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9AF47A5-3E07-4343-A93C-8AA040767BB2}" xr6:coauthVersionLast="47" xr6:coauthVersionMax="47" xr10:uidLastSave="{00000000-0000-0000-0000-000000000000}"/>
  <bookViews>
    <workbookView xWindow="-120" yWindow="-120" windowWidth="38640" windowHeight="21120" tabRatio="87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62" i="1" l="1"/>
  <c r="E961" i="1"/>
  <c r="E960" i="1"/>
  <c r="E959" i="1"/>
  <c r="E958" i="1"/>
  <c r="E957" i="1"/>
  <c r="E956" i="1"/>
  <c r="E955" i="1"/>
  <c r="W2500" i="47"/>
  <c r="W2499" i="47"/>
  <c r="W2498" i="47"/>
  <c r="W2497" i="47"/>
  <c r="W2496" i="47"/>
  <c r="W2495" i="47"/>
  <c r="W2494" i="47"/>
  <c r="W2493" i="47"/>
  <c r="W2492" i="47"/>
  <c r="W2491" i="47"/>
  <c r="W2490" i="47"/>
  <c r="W2489" i="47"/>
  <c r="W2488" i="47"/>
  <c r="W2487" i="47"/>
  <c r="W2486" i="47"/>
  <c r="W2485" i="47"/>
  <c r="W2484" i="47"/>
  <c r="W2483" i="47"/>
  <c r="W2482" i="47"/>
  <c r="W2481" i="47"/>
  <c r="W2480" i="47"/>
  <c r="W2479" i="47"/>
  <c r="W2478" i="47"/>
  <c r="W2477" i="47"/>
  <c r="W2476" i="47"/>
  <c r="W2475" i="47"/>
  <c r="W2474" i="47"/>
  <c r="W2473" i="47"/>
  <c r="W2472" i="47"/>
  <c r="W2471" i="47"/>
  <c r="W2470" i="47"/>
  <c r="W2469" i="47"/>
  <c r="W2468" i="47"/>
  <c r="W2467" i="47"/>
  <c r="W2466" i="47"/>
  <c r="W2465" i="47"/>
  <c r="W2464" i="47"/>
  <c r="W2463" i="47"/>
  <c r="W2462" i="47"/>
  <c r="W2461" i="47"/>
  <c r="W2460" i="47"/>
  <c r="W2459" i="47"/>
  <c r="W2458" i="47"/>
  <c r="W2457" i="47"/>
  <c r="W2456" i="47"/>
  <c r="W2455" i="47"/>
  <c r="W2454" i="47"/>
  <c r="W2453" i="47"/>
  <c r="W2452" i="47"/>
  <c r="W2451" i="47"/>
  <c r="W2450" i="47"/>
  <c r="W2449" i="47"/>
  <c r="W2448" i="47"/>
  <c r="W2447" i="47"/>
  <c r="W2446" i="47"/>
  <c r="W2445" i="47"/>
  <c r="W2444" i="47"/>
  <c r="W2443" i="47"/>
  <c r="W2442" i="47"/>
  <c r="W2441" i="47"/>
  <c r="W2440" i="47"/>
  <c r="W2439" i="47"/>
  <c r="W2438" i="47"/>
  <c r="W2437" i="47"/>
  <c r="W2436" i="47"/>
  <c r="W2435" i="47"/>
  <c r="W2434" i="47"/>
  <c r="W2433" i="47"/>
  <c r="W2432" i="47"/>
  <c r="W2431" i="47"/>
  <c r="W2430" i="47"/>
  <c r="W2429" i="47"/>
  <c r="W2428" i="47"/>
  <c r="W2427" i="47"/>
  <c r="W2426" i="47"/>
  <c r="W2425" i="47"/>
  <c r="W2424" i="47"/>
  <c r="W2423" i="47"/>
  <c r="W2422" i="47"/>
  <c r="W2421" i="47"/>
  <c r="W2420" i="47"/>
  <c r="W2419" i="47"/>
  <c r="W2418" i="47"/>
  <c r="W2417" i="47"/>
  <c r="W2416" i="47"/>
  <c r="W2415" i="47"/>
  <c r="W2414" i="47"/>
  <c r="W2413" i="47"/>
  <c r="W2412" i="47"/>
  <c r="W2411" i="47"/>
  <c r="W2410" i="47"/>
  <c r="W2409" i="47"/>
  <c r="W2408" i="47"/>
  <c r="W2407" i="47"/>
  <c r="W2406" i="47"/>
  <c r="W2405" i="47"/>
  <c r="W2404" i="47"/>
  <c r="W2403" i="47"/>
  <c r="W2402" i="47"/>
  <c r="W2401" i="47"/>
  <c r="W2400" i="47"/>
  <c r="W2399" i="47"/>
  <c r="W2398" i="47"/>
  <c r="W2397" i="47"/>
  <c r="W2396" i="47"/>
  <c r="W2395" i="47"/>
  <c r="W2394" i="47"/>
  <c r="W2393" i="47"/>
  <c r="W2392" i="47"/>
  <c r="W2391" i="47"/>
  <c r="W2390" i="47"/>
  <c r="W2389" i="47"/>
  <c r="W2388" i="47"/>
  <c r="W2387" i="47"/>
  <c r="W2386" i="47"/>
  <c r="W2385" i="47"/>
  <c r="W2384" i="47"/>
  <c r="W2383" i="47"/>
  <c r="W2382" i="47"/>
  <c r="W2381" i="47"/>
  <c r="W2380" i="47"/>
  <c r="W2379" i="47"/>
  <c r="W2378" i="47"/>
  <c r="W2377" i="47"/>
  <c r="W2376" i="47"/>
  <c r="W2375" i="47"/>
  <c r="W2374" i="47"/>
  <c r="W2373" i="47"/>
  <c r="W2372" i="47"/>
  <c r="W2371" i="47"/>
  <c r="W2370" i="47"/>
  <c r="W2369" i="47"/>
  <c r="W2368" i="47"/>
  <c r="W2367" i="47"/>
  <c r="W2366" i="47"/>
  <c r="W2365" i="47"/>
  <c r="W2364" i="47"/>
  <c r="W2363" i="47"/>
  <c r="W2362" i="47"/>
  <c r="W2361" i="47"/>
  <c r="W2360" i="47"/>
  <c r="W2359" i="47"/>
  <c r="W2358" i="47"/>
  <c r="W2357" i="47"/>
  <c r="W2356" i="47"/>
  <c r="W2355" i="47"/>
  <c r="W2354" i="47"/>
  <c r="W2353" i="47"/>
  <c r="W2352" i="47"/>
  <c r="W2351" i="47"/>
  <c r="W2350" i="47"/>
  <c r="W2349" i="47"/>
  <c r="W2348" i="47"/>
  <c r="W2347" i="47"/>
  <c r="W2346" i="47"/>
  <c r="W2345" i="47"/>
  <c r="W2344" i="47"/>
  <c r="W2343" i="47"/>
  <c r="W2342" i="47"/>
  <c r="W2341" i="47"/>
  <c r="W2340" i="47"/>
  <c r="W2339" i="47"/>
  <c r="W2338" i="47"/>
  <c r="W2337" i="47"/>
  <c r="W2336" i="47"/>
  <c r="W2335" i="47"/>
  <c r="W2334" i="47"/>
  <c r="W2333" i="47"/>
  <c r="W2332" i="47"/>
  <c r="W2331" i="47"/>
  <c r="W2330" i="47"/>
  <c r="W2329" i="47"/>
  <c r="W2328" i="47"/>
  <c r="W2327" i="47"/>
  <c r="W2326" i="47"/>
  <c r="W2325" i="47"/>
  <c r="W2324" i="47"/>
  <c r="W2323" i="47"/>
  <c r="W2322" i="47"/>
  <c r="W2321" i="47"/>
  <c r="W2320" i="47"/>
  <c r="W2319" i="47"/>
  <c r="W2318" i="47"/>
  <c r="W2317" i="47"/>
  <c r="W2316" i="47"/>
  <c r="W2315" i="47"/>
  <c r="W2314" i="47"/>
  <c r="W2313" i="47"/>
  <c r="W2312" i="47"/>
  <c r="W2311" i="47"/>
  <c r="W2310" i="47"/>
  <c r="W2309" i="47"/>
  <c r="W2308" i="47"/>
  <c r="W2307" i="47"/>
  <c r="W2306" i="47"/>
  <c r="W2305" i="47"/>
  <c r="W2304" i="47"/>
  <c r="W2303" i="47"/>
  <c r="W2302" i="47"/>
  <c r="W2301" i="47"/>
  <c r="W2300" i="47"/>
  <c r="W2299" i="47"/>
  <c r="W2298" i="47"/>
  <c r="W2297" i="47"/>
  <c r="W2296" i="47"/>
  <c r="W2295" i="47"/>
  <c r="W2294" i="47"/>
  <c r="W2293" i="47"/>
  <c r="W2292" i="47"/>
  <c r="W2291" i="47"/>
  <c r="W2290" i="47"/>
  <c r="W2289" i="47"/>
  <c r="W2288" i="47"/>
  <c r="W2287" i="47"/>
  <c r="W2286" i="47"/>
  <c r="W2285" i="47"/>
  <c r="W2284" i="47"/>
  <c r="W2283" i="47"/>
  <c r="W2282" i="47"/>
  <c r="W2281" i="47"/>
  <c r="W2280" i="47"/>
  <c r="W2279" i="47"/>
  <c r="W2278" i="47"/>
  <c r="W2277" i="47"/>
  <c r="W2276" i="47"/>
  <c r="W2275" i="47"/>
  <c r="W2274" i="47"/>
  <c r="W2273" i="47"/>
  <c r="W2272" i="47"/>
  <c r="W2271" i="47"/>
  <c r="W2270" i="47"/>
  <c r="W2269" i="47"/>
  <c r="W2268" i="47"/>
  <c r="W2267" i="47"/>
  <c r="W2266" i="47"/>
  <c r="W2265" i="47"/>
  <c r="W2264" i="47"/>
  <c r="W2263" i="47"/>
  <c r="W2262" i="47"/>
  <c r="W2261" i="47"/>
  <c r="W2260" i="47"/>
  <c r="W2259" i="47"/>
  <c r="W2258" i="47"/>
  <c r="W2257" i="47"/>
  <c r="W2256" i="47"/>
  <c r="W2255" i="47"/>
  <c r="W2254" i="47"/>
  <c r="W2253" i="47"/>
  <c r="W2252" i="47"/>
  <c r="W2251" i="47"/>
  <c r="W2250" i="47"/>
  <c r="W2249" i="47"/>
  <c r="W2248" i="47"/>
  <c r="W2247" i="47"/>
  <c r="W2246" i="47"/>
  <c r="W2245" i="47"/>
  <c r="W2244" i="47"/>
  <c r="W2243" i="47"/>
  <c r="W2242" i="47"/>
  <c r="W2241" i="47"/>
  <c r="W2240" i="47"/>
  <c r="W2239" i="47"/>
  <c r="W2238" i="47"/>
  <c r="W2237" i="47"/>
  <c r="W2236" i="47"/>
  <c r="W2235" i="47"/>
  <c r="W2234" i="47"/>
  <c r="W2233" i="47"/>
  <c r="W2232" i="47"/>
  <c r="W2231" i="47"/>
  <c r="W2230" i="47"/>
  <c r="W2229" i="47"/>
  <c r="W2228" i="47"/>
  <c r="W2227" i="47"/>
  <c r="W2226" i="47"/>
  <c r="W2225" i="47"/>
  <c r="W2224" i="47"/>
  <c r="W2223" i="47"/>
  <c r="W2222" i="47"/>
  <c r="W2221" i="47"/>
  <c r="W2220" i="47"/>
  <c r="W2219" i="47"/>
  <c r="W2218" i="47"/>
  <c r="W2217" i="47"/>
  <c r="W2216" i="47"/>
  <c r="W2215" i="47"/>
  <c r="W2214" i="47"/>
  <c r="W2213" i="47"/>
  <c r="W2212" i="47"/>
  <c r="W2211" i="47"/>
  <c r="W2210" i="47"/>
  <c r="W2209" i="47"/>
  <c r="W2208" i="47"/>
  <c r="W2207" i="47"/>
  <c r="W2206" i="47"/>
  <c r="W2205" i="47"/>
  <c r="W2204" i="47"/>
  <c r="W2203" i="47"/>
  <c r="W2202" i="47"/>
  <c r="W2201" i="47"/>
  <c r="W2200" i="47"/>
  <c r="W2199" i="47"/>
  <c r="W2198" i="47"/>
  <c r="W2197" i="47"/>
  <c r="W2196" i="47"/>
  <c r="W2195" i="47"/>
  <c r="W2194" i="47"/>
  <c r="W2193" i="47"/>
  <c r="W2192" i="47"/>
  <c r="W2191" i="47"/>
  <c r="W2190" i="47"/>
  <c r="W2189" i="47"/>
  <c r="W2188" i="47"/>
  <c r="W2187" i="47"/>
  <c r="W2186" i="47"/>
  <c r="W2185" i="47"/>
  <c r="W2184" i="47"/>
  <c r="W2183" i="47"/>
  <c r="W2182" i="47"/>
  <c r="W2181" i="47"/>
  <c r="W2180" i="47"/>
  <c r="W2179" i="47"/>
  <c r="W2178" i="47"/>
  <c r="W2177" i="47"/>
  <c r="W2176" i="47"/>
  <c r="W2175" i="47"/>
  <c r="W2174" i="47"/>
  <c r="W2173" i="47"/>
  <c r="W2172" i="47"/>
  <c r="W2171" i="47"/>
  <c r="W2170" i="47"/>
  <c r="W2169" i="47"/>
  <c r="W2168" i="47"/>
  <c r="W2167" i="47"/>
  <c r="W2166" i="47"/>
  <c r="W2165" i="47"/>
  <c r="W2164" i="47"/>
  <c r="W2163" i="47"/>
  <c r="W2162" i="47"/>
  <c r="W2161" i="47"/>
  <c r="W2160" i="47"/>
  <c r="W2159" i="47"/>
  <c r="W2158" i="47"/>
  <c r="W2157" i="47"/>
  <c r="W2156" i="47"/>
  <c r="W2155" i="47"/>
  <c r="W2154" i="47"/>
  <c r="W2153" i="47"/>
  <c r="W2152" i="47"/>
  <c r="W2151" i="47"/>
  <c r="W2150" i="47"/>
  <c r="W2149" i="47"/>
  <c r="W2148" i="47"/>
  <c r="W2147" i="47"/>
  <c r="W2146" i="47"/>
  <c r="W2145" i="47"/>
  <c r="W2144" i="47"/>
  <c r="W2143" i="47"/>
  <c r="W2142" i="47"/>
  <c r="W2141" i="47"/>
  <c r="W2140" i="47"/>
  <c r="W2139" i="47"/>
  <c r="W2138" i="47"/>
  <c r="W2137" i="47"/>
  <c r="W2136" i="47"/>
  <c r="W2135" i="47"/>
  <c r="W2134" i="47"/>
  <c r="W2133" i="47"/>
  <c r="W2132" i="47"/>
  <c r="W2131" i="47"/>
  <c r="W2130" i="47"/>
  <c r="W2129" i="47"/>
  <c r="W2128" i="47"/>
  <c r="W2127" i="47"/>
  <c r="W2126" i="47"/>
  <c r="W2125" i="47"/>
  <c r="W2124" i="47"/>
  <c r="W2123" i="47"/>
  <c r="W2122" i="47"/>
  <c r="W2121" i="47"/>
  <c r="W2120" i="47"/>
  <c r="W2119" i="47"/>
  <c r="W2118" i="47"/>
  <c r="W2117" i="47"/>
  <c r="W2116" i="47"/>
  <c r="W2115" i="47"/>
  <c r="W2114" i="47"/>
  <c r="W2113" i="47"/>
  <c r="W2112" i="47"/>
  <c r="W2111" i="47"/>
  <c r="W2110" i="47"/>
  <c r="W2109" i="47"/>
  <c r="W2108" i="47"/>
  <c r="W2107" i="47"/>
  <c r="W2106" i="47"/>
  <c r="W2105" i="47"/>
  <c r="W2104" i="47"/>
  <c r="W2103" i="47"/>
  <c r="W2102" i="47"/>
  <c r="W2101" i="47"/>
  <c r="W2100" i="47"/>
  <c r="W2099" i="47"/>
  <c r="W2098" i="47"/>
  <c r="W2097" i="47"/>
  <c r="W2096" i="47"/>
  <c r="W2095" i="47"/>
  <c r="W2094" i="47"/>
  <c r="W2093" i="47"/>
  <c r="W2092" i="47"/>
  <c r="W2091" i="47"/>
  <c r="W2090" i="47"/>
  <c r="W2089" i="47"/>
  <c r="W2088" i="47"/>
  <c r="W2087" i="47"/>
  <c r="W2086" i="47"/>
  <c r="W2085" i="47"/>
  <c r="W2084" i="47"/>
  <c r="W2083" i="47"/>
  <c r="W2082" i="47"/>
  <c r="W2081" i="47"/>
  <c r="W2080" i="47"/>
  <c r="W2079" i="47"/>
  <c r="W2078" i="47"/>
  <c r="W2077" i="47"/>
  <c r="W2076" i="47"/>
  <c r="W2075" i="47"/>
  <c r="W2074" i="47"/>
  <c r="W2073" i="47"/>
  <c r="W2072" i="47"/>
  <c r="W2071" i="47"/>
  <c r="W2070" i="47"/>
  <c r="W2069" i="47"/>
  <c r="W2068" i="47"/>
  <c r="W2067" i="47"/>
  <c r="W2066" i="47"/>
  <c r="W2065" i="47"/>
  <c r="W2064" i="47"/>
  <c r="W2063" i="47"/>
  <c r="W2062" i="47"/>
  <c r="W2061" i="47"/>
  <c r="W2060" i="47"/>
  <c r="W2059" i="47"/>
  <c r="W2058" i="47"/>
  <c r="W2057" i="47"/>
  <c r="W2056" i="47"/>
  <c r="W2055" i="47"/>
  <c r="W2054" i="47"/>
  <c r="W2053" i="47"/>
  <c r="W2052" i="47"/>
  <c r="W2051" i="47"/>
  <c r="W2050" i="47"/>
  <c r="W2049" i="47"/>
  <c r="W2048" i="47"/>
  <c r="W2047" i="47"/>
  <c r="W2046" i="47"/>
  <c r="W2045" i="47"/>
  <c r="W2044" i="47"/>
  <c r="W2043" i="47"/>
  <c r="W2042" i="47"/>
  <c r="W2041" i="47"/>
  <c r="W2040" i="47"/>
  <c r="W2039" i="47"/>
  <c r="W2038" i="47"/>
  <c r="W2037" i="47"/>
  <c r="W2036" i="47"/>
  <c r="W2035" i="47"/>
  <c r="W2034" i="47"/>
  <c r="W2033" i="47"/>
  <c r="W2032" i="47"/>
  <c r="W2031" i="47"/>
  <c r="W2030" i="47"/>
  <c r="W2029" i="47"/>
  <c r="W2028" i="47"/>
  <c r="W2027" i="47"/>
  <c r="W2026" i="47"/>
  <c r="W2025" i="47"/>
  <c r="W2024" i="47"/>
  <c r="W2023" i="47"/>
  <c r="W2022" i="47"/>
  <c r="W2021" i="47"/>
  <c r="W2020" i="47"/>
  <c r="W2019" i="47"/>
  <c r="W2018" i="47"/>
  <c r="W2017" i="47"/>
  <c r="W2016" i="47"/>
  <c r="W2015" i="47"/>
  <c r="W2014" i="47"/>
  <c r="W2013" i="47"/>
  <c r="W2012" i="47"/>
  <c r="W2011" i="47"/>
  <c r="W2010" i="47"/>
  <c r="W2009" i="47"/>
  <c r="W2008" i="47"/>
  <c r="W2007" i="47"/>
  <c r="W2006" i="47"/>
  <c r="W2005" i="47"/>
  <c r="W2004" i="47"/>
  <c r="W2003" i="47"/>
  <c r="W2002" i="47"/>
  <c r="W2001" i="47"/>
  <c r="W2000" i="47"/>
  <c r="W1999" i="47"/>
  <c r="W1998" i="47"/>
  <c r="W1997" i="47"/>
  <c r="W1996" i="47"/>
  <c r="W1995" i="47"/>
  <c r="W1994" i="47"/>
  <c r="W1993" i="47"/>
  <c r="W1992" i="47"/>
  <c r="W1991" i="47"/>
  <c r="W1990" i="47"/>
  <c r="W1989" i="47"/>
  <c r="W1988" i="47"/>
  <c r="W1987" i="47"/>
  <c r="W1986" i="47"/>
  <c r="W1985" i="47"/>
  <c r="W1984" i="47"/>
  <c r="W1983" i="47"/>
  <c r="W1982" i="47"/>
  <c r="W1981" i="47"/>
  <c r="W1980" i="47"/>
  <c r="W1979" i="47"/>
  <c r="W1978" i="47"/>
  <c r="W1977" i="47"/>
  <c r="W1976" i="47"/>
  <c r="W1975" i="47"/>
  <c r="W1974" i="47"/>
  <c r="W1973" i="47"/>
  <c r="W1972" i="47"/>
  <c r="W1971" i="47"/>
  <c r="W1970" i="47"/>
  <c r="W1969" i="47"/>
  <c r="W1968" i="47"/>
  <c r="W1967" i="47"/>
  <c r="W1966" i="47"/>
  <c r="W1965" i="47"/>
  <c r="W1964" i="47"/>
  <c r="W1963" i="47"/>
  <c r="W1962" i="47"/>
  <c r="W1961" i="47"/>
  <c r="W1960" i="47"/>
  <c r="W1959" i="47"/>
  <c r="W1958" i="47"/>
  <c r="W1957" i="47"/>
  <c r="W1956" i="47"/>
  <c r="W1955" i="47"/>
  <c r="W1954" i="47"/>
  <c r="W1953" i="47"/>
  <c r="W1952" i="47"/>
  <c r="W1951" i="47"/>
  <c r="W1950" i="47"/>
  <c r="W1949" i="47"/>
  <c r="W1948" i="47"/>
  <c r="W1947" i="47"/>
  <c r="W1946" i="47"/>
  <c r="W1945" i="47"/>
  <c r="W1944" i="47"/>
  <c r="W1943" i="47"/>
  <c r="W1942" i="47"/>
  <c r="W1941" i="47"/>
  <c r="W1940" i="47"/>
  <c r="W1939" i="47"/>
  <c r="W1938" i="47"/>
  <c r="W1937" i="47"/>
  <c r="W1936" i="47"/>
  <c r="W1935" i="47"/>
  <c r="W1934" i="47"/>
  <c r="W1933" i="47"/>
  <c r="W1932" i="47"/>
  <c r="W1931" i="47"/>
  <c r="W1930" i="47"/>
  <c r="W1929" i="47"/>
  <c r="W1928" i="47"/>
  <c r="W1927" i="47"/>
  <c r="W1926" i="47"/>
  <c r="W1925" i="47"/>
  <c r="W1924" i="47"/>
  <c r="W1923" i="47"/>
  <c r="W1922" i="47"/>
  <c r="W1921" i="47"/>
  <c r="W1920" i="47"/>
  <c r="W1919" i="47"/>
  <c r="W1918" i="47"/>
  <c r="W1917" i="47"/>
  <c r="W1916" i="47"/>
  <c r="W1915" i="47"/>
  <c r="W1914" i="47"/>
  <c r="W1913" i="47"/>
  <c r="W1912" i="47"/>
  <c r="W1911" i="47"/>
  <c r="W1910" i="47"/>
  <c r="W1909" i="47"/>
  <c r="W1908" i="47"/>
  <c r="W1907" i="47"/>
  <c r="W1906" i="47"/>
  <c r="W1905" i="47"/>
  <c r="W1904" i="47"/>
  <c r="W1903" i="47"/>
  <c r="W1902" i="47"/>
  <c r="W1901" i="47"/>
  <c r="W1900" i="47"/>
  <c r="W1899" i="47"/>
  <c r="W1898" i="47"/>
  <c r="W1897" i="47"/>
  <c r="W1896" i="47"/>
  <c r="W1895" i="47"/>
  <c r="W1894" i="47"/>
  <c r="W1893" i="47"/>
  <c r="W1892" i="47"/>
  <c r="W1891" i="47"/>
  <c r="W1890" i="47"/>
  <c r="W1889" i="47"/>
  <c r="W1888" i="47"/>
  <c r="W1887" i="47"/>
  <c r="W1886" i="47"/>
  <c r="W1885" i="47"/>
  <c r="W1884" i="47"/>
  <c r="W1883" i="47"/>
  <c r="W1882" i="47"/>
  <c r="W1881" i="47"/>
  <c r="W1880" i="47"/>
  <c r="W1879" i="47"/>
  <c r="W1878" i="47"/>
  <c r="W1877" i="47"/>
  <c r="W1876" i="47"/>
  <c r="W1875" i="47"/>
  <c r="W1874" i="47"/>
  <c r="W1873" i="47"/>
  <c r="W1872" i="47"/>
  <c r="W1871" i="47"/>
  <c r="W1870" i="47"/>
  <c r="W1869" i="47"/>
  <c r="W1868" i="47"/>
  <c r="W1867" i="47"/>
  <c r="W1866" i="47"/>
  <c r="W1865" i="47"/>
  <c r="W1864" i="47"/>
  <c r="W1863" i="47"/>
  <c r="W1862" i="47"/>
  <c r="W1861" i="47"/>
  <c r="W1860" i="47"/>
  <c r="W1859" i="47"/>
  <c r="W1858" i="47"/>
  <c r="W1857" i="47"/>
  <c r="W1856" i="47"/>
  <c r="W1855" i="47"/>
  <c r="W1854" i="47"/>
  <c r="W1853" i="47"/>
  <c r="W1852" i="47"/>
  <c r="W1851" i="47"/>
  <c r="W1850" i="47"/>
  <c r="W1849" i="47"/>
  <c r="W1848" i="47"/>
  <c r="W1847" i="47"/>
  <c r="W1846" i="47"/>
  <c r="W1845" i="47"/>
  <c r="W1844" i="47"/>
  <c r="W1843" i="47"/>
  <c r="W1842" i="47"/>
  <c r="W1841" i="47"/>
  <c r="W1840" i="47"/>
  <c r="W1839" i="47"/>
  <c r="W1838" i="47"/>
  <c r="W1837" i="47"/>
  <c r="W1836" i="47"/>
  <c r="W1835" i="47"/>
  <c r="W1834" i="47"/>
  <c r="W1833" i="47"/>
  <c r="W1832" i="47"/>
  <c r="W1831" i="47"/>
  <c r="W1830" i="47"/>
  <c r="W1829" i="47"/>
  <c r="W1828" i="47"/>
  <c r="W1827" i="47"/>
  <c r="W1826" i="47"/>
  <c r="W1825" i="47"/>
  <c r="W1824" i="47"/>
  <c r="W1823" i="47"/>
  <c r="W1822" i="47"/>
  <c r="W1821" i="47"/>
  <c r="W1820" i="47"/>
  <c r="W1819" i="47"/>
  <c r="W1818" i="47"/>
  <c r="W1817" i="47"/>
  <c r="W1816" i="47"/>
  <c r="W1815" i="47"/>
  <c r="W1814" i="47"/>
  <c r="W1813" i="47"/>
  <c r="W1812" i="47"/>
  <c r="W1811" i="47"/>
  <c r="W1810" i="47"/>
  <c r="W1809" i="47"/>
  <c r="W1808" i="47"/>
  <c r="W1807" i="47"/>
  <c r="W1806" i="47"/>
  <c r="W1805" i="47"/>
  <c r="W1804" i="47"/>
  <c r="W1803" i="47"/>
  <c r="W1802" i="47"/>
  <c r="W1801" i="47"/>
  <c r="W1800" i="47"/>
  <c r="W1799" i="47"/>
  <c r="W1798" i="47"/>
  <c r="W1797" i="47"/>
  <c r="W1796" i="47"/>
  <c r="W1795" i="47"/>
  <c r="W1794" i="47"/>
  <c r="W1793" i="47"/>
  <c r="W1792" i="47"/>
  <c r="W1791" i="47"/>
  <c r="W1790" i="47"/>
  <c r="W1789" i="47"/>
  <c r="W1788" i="47"/>
  <c r="W1787" i="47"/>
  <c r="W1786" i="47"/>
  <c r="W1785" i="47"/>
  <c r="W1784" i="47"/>
  <c r="W1783" i="47"/>
  <c r="W1782" i="47"/>
  <c r="W1781" i="47"/>
  <c r="W1780" i="47"/>
  <c r="W1779" i="47"/>
  <c r="W1778" i="47"/>
  <c r="W1777" i="47"/>
  <c r="W1776" i="47"/>
  <c r="W1775" i="47"/>
  <c r="W1774" i="47"/>
  <c r="W1773" i="47"/>
  <c r="W1772" i="47"/>
  <c r="W1771" i="47"/>
  <c r="W1770" i="47"/>
  <c r="W1769" i="47"/>
  <c r="W1768" i="47"/>
  <c r="W1767" i="47"/>
  <c r="W1766" i="47"/>
  <c r="W1765" i="47"/>
  <c r="W1764" i="47"/>
  <c r="W1763" i="47"/>
  <c r="W1762" i="47"/>
  <c r="W1761" i="47"/>
  <c r="W1760" i="47"/>
  <c r="W1759" i="47"/>
  <c r="W1758" i="47"/>
  <c r="W1757" i="47"/>
  <c r="W1756" i="47"/>
  <c r="W1755" i="47"/>
  <c r="W1754" i="47"/>
  <c r="W1753" i="47"/>
  <c r="W1752" i="47"/>
  <c r="W1751" i="47"/>
  <c r="W1750" i="47"/>
  <c r="W1749" i="47"/>
  <c r="W1748" i="47"/>
  <c r="W1747" i="47"/>
  <c r="W1746" i="47"/>
  <c r="W1745" i="47"/>
  <c r="W1744" i="47"/>
  <c r="W1743" i="47"/>
  <c r="W1742" i="47"/>
  <c r="W1741" i="47"/>
  <c r="W1740" i="47"/>
  <c r="W1739" i="47"/>
  <c r="W1738" i="47"/>
  <c r="W1737" i="47"/>
  <c r="W1736" i="47"/>
  <c r="W1735" i="47"/>
  <c r="W1734" i="47"/>
  <c r="W1733" i="47"/>
  <c r="W1732" i="47"/>
  <c r="W1731" i="47"/>
  <c r="W1730" i="47"/>
  <c r="W1729" i="47"/>
  <c r="W1728" i="47"/>
  <c r="W1727" i="47"/>
  <c r="W1726" i="47"/>
  <c r="W1725" i="47"/>
  <c r="W1724" i="47"/>
  <c r="W1723" i="47"/>
  <c r="W1722" i="47"/>
  <c r="W1721" i="47"/>
  <c r="W1720" i="47"/>
  <c r="W1719" i="47"/>
  <c r="W1718" i="47"/>
  <c r="W1717" i="47"/>
  <c r="W1716" i="47"/>
  <c r="W1715" i="47"/>
  <c r="W1714" i="47"/>
  <c r="W1713" i="47"/>
  <c r="W1712" i="47"/>
  <c r="W1711" i="47"/>
  <c r="W1710" i="47"/>
  <c r="W1709" i="47"/>
  <c r="W1708" i="47"/>
  <c r="W1707" i="47"/>
  <c r="W1706" i="47"/>
  <c r="W1705" i="47"/>
  <c r="W1704" i="47"/>
  <c r="W1703" i="47"/>
  <c r="W1702" i="47"/>
  <c r="W1701" i="47"/>
  <c r="W1700" i="47"/>
  <c r="W1699" i="47"/>
  <c r="W1698" i="47"/>
  <c r="W1697" i="47"/>
  <c r="W1696" i="47"/>
  <c r="W1695" i="47"/>
  <c r="W1694" i="47"/>
  <c r="W1693" i="47"/>
  <c r="W1692" i="47"/>
  <c r="W1691" i="47"/>
  <c r="W1690" i="47"/>
  <c r="W1689" i="47"/>
  <c r="W1688" i="47"/>
  <c r="W1687" i="47"/>
  <c r="W1686" i="47"/>
  <c r="W1685" i="47"/>
  <c r="W1684" i="47"/>
  <c r="W1683" i="47"/>
  <c r="W1682" i="47"/>
  <c r="W1681" i="47"/>
  <c r="W1680" i="47"/>
  <c r="W1679" i="47"/>
  <c r="W1678" i="47"/>
  <c r="W1677" i="47"/>
  <c r="W1676" i="47"/>
  <c r="W1675" i="47"/>
  <c r="W1674" i="47"/>
  <c r="W1673" i="47"/>
  <c r="W1672" i="47"/>
  <c r="W1671" i="47"/>
  <c r="W1670" i="47"/>
  <c r="W1669" i="47"/>
  <c r="W1668" i="47"/>
  <c r="W1667" i="47"/>
  <c r="W1666" i="47"/>
  <c r="W1665" i="47"/>
  <c r="W1664" i="47"/>
  <c r="W1663" i="47"/>
  <c r="W1662" i="47"/>
  <c r="W1661" i="47"/>
  <c r="W1660" i="47"/>
  <c r="W1659" i="47"/>
  <c r="W1658" i="47"/>
  <c r="W1657" i="47"/>
  <c r="W1656" i="47"/>
  <c r="W1655" i="47"/>
  <c r="W1654" i="47"/>
  <c r="W1653" i="47"/>
  <c r="W1652" i="47"/>
  <c r="W1651" i="47"/>
  <c r="W1650" i="47"/>
  <c r="W1649" i="47"/>
  <c r="W1648" i="47"/>
  <c r="W1647" i="47"/>
  <c r="W1646" i="47"/>
  <c r="W1645" i="47"/>
  <c r="W1644" i="47"/>
  <c r="W1643" i="47"/>
  <c r="W1642" i="47"/>
  <c r="W1641" i="47"/>
  <c r="W1640" i="47"/>
  <c r="W1639" i="47"/>
  <c r="W1638" i="47"/>
  <c r="W1637" i="47"/>
  <c r="W1636" i="47"/>
  <c r="W1635" i="47"/>
  <c r="W1634" i="47"/>
  <c r="W1633" i="47"/>
  <c r="W1632" i="47"/>
  <c r="W1631" i="47"/>
  <c r="W1630" i="47"/>
  <c r="W1629" i="47"/>
  <c r="W1628" i="47"/>
  <c r="W1627" i="47"/>
  <c r="W1626" i="47"/>
  <c r="W1625" i="47"/>
  <c r="W1624" i="47"/>
  <c r="W1623" i="47"/>
  <c r="W1622" i="47"/>
  <c r="W1621" i="47"/>
  <c r="W1620" i="47"/>
  <c r="W1619" i="47"/>
  <c r="W1618" i="47"/>
  <c r="W1617" i="47"/>
  <c r="W1616" i="47"/>
  <c r="W1615" i="47"/>
  <c r="W1614" i="47"/>
  <c r="W1613" i="47"/>
  <c r="W1612" i="47"/>
  <c r="W1611" i="47"/>
  <c r="W1610" i="47"/>
  <c r="W1609" i="47"/>
  <c r="W1608" i="47"/>
  <c r="W1607" i="47"/>
  <c r="W1606" i="47"/>
  <c r="W1605" i="47"/>
  <c r="W1604" i="47"/>
  <c r="W1603" i="47"/>
  <c r="W1602" i="47"/>
  <c r="W1601" i="47"/>
  <c r="W1600" i="47"/>
  <c r="W1599" i="47"/>
  <c r="W1598" i="47"/>
  <c r="W1597" i="47"/>
  <c r="W1596" i="47"/>
  <c r="W1595" i="47"/>
  <c r="W1594" i="47"/>
  <c r="W1593" i="47"/>
  <c r="W1592" i="47"/>
  <c r="W1591" i="47"/>
  <c r="W1590" i="47"/>
  <c r="W1589" i="47"/>
  <c r="W1588" i="47"/>
  <c r="W1587" i="47"/>
  <c r="W1586" i="47"/>
  <c r="W1585" i="47"/>
  <c r="W1584" i="47"/>
  <c r="W1583" i="47"/>
  <c r="W1582" i="47"/>
  <c r="W1581" i="47"/>
  <c r="W1580" i="47"/>
  <c r="W1579" i="47"/>
  <c r="W1578" i="47"/>
  <c r="W1577" i="47"/>
  <c r="W1576" i="47"/>
  <c r="W1575" i="47"/>
  <c r="W1574" i="47"/>
  <c r="W1573" i="47"/>
  <c r="W1572" i="47"/>
  <c r="W1571" i="47"/>
  <c r="W1570" i="47"/>
  <c r="W1569" i="47"/>
  <c r="W1568" i="47"/>
  <c r="W1567" i="47"/>
  <c r="W1566" i="47"/>
  <c r="W1565" i="47"/>
  <c r="W1564" i="47"/>
  <c r="W1563" i="47"/>
  <c r="W1562" i="47"/>
  <c r="W1561" i="47"/>
  <c r="W1560" i="47"/>
  <c r="W1559" i="47"/>
  <c r="W1558" i="47"/>
  <c r="W1557" i="47"/>
  <c r="W1556" i="47"/>
  <c r="W1555" i="47"/>
  <c r="W1554" i="47"/>
  <c r="W1553" i="47"/>
  <c r="W1552" i="47"/>
  <c r="W1551" i="47"/>
  <c r="W1550" i="47"/>
  <c r="W1549" i="47"/>
  <c r="W1548" i="47"/>
  <c r="W1547" i="47"/>
  <c r="W1546" i="47"/>
  <c r="W1545" i="47"/>
  <c r="W1544" i="47"/>
  <c r="W1543" i="47"/>
  <c r="W1542" i="47"/>
  <c r="W1541" i="47"/>
  <c r="W1540" i="47"/>
  <c r="W1539" i="47"/>
  <c r="W1538" i="47"/>
  <c r="W1537" i="47"/>
  <c r="W1536" i="47"/>
  <c r="W1535" i="47"/>
  <c r="W1534" i="47"/>
  <c r="W1533" i="47"/>
  <c r="W1532" i="47"/>
  <c r="W1531" i="47"/>
  <c r="W1530" i="47"/>
  <c r="W1529" i="47"/>
  <c r="W1528" i="47"/>
  <c r="W1527" i="47"/>
  <c r="W1526" i="47"/>
  <c r="W1525" i="47"/>
  <c r="W1524" i="47"/>
  <c r="W1523" i="47"/>
  <c r="W1522" i="47"/>
  <c r="W1521" i="47"/>
  <c r="W1520" i="47"/>
  <c r="W1519" i="47"/>
  <c r="W1518" i="47"/>
  <c r="W1517" i="47"/>
  <c r="W1516" i="47"/>
  <c r="W1515" i="47"/>
  <c r="W1514" i="47"/>
  <c r="W1513" i="47"/>
  <c r="W1512" i="47"/>
  <c r="W1511" i="47"/>
  <c r="W1510" i="47"/>
  <c r="W1509" i="47"/>
  <c r="W1508" i="47"/>
  <c r="W1507" i="47"/>
  <c r="W1506" i="47"/>
  <c r="W1505" i="47"/>
  <c r="W1504" i="47"/>
  <c r="W1503" i="47"/>
  <c r="W1502" i="47"/>
  <c r="W1501" i="47"/>
  <c r="W1500" i="47"/>
  <c r="A1500" i="47"/>
  <c r="W1499" i="47"/>
  <c r="A1499" i="47"/>
  <c r="W1498" i="47"/>
  <c r="A1498" i="47"/>
  <c r="W1497" i="47"/>
  <c r="A1497" i="47"/>
  <c r="W1496" i="47"/>
  <c r="A1496" i="47"/>
  <c r="W1495" i="47"/>
  <c r="A1495" i="47"/>
  <c r="W1494" i="47"/>
  <c r="A1494" i="47"/>
  <c r="W1493" i="47"/>
  <c r="A1493" i="47"/>
  <c r="W1492" i="47"/>
  <c r="A1492" i="47"/>
  <c r="W1491" i="47"/>
  <c r="A1491" i="47"/>
  <c r="W1490" i="47"/>
  <c r="A1490" i="47"/>
  <c r="W1489" i="47"/>
  <c r="A1489" i="47"/>
  <c r="W1488" i="47"/>
  <c r="A1488" i="47"/>
  <c r="W1487" i="47"/>
  <c r="A1487" i="47"/>
  <c r="W1486" i="47"/>
  <c r="A1486" i="47"/>
  <c r="W1485" i="47"/>
  <c r="A1485" i="47"/>
  <c r="W1484" i="47"/>
  <c r="A1484" i="47"/>
  <c r="W1483" i="47"/>
  <c r="A1483" i="47"/>
  <c r="W1482" i="47"/>
  <c r="A1482" i="47"/>
  <c r="W1481" i="47"/>
  <c r="A1481" i="47"/>
  <c r="W1480" i="47"/>
  <c r="A1480" i="47"/>
  <c r="W1479" i="47"/>
  <c r="A1479" i="47"/>
  <c r="W1478" i="47"/>
  <c r="A1478" i="47"/>
  <c r="W1477" i="47"/>
  <c r="A1477" i="47"/>
  <c r="W1476" i="47"/>
  <c r="A1476" i="47"/>
  <c r="W1475" i="47"/>
  <c r="A1475" i="47"/>
  <c r="W1474" i="47"/>
  <c r="A1474" i="47"/>
  <c r="W1473" i="47"/>
  <c r="A1473" i="47"/>
  <c r="W1472" i="47"/>
  <c r="A1472" i="47"/>
  <c r="W1471" i="47"/>
  <c r="A1471" i="47"/>
  <c r="W1470" i="47"/>
  <c r="A1470" i="47"/>
  <c r="W1469" i="47"/>
  <c r="A1469" i="47"/>
  <c r="W1468" i="47"/>
  <c r="A1468" i="47"/>
  <c r="W1467" i="47"/>
  <c r="A1467" i="47"/>
  <c r="W1466" i="47"/>
  <c r="A1466" i="47"/>
  <c r="W1465" i="47"/>
  <c r="A1465" i="47"/>
  <c r="W1464" i="47"/>
  <c r="A1464" i="47"/>
  <c r="W1463" i="47"/>
  <c r="A1463" i="47"/>
  <c r="W1462" i="47"/>
  <c r="A1462" i="47"/>
  <c r="W1461" i="47"/>
  <c r="A1461" i="47"/>
  <c r="W1460" i="47"/>
  <c r="A1460" i="47"/>
  <c r="W1459" i="47"/>
  <c r="A1459" i="47"/>
  <c r="W1458" i="47"/>
  <c r="A1458" i="47"/>
  <c r="W1457" i="47"/>
  <c r="A1457" i="47"/>
  <c r="W1456" i="47"/>
  <c r="A1456" i="47"/>
  <c r="W1455" i="47"/>
  <c r="A1455" i="47"/>
  <c r="W1454" i="47"/>
  <c r="A1454" i="47"/>
  <c r="W1453" i="47"/>
  <c r="A1453" i="47"/>
  <c r="W1452" i="47"/>
  <c r="A1452" i="47"/>
  <c r="W1451" i="47"/>
  <c r="A1451" i="47"/>
  <c r="W1450" i="47"/>
  <c r="A1450" i="47"/>
  <c r="W1449" i="47"/>
  <c r="A1449" i="47"/>
  <c r="W1448" i="47"/>
  <c r="A1448" i="47"/>
  <c r="W1447" i="47"/>
  <c r="A1447" i="47"/>
  <c r="W1446" i="47"/>
  <c r="A1446" i="47"/>
  <c r="W1445" i="47"/>
  <c r="A1445" i="47"/>
  <c r="W1444" i="47"/>
  <c r="A1444" i="47"/>
  <c r="W1443" i="47"/>
  <c r="A1443" i="47"/>
  <c r="W1442" i="47"/>
  <c r="A1442" i="47"/>
  <c r="W1441" i="47"/>
  <c r="A1441" i="47"/>
  <c r="W1440" i="47"/>
  <c r="A1440" i="47"/>
  <c r="W1439" i="47"/>
  <c r="A1439" i="47"/>
  <c r="W1438" i="47"/>
  <c r="A1438" i="47"/>
  <c r="W1437" i="47"/>
  <c r="A1437" i="47"/>
  <c r="W1436" i="47"/>
  <c r="A1436" i="47"/>
  <c r="W1435" i="47"/>
  <c r="A1435" i="47"/>
  <c r="W1434" i="47"/>
  <c r="A1434" i="47"/>
  <c r="W1433" i="47"/>
  <c r="A1433" i="47"/>
  <c r="W1432" i="47"/>
  <c r="A1432" i="47"/>
  <c r="W1431" i="47"/>
  <c r="A1431" i="47"/>
  <c r="W1430" i="47"/>
  <c r="A1430" i="47"/>
  <c r="W1429" i="47"/>
  <c r="A1429" i="47"/>
  <c r="W1428" i="47"/>
  <c r="A1428" i="47"/>
  <c r="W1427" i="47"/>
  <c r="A1427" i="47"/>
  <c r="W1426" i="47"/>
  <c r="A1426" i="47"/>
  <c r="W1425" i="47"/>
  <c r="A1425" i="47"/>
  <c r="W1424" i="47"/>
  <c r="A1424" i="47"/>
  <c r="W1423" i="47"/>
  <c r="A1423" i="47"/>
  <c r="W1422" i="47"/>
  <c r="A1422" i="47"/>
  <c r="W1421" i="47"/>
  <c r="A1421" i="47"/>
  <c r="W1420" i="47"/>
  <c r="A1420" i="47"/>
  <c r="W1419" i="47"/>
  <c r="A1419" i="47"/>
  <c r="W1418" i="47"/>
  <c r="A1418" i="47"/>
  <c r="W1417" i="47"/>
  <c r="A1417" i="47"/>
  <c r="W1416" i="47"/>
  <c r="A1416" i="47"/>
  <c r="W1415" i="47"/>
  <c r="A1415" i="47"/>
  <c r="W1414" i="47"/>
  <c r="A1414" i="47"/>
  <c r="W1413" i="47"/>
  <c r="A1413" i="47"/>
  <c r="W1412" i="47"/>
  <c r="A1412" i="47"/>
  <c r="W1411" i="47"/>
  <c r="A1411" i="47"/>
  <c r="W1410" i="47"/>
  <c r="A1410" i="47"/>
  <c r="W1409" i="47"/>
  <c r="A1409" i="47"/>
  <c r="W1408" i="47"/>
  <c r="A1408" i="47"/>
  <c r="W1407" i="47"/>
  <c r="A1407" i="47"/>
  <c r="W1406" i="47"/>
  <c r="A1406" i="47"/>
  <c r="W1405" i="47"/>
  <c r="A1405" i="47"/>
  <c r="W1404" i="47"/>
  <c r="A1404" i="47"/>
  <c r="W1403" i="47"/>
  <c r="A1403" i="47"/>
  <c r="W1402" i="47"/>
  <c r="A1402" i="47"/>
  <c r="W1401" i="47"/>
  <c r="A1401" i="47"/>
  <c r="W1400" i="47"/>
  <c r="A1400" i="47"/>
  <c r="W1399" i="47"/>
  <c r="A1399" i="47"/>
  <c r="W1398" i="47"/>
  <c r="A1398" i="47"/>
  <c r="W1397" i="47"/>
  <c r="A1397" i="47"/>
  <c r="W1396" i="47"/>
  <c r="A1396" i="47"/>
  <c r="W1395" i="47"/>
  <c r="A1395" i="47"/>
  <c r="W1394" i="47"/>
  <c r="A1394" i="47"/>
  <c r="W1393" i="47"/>
  <c r="A1393" i="47"/>
  <c r="W1392" i="47"/>
  <c r="A1392" i="47"/>
  <c r="W1391" i="47"/>
  <c r="A1391" i="47"/>
  <c r="W1390" i="47"/>
  <c r="A1390" i="47"/>
  <c r="W1389" i="47"/>
  <c r="A1389" i="47"/>
  <c r="W1388" i="47"/>
  <c r="A1388" i="47"/>
  <c r="W1387" i="47"/>
  <c r="A1387" i="47"/>
  <c r="W1386" i="47"/>
  <c r="A1386" i="47"/>
  <c r="W1385" i="47"/>
  <c r="A1385" i="47"/>
  <c r="W1384" i="47"/>
  <c r="A1384" i="47"/>
  <c r="W1383" i="47"/>
  <c r="A1383" i="47"/>
  <c r="W1382" i="47"/>
  <c r="A1382" i="47"/>
  <c r="W1381" i="47"/>
  <c r="A1381" i="47"/>
  <c r="W1380" i="47"/>
  <c r="A1380" i="47"/>
  <c r="W1379" i="47"/>
  <c r="A1379" i="47"/>
  <c r="W1378" i="47"/>
  <c r="A1378" i="47"/>
  <c r="W1377" i="47"/>
  <c r="A1377" i="47"/>
  <c r="W1376" i="47"/>
  <c r="A1376" i="47"/>
  <c r="W1375" i="47"/>
  <c r="A1375" i="47"/>
  <c r="W1374" i="47"/>
  <c r="A1374" i="47"/>
  <c r="W1373" i="47"/>
  <c r="A1373" i="47"/>
  <c r="W1372" i="47"/>
  <c r="A1372" i="47"/>
  <c r="W1371" i="47"/>
  <c r="A1371" i="47"/>
  <c r="W1370" i="47"/>
  <c r="A1370" i="47"/>
  <c r="W1369" i="47"/>
  <c r="A1369" i="47"/>
  <c r="W1368" i="47"/>
  <c r="A1368" i="47"/>
  <c r="W1367" i="47"/>
  <c r="A1367" i="47"/>
  <c r="W1366" i="47"/>
  <c r="A1366" i="47"/>
  <c r="W1365" i="47"/>
  <c r="A1365" i="47"/>
  <c r="W1364" i="47"/>
  <c r="A1364" i="47"/>
  <c r="W1363" i="47"/>
  <c r="A1363" i="47"/>
  <c r="W1362" i="47"/>
  <c r="A1362" i="47"/>
  <c r="W1361" i="47"/>
  <c r="A1361" i="47"/>
  <c r="W1360" i="47"/>
  <c r="A1360" i="47"/>
  <c r="W1359" i="47"/>
  <c r="A1359" i="47"/>
  <c r="W1358" i="47"/>
  <c r="A1358" i="47"/>
  <c r="W1357" i="47"/>
  <c r="A1357" i="47"/>
  <c r="W1356" i="47"/>
  <c r="A1356" i="47"/>
  <c r="W1355" i="47"/>
  <c r="A1355" i="47"/>
  <c r="W1354" i="47"/>
  <c r="A1354" i="47"/>
  <c r="W1353" i="47"/>
  <c r="A1353" i="47"/>
  <c r="W1352" i="47"/>
  <c r="A1352" i="47"/>
  <c r="W1351" i="47"/>
  <c r="A1351" i="47"/>
  <c r="W1350" i="47"/>
  <c r="A1350" i="47"/>
  <c r="W1349" i="47"/>
  <c r="A1349" i="47"/>
  <c r="W1348" i="47"/>
  <c r="A1348" i="47"/>
  <c r="W1347" i="47"/>
  <c r="A1347" i="47"/>
  <c r="W1346" i="47"/>
  <c r="A1346" i="47"/>
  <c r="W1345" i="47"/>
  <c r="A1345" i="47"/>
  <c r="W1344" i="47"/>
  <c r="A1344" i="47"/>
  <c r="W1343" i="47"/>
  <c r="A1343" i="47"/>
  <c r="W1342" i="47"/>
  <c r="A1342" i="47"/>
  <c r="W1341" i="47"/>
  <c r="A1341" i="47"/>
  <c r="W1340" i="47"/>
  <c r="A1340" i="47"/>
  <c r="W1339" i="47"/>
  <c r="A1339" i="47"/>
  <c r="W1338" i="47"/>
  <c r="A1338" i="47"/>
  <c r="W1337" i="47"/>
  <c r="A1337" i="47"/>
  <c r="W1336" i="47"/>
  <c r="A1336" i="47"/>
  <c r="W1335" i="47"/>
  <c r="A1335" i="47"/>
  <c r="W1334" i="47"/>
  <c r="A1334" i="47"/>
  <c r="W1333" i="47"/>
  <c r="A1333" i="47"/>
  <c r="W1332" i="47"/>
  <c r="A1332" i="47"/>
  <c r="W1331" i="47"/>
  <c r="A1331" i="47"/>
  <c r="W1330" i="47"/>
  <c r="A1330" i="47"/>
  <c r="W1329" i="47"/>
  <c r="A1329" i="47"/>
  <c r="W1328" i="47"/>
  <c r="A1328" i="47"/>
  <c r="W1327" i="47"/>
  <c r="A1327" i="47"/>
  <c r="W1326" i="47"/>
  <c r="A1326" i="47"/>
  <c r="W1325" i="47"/>
  <c r="A1325" i="47"/>
  <c r="W1324" i="47"/>
  <c r="A1324" i="47"/>
  <c r="W1323" i="47"/>
  <c r="A1323" i="47"/>
  <c r="W1322" i="47"/>
  <c r="A1322" i="47"/>
  <c r="W1321" i="47"/>
  <c r="A1321" i="47"/>
  <c r="W1320" i="47"/>
  <c r="A1320" i="47"/>
  <c r="W1319" i="47"/>
  <c r="A1319" i="47"/>
  <c r="W1318" i="47"/>
  <c r="A1318" i="47"/>
  <c r="W1317" i="47"/>
  <c r="A1317" i="47"/>
  <c r="W1316" i="47"/>
  <c r="A1316" i="47"/>
  <c r="W1315" i="47"/>
  <c r="A1315" i="47"/>
  <c r="W1314" i="47"/>
  <c r="A1314" i="47"/>
  <c r="W1313" i="47"/>
  <c r="A1313" i="47"/>
  <c r="W1312" i="47"/>
  <c r="A1312" i="47"/>
  <c r="W1311" i="47"/>
  <c r="A1311" i="47"/>
  <c r="W1310" i="47"/>
  <c r="A1310" i="47"/>
  <c r="W1309" i="47"/>
  <c r="A1309" i="47"/>
  <c r="W1308" i="47"/>
  <c r="A1308" i="47"/>
  <c r="W1307" i="47"/>
  <c r="A1307" i="47"/>
  <c r="W1306" i="47"/>
  <c r="A1306" i="47"/>
  <c r="W1305" i="47"/>
  <c r="A1305" i="47"/>
  <c r="W1304" i="47"/>
  <c r="A1304" i="47"/>
  <c r="W1303" i="47"/>
  <c r="A1303" i="47"/>
  <c r="W1302" i="47"/>
  <c r="A1302" i="47"/>
  <c r="W1301" i="47"/>
  <c r="A1301" i="47"/>
  <c r="W1300" i="47"/>
  <c r="A1300" i="47"/>
  <c r="W1299" i="47"/>
  <c r="A1299" i="47"/>
  <c r="W1298" i="47"/>
  <c r="A1298" i="47"/>
  <c r="W1297" i="47"/>
  <c r="A1297" i="47"/>
  <c r="W1296" i="47"/>
  <c r="A1296" i="47"/>
  <c r="W1295" i="47"/>
  <c r="A1295" i="47"/>
  <c r="W1294" i="47"/>
  <c r="A1294" i="47"/>
  <c r="W1293" i="47"/>
  <c r="A1293" i="47"/>
  <c r="W1292" i="47"/>
  <c r="A1292" i="47"/>
  <c r="W1291" i="47"/>
  <c r="A1291" i="47"/>
  <c r="W1290" i="47"/>
  <c r="A1290" i="47"/>
  <c r="W1289" i="47"/>
  <c r="A1289" i="47"/>
  <c r="W1288" i="47"/>
  <c r="A1288" i="47"/>
  <c r="W1287" i="47"/>
  <c r="A1287" i="47"/>
  <c r="W1286" i="47"/>
  <c r="A1286" i="47"/>
  <c r="W1285" i="47"/>
  <c r="A1285" i="47"/>
  <c r="W1284" i="47"/>
  <c r="A1284" i="47"/>
  <c r="W1283" i="47"/>
  <c r="A1283" i="47"/>
  <c r="W1282" i="47"/>
  <c r="A1282" i="47"/>
  <c r="W1281" i="47"/>
  <c r="A1281" i="47"/>
  <c r="W1280" i="47"/>
  <c r="A1280" i="47"/>
  <c r="W1279" i="47"/>
  <c r="A1279" i="47"/>
  <c r="W1278" i="47"/>
  <c r="A1278" i="47"/>
  <c r="W1277" i="47"/>
  <c r="A1277" i="47"/>
  <c r="W1276" i="47"/>
  <c r="A1276" i="47"/>
  <c r="W1275" i="47"/>
  <c r="A1275" i="47"/>
  <c r="W1274" i="47"/>
  <c r="A1274" i="47"/>
  <c r="W1273" i="47"/>
  <c r="A1273" i="47"/>
  <c r="W1272" i="47"/>
  <c r="A1272" i="47"/>
  <c r="W1271" i="47"/>
  <c r="A1271" i="47"/>
  <c r="W1270" i="47"/>
  <c r="A1270" i="47"/>
  <c r="W1269" i="47"/>
  <c r="A1269" i="47"/>
  <c r="W1268" i="47"/>
  <c r="A1268" i="47"/>
  <c r="W1267" i="47"/>
  <c r="A1267" i="47"/>
  <c r="W1266" i="47"/>
  <c r="A1266" i="47"/>
  <c r="W1265" i="47"/>
  <c r="A1265" i="47"/>
  <c r="W1264" i="47"/>
  <c r="A1264" i="47"/>
  <c r="W1263" i="47"/>
  <c r="A1263" i="47"/>
  <c r="W1262" i="47"/>
  <c r="A1262" i="47"/>
  <c r="W1261" i="47"/>
  <c r="A1261" i="47"/>
  <c r="W1260" i="47"/>
  <c r="A1260" i="47"/>
  <c r="W1259" i="47"/>
  <c r="A1259" i="47"/>
  <c r="W1258" i="47"/>
  <c r="A1258" i="47"/>
  <c r="W1257" i="47"/>
  <c r="A1257" i="47"/>
  <c r="W1256" i="47"/>
  <c r="A1256" i="47"/>
  <c r="W1255" i="47"/>
  <c r="A1255" i="47"/>
  <c r="W1254" i="47"/>
  <c r="A1254" i="47"/>
  <c r="W1253" i="47"/>
  <c r="A1253" i="47"/>
  <c r="W1252" i="47"/>
  <c r="A1252" i="47"/>
  <c r="W1251" i="47"/>
  <c r="A1251" i="47"/>
  <c r="W1250" i="47"/>
  <c r="A1250" i="47"/>
  <c r="W1249" i="47"/>
  <c r="A1249" i="47"/>
  <c r="W1248" i="47"/>
  <c r="A1248" i="47"/>
  <c r="W1247" i="47"/>
  <c r="A1247" i="47"/>
  <c r="W1246" i="47"/>
  <c r="A1246" i="47"/>
  <c r="W1245" i="47"/>
  <c r="A1245" i="47"/>
  <c r="W1244" i="47"/>
  <c r="A1244" i="47"/>
  <c r="W1243" i="47"/>
  <c r="A1243" i="47"/>
  <c r="W1242" i="47"/>
  <c r="A1242" i="47"/>
  <c r="W1241" i="47"/>
  <c r="A1241" i="47"/>
  <c r="W1240" i="47"/>
  <c r="A1240" i="47"/>
  <c r="W1239" i="47"/>
  <c r="A1239" i="47"/>
  <c r="W1238" i="47"/>
  <c r="A1238" i="47"/>
  <c r="W1237" i="47"/>
  <c r="A1237" i="47"/>
  <c r="W1236" i="47"/>
  <c r="A1236" i="47"/>
  <c r="W1235" i="47"/>
  <c r="A1235" i="47"/>
  <c r="W1234" i="47"/>
  <c r="A1234" i="47"/>
  <c r="W1233" i="47"/>
  <c r="A1233" i="47"/>
  <c r="W1232" i="47"/>
  <c r="A1232" i="47"/>
  <c r="W1231" i="47"/>
  <c r="A1231" i="47"/>
  <c r="W1230" i="47"/>
  <c r="A1230" i="47"/>
  <c r="W1229" i="47"/>
  <c r="A1229" i="47"/>
  <c r="W1228" i="47"/>
  <c r="A1228" i="47"/>
  <c r="W1227" i="47"/>
  <c r="A1227" i="47"/>
  <c r="W1226" i="47"/>
  <c r="A1226" i="47"/>
  <c r="W1225" i="47"/>
  <c r="A1225" i="47"/>
  <c r="W1224" i="47"/>
  <c r="A1224" i="47"/>
  <c r="W1223" i="47"/>
  <c r="A1223" i="47"/>
  <c r="W1222" i="47"/>
  <c r="A1222" i="47"/>
  <c r="W1221" i="47"/>
  <c r="A1221" i="47"/>
  <c r="W1220" i="47"/>
  <c r="A1220" i="47"/>
  <c r="W1219" i="47"/>
  <c r="A1219" i="47"/>
  <c r="W1218" i="47"/>
  <c r="A1218" i="47"/>
  <c r="W1217" i="47"/>
  <c r="A1217" i="47"/>
  <c r="W1216" i="47"/>
  <c r="A1216" i="47"/>
  <c r="W1215" i="47"/>
  <c r="A1215" i="47"/>
  <c r="W1214" i="47"/>
  <c r="A1214" i="47"/>
  <c r="W1213" i="47"/>
  <c r="A1213" i="47"/>
  <c r="W1212" i="47"/>
  <c r="A1212" i="47"/>
  <c r="W1211" i="47"/>
  <c r="A1211" i="47"/>
  <c r="W1210" i="47"/>
  <c r="A1210" i="47"/>
  <c r="W1209" i="47"/>
  <c r="A1209" i="47"/>
  <c r="W1208" i="47"/>
  <c r="A1208" i="47"/>
  <c r="W1207" i="47"/>
  <c r="A1207" i="47"/>
  <c r="W1206" i="47"/>
  <c r="A1206" i="47"/>
  <c r="W1205" i="47"/>
  <c r="A1205" i="47"/>
  <c r="W1204" i="47"/>
  <c r="A1204" i="47"/>
  <c r="W1203" i="47"/>
  <c r="A1203" i="47"/>
  <c r="W1202" i="47"/>
  <c r="A1202" i="47"/>
  <c r="W1201" i="47"/>
  <c r="A1201" i="47"/>
  <c r="W1200" i="47"/>
  <c r="A1200" i="47"/>
  <c r="W1199" i="47"/>
  <c r="A1199" i="47"/>
  <c r="W1198" i="47"/>
  <c r="A1198" i="47"/>
  <c r="W1197" i="47"/>
  <c r="A1197" i="47"/>
  <c r="W1196" i="47"/>
  <c r="A1196" i="47"/>
  <c r="W1195" i="47"/>
  <c r="A1195" i="47"/>
  <c r="W1194" i="47"/>
  <c r="A1194" i="47"/>
  <c r="W1193" i="47"/>
  <c r="A1193" i="47"/>
  <c r="W1192" i="47"/>
  <c r="A1192" i="47"/>
  <c r="W1191" i="47"/>
  <c r="A1191" i="47"/>
  <c r="W1190" i="47"/>
  <c r="A1190" i="47"/>
  <c r="W1189" i="47"/>
  <c r="A1189" i="47"/>
  <c r="W1188" i="47"/>
  <c r="A1188" i="47"/>
  <c r="W1187" i="47"/>
  <c r="A1187" i="47"/>
  <c r="W1186" i="47"/>
  <c r="A1186" i="47"/>
  <c r="W1185" i="47"/>
  <c r="A1185" i="47"/>
  <c r="W1184" i="47"/>
  <c r="A1184" i="47"/>
  <c r="W1183" i="47"/>
  <c r="A1183" i="47"/>
  <c r="W1182" i="47"/>
  <c r="A1182" i="47"/>
  <c r="W1181" i="47"/>
  <c r="A1181" i="47"/>
  <c r="W1180" i="47"/>
  <c r="A1180" i="47"/>
  <c r="W1179" i="47"/>
  <c r="A1179" i="47"/>
  <c r="W1178" i="47"/>
  <c r="A1178" i="47"/>
  <c r="W1177" i="47"/>
  <c r="A1177" i="47"/>
  <c r="W1176" i="47"/>
  <c r="A1176" i="47"/>
  <c r="W1175" i="47"/>
  <c r="A1175" i="47"/>
  <c r="W1174" i="47"/>
  <c r="A1174" i="47"/>
  <c r="W1173" i="47"/>
  <c r="A1173" i="47"/>
  <c r="W1172" i="47"/>
  <c r="A1172" i="47"/>
  <c r="W1171" i="47"/>
  <c r="A1171" i="47"/>
  <c r="W1170" i="47"/>
  <c r="A1170" i="47"/>
  <c r="W1169" i="47"/>
  <c r="A1169" i="47"/>
  <c r="W1168" i="47"/>
  <c r="A1168" i="47"/>
  <c r="W1167" i="47"/>
  <c r="A1167" i="47"/>
  <c r="W1166" i="47"/>
  <c r="A1166" i="47"/>
  <c r="W1165" i="47"/>
  <c r="A1165" i="47"/>
  <c r="W1164" i="47"/>
  <c r="A1164" i="47"/>
  <c r="W1163" i="47"/>
  <c r="A1163" i="47"/>
  <c r="W1162" i="47"/>
  <c r="A1162" i="47"/>
  <c r="W1161" i="47"/>
  <c r="A1161" i="47"/>
  <c r="W1160" i="47"/>
  <c r="A1160" i="47"/>
  <c r="W1159" i="47"/>
  <c r="A1159" i="47"/>
  <c r="W1158" i="47"/>
  <c r="A1158" i="47"/>
  <c r="W1157" i="47"/>
  <c r="A1157" i="47"/>
  <c r="W1156" i="47"/>
  <c r="A1156" i="47"/>
  <c r="W1155" i="47"/>
  <c r="A1155" i="47"/>
  <c r="W1154" i="47"/>
  <c r="A1154" i="47"/>
  <c r="W1153" i="47"/>
  <c r="A1153" i="47"/>
  <c r="W1152" i="47"/>
  <c r="A1152" i="47"/>
  <c r="W1151" i="47"/>
  <c r="A1151" i="47"/>
  <c r="W1150" i="47"/>
  <c r="A1150" i="47"/>
  <c r="W1149" i="47"/>
  <c r="A1149" i="47"/>
  <c r="W1148" i="47"/>
  <c r="A1148" i="47"/>
  <c r="W1147" i="47"/>
  <c r="A1147" i="47"/>
  <c r="W1146" i="47"/>
  <c r="A1146" i="47"/>
  <c r="W1145" i="47"/>
  <c r="A1145" i="47"/>
  <c r="W1144" i="47"/>
  <c r="A1144" i="47"/>
  <c r="W1143" i="47"/>
  <c r="A1143" i="47"/>
  <c r="W1142" i="47"/>
  <c r="A1142" i="47"/>
  <c r="W1141" i="47"/>
  <c r="A1141" i="47"/>
  <c r="W1140" i="47"/>
  <c r="A1140" i="47"/>
  <c r="W1139" i="47"/>
  <c r="A1139" i="47"/>
  <c r="W1138" i="47"/>
  <c r="A1138" i="47"/>
  <c r="W1137" i="47"/>
  <c r="A1137" i="47"/>
  <c r="W1136" i="47"/>
  <c r="A1136" i="47"/>
  <c r="W1135" i="47"/>
  <c r="A1135" i="47"/>
  <c r="W1134" i="47"/>
  <c r="A1134" i="47"/>
  <c r="W1133" i="47"/>
  <c r="A1133" i="47"/>
  <c r="W1132" i="47"/>
  <c r="A1132" i="47"/>
  <c r="W1131" i="47"/>
  <c r="A1131" i="47"/>
  <c r="W1130" i="47"/>
  <c r="A1130" i="47"/>
  <c r="W1129" i="47"/>
  <c r="X1129" i="47" s="1"/>
  <c r="A1129" i="47"/>
  <c r="W1128" i="47"/>
  <c r="A1128" i="47"/>
  <c r="W1127" i="47"/>
  <c r="A1127" i="47"/>
  <c r="W1126" i="47"/>
  <c r="A1126" i="47"/>
  <c r="W1125" i="47"/>
  <c r="A1125" i="47"/>
  <c r="W1124" i="47"/>
  <c r="A1124" i="47"/>
  <c r="W1123" i="47"/>
  <c r="A1123" i="47"/>
  <c r="W1122" i="47"/>
  <c r="A1122" i="47"/>
  <c r="W1121" i="47"/>
  <c r="A1121" i="47"/>
  <c r="W1120" i="47"/>
  <c r="A1120" i="47"/>
  <c r="W1119" i="47"/>
  <c r="A1119" i="47"/>
  <c r="W1118" i="47"/>
  <c r="A1118" i="47"/>
  <c r="W1117" i="47"/>
  <c r="A1117" i="47"/>
  <c r="W1116" i="47"/>
  <c r="A1116" i="47"/>
  <c r="W1115" i="47"/>
  <c r="A1115" i="47"/>
  <c r="W1114" i="47"/>
  <c r="A1114" i="47"/>
  <c r="W1113" i="47"/>
  <c r="A1113" i="47"/>
  <c r="W1112" i="47"/>
  <c r="A1112" i="47"/>
  <c r="W1111" i="47"/>
  <c r="A1111" i="47"/>
  <c r="W1110" i="47"/>
  <c r="A1110" i="47"/>
  <c r="W1109" i="47"/>
  <c r="A1109" i="47"/>
  <c r="W1108" i="47"/>
  <c r="A1108" i="47"/>
  <c r="W1107" i="47"/>
  <c r="A1107" i="47"/>
  <c r="W1106" i="47"/>
  <c r="A1106" i="47"/>
  <c r="W1105" i="47"/>
  <c r="A1105" i="47"/>
  <c r="W1104" i="47"/>
  <c r="A1104" i="47"/>
  <c r="W1103" i="47"/>
  <c r="A1103" i="47"/>
  <c r="W1102" i="47"/>
  <c r="A1102" i="47"/>
  <c r="W1101" i="47"/>
  <c r="A1101" i="47"/>
  <c r="W1100" i="47"/>
  <c r="A1100" i="47"/>
  <c r="W1099" i="47"/>
  <c r="A1099" i="47"/>
  <c r="W1098" i="47"/>
  <c r="A1098" i="47"/>
  <c r="W1097" i="47"/>
  <c r="A1097" i="47"/>
  <c r="W1096" i="47"/>
  <c r="A1096" i="47"/>
  <c r="W1095" i="47"/>
  <c r="A1095" i="47"/>
  <c r="W1094" i="47"/>
  <c r="A1094" i="47"/>
  <c r="W1093" i="47"/>
  <c r="A1093" i="47"/>
  <c r="W1092" i="47"/>
  <c r="A1092" i="47"/>
  <c r="W1091" i="47"/>
  <c r="A1091" i="47"/>
  <c r="W1090" i="47"/>
  <c r="A1090" i="47"/>
  <c r="W1089" i="47"/>
  <c r="A1089" i="47"/>
  <c r="W1088" i="47"/>
  <c r="A1088" i="47"/>
  <c r="W1087" i="47"/>
  <c r="A1087" i="47"/>
  <c r="W1086" i="47"/>
  <c r="A1086" i="47"/>
  <c r="W1085" i="47"/>
  <c r="A1085" i="47"/>
  <c r="W1084" i="47"/>
  <c r="A1084" i="47"/>
  <c r="W1083" i="47"/>
  <c r="A1083" i="47"/>
  <c r="W1082" i="47"/>
  <c r="A1082" i="47"/>
  <c r="W1081" i="47"/>
  <c r="A1081" i="47"/>
  <c r="W1080" i="47"/>
  <c r="A1080" i="47"/>
  <c r="W1079" i="47"/>
  <c r="A1079" i="47"/>
  <c r="W1078" i="47"/>
  <c r="A1078" i="47"/>
  <c r="W1077" i="47"/>
  <c r="A1077" i="47"/>
  <c r="W1076" i="47"/>
  <c r="A1076" i="47"/>
  <c r="W1075" i="47"/>
  <c r="A1075" i="47"/>
  <c r="W1074" i="47"/>
  <c r="A1074" i="47"/>
  <c r="W1073" i="47"/>
  <c r="A1073" i="47"/>
  <c r="W1072" i="47"/>
  <c r="A1072" i="47"/>
  <c r="W1071" i="47"/>
  <c r="A1071" i="47"/>
  <c r="W1070" i="47"/>
  <c r="A1070" i="47"/>
  <c r="W1069" i="47"/>
  <c r="A1069" i="47"/>
  <c r="W1068" i="47"/>
  <c r="A1068" i="47"/>
  <c r="W1067" i="47"/>
  <c r="A1067" i="47"/>
  <c r="W1066" i="47"/>
  <c r="A1066" i="47"/>
  <c r="W1065" i="47"/>
  <c r="A1065" i="47"/>
  <c r="W1064" i="47"/>
  <c r="A1064" i="47"/>
  <c r="W1063" i="47"/>
  <c r="A1063" i="47"/>
  <c r="W1062" i="47"/>
  <c r="A1062" i="47"/>
  <c r="W1061" i="47"/>
  <c r="A1061" i="47"/>
  <c r="W1060" i="47"/>
  <c r="A1060" i="47"/>
  <c r="W1059" i="47"/>
  <c r="A1059" i="47"/>
  <c r="W1058" i="47"/>
  <c r="A1058" i="47"/>
  <c r="W1057" i="47"/>
  <c r="A1057" i="47"/>
  <c r="W1056" i="47"/>
  <c r="A1056" i="47"/>
  <c r="W1055" i="47"/>
  <c r="A1055" i="47"/>
  <c r="W1054" i="47"/>
  <c r="A1054" i="47"/>
  <c r="W1053" i="47"/>
  <c r="A1053" i="47"/>
  <c r="W1052" i="47"/>
  <c r="A1052" i="47"/>
  <c r="W1051" i="47"/>
  <c r="A1051" i="47"/>
  <c r="W1050" i="47"/>
  <c r="A1050" i="47"/>
  <c r="W1049" i="47"/>
  <c r="A1049" i="47"/>
  <c r="W1048" i="47"/>
  <c r="A1048" i="47"/>
  <c r="W1047" i="47"/>
  <c r="A1047" i="47"/>
  <c r="W1046" i="47"/>
  <c r="A1046" i="47"/>
  <c r="W1045" i="47"/>
  <c r="A1045" i="47"/>
  <c r="W1044" i="47"/>
  <c r="A1044" i="47"/>
  <c r="W1043" i="47"/>
  <c r="A1043" i="47"/>
  <c r="W1042" i="47"/>
  <c r="A1042" i="47"/>
  <c r="W1041" i="47"/>
  <c r="A1041" i="47"/>
  <c r="W1040" i="47"/>
  <c r="A1040" i="47"/>
  <c r="W1039" i="47"/>
  <c r="A1039" i="47"/>
  <c r="W1038" i="47"/>
  <c r="A1038" i="47"/>
  <c r="W1037" i="47"/>
  <c r="A1037" i="47"/>
  <c r="W1036" i="47"/>
  <c r="A1036" i="47"/>
  <c r="W1035" i="47"/>
  <c r="A1035" i="47"/>
  <c r="W1034" i="47"/>
  <c r="A1034" i="47"/>
  <c r="W1033" i="47"/>
  <c r="A1033" i="47"/>
  <c r="W1032" i="47"/>
  <c r="A1032" i="47"/>
  <c r="W1031" i="47"/>
  <c r="A1031" i="47"/>
  <c r="W1030" i="47"/>
  <c r="A1030" i="47"/>
  <c r="W1029" i="47"/>
  <c r="A1029" i="47"/>
  <c r="W1028" i="47"/>
  <c r="A1028" i="47"/>
  <c r="W1027" i="47"/>
  <c r="A1027" i="47"/>
  <c r="W1026" i="47"/>
  <c r="A1026" i="47"/>
  <c r="W1025" i="47"/>
  <c r="A1025" i="47"/>
  <c r="W1024" i="47"/>
  <c r="A1024" i="47"/>
  <c r="W1023" i="47"/>
  <c r="A1023" i="47"/>
  <c r="W1022" i="47"/>
  <c r="A1022" i="47"/>
  <c r="W1021" i="47"/>
  <c r="A1021" i="47"/>
  <c r="W1020" i="47"/>
  <c r="A1020" i="47"/>
  <c r="W1019" i="47"/>
  <c r="A1019" i="47"/>
  <c r="W1018" i="47"/>
  <c r="A1018" i="47"/>
  <c r="W1017" i="47"/>
  <c r="A1017" i="47"/>
  <c r="W1016" i="47"/>
  <c r="A1016" i="47"/>
  <c r="W1015" i="47"/>
  <c r="A1015" i="47"/>
  <c r="W1014" i="47"/>
  <c r="A1014" i="47"/>
  <c r="W1013" i="47"/>
  <c r="A1013" i="47"/>
  <c r="W1012" i="47"/>
  <c r="A1012" i="47"/>
  <c r="W1011" i="47"/>
  <c r="A1011" i="47"/>
  <c r="W1010" i="47"/>
  <c r="X1010" i="47" s="1"/>
  <c r="A1010" i="47"/>
  <c r="W1009" i="47"/>
  <c r="A1009" i="47"/>
  <c r="W1008" i="47"/>
  <c r="A1008" i="47"/>
  <c r="W1007" i="47"/>
  <c r="A1007" i="47"/>
  <c r="W1006" i="47"/>
  <c r="A1006" i="47"/>
  <c r="W1005" i="47"/>
  <c r="A1005" i="47"/>
  <c r="W1004" i="47"/>
  <c r="A1004" i="47"/>
  <c r="W1003" i="47"/>
  <c r="A1003" i="47"/>
  <c r="W1002" i="47"/>
  <c r="A1002" i="47"/>
  <c r="W1001" i="47"/>
  <c r="A1001" i="47"/>
  <c r="W1000" i="47"/>
  <c r="A1000" i="47"/>
  <c r="W999" i="47"/>
  <c r="A999" i="47"/>
  <c r="W998" i="47"/>
  <c r="A998" i="47"/>
  <c r="W997" i="47"/>
  <c r="A997" i="47"/>
  <c r="W996" i="47"/>
  <c r="A996" i="47"/>
  <c r="W995" i="47"/>
  <c r="A995" i="47"/>
  <c r="W994" i="47"/>
  <c r="A994" i="47"/>
  <c r="W993" i="47"/>
  <c r="A993" i="47"/>
  <c r="W992" i="47"/>
  <c r="A992" i="47"/>
  <c r="W991" i="47"/>
  <c r="A991" i="47"/>
  <c r="W990" i="47"/>
  <c r="A990" i="47"/>
  <c r="W989" i="47"/>
  <c r="A989" i="47"/>
  <c r="W988" i="47"/>
  <c r="A988" i="47"/>
  <c r="W987" i="47"/>
  <c r="A987" i="47"/>
  <c r="W986" i="47"/>
  <c r="A986" i="47"/>
  <c r="W985" i="47"/>
  <c r="A985" i="47"/>
  <c r="W984" i="47"/>
  <c r="A984" i="47"/>
  <c r="W983" i="47"/>
  <c r="A983" i="47"/>
  <c r="W982" i="47"/>
  <c r="A982" i="47"/>
  <c r="W981" i="47"/>
  <c r="A981" i="47"/>
  <c r="W980" i="47"/>
  <c r="A980" i="47"/>
  <c r="W979" i="47"/>
  <c r="A979" i="47"/>
  <c r="W978" i="47"/>
  <c r="A978" i="47"/>
  <c r="W977" i="47"/>
  <c r="A977" i="47"/>
  <c r="W976" i="47"/>
  <c r="A976" i="47"/>
  <c r="W975" i="47"/>
  <c r="A975" i="47"/>
  <c r="W974" i="47"/>
  <c r="A974" i="47"/>
  <c r="W973" i="47"/>
  <c r="A973" i="47"/>
  <c r="W972" i="47"/>
  <c r="A972" i="47"/>
  <c r="W971" i="47"/>
  <c r="A971" i="47"/>
  <c r="W970" i="47"/>
  <c r="A970" i="47"/>
  <c r="W969" i="47"/>
  <c r="A969" i="47"/>
  <c r="W968" i="47"/>
  <c r="A968" i="47"/>
  <c r="W967" i="47"/>
  <c r="A967" i="47"/>
  <c r="W966" i="47"/>
  <c r="A966" i="47"/>
  <c r="W965" i="47"/>
  <c r="A965" i="47"/>
  <c r="W964" i="47"/>
  <c r="A964" i="47"/>
  <c r="W963" i="47"/>
  <c r="A963" i="47"/>
  <c r="W962" i="47"/>
  <c r="A962" i="47"/>
  <c r="W961" i="47"/>
  <c r="A961" i="47"/>
  <c r="W960" i="47"/>
  <c r="A960" i="47"/>
  <c r="W959" i="47"/>
  <c r="A959" i="47"/>
  <c r="W958" i="47"/>
  <c r="A958" i="47"/>
  <c r="W957" i="47"/>
  <c r="A957" i="47"/>
  <c r="W956" i="47"/>
  <c r="A956" i="47"/>
  <c r="W955" i="47"/>
  <c r="A955" i="47"/>
  <c r="W954" i="47"/>
  <c r="A954" i="47"/>
  <c r="W953" i="47"/>
  <c r="A953" i="47"/>
  <c r="W952" i="47"/>
  <c r="A952" i="47"/>
  <c r="W951" i="47"/>
  <c r="A951" i="47"/>
  <c r="W950" i="47"/>
  <c r="A950" i="47"/>
  <c r="W949" i="47"/>
  <c r="A949" i="47"/>
  <c r="W948" i="47"/>
  <c r="A948" i="47"/>
  <c r="W947" i="47"/>
  <c r="A947" i="47"/>
  <c r="W946" i="47"/>
  <c r="A946" i="47"/>
  <c r="W945" i="47"/>
  <c r="A945" i="47"/>
  <c r="W944" i="47"/>
  <c r="A944" i="47"/>
  <c r="W943" i="47"/>
  <c r="A943" i="47"/>
  <c r="W942" i="47"/>
  <c r="A942" i="47"/>
  <c r="W941" i="47"/>
  <c r="A941" i="47"/>
  <c r="W940" i="47"/>
  <c r="A940" i="47"/>
  <c r="W939" i="47"/>
  <c r="A939" i="47"/>
  <c r="W938" i="47"/>
  <c r="A938" i="47"/>
  <c r="W937" i="47"/>
  <c r="A937" i="47"/>
  <c r="W936" i="47"/>
  <c r="A936" i="47"/>
  <c r="W935" i="47"/>
  <c r="A935" i="47"/>
  <c r="W934" i="47"/>
  <c r="A934" i="47"/>
  <c r="W933" i="47"/>
  <c r="A933" i="47"/>
  <c r="W932" i="47"/>
  <c r="A932" i="47"/>
  <c r="W931" i="47"/>
  <c r="A931" i="47"/>
  <c r="W930" i="47"/>
  <c r="A930" i="47"/>
  <c r="W929" i="47"/>
  <c r="A929" i="47"/>
  <c r="W928" i="47"/>
  <c r="A928" i="47"/>
  <c r="W927" i="47"/>
  <c r="A927" i="47"/>
  <c r="W926" i="47"/>
  <c r="A926" i="47"/>
  <c r="W925" i="47"/>
  <c r="A925" i="47"/>
  <c r="W924" i="47"/>
  <c r="A924" i="47"/>
  <c r="W923" i="47"/>
  <c r="A923" i="47"/>
  <c r="W922" i="47"/>
  <c r="A922" i="47"/>
  <c r="W921" i="47"/>
  <c r="A921" i="47"/>
  <c r="W920" i="47"/>
  <c r="A920" i="47"/>
  <c r="W919" i="47"/>
  <c r="A919" i="47"/>
  <c r="W918" i="47"/>
  <c r="A918" i="47"/>
  <c r="W917" i="47"/>
  <c r="A917" i="47"/>
  <c r="W916" i="47"/>
  <c r="A916" i="47"/>
  <c r="W915" i="47"/>
  <c r="A915" i="47"/>
  <c r="W914" i="47"/>
  <c r="A914" i="47"/>
  <c r="W913" i="47"/>
  <c r="A913" i="47"/>
  <c r="W912" i="47"/>
  <c r="A912" i="47"/>
  <c r="W911" i="47"/>
  <c r="A911" i="47"/>
  <c r="W910" i="47"/>
  <c r="A910" i="47"/>
  <c r="W909" i="47"/>
  <c r="A909" i="47"/>
  <c r="W908" i="47"/>
  <c r="A908" i="47"/>
  <c r="W907" i="47"/>
  <c r="A907" i="47"/>
  <c r="W906" i="47"/>
  <c r="A906" i="47"/>
  <c r="W905" i="47"/>
  <c r="A905" i="47"/>
  <c r="W904" i="47"/>
  <c r="A904" i="47"/>
  <c r="W903" i="47"/>
  <c r="A903" i="47"/>
  <c r="W902" i="47"/>
  <c r="A902" i="47"/>
  <c r="W901" i="47"/>
  <c r="A901" i="47"/>
  <c r="W900" i="47"/>
  <c r="A900" i="47"/>
  <c r="W899" i="47"/>
  <c r="A899" i="47"/>
  <c r="W898" i="47"/>
  <c r="A898" i="47"/>
  <c r="W897" i="47"/>
  <c r="A897" i="47"/>
  <c r="W896" i="47"/>
  <c r="A896" i="47"/>
  <c r="W895" i="47"/>
  <c r="A895" i="47"/>
  <c r="W894" i="47"/>
  <c r="A894" i="47"/>
  <c r="W893" i="47"/>
  <c r="A893" i="47"/>
  <c r="W892" i="47"/>
  <c r="A892" i="47"/>
  <c r="W891" i="47"/>
  <c r="A891" i="47"/>
  <c r="AL891" i="47" s="1"/>
  <c r="W890" i="47"/>
  <c r="A890" i="47"/>
  <c r="W889" i="47"/>
  <c r="A889" i="47"/>
  <c r="W888" i="47"/>
  <c r="A888" i="47"/>
  <c r="W887" i="47"/>
  <c r="A887" i="47"/>
  <c r="W886" i="47"/>
  <c r="A886" i="47"/>
  <c r="W885" i="47"/>
  <c r="A885" i="47"/>
  <c r="W884" i="47"/>
  <c r="A884" i="47"/>
  <c r="W883" i="47"/>
  <c r="A883" i="47"/>
  <c r="W882" i="47"/>
  <c r="A882" i="47"/>
  <c r="W881" i="47"/>
  <c r="A881" i="47"/>
  <c r="W880" i="47"/>
  <c r="A880" i="47"/>
  <c r="W879" i="47"/>
  <c r="A879" i="47"/>
  <c r="W878" i="47"/>
  <c r="A878" i="47"/>
  <c r="W877" i="47"/>
  <c r="A877" i="47"/>
  <c r="W876" i="47"/>
  <c r="A876" i="47"/>
  <c r="W875" i="47"/>
  <c r="A875" i="47"/>
  <c r="W874" i="47"/>
  <c r="A874" i="47"/>
  <c r="W873" i="47"/>
  <c r="A873" i="47"/>
  <c r="W872" i="47"/>
  <c r="A872" i="47"/>
  <c r="W871" i="47"/>
  <c r="A871" i="47"/>
  <c r="W870" i="47"/>
  <c r="A870" i="47"/>
  <c r="W869" i="47"/>
  <c r="A869" i="47"/>
  <c r="W868" i="47"/>
  <c r="A868" i="47"/>
  <c r="W867" i="47"/>
  <c r="A867" i="47"/>
  <c r="W866" i="47"/>
  <c r="A866" i="47"/>
  <c r="W865" i="47"/>
  <c r="A865" i="47"/>
  <c r="W864" i="47"/>
  <c r="A864" i="47"/>
  <c r="W863" i="47"/>
  <c r="A863" i="47"/>
  <c r="W862" i="47"/>
  <c r="A862" i="47"/>
  <c r="W861" i="47"/>
  <c r="A861" i="47"/>
  <c r="W860" i="47"/>
  <c r="A860" i="47"/>
  <c r="W859" i="47"/>
  <c r="A859" i="47"/>
  <c r="W858" i="47"/>
  <c r="A858" i="47"/>
  <c r="W857" i="47"/>
  <c r="A857" i="47"/>
  <c r="W856" i="47"/>
  <c r="A856" i="47"/>
  <c r="W855" i="47"/>
  <c r="A855" i="47"/>
  <c r="W854" i="47"/>
  <c r="A854" i="47"/>
  <c r="W853" i="47"/>
  <c r="A853" i="47"/>
  <c r="W852" i="47"/>
  <c r="A852" i="47"/>
  <c r="W851" i="47"/>
  <c r="A851" i="47"/>
  <c r="W850" i="47"/>
  <c r="A850" i="47"/>
  <c r="W849" i="47"/>
  <c r="A849" i="47"/>
  <c r="W848" i="47"/>
  <c r="A848" i="47"/>
  <c r="W847" i="47"/>
  <c r="A847" i="47"/>
  <c r="W846" i="47"/>
  <c r="A846" i="47"/>
  <c r="W845" i="47"/>
  <c r="A845" i="47"/>
  <c r="W844" i="47"/>
  <c r="A844" i="47"/>
  <c r="W843" i="47"/>
  <c r="A843" i="47"/>
  <c r="W842" i="47"/>
  <c r="A842" i="47"/>
  <c r="W841" i="47"/>
  <c r="A841" i="47"/>
  <c r="W840" i="47"/>
  <c r="A840" i="47"/>
  <c r="W839" i="47"/>
  <c r="A839" i="47"/>
  <c r="W838" i="47"/>
  <c r="A838" i="47"/>
  <c r="W837" i="47"/>
  <c r="A837" i="47"/>
  <c r="W836" i="47"/>
  <c r="A836" i="47"/>
  <c r="W835" i="47"/>
  <c r="A835" i="47"/>
  <c r="W834" i="47"/>
  <c r="A834" i="47"/>
  <c r="W833" i="47"/>
  <c r="A833" i="47"/>
  <c r="W832" i="47"/>
  <c r="A832" i="47"/>
  <c r="W831" i="47"/>
  <c r="A831" i="47"/>
  <c r="W830" i="47"/>
  <c r="A830" i="47"/>
  <c r="W829" i="47"/>
  <c r="A829" i="47"/>
  <c r="W828" i="47"/>
  <c r="A828" i="47"/>
  <c r="W827" i="47"/>
  <c r="A827" i="47"/>
  <c r="W826" i="47"/>
  <c r="A826" i="47"/>
  <c r="W825" i="47"/>
  <c r="A825" i="47"/>
  <c r="W824" i="47"/>
  <c r="A824" i="47"/>
  <c r="W823" i="47"/>
  <c r="A823" i="47"/>
  <c r="W822" i="47"/>
  <c r="A822" i="47"/>
  <c r="W821" i="47"/>
  <c r="A821" i="47"/>
  <c r="W820" i="47"/>
  <c r="A820" i="47"/>
  <c r="W819" i="47"/>
  <c r="A819" i="47"/>
  <c r="W818" i="47"/>
  <c r="A818" i="47"/>
  <c r="W817" i="47"/>
  <c r="A817" i="47"/>
  <c r="W816" i="47"/>
  <c r="A816" i="47"/>
  <c r="W815" i="47"/>
  <c r="A815" i="47"/>
  <c r="W814" i="47"/>
  <c r="A814" i="47"/>
  <c r="W813" i="47"/>
  <c r="A813" i="47"/>
  <c r="W812" i="47"/>
  <c r="A812" i="47"/>
  <c r="W811" i="47"/>
  <c r="A811" i="47"/>
  <c r="W810" i="47"/>
  <c r="A810" i="47"/>
  <c r="W809" i="47"/>
  <c r="A809" i="47"/>
  <c r="W808" i="47"/>
  <c r="A808" i="47"/>
  <c r="W807" i="47"/>
  <c r="A807" i="47"/>
  <c r="W806" i="47"/>
  <c r="A806" i="47"/>
  <c r="W805" i="47"/>
  <c r="A805" i="47"/>
  <c r="W804" i="47"/>
  <c r="A804" i="47"/>
  <c r="W803" i="47"/>
  <c r="A803" i="47"/>
  <c r="W802" i="47"/>
  <c r="A802" i="47"/>
  <c r="W801" i="47"/>
  <c r="A801" i="47"/>
  <c r="W800" i="47"/>
  <c r="A800" i="47"/>
  <c r="W799" i="47"/>
  <c r="A799" i="47"/>
  <c r="W798" i="47"/>
  <c r="A798" i="47"/>
  <c r="W797" i="47"/>
  <c r="A797" i="47"/>
  <c r="W796" i="47"/>
  <c r="A796" i="47"/>
  <c r="W795" i="47"/>
  <c r="A795" i="47"/>
  <c r="W794" i="47"/>
  <c r="A794" i="47"/>
  <c r="W793" i="47"/>
  <c r="A793" i="47"/>
  <c r="W792" i="47"/>
  <c r="A792" i="47"/>
  <c r="W791" i="47"/>
  <c r="A791" i="47"/>
  <c r="W790" i="47"/>
  <c r="A790" i="47"/>
  <c r="W789" i="47"/>
  <c r="A789" i="47"/>
  <c r="W788" i="47"/>
  <c r="A788" i="47"/>
  <c r="W787" i="47"/>
  <c r="A787" i="47"/>
  <c r="W786" i="47"/>
  <c r="A786" i="47"/>
  <c r="W785" i="47"/>
  <c r="A785" i="47"/>
  <c r="W784" i="47"/>
  <c r="A784" i="47"/>
  <c r="W783" i="47"/>
  <c r="A783" i="47"/>
  <c r="W782" i="47"/>
  <c r="A782" i="47"/>
  <c r="W781" i="47"/>
  <c r="A781" i="47"/>
  <c r="W780" i="47"/>
  <c r="A780" i="47"/>
  <c r="W779" i="47"/>
  <c r="A779" i="47"/>
  <c r="W778" i="47"/>
  <c r="A778" i="47"/>
  <c r="W777" i="47"/>
  <c r="A777" i="47"/>
  <c r="W776" i="47"/>
  <c r="A776" i="47"/>
  <c r="W775" i="47"/>
  <c r="A775" i="47"/>
  <c r="W774" i="47"/>
  <c r="A774" i="47"/>
  <c r="W773" i="47"/>
  <c r="A773" i="47"/>
  <c r="W772" i="47"/>
  <c r="A772" i="47"/>
  <c r="AL772" i="47" s="1"/>
  <c r="W771" i="47"/>
  <c r="A771" i="47"/>
  <c r="W770" i="47"/>
  <c r="A770" i="47"/>
  <c r="W769" i="47"/>
  <c r="A769" i="47"/>
  <c r="W768" i="47"/>
  <c r="A768" i="47"/>
  <c r="W767" i="47"/>
  <c r="A767" i="47"/>
  <c r="W766" i="47"/>
  <c r="A766" i="47"/>
  <c r="W765" i="47"/>
  <c r="A765" i="47"/>
  <c r="W764" i="47"/>
  <c r="A764" i="47"/>
  <c r="W763" i="47"/>
  <c r="A763" i="47"/>
  <c r="W762" i="47"/>
  <c r="A762" i="47"/>
  <c r="W761" i="47"/>
  <c r="A761" i="47"/>
  <c r="W760" i="47"/>
  <c r="A760" i="47"/>
  <c r="W759" i="47"/>
  <c r="A759" i="47"/>
  <c r="W758" i="47"/>
  <c r="A758" i="47"/>
  <c r="W757" i="47"/>
  <c r="A757" i="47"/>
  <c r="W756" i="47"/>
  <c r="A756" i="47"/>
  <c r="W755" i="47"/>
  <c r="A755" i="47"/>
  <c r="W754" i="47"/>
  <c r="A754" i="47"/>
  <c r="W753" i="47"/>
  <c r="A753" i="47"/>
  <c r="W752" i="47"/>
  <c r="A752" i="47"/>
  <c r="W751" i="47"/>
  <c r="A751" i="47"/>
  <c r="W750" i="47"/>
  <c r="A750" i="47"/>
  <c r="W749" i="47"/>
  <c r="A749" i="47"/>
  <c r="W748" i="47"/>
  <c r="A748" i="47"/>
  <c r="W747" i="47"/>
  <c r="A747" i="47"/>
  <c r="W746" i="47"/>
  <c r="A746" i="47"/>
  <c r="W745" i="47"/>
  <c r="A745" i="47"/>
  <c r="W744" i="47"/>
  <c r="A744" i="47"/>
  <c r="W743" i="47"/>
  <c r="A743" i="47"/>
  <c r="W742" i="47"/>
  <c r="A742" i="47"/>
  <c r="W741" i="47"/>
  <c r="A741" i="47"/>
  <c r="W740" i="47"/>
  <c r="A740" i="47"/>
  <c r="W739" i="47"/>
  <c r="A739" i="47"/>
  <c r="W738" i="47"/>
  <c r="A738" i="47"/>
  <c r="W737" i="47"/>
  <c r="A737" i="47"/>
  <c r="W736" i="47"/>
  <c r="A736" i="47"/>
  <c r="W735" i="47"/>
  <c r="A735" i="47"/>
  <c r="W734" i="47"/>
  <c r="A734" i="47"/>
  <c r="W733" i="47"/>
  <c r="A733" i="47"/>
  <c r="W732" i="47"/>
  <c r="A732" i="47"/>
  <c r="W731" i="47"/>
  <c r="A731" i="47"/>
  <c r="W730" i="47"/>
  <c r="A730" i="47"/>
  <c r="W729" i="47"/>
  <c r="A729" i="47"/>
  <c r="W728" i="47"/>
  <c r="A728" i="47"/>
  <c r="W727" i="47"/>
  <c r="A727" i="47"/>
  <c r="W726" i="47"/>
  <c r="A726" i="47"/>
  <c r="W725" i="47"/>
  <c r="A725" i="47"/>
  <c r="W724" i="47"/>
  <c r="A724" i="47"/>
  <c r="W723" i="47"/>
  <c r="A723" i="47"/>
  <c r="W722" i="47"/>
  <c r="A722" i="47"/>
  <c r="W721" i="47"/>
  <c r="A721" i="47"/>
  <c r="W720" i="47"/>
  <c r="A720" i="47"/>
  <c r="W719" i="47"/>
  <c r="A719" i="47"/>
  <c r="W718" i="47"/>
  <c r="A718" i="47"/>
  <c r="W717" i="47"/>
  <c r="A717" i="47"/>
  <c r="W716" i="47"/>
  <c r="A716" i="47"/>
  <c r="W715" i="47"/>
  <c r="A715" i="47"/>
  <c r="W714" i="47"/>
  <c r="A714" i="47"/>
  <c r="W713" i="47"/>
  <c r="A713" i="47"/>
  <c r="W712" i="47"/>
  <c r="A712" i="47"/>
  <c r="W711" i="47"/>
  <c r="A711" i="47"/>
  <c r="W710" i="47"/>
  <c r="A710" i="47"/>
  <c r="W709" i="47"/>
  <c r="A709" i="47"/>
  <c r="W708" i="47"/>
  <c r="A708" i="47"/>
  <c r="W707" i="47"/>
  <c r="A707" i="47"/>
  <c r="W706" i="47"/>
  <c r="A706" i="47"/>
  <c r="W705" i="47"/>
  <c r="A705" i="47"/>
  <c r="W704" i="47"/>
  <c r="A704" i="47"/>
  <c r="W703" i="47"/>
  <c r="A703" i="47"/>
  <c r="W702" i="47"/>
  <c r="A702" i="47"/>
  <c r="W701" i="47"/>
  <c r="A701" i="47"/>
  <c r="W700" i="47"/>
  <c r="A700" i="47"/>
  <c r="W699" i="47"/>
  <c r="A699" i="47"/>
  <c r="W698" i="47"/>
  <c r="A698" i="47"/>
  <c r="W697" i="47"/>
  <c r="A697" i="47"/>
  <c r="W696" i="47"/>
  <c r="A696" i="47"/>
  <c r="W695" i="47"/>
  <c r="A695" i="47"/>
  <c r="W694" i="47"/>
  <c r="A694" i="47"/>
  <c r="W693" i="47"/>
  <c r="A693" i="47"/>
  <c r="W692" i="47"/>
  <c r="A692" i="47"/>
  <c r="W691" i="47"/>
  <c r="A691" i="47"/>
  <c r="W690" i="47"/>
  <c r="A690" i="47"/>
  <c r="W689" i="47"/>
  <c r="A689" i="47"/>
  <c r="W688" i="47"/>
  <c r="A688" i="47"/>
  <c r="W687" i="47"/>
  <c r="A687" i="47"/>
  <c r="W686" i="47"/>
  <c r="A686" i="47"/>
  <c r="W685" i="47"/>
  <c r="A685" i="47"/>
  <c r="W684" i="47"/>
  <c r="A684" i="47"/>
  <c r="W683" i="47"/>
  <c r="A683" i="47"/>
  <c r="W682" i="47"/>
  <c r="A682" i="47"/>
  <c r="W681" i="47"/>
  <c r="A681" i="47"/>
  <c r="W680" i="47"/>
  <c r="A680" i="47"/>
  <c r="W679" i="47"/>
  <c r="A679" i="47"/>
  <c r="W678" i="47"/>
  <c r="A678" i="47"/>
  <c r="W677" i="47"/>
  <c r="A677" i="47"/>
  <c r="W676" i="47"/>
  <c r="A676" i="47"/>
  <c r="W675" i="47"/>
  <c r="A675" i="47"/>
  <c r="W674" i="47"/>
  <c r="A674" i="47"/>
  <c r="W673" i="47"/>
  <c r="A673" i="47"/>
  <c r="W672" i="47"/>
  <c r="A672" i="47"/>
  <c r="W671" i="47"/>
  <c r="A671" i="47"/>
  <c r="W670" i="47"/>
  <c r="A670" i="47"/>
  <c r="W669" i="47"/>
  <c r="A669" i="47"/>
  <c r="W668" i="47"/>
  <c r="A668" i="47"/>
  <c r="W667" i="47"/>
  <c r="A667" i="47"/>
  <c r="W666" i="47"/>
  <c r="A666" i="47"/>
  <c r="W665" i="47"/>
  <c r="A665" i="47"/>
  <c r="W664" i="47"/>
  <c r="A664" i="47"/>
  <c r="W663" i="47"/>
  <c r="A663" i="47"/>
  <c r="W662" i="47"/>
  <c r="A662" i="47"/>
  <c r="W661" i="47"/>
  <c r="A661" i="47"/>
  <c r="W660" i="47"/>
  <c r="A660" i="47"/>
  <c r="W659" i="47"/>
  <c r="A659" i="47"/>
  <c r="W658" i="47"/>
  <c r="A658" i="47"/>
  <c r="W657" i="47"/>
  <c r="A657" i="47"/>
  <c r="W656" i="47"/>
  <c r="A656" i="47"/>
  <c r="W655" i="47"/>
  <c r="A655" i="47"/>
  <c r="W654" i="47"/>
  <c r="A654" i="47"/>
  <c r="W653" i="47"/>
  <c r="A653" i="47"/>
  <c r="AL653" i="47" s="1"/>
  <c r="W652" i="47"/>
  <c r="A652" i="47"/>
  <c r="W651" i="47"/>
  <c r="A651" i="47"/>
  <c r="W650" i="47"/>
  <c r="A650" i="47"/>
  <c r="W649" i="47"/>
  <c r="A649" i="47"/>
  <c r="W648" i="47"/>
  <c r="A648" i="47"/>
  <c r="W647" i="47"/>
  <c r="A647" i="47"/>
  <c r="W646" i="47"/>
  <c r="A646" i="47"/>
  <c r="W645" i="47"/>
  <c r="A645" i="47"/>
  <c r="W644" i="47"/>
  <c r="A644" i="47"/>
  <c r="W643" i="47"/>
  <c r="A643" i="47"/>
  <c r="W642" i="47"/>
  <c r="A642" i="47"/>
  <c r="W641" i="47"/>
  <c r="A641" i="47"/>
  <c r="W640" i="47"/>
  <c r="A640" i="47"/>
  <c r="W639" i="47"/>
  <c r="A639" i="47"/>
  <c r="W638" i="47"/>
  <c r="A638" i="47"/>
  <c r="W637" i="47"/>
  <c r="A637" i="47"/>
  <c r="W636" i="47"/>
  <c r="A636" i="47"/>
  <c r="W635" i="47"/>
  <c r="A635" i="47"/>
  <c r="W634" i="47"/>
  <c r="A634" i="47"/>
  <c r="W633" i="47"/>
  <c r="A633" i="47"/>
  <c r="W632" i="47"/>
  <c r="A632" i="47"/>
  <c r="W631" i="47"/>
  <c r="A631" i="47"/>
  <c r="W630" i="47"/>
  <c r="A630" i="47"/>
  <c r="W629" i="47"/>
  <c r="A629" i="47"/>
  <c r="W628" i="47"/>
  <c r="A628" i="47"/>
  <c r="W627" i="47"/>
  <c r="A627" i="47"/>
  <c r="W626" i="47"/>
  <c r="A626" i="47"/>
  <c r="W625" i="47"/>
  <c r="A625" i="47"/>
  <c r="W624" i="47"/>
  <c r="A624" i="47"/>
  <c r="W623" i="47"/>
  <c r="A623" i="47"/>
  <c r="W622" i="47"/>
  <c r="A622" i="47"/>
  <c r="W621" i="47"/>
  <c r="A621" i="47"/>
  <c r="W620" i="47"/>
  <c r="A620" i="47"/>
  <c r="W619" i="47"/>
  <c r="A619" i="47"/>
  <c r="W618" i="47"/>
  <c r="A618" i="47"/>
  <c r="W617" i="47"/>
  <c r="A617" i="47"/>
  <c r="W616" i="47"/>
  <c r="A616" i="47"/>
  <c r="W615" i="47"/>
  <c r="A615" i="47"/>
  <c r="W614" i="47"/>
  <c r="A614" i="47"/>
  <c r="W613" i="47"/>
  <c r="A613" i="47"/>
  <c r="W612" i="47"/>
  <c r="A612" i="47"/>
  <c r="W611" i="47"/>
  <c r="A611" i="47"/>
  <c r="W610" i="47"/>
  <c r="A610" i="47"/>
  <c r="W609" i="47"/>
  <c r="A609" i="47"/>
  <c r="W608" i="47"/>
  <c r="A608" i="47"/>
  <c r="W607" i="47"/>
  <c r="A607" i="47"/>
  <c r="W606" i="47"/>
  <c r="A606" i="47"/>
  <c r="W605" i="47"/>
  <c r="A605" i="47"/>
  <c r="W604" i="47"/>
  <c r="A604" i="47"/>
  <c r="W603" i="47"/>
  <c r="A603" i="47"/>
  <c r="W602" i="47"/>
  <c r="A602" i="47"/>
  <c r="W601" i="47"/>
  <c r="A601" i="47"/>
  <c r="W600" i="47"/>
  <c r="A600" i="47"/>
  <c r="W599" i="47"/>
  <c r="A599" i="47"/>
  <c r="W598" i="47"/>
  <c r="A598" i="47"/>
  <c r="W597" i="47"/>
  <c r="A597" i="47"/>
  <c r="W596" i="47"/>
  <c r="A596" i="47"/>
  <c r="W595" i="47"/>
  <c r="A595" i="47"/>
  <c r="W594" i="47"/>
  <c r="A594" i="47"/>
  <c r="W593" i="47"/>
  <c r="A593" i="47"/>
  <c r="W592" i="47"/>
  <c r="A592" i="47"/>
  <c r="W591" i="47"/>
  <c r="A591" i="47"/>
  <c r="W590" i="47"/>
  <c r="A590" i="47"/>
  <c r="W589" i="47"/>
  <c r="A589" i="47"/>
  <c r="W588" i="47"/>
  <c r="A588" i="47"/>
  <c r="W587" i="47"/>
  <c r="A587" i="47"/>
  <c r="W586" i="47"/>
  <c r="A586" i="47"/>
  <c r="W585" i="47"/>
  <c r="A585" i="47"/>
  <c r="W584" i="47"/>
  <c r="A584" i="47"/>
  <c r="W583" i="47"/>
  <c r="A583" i="47"/>
  <c r="W582" i="47"/>
  <c r="A582" i="47"/>
  <c r="W581" i="47"/>
  <c r="A581" i="47"/>
  <c r="W580" i="47"/>
  <c r="A580" i="47"/>
  <c r="W579" i="47"/>
  <c r="A579" i="47"/>
  <c r="W578" i="47"/>
  <c r="A578" i="47"/>
  <c r="W577" i="47"/>
  <c r="A577" i="47"/>
  <c r="W576" i="47"/>
  <c r="A576" i="47"/>
  <c r="W575" i="47"/>
  <c r="A575" i="47"/>
  <c r="W574" i="47"/>
  <c r="A574" i="47"/>
  <c r="W573" i="47"/>
  <c r="A573" i="47"/>
  <c r="W572" i="47"/>
  <c r="A572" i="47"/>
  <c r="W571" i="47"/>
  <c r="A571" i="47"/>
  <c r="W570" i="47"/>
  <c r="A570" i="47"/>
  <c r="W569" i="47"/>
  <c r="A569" i="47"/>
  <c r="W568" i="47"/>
  <c r="A568" i="47"/>
  <c r="W567" i="47"/>
  <c r="A567" i="47"/>
  <c r="W566" i="47"/>
  <c r="A566" i="47"/>
  <c r="W565" i="47"/>
  <c r="A565" i="47"/>
  <c r="W564" i="47"/>
  <c r="A564" i="47"/>
  <c r="W563" i="47"/>
  <c r="A563" i="47"/>
  <c r="W562" i="47"/>
  <c r="A562" i="47"/>
  <c r="W561" i="47"/>
  <c r="A561" i="47"/>
  <c r="W560" i="47"/>
  <c r="A560" i="47"/>
  <c r="W559" i="47"/>
  <c r="A559" i="47"/>
  <c r="W558" i="47"/>
  <c r="A558" i="47"/>
  <c r="W557" i="47"/>
  <c r="A557" i="47"/>
  <c r="W556" i="47"/>
  <c r="A556" i="47"/>
  <c r="W555" i="47"/>
  <c r="A555" i="47"/>
  <c r="W554" i="47"/>
  <c r="A554" i="47"/>
  <c r="W553" i="47"/>
  <c r="A553" i="47"/>
  <c r="W552" i="47"/>
  <c r="A552" i="47"/>
  <c r="W551" i="47"/>
  <c r="A551" i="47"/>
  <c r="W550" i="47"/>
  <c r="A550" i="47"/>
  <c r="W549" i="47"/>
  <c r="A549" i="47"/>
  <c r="W548" i="47"/>
  <c r="A548" i="47"/>
  <c r="W547" i="47"/>
  <c r="A547" i="47"/>
  <c r="W546" i="47"/>
  <c r="A546" i="47"/>
  <c r="W545" i="47"/>
  <c r="A545" i="47"/>
  <c r="W544" i="47"/>
  <c r="A544" i="47"/>
  <c r="W543" i="47"/>
  <c r="A543" i="47"/>
  <c r="W542" i="47"/>
  <c r="A542" i="47"/>
  <c r="W541" i="47"/>
  <c r="A541" i="47"/>
  <c r="W540" i="47"/>
  <c r="A540" i="47"/>
  <c r="W539" i="47"/>
  <c r="A539" i="47"/>
  <c r="W538" i="47"/>
  <c r="A538" i="47"/>
  <c r="W537" i="47"/>
  <c r="A537" i="47"/>
  <c r="W536" i="47"/>
  <c r="A536" i="47"/>
  <c r="W535" i="47"/>
  <c r="A535" i="47"/>
  <c r="W534" i="47"/>
  <c r="A534" i="47"/>
  <c r="W533" i="47"/>
  <c r="A533" i="47"/>
  <c r="W532" i="47"/>
  <c r="A532" i="47"/>
  <c r="W531" i="47"/>
  <c r="A531" i="47"/>
  <c r="W530" i="47"/>
  <c r="A530" i="47"/>
  <c r="W529" i="47"/>
  <c r="A529" i="47"/>
  <c r="W528" i="47"/>
  <c r="A528" i="47"/>
  <c r="W527" i="47"/>
  <c r="A527" i="47"/>
  <c r="W526" i="47"/>
  <c r="A526" i="47"/>
  <c r="W525" i="47"/>
  <c r="A525" i="47"/>
  <c r="W524" i="47"/>
  <c r="A524" i="47"/>
  <c r="W523" i="47"/>
  <c r="A523" i="47"/>
  <c r="W522" i="47"/>
  <c r="A522" i="47"/>
  <c r="W521" i="47"/>
  <c r="A521" i="47"/>
  <c r="W520" i="47"/>
  <c r="A520" i="47"/>
  <c r="W519" i="47"/>
  <c r="A519" i="47"/>
  <c r="W518" i="47"/>
  <c r="A518" i="47"/>
  <c r="W517" i="47"/>
  <c r="A517" i="47"/>
  <c r="W516" i="47"/>
  <c r="A516" i="47"/>
  <c r="W515" i="47"/>
  <c r="A515" i="47"/>
  <c r="W514" i="47"/>
  <c r="A514" i="47"/>
  <c r="W513" i="47"/>
  <c r="A513" i="47"/>
  <c r="W512" i="47"/>
  <c r="A512" i="47"/>
  <c r="W511" i="47"/>
  <c r="A511" i="47"/>
  <c r="W510" i="47"/>
  <c r="A510" i="47"/>
  <c r="W509" i="47"/>
  <c r="A509" i="47"/>
  <c r="W508" i="47"/>
  <c r="A508" i="47"/>
  <c r="W507" i="47"/>
  <c r="A507" i="47"/>
  <c r="W506" i="47"/>
  <c r="A506" i="47"/>
  <c r="W505" i="47"/>
  <c r="A505" i="47"/>
  <c r="W504" i="47"/>
  <c r="A504" i="47"/>
  <c r="W503" i="47"/>
  <c r="A503" i="47"/>
  <c r="W502" i="47"/>
  <c r="A502" i="47"/>
  <c r="W501" i="47"/>
  <c r="A501" i="47"/>
  <c r="W500" i="47"/>
  <c r="A500" i="47"/>
  <c r="W499" i="47"/>
  <c r="A499" i="47"/>
  <c r="W498" i="47"/>
  <c r="A498" i="47"/>
  <c r="W497" i="47"/>
  <c r="A497" i="47"/>
  <c r="W496" i="47"/>
  <c r="A496" i="47"/>
  <c r="W495" i="47"/>
  <c r="A495" i="47"/>
  <c r="W494" i="47"/>
  <c r="A494" i="47"/>
  <c r="W493" i="47"/>
  <c r="A493" i="47"/>
  <c r="W492" i="47"/>
  <c r="A492" i="47"/>
  <c r="W491" i="47"/>
  <c r="A491" i="47"/>
  <c r="W490" i="47"/>
  <c r="A490" i="47"/>
  <c r="W489" i="47"/>
  <c r="A489" i="47"/>
  <c r="W488" i="47"/>
  <c r="A488" i="47"/>
  <c r="W487" i="47"/>
  <c r="A487" i="47"/>
  <c r="W486" i="47"/>
  <c r="A486" i="47"/>
  <c r="W485" i="47"/>
  <c r="A485" i="47"/>
  <c r="W484" i="47"/>
  <c r="A484" i="47"/>
  <c r="W483" i="47"/>
  <c r="A483" i="47"/>
  <c r="W482" i="47"/>
  <c r="A482" i="47"/>
  <c r="W481" i="47"/>
  <c r="A481" i="47"/>
  <c r="W480" i="47"/>
  <c r="A480" i="47"/>
  <c r="W479" i="47"/>
  <c r="A479" i="47"/>
  <c r="W478" i="47"/>
  <c r="A478" i="47"/>
  <c r="W477" i="47"/>
  <c r="A477" i="47"/>
  <c r="W476" i="47"/>
  <c r="A476" i="47"/>
  <c r="W475" i="47"/>
  <c r="A475" i="47"/>
  <c r="W474" i="47"/>
  <c r="A474" i="47"/>
  <c r="W473" i="47"/>
  <c r="A473" i="47"/>
  <c r="W472" i="47"/>
  <c r="A472" i="47"/>
  <c r="W471" i="47"/>
  <c r="A471" i="47"/>
  <c r="W470" i="47"/>
  <c r="A470" i="47"/>
  <c r="W469" i="47"/>
  <c r="A469" i="47"/>
  <c r="W468" i="47"/>
  <c r="A468" i="47"/>
  <c r="W467" i="47"/>
  <c r="A467" i="47"/>
  <c r="W466" i="47"/>
  <c r="A466" i="47"/>
  <c r="W465" i="47"/>
  <c r="A465" i="47"/>
  <c r="W464" i="47"/>
  <c r="A464" i="47"/>
  <c r="W463" i="47"/>
  <c r="A463" i="47"/>
  <c r="W462" i="47"/>
  <c r="A462" i="47"/>
  <c r="W461" i="47"/>
  <c r="A461" i="47"/>
  <c r="W460" i="47"/>
  <c r="A460" i="47"/>
  <c r="W459" i="47"/>
  <c r="A459" i="47"/>
  <c r="W458" i="47"/>
  <c r="A458" i="47"/>
  <c r="W457" i="47"/>
  <c r="A457" i="47"/>
  <c r="W456" i="47"/>
  <c r="A456" i="47"/>
  <c r="W455" i="47"/>
  <c r="A455" i="47"/>
  <c r="W454" i="47"/>
  <c r="A454" i="47"/>
  <c r="W453" i="47"/>
  <c r="A453" i="47"/>
  <c r="W452" i="47"/>
  <c r="A452" i="47"/>
  <c r="W451" i="47"/>
  <c r="A451" i="47"/>
  <c r="W450" i="47"/>
  <c r="A450" i="47"/>
  <c r="W449" i="47"/>
  <c r="A449" i="47"/>
  <c r="W448" i="47"/>
  <c r="A448" i="47"/>
  <c r="W447" i="47"/>
  <c r="A447" i="47"/>
  <c r="W446" i="47"/>
  <c r="A446" i="47"/>
  <c r="W445" i="47"/>
  <c r="A445" i="47"/>
  <c r="W444" i="47"/>
  <c r="A444" i="47"/>
  <c r="W443" i="47"/>
  <c r="A443" i="47"/>
  <c r="W442" i="47"/>
  <c r="A442" i="47"/>
  <c r="W441" i="47"/>
  <c r="A441" i="47"/>
  <c r="W440" i="47"/>
  <c r="A440" i="47"/>
  <c r="W439" i="47"/>
  <c r="A439" i="47"/>
  <c r="W438" i="47"/>
  <c r="A438" i="47"/>
  <c r="W437" i="47"/>
  <c r="A437" i="47"/>
  <c r="W436" i="47"/>
  <c r="A436" i="47"/>
  <c r="W435" i="47"/>
  <c r="A435" i="47"/>
  <c r="W434" i="47"/>
  <c r="A434" i="47"/>
  <c r="W433" i="47"/>
  <c r="A433" i="47"/>
  <c r="W432" i="47"/>
  <c r="A432" i="47"/>
  <c r="W431" i="47"/>
  <c r="A431" i="47"/>
  <c r="W430" i="47"/>
  <c r="A430" i="47"/>
  <c r="W429" i="47"/>
  <c r="A429" i="47"/>
  <c r="W428" i="47"/>
  <c r="A428" i="47"/>
  <c r="W427" i="47"/>
  <c r="A427" i="47"/>
  <c r="W426" i="47"/>
  <c r="A426" i="47"/>
  <c r="W425" i="47"/>
  <c r="A425" i="47"/>
  <c r="W424" i="47"/>
  <c r="A424" i="47"/>
  <c r="W423" i="47"/>
  <c r="A423" i="47"/>
  <c r="W422" i="47"/>
  <c r="A422" i="47"/>
  <c r="W421" i="47"/>
  <c r="A421" i="47"/>
  <c r="W420" i="47"/>
  <c r="A420" i="47"/>
  <c r="W419" i="47"/>
  <c r="A419" i="47"/>
  <c r="W418" i="47"/>
  <c r="A418" i="47"/>
  <c r="W417" i="47"/>
  <c r="A417" i="47"/>
  <c r="W416" i="47"/>
  <c r="A416" i="47"/>
  <c r="W415" i="47"/>
  <c r="A415" i="47"/>
  <c r="W414" i="47"/>
  <c r="A414" i="47"/>
  <c r="W413" i="47"/>
  <c r="A413" i="47"/>
  <c r="W412" i="47"/>
  <c r="A412" i="47"/>
  <c r="W411" i="47"/>
  <c r="A411" i="47"/>
  <c r="W410" i="47"/>
  <c r="A410" i="47"/>
  <c r="W409" i="47"/>
  <c r="A409" i="47"/>
  <c r="W408" i="47"/>
  <c r="A408" i="47"/>
  <c r="W407" i="47"/>
  <c r="A407" i="47"/>
  <c r="W406" i="47"/>
  <c r="A406" i="47"/>
  <c r="W405" i="47"/>
  <c r="A405" i="47"/>
  <c r="W404" i="47"/>
  <c r="A404" i="47"/>
  <c r="W403" i="47"/>
  <c r="A403" i="47"/>
  <c r="W402" i="47"/>
  <c r="A402" i="47"/>
  <c r="W401" i="47"/>
  <c r="A401" i="47"/>
  <c r="W400" i="47"/>
  <c r="A400" i="47"/>
  <c r="W399" i="47"/>
  <c r="A399" i="47"/>
  <c r="W398" i="47"/>
  <c r="A398" i="47"/>
  <c r="W397" i="47"/>
  <c r="A397" i="47"/>
  <c r="W396" i="47"/>
  <c r="A396" i="47"/>
  <c r="W395" i="47"/>
  <c r="A395" i="47"/>
  <c r="W394" i="47"/>
  <c r="A394" i="47"/>
  <c r="W393" i="47"/>
  <c r="A393" i="47"/>
  <c r="W392" i="47"/>
  <c r="A392" i="47"/>
  <c r="W391" i="47"/>
  <c r="A391" i="47"/>
  <c r="W390" i="47"/>
  <c r="A390" i="47"/>
  <c r="W389" i="47"/>
  <c r="A389" i="47"/>
  <c r="W388" i="47"/>
  <c r="A388" i="47"/>
  <c r="W387" i="47"/>
  <c r="A387" i="47"/>
  <c r="W386" i="47"/>
  <c r="A386" i="47"/>
  <c r="W385" i="47"/>
  <c r="A385" i="47"/>
  <c r="W384" i="47"/>
  <c r="A384" i="47"/>
  <c r="W383" i="47"/>
  <c r="A383" i="47"/>
  <c r="W382" i="47"/>
  <c r="A382" i="47"/>
  <c r="W381" i="47"/>
  <c r="A381" i="47"/>
  <c r="W380" i="47"/>
  <c r="A380" i="47"/>
  <c r="W379" i="47"/>
  <c r="A379" i="47"/>
  <c r="W378" i="47"/>
  <c r="A378" i="47"/>
  <c r="W377" i="47"/>
  <c r="A377" i="47"/>
  <c r="W376" i="47"/>
  <c r="A376" i="47"/>
  <c r="W375" i="47"/>
  <c r="A375" i="47"/>
  <c r="W374" i="47"/>
  <c r="A374" i="47"/>
  <c r="W373" i="47"/>
  <c r="A373" i="47"/>
  <c r="W372" i="47"/>
  <c r="A372" i="47"/>
  <c r="W371" i="47"/>
  <c r="A371" i="47"/>
  <c r="W370" i="47"/>
  <c r="A370" i="47"/>
  <c r="W369" i="47"/>
  <c r="A369" i="47"/>
  <c r="W368" i="47"/>
  <c r="A368" i="47"/>
  <c r="W367" i="47"/>
  <c r="A367" i="47"/>
  <c r="W366" i="47"/>
  <c r="A366" i="47"/>
  <c r="W365" i="47"/>
  <c r="A365" i="47"/>
  <c r="W364" i="47"/>
  <c r="A364" i="47"/>
  <c r="W363" i="47"/>
  <c r="A363" i="47"/>
  <c r="W362" i="47"/>
  <c r="A362" i="47"/>
  <c r="W361" i="47"/>
  <c r="A361" i="47"/>
  <c r="W360" i="47"/>
  <c r="A360" i="47"/>
  <c r="W359" i="47"/>
  <c r="A359" i="47"/>
  <c r="W358" i="47"/>
  <c r="A358" i="47"/>
  <c r="W357" i="47"/>
  <c r="A357" i="47"/>
  <c r="W356" i="47"/>
  <c r="A356" i="47"/>
  <c r="W355" i="47"/>
  <c r="A355" i="47"/>
  <c r="W354" i="47"/>
  <c r="A354" i="47"/>
  <c r="W353" i="47"/>
  <c r="A353" i="47"/>
  <c r="W352" i="47"/>
  <c r="A352" i="47"/>
  <c r="W351" i="47"/>
  <c r="A351" i="47"/>
  <c r="W350" i="47"/>
  <c r="A350" i="47"/>
  <c r="W349" i="47"/>
  <c r="A349" i="47"/>
  <c r="W348" i="47"/>
  <c r="A348" i="47"/>
  <c r="W347" i="47"/>
  <c r="A347" i="47"/>
  <c r="W346" i="47"/>
  <c r="A346" i="47"/>
  <c r="W345" i="47"/>
  <c r="A345" i="47"/>
  <c r="W344" i="47"/>
  <c r="A344" i="47"/>
  <c r="W343" i="47"/>
  <c r="A343" i="47"/>
  <c r="W342" i="47"/>
  <c r="A342" i="47"/>
  <c r="W341" i="47"/>
  <c r="A341" i="47"/>
  <c r="W340" i="47"/>
  <c r="A340" i="47"/>
  <c r="W339" i="47"/>
  <c r="A339" i="47"/>
  <c r="W338" i="47"/>
  <c r="A338" i="47"/>
  <c r="W337" i="47"/>
  <c r="A337" i="47"/>
  <c r="W336" i="47"/>
  <c r="A336" i="47"/>
  <c r="W335" i="47"/>
  <c r="A335" i="47"/>
  <c r="W334" i="47"/>
  <c r="A334" i="47"/>
  <c r="W333" i="47"/>
  <c r="A333" i="47"/>
  <c r="W332" i="47"/>
  <c r="A332" i="47"/>
  <c r="W331" i="47"/>
  <c r="A331" i="47"/>
  <c r="W330" i="47"/>
  <c r="A330" i="47"/>
  <c r="W329" i="47"/>
  <c r="A329" i="47"/>
  <c r="W328" i="47"/>
  <c r="A328" i="47"/>
  <c r="W327" i="47"/>
  <c r="A327" i="47"/>
  <c r="W326" i="47"/>
  <c r="A326" i="47"/>
  <c r="W325" i="47"/>
  <c r="A325" i="47"/>
  <c r="W324" i="47"/>
  <c r="A324" i="47"/>
  <c r="W323" i="47"/>
  <c r="A323" i="47"/>
  <c r="W322" i="47"/>
  <c r="A322" i="47"/>
  <c r="W321" i="47"/>
  <c r="A321" i="47"/>
  <c r="W320" i="47"/>
  <c r="A320" i="47"/>
  <c r="W319" i="47"/>
  <c r="A319" i="47"/>
  <c r="W318" i="47"/>
  <c r="A318" i="47"/>
  <c r="W317" i="47"/>
  <c r="A317" i="47"/>
  <c r="W316" i="47"/>
  <c r="A316" i="47"/>
  <c r="W315" i="47"/>
  <c r="A315" i="47"/>
  <c r="W314" i="47"/>
  <c r="A314" i="47"/>
  <c r="W313" i="47"/>
  <c r="A313" i="47"/>
  <c r="W312" i="47"/>
  <c r="A312" i="47"/>
  <c r="W311" i="47"/>
  <c r="A311" i="47"/>
  <c r="W310" i="47"/>
  <c r="A310" i="47"/>
  <c r="W309" i="47"/>
  <c r="A309" i="47"/>
  <c r="W308" i="47"/>
  <c r="A308" i="47"/>
  <c r="W307" i="47"/>
  <c r="A307" i="47"/>
  <c r="W306" i="47"/>
  <c r="A306" i="47"/>
  <c r="W305" i="47"/>
  <c r="A305" i="47"/>
  <c r="W304" i="47"/>
  <c r="A304" i="47"/>
  <c r="W303" i="47"/>
  <c r="A303" i="47"/>
  <c r="W302" i="47"/>
  <c r="A302" i="47"/>
  <c r="W301" i="47"/>
  <c r="A301" i="47"/>
  <c r="W300" i="47"/>
  <c r="A300" i="47"/>
  <c r="W299" i="47"/>
  <c r="A299" i="47"/>
  <c r="W298" i="47"/>
  <c r="A298" i="47"/>
  <c r="W297" i="47"/>
  <c r="A297" i="47"/>
  <c r="W296" i="47"/>
  <c r="A296" i="47"/>
  <c r="W295" i="47"/>
  <c r="A295" i="47"/>
  <c r="W294" i="47"/>
  <c r="A294" i="47"/>
  <c r="W293" i="47"/>
  <c r="A293" i="47"/>
  <c r="W292" i="47"/>
  <c r="A292" i="47"/>
  <c r="W291" i="47"/>
  <c r="A291" i="47"/>
  <c r="W290" i="47"/>
  <c r="A290" i="47"/>
  <c r="W289" i="47"/>
  <c r="A289" i="47"/>
  <c r="W288" i="47"/>
  <c r="A288" i="47"/>
  <c r="W287" i="47"/>
  <c r="A287" i="47"/>
  <c r="W286" i="47"/>
  <c r="A286" i="47"/>
  <c r="W285" i="47"/>
  <c r="A285" i="47"/>
  <c r="W284" i="47"/>
  <c r="A284" i="47"/>
  <c r="W283" i="47"/>
  <c r="A283" i="47"/>
  <c r="W282" i="47"/>
  <c r="A282" i="47"/>
  <c r="W281" i="47"/>
  <c r="A281" i="47"/>
  <c r="W280" i="47"/>
  <c r="A280" i="47"/>
  <c r="W279" i="47"/>
  <c r="A279" i="47"/>
  <c r="W278" i="47"/>
  <c r="A278" i="47"/>
  <c r="W277" i="47"/>
  <c r="A277" i="47"/>
  <c r="W276" i="47"/>
  <c r="A276" i="47"/>
  <c r="W275" i="47"/>
  <c r="A275" i="47"/>
  <c r="W274" i="47"/>
  <c r="A274" i="47"/>
  <c r="W273" i="47"/>
  <c r="A273" i="47"/>
  <c r="W272" i="47"/>
  <c r="A272" i="47"/>
  <c r="W271" i="47"/>
  <c r="A271" i="47"/>
  <c r="W270" i="47"/>
  <c r="A270" i="47"/>
  <c r="W269" i="47"/>
  <c r="A269" i="47"/>
  <c r="W268" i="47"/>
  <c r="A268" i="47"/>
  <c r="W267" i="47"/>
  <c r="A267" i="47"/>
  <c r="W266" i="47"/>
  <c r="A266" i="47"/>
  <c r="W265" i="47"/>
  <c r="A265" i="47"/>
  <c r="W264" i="47"/>
  <c r="A264" i="47"/>
  <c r="W263" i="47"/>
  <c r="A263" i="47"/>
  <c r="W262" i="47"/>
  <c r="A262" i="47"/>
  <c r="W261" i="47"/>
  <c r="A261" i="47"/>
  <c r="W260" i="47"/>
  <c r="A260" i="47"/>
  <c r="W259" i="47"/>
  <c r="A259" i="47"/>
  <c r="W258" i="47"/>
  <c r="A258" i="47"/>
  <c r="W257" i="47"/>
  <c r="A257" i="47"/>
  <c r="W256" i="47"/>
  <c r="A256" i="47"/>
  <c r="W255" i="47"/>
  <c r="A255" i="47"/>
  <c r="W254" i="47"/>
  <c r="A254" i="47"/>
  <c r="W253" i="47"/>
  <c r="A253" i="47"/>
  <c r="W252" i="47"/>
  <c r="A252" i="47"/>
  <c r="W251" i="47"/>
  <c r="A251" i="47"/>
  <c r="W250" i="47"/>
  <c r="A250" i="47"/>
  <c r="W249" i="47"/>
  <c r="A249" i="47"/>
  <c r="W248" i="47"/>
  <c r="A248" i="47"/>
  <c r="W247" i="47"/>
  <c r="A247" i="47"/>
  <c r="W246" i="47"/>
  <c r="A246" i="47"/>
  <c r="W245" i="47"/>
  <c r="A245" i="47"/>
  <c r="W244" i="47"/>
  <c r="A244" i="47"/>
  <c r="W243" i="47"/>
  <c r="A243" i="47"/>
  <c r="W242" i="47"/>
  <c r="A242" i="47"/>
  <c r="W241" i="47"/>
  <c r="A241" i="47"/>
  <c r="W240" i="47"/>
  <c r="A240" i="47"/>
  <c r="W239" i="47"/>
  <c r="A239" i="47"/>
  <c r="W238" i="47"/>
  <c r="A238" i="47"/>
  <c r="W237" i="47"/>
  <c r="A237" i="47"/>
  <c r="W236" i="47"/>
  <c r="A236" i="47"/>
  <c r="W235" i="47"/>
  <c r="A235" i="47"/>
  <c r="W234" i="47"/>
  <c r="A234" i="47"/>
  <c r="W233" i="47"/>
  <c r="A233" i="47"/>
  <c r="W232" i="47"/>
  <c r="A232" i="47"/>
  <c r="W231" i="47"/>
  <c r="A231" i="47"/>
  <c r="W230" i="47"/>
  <c r="A230" i="47"/>
  <c r="W229" i="47"/>
  <c r="A229" i="47"/>
  <c r="W228" i="47"/>
  <c r="A228" i="47"/>
  <c r="W227" i="47"/>
  <c r="A227" i="47"/>
  <c r="W226" i="47"/>
  <c r="A226" i="47"/>
  <c r="W225" i="47"/>
  <c r="A225" i="47"/>
  <c r="W224" i="47"/>
  <c r="A224" i="47"/>
  <c r="W223" i="47"/>
  <c r="A223" i="47"/>
  <c r="W222" i="47"/>
  <c r="A222" i="47"/>
  <c r="W221" i="47"/>
  <c r="A221" i="47"/>
  <c r="W220" i="47"/>
  <c r="A220" i="47"/>
  <c r="W219" i="47"/>
  <c r="A219" i="47"/>
  <c r="W218" i="47"/>
  <c r="A218" i="47"/>
  <c r="W217" i="47"/>
  <c r="A217" i="47"/>
  <c r="W216" i="47"/>
  <c r="A216" i="47"/>
  <c r="W215" i="47"/>
  <c r="A215" i="47"/>
  <c r="W214" i="47"/>
  <c r="A214" i="47"/>
  <c r="W213" i="47"/>
  <c r="A213" i="47"/>
  <c r="W212" i="47"/>
  <c r="A212" i="47"/>
  <c r="W211" i="47"/>
  <c r="A211" i="47"/>
  <c r="W210" i="47"/>
  <c r="A210" i="47"/>
  <c r="W209" i="47"/>
  <c r="A209" i="47"/>
  <c r="W208" i="47"/>
  <c r="A208" i="47"/>
  <c r="W207" i="47"/>
  <c r="A207" i="47"/>
  <c r="W206" i="47"/>
  <c r="A206" i="47"/>
  <c r="W205" i="47"/>
  <c r="A205" i="47"/>
  <c r="W204" i="47"/>
  <c r="A204" i="47"/>
  <c r="W203" i="47"/>
  <c r="A203" i="47"/>
  <c r="W202" i="47"/>
  <c r="A202" i="47"/>
  <c r="W201" i="47"/>
  <c r="A201" i="47"/>
  <c r="W200" i="47"/>
  <c r="A200" i="47"/>
  <c r="W199" i="47"/>
  <c r="A199" i="47"/>
  <c r="W198" i="47"/>
  <c r="A198" i="47"/>
  <c r="W197" i="47"/>
  <c r="A197" i="47"/>
  <c r="W196" i="47"/>
  <c r="A196" i="47"/>
  <c r="W195" i="47"/>
  <c r="A195" i="47"/>
  <c r="W194" i="47"/>
  <c r="A194" i="47"/>
  <c r="W193" i="47"/>
  <c r="A193" i="47"/>
  <c r="W192" i="47"/>
  <c r="A192" i="47"/>
  <c r="W191" i="47"/>
  <c r="A191" i="47"/>
  <c r="W190" i="47"/>
  <c r="A190" i="47"/>
  <c r="W189" i="47"/>
  <c r="A189" i="47"/>
  <c r="W188" i="47"/>
  <c r="A188" i="47"/>
  <c r="W187" i="47"/>
  <c r="A187" i="47"/>
  <c r="W186" i="47"/>
  <c r="A186" i="47"/>
  <c r="W185" i="47"/>
  <c r="A185" i="47"/>
  <c r="W184" i="47"/>
  <c r="A184" i="47"/>
  <c r="W183" i="47"/>
  <c r="A183" i="47"/>
  <c r="W182" i="47"/>
  <c r="A182" i="47"/>
  <c r="W181" i="47"/>
  <c r="A181" i="47"/>
  <c r="W180" i="47"/>
  <c r="A180" i="47"/>
  <c r="W179" i="47"/>
  <c r="A179" i="47"/>
  <c r="W178" i="47"/>
  <c r="A178" i="47"/>
  <c r="W177" i="47"/>
  <c r="A177" i="47"/>
  <c r="W176" i="47"/>
  <c r="A176" i="47"/>
  <c r="W175" i="47"/>
  <c r="A175" i="47"/>
  <c r="W174" i="47"/>
  <c r="A174" i="47"/>
  <c r="W173" i="47"/>
  <c r="A173" i="47"/>
  <c r="W172" i="47"/>
  <c r="A172" i="47"/>
  <c r="W171" i="47"/>
  <c r="A171" i="47"/>
  <c r="W170" i="47"/>
  <c r="A170" i="47"/>
  <c r="W169" i="47"/>
  <c r="A169" i="47"/>
  <c r="W168" i="47"/>
  <c r="A168" i="47"/>
  <c r="W167" i="47"/>
  <c r="A167" i="47"/>
  <c r="W166" i="47"/>
  <c r="A166" i="47"/>
  <c r="W165" i="47"/>
  <c r="A165" i="47"/>
  <c r="W164" i="47"/>
  <c r="A164" i="47"/>
  <c r="W163" i="47"/>
  <c r="A163" i="47"/>
  <c r="W162" i="47"/>
  <c r="A162" i="47"/>
  <c r="W161" i="47"/>
  <c r="A161" i="47"/>
  <c r="W160" i="47"/>
  <c r="A160" i="47"/>
  <c r="W159" i="47"/>
  <c r="A159" i="47"/>
  <c r="W158" i="47"/>
  <c r="A158" i="47"/>
  <c r="W157" i="47"/>
  <c r="A157" i="47"/>
  <c r="W156" i="47"/>
  <c r="A156" i="47"/>
  <c r="W155" i="47"/>
  <c r="A155" i="47"/>
  <c r="W154" i="47"/>
  <c r="A154" i="47"/>
  <c r="W153" i="47"/>
  <c r="A153" i="47"/>
  <c r="W152" i="47"/>
  <c r="A152" i="47"/>
  <c r="W151" i="47"/>
  <c r="A151" i="47"/>
  <c r="W150" i="47"/>
  <c r="A150" i="47"/>
  <c r="W149" i="47"/>
  <c r="A149" i="47"/>
  <c r="W148" i="47"/>
  <c r="A148" i="47"/>
  <c r="W147" i="47"/>
  <c r="A147" i="47"/>
  <c r="W146" i="47"/>
  <c r="A146" i="47"/>
  <c r="W145" i="47"/>
  <c r="A145" i="47"/>
  <c r="W144" i="47"/>
  <c r="A144" i="47"/>
  <c r="W143" i="47"/>
  <c r="A143" i="47"/>
  <c r="W142" i="47"/>
  <c r="A142" i="47"/>
  <c r="W141" i="47"/>
  <c r="A141" i="47"/>
  <c r="W140" i="47"/>
  <c r="A140" i="47"/>
  <c r="W139" i="47"/>
  <c r="A139" i="47"/>
  <c r="W138" i="47"/>
  <c r="A138" i="47"/>
  <c r="W137" i="47"/>
  <c r="A137" i="47"/>
  <c r="W136" i="47"/>
  <c r="A136" i="47"/>
  <c r="W135" i="47"/>
  <c r="A135" i="47"/>
  <c r="W134" i="47"/>
  <c r="A134" i="47"/>
  <c r="W133" i="47"/>
  <c r="A133" i="47"/>
  <c r="W132" i="47"/>
  <c r="A132" i="47"/>
  <c r="W131" i="47"/>
  <c r="A131" i="47"/>
  <c r="W130" i="47"/>
  <c r="A130" i="47"/>
  <c r="W129" i="47"/>
  <c r="A129" i="47"/>
  <c r="W128" i="47"/>
  <c r="A128" i="47"/>
  <c r="W127" i="47"/>
  <c r="A127" i="47"/>
  <c r="W126" i="47"/>
  <c r="A126" i="47"/>
  <c r="W125" i="47"/>
  <c r="A125" i="47"/>
  <c r="W124" i="47"/>
  <c r="A124" i="47"/>
  <c r="W123" i="47"/>
  <c r="A123" i="47"/>
  <c r="W122" i="47"/>
  <c r="A122" i="47"/>
  <c r="W121" i="47"/>
  <c r="A121" i="47"/>
  <c r="W120" i="47"/>
  <c r="A120" i="47"/>
  <c r="W119" i="47"/>
  <c r="A119" i="47"/>
  <c r="W118" i="47"/>
  <c r="A118" i="47"/>
  <c r="W117" i="47"/>
  <c r="A117" i="47"/>
  <c r="W116" i="47"/>
  <c r="A116" i="47"/>
  <c r="W115" i="47"/>
  <c r="A115" i="47"/>
  <c r="W114" i="47"/>
  <c r="A114" i="47"/>
  <c r="W113" i="47"/>
  <c r="A113" i="47"/>
  <c r="W112" i="47"/>
  <c r="A112" i="47"/>
  <c r="W111" i="47"/>
  <c r="A111" i="47"/>
  <c r="W110" i="47"/>
  <c r="A110" i="47"/>
  <c r="W109" i="47"/>
  <c r="A109" i="47"/>
  <c r="W108" i="47"/>
  <c r="A108" i="47"/>
  <c r="W107" i="47"/>
  <c r="A107" i="47"/>
  <c r="W106" i="47"/>
  <c r="A106" i="47"/>
  <c r="W105" i="47"/>
  <c r="A105" i="47"/>
  <c r="W104" i="47"/>
  <c r="A104" i="47"/>
  <c r="W103" i="47"/>
  <c r="A103" i="47"/>
  <c r="W102" i="47"/>
  <c r="A102" i="47"/>
  <c r="W101" i="47"/>
  <c r="A101" i="47"/>
  <c r="W100" i="47"/>
  <c r="A100" i="47"/>
  <c r="W99" i="47"/>
  <c r="A99" i="47"/>
  <c r="W98" i="47"/>
  <c r="A98" i="47"/>
  <c r="W97" i="47"/>
  <c r="A97" i="47"/>
  <c r="W96" i="47"/>
  <c r="A96" i="47"/>
  <c r="W95" i="47"/>
  <c r="A95" i="47"/>
  <c r="W94" i="47"/>
  <c r="A94" i="47"/>
  <c r="W93" i="47"/>
  <c r="A93" i="47"/>
  <c r="W92" i="47"/>
  <c r="A92" i="47"/>
  <c r="W91" i="47"/>
  <c r="A91" i="47"/>
  <c r="W90" i="47"/>
  <c r="A90" i="47"/>
  <c r="W89" i="47"/>
  <c r="A89" i="47"/>
  <c r="W88" i="47"/>
  <c r="A88" i="47"/>
  <c r="W87" i="47"/>
  <c r="A87" i="47"/>
  <c r="W86" i="47"/>
  <c r="A86" i="47"/>
  <c r="W85" i="47"/>
  <c r="A85" i="47"/>
  <c r="W84" i="47"/>
  <c r="A84" i="47"/>
  <c r="W83" i="47"/>
  <c r="A83" i="47"/>
  <c r="W82" i="47"/>
  <c r="A82" i="47"/>
  <c r="W81" i="47"/>
  <c r="A81" i="47"/>
  <c r="W80" i="47"/>
  <c r="A80" i="47"/>
  <c r="W79" i="47"/>
  <c r="A79" i="47"/>
  <c r="W78" i="47"/>
  <c r="A78" i="47"/>
  <c r="W77" i="47"/>
  <c r="A77" i="47"/>
  <c r="W76" i="47"/>
  <c r="A76" i="47"/>
  <c r="W75" i="47"/>
  <c r="A75" i="47"/>
  <c r="W74" i="47"/>
  <c r="A74" i="47"/>
  <c r="W73" i="47"/>
  <c r="A73" i="47"/>
  <c r="W72" i="47"/>
  <c r="A72" i="47"/>
  <c r="W71" i="47"/>
  <c r="A71" i="47"/>
  <c r="W70" i="47"/>
  <c r="A70" i="47"/>
  <c r="W69" i="47"/>
  <c r="A69" i="47"/>
  <c r="W68" i="47"/>
  <c r="A68" i="47"/>
  <c r="W67" i="47"/>
  <c r="A67" i="47"/>
  <c r="W66" i="47"/>
  <c r="A66" i="47"/>
  <c r="W65" i="47"/>
  <c r="A65" i="47"/>
  <c r="W64" i="47"/>
  <c r="A64" i="47"/>
  <c r="W63" i="47"/>
  <c r="A63" i="47"/>
  <c r="W62" i="47"/>
  <c r="A62" i="47"/>
  <c r="W61" i="47"/>
  <c r="A61" i="47"/>
  <c r="W60" i="47"/>
  <c r="A60" i="47"/>
  <c r="W59" i="47"/>
  <c r="A59" i="47"/>
  <c r="W58" i="47"/>
  <c r="A58" i="47"/>
  <c r="W57" i="47"/>
  <c r="A57" i="47"/>
  <c r="W56" i="47"/>
  <c r="A56" i="47"/>
  <c r="W55" i="47"/>
  <c r="A55" i="47"/>
  <c r="W54" i="47"/>
  <c r="A54" i="47"/>
  <c r="W53" i="47"/>
  <c r="A53" i="47"/>
  <c r="W52" i="47"/>
  <c r="A52" i="47"/>
  <c r="W51" i="47"/>
  <c r="A51" i="47"/>
  <c r="W50" i="47"/>
  <c r="A50" i="47"/>
  <c r="W49" i="47"/>
  <c r="A49" i="47"/>
  <c r="W48" i="47"/>
  <c r="A48" i="47"/>
  <c r="W47" i="47"/>
  <c r="A47" i="47"/>
  <c r="W46" i="47"/>
  <c r="A46" i="47"/>
  <c r="W45" i="47"/>
  <c r="A45" i="47"/>
  <c r="W44" i="47"/>
  <c r="A44" i="47"/>
  <c r="W43" i="47"/>
  <c r="A43" i="47"/>
  <c r="W42" i="47"/>
  <c r="A42" i="47"/>
  <c r="W41" i="47"/>
  <c r="A41" i="47"/>
  <c r="W40" i="47"/>
  <c r="A40" i="47"/>
  <c r="W39" i="47"/>
  <c r="A39" i="47"/>
  <c r="W38" i="47"/>
  <c r="A38" i="47"/>
  <c r="W37" i="47"/>
  <c r="A37" i="47"/>
  <c r="W36" i="47"/>
  <c r="A36" i="47"/>
  <c r="W35" i="47"/>
  <c r="A35" i="47"/>
  <c r="W34" i="47"/>
  <c r="A34" i="47"/>
  <c r="W33" i="47"/>
  <c r="A33" i="47"/>
  <c r="W32" i="47"/>
  <c r="A32" i="47"/>
  <c r="W31" i="47"/>
  <c r="A31" i="47"/>
  <c r="W30" i="47"/>
  <c r="A30" i="47"/>
  <c r="W29" i="47"/>
  <c r="A29" i="47"/>
  <c r="W28" i="47"/>
  <c r="A28" i="47"/>
  <c r="W27" i="47"/>
  <c r="A27" i="47"/>
  <c r="W26" i="47"/>
  <c r="A26" i="47"/>
  <c r="W25" i="47"/>
  <c r="A25" i="47"/>
  <c r="W24" i="47"/>
  <c r="A24" i="47"/>
  <c r="W23" i="47"/>
  <c r="A23" i="47"/>
  <c r="W22" i="47"/>
  <c r="A22" i="47"/>
  <c r="W21" i="47"/>
  <c r="A21" i="47"/>
  <c r="W20" i="47"/>
  <c r="A20" i="47"/>
  <c r="W19" i="47"/>
  <c r="A19" i="47"/>
  <c r="W18" i="47"/>
  <c r="A18" i="47"/>
  <c r="W17" i="47"/>
  <c r="A17" i="47"/>
  <c r="W16" i="47"/>
  <c r="A16" i="47"/>
  <c r="W15" i="47"/>
  <c r="A15" i="47"/>
  <c r="W14" i="47"/>
  <c r="A14" i="47"/>
  <c r="W13" i="47"/>
  <c r="A13" i="47"/>
  <c r="W12" i="47"/>
  <c r="A12" i="47"/>
  <c r="W11" i="47"/>
  <c r="A11" i="47"/>
  <c r="W10" i="47"/>
  <c r="A10" i="47"/>
  <c r="B5" i="18" s="1"/>
  <c r="W9" i="47"/>
  <c r="A9" i="47"/>
  <c r="W8" i="47"/>
  <c r="A8" i="47"/>
  <c r="W7" i="47"/>
  <c r="A7" i="47"/>
  <c r="W6" i="47"/>
  <c r="A6" i="47"/>
  <c r="W5" i="47"/>
  <c r="A5" i="47"/>
  <c r="W4" i="47"/>
  <c r="A4" i="47"/>
  <c r="W3" i="47"/>
  <c r="A3" i="47"/>
  <c r="W2" i="47"/>
  <c r="A2" i="47"/>
  <c r="B22" i="18"/>
  <c r="B21"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E888" i="1"/>
  <c r="D888" i="1"/>
  <c r="E887" i="1"/>
  <c r="D887" i="1"/>
  <c r="E886" i="1"/>
  <c r="E885" i="1"/>
  <c r="D885" i="1"/>
  <c r="E884" i="1"/>
  <c r="D884" i="1"/>
  <c r="E883" i="1"/>
  <c r="D883" i="1"/>
  <c r="E882" i="1"/>
  <c r="D882" i="1"/>
  <c r="E881" i="1"/>
  <c r="D881" i="1"/>
  <c r="E880" i="1"/>
  <c r="D880" i="1"/>
  <c r="E879" i="1"/>
  <c r="D879" i="1"/>
  <c r="E878" i="1"/>
  <c r="E877" i="1"/>
  <c r="D877" i="1"/>
  <c r="E876" i="1"/>
  <c r="D876" i="1"/>
  <c r="E875" i="1"/>
  <c r="D875" i="1"/>
  <c r="E874" i="1"/>
  <c r="D874" i="1"/>
  <c r="E873" i="1"/>
  <c r="D873" i="1"/>
  <c r="E872" i="1"/>
  <c r="D872" i="1"/>
  <c r="E871" i="1"/>
  <c r="D871" i="1"/>
  <c r="E870" i="1"/>
  <c r="E869" i="1"/>
  <c r="D869" i="1"/>
  <c r="E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6" i="1"/>
  <c r="E765" i="1"/>
  <c r="D765" i="1"/>
  <c r="E764" i="1"/>
  <c r="D764" i="1"/>
  <c r="E763" i="1"/>
  <c r="D763" i="1"/>
  <c r="E762" i="1"/>
  <c r="D762" i="1"/>
  <c r="E761" i="1"/>
  <c r="D761" i="1"/>
  <c r="E760" i="1"/>
  <c r="D760" i="1"/>
  <c r="E759" i="1"/>
  <c r="D759" i="1"/>
  <c r="E758"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5" i="1"/>
  <c r="E694" i="1"/>
  <c r="D694" i="1"/>
  <c r="E693" i="1"/>
  <c r="D693" i="1"/>
  <c r="E692" i="1"/>
  <c r="D692" i="1"/>
  <c r="E691" i="1"/>
  <c r="D691" i="1"/>
  <c r="E690" i="1"/>
  <c r="D690" i="1"/>
  <c r="E689" i="1"/>
  <c r="D689" i="1"/>
  <c r="E688" i="1"/>
  <c r="E687" i="1"/>
  <c r="D687" i="1"/>
  <c r="E686" i="1"/>
  <c r="E685" i="1"/>
  <c r="D685" i="1"/>
  <c r="E684" i="1"/>
  <c r="D684" i="1"/>
  <c r="E683" i="1"/>
  <c r="D683" i="1"/>
  <c r="E682" i="1"/>
  <c r="D682" i="1"/>
  <c r="E681" i="1"/>
  <c r="D681" i="1"/>
  <c r="E680" i="1"/>
  <c r="D680" i="1"/>
  <c r="E679" i="1"/>
  <c r="E678" i="1"/>
  <c r="E677" i="1"/>
  <c r="D677" i="1"/>
  <c r="E676" i="1"/>
  <c r="D676" i="1"/>
  <c r="E675" i="1"/>
  <c r="E674" i="1"/>
  <c r="E673" i="1"/>
  <c r="E672" i="1"/>
  <c r="D672" i="1"/>
  <c r="E671"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E402" i="1"/>
  <c r="D402" i="1"/>
  <c r="E401" i="1"/>
  <c r="D401" i="1"/>
  <c r="E400" i="1"/>
  <c r="E399" i="1"/>
  <c r="D399" i="1"/>
  <c r="E398" i="1"/>
  <c r="D398" i="1"/>
  <c r="E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3"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5"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E94" i="1"/>
  <c r="D94" i="1"/>
  <c r="E93" i="1"/>
  <c r="E92" i="1"/>
  <c r="D92" i="1"/>
  <c r="E91" i="1"/>
  <c r="D91" i="1"/>
  <c r="E90" i="1"/>
  <c r="D90" i="1"/>
  <c r="E89" i="1"/>
  <c r="D89" i="1"/>
  <c r="E88" i="1"/>
  <c r="D88" i="1"/>
  <c r="E87" i="1"/>
  <c r="D87" i="1"/>
  <c r="E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8" i="18" l="1"/>
  <c r="Z1010" i="47"/>
  <c r="Z1129" i="47"/>
  <c r="AG1486" i="47"/>
  <c r="AL1486" i="47"/>
  <c r="AL1367" i="47"/>
  <c r="AG1367" i="47"/>
  <c r="AL1248" i="47"/>
  <c r="AG1248" i="47"/>
  <c r="AL1129" i="47"/>
  <c r="AG1129" i="47"/>
  <c r="AL1010" i="47"/>
  <c r="AG1010" i="47"/>
  <c r="AL534" i="47"/>
  <c r="P534" i="47"/>
  <c r="Q534" i="47" s="1"/>
  <c r="P415" i="47"/>
  <c r="AL415" i="47"/>
  <c r="AL296" i="47"/>
  <c r="P296" i="47"/>
  <c r="AL177" i="47"/>
  <c r="P177" i="47"/>
  <c r="Q177" i="47" s="1"/>
  <c r="P58" i="47"/>
  <c r="AL58" i="47"/>
  <c r="Y2500" i="47"/>
  <c r="X2500" i="47"/>
  <c r="Z2500" i="47" s="1"/>
  <c r="Y2499" i="47"/>
  <c r="X2499" i="47"/>
  <c r="Z2499" i="47" s="1"/>
  <c r="Y2498" i="47"/>
  <c r="X2498" i="47"/>
  <c r="Z2498" i="47" s="1"/>
  <c r="Y2497" i="47"/>
  <c r="X2497" i="47"/>
  <c r="Z2497" i="47" s="1"/>
  <c r="Y2496" i="47"/>
  <c r="X2496" i="47"/>
  <c r="Z2496" i="47" s="1"/>
  <c r="Y2495" i="47"/>
  <c r="X2495" i="47"/>
  <c r="Z2495" i="47" s="1"/>
  <c r="Y2494" i="47"/>
  <c r="X2494" i="47"/>
  <c r="Z2494" i="47" s="1"/>
  <c r="Y2493" i="47"/>
  <c r="X2493" i="47"/>
  <c r="Z2493" i="47" s="1"/>
  <c r="Y2492" i="47"/>
  <c r="X2492" i="47"/>
  <c r="Z2492" i="47" s="1"/>
  <c r="Y2491" i="47"/>
  <c r="X2491" i="47"/>
  <c r="Z2491" i="47" s="1"/>
  <c r="Y2490" i="47"/>
  <c r="X2490" i="47"/>
  <c r="Z2490" i="47" s="1"/>
  <c r="Y2489" i="47"/>
  <c r="X2489" i="47"/>
  <c r="Z2489" i="47" s="1"/>
  <c r="Y2488" i="47"/>
  <c r="X2488" i="47"/>
  <c r="Z2488" i="47" s="1"/>
  <c r="Y2487" i="47"/>
  <c r="X2487" i="47"/>
  <c r="Z2487" i="47" s="1"/>
  <c r="Y2486" i="47"/>
  <c r="X2486" i="47"/>
  <c r="Z2486" i="47" s="1"/>
  <c r="Y2485" i="47"/>
  <c r="X2485" i="47"/>
  <c r="Z2485" i="47" s="1"/>
  <c r="Y2484" i="47"/>
  <c r="X2484" i="47"/>
  <c r="Z2484" i="47" s="1"/>
  <c r="Y2483" i="47"/>
  <c r="X2483" i="47"/>
  <c r="Z2483" i="47" s="1"/>
  <c r="Y2482" i="47"/>
  <c r="X2482" i="47"/>
  <c r="Z2482" i="47" s="1"/>
  <c r="Y2481" i="47"/>
  <c r="X2481" i="47"/>
  <c r="Z2481" i="47" s="1"/>
  <c r="Y2480" i="47"/>
  <c r="X2480" i="47"/>
  <c r="Z2480" i="47" s="1"/>
  <c r="Y2479" i="47"/>
  <c r="X2479" i="47"/>
  <c r="Z2479" i="47" s="1"/>
  <c r="Y2478" i="47"/>
  <c r="X2478" i="47"/>
  <c r="Z2478" i="47" s="1"/>
  <c r="Y2477" i="47"/>
  <c r="X2477" i="47"/>
  <c r="Z2477" i="47" s="1"/>
  <c r="Y2476" i="47"/>
  <c r="X2476" i="47"/>
  <c r="Z2476" i="47" s="1"/>
  <c r="Y2475" i="47"/>
  <c r="X2475" i="47"/>
  <c r="Z2475" i="47" s="1"/>
  <c r="Y2474" i="47"/>
  <c r="X2474" i="47"/>
  <c r="Z2474" i="47" s="1"/>
  <c r="Y2473" i="47"/>
  <c r="X2473" i="47"/>
  <c r="Z2473" i="47" s="1"/>
  <c r="Y2472" i="47"/>
  <c r="X2472" i="47"/>
  <c r="Z2472" i="47" s="1"/>
  <c r="Y2471" i="47"/>
  <c r="X2471" i="47"/>
  <c r="Z2471" i="47" s="1"/>
  <c r="Y2470" i="47"/>
  <c r="X2470" i="47"/>
  <c r="Z2470" i="47" s="1"/>
  <c r="Y2469" i="47"/>
  <c r="X2469" i="47"/>
  <c r="Z2469" i="47" s="1"/>
  <c r="Y2468" i="47"/>
  <c r="X2468" i="47"/>
  <c r="Z2468" i="47" s="1"/>
  <c r="Y2467" i="47"/>
  <c r="X2467" i="47"/>
  <c r="Z2467" i="47" s="1"/>
  <c r="Y2466" i="47"/>
  <c r="X2466" i="47"/>
  <c r="Z2466" i="47" s="1"/>
  <c r="Y2465" i="47"/>
  <c r="X2465" i="47"/>
  <c r="Z2465" i="47" s="1"/>
  <c r="Y2464" i="47"/>
  <c r="X2464" i="47"/>
  <c r="Z2464" i="47" s="1"/>
  <c r="Y2463" i="47"/>
  <c r="X2463" i="47"/>
  <c r="Z2463" i="47" s="1"/>
  <c r="Y2462" i="47"/>
  <c r="X2462" i="47"/>
  <c r="Z2462" i="47" s="1"/>
  <c r="Y2461" i="47"/>
  <c r="X2461" i="47"/>
  <c r="Z2461" i="47" s="1"/>
  <c r="Y2460" i="47"/>
  <c r="X2460" i="47"/>
  <c r="Z2460" i="47" s="1"/>
  <c r="Y2459" i="47"/>
  <c r="X2459" i="47"/>
  <c r="Z2459" i="47" s="1"/>
  <c r="Y2458" i="47"/>
  <c r="X2458" i="47"/>
  <c r="Z2458" i="47" s="1"/>
  <c r="Y2457" i="47"/>
  <c r="X2457" i="47"/>
  <c r="Z2457" i="47" s="1"/>
  <c r="Y2456" i="47"/>
  <c r="X2456" i="47"/>
  <c r="Z2456" i="47" s="1"/>
  <c r="Y2455" i="47"/>
  <c r="X2455" i="47"/>
  <c r="Z2455" i="47" s="1"/>
  <c r="Y2454" i="47"/>
  <c r="X2454" i="47"/>
  <c r="Z2454" i="47" s="1"/>
  <c r="Y2453" i="47"/>
  <c r="X2453" i="47"/>
  <c r="Z2453" i="47" s="1"/>
  <c r="Y2452" i="47"/>
  <c r="X2452" i="47"/>
  <c r="Z2452" i="47" s="1"/>
  <c r="Y2451" i="47"/>
  <c r="X2451" i="47"/>
  <c r="Z2451" i="47" s="1"/>
  <c r="Y2450" i="47"/>
  <c r="X2450" i="47"/>
  <c r="Z2450" i="47" s="1"/>
  <c r="Y2449" i="47"/>
  <c r="X2449" i="47"/>
  <c r="Z2449" i="47" s="1"/>
  <c r="Y2448" i="47"/>
  <c r="X2448" i="47"/>
  <c r="Z2448" i="47" s="1"/>
  <c r="Y2447" i="47"/>
  <c r="X2447" i="47"/>
  <c r="Z2447" i="47" s="1"/>
  <c r="Y2446" i="47"/>
  <c r="X2446" i="47"/>
  <c r="Z2446" i="47" s="1"/>
  <c r="Y2445" i="47"/>
  <c r="X2445" i="47"/>
  <c r="Z2445" i="47" s="1"/>
  <c r="Y2444" i="47"/>
  <c r="X2444" i="47"/>
  <c r="Z2444" i="47" s="1"/>
  <c r="Y2443" i="47"/>
  <c r="X2443" i="47"/>
  <c r="Z2443" i="47" s="1"/>
  <c r="Y2442" i="47"/>
  <c r="X2442" i="47"/>
  <c r="Z2442" i="47" s="1"/>
  <c r="Y2441" i="47"/>
  <c r="X2441" i="47"/>
  <c r="Z2441" i="47" s="1"/>
  <c r="Y2440" i="47"/>
  <c r="X2440" i="47"/>
  <c r="Z2440" i="47" s="1"/>
  <c r="Y2439" i="47"/>
  <c r="X2439" i="47"/>
  <c r="Z2439" i="47" s="1"/>
  <c r="Y2438" i="47"/>
  <c r="X2438" i="47"/>
  <c r="Z2438" i="47" s="1"/>
  <c r="Y2437" i="47"/>
  <c r="X2437" i="47"/>
  <c r="Z2437" i="47" s="1"/>
  <c r="Y2436" i="47"/>
  <c r="X2436" i="47"/>
  <c r="Z2436" i="47" s="1"/>
  <c r="Y2435" i="47"/>
  <c r="X2435" i="47"/>
  <c r="Z2435" i="47" s="1"/>
  <c r="Y2434" i="47"/>
  <c r="X2434" i="47"/>
  <c r="Z2434" i="47" s="1"/>
  <c r="Y2433" i="47"/>
  <c r="X2433" i="47"/>
  <c r="Z2433" i="47" s="1"/>
  <c r="Y2432" i="47"/>
  <c r="X2432" i="47"/>
  <c r="Z2432" i="47" s="1"/>
  <c r="Y2431" i="47"/>
  <c r="X2431" i="47"/>
  <c r="Z2431" i="47" s="1"/>
  <c r="Y2430" i="47"/>
  <c r="X2430" i="47"/>
  <c r="Z2430" i="47" s="1"/>
  <c r="Y2429" i="47"/>
  <c r="X2429" i="47"/>
  <c r="Z2429" i="47" s="1"/>
  <c r="Y2428" i="47"/>
  <c r="X2428" i="47"/>
  <c r="Z2428" i="47" s="1"/>
  <c r="Y2427" i="47"/>
  <c r="X2427" i="47"/>
  <c r="Z2427" i="47" s="1"/>
  <c r="Y2426" i="47"/>
  <c r="X2426" i="47"/>
  <c r="Z2426" i="47" s="1"/>
  <c r="Y2425" i="47"/>
  <c r="X2425" i="47"/>
  <c r="Z2425" i="47" s="1"/>
  <c r="Y2424" i="47"/>
  <c r="X2424" i="47"/>
  <c r="Z2424" i="47" s="1"/>
  <c r="Y2423" i="47"/>
  <c r="X2423" i="47"/>
  <c r="Z2423" i="47" s="1"/>
  <c r="Y2422" i="47"/>
  <c r="X2422" i="47"/>
  <c r="Z2422" i="47" s="1"/>
  <c r="Y2421" i="47"/>
  <c r="X2421" i="47"/>
  <c r="Z2421" i="47" s="1"/>
  <c r="Y2420" i="47"/>
  <c r="X2420" i="47"/>
  <c r="Z2420" i="47" s="1"/>
  <c r="Y2419" i="47"/>
  <c r="X2419" i="47"/>
  <c r="Z2419" i="47" s="1"/>
  <c r="Y2418" i="47"/>
  <c r="X2418" i="47"/>
  <c r="Z2418" i="47" s="1"/>
  <c r="Y2417" i="47"/>
  <c r="X2417" i="47"/>
  <c r="Z2417" i="47" s="1"/>
  <c r="Y2416" i="47"/>
  <c r="X2416" i="47"/>
  <c r="Z2416" i="47" s="1"/>
  <c r="Y2415" i="47"/>
  <c r="X2415" i="47"/>
  <c r="Z2415" i="47" s="1"/>
  <c r="Y2414" i="47"/>
  <c r="X2414" i="47"/>
  <c r="Z2414" i="47" s="1"/>
  <c r="Y2413" i="47"/>
  <c r="X2413" i="47"/>
  <c r="Z2413" i="47" s="1"/>
  <c r="Y2412" i="47"/>
  <c r="X2412" i="47"/>
  <c r="Z2412" i="47" s="1"/>
  <c r="Y2411" i="47"/>
  <c r="X2411" i="47"/>
  <c r="Z2411" i="47" s="1"/>
  <c r="Y2410" i="47"/>
  <c r="X2410" i="47"/>
  <c r="Z2410" i="47" s="1"/>
  <c r="Y2409" i="47"/>
  <c r="X2409" i="47"/>
  <c r="Z2409" i="47" s="1"/>
  <c r="Y2408" i="47"/>
  <c r="X2408" i="47"/>
  <c r="Z2408" i="47" s="1"/>
  <c r="Y2407" i="47"/>
  <c r="X2407" i="47"/>
  <c r="Z2407" i="47" s="1"/>
  <c r="Y2406" i="47"/>
  <c r="X2406" i="47"/>
  <c r="Z2406" i="47" s="1"/>
  <c r="Y2405" i="47"/>
  <c r="X2405" i="47"/>
  <c r="Z2405" i="47" s="1"/>
  <c r="Y2404" i="47"/>
  <c r="X2404" i="47"/>
  <c r="Z2404" i="47" s="1"/>
  <c r="Y2403" i="47"/>
  <c r="X2403" i="47"/>
  <c r="Z2403" i="47" s="1"/>
  <c r="Y2402" i="47"/>
  <c r="X2402" i="47"/>
  <c r="Z2402" i="47" s="1"/>
  <c r="Y2401" i="47"/>
  <c r="X2401" i="47"/>
  <c r="Z2401" i="47" s="1"/>
  <c r="Y2400" i="47"/>
  <c r="X2400" i="47"/>
  <c r="Z2400" i="47" s="1"/>
  <c r="Y2399" i="47"/>
  <c r="X2399" i="47"/>
  <c r="Z2399" i="47" s="1"/>
  <c r="Y2398" i="47"/>
  <c r="X2398" i="47"/>
  <c r="Z2398" i="47" s="1"/>
  <c r="Y2397" i="47"/>
  <c r="X2397" i="47"/>
  <c r="Z2397" i="47" s="1"/>
  <c r="Y2396" i="47"/>
  <c r="X2396" i="47"/>
  <c r="Z2396" i="47" s="1"/>
  <c r="Y2395" i="47"/>
  <c r="X2395" i="47"/>
  <c r="Z2395" i="47" s="1"/>
  <c r="Y2394" i="47"/>
  <c r="X2394" i="47"/>
  <c r="Z2394" i="47" s="1"/>
  <c r="Y2393" i="47"/>
  <c r="X2393" i="47"/>
  <c r="Z2393" i="47" s="1"/>
  <c r="Y2392" i="47"/>
  <c r="X2392" i="47"/>
  <c r="Z2392" i="47" s="1"/>
  <c r="Y2391" i="47"/>
  <c r="X2391" i="47"/>
  <c r="Z2391" i="47" s="1"/>
  <c r="Y2390" i="47"/>
  <c r="X2390" i="47"/>
  <c r="Z2390" i="47" s="1"/>
  <c r="Y2389" i="47"/>
  <c r="X2389" i="47"/>
  <c r="Z2389" i="47" s="1"/>
  <c r="Y2388" i="47"/>
  <c r="X2388" i="47"/>
  <c r="Z2388" i="47" s="1"/>
  <c r="Y2387" i="47"/>
  <c r="X2387" i="47"/>
  <c r="Z2387" i="47" s="1"/>
  <c r="Y2386" i="47"/>
  <c r="X2386" i="47"/>
  <c r="Z2386" i="47" s="1"/>
  <c r="Y2385" i="47"/>
  <c r="X2385" i="47"/>
  <c r="Z2385" i="47" s="1"/>
  <c r="Y2384" i="47"/>
  <c r="X2384" i="47"/>
  <c r="Z2384" i="47" s="1"/>
  <c r="Y2383" i="47"/>
  <c r="X2383" i="47"/>
  <c r="Z2383" i="47" s="1"/>
  <c r="Y2382" i="47"/>
  <c r="X2382" i="47"/>
  <c r="Z2382" i="47" s="1"/>
  <c r="Y2381" i="47"/>
  <c r="X2381" i="47"/>
  <c r="Z2381" i="47" s="1"/>
  <c r="Y2380" i="47"/>
  <c r="X2380" i="47"/>
  <c r="Z2380" i="47" s="1"/>
  <c r="Y2379" i="47"/>
  <c r="X2379" i="47"/>
  <c r="Z2379" i="47" s="1"/>
  <c r="Y2378" i="47"/>
  <c r="X2378" i="47"/>
  <c r="Z2378" i="47" s="1"/>
  <c r="Y2377" i="47"/>
  <c r="X2377" i="47"/>
  <c r="Z2377" i="47" s="1"/>
  <c r="Y2376" i="47"/>
  <c r="X2376" i="47"/>
  <c r="Z2376" i="47" s="1"/>
  <c r="Y2375" i="47"/>
  <c r="X2375" i="47"/>
  <c r="Z2375" i="47" s="1"/>
  <c r="Y2374" i="47"/>
  <c r="X2374" i="47"/>
  <c r="Z2374" i="47" s="1"/>
  <c r="Y2373" i="47"/>
  <c r="X2373" i="47"/>
  <c r="Z2373" i="47" s="1"/>
  <c r="Y2372" i="47"/>
  <c r="X2372" i="47"/>
  <c r="Z2372" i="47" s="1"/>
  <c r="Y2371" i="47"/>
  <c r="X2371" i="47"/>
  <c r="Z2371" i="47" s="1"/>
  <c r="Y2370" i="47"/>
  <c r="X2370" i="47"/>
  <c r="Z2370" i="47" s="1"/>
  <c r="Y2369" i="47"/>
  <c r="X2369" i="47"/>
  <c r="Z2369" i="47" s="1"/>
  <c r="Y2368" i="47"/>
  <c r="X2368" i="47"/>
  <c r="Z2368" i="47" s="1"/>
  <c r="Y2367" i="47"/>
  <c r="X2367" i="47"/>
  <c r="Z2367" i="47" s="1"/>
  <c r="Y2366" i="47"/>
  <c r="X2366" i="47"/>
  <c r="Z2366" i="47" s="1"/>
  <c r="Y2365" i="47"/>
  <c r="X2365" i="47"/>
  <c r="Z2365" i="47" s="1"/>
  <c r="Y2364" i="47"/>
  <c r="X2364" i="47"/>
  <c r="Z2364" i="47" s="1"/>
  <c r="Y2363" i="47"/>
  <c r="X2363" i="47"/>
  <c r="Z2363" i="47" s="1"/>
  <c r="Y2362" i="47"/>
  <c r="X2362" i="47"/>
  <c r="Z2362" i="47" s="1"/>
  <c r="Y2361" i="47"/>
  <c r="X2361" i="47"/>
  <c r="Z2361" i="47" s="1"/>
  <c r="Y2360" i="47"/>
  <c r="X2360" i="47"/>
  <c r="Z2360" i="47" s="1"/>
  <c r="Y2359" i="47"/>
  <c r="X2359" i="47"/>
  <c r="Z2359" i="47" s="1"/>
  <c r="Y2358" i="47"/>
  <c r="X2358" i="47"/>
  <c r="Z2358" i="47" s="1"/>
  <c r="Y2357" i="47"/>
  <c r="X2357" i="47"/>
  <c r="Z2357" i="47" s="1"/>
  <c r="Y2356" i="47"/>
  <c r="X2356" i="47"/>
  <c r="Z2356" i="47" s="1"/>
  <c r="Y2355" i="47"/>
  <c r="X2355" i="47"/>
  <c r="Z2355" i="47" s="1"/>
  <c r="Y2354" i="47"/>
  <c r="X2354" i="47"/>
  <c r="Z2354" i="47" s="1"/>
  <c r="Y2353" i="47"/>
  <c r="X2353" i="47"/>
  <c r="Z2353" i="47" s="1"/>
  <c r="Y2352" i="47"/>
  <c r="X2352" i="47"/>
  <c r="Z2352" i="47" s="1"/>
  <c r="Y2351" i="47"/>
  <c r="X2351" i="47"/>
  <c r="Z2351" i="47" s="1"/>
  <c r="Y2350" i="47"/>
  <c r="X2350" i="47"/>
  <c r="Z2350" i="47" s="1"/>
  <c r="Y2349" i="47"/>
  <c r="X2349" i="47"/>
  <c r="Z2349" i="47" s="1"/>
  <c r="Y2348" i="47"/>
  <c r="X2348" i="47"/>
  <c r="Z2348" i="47" s="1"/>
  <c r="Y2347" i="47"/>
  <c r="X2347" i="47"/>
  <c r="Z2347" i="47" s="1"/>
  <c r="Y2346" i="47"/>
  <c r="X2346" i="47"/>
  <c r="Z2346" i="47" s="1"/>
  <c r="Y2345" i="47"/>
  <c r="X2345" i="47"/>
  <c r="Z2345" i="47" s="1"/>
  <c r="Y2344" i="47"/>
  <c r="X2344" i="47"/>
  <c r="Z2344" i="47" s="1"/>
  <c r="Y2343" i="47"/>
  <c r="X2343" i="47"/>
  <c r="Z2343" i="47" s="1"/>
  <c r="Y2342" i="47"/>
  <c r="X2342" i="47"/>
  <c r="Z2342" i="47" s="1"/>
  <c r="Y2341" i="47"/>
  <c r="X2341" i="47"/>
  <c r="Z2341" i="47" s="1"/>
  <c r="Y2340" i="47"/>
  <c r="X2340" i="47"/>
  <c r="Z2340" i="47" s="1"/>
  <c r="Y2339" i="47"/>
  <c r="X2339" i="47"/>
  <c r="Z2339" i="47" s="1"/>
  <c r="Y2338" i="47"/>
  <c r="X2338" i="47"/>
  <c r="Z2338" i="47" s="1"/>
  <c r="Y2337" i="47"/>
  <c r="X2337" i="47"/>
  <c r="Z2337" i="47" s="1"/>
  <c r="Y2336" i="47"/>
  <c r="X2336" i="47"/>
  <c r="Z2336" i="47" s="1"/>
  <c r="Y2335" i="47"/>
  <c r="X2335" i="47"/>
  <c r="Z2335" i="47" s="1"/>
  <c r="Y2334" i="47"/>
  <c r="X2334" i="47"/>
  <c r="Z2334" i="47" s="1"/>
  <c r="Y2333" i="47"/>
  <c r="X2333" i="47"/>
  <c r="Z2333" i="47" s="1"/>
  <c r="Y2332" i="47"/>
  <c r="X2332" i="47"/>
  <c r="Z2332" i="47" s="1"/>
  <c r="Y2331" i="47"/>
  <c r="X2331" i="47"/>
  <c r="Z2331" i="47" s="1"/>
  <c r="Y2330" i="47"/>
  <c r="X2330" i="47"/>
  <c r="Z2330" i="47" s="1"/>
  <c r="Y2329" i="47"/>
  <c r="X2329" i="47"/>
  <c r="Z2329" i="47" s="1"/>
  <c r="Y2328" i="47"/>
  <c r="X2328" i="47"/>
  <c r="Z2328" i="47" s="1"/>
  <c r="Y2327" i="47"/>
  <c r="X2327" i="47"/>
  <c r="Z2327" i="47" s="1"/>
  <c r="Y2326" i="47"/>
  <c r="X2326" i="47"/>
  <c r="Z2326" i="47" s="1"/>
  <c r="Y2325" i="47"/>
  <c r="X2325" i="47"/>
  <c r="Z2325" i="47" s="1"/>
  <c r="Y2324" i="47"/>
  <c r="X2324" i="47"/>
  <c r="Z2324" i="47" s="1"/>
  <c r="Y2323" i="47"/>
  <c r="X2323" i="47"/>
  <c r="Z2323" i="47" s="1"/>
  <c r="Y2322" i="47"/>
  <c r="X2322" i="47"/>
  <c r="Z2322" i="47" s="1"/>
  <c r="Y2321" i="47"/>
  <c r="X2321" i="47"/>
  <c r="Z2321" i="47" s="1"/>
  <c r="Y2320" i="47"/>
  <c r="X2320" i="47"/>
  <c r="Z2320" i="47" s="1"/>
  <c r="Y2319" i="47"/>
  <c r="X2319" i="47"/>
  <c r="Z2319" i="47" s="1"/>
  <c r="Y2318" i="47"/>
  <c r="X2318" i="47"/>
  <c r="Z2318" i="47" s="1"/>
  <c r="Y2317" i="47"/>
  <c r="X2317" i="47"/>
  <c r="Z2317" i="47" s="1"/>
  <c r="Y2316" i="47"/>
  <c r="X2316" i="47"/>
  <c r="Z2316" i="47" s="1"/>
  <c r="Y2315" i="47"/>
  <c r="X2315" i="47"/>
  <c r="Z2315" i="47" s="1"/>
  <c r="Y2314" i="47"/>
  <c r="X2314" i="47"/>
  <c r="Z2314" i="47" s="1"/>
  <c r="Y2313" i="47"/>
  <c r="X2313" i="47"/>
  <c r="Z2313" i="47" s="1"/>
  <c r="Y2312" i="47"/>
  <c r="X2312" i="47"/>
  <c r="Z2312" i="47" s="1"/>
  <c r="Y2311" i="47"/>
  <c r="X2311" i="47"/>
  <c r="Z2311" i="47" s="1"/>
  <c r="Y2310" i="47"/>
  <c r="X2310" i="47"/>
  <c r="Z2310" i="47" s="1"/>
  <c r="Y2309" i="47"/>
  <c r="X2309" i="47"/>
  <c r="Z2309" i="47" s="1"/>
  <c r="Y2308" i="47"/>
  <c r="X2308" i="47"/>
  <c r="Z2308" i="47" s="1"/>
  <c r="Y2307" i="47"/>
  <c r="X2307" i="47"/>
  <c r="Z2307" i="47" s="1"/>
  <c r="Y2306" i="47"/>
  <c r="X2306" i="47"/>
  <c r="Z2306" i="47" s="1"/>
  <c r="Y2305" i="47"/>
  <c r="X2305" i="47"/>
  <c r="Z2305" i="47" s="1"/>
  <c r="Y2304" i="47"/>
  <c r="X2304" i="47"/>
  <c r="Z2304" i="47" s="1"/>
  <c r="Y2303" i="47"/>
  <c r="X2303" i="47"/>
  <c r="Z2303" i="47" s="1"/>
  <c r="Y2302" i="47"/>
  <c r="X2302" i="47"/>
  <c r="Z2302" i="47" s="1"/>
  <c r="Y2301" i="47"/>
  <c r="X2301" i="47"/>
  <c r="Z2301" i="47" s="1"/>
  <c r="Y2300" i="47"/>
  <c r="X2300" i="47"/>
  <c r="Z2300" i="47" s="1"/>
  <c r="Y2299" i="47"/>
  <c r="X2299" i="47"/>
  <c r="Z2299" i="47" s="1"/>
  <c r="Y2298" i="47"/>
  <c r="X2298" i="47"/>
  <c r="Z2298" i="47" s="1"/>
  <c r="Y2297" i="47"/>
  <c r="X2297" i="47"/>
  <c r="Z2297" i="47" s="1"/>
  <c r="Y2296" i="47"/>
  <c r="X2296" i="47"/>
  <c r="Z2296" i="47" s="1"/>
  <c r="Y2295" i="47"/>
  <c r="X2295" i="47"/>
  <c r="Z2295" i="47" s="1"/>
  <c r="Y2294" i="47"/>
  <c r="X2294" i="47"/>
  <c r="Z2294" i="47" s="1"/>
  <c r="Y2293" i="47"/>
  <c r="X2293" i="47"/>
  <c r="Z2293" i="47" s="1"/>
  <c r="Y2292" i="47"/>
  <c r="X2292" i="47"/>
  <c r="Z2292" i="47" s="1"/>
  <c r="Y2291" i="47"/>
  <c r="X2291" i="47"/>
  <c r="Z2291" i="47" s="1"/>
  <c r="Y2290" i="47"/>
  <c r="X2290" i="47"/>
  <c r="Z2290" i="47" s="1"/>
  <c r="Y2289" i="47"/>
  <c r="X2289" i="47"/>
  <c r="Z2289" i="47" s="1"/>
  <c r="Y2288" i="47"/>
  <c r="X2288" i="47"/>
  <c r="Z2288" i="47" s="1"/>
  <c r="Y2287" i="47"/>
  <c r="X2287" i="47"/>
  <c r="Z2287" i="47" s="1"/>
  <c r="Y2286" i="47"/>
  <c r="X2286" i="47"/>
  <c r="Z2286" i="47" s="1"/>
  <c r="Y2285" i="47"/>
  <c r="X2285" i="47"/>
  <c r="Z2285" i="47" s="1"/>
  <c r="Y2284" i="47"/>
  <c r="X2284" i="47"/>
  <c r="Z2284" i="47" s="1"/>
  <c r="Y2283" i="47"/>
  <c r="X2283" i="47"/>
  <c r="Z2283" i="47" s="1"/>
  <c r="Y2282" i="47"/>
  <c r="X2282" i="47"/>
  <c r="Z2282" i="47" s="1"/>
  <c r="Y2281" i="47"/>
  <c r="X2281" i="47"/>
  <c r="Z2281" i="47" s="1"/>
  <c r="Y2280" i="47"/>
  <c r="X2280" i="47"/>
  <c r="Z2280" i="47" s="1"/>
  <c r="Y2279" i="47"/>
  <c r="X2279" i="47"/>
  <c r="Z2279" i="47" s="1"/>
  <c r="Y2278" i="47"/>
  <c r="X2278" i="47"/>
  <c r="Z2278" i="47" s="1"/>
  <c r="Y2277" i="47"/>
  <c r="X2277" i="47"/>
  <c r="Z2277" i="47" s="1"/>
  <c r="Y2276" i="47"/>
  <c r="X2276" i="47"/>
  <c r="Z2276" i="47" s="1"/>
  <c r="Y2275" i="47"/>
  <c r="X2275" i="47"/>
  <c r="Z2275" i="47" s="1"/>
  <c r="Y2274" i="47"/>
  <c r="X2274" i="47"/>
  <c r="Z2274" i="47" s="1"/>
  <c r="Y2273" i="47"/>
  <c r="X2273" i="47"/>
  <c r="Z2273" i="47" s="1"/>
  <c r="Y2272" i="47"/>
  <c r="X2272" i="47"/>
  <c r="Z2272" i="47" s="1"/>
  <c r="Y2271" i="47"/>
  <c r="X2271" i="47"/>
  <c r="Z2271" i="47" s="1"/>
  <c r="Y2270" i="47"/>
  <c r="X2270" i="47"/>
  <c r="Z2270" i="47" s="1"/>
  <c r="Y2269" i="47"/>
  <c r="X2269" i="47"/>
  <c r="Z2269" i="47" s="1"/>
  <c r="Y2268" i="47"/>
  <c r="X2268" i="47"/>
  <c r="Z2268" i="47" s="1"/>
  <c r="Y2267" i="47"/>
  <c r="X2267" i="47"/>
  <c r="Z2267" i="47" s="1"/>
  <c r="Y2266" i="47"/>
  <c r="X2266" i="47"/>
  <c r="Z2266" i="47" s="1"/>
  <c r="Y2265" i="47"/>
  <c r="X2265" i="47"/>
  <c r="Z2265" i="47" s="1"/>
  <c r="Y2264" i="47"/>
  <c r="X2264" i="47"/>
  <c r="Z2264" i="47" s="1"/>
  <c r="Y2263" i="47"/>
  <c r="X2263" i="47"/>
  <c r="Z2263" i="47" s="1"/>
  <c r="Y2262" i="47"/>
  <c r="X2262" i="47"/>
  <c r="Z2262" i="47" s="1"/>
  <c r="Y2261" i="47"/>
  <c r="X2261" i="47"/>
  <c r="Z2261" i="47" s="1"/>
  <c r="Y2260" i="47"/>
  <c r="X2260" i="47"/>
  <c r="Z2260" i="47" s="1"/>
  <c r="Y2259" i="47"/>
  <c r="X2259" i="47"/>
  <c r="Z2259" i="47" s="1"/>
  <c r="Y2258" i="47"/>
  <c r="X2258" i="47"/>
  <c r="Z2258" i="47" s="1"/>
  <c r="Y2257" i="47"/>
  <c r="X2257" i="47"/>
  <c r="Z2257" i="47" s="1"/>
  <c r="Y2256" i="47"/>
  <c r="X2256" i="47"/>
  <c r="Z2256" i="47" s="1"/>
  <c r="Y2255" i="47"/>
  <c r="X2255" i="47"/>
  <c r="Z2255" i="47" s="1"/>
  <c r="Y2254" i="47"/>
  <c r="X2254" i="47"/>
  <c r="Z2254" i="47" s="1"/>
  <c r="Y2253" i="47"/>
  <c r="X2253" i="47"/>
  <c r="Z2253" i="47" s="1"/>
  <c r="Y2252" i="47"/>
  <c r="X2252" i="47"/>
  <c r="Z2252" i="47" s="1"/>
  <c r="Y2251" i="47"/>
  <c r="X2251" i="47"/>
  <c r="Z2251" i="47" s="1"/>
  <c r="Y2250" i="47"/>
  <c r="X2250" i="47"/>
  <c r="Z2250" i="47" s="1"/>
  <c r="Y2249" i="47"/>
  <c r="X2249" i="47"/>
  <c r="Z2249" i="47" s="1"/>
  <c r="Y2248" i="47"/>
  <c r="X2248" i="47"/>
  <c r="Z2248" i="47" s="1"/>
  <c r="Y2247" i="47"/>
  <c r="X2247" i="47"/>
  <c r="Z2247" i="47" s="1"/>
  <c r="Y2246" i="47"/>
  <c r="X2246" i="47"/>
  <c r="Z2246" i="47" s="1"/>
  <c r="Y2245" i="47"/>
  <c r="X2245" i="47"/>
  <c r="Z2245" i="47" s="1"/>
  <c r="Y2244" i="47"/>
  <c r="X2244" i="47"/>
  <c r="Z2244" i="47" s="1"/>
  <c r="Y2243" i="47"/>
  <c r="X2243" i="47"/>
  <c r="Z2243" i="47" s="1"/>
  <c r="Y2242" i="47"/>
  <c r="X2242" i="47"/>
  <c r="Z2242" i="47" s="1"/>
  <c r="Y2241" i="47"/>
  <c r="X2241" i="47"/>
  <c r="Z2241" i="47" s="1"/>
  <c r="Y2240" i="47"/>
  <c r="X2240" i="47"/>
  <c r="Z2240" i="47" s="1"/>
  <c r="Y2239" i="47"/>
  <c r="X2239" i="47"/>
  <c r="Z2239" i="47" s="1"/>
  <c r="Y2238" i="47"/>
  <c r="X2238" i="47"/>
  <c r="Z2238" i="47" s="1"/>
  <c r="Y2237" i="47"/>
  <c r="X2237" i="47"/>
  <c r="Z2237" i="47" s="1"/>
  <c r="Y2236" i="47"/>
  <c r="X2236" i="47"/>
  <c r="Z2236" i="47" s="1"/>
  <c r="Y2235" i="47"/>
  <c r="X2235" i="47"/>
  <c r="Z2235" i="47" s="1"/>
  <c r="Y2234" i="47"/>
  <c r="X2234" i="47"/>
  <c r="Z2234" i="47" s="1"/>
  <c r="Y2233" i="47"/>
  <c r="X2233" i="47"/>
  <c r="Z2233" i="47" s="1"/>
  <c r="Y2232" i="47"/>
  <c r="X2232" i="47"/>
  <c r="Z2232" i="47" s="1"/>
  <c r="Y2231" i="47"/>
  <c r="X2231" i="47"/>
  <c r="Z2231" i="47" s="1"/>
  <c r="Y2230" i="47"/>
  <c r="X2230" i="47"/>
  <c r="Z2230" i="47" s="1"/>
  <c r="Y2229" i="47"/>
  <c r="X2229" i="47"/>
  <c r="Z2229" i="47" s="1"/>
  <c r="Y2228" i="47"/>
  <c r="X2228" i="47"/>
  <c r="Z2228" i="47" s="1"/>
  <c r="Y2227" i="47"/>
  <c r="X2227" i="47"/>
  <c r="Z2227" i="47" s="1"/>
  <c r="Y2226" i="47"/>
  <c r="X2226" i="47"/>
  <c r="Z2226" i="47" s="1"/>
  <c r="Y2225" i="47"/>
  <c r="X2225" i="47"/>
  <c r="Z2225" i="47" s="1"/>
  <c r="Y2224" i="47"/>
  <c r="X2224" i="47"/>
  <c r="Z2224" i="47" s="1"/>
  <c r="Y2223" i="47"/>
  <c r="X2223" i="47"/>
  <c r="Z2223" i="47" s="1"/>
  <c r="Y2222" i="47"/>
  <c r="X2222" i="47"/>
  <c r="Z2222" i="47" s="1"/>
  <c r="Y2221" i="47"/>
  <c r="X2221" i="47"/>
  <c r="Z2221" i="47" s="1"/>
  <c r="Y2220" i="47"/>
  <c r="X2220" i="47"/>
  <c r="Z2220" i="47" s="1"/>
  <c r="Y2219" i="47"/>
  <c r="X2219" i="47"/>
  <c r="Z2219" i="47" s="1"/>
  <c r="Y2218" i="47"/>
  <c r="X2218" i="47"/>
  <c r="Z2218" i="47" s="1"/>
  <c r="Y2217" i="47"/>
  <c r="X2217" i="47"/>
  <c r="Z2217" i="47" s="1"/>
  <c r="Y2216" i="47"/>
  <c r="X2216" i="47"/>
  <c r="Z2216" i="47" s="1"/>
  <c r="Y2215" i="47"/>
  <c r="X2215" i="47"/>
  <c r="Z2215" i="47" s="1"/>
  <c r="Y2214" i="47"/>
  <c r="X2214" i="47"/>
  <c r="Z2214" i="47" s="1"/>
  <c r="Y2213" i="47"/>
  <c r="X2213" i="47"/>
  <c r="Z2213" i="47" s="1"/>
  <c r="Y2212" i="47"/>
  <c r="X2212" i="47"/>
  <c r="Z2212" i="47" s="1"/>
  <c r="Y2211" i="47"/>
  <c r="X2211" i="47"/>
  <c r="Z2211" i="47" s="1"/>
  <c r="Y2210" i="47"/>
  <c r="X2210" i="47"/>
  <c r="Z2210" i="47" s="1"/>
  <c r="Y2209" i="47"/>
  <c r="X2209" i="47"/>
  <c r="Z2209" i="47" s="1"/>
  <c r="Y2208" i="47"/>
  <c r="X2208" i="47"/>
  <c r="Z2208" i="47" s="1"/>
  <c r="Y2207" i="47"/>
  <c r="X2207" i="47"/>
  <c r="Z2207" i="47" s="1"/>
  <c r="Y2206" i="47"/>
  <c r="X2206" i="47"/>
  <c r="Z2206" i="47" s="1"/>
  <c r="Y2205" i="47"/>
  <c r="X2205" i="47"/>
  <c r="Z2205" i="47" s="1"/>
  <c r="Y2204" i="47"/>
  <c r="X2204" i="47"/>
  <c r="Z2204" i="47" s="1"/>
  <c r="Y2203" i="47"/>
  <c r="X2203" i="47"/>
  <c r="Z2203" i="47" s="1"/>
  <c r="Y2202" i="47"/>
  <c r="X2202" i="47"/>
  <c r="Z2202" i="47" s="1"/>
  <c r="Y2201" i="47"/>
  <c r="X2201" i="47"/>
  <c r="Z2201" i="47" s="1"/>
  <c r="Y2200" i="47"/>
  <c r="X2200" i="47"/>
  <c r="Z2200" i="47" s="1"/>
  <c r="Y2199" i="47"/>
  <c r="X2199" i="47"/>
  <c r="Z2199" i="47" s="1"/>
  <c r="Y2198" i="47"/>
  <c r="X2198" i="47"/>
  <c r="Z2198" i="47" s="1"/>
  <c r="Y2197" i="47"/>
  <c r="X2197" i="47"/>
  <c r="Z2197" i="47" s="1"/>
  <c r="Y2196" i="47"/>
  <c r="X2196" i="47"/>
  <c r="Z2196" i="47" s="1"/>
  <c r="Y2195" i="47"/>
  <c r="X2195" i="47"/>
  <c r="Z2195" i="47" s="1"/>
  <c r="Y2194" i="47"/>
  <c r="X2194" i="47"/>
  <c r="Z2194" i="47" s="1"/>
  <c r="Y2193" i="47"/>
  <c r="X2193" i="47"/>
  <c r="Z2193" i="47" s="1"/>
  <c r="Y2192" i="47"/>
  <c r="X2192" i="47"/>
  <c r="Z2192" i="47" s="1"/>
  <c r="Y2191" i="47"/>
  <c r="X2191" i="47"/>
  <c r="Z2191" i="47" s="1"/>
  <c r="Y2190" i="47"/>
  <c r="X2190" i="47"/>
  <c r="Z2190" i="47" s="1"/>
  <c r="Y2189" i="47"/>
  <c r="X2189" i="47"/>
  <c r="Z2189" i="47" s="1"/>
  <c r="Y2188" i="47"/>
  <c r="X2188" i="47"/>
  <c r="Z2188" i="47" s="1"/>
  <c r="Y2187" i="47"/>
  <c r="X2187" i="47"/>
  <c r="Z2187" i="47" s="1"/>
  <c r="Y2186" i="47"/>
  <c r="X2186" i="47"/>
  <c r="Z2186" i="47" s="1"/>
  <c r="Y2185" i="47"/>
  <c r="X2185" i="47"/>
  <c r="Z2185" i="47" s="1"/>
  <c r="Y2184" i="47"/>
  <c r="X2184" i="47"/>
  <c r="Z2184" i="47" s="1"/>
  <c r="Y2183" i="47"/>
  <c r="X2183" i="47"/>
  <c r="Z2183" i="47" s="1"/>
  <c r="Y2182" i="47"/>
  <c r="X2182" i="47"/>
  <c r="Z2182" i="47" s="1"/>
  <c r="Y2181" i="47"/>
  <c r="X2181" i="47"/>
  <c r="Z2181" i="47" s="1"/>
  <c r="Y2180" i="47"/>
  <c r="X2180" i="47"/>
  <c r="Z2180" i="47" s="1"/>
  <c r="Y2179" i="47"/>
  <c r="X2179" i="47"/>
  <c r="Z2179" i="47" s="1"/>
  <c r="Y2178" i="47"/>
  <c r="X2178" i="47"/>
  <c r="Z2178" i="47" s="1"/>
  <c r="Y2177" i="47"/>
  <c r="X2177" i="47"/>
  <c r="Z2177" i="47" s="1"/>
  <c r="Y2176" i="47"/>
  <c r="X2176" i="47"/>
  <c r="Z2176" i="47" s="1"/>
  <c r="Y2175" i="47"/>
  <c r="X2175" i="47"/>
  <c r="Z2175" i="47" s="1"/>
  <c r="Y2174" i="47"/>
  <c r="X2174" i="47"/>
  <c r="Z2174" i="47" s="1"/>
  <c r="Y2173" i="47"/>
  <c r="X2173" i="47"/>
  <c r="Z2173" i="47" s="1"/>
  <c r="Y2172" i="47"/>
  <c r="X2172" i="47"/>
  <c r="Z2172" i="47" s="1"/>
  <c r="Y2171" i="47"/>
  <c r="X2171" i="47"/>
  <c r="Z2171" i="47" s="1"/>
  <c r="Y2170" i="47"/>
  <c r="X2170" i="47"/>
  <c r="Z2170" i="47" s="1"/>
  <c r="Y2169" i="47"/>
  <c r="X2169" i="47"/>
  <c r="Z2169" i="47" s="1"/>
  <c r="Y2168" i="47"/>
  <c r="X2168" i="47"/>
  <c r="Z2168" i="47" s="1"/>
  <c r="Y2167" i="47"/>
  <c r="X2167" i="47"/>
  <c r="Z2167" i="47" s="1"/>
  <c r="Y2166" i="47"/>
  <c r="X2166" i="47"/>
  <c r="Z2166" i="47" s="1"/>
  <c r="Y2165" i="47"/>
  <c r="X2165" i="47"/>
  <c r="Z2165" i="47" s="1"/>
  <c r="Y2164" i="47"/>
  <c r="X2164" i="47"/>
  <c r="Z2164" i="47" s="1"/>
  <c r="Y2163" i="47"/>
  <c r="X2163" i="47"/>
  <c r="Z2163" i="47" s="1"/>
  <c r="Y2162" i="47"/>
  <c r="X2162" i="47"/>
  <c r="Z2162" i="47" s="1"/>
  <c r="Y2161" i="47"/>
  <c r="X2161" i="47"/>
  <c r="Z2161" i="47" s="1"/>
  <c r="Y2160" i="47"/>
  <c r="X2160" i="47"/>
  <c r="Z2160" i="47" s="1"/>
  <c r="Y2159" i="47"/>
  <c r="X2159" i="47"/>
  <c r="Z2159" i="47" s="1"/>
  <c r="Y2158" i="47"/>
  <c r="X2158" i="47"/>
  <c r="Z2158" i="47" s="1"/>
  <c r="Y2157" i="47"/>
  <c r="X2157" i="47"/>
  <c r="Z2157" i="47" s="1"/>
  <c r="Y2156" i="47"/>
  <c r="X2156" i="47"/>
  <c r="Z2156" i="47" s="1"/>
  <c r="Y2155" i="47"/>
  <c r="X2155" i="47"/>
  <c r="Z2155" i="47" s="1"/>
  <c r="Y2154" i="47"/>
  <c r="X2154" i="47"/>
  <c r="Z2154" i="47" s="1"/>
  <c r="X2153" i="47"/>
  <c r="Z2153" i="47" s="1"/>
  <c r="Y2153" i="47"/>
  <c r="X2152" i="47"/>
  <c r="Z2152" i="47" s="1"/>
  <c r="Y2152" i="47"/>
  <c r="Y2151" i="47"/>
  <c r="X2151" i="47"/>
  <c r="Z2151" i="47" s="1"/>
  <c r="Y2150" i="47"/>
  <c r="X2150" i="47"/>
  <c r="Z2150" i="47" s="1"/>
  <c r="Y2149" i="47"/>
  <c r="X2149" i="47"/>
  <c r="Z2149" i="47" s="1"/>
  <c r="Y2148" i="47"/>
  <c r="X2148" i="47"/>
  <c r="Z2148" i="47" s="1"/>
  <c r="Y2147" i="47"/>
  <c r="X2147" i="47"/>
  <c r="Z2147" i="47" s="1"/>
  <c r="Y2146" i="47"/>
  <c r="X2146" i="47"/>
  <c r="Z2146" i="47" s="1"/>
  <c r="Y2145" i="47"/>
  <c r="X2145" i="47"/>
  <c r="Z2145" i="47" s="1"/>
  <c r="Y2144" i="47"/>
  <c r="X2144" i="47"/>
  <c r="Z2144" i="47" s="1"/>
  <c r="Y2143" i="47"/>
  <c r="X2143" i="47"/>
  <c r="Z2143" i="47" s="1"/>
  <c r="Y2142" i="47"/>
  <c r="X2142" i="47"/>
  <c r="Z2142" i="47" s="1"/>
  <c r="X2141" i="47"/>
  <c r="Z2141" i="47" s="1"/>
  <c r="Y2141" i="47"/>
  <c r="X2140" i="47"/>
  <c r="Z2140" i="47" s="1"/>
  <c r="Y2140" i="47"/>
  <c r="X2139" i="47"/>
  <c r="Z2139" i="47" s="1"/>
  <c r="Y2139" i="47"/>
  <c r="X2138" i="47"/>
  <c r="Z2138" i="47" s="1"/>
  <c r="Y2138" i="47"/>
  <c r="X2137" i="47"/>
  <c r="Z2137" i="47" s="1"/>
  <c r="Y2137" i="47"/>
  <c r="X2136" i="47"/>
  <c r="Z2136" i="47" s="1"/>
  <c r="Y2136" i="47"/>
  <c r="X2135" i="47"/>
  <c r="Z2135" i="47" s="1"/>
  <c r="Y2135" i="47"/>
  <c r="X2134" i="47"/>
  <c r="Z2134" i="47" s="1"/>
  <c r="Y2134" i="47"/>
  <c r="X2133" i="47"/>
  <c r="Z2133" i="47" s="1"/>
  <c r="Y2133" i="47"/>
  <c r="Y2132" i="47"/>
  <c r="X2132" i="47"/>
  <c r="Z2132" i="47" s="1"/>
  <c r="X2131" i="47"/>
  <c r="Z2131" i="47" s="1"/>
  <c r="Y2131" i="47"/>
  <c r="Y2130" i="47"/>
  <c r="X2130" i="47"/>
  <c r="Z2130" i="47" s="1"/>
  <c r="Y2129" i="47"/>
  <c r="X2129" i="47"/>
  <c r="Z2129" i="47" s="1"/>
  <c r="X2128" i="47"/>
  <c r="Z2128" i="47" s="1"/>
  <c r="Y2128" i="47"/>
  <c r="X2127" i="47"/>
  <c r="Z2127" i="47" s="1"/>
  <c r="Y2127" i="47"/>
  <c r="Y2126" i="47"/>
  <c r="X2126" i="47"/>
  <c r="Z2126" i="47" s="1"/>
  <c r="Y2125" i="47"/>
  <c r="X2125" i="47"/>
  <c r="Z2125" i="47" s="1"/>
  <c r="Y2124" i="47"/>
  <c r="X2124" i="47"/>
  <c r="Z2124" i="47" s="1"/>
  <c r="Y2123" i="47"/>
  <c r="X2123" i="47"/>
  <c r="Z2123" i="47" s="1"/>
  <c r="X2122" i="47"/>
  <c r="Z2122" i="47" s="1"/>
  <c r="Y2122" i="47"/>
  <c r="Y2121" i="47"/>
  <c r="X2121" i="47"/>
  <c r="Z2121" i="47" s="1"/>
  <c r="Y2120" i="47"/>
  <c r="X2120" i="47"/>
  <c r="Z2120" i="47" s="1"/>
  <c r="Y2119" i="47"/>
  <c r="X2119" i="47"/>
  <c r="Z2119" i="47" s="1"/>
  <c r="Y2118" i="47"/>
  <c r="X2118" i="47"/>
  <c r="Z2118" i="47" s="1"/>
  <c r="X2117" i="47"/>
  <c r="Z2117" i="47" s="1"/>
  <c r="Y2117" i="47"/>
  <c r="Y2116" i="47"/>
  <c r="X2116" i="47"/>
  <c r="Z2116" i="47" s="1"/>
  <c r="Y2115" i="47"/>
  <c r="X2115" i="47"/>
  <c r="Z2115" i="47" s="1"/>
  <c r="Y2114" i="47"/>
  <c r="X2114" i="47"/>
  <c r="Z2114" i="47" s="1"/>
  <c r="X2113" i="47"/>
  <c r="Z2113" i="47" s="1"/>
  <c r="Y2113" i="47"/>
  <c r="X2112" i="47"/>
  <c r="Z2112" i="47" s="1"/>
  <c r="Y2112" i="47"/>
  <c r="Y2111" i="47"/>
  <c r="X2111" i="47"/>
  <c r="Z2111" i="47" s="1"/>
  <c r="X2110" i="47"/>
  <c r="Z2110" i="47" s="1"/>
  <c r="Y2110" i="47"/>
  <c r="Y2109" i="47"/>
  <c r="X2109" i="47"/>
  <c r="Z2109" i="47" s="1"/>
  <c r="Y2108" i="47"/>
  <c r="X2108" i="47"/>
  <c r="Z2108" i="47" s="1"/>
  <c r="Y2107" i="47"/>
  <c r="X2107" i="47"/>
  <c r="Z2107" i="47" s="1"/>
  <c r="Y2106" i="47"/>
  <c r="X2106" i="47"/>
  <c r="Z2106" i="47" s="1"/>
  <c r="X2105" i="47"/>
  <c r="Z2105" i="47" s="1"/>
  <c r="Y2105" i="47"/>
  <c r="Y2104" i="47"/>
  <c r="X2104" i="47"/>
  <c r="Z2104" i="47" s="1"/>
  <c r="X2103" i="47"/>
  <c r="Z2103" i="47" s="1"/>
  <c r="Y2103" i="47"/>
  <c r="X2102" i="47"/>
  <c r="Z2102" i="47" s="1"/>
  <c r="Y2102" i="47"/>
  <c r="X2101" i="47"/>
  <c r="Z2101" i="47" s="1"/>
  <c r="Y2101" i="47"/>
  <c r="X2100" i="47"/>
  <c r="Z2100" i="47" s="1"/>
  <c r="Y2100" i="47"/>
  <c r="X2099" i="47"/>
  <c r="Z2099" i="47" s="1"/>
  <c r="Y2099" i="47"/>
  <c r="Y2098" i="47"/>
  <c r="X2098" i="47"/>
  <c r="Z2098" i="47" s="1"/>
  <c r="Y2097" i="47"/>
  <c r="X2097" i="47"/>
  <c r="Z2097" i="47" s="1"/>
  <c r="X2096" i="47"/>
  <c r="Z2096" i="47" s="1"/>
  <c r="Y2096" i="47"/>
  <c r="Y2095" i="47"/>
  <c r="X2095" i="47"/>
  <c r="Z2095" i="47" s="1"/>
  <c r="Y2094" i="47"/>
  <c r="X2094" i="47"/>
  <c r="Z2094" i="47" s="1"/>
  <c r="Y2093" i="47"/>
  <c r="X2093" i="47"/>
  <c r="Z2093" i="47" s="1"/>
  <c r="Y2092" i="47"/>
  <c r="X2092" i="47"/>
  <c r="Z2092" i="47" s="1"/>
  <c r="Y2091" i="47"/>
  <c r="X2091" i="47"/>
  <c r="Z2091" i="47" s="1"/>
  <c r="X2090" i="47"/>
  <c r="Z2090" i="47" s="1"/>
  <c r="Y2090" i="47"/>
  <c r="X2089" i="47"/>
  <c r="Z2089" i="47" s="1"/>
  <c r="Y2089" i="47"/>
  <c r="X2088" i="47"/>
  <c r="Z2088" i="47" s="1"/>
  <c r="Y2088" i="47"/>
  <c r="X2087" i="47"/>
  <c r="Z2087" i="47" s="1"/>
  <c r="Y2087" i="47"/>
  <c r="Y2086" i="47"/>
  <c r="X2086" i="47"/>
  <c r="Z2086" i="47" s="1"/>
  <c r="Y2085" i="47"/>
  <c r="X2085" i="47"/>
  <c r="Z2085" i="47" s="1"/>
  <c r="Y2084" i="47"/>
  <c r="X2084" i="47"/>
  <c r="Z2084" i="47" s="1"/>
  <c r="X2083" i="47"/>
  <c r="Z2083" i="47" s="1"/>
  <c r="Y2083" i="47"/>
  <c r="X2082" i="47"/>
  <c r="Z2082" i="47" s="1"/>
  <c r="Y2082" i="47"/>
  <c r="Y2081" i="47"/>
  <c r="X2081" i="47"/>
  <c r="Z2081" i="47" s="1"/>
  <c r="Y2080" i="47"/>
  <c r="X2080" i="47"/>
  <c r="Z2080" i="47" s="1"/>
  <c r="Y2079" i="47"/>
  <c r="X2079" i="47"/>
  <c r="Z2079" i="47" s="1"/>
  <c r="Y2078" i="47"/>
  <c r="X2078" i="47"/>
  <c r="Z2078" i="47" s="1"/>
  <c r="Y2077" i="47"/>
  <c r="X2077" i="47"/>
  <c r="Z2077" i="47" s="1"/>
  <c r="Y2076" i="47"/>
  <c r="X2076" i="47"/>
  <c r="Z2076" i="47" s="1"/>
  <c r="X2075" i="47"/>
  <c r="Z2075" i="47" s="1"/>
  <c r="Y2075" i="47"/>
  <c r="X2074" i="47"/>
  <c r="Z2074" i="47" s="1"/>
  <c r="Y2074" i="47"/>
  <c r="Y2073" i="47"/>
  <c r="X2073" i="47"/>
  <c r="Z2073" i="47" s="1"/>
  <c r="Y2072" i="47"/>
  <c r="X2072" i="47"/>
  <c r="Z2072" i="47" s="1"/>
  <c r="Y2071" i="47"/>
  <c r="X2071" i="47"/>
  <c r="Z2071" i="47" s="1"/>
  <c r="Y2070" i="47"/>
  <c r="X2070" i="47"/>
  <c r="Z2070" i="47" s="1"/>
  <c r="Y2069" i="47"/>
  <c r="X2069" i="47"/>
  <c r="Z2069" i="47" s="1"/>
  <c r="Y2068" i="47"/>
  <c r="X2068" i="47"/>
  <c r="Z2068" i="47" s="1"/>
  <c r="Y2067" i="47"/>
  <c r="X2067" i="47"/>
  <c r="Z2067" i="47" s="1"/>
  <c r="Y2066" i="47"/>
  <c r="X2066" i="47"/>
  <c r="Z2066" i="47" s="1"/>
  <c r="Y2065" i="47"/>
  <c r="X2065" i="47"/>
  <c r="Z2065" i="47" s="1"/>
  <c r="Y2064" i="47"/>
  <c r="X2064" i="47"/>
  <c r="Z2064" i="47" s="1"/>
  <c r="X2063" i="47"/>
  <c r="Z2063" i="47" s="1"/>
  <c r="Y2063" i="47"/>
  <c r="Y2062" i="47"/>
  <c r="X2062" i="47"/>
  <c r="Z2062" i="47" s="1"/>
  <c r="X2061" i="47"/>
  <c r="Z2061" i="47" s="1"/>
  <c r="Y2061" i="47"/>
  <c r="X2060" i="47"/>
  <c r="Z2060" i="47" s="1"/>
  <c r="Y2060" i="47"/>
  <c r="Y2059" i="47"/>
  <c r="X2059" i="47"/>
  <c r="Z2059" i="47" s="1"/>
  <c r="X2058" i="47"/>
  <c r="Z2058" i="47" s="1"/>
  <c r="Y2058" i="47"/>
  <c r="X2057" i="47"/>
  <c r="Z2057" i="47" s="1"/>
  <c r="Y2057" i="47"/>
  <c r="Y2056" i="47"/>
  <c r="X2056" i="47"/>
  <c r="Z2056" i="47" s="1"/>
  <c r="Y2055" i="47"/>
  <c r="X2055" i="47"/>
  <c r="Z2055" i="47" s="1"/>
  <c r="X2054" i="47"/>
  <c r="Z2054" i="47" s="1"/>
  <c r="Y2054" i="47"/>
  <c r="X2053" i="47"/>
  <c r="Z2053" i="47" s="1"/>
  <c r="Y2053" i="47"/>
  <c r="Y2052" i="47"/>
  <c r="X2052" i="47"/>
  <c r="Z2052" i="47" s="1"/>
  <c r="X2051" i="47"/>
  <c r="Z2051" i="47" s="1"/>
  <c r="Y2051" i="47"/>
  <c r="X2050" i="47"/>
  <c r="Z2050" i="47" s="1"/>
  <c r="Y2050" i="47"/>
  <c r="X2049" i="47"/>
  <c r="Z2049" i="47" s="1"/>
  <c r="Y2049" i="47"/>
  <c r="X2048" i="47"/>
  <c r="Z2048" i="47" s="1"/>
  <c r="Y2048" i="47"/>
  <c r="X2047" i="47"/>
  <c r="Z2047" i="47" s="1"/>
  <c r="Y2047" i="47"/>
  <c r="X2046" i="47"/>
  <c r="Z2046" i="47" s="1"/>
  <c r="Y2046" i="47"/>
  <c r="X2045" i="47"/>
  <c r="Z2045" i="47" s="1"/>
  <c r="Y2045" i="47"/>
  <c r="X2044" i="47"/>
  <c r="Z2044" i="47" s="1"/>
  <c r="Y2044" i="47"/>
  <c r="X2043" i="47"/>
  <c r="Z2043" i="47" s="1"/>
  <c r="Y2043" i="47"/>
  <c r="X2042" i="47"/>
  <c r="Z2042" i="47" s="1"/>
  <c r="Y2042" i="47"/>
  <c r="Y2041" i="47"/>
  <c r="X2041" i="47"/>
  <c r="Z2041" i="47" s="1"/>
  <c r="Y2040" i="47"/>
  <c r="X2040" i="47"/>
  <c r="Z2040" i="47" s="1"/>
  <c r="X2039" i="47"/>
  <c r="Z2039" i="47" s="1"/>
  <c r="Y2039" i="47"/>
  <c r="Y2038" i="47"/>
  <c r="X2038" i="47"/>
  <c r="Z2038" i="47" s="1"/>
  <c r="X2037" i="47"/>
  <c r="Z2037" i="47" s="1"/>
  <c r="Y2037" i="47"/>
  <c r="Y2036" i="47"/>
  <c r="X2036" i="47"/>
  <c r="Z2036" i="47" s="1"/>
  <c r="X2035" i="47"/>
  <c r="Z2035" i="47" s="1"/>
  <c r="Y2035" i="47"/>
  <c r="Y2034" i="47"/>
  <c r="X2034" i="47"/>
  <c r="Z2034" i="47" s="1"/>
  <c r="Y2033" i="47"/>
  <c r="X2033" i="47"/>
  <c r="Z2033" i="47" s="1"/>
  <c r="Y2032" i="47"/>
  <c r="X2032" i="47"/>
  <c r="Z2032" i="47" s="1"/>
  <c r="Y2031" i="47"/>
  <c r="X2031" i="47"/>
  <c r="Z2031" i="47" s="1"/>
  <c r="X2030" i="47"/>
  <c r="Z2030" i="47" s="1"/>
  <c r="Y2030" i="47"/>
  <c r="Y2029" i="47"/>
  <c r="X2029" i="47"/>
  <c r="Z2029" i="47" s="1"/>
  <c r="X2028" i="47"/>
  <c r="Z2028" i="47" s="1"/>
  <c r="Y2028" i="47"/>
  <c r="Y2027" i="47"/>
  <c r="X2027" i="47"/>
  <c r="Z2027" i="47" s="1"/>
  <c r="X2026" i="47"/>
  <c r="Z2026" i="47" s="1"/>
  <c r="Y2026" i="47"/>
  <c r="X2025" i="47"/>
  <c r="Z2025" i="47" s="1"/>
  <c r="Y2025" i="47"/>
  <c r="Y2024" i="47"/>
  <c r="X2024" i="47"/>
  <c r="Z2024" i="47" s="1"/>
  <c r="Y2023" i="47"/>
  <c r="X2023" i="47"/>
  <c r="Z2023" i="47" s="1"/>
  <c r="Y2022" i="47"/>
  <c r="X2022" i="47"/>
  <c r="Z2022" i="47" s="1"/>
  <c r="X2021" i="47"/>
  <c r="Z2021" i="47" s="1"/>
  <c r="Y2021" i="47"/>
  <c r="Y2020" i="47"/>
  <c r="X2020" i="47"/>
  <c r="Z2020" i="47" s="1"/>
  <c r="X2019" i="47"/>
  <c r="Z2019" i="47" s="1"/>
  <c r="Y2019" i="47"/>
  <c r="Y2018" i="47"/>
  <c r="X2018" i="47"/>
  <c r="Z2018" i="47" s="1"/>
  <c r="Y2017" i="47"/>
  <c r="X2017" i="47"/>
  <c r="Z2017" i="47" s="1"/>
  <c r="Y2016" i="47"/>
  <c r="X2016" i="47"/>
  <c r="Z2016" i="47" s="1"/>
  <c r="Y2015" i="47"/>
  <c r="X2015" i="47"/>
  <c r="Z2015" i="47" s="1"/>
  <c r="Y2014" i="47"/>
  <c r="X2014" i="47"/>
  <c r="Z2014" i="47" s="1"/>
  <c r="X2013" i="47"/>
  <c r="Z2013" i="47" s="1"/>
  <c r="Y2013" i="47"/>
  <c r="X2012" i="47"/>
  <c r="Z2012" i="47" s="1"/>
  <c r="Y2012" i="47"/>
  <c r="X2011" i="47"/>
  <c r="Z2011" i="47" s="1"/>
  <c r="Y2011" i="47"/>
  <c r="Y2010" i="47"/>
  <c r="X2010" i="47"/>
  <c r="Z2010" i="47" s="1"/>
  <c r="Y2009" i="47"/>
  <c r="X2009" i="47"/>
  <c r="Z2009" i="47" s="1"/>
  <c r="X2008" i="47"/>
  <c r="Z2008" i="47" s="1"/>
  <c r="Y2008" i="47"/>
  <c r="X2007" i="47"/>
  <c r="Z2007" i="47" s="1"/>
  <c r="Y2007" i="47"/>
  <c r="X2006" i="47"/>
  <c r="Z2006" i="47" s="1"/>
  <c r="Y2006" i="47"/>
  <c r="Y2005" i="47"/>
  <c r="X2005" i="47"/>
  <c r="Z2005" i="47" s="1"/>
  <c r="X2004" i="47"/>
  <c r="Z2004" i="47" s="1"/>
  <c r="Y2004" i="47"/>
  <c r="X2003" i="47"/>
  <c r="Z2003" i="47" s="1"/>
  <c r="Y2003" i="47"/>
  <c r="X2002" i="47"/>
  <c r="Z2002" i="47" s="1"/>
  <c r="Y2002" i="47"/>
  <c r="X2001" i="47"/>
  <c r="Z2001" i="47" s="1"/>
  <c r="Y2001" i="47"/>
  <c r="Y2000" i="47"/>
  <c r="X2000" i="47"/>
  <c r="Z2000" i="47" s="1"/>
  <c r="Y1999" i="47"/>
  <c r="X1999" i="47"/>
  <c r="Z1999" i="47" s="1"/>
  <c r="Y1998" i="47"/>
  <c r="X1998" i="47"/>
  <c r="Z1998" i="47" s="1"/>
  <c r="Y1997" i="47"/>
  <c r="X1997" i="47"/>
  <c r="Z1997" i="47" s="1"/>
  <c r="X1996" i="47"/>
  <c r="Z1996" i="47" s="1"/>
  <c r="Y1996" i="47"/>
  <c r="Y1995" i="47"/>
  <c r="X1995" i="47"/>
  <c r="Z1995" i="47" s="1"/>
  <c r="X1994" i="47"/>
  <c r="Z1994" i="47" s="1"/>
  <c r="Y1994" i="47"/>
  <c r="X1993" i="47"/>
  <c r="Z1993" i="47" s="1"/>
  <c r="Y1993" i="47"/>
  <c r="X1992" i="47"/>
  <c r="Z1992" i="47" s="1"/>
  <c r="Y1992" i="47"/>
  <c r="Y1991" i="47"/>
  <c r="X1991" i="47"/>
  <c r="Z1991" i="47" s="1"/>
  <c r="X1990" i="47"/>
  <c r="Z1990" i="47" s="1"/>
  <c r="Y1990" i="47"/>
  <c r="Y1989" i="47"/>
  <c r="X1989" i="47"/>
  <c r="Z1989" i="47" s="1"/>
  <c r="X1988" i="47"/>
  <c r="Z1988" i="47" s="1"/>
  <c r="Y1988" i="47"/>
  <c r="Y1987" i="47"/>
  <c r="X1987" i="47"/>
  <c r="Z1987" i="47" s="1"/>
  <c r="X1986" i="47"/>
  <c r="Z1986" i="47" s="1"/>
  <c r="Y1986" i="47"/>
  <c r="X1985" i="47"/>
  <c r="Z1985" i="47" s="1"/>
  <c r="Y1985" i="47"/>
  <c r="X1984" i="47"/>
  <c r="Z1984" i="47" s="1"/>
  <c r="Y1984" i="47"/>
  <c r="Y1983" i="47"/>
  <c r="X1983" i="47"/>
  <c r="Z1983" i="47" s="1"/>
  <c r="Y1982" i="47"/>
  <c r="X1982" i="47"/>
  <c r="Z1982" i="47" s="1"/>
  <c r="Y1981" i="47"/>
  <c r="X1981" i="47"/>
  <c r="Z1981" i="47" s="1"/>
  <c r="Y1980" i="47"/>
  <c r="X1980" i="47"/>
  <c r="Z1980" i="47" s="1"/>
  <c r="Y1979" i="47"/>
  <c r="X1979" i="47"/>
  <c r="Z1979" i="47" s="1"/>
  <c r="X1978" i="47"/>
  <c r="Z1978" i="47" s="1"/>
  <c r="Y1978" i="47"/>
  <c r="X1977" i="47"/>
  <c r="Z1977" i="47" s="1"/>
  <c r="Y1977" i="47"/>
  <c r="X1976" i="47"/>
  <c r="Z1976" i="47" s="1"/>
  <c r="Y1976" i="47"/>
  <c r="Y1975" i="47"/>
  <c r="X1975" i="47"/>
  <c r="Z1975" i="47" s="1"/>
  <c r="Y1974" i="47"/>
  <c r="X1974" i="47"/>
  <c r="Z1974" i="47" s="1"/>
  <c r="Y1973" i="47"/>
  <c r="X1973" i="47"/>
  <c r="Z1973" i="47" s="1"/>
  <c r="Y1972" i="47"/>
  <c r="X1972" i="47"/>
  <c r="Z1972" i="47" s="1"/>
  <c r="X1971" i="47"/>
  <c r="Z1971" i="47" s="1"/>
  <c r="Y1971" i="47"/>
  <c r="Y1970" i="47"/>
  <c r="X1970" i="47"/>
  <c r="Z1970" i="47" s="1"/>
  <c r="Y1969" i="47"/>
  <c r="X1969" i="47"/>
  <c r="Z1969" i="47" s="1"/>
  <c r="Y1968" i="47"/>
  <c r="X1968" i="47"/>
  <c r="Z1968" i="47" s="1"/>
  <c r="X1967" i="47"/>
  <c r="Z1967" i="47" s="1"/>
  <c r="Y1967" i="47"/>
  <c r="X1966" i="47"/>
  <c r="Z1966" i="47" s="1"/>
  <c r="Y1966" i="47"/>
  <c r="X1965" i="47"/>
  <c r="Z1965" i="47" s="1"/>
  <c r="Y1965" i="47"/>
  <c r="Y1964" i="47"/>
  <c r="X1964" i="47"/>
  <c r="Z1964" i="47" s="1"/>
  <c r="Y1963" i="47"/>
  <c r="X1963" i="47"/>
  <c r="Z1963" i="47" s="1"/>
  <c r="X1962" i="47"/>
  <c r="Z1962" i="47" s="1"/>
  <c r="Y1962" i="47"/>
  <c r="Y1961" i="47"/>
  <c r="X1961" i="47"/>
  <c r="Z1961" i="47" s="1"/>
  <c r="Y1960" i="47"/>
  <c r="X1960" i="47"/>
  <c r="Z1960" i="47" s="1"/>
  <c r="Y1959" i="47"/>
  <c r="X1959" i="47"/>
  <c r="Z1959" i="47" s="1"/>
  <c r="Y1958" i="47"/>
  <c r="X1958" i="47"/>
  <c r="Z1958" i="47" s="1"/>
  <c r="Y1957" i="47"/>
  <c r="X1957" i="47"/>
  <c r="Z1957" i="47" s="1"/>
  <c r="Y1956" i="47"/>
  <c r="X1956" i="47"/>
  <c r="Z1956" i="47" s="1"/>
  <c r="Y1955" i="47"/>
  <c r="X1955" i="47"/>
  <c r="Z1955" i="47" s="1"/>
  <c r="Y1954" i="47"/>
  <c r="X1954" i="47"/>
  <c r="Z1954" i="47" s="1"/>
  <c r="Y1953" i="47"/>
  <c r="X1953" i="47"/>
  <c r="Z1953" i="47" s="1"/>
  <c r="Y1952" i="47"/>
  <c r="X1952" i="47"/>
  <c r="Z1952" i="47" s="1"/>
  <c r="Y1951" i="47"/>
  <c r="X1951" i="47"/>
  <c r="Z1951" i="47" s="1"/>
  <c r="Y1950" i="47"/>
  <c r="X1950" i="47"/>
  <c r="Z1950" i="47" s="1"/>
  <c r="Y1949" i="47"/>
  <c r="X1949" i="47"/>
  <c r="Z1949" i="47" s="1"/>
  <c r="Y1948" i="47"/>
  <c r="X1948" i="47"/>
  <c r="Z1948" i="47" s="1"/>
  <c r="Y1947" i="47"/>
  <c r="X1947" i="47"/>
  <c r="Z1947" i="47" s="1"/>
  <c r="Y1946" i="47"/>
  <c r="X1946" i="47"/>
  <c r="Z1946" i="47" s="1"/>
  <c r="Y1945" i="47"/>
  <c r="X1945" i="47"/>
  <c r="Z1945" i="47" s="1"/>
  <c r="Y1944" i="47"/>
  <c r="X1944" i="47"/>
  <c r="Z1944" i="47" s="1"/>
  <c r="Y1943" i="47"/>
  <c r="X1943" i="47"/>
  <c r="Z1943" i="47" s="1"/>
  <c r="Y1942" i="47"/>
  <c r="X1942" i="47"/>
  <c r="Z1942" i="47" s="1"/>
  <c r="Y1941" i="47"/>
  <c r="X1941" i="47"/>
  <c r="Z1941" i="47" s="1"/>
  <c r="Y1940" i="47"/>
  <c r="X1940" i="47"/>
  <c r="Z1940" i="47" s="1"/>
  <c r="Y1939" i="47"/>
  <c r="X1939" i="47"/>
  <c r="Z1939" i="47" s="1"/>
  <c r="Y1938" i="47"/>
  <c r="X1938" i="47"/>
  <c r="Z1938" i="47" s="1"/>
  <c r="Y1937" i="47"/>
  <c r="X1937" i="47"/>
  <c r="Z1937" i="47" s="1"/>
  <c r="Y1936" i="47"/>
  <c r="X1936" i="47"/>
  <c r="Z1936" i="47" s="1"/>
  <c r="Y1935" i="47"/>
  <c r="X1935" i="47"/>
  <c r="Z1935" i="47" s="1"/>
  <c r="Y1934" i="47"/>
  <c r="X1934" i="47"/>
  <c r="Z1934" i="47" s="1"/>
  <c r="Y1933" i="47"/>
  <c r="X1933" i="47"/>
  <c r="Z1933" i="47" s="1"/>
  <c r="Y1932" i="47"/>
  <c r="X1932" i="47"/>
  <c r="Z1932" i="47" s="1"/>
  <c r="Y1931" i="47"/>
  <c r="X1931" i="47"/>
  <c r="Z1931" i="47" s="1"/>
  <c r="Y1930" i="47"/>
  <c r="X1930" i="47"/>
  <c r="Z1930" i="47" s="1"/>
  <c r="Y1929" i="47"/>
  <c r="X1929" i="47"/>
  <c r="Z1929" i="47" s="1"/>
  <c r="Y1928" i="47"/>
  <c r="X1928" i="47"/>
  <c r="Z1928" i="47" s="1"/>
  <c r="Y1927" i="47"/>
  <c r="X1927" i="47"/>
  <c r="Z1927" i="47" s="1"/>
  <c r="Y1926" i="47"/>
  <c r="X1926" i="47"/>
  <c r="Z1926" i="47" s="1"/>
  <c r="Y1925" i="47"/>
  <c r="X1925" i="47"/>
  <c r="Z1925" i="47" s="1"/>
  <c r="Y1924" i="47"/>
  <c r="X1924" i="47"/>
  <c r="Z1924" i="47" s="1"/>
  <c r="Y1923" i="47"/>
  <c r="X1923" i="47"/>
  <c r="Z1923" i="47" s="1"/>
  <c r="Y1922" i="47"/>
  <c r="X1922" i="47"/>
  <c r="Z1922" i="47" s="1"/>
  <c r="Y1921" i="47"/>
  <c r="X1921" i="47"/>
  <c r="Z1921" i="47" s="1"/>
  <c r="Y1920" i="47"/>
  <c r="X1920" i="47"/>
  <c r="Z1920" i="47" s="1"/>
  <c r="Y1919" i="47"/>
  <c r="X1919" i="47"/>
  <c r="Z1919" i="47" s="1"/>
  <c r="Y1918" i="47"/>
  <c r="X1918" i="47"/>
  <c r="Z1918" i="47" s="1"/>
  <c r="Y1917" i="47"/>
  <c r="X1917" i="47"/>
  <c r="Z1917" i="47" s="1"/>
  <c r="Y1916" i="47"/>
  <c r="X1916" i="47"/>
  <c r="Z1916" i="47" s="1"/>
  <c r="Y1915" i="47"/>
  <c r="X1915" i="47"/>
  <c r="Z1915" i="47" s="1"/>
  <c r="Y1914" i="47"/>
  <c r="X1914" i="47"/>
  <c r="Z1914" i="47" s="1"/>
  <c r="Y1913" i="47"/>
  <c r="X1913" i="47"/>
  <c r="Z1913" i="47" s="1"/>
  <c r="Y1912" i="47"/>
  <c r="X1912" i="47"/>
  <c r="Z1912" i="47" s="1"/>
  <c r="X1911" i="47"/>
  <c r="Z1911" i="47" s="1"/>
  <c r="Y1911" i="47"/>
  <c r="X1910" i="47"/>
  <c r="Z1910" i="47" s="1"/>
  <c r="Y1910" i="47"/>
  <c r="Y1909" i="47"/>
  <c r="X1909" i="47"/>
  <c r="Z1909" i="47" s="1"/>
  <c r="Y1908" i="47"/>
  <c r="X1908" i="47"/>
  <c r="Z1908" i="47" s="1"/>
  <c r="Y1907" i="47"/>
  <c r="X1907" i="47"/>
  <c r="Z1907" i="47" s="1"/>
  <c r="X1906" i="47"/>
  <c r="Z1906" i="47" s="1"/>
  <c r="Y1906" i="47"/>
  <c r="Y1905" i="47"/>
  <c r="X1905" i="47"/>
  <c r="Z1905" i="47" s="1"/>
  <c r="Y1904" i="47"/>
  <c r="X1904" i="47"/>
  <c r="Z1904" i="47" s="1"/>
  <c r="Y1903" i="47"/>
  <c r="X1903" i="47"/>
  <c r="Z1903" i="47" s="1"/>
  <c r="Y1902" i="47"/>
  <c r="X1902" i="47"/>
  <c r="Z1902" i="47" s="1"/>
  <c r="Y1901" i="47"/>
  <c r="X1901" i="47"/>
  <c r="Z1901" i="47" s="1"/>
  <c r="Y1900" i="47"/>
  <c r="X1900" i="47"/>
  <c r="Z1900" i="47" s="1"/>
  <c r="Y1899" i="47"/>
  <c r="X1899" i="47"/>
  <c r="Z1899" i="47" s="1"/>
  <c r="Y1898" i="47"/>
  <c r="X1898" i="47"/>
  <c r="Z1898" i="47" s="1"/>
  <c r="Y1897" i="47"/>
  <c r="X1897" i="47"/>
  <c r="Z1897" i="47" s="1"/>
  <c r="Y1896" i="47"/>
  <c r="X1896" i="47"/>
  <c r="Z1896" i="47" s="1"/>
  <c r="Y1895" i="47"/>
  <c r="X1895" i="47"/>
  <c r="Z1895" i="47" s="1"/>
  <c r="Y1894" i="47"/>
  <c r="X1894" i="47"/>
  <c r="Z1894" i="47" s="1"/>
  <c r="Y1893" i="47"/>
  <c r="X1893" i="47"/>
  <c r="Z1893" i="47" s="1"/>
  <c r="X1892" i="47"/>
  <c r="Z1892" i="47" s="1"/>
  <c r="Y1892" i="47"/>
  <c r="Y1891" i="47"/>
  <c r="X1891" i="47"/>
  <c r="Z1891" i="47" s="1"/>
  <c r="Y1890" i="47"/>
  <c r="X1890" i="47"/>
  <c r="Z1890" i="47" s="1"/>
  <c r="Y1889" i="47"/>
  <c r="X1889" i="47"/>
  <c r="Z1889" i="47" s="1"/>
  <c r="X1888" i="47"/>
  <c r="Z1888" i="47" s="1"/>
  <c r="Y1888" i="47"/>
  <c r="Y1887" i="47"/>
  <c r="X1887" i="47"/>
  <c r="Z1887" i="47" s="1"/>
  <c r="Y1886" i="47"/>
  <c r="X1886" i="47"/>
  <c r="Z1886" i="47" s="1"/>
  <c r="X1885" i="47"/>
  <c r="Z1885" i="47" s="1"/>
  <c r="Y1885" i="47"/>
  <c r="X1884" i="47"/>
  <c r="Z1884" i="47" s="1"/>
  <c r="Y1884" i="47"/>
  <c r="X1883" i="47"/>
  <c r="Z1883" i="47" s="1"/>
  <c r="Y1883" i="47"/>
  <c r="Y1882" i="47"/>
  <c r="X1882" i="47"/>
  <c r="Z1882" i="47" s="1"/>
  <c r="X1881" i="47"/>
  <c r="Z1881" i="47" s="1"/>
  <c r="Y1881" i="47"/>
  <c r="Y1880" i="47"/>
  <c r="X1880" i="47"/>
  <c r="Z1880" i="47" s="1"/>
  <c r="Y1879" i="47"/>
  <c r="X1879" i="47"/>
  <c r="Z1879" i="47" s="1"/>
  <c r="Y1878" i="47"/>
  <c r="X1878" i="47"/>
  <c r="Z1878" i="47" s="1"/>
  <c r="Y1877" i="47"/>
  <c r="X1877" i="47"/>
  <c r="Z1877" i="47" s="1"/>
  <c r="Y1876" i="47"/>
  <c r="X1876" i="47"/>
  <c r="Z1876" i="47" s="1"/>
  <c r="Y1875" i="47"/>
  <c r="X1875" i="47"/>
  <c r="Z1875" i="47" s="1"/>
  <c r="Y1874" i="47"/>
  <c r="X1874" i="47"/>
  <c r="Z1874" i="47" s="1"/>
  <c r="Y1873" i="47"/>
  <c r="X1873" i="47"/>
  <c r="Z1873" i="47" s="1"/>
  <c r="Y1872" i="47"/>
  <c r="X1872" i="47"/>
  <c r="Z1872" i="47" s="1"/>
  <c r="Y1871" i="47"/>
  <c r="X1871" i="47"/>
  <c r="Z1871" i="47" s="1"/>
  <c r="Y1870" i="47"/>
  <c r="X1870" i="47"/>
  <c r="Z1870" i="47" s="1"/>
  <c r="X1869" i="47"/>
  <c r="Z1869" i="47" s="1"/>
  <c r="Y1869" i="47"/>
  <c r="X1868" i="47"/>
  <c r="Z1868" i="47" s="1"/>
  <c r="Y1868" i="47"/>
  <c r="Y1867" i="47"/>
  <c r="X1867" i="47"/>
  <c r="Z1867" i="47" s="1"/>
  <c r="X1866" i="47"/>
  <c r="Z1866" i="47" s="1"/>
  <c r="Y1866" i="47"/>
  <c r="X1865" i="47"/>
  <c r="Z1865" i="47" s="1"/>
  <c r="Y1865" i="47"/>
  <c r="X1864" i="47"/>
  <c r="Z1864" i="47" s="1"/>
  <c r="Y1864" i="47"/>
  <c r="Y1863" i="47"/>
  <c r="X1863" i="47"/>
  <c r="Z1863" i="47" s="1"/>
  <c r="Y1862" i="47"/>
  <c r="X1862" i="47"/>
  <c r="Z1862" i="47" s="1"/>
  <c r="Y1861" i="47"/>
  <c r="X1861" i="47"/>
  <c r="Z1861" i="47" s="1"/>
  <c r="X1860" i="47"/>
  <c r="Z1860" i="47" s="1"/>
  <c r="Y1860" i="47"/>
  <c r="Y1859" i="47"/>
  <c r="X1859" i="47"/>
  <c r="Z1859" i="47" s="1"/>
  <c r="X1858" i="47"/>
  <c r="Z1858" i="47" s="1"/>
  <c r="Y1858" i="47"/>
  <c r="X1857" i="47"/>
  <c r="Z1857" i="47" s="1"/>
  <c r="Y1857" i="47"/>
  <c r="X1856" i="47"/>
  <c r="Z1856" i="47" s="1"/>
  <c r="Y1856" i="47"/>
  <c r="X1855" i="47"/>
  <c r="Z1855" i="47" s="1"/>
  <c r="Y1855" i="47"/>
  <c r="X1854" i="47"/>
  <c r="Z1854" i="47" s="1"/>
  <c r="Y1854" i="47"/>
  <c r="X1853" i="47"/>
  <c r="Z1853" i="47" s="1"/>
  <c r="Y1853" i="47"/>
  <c r="Y1852" i="47"/>
  <c r="X1852" i="47"/>
  <c r="Z1852" i="47" s="1"/>
  <c r="X1851" i="47"/>
  <c r="Z1851" i="47" s="1"/>
  <c r="Y1851" i="47"/>
  <c r="Y1850" i="47"/>
  <c r="X1850" i="47"/>
  <c r="Z1850" i="47" s="1"/>
  <c r="Y1849" i="47"/>
  <c r="X1849" i="47"/>
  <c r="Z1849" i="47" s="1"/>
  <c r="Y1848" i="47"/>
  <c r="X1848" i="47"/>
  <c r="Z1848" i="47" s="1"/>
  <c r="Y1847" i="47"/>
  <c r="X1847" i="47"/>
  <c r="Z1847" i="47" s="1"/>
  <c r="Y1846" i="47"/>
  <c r="X1846" i="47"/>
  <c r="Z1846" i="47" s="1"/>
  <c r="Y1845" i="47"/>
  <c r="X1845" i="47"/>
  <c r="Z1845" i="47" s="1"/>
  <c r="Y1844" i="47"/>
  <c r="X1844" i="47"/>
  <c r="Z1844" i="47" s="1"/>
  <c r="X1843" i="47"/>
  <c r="Z1843" i="47" s="1"/>
  <c r="Y1843" i="47"/>
  <c r="X1842" i="47"/>
  <c r="Z1842" i="47" s="1"/>
  <c r="Y1842" i="47"/>
  <c r="X1841" i="47"/>
  <c r="Z1841" i="47" s="1"/>
  <c r="Y1841" i="47"/>
  <c r="Y1840" i="47"/>
  <c r="X1840" i="47"/>
  <c r="Z1840" i="47" s="1"/>
  <c r="Y1839" i="47"/>
  <c r="X1839" i="47"/>
  <c r="Z1839" i="47" s="1"/>
  <c r="X1838" i="47"/>
  <c r="Z1838" i="47" s="1"/>
  <c r="Y1838" i="47"/>
  <c r="X1837" i="47"/>
  <c r="Z1837" i="47" s="1"/>
  <c r="Y1837" i="47"/>
  <c r="Y1836" i="47"/>
  <c r="X1836" i="47"/>
  <c r="Z1836" i="47" s="1"/>
  <c r="Y1835" i="47"/>
  <c r="X1835" i="47"/>
  <c r="Z1835" i="47" s="1"/>
  <c r="X1834" i="47"/>
  <c r="Z1834" i="47" s="1"/>
  <c r="Y1834" i="47"/>
  <c r="Y1833" i="47"/>
  <c r="X1833" i="47"/>
  <c r="Z1833" i="47" s="1"/>
  <c r="X1832" i="47"/>
  <c r="Z1832" i="47" s="1"/>
  <c r="Y1832" i="47"/>
  <c r="X1831" i="47"/>
  <c r="Z1831" i="47" s="1"/>
  <c r="Y1831" i="47"/>
  <c r="Y1830" i="47"/>
  <c r="X1830" i="47"/>
  <c r="Z1830" i="47" s="1"/>
  <c r="Y1829" i="47"/>
  <c r="X1829" i="47"/>
  <c r="Z1829" i="47" s="1"/>
  <c r="Y1828" i="47"/>
  <c r="X1828" i="47"/>
  <c r="Z1828" i="47" s="1"/>
  <c r="X1827" i="47"/>
  <c r="Z1827" i="47" s="1"/>
  <c r="Y1827" i="47"/>
  <c r="X1826" i="47"/>
  <c r="Z1826" i="47" s="1"/>
  <c r="Y1826" i="47"/>
  <c r="Y1825" i="47"/>
  <c r="X1825" i="47"/>
  <c r="Z1825" i="47" s="1"/>
  <c r="Y1824" i="47"/>
  <c r="X1824" i="47"/>
  <c r="Z1824" i="47" s="1"/>
  <c r="Y1823" i="47"/>
  <c r="X1823" i="47"/>
  <c r="Z1823" i="47" s="1"/>
  <c r="X1822" i="47"/>
  <c r="Z1822" i="47" s="1"/>
  <c r="Y1822" i="47"/>
  <c r="Y1821" i="47"/>
  <c r="X1821" i="47"/>
  <c r="Z1821" i="47" s="1"/>
  <c r="X1820" i="47"/>
  <c r="Z1820" i="47" s="1"/>
  <c r="Y1820" i="47"/>
  <c r="X1819" i="47"/>
  <c r="Z1819" i="47" s="1"/>
  <c r="Y1819" i="47"/>
  <c r="X1818" i="47"/>
  <c r="Z1818" i="47" s="1"/>
  <c r="Y1818" i="47"/>
  <c r="X1817" i="47"/>
  <c r="Z1817" i="47" s="1"/>
  <c r="Y1817" i="47"/>
  <c r="X1816" i="47"/>
  <c r="Z1816" i="47" s="1"/>
  <c r="Y1816" i="47"/>
  <c r="Y1815" i="47"/>
  <c r="X1815" i="47"/>
  <c r="Z1815" i="47" s="1"/>
  <c r="X1814" i="47"/>
  <c r="Z1814" i="47" s="1"/>
  <c r="Y1814" i="47"/>
  <c r="Y1813" i="47"/>
  <c r="X1813" i="47"/>
  <c r="Z1813" i="47" s="1"/>
  <c r="Y1812" i="47"/>
  <c r="X1812" i="47"/>
  <c r="Z1812" i="47" s="1"/>
  <c r="Y1811" i="47"/>
  <c r="X1811" i="47"/>
  <c r="Z1811" i="47" s="1"/>
  <c r="Y1810" i="47"/>
  <c r="X1810" i="47"/>
  <c r="Z1810" i="47" s="1"/>
  <c r="Y1809" i="47"/>
  <c r="X1809" i="47"/>
  <c r="Z1809" i="47" s="1"/>
  <c r="X1808" i="47"/>
  <c r="Z1808" i="47" s="1"/>
  <c r="Y1808" i="47"/>
  <c r="X1807" i="47"/>
  <c r="Z1807" i="47" s="1"/>
  <c r="Y1807" i="47"/>
  <c r="X1806" i="47"/>
  <c r="Z1806" i="47" s="1"/>
  <c r="Y1806" i="47"/>
  <c r="X1805" i="47"/>
  <c r="Z1805" i="47" s="1"/>
  <c r="Y1805" i="47"/>
  <c r="X1804" i="47"/>
  <c r="Z1804" i="47" s="1"/>
  <c r="Y1804" i="47"/>
  <c r="X1803" i="47"/>
  <c r="Z1803" i="47" s="1"/>
  <c r="Y1803" i="47"/>
  <c r="Y1802" i="47"/>
  <c r="X1802" i="47"/>
  <c r="Z1802" i="47" s="1"/>
  <c r="X1801" i="47"/>
  <c r="Z1801" i="47" s="1"/>
  <c r="Y1801" i="47"/>
  <c r="X1800" i="47"/>
  <c r="Z1800" i="47" s="1"/>
  <c r="Y1800" i="47"/>
  <c r="Y1799" i="47"/>
  <c r="X1799" i="47"/>
  <c r="Z1799" i="47" s="1"/>
  <c r="X1798" i="47"/>
  <c r="Z1798" i="47" s="1"/>
  <c r="Y1798" i="47"/>
  <c r="Y1797" i="47"/>
  <c r="X1797" i="47"/>
  <c r="Z1797" i="47" s="1"/>
  <c r="X1796" i="47"/>
  <c r="Z1796" i="47" s="1"/>
  <c r="Y1796" i="47"/>
  <c r="Y1795" i="47"/>
  <c r="X1795" i="47"/>
  <c r="Z1795" i="47" s="1"/>
  <c r="Y1794" i="47"/>
  <c r="X1794" i="47"/>
  <c r="Z1794" i="47" s="1"/>
  <c r="Y1793" i="47"/>
  <c r="X1793" i="47"/>
  <c r="Z1793" i="47" s="1"/>
  <c r="Y1792" i="47"/>
  <c r="X1792" i="47"/>
  <c r="Z1792" i="47" s="1"/>
  <c r="Y1791" i="47"/>
  <c r="X1791" i="47"/>
  <c r="Z1791" i="47" s="1"/>
  <c r="X1790" i="47"/>
  <c r="Z1790" i="47" s="1"/>
  <c r="Y1790" i="47"/>
  <c r="Y1789" i="47"/>
  <c r="X1789" i="47"/>
  <c r="Z1789" i="47" s="1"/>
  <c r="Y1788" i="47"/>
  <c r="X1788" i="47"/>
  <c r="Z1788" i="47" s="1"/>
  <c r="Y1787" i="47"/>
  <c r="X1787" i="47"/>
  <c r="Z1787" i="47" s="1"/>
  <c r="Y1786" i="47"/>
  <c r="X1786" i="47"/>
  <c r="Z1786" i="47" s="1"/>
  <c r="Y1785" i="47"/>
  <c r="X1785" i="47"/>
  <c r="Z1785" i="47" s="1"/>
  <c r="Y1784" i="47"/>
  <c r="X1784" i="47"/>
  <c r="Z1784" i="47" s="1"/>
  <c r="X1783" i="47"/>
  <c r="Z1783" i="47" s="1"/>
  <c r="Y1783" i="47"/>
  <c r="X1782" i="47"/>
  <c r="Z1782" i="47" s="1"/>
  <c r="Y1782" i="47"/>
  <c r="Y1781" i="47"/>
  <c r="X1781" i="47"/>
  <c r="Z1781" i="47" s="1"/>
  <c r="Y1780" i="47"/>
  <c r="X1780" i="47"/>
  <c r="Z1780" i="47" s="1"/>
  <c r="Y1779" i="47"/>
  <c r="X1779" i="47"/>
  <c r="Z1779" i="47" s="1"/>
  <c r="X1778" i="47"/>
  <c r="Z1778" i="47" s="1"/>
  <c r="Y1778" i="47"/>
  <c r="X1777" i="47"/>
  <c r="Z1777" i="47" s="1"/>
  <c r="Y1777" i="47"/>
  <c r="Y1776" i="47"/>
  <c r="X1776" i="47"/>
  <c r="Z1776" i="47" s="1"/>
  <c r="Y1775" i="47"/>
  <c r="X1775" i="47"/>
  <c r="Z1775" i="47" s="1"/>
  <c r="Y1774" i="47"/>
  <c r="X1774" i="47"/>
  <c r="Z1774" i="47" s="1"/>
  <c r="Y1773" i="47"/>
  <c r="X1773" i="47"/>
  <c r="Z1773" i="47" s="1"/>
  <c r="X1772" i="47"/>
  <c r="Z1772" i="47" s="1"/>
  <c r="Y1772" i="47"/>
  <c r="X1771" i="47"/>
  <c r="Z1771" i="47" s="1"/>
  <c r="Y1771" i="47"/>
  <c r="X1770" i="47"/>
  <c r="Z1770" i="47" s="1"/>
  <c r="Y1770" i="47"/>
  <c r="X1769" i="47"/>
  <c r="Z1769" i="47" s="1"/>
  <c r="Y1769" i="47"/>
  <c r="Y1768" i="47"/>
  <c r="X1768" i="47"/>
  <c r="Z1768" i="47" s="1"/>
  <c r="X1767" i="47"/>
  <c r="Z1767" i="47" s="1"/>
  <c r="Y1767" i="47"/>
  <c r="X1766" i="47"/>
  <c r="Z1766" i="47" s="1"/>
  <c r="Y1766" i="47"/>
  <c r="X1765" i="47"/>
  <c r="Z1765" i="47" s="1"/>
  <c r="Y1765" i="47"/>
  <c r="Y1764" i="47"/>
  <c r="X1764" i="47"/>
  <c r="Z1764" i="47" s="1"/>
  <c r="Y1763" i="47"/>
  <c r="X1763" i="47"/>
  <c r="Z1763" i="47" s="1"/>
  <c r="Y1762" i="47"/>
  <c r="X1762" i="47"/>
  <c r="Z1762" i="47" s="1"/>
  <c r="Y1761" i="47"/>
  <c r="X1761" i="47"/>
  <c r="Z1761" i="47" s="1"/>
  <c r="Y1760" i="47"/>
  <c r="X1760" i="47"/>
  <c r="Z1760" i="47" s="1"/>
  <c r="Y1759" i="47"/>
  <c r="X1759" i="47"/>
  <c r="Z1759" i="47" s="1"/>
  <c r="Y1758" i="47"/>
  <c r="X1758" i="47"/>
  <c r="Z1758" i="47" s="1"/>
  <c r="Y1757" i="47"/>
  <c r="X1757" i="47"/>
  <c r="Z1757" i="47" s="1"/>
  <c r="Y1756" i="47"/>
  <c r="X1756" i="47"/>
  <c r="Z1756" i="47" s="1"/>
  <c r="Y1755" i="47"/>
  <c r="X1755" i="47"/>
  <c r="Z1755" i="47" s="1"/>
  <c r="Y1754" i="47"/>
  <c r="X1754" i="47"/>
  <c r="Z1754" i="47" s="1"/>
  <c r="Y1753" i="47"/>
  <c r="X1753" i="47"/>
  <c r="Z1753" i="47" s="1"/>
  <c r="Y1752" i="47"/>
  <c r="X1752" i="47"/>
  <c r="Z1752" i="47" s="1"/>
  <c r="Y1751" i="47"/>
  <c r="X1751" i="47"/>
  <c r="Z1751" i="47" s="1"/>
  <c r="Y1750" i="47"/>
  <c r="X1750" i="47"/>
  <c r="Z1750" i="47" s="1"/>
  <c r="Y1749" i="47"/>
  <c r="X1749" i="47"/>
  <c r="Z1749" i="47" s="1"/>
  <c r="Y1748" i="47"/>
  <c r="X1748" i="47"/>
  <c r="Z1748" i="47" s="1"/>
  <c r="Y1747" i="47"/>
  <c r="X1747" i="47"/>
  <c r="Z1747" i="47" s="1"/>
  <c r="Y1746" i="47"/>
  <c r="X1746" i="47"/>
  <c r="Z1746" i="47" s="1"/>
  <c r="Y1745" i="47"/>
  <c r="X1745" i="47"/>
  <c r="Z1745" i="47" s="1"/>
  <c r="Y1744" i="47"/>
  <c r="X1744" i="47"/>
  <c r="Z1744" i="47" s="1"/>
  <c r="Y1743" i="47"/>
  <c r="X1743" i="47"/>
  <c r="Z1743" i="47" s="1"/>
  <c r="Y1742" i="47"/>
  <c r="X1742" i="47"/>
  <c r="Z1742" i="47" s="1"/>
  <c r="X1741" i="47"/>
  <c r="Z1741" i="47" s="1"/>
  <c r="Y1741" i="47"/>
  <c r="X1740" i="47"/>
  <c r="Z1740" i="47" s="1"/>
  <c r="Y1740" i="47"/>
  <c r="Y1739" i="47"/>
  <c r="X1739" i="47"/>
  <c r="Z1739" i="47" s="1"/>
  <c r="Y1738" i="47"/>
  <c r="X1738" i="47"/>
  <c r="Z1738" i="47" s="1"/>
  <c r="Y1737" i="47"/>
  <c r="X1737" i="47"/>
  <c r="Z1737" i="47" s="1"/>
  <c r="Y1736" i="47"/>
  <c r="X1736" i="47"/>
  <c r="Z1736" i="47" s="1"/>
  <c r="X1735" i="47"/>
  <c r="Z1735" i="47" s="1"/>
  <c r="Y1735" i="47"/>
  <c r="Y1734" i="47"/>
  <c r="X1734" i="47"/>
  <c r="Z1734" i="47" s="1"/>
  <c r="Y1733" i="47"/>
  <c r="X1733" i="47"/>
  <c r="Z1733" i="47" s="1"/>
  <c r="Y1732" i="47"/>
  <c r="X1732" i="47"/>
  <c r="Z1732" i="47" s="1"/>
  <c r="Y1731" i="47"/>
  <c r="X1731" i="47"/>
  <c r="Z1731" i="47" s="1"/>
  <c r="Y1730" i="47"/>
  <c r="X1730" i="47"/>
  <c r="Z1730" i="47" s="1"/>
  <c r="Y1729" i="47"/>
  <c r="X1729" i="47"/>
  <c r="Z1729" i="47" s="1"/>
  <c r="X1728" i="47"/>
  <c r="Z1728" i="47" s="1"/>
  <c r="Y1728" i="47"/>
  <c r="X1727" i="47"/>
  <c r="Z1727" i="47" s="1"/>
  <c r="Y1727" i="47"/>
  <c r="X1726" i="47"/>
  <c r="Z1726" i="47" s="1"/>
  <c r="Y1726" i="47"/>
  <c r="Y1725" i="47"/>
  <c r="X1725" i="47"/>
  <c r="Z1725" i="47" s="1"/>
  <c r="X1724" i="47"/>
  <c r="Z1724" i="47" s="1"/>
  <c r="Y1724" i="47"/>
  <c r="X1723" i="47"/>
  <c r="Z1723" i="47" s="1"/>
  <c r="Y1723" i="47"/>
  <c r="X1722" i="47"/>
  <c r="Z1722" i="47" s="1"/>
  <c r="Y1722" i="47"/>
  <c r="X1721" i="47"/>
  <c r="Z1721" i="47" s="1"/>
  <c r="Y1721" i="47"/>
  <c r="Y1720" i="47"/>
  <c r="X1720" i="47"/>
  <c r="Z1720" i="47" s="1"/>
  <c r="X1719" i="47"/>
  <c r="Z1719" i="47" s="1"/>
  <c r="Y1719" i="47"/>
  <c r="Y1718" i="47"/>
  <c r="X1718" i="47"/>
  <c r="Z1718" i="47" s="1"/>
  <c r="X1717" i="47"/>
  <c r="Z1717" i="47" s="1"/>
  <c r="Y1717" i="47"/>
  <c r="X1716" i="47"/>
  <c r="Z1716" i="47" s="1"/>
  <c r="Y1716" i="47"/>
  <c r="X1715" i="47"/>
  <c r="Z1715" i="47" s="1"/>
  <c r="Y1715" i="47"/>
  <c r="X1714" i="47"/>
  <c r="Z1714" i="47" s="1"/>
  <c r="Y1714" i="47"/>
  <c r="X1713" i="47"/>
  <c r="Z1713" i="47" s="1"/>
  <c r="Y1713" i="47"/>
  <c r="Y1712" i="47"/>
  <c r="X1712" i="47"/>
  <c r="Z1712" i="47" s="1"/>
  <c r="Y1711" i="47"/>
  <c r="X1711" i="47"/>
  <c r="Z1711" i="47" s="1"/>
  <c r="Y1710" i="47"/>
  <c r="X1710" i="47"/>
  <c r="Z1710" i="47" s="1"/>
  <c r="X1709" i="47"/>
  <c r="Z1709" i="47" s="1"/>
  <c r="Y1709" i="47"/>
  <c r="Y1708" i="47"/>
  <c r="X1708" i="47"/>
  <c r="Z1708" i="47" s="1"/>
  <c r="X1707" i="47"/>
  <c r="Z1707" i="47" s="1"/>
  <c r="Y1707" i="47"/>
  <c r="X1706" i="47"/>
  <c r="Z1706" i="47" s="1"/>
  <c r="Y1706" i="47"/>
  <c r="X1705" i="47"/>
  <c r="Z1705" i="47" s="1"/>
  <c r="Y1705" i="47"/>
  <c r="X1704" i="47"/>
  <c r="Z1704" i="47" s="1"/>
  <c r="Y1704" i="47"/>
  <c r="Y1703" i="47"/>
  <c r="X1703" i="47"/>
  <c r="Z1703" i="47" s="1"/>
  <c r="Y1702" i="47"/>
  <c r="X1702" i="47"/>
  <c r="Z1702" i="47" s="1"/>
  <c r="Y1701" i="47"/>
  <c r="X1701" i="47"/>
  <c r="Z1701" i="47" s="1"/>
  <c r="Y1700" i="47"/>
  <c r="X1700" i="47"/>
  <c r="Z1700" i="47" s="1"/>
  <c r="Y1699" i="47"/>
  <c r="X1699" i="47"/>
  <c r="Z1699" i="47" s="1"/>
  <c r="X1698" i="47"/>
  <c r="Z1698" i="47" s="1"/>
  <c r="Y1698" i="47"/>
  <c r="X1697" i="47"/>
  <c r="Z1697" i="47" s="1"/>
  <c r="Y1697" i="47"/>
  <c r="Y1696" i="47"/>
  <c r="X1696" i="47"/>
  <c r="Z1696" i="47" s="1"/>
  <c r="Y1695" i="47"/>
  <c r="X1695" i="47"/>
  <c r="Z1695" i="47" s="1"/>
  <c r="Y1694" i="47"/>
  <c r="X1694" i="47"/>
  <c r="Z1694" i="47" s="1"/>
  <c r="Y1693" i="47"/>
  <c r="X1693" i="47"/>
  <c r="Z1693" i="47" s="1"/>
  <c r="Y1692" i="47"/>
  <c r="X1692" i="47"/>
  <c r="Z1692" i="47" s="1"/>
  <c r="Y1691" i="47"/>
  <c r="X1691" i="47"/>
  <c r="Z1691" i="47" s="1"/>
  <c r="Y1690" i="47"/>
  <c r="X1690" i="47"/>
  <c r="Z1690" i="47" s="1"/>
  <c r="Y1689" i="47"/>
  <c r="X1689" i="47"/>
  <c r="Z1689" i="47" s="1"/>
  <c r="Y1688" i="47"/>
  <c r="X1688" i="47"/>
  <c r="Z1688" i="47" s="1"/>
  <c r="Y1687" i="47"/>
  <c r="X1687" i="47"/>
  <c r="Z1687" i="47" s="1"/>
  <c r="Y1686" i="47"/>
  <c r="X1686" i="47"/>
  <c r="Z1686" i="47" s="1"/>
  <c r="Y1685" i="47"/>
  <c r="X1685" i="47"/>
  <c r="Z1685" i="47" s="1"/>
  <c r="Y1684" i="47"/>
  <c r="X1684" i="47"/>
  <c r="Z1684" i="47" s="1"/>
  <c r="Y1683" i="47"/>
  <c r="X1683" i="47"/>
  <c r="Z1683" i="47" s="1"/>
  <c r="Y1682" i="47"/>
  <c r="X1682" i="47"/>
  <c r="Z1682" i="47" s="1"/>
  <c r="Y1681" i="47"/>
  <c r="X1681" i="47"/>
  <c r="Z1681" i="47" s="1"/>
  <c r="X1680" i="47"/>
  <c r="Z1680" i="47" s="1"/>
  <c r="Y1680" i="47"/>
  <c r="Y1679" i="47"/>
  <c r="X1679" i="47"/>
  <c r="Z1679" i="47" s="1"/>
  <c r="Y1678" i="47"/>
  <c r="X1678" i="47"/>
  <c r="Z1678" i="47" s="1"/>
  <c r="Y1677" i="47"/>
  <c r="X1677" i="47"/>
  <c r="Z1677" i="47" s="1"/>
  <c r="Y1676" i="47"/>
  <c r="X1676" i="47"/>
  <c r="Z1676" i="47" s="1"/>
  <c r="Y1675" i="47"/>
  <c r="X1675" i="47"/>
  <c r="Z1675" i="47" s="1"/>
  <c r="Y1674" i="47"/>
  <c r="X1674" i="47"/>
  <c r="Z1674" i="47" s="1"/>
  <c r="X1673" i="47"/>
  <c r="Z1673" i="47" s="1"/>
  <c r="Y1673" i="47"/>
  <c r="Y1672" i="47"/>
  <c r="X1672" i="47"/>
  <c r="Z1672" i="47" s="1"/>
  <c r="Y1671" i="47"/>
  <c r="X1671" i="47"/>
  <c r="Z1671" i="47" s="1"/>
  <c r="Y1670" i="47"/>
  <c r="X1670" i="47"/>
  <c r="Z1670" i="47" s="1"/>
  <c r="Y1669" i="47"/>
  <c r="X1669" i="47"/>
  <c r="Z1669" i="47" s="1"/>
  <c r="Y1668" i="47"/>
  <c r="X1668" i="47"/>
  <c r="Z1668" i="47" s="1"/>
  <c r="X1667" i="47"/>
  <c r="Z1667" i="47" s="1"/>
  <c r="Y1667" i="47"/>
  <c r="Y1666" i="47"/>
  <c r="X1666" i="47"/>
  <c r="Z1666" i="47" s="1"/>
  <c r="Y1665" i="47"/>
  <c r="X1665" i="47"/>
  <c r="Z1665" i="47" s="1"/>
  <c r="Y1664" i="47"/>
  <c r="X1664" i="47"/>
  <c r="Z1664" i="47" s="1"/>
  <c r="Y1663" i="47"/>
  <c r="X1663" i="47"/>
  <c r="Z1663" i="47" s="1"/>
  <c r="X1662" i="47"/>
  <c r="Z1662" i="47" s="1"/>
  <c r="Y1662" i="47"/>
  <c r="X1661" i="47"/>
  <c r="Z1661" i="47" s="1"/>
  <c r="Y1661" i="47"/>
  <c r="X1660" i="47"/>
  <c r="Z1660" i="47" s="1"/>
  <c r="Y1660" i="47"/>
  <c r="X1659" i="47"/>
  <c r="Z1659" i="47" s="1"/>
  <c r="Y1659" i="47"/>
  <c r="X1658" i="47"/>
  <c r="Z1658" i="47" s="1"/>
  <c r="Y1658" i="47"/>
  <c r="X1657" i="47"/>
  <c r="Z1657" i="47" s="1"/>
  <c r="Y1657" i="47"/>
  <c r="X1656" i="47"/>
  <c r="Z1656" i="47" s="1"/>
  <c r="Y1656" i="47"/>
  <c r="Y1655" i="47"/>
  <c r="X1655" i="47"/>
  <c r="Z1655" i="47" s="1"/>
  <c r="X1654" i="47"/>
  <c r="Z1654" i="47" s="1"/>
  <c r="Y1654" i="47"/>
  <c r="X1653" i="47"/>
  <c r="Z1653" i="47" s="1"/>
  <c r="Y1653" i="47"/>
  <c r="Y1652" i="47"/>
  <c r="X1652" i="47"/>
  <c r="Z1652" i="47" s="1"/>
  <c r="Y1651" i="47"/>
  <c r="X1651" i="47"/>
  <c r="Z1651" i="47" s="1"/>
  <c r="Y1650" i="47"/>
  <c r="X1650" i="47"/>
  <c r="Z1650" i="47" s="1"/>
  <c r="X1649" i="47"/>
  <c r="Z1649" i="47" s="1"/>
  <c r="Y1649" i="47"/>
  <c r="Y1648" i="47"/>
  <c r="X1648" i="47"/>
  <c r="Z1648" i="47" s="1"/>
  <c r="Y1647" i="47"/>
  <c r="X1647" i="47"/>
  <c r="Z1647" i="47" s="1"/>
  <c r="Y1646" i="47"/>
  <c r="X1646" i="47"/>
  <c r="Z1646" i="47" s="1"/>
  <c r="X1645" i="47"/>
  <c r="Z1645" i="47" s="1"/>
  <c r="Y1645" i="47"/>
  <c r="Y1644" i="47"/>
  <c r="X1644" i="47"/>
  <c r="Z1644" i="47" s="1"/>
  <c r="X1643" i="47"/>
  <c r="Z1643" i="47" s="1"/>
  <c r="Y1643" i="47"/>
  <c r="X1642" i="47"/>
  <c r="Z1642" i="47" s="1"/>
  <c r="Y1642" i="47"/>
  <c r="Y1641" i="47"/>
  <c r="X1641" i="47"/>
  <c r="Z1641" i="47" s="1"/>
  <c r="X1640" i="47"/>
  <c r="Z1640" i="47" s="1"/>
  <c r="Y1640" i="47"/>
  <c r="X1639" i="47"/>
  <c r="Z1639" i="47" s="1"/>
  <c r="Y1639" i="47"/>
  <c r="Y1638" i="47"/>
  <c r="X1638" i="47"/>
  <c r="Z1638" i="47" s="1"/>
  <c r="X1637" i="47"/>
  <c r="Z1637" i="47" s="1"/>
  <c r="Y1637" i="47"/>
  <c r="X1636" i="47"/>
  <c r="Z1636" i="47" s="1"/>
  <c r="Y1636" i="47"/>
  <c r="X1635" i="47"/>
  <c r="Z1635" i="47" s="1"/>
  <c r="Y1635" i="47"/>
  <c r="X1634" i="47"/>
  <c r="Z1634" i="47" s="1"/>
  <c r="Y1634" i="47"/>
  <c r="X1633" i="47"/>
  <c r="Z1633" i="47" s="1"/>
  <c r="Y1633" i="47"/>
  <c r="Y1632" i="47"/>
  <c r="X1632" i="47"/>
  <c r="Z1632" i="47" s="1"/>
  <c r="X1631" i="47"/>
  <c r="Z1631" i="47" s="1"/>
  <c r="Y1631" i="47"/>
  <c r="X1630" i="47"/>
  <c r="Z1630" i="47" s="1"/>
  <c r="Y1630" i="47"/>
  <c r="Y1629" i="47"/>
  <c r="X1629" i="47"/>
  <c r="Z1629" i="47" s="1"/>
  <c r="Y1628" i="47"/>
  <c r="X1628" i="47"/>
  <c r="Z1628" i="47" s="1"/>
  <c r="Y1627" i="47"/>
  <c r="X1627" i="47"/>
  <c r="Z1627" i="47" s="1"/>
  <c r="Y1626" i="47"/>
  <c r="X1626" i="47"/>
  <c r="Z1626" i="47" s="1"/>
  <c r="Y1625" i="47"/>
  <c r="X1625" i="47"/>
  <c r="Z1625" i="47" s="1"/>
  <c r="Y1624" i="47"/>
  <c r="X1624" i="47"/>
  <c r="Z1624" i="47" s="1"/>
  <c r="X1623" i="47"/>
  <c r="Z1623" i="47" s="1"/>
  <c r="Y1623" i="47"/>
  <c r="Y1622" i="47"/>
  <c r="X1622" i="47"/>
  <c r="Z1622" i="47" s="1"/>
  <c r="X1621" i="47"/>
  <c r="Z1621" i="47" s="1"/>
  <c r="Y1621" i="47"/>
  <c r="Y1620" i="47"/>
  <c r="X1620" i="47"/>
  <c r="Z1620" i="47" s="1"/>
  <c r="X1619" i="47"/>
  <c r="Z1619" i="47" s="1"/>
  <c r="Y1619" i="47"/>
  <c r="X1618" i="47"/>
  <c r="Z1618" i="47" s="1"/>
  <c r="Y1618" i="47"/>
  <c r="Y1617" i="47"/>
  <c r="X1617" i="47"/>
  <c r="Z1617" i="47" s="1"/>
  <c r="X1616" i="47"/>
  <c r="Z1616" i="47" s="1"/>
  <c r="Y1616" i="47"/>
  <c r="X1615" i="47"/>
  <c r="Z1615" i="47" s="1"/>
  <c r="Y1615" i="47"/>
  <c r="X1614" i="47"/>
  <c r="Z1614" i="47" s="1"/>
  <c r="Y1614" i="47"/>
  <c r="Y1613" i="47"/>
  <c r="X1613" i="47"/>
  <c r="Z1613" i="47" s="1"/>
  <c r="X1612" i="47"/>
  <c r="Z1612" i="47" s="1"/>
  <c r="Y1612" i="47"/>
  <c r="Y1611" i="47"/>
  <c r="X1611" i="47"/>
  <c r="Z1611" i="47" s="1"/>
  <c r="Y1610" i="47"/>
  <c r="X1610" i="47"/>
  <c r="Z1610" i="47" s="1"/>
  <c r="Y1609" i="47"/>
  <c r="X1609" i="47"/>
  <c r="Z1609" i="47" s="1"/>
  <c r="Y1608" i="47"/>
  <c r="X1608" i="47"/>
  <c r="Z1608" i="47" s="1"/>
  <c r="X1607" i="47"/>
  <c r="Z1607" i="47" s="1"/>
  <c r="Y1607" i="47"/>
  <c r="X1606" i="47"/>
  <c r="Z1606" i="47" s="1"/>
  <c r="Y1606" i="47"/>
  <c r="X1605" i="47"/>
  <c r="Z1605" i="47" s="1"/>
  <c r="Y1605" i="47"/>
  <c r="X1604" i="47"/>
  <c r="Z1604" i="47" s="1"/>
  <c r="Y1604" i="47"/>
  <c r="X1603" i="47"/>
  <c r="Z1603" i="47" s="1"/>
  <c r="Y1603" i="47"/>
  <c r="Y1602" i="47"/>
  <c r="X1602" i="47"/>
  <c r="Z1602" i="47" s="1"/>
  <c r="X1601" i="47"/>
  <c r="Z1601" i="47" s="1"/>
  <c r="Y1601" i="47"/>
  <c r="Y1600" i="47"/>
  <c r="X1600" i="47"/>
  <c r="Z1600" i="47" s="1"/>
  <c r="Y1599" i="47"/>
  <c r="X1599" i="47"/>
  <c r="Z1599" i="47" s="1"/>
  <c r="Y1598" i="47"/>
  <c r="X1598" i="47"/>
  <c r="Z1598" i="47" s="1"/>
  <c r="X1597" i="47"/>
  <c r="Z1597" i="47" s="1"/>
  <c r="Y1597" i="47"/>
  <c r="X1596" i="47"/>
  <c r="Z1596" i="47" s="1"/>
  <c r="Y1596" i="47"/>
  <c r="X1595" i="47"/>
  <c r="Z1595" i="47" s="1"/>
  <c r="Y1595" i="47"/>
  <c r="Y1594" i="47"/>
  <c r="X1594" i="47"/>
  <c r="Z1594" i="47" s="1"/>
  <c r="Y1593" i="47"/>
  <c r="X1593" i="47"/>
  <c r="Z1593" i="47" s="1"/>
  <c r="Y1592" i="47"/>
  <c r="X1592" i="47"/>
  <c r="Z1592" i="47" s="1"/>
  <c r="Y1591" i="47"/>
  <c r="X1591" i="47"/>
  <c r="Z1591" i="47" s="1"/>
  <c r="X1590" i="47"/>
  <c r="Z1590" i="47" s="1"/>
  <c r="Y1590" i="47"/>
  <c r="Y1589" i="47"/>
  <c r="X1589" i="47"/>
  <c r="Z1589" i="47" s="1"/>
  <c r="Y1588" i="47"/>
  <c r="X1588" i="47"/>
  <c r="Z1588" i="47" s="1"/>
  <c r="Y1587" i="47"/>
  <c r="X1587" i="47"/>
  <c r="Z1587" i="47" s="1"/>
  <c r="Y1586" i="47"/>
  <c r="X1586" i="47"/>
  <c r="Z1586" i="47" s="1"/>
  <c r="X1585" i="47"/>
  <c r="Z1585" i="47" s="1"/>
  <c r="Y1585" i="47"/>
  <c r="Y1584" i="47"/>
  <c r="X1584" i="47"/>
  <c r="Z1584" i="47" s="1"/>
  <c r="Y1583" i="47"/>
  <c r="X1583" i="47"/>
  <c r="Z1583" i="47" s="1"/>
  <c r="Y1582" i="47"/>
  <c r="X1582" i="47"/>
  <c r="Z1582" i="47" s="1"/>
  <c r="X1581" i="47"/>
  <c r="Z1581" i="47" s="1"/>
  <c r="Y1581" i="47"/>
  <c r="X1580" i="47"/>
  <c r="Z1580" i="47" s="1"/>
  <c r="Y1580" i="47"/>
  <c r="X1579" i="47"/>
  <c r="Z1579" i="47" s="1"/>
  <c r="Y1579" i="47"/>
  <c r="X1578" i="47"/>
  <c r="Z1578" i="47" s="1"/>
  <c r="Y1578" i="47"/>
  <c r="X1577" i="47"/>
  <c r="Z1577" i="47" s="1"/>
  <c r="Y1577" i="47"/>
  <c r="Y1576" i="47"/>
  <c r="X1576" i="47"/>
  <c r="Z1576" i="47" s="1"/>
  <c r="X1575" i="47"/>
  <c r="Z1575" i="47" s="1"/>
  <c r="Y1575" i="47"/>
  <c r="Y1574" i="47"/>
  <c r="X1574" i="47"/>
  <c r="Z1574" i="47" s="1"/>
  <c r="Y1573" i="47"/>
  <c r="X1573" i="47"/>
  <c r="Z1573" i="47" s="1"/>
  <c r="X1572" i="47"/>
  <c r="Z1572" i="47" s="1"/>
  <c r="Y1572" i="47"/>
  <c r="X1571" i="47"/>
  <c r="Z1571" i="47" s="1"/>
  <c r="Y1571" i="47"/>
  <c r="X1570" i="47"/>
  <c r="Z1570" i="47" s="1"/>
  <c r="Y1570" i="47"/>
  <c r="X1569" i="47"/>
  <c r="Z1569" i="47" s="1"/>
  <c r="Y1569" i="47"/>
  <c r="X1568" i="47"/>
  <c r="Z1568" i="47" s="1"/>
  <c r="Y1568" i="47"/>
  <c r="Y1567" i="47"/>
  <c r="X1567" i="47"/>
  <c r="Z1567" i="47" s="1"/>
  <c r="X1566" i="47"/>
  <c r="Z1566" i="47" s="1"/>
  <c r="Y1566" i="47"/>
  <c r="Y1565" i="47"/>
  <c r="X1565" i="47"/>
  <c r="Z1565" i="47" s="1"/>
  <c r="X1564" i="47"/>
  <c r="Z1564" i="47" s="1"/>
  <c r="Y1564" i="47"/>
  <c r="X1563" i="47"/>
  <c r="Z1563" i="47" s="1"/>
  <c r="Y1563" i="47"/>
  <c r="X1562" i="47"/>
  <c r="Z1562" i="47" s="1"/>
  <c r="Y1562" i="47"/>
  <c r="X1561" i="47"/>
  <c r="Z1561" i="47" s="1"/>
  <c r="Y1561" i="47"/>
  <c r="X1560" i="47"/>
  <c r="Z1560" i="47" s="1"/>
  <c r="Y1560" i="47"/>
  <c r="Y1559" i="47"/>
  <c r="X1559" i="47"/>
  <c r="Z1559" i="47" s="1"/>
  <c r="Y1558" i="47"/>
  <c r="X1558" i="47"/>
  <c r="Z1558" i="47" s="1"/>
  <c r="Y1557" i="47"/>
  <c r="X1557" i="47"/>
  <c r="Z1557" i="47" s="1"/>
  <c r="X1556" i="47"/>
  <c r="Z1556" i="47" s="1"/>
  <c r="Y1556" i="47"/>
  <c r="X1555" i="47"/>
  <c r="Z1555" i="47" s="1"/>
  <c r="Y1555" i="47"/>
  <c r="X1554" i="47"/>
  <c r="Z1554" i="47" s="1"/>
  <c r="Y1554" i="47"/>
  <c r="X1553" i="47"/>
  <c r="Z1553" i="47" s="1"/>
  <c r="Y1553" i="47"/>
  <c r="X1552" i="47"/>
  <c r="Z1552" i="47" s="1"/>
  <c r="Y1552" i="47"/>
  <c r="Y1551" i="47"/>
  <c r="X1551" i="47"/>
  <c r="Z1551" i="47" s="1"/>
  <c r="X1550" i="47"/>
  <c r="Z1550" i="47" s="1"/>
  <c r="Y1550" i="47"/>
  <c r="Y1549" i="47"/>
  <c r="X1549" i="47"/>
  <c r="Z1549" i="47" s="1"/>
  <c r="Y1548" i="47"/>
  <c r="X1548" i="47"/>
  <c r="Z1548" i="47" s="1"/>
  <c r="Y1547" i="47"/>
  <c r="X1547" i="47"/>
  <c r="Z1547" i="47" s="1"/>
  <c r="X1546" i="47"/>
  <c r="Z1546" i="47" s="1"/>
  <c r="Y1546" i="47"/>
  <c r="Y1545" i="47"/>
  <c r="X1545" i="47"/>
  <c r="Z1545" i="47" s="1"/>
  <c r="Y1544" i="47"/>
  <c r="X1544" i="47"/>
  <c r="Z1544" i="47" s="1"/>
  <c r="Y1543" i="47"/>
  <c r="X1543" i="47"/>
  <c r="Z1543" i="47" s="1"/>
  <c r="Y1542" i="47"/>
  <c r="X1542" i="47"/>
  <c r="Z1542" i="47" s="1"/>
  <c r="Y1541" i="47"/>
  <c r="X1541" i="47"/>
  <c r="Z1541" i="47" s="1"/>
  <c r="Y1540" i="47"/>
  <c r="X1540" i="47"/>
  <c r="Z1540" i="47" s="1"/>
  <c r="X1539" i="47"/>
  <c r="Z1539" i="47" s="1"/>
  <c r="Y1539" i="47"/>
  <c r="X1538" i="47"/>
  <c r="Z1538" i="47" s="1"/>
  <c r="Y1538" i="47"/>
  <c r="X1537" i="47"/>
  <c r="Z1537" i="47" s="1"/>
  <c r="Y1537" i="47"/>
  <c r="X1536" i="47"/>
  <c r="Z1536" i="47" s="1"/>
  <c r="Y1536" i="47"/>
  <c r="X1535" i="47"/>
  <c r="Z1535" i="47" s="1"/>
  <c r="Y1535" i="47"/>
  <c r="X1534" i="47"/>
  <c r="Z1534" i="47" s="1"/>
  <c r="Y1534" i="47"/>
  <c r="X1533" i="47"/>
  <c r="Z1533" i="47" s="1"/>
  <c r="Y1533" i="47"/>
  <c r="Y1532" i="47"/>
  <c r="X1532" i="47"/>
  <c r="Z1532" i="47" s="1"/>
  <c r="Y1531" i="47"/>
  <c r="X1531" i="47"/>
  <c r="Z1531" i="47" s="1"/>
  <c r="Y1530" i="47"/>
  <c r="X1530" i="47"/>
  <c r="Z1530" i="47" s="1"/>
  <c r="X1529" i="47"/>
  <c r="Z1529" i="47" s="1"/>
  <c r="Y1529" i="47"/>
  <c r="Y1528" i="47"/>
  <c r="X1528" i="47"/>
  <c r="Z1528" i="47" s="1"/>
  <c r="Y1527" i="47"/>
  <c r="X1527" i="47"/>
  <c r="Z1527" i="47" s="1"/>
  <c r="X1526" i="47"/>
  <c r="Z1526" i="47" s="1"/>
  <c r="Y1526" i="47"/>
  <c r="Y1525" i="47"/>
  <c r="X1525" i="47"/>
  <c r="Z1525" i="47" s="1"/>
  <c r="X1524" i="47"/>
  <c r="Z1524" i="47" s="1"/>
  <c r="Y1524" i="47"/>
  <c r="Y1523" i="47"/>
  <c r="X1523" i="47"/>
  <c r="Z1523" i="47" s="1"/>
  <c r="X1522" i="47"/>
  <c r="Z1522" i="47" s="1"/>
  <c r="Y1522" i="47"/>
  <c r="X1521" i="47"/>
  <c r="Z1521" i="47" s="1"/>
  <c r="Y1521" i="47"/>
  <c r="X1520" i="47"/>
  <c r="Z1520" i="47" s="1"/>
  <c r="Y1520" i="47"/>
  <c r="X1519" i="47"/>
  <c r="Z1519" i="47" s="1"/>
  <c r="Y1519" i="47"/>
  <c r="Y1518" i="47"/>
  <c r="X1518" i="47"/>
  <c r="Z1518" i="47" s="1"/>
  <c r="X1517" i="47"/>
  <c r="Z1517" i="47" s="1"/>
  <c r="Y1517" i="47"/>
  <c r="X1516" i="47"/>
  <c r="Z1516" i="47" s="1"/>
  <c r="Y1516" i="47"/>
  <c r="X1515" i="47"/>
  <c r="Z1515" i="47" s="1"/>
  <c r="Y1515" i="47"/>
  <c r="Y1514" i="47"/>
  <c r="X1514" i="47"/>
  <c r="Z1514" i="47" s="1"/>
  <c r="X1513" i="47"/>
  <c r="Z1513" i="47" s="1"/>
  <c r="Y1513" i="47"/>
  <c r="X1512" i="47"/>
  <c r="Z1512" i="47" s="1"/>
  <c r="Y1512" i="47"/>
  <c r="X1511" i="47"/>
  <c r="Z1511" i="47" s="1"/>
  <c r="Y1511" i="47"/>
  <c r="Y1510" i="47"/>
  <c r="X1510" i="47"/>
  <c r="Z1510" i="47" s="1"/>
  <c r="Y1509" i="47"/>
  <c r="X1509" i="47"/>
  <c r="Z1509" i="47" s="1"/>
  <c r="Y1508" i="47"/>
  <c r="X1508" i="47"/>
  <c r="Z1508" i="47" s="1"/>
  <c r="X1507" i="47"/>
  <c r="Z1507" i="47" s="1"/>
  <c r="Y1507" i="47"/>
  <c r="Y1506" i="47"/>
  <c r="X1506" i="47"/>
  <c r="Z1506" i="47" s="1"/>
  <c r="X1505" i="47"/>
  <c r="Z1505" i="47" s="1"/>
  <c r="Y1505" i="47"/>
  <c r="X1504" i="47"/>
  <c r="Z1504" i="47" s="1"/>
  <c r="Y1504" i="47"/>
  <c r="X1503" i="47"/>
  <c r="Z1503" i="47" s="1"/>
  <c r="Y1503" i="47"/>
  <c r="X1502" i="47"/>
  <c r="Z1502" i="47" s="1"/>
  <c r="Y1502" i="47"/>
  <c r="X1501" i="47"/>
  <c r="Z1501" i="47" s="1"/>
  <c r="Y1501" i="47"/>
  <c r="Y1500" i="47"/>
  <c r="X1500" i="47"/>
  <c r="Z1500" i="47" s="1"/>
  <c r="H1500" i="47"/>
  <c r="I1500" i="47"/>
  <c r="J1500" i="47"/>
  <c r="K1500" i="47"/>
  <c r="AL1500" i="47"/>
  <c r="AG1500" i="47"/>
  <c r="G1500" i="47"/>
  <c r="B1500" i="47"/>
  <c r="C1500" i="47"/>
  <c r="D1500" i="47"/>
  <c r="E1500" i="47"/>
  <c r="F1500" i="47"/>
  <c r="P1500" i="47"/>
  <c r="O1500" i="47"/>
  <c r="N1500" i="47"/>
  <c r="M1500" i="47"/>
  <c r="L1500" i="47"/>
  <c r="Y1499" i="47"/>
  <c r="X1499" i="47"/>
  <c r="Z1499" i="47" s="1"/>
  <c r="O1499" i="47"/>
  <c r="N1499" i="47"/>
  <c r="M1499" i="47"/>
  <c r="L1499" i="47"/>
  <c r="K1499" i="47"/>
  <c r="J1499" i="47"/>
  <c r="I1499" i="47"/>
  <c r="H1499" i="47"/>
  <c r="F1499" i="47"/>
  <c r="G1499" i="47"/>
  <c r="AG1499" i="47"/>
  <c r="AL1499" i="47"/>
  <c r="P1499" i="47"/>
  <c r="E1499" i="47"/>
  <c r="D1499" i="47"/>
  <c r="C1499" i="47"/>
  <c r="B1499" i="47"/>
  <c r="Y1498" i="47"/>
  <c r="X1498" i="47"/>
  <c r="Z1498" i="47" s="1"/>
  <c r="AG1498" i="47"/>
  <c r="AL1498" i="47"/>
  <c r="P1498" i="47"/>
  <c r="O1498" i="47"/>
  <c r="N1498" i="47"/>
  <c r="M1498" i="47"/>
  <c r="L1498" i="47"/>
  <c r="K1498" i="47"/>
  <c r="J1498" i="47"/>
  <c r="I1498" i="47"/>
  <c r="H1498" i="47"/>
  <c r="G1498" i="47"/>
  <c r="F1498" i="47"/>
  <c r="E1498" i="47"/>
  <c r="D1498" i="47"/>
  <c r="C1498" i="47"/>
  <c r="B1498" i="47"/>
  <c r="Y1497" i="47"/>
  <c r="X1497" i="47"/>
  <c r="Z1497" i="47" s="1"/>
  <c r="AG1497" i="47"/>
  <c r="G1497" i="47"/>
  <c r="AL1497" i="47"/>
  <c r="P1497" i="47"/>
  <c r="O1497" i="47"/>
  <c r="N1497" i="47"/>
  <c r="M1497" i="47"/>
  <c r="L1497" i="47"/>
  <c r="K1497" i="47"/>
  <c r="J1497" i="47"/>
  <c r="I1497" i="47"/>
  <c r="H1497" i="47"/>
  <c r="F1497" i="47"/>
  <c r="E1497" i="47"/>
  <c r="D1497" i="47"/>
  <c r="C1497" i="47"/>
  <c r="B1497" i="47"/>
  <c r="Y1496" i="47"/>
  <c r="X1496" i="47"/>
  <c r="Z1496" i="47" s="1"/>
  <c r="AL1496" i="47"/>
  <c r="AG1496" i="47"/>
  <c r="O1496" i="47"/>
  <c r="N1496" i="47"/>
  <c r="P1496" i="47"/>
  <c r="M1496" i="47"/>
  <c r="L1496" i="47"/>
  <c r="K1496" i="47"/>
  <c r="J1496" i="47"/>
  <c r="I1496" i="47"/>
  <c r="H1496" i="47"/>
  <c r="G1496" i="47"/>
  <c r="F1496" i="47"/>
  <c r="E1496" i="47"/>
  <c r="D1496" i="47"/>
  <c r="C1496" i="47"/>
  <c r="B1496" i="47"/>
  <c r="X1495" i="47"/>
  <c r="Z1495" i="47" s="1"/>
  <c r="Y1495" i="47"/>
  <c r="AG1495" i="47"/>
  <c r="P1495" i="47"/>
  <c r="AK1495" i="47" s="1"/>
  <c r="O1495" i="47"/>
  <c r="L1495" i="47"/>
  <c r="H1495" i="47"/>
  <c r="M1495" i="47"/>
  <c r="K1495" i="47"/>
  <c r="AL1495" i="47"/>
  <c r="N1495" i="47"/>
  <c r="I1495" i="47"/>
  <c r="G1495" i="47"/>
  <c r="F1495" i="47"/>
  <c r="E1495" i="47"/>
  <c r="D1495" i="47"/>
  <c r="C1495" i="47"/>
  <c r="B1495" i="47"/>
  <c r="J1495" i="47"/>
  <c r="Y1494" i="47"/>
  <c r="X1494" i="47"/>
  <c r="Z1494" i="47" s="1"/>
  <c r="L1494" i="47"/>
  <c r="M1494" i="47"/>
  <c r="O1494" i="47"/>
  <c r="P1494" i="47"/>
  <c r="AG1494" i="47"/>
  <c r="J1494" i="47"/>
  <c r="B1494" i="47"/>
  <c r="C1494" i="47"/>
  <c r="D1494" i="47"/>
  <c r="E1494" i="47"/>
  <c r="F1494" i="47"/>
  <c r="N1494" i="47"/>
  <c r="G1494" i="47"/>
  <c r="H1494" i="47"/>
  <c r="AK1494" i="47"/>
  <c r="AL1494" i="47"/>
  <c r="I1494" i="47"/>
  <c r="K1494" i="47"/>
  <c r="Y1493" i="47"/>
  <c r="X1493" i="47"/>
  <c r="Z1493" i="47" s="1"/>
  <c r="G1493" i="47"/>
  <c r="H1493" i="47"/>
  <c r="I1493" i="47"/>
  <c r="J1493" i="47"/>
  <c r="K1493" i="47"/>
  <c r="L1493" i="47"/>
  <c r="M1493" i="47"/>
  <c r="AL1493" i="47"/>
  <c r="AG1493" i="47"/>
  <c r="F1493" i="47"/>
  <c r="N1493" i="47"/>
  <c r="O1493" i="47"/>
  <c r="P1493" i="47"/>
  <c r="B1493" i="47"/>
  <c r="C1493" i="47"/>
  <c r="D1493" i="47"/>
  <c r="E1493" i="47"/>
  <c r="Y1492" i="47"/>
  <c r="X1492" i="47"/>
  <c r="Z1492" i="47" s="1"/>
  <c r="K1492" i="47"/>
  <c r="L1492" i="47"/>
  <c r="M1492" i="47"/>
  <c r="N1492" i="47"/>
  <c r="O1492" i="47"/>
  <c r="P1492" i="47"/>
  <c r="AG1492" i="47"/>
  <c r="AL1492" i="47"/>
  <c r="J1492" i="47"/>
  <c r="B1492" i="47"/>
  <c r="C1492" i="47"/>
  <c r="D1492" i="47"/>
  <c r="E1492" i="47"/>
  <c r="F1492" i="47"/>
  <c r="G1492" i="47"/>
  <c r="H1492" i="47"/>
  <c r="I1492" i="47"/>
  <c r="Y1491" i="47"/>
  <c r="X1491" i="47"/>
  <c r="Z1491" i="47" s="1"/>
  <c r="E1491" i="47"/>
  <c r="N1491" i="47"/>
  <c r="C1491" i="47"/>
  <c r="D1491" i="47"/>
  <c r="J1491" i="47"/>
  <c r="F1491" i="47"/>
  <c r="G1491" i="47"/>
  <c r="H1491" i="47"/>
  <c r="I1491" i="47"/>
  <c r="O1491" i="47"/>
  <c r="AL1491" i="47"/>
  <c r="AG1491" i="47"/>
  <c r="B1491" i="47"/>
  <c r="K1491" i="47"/>
  <c r="P1491" i="47"/>
  <c r="L1491" i="47"/>
  <c r="M1491" i="47"/>
  <c r="X1490" i="47"/>
  <c r="Z1490" i="47" s="1"/>
  <c r="Y1490" i="47"/>
  <c r="AL1490" i="47"/>
  <c r="B1490" i="47"/>
  <c r="C1490" i="47"/>
  <c r="D1490" i="47"/>
  <c r="E1490" i="47"/>
  <c r="F1490" i="47"/>
  <c r="G1490" i="47"/>
  <c r="H1490" i="47"/>
  <c r="I1490" i="47"/>
  <c r="J1490" i="47"/>
  <c r="K1490" i="47"/>
  <c r="L1490" i="47"/>
  <c r="M1490" i="47"/>
  <c r="N1490" i="47"/>
  <c r="P1490" i="47"/>
  <c r="Q1490" i="47" s="1"/>
  <c r="O1490" i="47"/>
  <c r="AG1490" i="47"/>
  <c r="X1489" i="47"/>
  <c r="Z1489" i="47" s="1"/>
  <c r="Y1489" i="47"/>
  <c r="M1489" i="47"/>
  <c r="AL1489" i="47"/>
  <c r="AG1489" i="47"/>
  <c r="P1489" i="47"/>
  <c r="O1489" i="47"/>
  <c r="N1489" i="47"/>
  <c r="L1489" i="47"/>
  <c r="J1489" i="47"/>
  <c r="I1489" i="47"/>
  <c r="H1489" i="47"/>
  <c r="G1489" i="47"/>
  <c r="F1489" i="47"/>
  <c r="E1489" i="47"/>
  <c r="D1489" i="47"/>
  <c r="C1489" i="47"/>
  <c r="B1489" i="47"/>
  <c r="K1489" i="47"/>
  <c r="Y1488" i="47"/>
  <c r="X1488" i="47"/>
  <c r="Z1488" i="47" s="1"/>
  <c r="F1488" i="47"/>
  <c r="G1488" i="47"/>
  <c r="H1488" i="47"/>
  <c r="I1488" i="47"/>
  <c r="J1488" i="47"/>
  <c r="K1488" i="47"/>
  <c r="L1488" i="47"/>
  <c r="M1488" i="47"/>
  <c r="N1488" i="47"/>
  <c r="O1488" i="47"/>
  <c r="P1488" i="47"/>
  <c r="Q1488" i="47" s="1"/>
  <c r="D1488" i="47"/>
  <c r="C1488" i="47"/>
  <c r="B1488" i="47"/>
  <c r="E1488" i="47"/>
  <c r="AL1488" i="47"/>
  <c r="AG1488" i="47"/>
  <c r="AK1488" i="47" s="1"/>
  <c r="X1487" i="47"/>
  <c r="Z1487" i="47" s="1"/>
  <c r="Y1487" i="47"/>
  <c r="AG1487" i="47"/>
  <c r="O1487" i="47"/>
  <c r="N1487" i="47"/>
  <c r="L1487" i="47"/>
  <c r="K1487" i="47"/>
  <c r="I1487" i="47"/>
  <c r="H1487" i="47"/>
  <c r="G1487" i="47"/>
  <c r="F1487" i="47"/>
  <c r="E1487" i="47"/>
  <c r="D1487" i="47"/>
  <c r="C1487" i="47"/>
  <c r="B1487" i="47"/>
  <c r="M1487" i="47"/>
  <c r="J1487" i="47"/>
  <c r="AL1487" i="47"/>
  <c r="P1487" i="47"/>
  <c r="Y1486" i="47"/>
  <c r="X1486" i="47"/>
  <c r="Z1486" i="47" s="1"/>
  <c r="E1486" i="47"/>
  <c r="D1486" i="47"/>
  <c r="C1486" i="47"/>
  <c r="B1486" i="47"/>
  <c r="H1486" i="47"/>
  <c r="I1486" i="47"/>
  <c r="J1486" i="47"/>
  <c r="K1486" i="47"/>
  <c r="G1486" i="47"/>
  <c r="O1486" i="47"/>
  <c r="P1486" i="47"/>
  <c r="Q1486" i="47" s="1"/>
  <c r="N1486" i="47"/>
  <c r="M1486" i="47"/>
  <c r="L1486" i="47"/>
  <c r="F1486" i="47"/>
  <c r="Y1485" i="47"/>
  <c r="X1485" i="47"/>
  <c r="Z1485" i="47" s="1"/>
  <c r="G1485" i="47"/>
  <c r="F1485" i="47"/>
  <c r="E1485" i="47"/>
  <c r="D1485" i="47"/>
  <c r="C1485" i="47"/>
  <c r="B1485" i="47"/>
  <c r="AG1485" i="47"/>
  <c r="AL1485" i="47"/>
  <c r="P1485" i="47"/>
  <c r="O1485" i="47"/>
  <c r="N1485" i="47"/>
  <c r="M1485" i="47"/>
  <c r="L1485" i="47"/>
  <c r="K1485" i="47"/>
  <c r="J1485" i="47"/>
  <c r="I1485" i="47"/>
  <c r="H1485" i="47"/>
  <c r="Y1484" i="47"/>
  <c r="X1484" i="47"/>
  <c r="Z1484" i="47" s="1"/>
  <c r="L1484" i="47"/>
  <c r="D1484" i="47"/>
  <c r="C1484" i="47"/>
  <c r="AL1484" i="47"/>
  <c r="AG1484" i="47"/>
  <c r="P1484" i="47"/>
  <c r="O1484" i="47"/>
  <c r="N1484" i="47"/>
  <c r="M1484" i="47"/>
  <c r="B1484" i="47"/>
  <c r="K1484" i="47"/>
  <c r="J1484" i="47"/>
  <c r="I1484" i="47"/>
  <c r="H1484" i="47"/>
  <c r="G1484" i="47"/>
  <c r="F1484" i="47"/>
  <c r="E1484" i="47"/>
  <c r="Y1483" i="47"/>
  <c r="X1483" i="47"/>
  <c r="Z1483" i="47" s="1"/>
  <c r="J1483" i="47"/>
  <c r="K1483" i="47"/>
  <c r="AG1483" i="47"/>
  <c r="AL1483" i="47"/>
  <c r="O1483" i="47"/>
  <c r="P1483" i="47"/>
  <c r="L1483" i="47"/>
  <c r="M1483" i="47"/>
  <c r="N1483" i="47"/>
  <c r="B1483" i="47"/>
  <c r="C1483" i="47"/>
  <c r="D1483" i="47"/>
  <c r="E1483" i="47"/>
  <c r="F1483" i="47"/>
  <c r="G1483" i="47"/>
  <c r="H1483" i="47"/>
  <c r="I1483" i="47"/>
  <c r="X1482" i="47"/>
  <c r="Z1482" i="47" s="1"/>
  <c r="Y1482" i="47"/>
  <c r="P1482" i="47"/>
  <c r="L1482" i="47"/>
  <c r="E1482" i="47"/>
  <c r="AG1482" i="47"/>
  <c r="AL1482" i="47"/>
  <c r="M1482" i="47"/>
  <c r="N1482" i="47"/>
  <c r="O1482" i="47"/>
  <c r="B1482" i="47"/>
  <c r="C1482" i="47"/>
  <c r="D1482" i="47"/>
  <c r="F1482" i="47"/>
  <c r="G1482" i="47"/>
  <c r="H1482" i="47"/>
  <c r="I1482" i="47"/>
  <c r="J1482" i="47"/>
  <c r="K1482" i="47"/>
  <c r="Y1481" i="47"/>
  <c r="X1481" i="47"/>
  <c r="Z1481" i="47" s="1"/>
  <c r="C1481" i="47"/>
  <c r="J1481" i="47"/>
  <c r="AL1481" i="47"/>
  <c r="N1481" i="47"/>
  <c r="AG1481" i="47"/>
  <c r="B1481" i="47"/>
  <c r="P1481" i="47"/>
  <c r="D1481" i="47"/>
  <c r="E1481" i="47"/>
  <c r="F1481" i="47"/>
  <c r="G1481" i="47"/>
  <c r="H1481" i="47"/>
  <c r="I1481" i="47"/>
  <c r="O1481" i="47"/>
  <c r="K1481" i="47"/>
  <c r="L1481" i="47"/>
  <c r="M1481" i="47"/>
  <c r="Y1480" i="47"/>
  <c r="X1480" i="47"/>
  <c r="Z1480" i="47" s="1"/>
  <c r="M1480" i="47"/>
  <c r="AL1480" i="47"/>
  <c r="AG1480" i="47"/>
  <c r="E1480" i="47"/>
  <c r="D1480" i="47"/>
  <c r="F1480" i="47"/>
  <c r="G1480" i="47"/>
  <c r="H1480" i="47"/>
  <c r="I1480" i="47"/>
  <c r="J1480" i="47"/>
  <c r="K1480" i="47"/>
  <c r="B1480" i="47"/>
  <c r="C1480" i="47"/>
  <c r="N1480" i="47"/>
  <c r="O1480" i="47"/>
  <c r="P1480" i="47"/>
  <c r="L1480" i="47"/>
  <c r="Y1479" i="47"/>
  <c r="X1479" i="47"/>
  <c r="Z1479" i="47" s="1"/>
  <c r="AL1479" i="47"/>
  <c r="C1479" i="47"/>
  <c r="B1479" i="47"/>
  <c r="D1479" i="47"/>
  <c r="E1479" i="47"/>
  <c r="F1479" i="47"/>
  <c r="G1479" i="47"/>
  <c r="H1479" i="47"/>
  <c r="I1479" i="47"/>
  <c r="J1479" i="47"/>
  <c r="K1479" i="47"/>
  <c r="L1479" i="47"/>
  <c r="M1479" i="47"/>
  <c r="N1479" i="47"/>
  <c r="O1479" i="47"/>
  <c r="P1479" i="47"/>
  <c r="AG1479" i="47"/>
  <c r="Y1478" i="47"/>
  <c r="X1478" i="47"/>
  <c r="Z1478" i="47" s="1"/>
  <c r="J1478" i="47"/>
  <c r="E1478" i="47"/>
  <c r="D1478" i="47"/>
  <c r="AL1478" i="47"/>
  <c r="AG1478" i="47"/>
  <c r="C1478" i="47"/>
  <c r="P1478" i="47"/>
  <c r="O1478" i="47"/>
  <c r="N1478" i="47"/>
  <c r="M1478" i="47"/>
  <c r="L1478" i="47"/>
  <c r="K1478" i="47"/>
  <c r="B1478" i="47"/>
  <c r="I1478" i="47"/>
  <c r="H1478" i="47"/>
  <c r="G1478" i="47"/>
  <c r="F1478" i="47"/>
  <c r="Y1477" i="47"/>
  <c r="X1477" i="47"/>
  <c r="Z1477" i="47" s="1"/>
  <c r="J1477" i="47"/>
  <c r="I1477" i="47"/>
  <c r="AL1477" i="47"/>
  <c r="G1477" i="47"/>
  <c r="F1477" i="47"/>
  <c r="E1477" i="47"/>
  <c r="D1477" i="47"/>
  <c r="C1477" i="47"/>
  <c r="B1477" i="47"/>
  <c r="H1477" i="47"/>
  <c r="AG1477" i="47"/>
  <c r="P1477" i="47"/>
  <c r="O1477" i="47"/>
  <c r="N1477" i="47"/>
  <c r="M1477" i="47"/>
  <c r="L1477" i="47"/>
  <c r="K1477" i="47"/>
  <c r="X1476" i="47"/>
  <c r="Z1476" i="47" s="1"/>
  <c r="Y1476" i="47"/>
  <c r="L1476" i="47"/>
  <c r="K1476" i="47"/>
  <c r="J1476" i="47"/>
  <c r="I1476" i="47"/>
  <c r="H1476" i="47"/>
  <c r="G1476" i="47"/>
  <c r="F1476" i="47"/>
  <c r="E1476" i="47"/>
  <c r="D1476" i="47"/>
  <c r="C1476" i="47"/>
  <c r="B1476" i="47"/>
  <c r="AL1476" i="47"/>
  <c r="AG1476" i="47"/>
  <c r="P1476" i="47"/>
  <c r="O1476" i="47"/>
  <c r="N1476" i="47"/>
  <c r="M1476" i="47"/>
  <c r="Y1475" i="47"/>
  <c r="X1475" i="47"/>
  <c r="Z1475" i="47" s="1"/>
  <c r="P1475" i="47"/>
  <c r="J1475" i="47"/>
  <c r="L1475" i="47"/>
  <c r="I1475" i="47"/>
  <c r="H1475" i="47"/>
  <c r="G1475" i="47"/>
  <c r="F1475" i="47"/>
  <c r="E1475" i="47"/>
  <c r="K1475" i="47"/>
  <c r="D1475" i="47"/>
  <c r="C1475" i="47"/>
  <c r="AL1475" i="47"/>
  <c r="AG1475" i="47"/>
  <c r="AK1475" i="47" s="1"/>
  <c r="B1475" i="47"/>
  <c r="Q1475" i="47"/>
  <c r="O1475" i="47"/>
  <c r="N1475" i="47"/>
  <c r="M1475" i="47"/>
  <c r="Y1474" i="47"/>
  <c r="X1474" i="47"/>
  <c r="Z1474" i="47" s="1"/>
  <c r="AL1474" i="47"/>
  <c r="AG1474" i="47"/>
  <c r="P1474" i="47"/>
  <c r="O1474" i="47"/>
  <c r="N1474" i="47"/>
  <c r="M1474" i="47"/>
  <c r="L1474" i="47"/>
  <c r="K1474" i="47"/>
  <c r="J1474" i="47"/>
  <c r="I1474" i="47"/>
  <c r="H1474" i="47"/>
  <c r="G1474" i="47"/>
  <c r="F1474" i="47"/>
  <c r="E1474" i="47"/>
  <c r="D1474" i="47"/>
  <c r="C1474" i="47"/>
  <c r="B1474" i="47"/>
  <c r="Y1473" i="47"/>
  <c r="X1473" i="47"/>
  <c r="Z1473" i="47" s="1"/>
  <c r="L1473" i="47"/>
  <c r="K1473" i="47"/>
  <c r="B1473" i="47"/>
  <c r="C1473" i="47"/>
  <c r="D1473" i="47"/>
  <c r="E1473" i="47"/>
  <c r="F1473" i="47"/>
  <c r="H1473" i="47"/>
  <c r="J1473" i="47"/>
  <c r="AL1473" i="47"/>
  <c r="AG1473" i="47"/>
  <c r="G1473" i="47"/>
  <c r="I1473" i="47"/>
  <c r="P1473" i="47"/>
  <c r="O1473" i="47"/>
  <c r="N1473" i="47"/>
  <c r="M1473" i="47"/>
  <c r="Y1472" i="47"/>
  <c r="X1472" i="47"/>
  <c r="Z1472" i="47" s="1"/>
  <c r="J1472" i="47"/>
  <c r="K1472" i="47"/>
  <c r="L1472" i="47"/>
  <c r="M1472" i="47"/>
  <c r="N1472" i="47"/>
  <c r="O1472" i="47"/>
  <c r="P1472" i="47"/>
  <c r="AG1472" i="47"/>
  <c r="AL1472" i="47"/>
  <c r="B1472" i="47"/>
  <c r="C1472" i="47"/>
  <c r="D1472" i="47"/>
  <c r="E1472" i="47"/>
  <c r="F1472" i="47"/>
  <c r="G1472" i="47"/>
  <c r="H1472" i="47"/>
  <c r="I1472" i="47"/>
  <c r="Y1471" i="47"/>
  <c r="X1471" i="47"/>
  <c r="Z1471" i="47" s="1"/>
  <c r="AG1471" i="47"/>
  <c r="L1471" i="47"/>
  <c r="K1471" i="47"/>
  <c r="P1471" i="47"/>
  <c r="AK1471" i="47" s="1"/>
  <c r="O1471" i="47"/>
  <c r="N1471" i="47"/>
  <c r="M1471" i="47"/>
  <c r="J1471" i="47"/>
  <c r="AL1471" i="47"/>
  <c r="I1471" i="47"/>
  <c r="H1471" i="47"/>
  <c r="G1471" i="47"/>
  <c r="F1471" i="47"/>
  <c r="E1471" i="47"/>
  <c r="D1471" i="47"/>
  <c r="C1471" i="47"/>
  <c r="B1471" i="47"/>
  <c r="Y1470" i="47"/>
  <c r="X1470" i="47"/>
  <c r="Z1470" i="47" s="1"/>
  <c r="J1470" i="47"/>
  <c r="I1470" i="47"/>
  <c r="H1470" i="47"/>
  <c r="G1470" i="47"/>
  <c r="E1470" i="47"/>
  <c r="D1470" i="47"/>
  <c r="C1470" i="47"/>
  <c r="B1470" i="47"/>
  <c r="AL1470" i="47"/>
  <c r="AG1470" i="47"/>
  <c r="F1470" i="47"/>
  <c r="P1470" i="47"/>
  <c r="O1470" i="47"/>
  <c r="N1470" i="47"/>
  <c r="M1470" i="47"/>
  <c r="L1470" i="47"/>
  <c r="K1470" i="47"/>
  <c r="Y1469" i="47"/>
  <c r="X1469" i="47"/>
  <c r="Z1469" i="47" s="1"/>
  <c r="L1469" i="47"/>
  <c r="K1469" i="47"/>
  <c r="J1469" i="47"/>
  <c r="I1469" i="47"/>
  <c r="H1469" i="47"/>
  <c r="G1469" i="47"/>
  <c r="E1469" i="47"/>
  <c r="D1469" i="47"/>
  <c r="C1469" i="47"/>
  <c r="B1469" i="47"/>
  <c r="F1469" i="47"/>
  <c r="AL1469" i="47"/>
  <c r="AG1469" i="47"/>
  <c r="P1469" i="47"/>
  <c r="O1469" i="47"/>
  <c r="N1469" i="47"/>
  <c r="M1469" i="47"/>
  <c r="Y1468" i="47"/>
  <c r="X1468" i="47"/>
  <c r="Z1468" i="47" s="1"/>
  <c r="L1468" i="47"/>
  <c r="P1468" i="47"/>
  <c r="Q1468" i="47" s="1"/>
  <c r="G1468" i="47"/>
  <c r="O1468" i="47"/>
  <c r="N1468" i="47"/>
  <c r="M1468" i="47"/>
  <c r="AL1468" i="47"/>
  <c r="AG1468" i="47"/>
  <c r="AK1468" i="47" s="1"/>
  <c r="K1468" i="47"/>
  <c r="J1468" i="47"/>
  <c r="I1468" i="47"/>
  <c r="H1468" i="47"/>
  <c r="F1468" i="47"/>
  <c r="E1468" i="47"/>
  <c r="D1468" i="47"/>
  <c r="C1468" i="47"/>
  <c r="B1468" i="47"/>
  <c r="X1467" i="47"/>
  <c r="Z1467" i="47" s="1"/>
  <c r="Y1467" i="47"/>
  <c r="M1467" i="47"/>
  <c r="N1467" i="47"/>
  <c r="O1467" i="47"/>
  <c r="AL1467" i="47"/>
  <c r="AG1467" i="47"/>
  <c r="P1467" i="47"/>
  <c r="L1467" i="47"/>
  <c r="K1467" i="47"/>
  <c r="J1467" i="47"/>
  <c r="I1467" i="47"/>
  <c r="H1467" i="47"/>
  <c r="G1467" i="47"/>
  <c r="F1467" i="47"/>
  <c r="E1467" i="47"/>
  <c r="D1467" i="47"/>
  <c r="C1467" i="47"/>
  <c r="B1467" i="47"/>
  <c r="Y1466" i="47"/>
  <c r="X1466" i="47"/>
  <c r="Z1466" i="47" s="1"/>
  <c r="B1466" i="47"/>
  <c r="C1466" i="47"/>
  <c r="D1466" i="47"/>
  <c r="E1466" i="47"/>
  <c r="F1466" i="47"/>
  <c r="G1466" i="47"/>
  <c r="H1466" i="47"/>
  <c r="I1466" i="47"/>
  <c r="AL1466" i="47"/>
  <c r="AG1466" i="47"/>
  <c r="J1466" i="47"/>
  <c r="P1466" i="47"/>
  <c r="O1466" i="47"/>
  <c r="N1466" i="47"/>
  <c r="M1466" i="47"/>
  <c r="L1466" i="47"/>
  <c r="K1466" i="47"/>
  <c r="Y1465" i="47"/>
  <c r="X1465" i="47"/>
  <c r="Z1465" i="47" s="1"/>
  <c r="I1465" i="47"/>
  <c r="H1465" i="47"/>
  <c r="G1465" i="47"/>
  <c r="F1465" i="47"/>
  <c r="E1465" i="47"/>
  <c r="D1465" i="47"/>
  <c r="C1465" i="47"/>
  <c r="B1465" i="47"/>
  <c r="AL1465" i="47"/>
  <c r="AG1465" i="47"/>
  <c r="P1465" i="47"/>
  <c r="O1465" i="47"/>
  <c r="N1465" i="47"/>
  <c r="M1465" i="47"/>
  <c r="L1465" i="47"/>
  <c r="K1465" i="47"/>
  <c r="J1465" i="47"/>
  <c r="Y1464" i="47"/>
  <c r="X1464" i="47"/>
  <c r="Z1464" i="47" s="1"/>
  <c r="AG1464" i="47"/>
  <c r="L1464" i="47"/>
  <c r="K1464" i="47"/>
  <c r="P1464" i="47"/>
  <c r="AK1464" i="47" s="1"/>
  <c r="O1464" i="47"/>
  <c r="N1464" i="47"/>
  <c r="M1464" i="47"/>
  <c r="J1464" i="47"/>
  <c r="AL1464" i="47"/>
  <c r="I1464" i="47"/>
  <c r="H1464" i="47"/>
  <c r="G1464" i="47"/>
  <c r="F1464" i="47"/>
  <c r="E1464" i="47"/>
  <c r="D1464" i="47"/>
  <c r="C1464" i="47"/>
  <c r="B1464" i="47"/>
  <c r="Y1463" i="47"/>
  <c r="X1463" i="47"/>
  <c r="Z1463" i="47" s="1"/>
  <c r="J1463" i="47"/>
  <c r="I1463" i="47"/>
  <c r="H1463" i="47"/>
  <c r="G1463" i="47"/>
  <c r="E1463" i="47"/>
  <c r="D1463" i="47"/>
  <c r="C1463" i="47"/>
  <c r="B1463" i="47"/>
  <c r="AG1463" i="47"/>
  <c r="AL1463" i="47"/>
  <c r="F1463" i="47"/>
  <c r="P1463" i="47"/>
  <c r="O1463" i="47"/>
  <c r="N1463" i="47"/>
  <c r="M1463" i="47"/>
  <c r="L1463" i="47"/>
  <c r="K1463" i="47"/>
  <c r="Y1462" i="47"/>
  <c r="X1462" i="47"/>
  <c r="Z1462" i="47" s="1"/>
  <c r="L1462" i="47"/>
  <c r="K1462" i="47"/>
  <c r="J1462" i="47"/>
  <c r="I1462" i="47"/>
  <c r="H1462" i="47"/>
  <c r="G1462" i="47"/>
  <c r="F1462" i="47"/>
  <c r="E1462" i="47"/>
  <c r="D1462" i="47"/>
  <c r="C1462" i="47"/>
  <c r="B1462" i="47"/>
  <c r="AL1462" i="47"/>
  <c r="AG1462" i="47"/>
  <c r="P1462" i="47"/>
  <c r="Q1462" i="47" s="1"/>
  <c r="O1462" i="47"/>
  <c r="N1462" i="47"/>
  <c r="M1462" i="47"/>
  <c r="Y1461" i="47"/>
  <c r="X1461" i="47"/>
  <c r="Z1461" i="47" s="1"/>
  <c r="I1461" i="47"/>
  <c r="H1461" i="47"/>
  <c r="G1461" i="47"/>
  <c r="L1461" i="47"/>
  <c r="C1461" i="47"/>
  <c r="F1461" i="47"/>
  <c r="E1461" i="47"/>
  <c r="K1461" i="47"/>
  <c r="D1461" i="47"/>
  <c r="J1461" i="47"/>
  <c r="AL1461" i="47"/>
  <c r="AG1461" i="47"/>
  <c r="B1461" i="47"/>
  <c r="P1461" i="47"/>
  <c r="O1461" i="47"/>
  <c r="N1461" i="47"/>
  <c r="M1461" i="47"/>
  <c r="Y1460" i="47"/>
  <c r="X1460" i="47"/>
  <c r="Z1460" i="47" s="1"/>
  <c r="AL1460" i="47"/>
  <c r="AG1460" i="47"/>
  <c r="P1460" i="47"/>
  <c r="O1460" i="47"/>
  <c r="N1460" i="47"/>
  <c r="M1460" i="47"/>
  <c r="L1460" i="47"/>
  <c r="K1460" i="47"/>
  <c r="J1460" i="47"/>
  <c r="I1460" i="47"/>
  <c r="H1460" i="47"/>
  <c r="G1460" i="47"/>
  <c r="F1460" i="47"/>
  <c r="E1460" i="47"/>
  <c r="D1460" i="47"/>
  <c r="C1460" i="47"/>
  <c r="B1460" i="47"/>
  <c r="X1459" i="47"/>
  <c r="Z1459" i="47" s="1"/>
  <c r="Y1459" i="47"/>
  <c r="AG1459" i="47"/>
  <c r="AL1459" i="47"/>
  <c r="L1459" i="47"/>
  <c r="M1459" i="47"/>
  <c r="N1459" i="47"/>
  <c r="O1459" i="47"/>
  <c r="P1459" i="47"/>
  <c r="K1459" i="47"/>
  <c r="J1459" i="47"/>
  <c r="I1459" i="47"/>
  <c r="H1459" i="47"/>
  <c r="G1459" i="47"/>
  <c r="F1459" i="47"/>
  <c r="E1459" i="47"/>
  <c r="D1459" i="47"/>
  <c r="C1459" i="47"/>
  <c r="B1459" i="47"/>
  <c r="Y1458" i="47"/>
  <c r="X1458" i="47"/>
  <c r="Z1458" i="47" s="1"/>
  <c r="AG1458" i="47"/>
  <c r="AL1458" i="47"/>
  <c r="P1458" i="47"/>
  <c r="O1458" i="47"/>
  <c r="N1458" i="47"/>
  <c r="M1458" i="47"/>
  <c r="L1458" i="47"/>
  <c r="K1458" i="47"/>
  <c r="J1458" i="47"/>
  <c r="I1458" i="47"/>
  <c r="H1458" i="47"/>
  <c r="G1458" i="47"/>
  <c r="F1458" i="47"/>
  <c r="E1458" i="47"/>
  <c r="D1458" i="47"/>
  <c r="C1458" i="47"/>
  <c r="B1458" i="47"/>
  <c r="Y1457" i="47"/>
  <c r="X1457" i="47"/>
  <c r="Z1457" i="47" s="1"/>
  <c r="F1457" i="47"/>
  <c r="N1457" i="47"/>
  <c r="C1457" i="47"/>
  <c r="D1457" i="47"/>
  <c r="E1457" i="47"/>
  <c r="O1457" i="47"/>
  <c r="AL1457" i="47"/>
  <c r="AG1457" i="47"/>
  <c r="P1457" i="47"/>
  <c r="Q1457" i="47" s="1"/>
  <c r="M1457" i="47"/>
  <c r="L1457" i="47"/>
  <c r="K1457" i="47"/>
  <c r="J1457" i="47"/>
  <c r="H1457" i="47"/>
  <c r="I1457" i="47"/>
  <c r="G1457" i="47"/>
  <c r="B1457" i="47"/>
  <c r="Y1456" i="47"/>
  <c r="X1456" i="47"/>
  <c r="Z1456" i="47" s="1"/>
  <c r="C1456" i="47"/>
  <c r="D1456" i="47"/>
  <c r="E1456" i="47"/>
  <c r="K1456" i="47"/>
  <c r="L1456" i="47"/>
  <c r="M1456" i="47"/>
  <c r="N1456" i="47"/>
  <c r="O1456" i="47"/>
  <c r="F1456" i="47"/>
  <c r="G1456" i="47"/>
  <c r="H1456" i="47"/>
  <c r="I1456" i="47"/>
  <c r="P1456" i="47"/>
  <c r="AG1456" i="47"/>
  <c r="J1456" i="47"/>
  <c r="AL1456" i="47"/>
  <c r="B1456" i="47"/>
  <c r="Y1455" i="47"/>
  <c r="X1455" i="47"/>
  <c r="Z1455" i="47" s="1"/>
  <c r="H1455" i="47"/>
  <c r="I1455" i="47"/>
  <c r="K1455" i="47"/>
  <c r="L1455" i="47"/>
  <c r="N1455" i="47"/>
  <c r="O1455" i="47"/>
  <c r="P1455" i="47"/>
  <c r="AG1455" i="47"/>
  <c r="AL1455" i="47"/>
  <c r="J1455" i="47"/>
  <c r="M1455" i="47"/>
  <c r="B1455" i="47"/>
  <c r="C1455" i="47"/>
  <c r="D1455" i="47"/>
  <c r="E1455" i="47"/>
  <c r="F1455" i="47"/>
  <c r="G1455" i="47"/>
  <c r="X1454" i="47"/>
  <c r="Z1454" i="47" s="1"/>
  <c r="Y1454" i="47"/>
  <c r="P1454" i="47"/>
  <c r="Q1454" i="47" s="1"/>
  <c r="O1454" i="47"/>
  <c r="N1454" i="47"/>
  <c r="F1454" i="47"/>
  <c r="L1454" i="47"/>
  <c r="K1454" i="47"/>
  <c r="D1454" i="47"/>
  <c r="E1454" i="47"/>
  <c r="J1454" i="47"/>
  <c r="G1454" i="47"/>
  <c r="H1454" i="47"/>
  <c r="I1454" i="47"/>
  <c r="M1454" i="47"/>
  <c r="AL1454" i="47"/>
  <c r="C1454" i="47"/>
  <c r="AG1454" i="47"/>
  <c r="AK1454" i="47" s="1"/>
  <c r="B1454" i="47"/>
  <c r="Y1453" i="47"/>
  <c r="X1453" i="47"/>
  <c r="Z1453" i="47" s="1"/>
  <c r="N1453" i="47"/>
  <c r="O1453" i="47"/>
  <c r="P1453" i="47"/>
  <c r="AG1453" i="47"/>
  <c r="M1453" i="47"/>
  <c r="AL1453" i="47"/>
  <c r="L1453" i="47"/>
  <c r="D1453" i="47"/>
  <c r="K1453" i="47"/>
  <c r="J1453" i="47"/>
  <c r="I1453" i="47"/>
  <c r="H1453" i="47"/>
  <c r="G1453" i="47"/>
  <c r="F1453" i="47"/>
  <c r="E1453" i="47"/>
  <c r="C1453" i="47"/>
  <c r="B1453" i="47"/>
  <c r="Y1452" i="47"/>
  <c r="X1452" i="47"/>
  <c r="Z1452" i="47" s="1"/>
  <c r="M1452" i="47"/>
  <c r="L1452" i="47"/>
  <c r="O1452" i="47"/>
  <c r="N1452" i="47"/>
  <c r="K1452" i="47"/>
  <c r="J1452" i="47"/>
  <c r="I1452" i="47"/>
  <c r="H1452" i="47"/>
  <c r="G1452" i="47"/>
  <c r="F1452" i="47"/>
  <c r="E1452" i="47"/>
  <c r="D1452" i="47"/>
  <c r="AL1452" i="47"/>
  <c r="AG1452" i="47"/>
  <c r="C1452" i="47"/>
  <c r="B1452" i="47"/>
  <c r="P1452" i="47"/>
  <c r="Y1451" i="47"/>
  <c r="X1451" i="47"/>
  <c r="Z1451" i="47" s="1"/>
  <c r="C1451" i="47"/>
  <c r="B1451" i="47"/>
  <c r="AG1451" i="47"/>
  <c r="AL1451" i="47"/>
  <c r="P1451" i="47"/>
  <c r="O1451" i="47"/>
  <c r="N1451" i="47"/>
  <c r="M1451" i="47"/>
  <c r="L1451" i="47"/>
  <c r="K1451" i="47"/>
  <c r="J1451" i="47"/>
  <c r="I1451" i="47"/>
  <c r="H1451" i="47"/>
  <c r="G1451" i="47"/>
  <c r="F1451" i="47"/>
  <c r="E1451" i="47"/>
  <c r="D1451" i="47"/>
  <c r="Y1450" i="47"/>
  <c r="X1450" i="47"/>
  <c r="Z1450" i="47" s="1"/>
  <c r="AL1450" i="47"/>
  <c r="AG1450" i="47"/>
  <c r="P1450" i="47"/>
  <c r="O1450" i="47"/>
  <c r="N1450" i="47"/>
  <c r="M1450" i="47"/>
  <c r="L1450" i="47"/>
  <c r="K1450" i="47"/>
  <c r="I1450" i="47"/>
  <c r="H1450" i="47"/>
  <c r="G1450" i="47"/>
  <c r="F1450" i="47"/>
  <c r="E1450" i="47"/>
  <c r="D1450" i="47"/>
  <c r="C1450" i="47"/>
  <c r="B1450" i="47"/>
  <c r="J1450" i="47"/>
  <c r="Y1449" i="47"/>
  <c r="X1449" i="47"/>
  <c r="Z1449" i="47" s="1"/>
  <c r="B1449" i="47"/>
  <c r="C1449" i="47"/>
  <c r="D1449" i="47"/>
  <c r="J1449" i="47"/>
  <c r="K1449" i="47"/>
  <c r="G1449" i="47"/>
  <c r="I1449" i="47"/>
  <c r="H1449" i="47"/>
  <c r="F1449" i="47"/>
  <c r="E1449" i="47"/>
  <c r="O1449" i="47"/>
  <c r="AG1449" i="47"/>
  <c r="P1449" i="47"/>
  <c r="AL1449" i="47"/>
  <c r="N1449" i="47"/>
  <c r="M1449" i="47"/>
  <c r="L1449" i="47"/>
  <c r="Y1448" i="47"/>
  <c r="X1448" i="47"/>
  <c r="Z1448" i="47" s="1"/>
  <c r="B1448" i="47"/>
  <c r="C1448" i="47"/>
  <c r="D1448" i="47"/>
  <c r="E1448" i="47"/>
  <c r="G1448" i="47"/>
  <c r="H1448" i="47"/>
  <c r="I1448" i="47"/>
  <c r="J1448" i="47"/>
  <c r="K1448" i="47"/>
  <c r="L1448" i="47"/>
  <c r="M1448" i="47"/>
  <c r="N1448" i="47"/>
  <c r="O1448" i="47"/>
  <c r="F1448" i="47"/>
  <c r="P1448" i="47"/>
  <c r="AG1448" i="47"/>
  <c r="AL1448" i="47"/>
  <c r="Y1447" i="47"/>
  <c r="X1447" i="47"/>
  <c r="Z1447" i="47" s="1"/>
  <c r="AG1447" i="47"/>
  <c r="P1447" i="47"/>
  <c r="O1447" i="47"/>
  <c r="N1447" i="47"/>
  <c r="M1447" i="47"/>
  <c r="L1447" i="47"/>
  <c r="K1447" i="47"/>
  <c r="I1447" i="47"/>
  <c r="G1447" i="47"/>
  <c r="J1447" i="47"/>
  <c r="H1447" i="47"/>
  <c r="F1447" i="47"/>
  <c r="E1447" i="47"/>
  <c r="D1447" i="47"/>
  <c r="C1447" i="47"/>
  <c r="B1447" i="47"/>
  <c r="AL1447" i="47"/>
  <c r="Y1446" i="47"/>
  <c r="X1446" i="47"/>
  <c r="Z1446" i="47" s="1"/>
  <c r="J1446" i="47"/>
  <c r="K1446" i="47"/>
  <c r="E1446" i="47"/>
  <c r="M1446" i="47"/>
  <c r="I1446" i="47"/>
  <c r="O1446" i="47"/>
  <c r="P1446" i="47"/>
  <c r="N1446" i="47"/>
  <c r="AG1446" i="47"/>
  <c r="H1446" i="47"/>
  <c r="G1446" i="47"/>
  <c r="L1446" i="47"/>
  <c r="C1446" i="47"/>
  <c r="F1446" i="47"/>
  <c r="AL1446" i="47"/>
  <c r="B1446" i="47"/>
  <c r="D1446" i="47"/>
  <c r="Y1445" i="47"/>
  <c r="X1445" i="47"/>
  <c r="Z1445" i="47" s="1"/>
  <c r="F1445" i="47"/>
  <c r="P1445" i="47"/>
  <c r="Q1445" i="47" s="1"/>
  <c r="O1445" i="47"/>
  <c r="N1445" i="47"/>
  <c r="M1445" i="47"/>
  <c r="L1445" i="47"/>
  <c r="AL1445" i="47"/>
  <c r="K1445" i="47"/>
  <c r="J1445" i="47"/>
  <c r="H1445" i="47"/>
  <c r="G1445" i="47"/>
  <c r="AG1445" i="47"/>
  <c r="E1445" i="47"/>
  <c r="I1445" i="47"/>
  <c r="C1445" i="47"/>
  <c r="B1445" i="47"/>
  <c r="D1445" i="47"/>
  <c r="X1444" i="47"/>
  <c r="Z1444" i="47" s="1"/>
  <c r="Y1444" i="47"/>
  <c r="P1444" i="47"/>
  <c r="Q1444" i="47" s="1"/>
  <c r="O1444" i="47"/>
  <c r="N1444" i="47"/>
  <c r="M1444" i="47"/>
  <c r="L1444" i="47"/>
  <c r="K1444" i="47"/>
  <c r="J1444" i="47"/>
  <c r="I1444" i="47"/>
  <c r="H1444" i="47"/>
  <c r="G1444" i="47"/>
  <c r="F1444" i="47"/>
  <c r="E1444" i="47"/>
  <c r="D1444" i="47"/>
  <c r="C1444" i="47"/>
  <c r="AL1444" i="47"/>
  <c r="B1444" i="47"/>
  <c r="AG1444" i="47"/>
  <c r="AK1444" i="47" s="1"/>
  <c r="Y1443" i="47"/>
  <c r="X1443" i="47"/>
  <c r="Z1443" i="47" s="1"/>
  <c r="H1443" i="47"/>
  <c r="G1443" i="47"/>
  <c r="F1443" i="47"/>
  <c r="AL1443" i="47"/>
  <c r="E1443" i="47"/>
  <c r="N1443" i="47"/>
  <c r="C1443" i="47"/>
  <c r="D1443" i="47"/>
  <c r="AG1443" i="47"/>
  <c r="P1443" i="47"/>
  <c r="O1443" i="47"/>
  <c r="M1443" i="47"/>
  <c r="L1443" i="47"/>
  <c r="K1443" i="47"/>
  <c r="J1443" i="47"/>
  <c r="I1443" i="47"/>
  <c r="B1443" i="47"/>
  <c r="Y1442" i="47"/>
  <c r="X1442" i="47"/>
  <c r="Z1442" i="47" s="1"/>
  <c r="L1442" i="47"/>
  <c r="B1442" i="47"/>
  <c r="O1442" i="47"/>
  <c r="P1442" i="47"/>
  <c r="Q1442" i="47" s="1"/>
  <c r="J1442" i="47"/>
  <c r="C1442" i="47"/>
  <c r="D1442" i="47"/>
  <c r="N1442" i="47"/>
  <c r="M1442" i="47"/>
  <c r="E1442" i="47"/>
  <c r="F1442" i="47"/>
  <c r="AL1442" i="47"/>
  <c r="G1442" i="47"/>
  <c r="AG1442" i="47"/>
  <c r="AK1442" i="47" s="1"/>
  <c r="H1442" i="47"/>
  <c r="I1442" i="47"/>
  <c r="K1442" i="47"/>
  <c r="X1441" i="47"/>
  <c r="Z1441" i="47" s="1"/>
  <c r="Y1441" i="47"/>
  <c r="E1441" i="47"/>
  <c r="D1441" i="47"/>
  <c r="C1441" i="47"/>
  <c r="B1441" i="47"/>
  <c r="J1441" i="47"/>
  <c r="AL1441" i="47"/>
  <c r="G1441" i="47"/>
  <c r="H1441" i="47"/>
  <c r="I1441" i="47"/>
  <c r="F1441" i="47"/>
  <c r="K1441" i="47"/>
  <c r="L1441" i="47"/>
  <c r="M1441" i="47"/>
  <c r="N1441" i="47"/>
  <c r="O1441" i="47"/>
  <c r="P1441" i="47"/>
  <c r="AG1441" i="47"/>
  <c r="Y1440" i="47"/>
  <c r="X1440" i="47"/>
  <c r="Z1440" i="47" s="1"/>
  <c r="AL1440" i="47"/>
  <c r="AG1440" i="47"/>
  <c r="C1440" i="47"/>
  <c r="B1440" i="47"/>
  <c r="D1440" i="47"/>
  <c r="E1440" i="47"/>
  <c r="F1440" i="47"/>
  <c r="G1440" i="47"/>
  <c r="H1440" i="47"/>
  <c r="I1440" i="47"/>
  <c r="J1440" i="47"/>
  <c r="K1440" i="47"/>
  <c r="L1440" i="47"/>
  <c r="P1440" i="47"/>
  <c r="N1440" i="47"/>
  <c r="O1440" i="47"/>
  <c r="M1440" i="47"/>
  <c r="X1439" i="47"/>
  <c r="Z1439" i="47" s="1"/>
  <c r="Y1439" i="47"/>
  <c r="AL1439" i="47"/>
  <c r="AG1439" i="47"/>
  <c r="P1439" i="47"/>
  <c r="O1439" i="47"/>
  <c r="N1439" i="47"/>
  <c r="M1439" i="47"/>
  <c r="L1439" i="47"/>
  <c r="K1439" i="47"/>
  <c r="J1439" i="47"/>
  <c r="I1439" i="47"/>
  <c r="H1439" i="47"/>
  <c r="G1439" i="47"/>
  <c r="F1439" i="47"/>
  <c r="E1439" i="47"/>
  <c r="D1439" i="47"/>
  <c r="C1439" i="47"/>
  <c r="B1439" i="47"/>
  <c r="AK1439" i="47"/>
  <c r="X1438" i="47"/>
  <c r="Z1438" i="47" s="1"/>
  <c r="Y1438" i="47"/>
  <c r="C1438" i="47"/>
  <c r="AL1438" i="47"/>
  <c r="B1438" i="47"/>
  <c r="K1438" i="47"/>
  <c r="O1438" i="47"/>
  <c r="H1438" i="47"/>
  <c r="D1438" i="47"/>
  <c r="J1438" i="47"/>
  <c r="I1438" i="47"/>
  <c r="G1438" i="47"/>
  <c r="F1438" i="47"/>
  <c r="E1438" i="47"/>
  <c r="L1438" i="47"/>
  <c r="M1438" i="47"/>
  <c r="N1438" i="47"/>
  <c r="P1438" i="47"/>
  <c r="AG1438" i="47"/>
  <c r="Y1437" i="47"/>
  <c r="X1437" i="47"/>
  <c r="Z1437" i="47" s="1"/>
  <c r="O1437" i="47"/>
  <c r="N1437" i="47"/>
  <c r="M1437" i="47"/>
  <c r="L1437" i="47"/>
  <c r="K1437" i="47"/>
  <c r="J1437" i="47"/>
  <c r="G1437" i="47"/>
  <c r="F1437" i="47"/>
  <c r="D1437" i="47"/>
  <c r="C1437" i="47"/>
  <c r="B1437" i="47"/>
  <c r="I1437" i="47"/>
  <c r="AL1437" i="47"/>
  <c r="P1437" i="47"/>
  <c r="Q1437" i="47" s="1"/>
  <c r="AG1437" i="47"/>
  <c r="H1437" i="47"/>
  <c r="E1437" i="47"/>
  <c r="X1436" i="47"/>
  <c r="Z1436" i="47" s="1"/>
  <c r="Y1436" i="47"/>
  <c r="J1436" i="47"/>
  <c r="I1436" i="47"/>
  <c r="H1436" i="47"/>
  <c r="G1436" i="47"/>
  <c r="F1436" i="47"/>
  <c r="E1436" i="47"/>
  <c r="D1436" i="47"/>
  <c r="C1436" i="47"/>
  <c r="B1436" i="47"/>
  <c r="L1436" i="47"/>
  <c r="AL1436" i="47"/>
  <c r="AG1436" i="47"/>
  <c r="P1436" i="47"/>
  <c r="O1436" i="47"/>
  <c r="N1436" i="47"/>
  <c r="M1436" i="47"/>
  <c r="K1436" i="47"/>
  <c r="Y1435" i="47"/>
  <c r="X1435" i="47"/>
  <c r="Z1435" i="47" s="1"/>
  <c r="K1435" i="47"/>
  <c r="AL1435" i="47"/>
  <c r="AG1435" i="47"/>
  <c r="L1435" i="47"/>
  <c r="P1435" i="47"/>
  <c r="O1435" i="47"/>
  <c r="N1435" i="47"/>
  <c r="M1435" i="47"/>
  <c r="B1435" i="47"/>
  <c r="C1435" i="47"/>
  <c r="D1435" i="47"/>
  <c r="E1435" i="47"/>
  <c r="F1435" i="47"/>
  <c r="G1435" i="47"/>
  <c r="H1435" i="47"/>
  <c r="I1435" i="47"/>
  <c r="J1435" i="47"/>
  <c r="X1434" i="47"/>
  <c r="Z1434" i="47" s="1"/>
  <c r="Y1434" i="47"/>
  <c r="J1434" i="47"/>
  <c r="B1434" i="47"/>
  <c r="C1434" i="47"/>
  <c r="D1434" i="47"/>
  <c r="F1434" i="47"/>
  <c r="AG1434" i="47"/>
  <c r="G1434" i="47"/>
  <c r="H1434" i="47"/>
  <c r="I1434" i="47"/>
  <c r="AL1434" i="47"/>
  <c r="P1434" i="47"/>
  <c r="E1434" i="47"/>
  <c r="N1434" i="47"/>
  <c r="M1434" i="47"/>
  <c r="L1434" i="47"/>
  <c r="K1434" i="47"/>
  <c r="O1434" i="47"/>
  <c r="Y1433" i="47"/>
  <c r="X1433" i="47"/>
  <c r="Z1433" i="47" s="1"/>
  <c r="L1433" i="47"/>
  <c r="K1433" i="47"/>
  <c r="J1433" i="47"/>
  <c r="I1433" i="47"/>
  <c r="H1433" i="47"/>
  <c r="G1433" i="47"/>
  <c r="F1433" i="47"/>
  <c r="E1433" i="47"/>
  <c r="D1433" i="47"/>
  <c r="C1433" i="47"/>
  <c r="B1433" i="47"/>
  <c r="AL1433" i="47"/>
  <c r="AG1433" i="47"/>
  <c r="P1433" i="47"/>
  <c r="O1433" i="47"/>
  <c r="N1433" i="47"/>
  <c r="M1433" i="47"/>
  <c r="Y1432" i="47"/>
  <c r="X1432" i="47"/>
  <c r="Z1432" i="47" s="1"/>
  <c r="I1432" i="47"/>
  <c r="B1432" i="47"/>
  <c r="H1432" i="47"/>
  <c r="G1432" i="47"/>
  <c r="F1432" i="47"/>
  <c r="M1432" i="47"/>
  <c r="L1432" i="47"/>
  <c r="AL1432" i="47"/>
  <c r="E1432" i="47"/>
  <c r="D1432" i="47"/>
  <c r="C1432" i="47"/>
  <c r="K1432" i="47"/>
  <c r="J1432" i="47"/>
  <c r="AG1432" i="47"/>
  <c r="P1432" i="47"/>
  <c r="O1432" i="47"/>
  <c r="N1432" i="47"/>
  <c r="Y1431" i="47"/>
  <c r="X1431" i="47"/>
  <c r="Z1431" i="47" s="1"/>
  <c r="K1431" i="47"/>
  <c r="J1431" i="47"/>
  <c r="I1431" i="47"/>
  <c r="B1431" i="47"/>
  <c r="H1431" i="47"/>
  <c r="G1431" i="47"/>
  <c r="F1431" i="47"/>
  <c r="E1431" i="47"/>
  <c r="D1431" i="47"/>
  <c r="C1431" i="47"/>
  <c r="L1431" i="47"/>
  <c r="AL1431" i="47"/>
  <c r="AG1431" i="47"/>
  <c r="P1431" i="47"/>
  <c r="O1431" i="47"/>
  <c r="N1431" i="47"/>
  <c r="M1431" i="47"/>
  <c r="X1430" i="47"/>
  <c r="Z1430" i="47" s="1"/>
  <c r="Y1430" i="47"/>
  <c r="AL1430" i="47"/>
  <c r="B1430" i="47"/>
  <c r="C1430" i="47"/>
  <c r="D1430" i="47"/>
  <c r="N1430" i="47"/>
  <c r="M1430" i="47"/>
  <c r="L1430" i="47"/>
  <c r="K1430" i="47"/>
  <c r="J1430" i="47"/>
  <c r="I1430" i="47"/>
  <c r="H1430" i="47"/>
  <c r="F1430" i="47"/>
  <c r="E1430" i="47"/>
  <c r="G1430" i="47"/>
  <c r="O1430" i="47"/>
  <c r="P1430" i="47"/>
  <c r="AG1430" i="47"/>
  <c r="X1429" i="47"/>
  <c r="Z1429" i="47" s="1"/>
  <c r="Y1429" i="47"/>
  <c r="B1429" i="47"/>
  <c r="C1429" i="47"/>
  <c r="D1429" i="47"/>
  <c r="E1429" i="47"/>
  <c r="F1429" i="47"/>
  <c r="G1429" i="47"/>
  <c r="H1429" i="47"/>
  <c r="I1429" i="47"/>
  <c r="J1429" i="47"/>
  <c r="K1429" i="47"/>
  <c r="M1429" i="47"/>
  <c r="N1429" i="47"/>
  <c r="O1429" i="47"/>
  <c r="P1429" i="47"/>
  <c r="AG1429" i="47"/>
  <c r="AL1429" i="47"/>
  <c r="L1429" i="47"/>
  <c r="Y1428" i="47"/>
  <c r="X1428" i="47"/>
  <c r="Z1428" i="47" s="1"/>
  <c r="E1428" i="47"/>
  <c r="D1428" i="47"/>
  <c r="AL1428" i="47"/>
  <c r="AG1428" i="47"/>
  <c r="P1428" i="47"/>
  <c r="O1428" i="47"/>
  <c r="N1428" i="47"/>
  <c r="F1428" i="47"/>
  <c r="M1428" i="47"/>
  <c r="L1428" i="47"/>
  <c r="K1428" i="47"/>
  <c r="J1428" i="47"/>
  <c r="I1428" i="47"/>
  <c r="H1428" i="47"/>
  <c r="G1428" i="47"/>
  <c r="C1428" i="47"/>
  <c r="B1428" i="47"/>
  <c r="X1427" i="47"/>
  <c r="Z1427" i="47" s="1"/>
  <c r="Y1427" i="47"/>
  <c r="O1427" i="47"/>
  <c r="N1427" i="47"/>
  <c r="M1427" i="47"/>
  <c r="L1427" i="47"/>
  <c r="K1427" i="47"/>
  <c r="J1427" i="47"/>
  <c r="I1427" i="47"/>
  <c r="H1427" i="47"/>
  <c r="G1427" i="47"/>
  <c r="F1427" i="47"/>
  <c r="E1427" i="47"/>
  <c r="D1427" i="47"/>
  <c r="C1427" i="47"/>
  <c r="B1427" i="47"/>
  <c r="AG1427" i="47"/>
  <c r="P1427" i="47"/>
  <c r="AL1427" i="47"/>
  <c r="Y1426" i="47"/>
  <c r="X1426" i="47"/>
  <c r="Z1426" i="47" s="1"/>
  <c r="AL1426" i="47"/>
  <c r="O1426" i="47"/>
  <c r="F1426" i="47"/>
  <c r="B1426" i="47"/>
  <c r="C1426" i="47"/>
  <c r="D1426" i="47"/>
  <c r="E1426" i="47"/>
  <c r="G1426" i="47"/>
  <c r="H1426" i="47"/>
  <c r="I1426" i="47"/>
  <c r="J1426" i="47"/>
  <c r="K1426" i="47"/>
  <c r="L1426" i="47"/>
  <c r="M1426" i="47"/>
  <c r="N1426" i="47"/>
  <c r="P1426" i="47"/>
  <c r="AG1426" i="47"/>
  <c r="Y1425" i="47"/>
  <c r="X1425" i="47"/>
  <c r="Z1425" i="47" s="1"/>
  <c r="G1425" i="47"/>
  <c r="N1425" i="47"/>
  <c r="M1425" i="47"/>
  <c r="L1425" i="47"/>
  <c r="K1425" i="47"/>
  <c r="J1425" i="47"/>
  <c r="H1425" i="47"/>
  <c r="I1425" i="47"/>
  <c r="P1425" i="47"/>
  <c r="F1425" i="47"/>
  <c r="E1425" i="47"/>
  <c r="D1425" i="47"/>
  <c r="C1425" i="47"/>
  <c r="B1425" i="47"/>
  <c r="O1425" i="47"/>
  <c r="AG1425" i="47"/>
  <c r="AK1425" i="47" s="1"/>
  <c r="AL1425" i="47"/>
  <c r="Q1425" i="47"/>
  <c r="Y1424" i="47"/>
  <c r="X1424" i="47"/>
  <c r="Z1424" i="47" s="1"/>
  <c r="AG1424" i="47"/>
  <c r="AL1424" i="47"/>
  <c r="J1424" i="47"/>
  <c r="P1424" i="47"/>
  <c r="O1424" i="47"/>
  <c r="N1424" i="47"/>
  <c r="B1424" i="47"/>
  <c r="K1424" i="47"/>
  <c r="C1424" i="47"/>
  <c r="D1424" i="47"/>
  <c r="E1424" i="47"/>
  <c r="M1424" i="47"/>
  <c r="F1424" i="47"/>
  <c r="L1424" i="47"/>
  <c r="G1424" i="47"/>
  <c r="H1424" i="47"/>
  <c r="I1424" i="47"/>
  <c r="Y1423" i="47"/>
  <c r="X1423" i="47"/>
  <c r="Z1423" i="47" s="1"/>
  <c r="D1423" i="47"/>
  <c r="B1423" i="47"/>
  <c r="C1423" i="47"/>
  <c r="E1423" i="47"/>
  <c r="AL1423" i="47"/>
  <c r="G1423" i="47"/>
  <c r="H1423" i="47"/>
  <c r="I1423" i="47"/>
  <c r="J1423" i="47"/>
  <c r="K1423" i="47"/>
  <c r="L1423" i="47"/>
  <c r="M1423" i="47"/>
  <c r="O1423" i="47"/>
  <c r="AG1423" i="47"/>
  <c r="P1423" i="47"/>
  <c r="N1423" i="47"/>
  <c r="F1423" i="47"/>
  <c r="Y1422" i="47"/>
  <c r="X1422" i="47"/>
  <c r="Z1422" i="47" s="1"/>
  <c r="J1422" i="47"/>
  <c r="K1422" i="47"/>
  <c r="L1422" i="47"/>
  <c r="M1422" i="47"/>
  <c r="O1422" i="47"/>
  <c r="AG1422" i="47"/>
  <c r="AL1422" i="47"/>
  <c r="N1422" i="47"/>
  <c r="P1422" i="47"/>
  <c r="B1422" i="47"/>
  <c r="C1422" i="47"/>
  <c r="D1422" i="47"/>
  <c r="E1422" i="47"/>
  <c r="F1422" i="47"/>
  <c r="G1422" i="47"/>
  <c r="H1422" i="47"/>
  <c r="I1422" i="47"/>
  <c r="Y1421" i="47"/>
  <c r="X1421" i="47"/>
  <c r="Z1421" i="47" s="1"/>
  <c r="G1421" i="47"/>
  <c r="B1421" i="47"/>
  <c r="C1421" i="47"/>
  <c r="D1421" i="47"/>
  <c r="H1421" i="47"/>
  <c r="J1421" i="47"/>
  <c r="F1421" i="47"/>
  <c r="E1421" i="47"/>
  <c r="I1421" i="47"/>
  <c r="P1421" i="47"/>
  <c r="Q1421" i="47" s="1"/>
  <c r="O1421" i="47"/>
  <c r="N1421" i="47"/>
  <c r="M1421" i="47"/>
  <c r="L1421" i="47"/>
  <c r="AL1421" i="47"/>
  <c r="AG1421" i="47"/>
  <c r="K1421" i="47"/>
  <c r="X1420" i="47"/>
  <c r="Z1420" i="47" s="1"/>
  <c r="Y1420" i="47"/>
  <c r="AG1420" i="47"/>
  <c r="G1420" i="47"/>
  <c r="F1420" i="47"/>
  <c r="E1420" i="47"/>
  <c r="C1420" i="47"/>
  <c r="B1420" i="47"/>
  <c r="N1420" i="47"/>
  <c r="AL1420" i="47"/>
  <c r="D1420" i="47"/>
  <c r="P1420" i="47"/>
  <c r="O1420" i="47"/>
  <c r="M1420" i="47"/>
  <c r="L1420" i="47"/>
  <c r="K1420" i="47"/>
  <c r="J1420" i="47"/>
  <c r="I1420" i="47"/>
  <c r="H1420" i="47"/>
  <c r="Y1419" i="47"/>
  <c r="X1419" i="47"/>
  <c r="Z1419" i="47" s="1"/>
  <c r="M1419" i="47"/>
  <c r="L1419" i="47"/>
  <c r="K1419" i="47"/>
  <c r="J1419" i="47"/>
  <c r="I1419" i="47"/>
  <c r="H1419" i="47"/>
  <c r="B1419" i="47"/>
  <c r="C1419" i="47"/>
  <c r="D1419" i="47"/>
  <c r="F1419" i="47"/>
  <c r="O1419" i="47"/>
  <c r="P1419" i="47"/>
  <c r="Q1419" i="47" s="1"/>
  <c r="N1419" i="47"/>
  <c r="G1419" i="47"/>
  <c r="AL1419" i="47"/>
  <c r="AG1419" i="47"/>
  <c r="E1419" i="47"/>
  <c r="X1418" i="47"/>
  <c r="Z1418" i="47" s="1"/>
  <c r="Y1418" i="47"/>
  <c r="K1418" i="47"/>
  <c r="J1418" i="47"/>
  <c r="I1418" i="47"/>
  <c r="G1418" i="47"/>
  <c r="F1418" i="47"/>
  <c r="E1418" i="47"/>
  <c r="D1418" i="47"/>
  <c r="C1418" i="47"/>
  <c r="B1418" i="47"/>
  <c r="H1418" i="47"/>
  <c r="AL1418" i="47"/>
  <c r="AG1418" i="47"/>
  <c r="P1418" i="47"/>
  <c r="O1418" i="47"/>
  <c r="N1418" i="47"/>
  <c r="M1418" i="47"/>
  <c r="L1418" i="47"/>
  <c r="Y1417" i="47"/>
  <c r="X1417" i="47"/>
  <c r="Z1417" i="47" s="1"/>
  <c r="O1417" i="47"/>
  <c r="AL1417" i="47"/>
  <c r="AG1417" i="47"/>
  <c r="P1417" i="47"/>
  <c r="G1417" i="47"/>
  <c r="N1417" i="47"/>
  <c r="M1417" i="47"/>
  <c r="L1417" i="47"/>
  <c r="K1417" i="47"/>
  <c r="J1417" i="47"/>
  <c r="I1417" i="47"/>
  <c r="H1417" i="47"/>
  <c r="F1417" i="47"/>
  <c r="D1417" i="47"/>
  <c r="C1417" i="47"/>
  <c r="B1417" i="47"/>
  <c r="E1417" i="47"/>
  <c r="X1416" i="47"/>
  <c r="Z1416" i="47" s="1"/>
  <c r="Y1416" i="47"/>
  <c r="G1416" i="47"/>
  <c r="AL1416" i="47"/>
  <c r="AG1416" i="47"/>
  <c r="P1416" i="47"/>
  <c r="O1416" i="47"/>
  <c r="N1416" i="47"/>
  <c r="M1416" i="47"/>
  <c r="L1416" i="47"/>
  <c r="K1416" i="47"/>
  <c r="I1416" i="47"/>
  <c r="H1416" i="47"/>
  <c r="J1416" i="47"/>
  <c r="F1416" i="47"/>
  <c r="E1416" i="47"/>
  <c r="D1416" i="47"/>
  <c r="C1416" i="47"/>
  <c r="B1416" i="47"/>
  <c r="Y1415" i="47"/>
  <c r="X1415" i="47"/>
  <c r="Z1415" i="47" s="1"/>
  <c r="AL1415" i="47"/>
  <c r="AG1415" i="47"/>
  <c r="P1415" i="47"/>
  <c r="O1415" i="47"/>
  <c r="N1415" i="47"/>
  <c r="M1415" i="47"/>
  <c r="L1415" i="47"/>
  <c r="K1415" i="47"/>
  <c r="J1415" i="47"/>
  <c r="I1415" i="47"/>
  <c r="H1415" i="47"/>
  <c r="G1415" i="47"/>
  <c r="F1415" i="47"/>
  <c r="E1415" i="47"/>
  <c r="D1415" i="47"/>
  <c r="C1415" i="47"/>
  <c r="B1415" i="47"/>
  <c r="Y1414" i="47"/>
  <c r="X1414" i="47"/>
  <c r="Z1414" i="47" s="1"/>
  <c r="B1414" i="47"/>
  <c r="C1414" i="47"/>
  <c r="D1414" i="47"/>
  <c r="E1414" i="47"/>
  <c r="F1414" i="47"/>
  <c r="G1414" i="47"/>
  <c r="H1414" i="47"/>
  <c r="I1414" i="47"/>
  <c r="J1414" i="47"/>
  <c r="K1414" i="47"/>
  <c r="L1414" i="47"/>
  <c r="M1414" i="47"/>
  <c r="N1414" i="47"/>
  <c r="O1414" i="47"/>
  <c r="P1414" i="47"/>
  <c r="AG1414" i="47"/>
  <c r="AL1414" i="47"/>
  <c r="X1413" i="47"/>
  <c r="Z1413" i="47" s="1"/>
  <c r="Y1413" i="47"/>
  <c r="AL1413" i="47"/>
  <c r="AG1413" i="47"/>
  <c r="M1413" i="47"/>
  <c r="L1413" i="47"/>
  <c r="P1413" i="47"/>
  <c r="O1413" i="47"/>
  <c r="N1413" i="47"/>
  <c r="D1413" i="47"/>
  <c r="G1413" i="47"/>
  <c r="B1413" i="47"/>
  <c r="C1413" i="47"/>
  <c r="E1413" i="47"/>
  <c r="F1413" i="47"/>
  <c r="H1413" i="47"/>
  <c r="I1413" i="47"/>
  <c r="J1413" i="47"/>
  <c r="K1413" i="47"/>
  <c r="X1412" i="47"/>
  <c r="Z1412" i="47" s="1"/>
  <c r="Y1412" i="47"/>
  <c r="L1412" i="47"/>
  <c r="M1412" i="47"/>
  <c r="N1412" i="47"/>
  <c r="O1412" i="47"/>
  <c r="P1412" i="47"/>
  <c r="C1412" i="47"/>
  <c r="AG1412" i="47"/>
  <c r="B1412" i="47"/>
  <c r="I1412" i="47"/>
  <c r="D1412" i="47"/>
  <c r="E1412" i="47"/>
  <c r="F1412" i="47"/>
  <c r="AL1412" i="47"/>
  <c r="G1412" i="47"/>
  <c r="H1412" i="47"/>
  <c r="J1412" i="47"/>
  <c r="K1412" i="47"/>
  <c r="Q1412" i="47"/>
  <c r="Y1411" i="47"/>
  <c r="X1411" i="47"/>
  <c r="Z1411" i="47" s="1"/>
  <c r="M1411" i="47"/>
  <c r="O1411" i="47"/>
  <c r="P1411" i="47"/>
  <c r="AG1411" i="47"/>
  <c r="F1411" i="47"/>
  <c r="B1411" i="47"/>
  <c r="C1411" i="47"/>
  <c r="D1411" i="47"/>
  <c r="N1411" i="47"/>
  <c r="E1411" i="47"/>
  <c r="G1411" i="47"/>
  <c r="AL1411" i="47"/>
  <c r="H1411" i="47"/>
  <c r="I1411" i="47"/>
  <c r="J1411" i="47"/>
  <c r="K1411" i="47"/>
  <c r="L1411" i="47"/>
  <c r="Y1410" i="47"/>
  <c r="X1410" i="47"/>
  <c r="Z1410" i="47" s="1"/>
  <c r="AL1410" i="47"/>
  <c r="AG1410" i="47"/>
  <c r="P1410" i="47"/>
  <c r="N1410" i="47"/>
  <c r="M1410" i="47"/>
  <c r="L1410" i="47"/>
  <c r="K1410" i="47"/>
  <c r="J1410" i="47"/>
  <c r="I1410" i="47"/>
  <c r="H1410" i="47"/>
  <c r="G1410" i="47"/>
  <c r="F1410" i="47"/>
  <c r="E1410" i="47"/>
  <c r="D1410" i="47"/>
  <c r="C1410" i="47"/>
  <c r="B1410" i="47"/>
  <c r="O1410" i="47"/>
  <c r="Y1409" i="47"/>
  <c r="X1409" i="47"/>
  <c r="Z1409" i="47" s="1"/>
  <c r="AL1409" i="47"/>
  <c r="AG1409" i="47"/>
  <c r="P1409" i="47"/>
  <c r="O1409" i="47"/>
  <c r="N1409" i="47"/>
  <c r="M1409" i="47"/>
  <c r="L1409" i="47"/>
  <c r="K1409" i="47"/>
  <c r="J1409" i="47"/>
  <c r="I1409" i="47"/>
  <c r="H1409" i="47"/>
  <c r="G1409" i="47"/>
  <c r="F1409" i="47"/>
  <c r="E1409" i="47"/>
  <c r="D1409" i="47"/>
  <c r="C1409" i="47"/>
  <c r="B1409" i="47"/>
  <c r="X1408" i="47"/>
  <c r="Z1408" i="47" s="1"/>
  <c r="Y1408" i="47"/>
  <c r="AL1408" i="47"/>
  <c r="AG1408" i="47"/>
  <c r="P1408" i="47"/>
  <c r="O1408" i="47"/>
  <c r="N1408" i="47"/>
  <c r="M1408" i="47"/>
  <c r="E1408" i="47"/>
  <c r="L1408" i="47"/>
  <c r="K1408" i="47"/>
  <c r="J1408" i="47"/>
  <c r="I1408" i="47"/>
  <c r="H1408" i="47"/>
  <c r="G1408" i="47"/>
  <c r="B1408" i="47"/>
  <c r="F1408" i="47"/>
  <c r="D1408" i="47"/>
  <c r="C1408" i="47"/>
  <c r="Y1407" i="47"/>
  <c r="X1407" i="47"/>
  <c r="Z1407" i="47" s="1"/>
  <c r="AG1407" i="47"/>
  <c r="AL1407" i="47"/>
  <c r="P1407" i="47"/>
  <c r="O1407" i="47"/>
  <c r="N1407" i="47"/>
  <c r="M1407" i="47"/>
  <c r="L1407" i="47"/>
  <c r="K1407" i="47"/>
  <c r="J1407" i="47"/>
  <c r="I1407" i="47"/>
  <c r="H1407" i="47"/>
  <c r="G1407" i="47"/>
  <c r="F1407" i="47"/>
  <c r="E1407" i="47"/>
  <c r="D1407" i="47"/>
  <c r="C1407" i="47"/>
  <c r="B1407" i="47"/>
  <c r="Y1406" i="47"/>
  <c r="X1406" i="47"/>
  <c r="Z1406" i="47" s="1"/>
  <c r="J1406" i="47"/>
  <c r="I1406" i="47"/>
  <c r="AL1406" i="47"/>
  <c r="AG1406" i="47"/>
  <c r="P1406" i="47"/>
  <c r="O1406" i="47"/>
  <c r="N1406" i="47"/>
  <c r="M1406" i="47"/>
  <c r="B1406" i="47"/>
  <c r="L1406" i="47"/>
  <c r="C1406" i="47"/>
  <c r="D1406" i="47"/>
  <c r="E1406" i="47"/>
  <c r="F1406" i="47"/>
  <c r="G1406" i="47"/>
  <c r="H1406" i="47"/>
  <c r="K1406" i="47"/>
  <c r="Y1405" i="47"/>
  <c r="X1405" i="47"/>
  <c r="Z1405" i="47" s="1"/>
  <c r="F1405" i="47"/>
  <c r="B1405" i="47"/>
  <c r="L1405" i="47"/>
  <c r="P1405" i="47"/>
  <c r="O1405" i="47"/>
  <c r="N1405" i="47"/>
  <c r="M1405" i="47"/>
  <c r="K1405" i="47"/>
  <c r="J1405" i="47"/>
  <c r="I1405" i="47"/>
  <c r="H1405" i="47"/>
  <c r="G1405" i="47"/>
  <c r="AL1405" i="47"/>
  <c r="E1405" i="47"/>
  <c r="D1405" i="47"/>
  <c r="C1405" i="47"/>
  <c r="AG1405" i="47"/>
  <c r="Y1404" i="47"/>
  <c r="X1404" i="47"/>
  <c r="Z1404" i="47" s="1"/>
  <c r="AL1404" i="47"/>
  <c r="F1404" i="47"/>
  <c r="B1404" i="47"/>
  <c r="C1404" i="47"/>
  <c r="D1404" i="47"/>
  <c r="E1404" i="47"/>
  <c r="G1404" i="47"/>
  <c r="H1404" i="47"/>
  <c r="I1404" i="47"/>
  <c r="J1404" i="47"/>
  <c r="K1404" i="47"/>
  <c r="L1404" i="47"/>
  <c r="M1404" i="47"/>
  <c r="N1404" i="47"/>
  <c r="O1404" i="47"/>
  <c r="P1404" i="47"/>
  <c r="Q1404" i="47" s="1"/>
  <c r="AG1404" i="47"/>
  <c r="Y1403" i="47"/>
  <c r="X1403" i="47"/>
  <c r="Z1403" i="47" s="1"/>
  <c r="B1403" i="47"/>
  <c r="C1403" i="47"/>
  <c r="AG1403" i="47"/>
  <c r="P1403" i="47"/>
  <c r="O1403" i="47"/>
  <c r="N1403" i="47"/>
  <c r="M1403" i="47"/>
  <c r="L1403" i="47"/>
  <c r="G1403" i="47"/>
  <c r="K1403" i="47"/>
  <c r="J1403" i="47"/>
  <c r="I1403" i="47"/>
  <c r="H1403" i="47"/>
  <c r="F1403" i="47"/>
  <c r="E1403" i="47"/>
  <c r="D1403" i="47"/>
  <c r="AL1403" i="47"/>
  <c r="X1402" i="47"/>
  <c r="Z1402" i="47" s="1"/>
  <c r="Y1402" i="47"/>
  <c r="K1402" i="47"/>
  <c r="L1402" i="47"/>
  <c r="M1402" i="47"/>
  <c r="O1402" i="47"/>
  <c r="P1402" i="47"/>
  <c r="AG1402" i="47"/>
  <c r="AL1402" i="47"/>
  <c r="N1402" i="47"/>
  <c r="I1402" i="47"/>
  <c r="H1402" i="47"/>
  <c r="G1402" i="47"/>
  <c r="F1402" i="47"/>
  <c r="E1402" i="47"/>
  <c r="D1402" i="47"/>
  <c r="C1402" i="47"/>
  <c r="B1402" i="47"/>
  <c r="J1402" i="47"/>
  <c r="Y1401" i="47"/>
  <c r="X1401" i="47"/>
  <c r="Z1401" i="47" s="1"/>
  <c r="D1401" i="47"/>
  <c r="E1401" i="47"/>
  <c r="F1401" i="47"/>
  <c r="G1401" i="47"/>
  <c r="P1401" i="47"/>
  <c r="AG1401" i="47"/>
  <c r="AL1401" i="47"/>
  <c r="B1401" i="47"/>
  <c r="J1401" i="47"/>
  <c r="C1401" i="47"/>
  <c r="H1401" i="47"/>
  <c r="O1401" i="47"/>
  <c r="I1401" i="47"/>
  <c r="M1401" i="47"/>
  <c r="L1401" i="47"/>
  <c r="K1401" i="47"/>
  <c r="N1401" i="47"/>
  <c r="X1400" i="47"/>
  <c r="Z1400" i="47" s="1"/>
  <c r="Y1400" i="47"/>
  <c r="M1400" i="47"/>
  <c r="N1400" i="47"/>
  <c r="P1400" i="47"/>
  <c r="AG1400" i="47"/>
  <c r="AL1400" i="47"/>
  <c r="O1400" i="47"/>
  <c r="L1400" i="47"/>
  <c r="B1400" i="47"/>
  <c r="C1400" i="47"/>
  <c r="D1400" i="47"/>
  <c r="E1400" i="47"/>
  <c r="F1400" i="47"/>
  <c r="G1400" i="47"/>
  <c r="H1400" i="47"/>
  <c r="I1400" i="47"/>
  <c r="J1400" i="47"/>
  <c r="K1400" i="47"/>
  <c r="X1399" i="47"/>
  <c r="Z1399" i="47" s="1"/>
  <c r="Y1399" i="47"/>
  <c r="L1399" i="47"/>
  <c r="K1399" i="47"/>
  <c r="J1399" i="47"/>
  <c r="I1399" i="47"/>
  <c r="G1399" i="47"/>
  <c r="F1399" i="47"/>
  <c r="E1399" i="47"/>
  <c r="D1399" i="47"/>
  <c r="O1399" i="47"/>
  <c r="C1399" i="47"/>
  <c r="B1399" i="47"/>
  <c r="AL1399" i="47"/>
  <c r="AG1399" i="47"/>
  <c r="H1399" i="47"/>
  <c r="P1399" i="47"/>
  <c r="N1399" i="47"/>
  <c r="M1399" i="47"/>
  <c r="X1398" i="47"/>
  <c r="Z1398" i="47" s="1"/>
  <c r="Y1398" i="47"/>
  <c r="D1398" i="47"/>
  <c r="E1398" i="47"/>
  <c r="F1398" i="47"/>
  <c r="G1398" i="47"/>
  <c r="H1398" i="47"/>
  <c r="I1398" i="47"/>
  <c r="J1398" i="47"/>
  <c r="L1398" i="47"/>
  <c r="M1398" i="47"/>
  <c r="N1398" i="47"/>
  <c r="O1398" i="47"/>
  <c r="P1398" i="47"/>
  <c r="Q1398" i="47" s="1"/>
  <c r="AG1398" i="47"/>
  <c r="AL1398" i="47"/>
  <c r="K1398" i="47"/>
  <c r="B1398" i="47"/>
  <c r="C1398" i="47"/>
  <c r="X1397" i="47"/>
  <c r="Z1397" i="47" s="1"/>
  <c r="Y1397" i="47"/>
  <c r="P1397" i="47"/>
  <c r="O1397" i="47"/>
  <c r="N1397" i="47"/>
  <c r="M1397" i="47"/>
  <c r="L1397" i="47"/>
  <c r="K1397" i="47"/>
  <c r="J1397" i="47"/>
  <c r="I1397" i="47"/>
  <c r="H1397" i="47"/>
  <c r="G1397" i="47"/>
  <c r="E1397" i="47"/>
  <c r="D1397" i="47"/>
  <c r="C1397" i="47"/>
  <c r="B1397" i="47"/>
  <c r="AL1397" i="47"/>
  <c r="F1397" i="47"/>
  <c r="AG1397" i="47"/>
  <c r="AK1397" i="47"/>
  <c r="Q1397" i="47"/>
  <c r="Y1396" i="47"/>
  <c r="X1396" i="47"/>
  <c r="Z1396" i="47" s="1"/>
  <c r="AL1396" i="47"/>
  <c r="AG1396" i="47"/>
  <c r="E1396" i="47"/>
  <c r="O1396" i="47"/>
  <c r="F1396" i="47"/>
  <c r="P1396" i="47"/>
  <c r="C1396" i="47"/>
  <c r="B1396" i="47"/>
  <c r="K1396" i="47"/>
  <c r="H1396" i="47"/>
  <c r="G1396" i="47"/>
  <c r="I1396" i="47"/>
  <c r="J1396" i="47"/>
  <c r="L1396" i="47"/>
  <c r="M1396" i="47"/>
  <c r="D1396" i="47"/>
  <c r="N1396" i="47"/>
  <c r="Y1395" i="47"/>
  <c r="X1395" i="47"/>
  <c r="Z1395" i="47" s="1"/>
  <c r="C1395" i="47"/>
  <c r="AG1395" i="47"/>
  <c r="B1395" i="47"/>
  <c r="P1395" i="47"/>
  <c r="O1395" i="47"/>
  <c r="N1395" i="47"/>
  <c r="AL1395" i="47"/>
  <c r="E1395" i="47"/>
  <c r="F1395" i="47"/>
  <c r="G1395" i="47"/>
  <c r="H1395" i="47"/>
  <c r="D1395" i="47"/>
  <c r="J1395" i="47"/>
  <c r="K1395" i="47"/>
  <c r="L1395" i="47"/>
  <c r="M1395" i="47"/>
  <c r="I1395" i="47"/>
  <c r="Y1394" i="47"/>
  <c r="X1394" i="47"/>
  <c r="Z1394" i="47" s="1"/>
  <c r="L1394" i="47"/>
  <c r="K1394" i="47"/>
  <c r="J1394" i="47"/>
  <c r="I1394" i="47"/>
  <c r="H1394" i="47"/>
  <c r="G1394" i="47"/>
  <c r="F1394" i="47"/>
  <c r="E1394" i="47"/>
  <c r="D1394" i="47"/>
  <c r="C1394" i="47"/>
  <c r="B1394" i="47"/>
  <c r="AL1394" i="47"/>
  <c r="AG1394" i="47"/>
  <c r="P1394" i="47"/>
  <c r="O1394" i="47"/>
  <c r="N1394" i="47"/>
  <c r="M1394" i="47"/>
  <c r="X1393" i="47"/>
  <c r="Z1393" i="47" s="1"/>
  <c r="Y1393" i="47"/>
  <c r="AL1393" i="47"/>
  <c r="L1393" i="47"/>
  <c r="M1393" i="47"/>
  <c r="N1393" i="47"/>
  <c r="O1393" i="47"/>
  <c r="B1393" i="47"/>
  <c r="C1393" i="47"/>
  <c r="D1393" i="47"/>
  <c r="P1393" i="47"/>
  <c r="E1393" i="47"/>
  <c r="F1393" i="47"/>
  <c r="G1393" i="47"/>
  <c r="H1393" i="47"/>
  <c r="I1393" i="47"/>
  <c r="J1393" i="47"/>
  <c r="K1393" i="47"/>
  <c r="Q1393" i="47"/>
  <c r="AG1393" i="47"/>
  <c r="Y1392" i="47"/>
  <c r="X1392" i="47"/>
  <c r="Z1392" i="47" s="1"/>
  <c r="AL1392" i="47"/>
  <c r="H1392" i="47"/>
  <c r="B1392" i="47"/>
  <c r="C1392" i="47"/>
  <c r="D1392" i="47"/>
  <c r="E1392" i="47"/>
  <c r="F1392" i="47"/>
  <c r="G1392" i="47"/>
  <c r="I1392" i="47"/>
  <c r="J1392" i="47"/>
  <c r="K1392" i="47"/>
  <c r="L1392" i="47"/>
  <c r="N1392" i="47"/>
  <c r="O1392" i="47"/>
  <c r="P1392" i="47"/>
  <c r="AG1392" i="47"/>
  <c r="M1392" i="47"/>
  <c r="X1391" i="47"/>
  <c r="Z1391" i="47" s="1"/>
  <c r="Y1391" i="47"/>
  <c r="D1391" i="47"/>
  <c r="M1391" i="47"/>
  <c r="J1391" i="47"/>
  <c r="L1391" i="47"/>
  <c r="P1391" i="47"/>
  <c r="AL1391" i="47"/>
  <c r="K1391" i="47"/>
  <c r="B1391" i="47"/>
  <c r="C1391" i="47"/>
  <c r="AG1391" i="47"/>
  <c r="E1391" i="47"/>
  <c r="F1391" i="47"/>
  <c r="G1391" i="47"/>
  <c r="H1391" i="47"/>
  <c r="I1391" i="47"/>
  <c r="O1391" i="47"/>
  <c r="Q1391" i="47"/>
  <c r="N1391" i="47"/>
  <c r="X1390" i="47"/>
  <c r="Z1390" i="47" s="1"/>
  <c r="Y1390" i="47"/>
  <c r="O1390" i="47"/>
  <c r="P1390" i="47"/>
  <c r="AG1390" i="47"/>
  <c r="AL1390" i="47"/>
  <c r="N1390" i="47"/>
  <c r="J1390" i="47"/>
  <c r="I1390" i="47"/>
  <c r="H1390" i="47"/>
  <c r="G1390" i="47"/>
  <c r="K1390" i="47"/>
  <c r="F1390" i="47"/>
  <c r="E1390" i="47"/>
  <c r="D1390" i="47"/>
  <c r="C1390" i="47"/>
  <c r="B1390" i="47"/>
  <c r="M1390" i="47"/>
  <c r="L1390" i="47"/>
  <c r="Y1389" i="47"/>
  <c r="X1389" i="47"/>
  <c r="Z1389" i="47" s="1"/>
  <c r="B1389" i="47"/>
  <c r="H1389" i="47"/>
  <c r="C1389" i="47"/>
  <c r="D1389" i="47"/>
  <c r="E1389" i="47"/>
  <c r="F1389" i="47"/>
  <c r="G1389" i="47"/>
  <c r="I1389" i="47"/>
  <c r="J1389" i="47"/>
  <c r="K1389" i="47"/>
  <c r="L1389" i="47"/>
  <c r="M1389" i="47"/>
  <c r="N1389" i="47"/>
  <c r="O1389" i="47"/>
  <c r="P1389" i="47"/>
  <c r="AG1389" i="47"/>
  <c r="AL1389" i="47"/>
  <c r="Y1388" i="47"/>
  <c r="X1388" i="47"/>
  <c r="Z1388" i="47" s="1"/>
  <c r="P1388" i="47"/>
  <c r="Q1388" i="47" s="1"/>
  <c r="AG1388" i="47"/>
  <c r="K1388" i="47"/>
  <c r="O1388" i="47"/>
  <c r="C1388" i="47"/>
  <c r="M1388" i="47"/>
  <c r="L1388" i="47"/>
  <c r="AL1388" i="47"/>
  <c r="J1388" i="47"/>
  <c r="I1388" i="47"/>
  <c r="AK1388" i="47"/>
  <c r="H1388" i="47"/>
  <c r="G1388" i="47"/>
  <c r="F1388" i="47"/>
  <c r="E1388" i="47"/>
  <c r="D1388" i="47"/>
  <c r="N1388" i="47"/>
  <c r="B1388" i="47"/>
  <c r="Y1387" i="47"/>
  <c r="X1387" i="47"/>
  <c r="Z1387" i="47" s="1"/>
  <c r="AL1387" i="47"/>
  <c r="P1387" i="47"/>
  <c r="M1387" i="47"/>
  <c r="N1387" i="47"/>
  <c r="O1387" i="47"/>
  <c r="AG1387" i="47"/>
  <c r="L1387" i="47"/>
  <c r="C1387" i="47"/>
  <c r="D1387" i="47"/>
  <c r="E1387" i="47"/>
  <c r="F1387" i="47"/>
  <c r="B1387" i="47"/>
  <c r="H1387" i="47"/>
  <c r="K1387" i="47"/>
  <c r="I1387" i="47"/>
  <c r="J1387" i="47"/>
  <c r="G1387" i="47"/>
  <c r="X1386" i="47"/>
  <c r="Z1386" i="47" s="1"/>
  <c r="Y1386" i="47"/>
  <c r="K1386" i="47"/>
  <c r="L1386" i="47"/>
  <c r="M1386" i="47"/>
  <c r="N1386" i="47"/>
  <c r="O1386" i="47"/>
  <c r="AG1386" i="47"/>
  <c r="AL1386" i="47"/>
  <c r="G1386" i="47"/>
  <c r="P1386" i="47"/>
  <c r="I1386" i="47"/>
  <c r="J1386" i="47"/>
  <c r="B1386" i="47"/>
  <c r="C1386" i="47"/>
  <c r="D1386" i="47"/>
  <c r="E1386" i="47"/>
  <c r="F1386" i="47"/>
  <c r="H1386" i="47"/>
  <c r="Y1385" i="47"/>
  <c r="X1385" i="47"/>
  <c r="Z1385" i="47" s="1"/>
  <c r="D1385" i="47"/>
  <c r="E1385" i="47"/>
  <c r="F1385" i="47"/>
  <c r="G1385" i="47"/>
  <c r="H1385" i="47"/>
  <c r="I1385" i="47"/>
  <c r="J1385" i="47"/>
  <c r="K1385" i="47"/>
  <c r="L1385" i="47"/>
  <c r="N1385" i="47"/>
  <c r="AG1385" i="47"/>
  <c r="P1385" i="47"/>
  <c r="Q1385" i="47" s="1"/>
  <c r="AL1385" i="47"/>
  <c r="B1385" i="47"/>
  <c r="O1385" i="47"/>
  <c r="C1385" i="47"/>
  <c r="M1385" i="47"/>
  <c r="Y1384" i="47"/>
  <c r="X1384" i="47"/>
  <c r="Z1384" i="47" s="1"/>
  <c r="AG1384" i="47"/>
  <c r="D1384" i="47"/>
  <c r="E1384" i="47"/>
  <c r="C1384" i="47"/>
  <c r="AL1384" i="47"/>
  <c r="B1384" i="47"/>
  <c r="F1384" i="47"/>
  <c r="H1384" i="47"/>
  <c r="I1384" i="47"/>
  <c r="J1384" i="47"/>
  <c r="K1384" i="47"/>
  <c r="G1384" i="47"/>
  <c r="M1384" i="47"/>
  <c r="N1384" i="47"/>
  <c r="O1384" i="47"/>
  <c r="P1384" i="47"/>
  <c r="L1384" i="47"/>
  <c r="X1383" i="47"/>
  <c r="Z1383" i="47" s="1"/>
  <c r="Y1383" i="47"/>
  <c r="D1383" i="47"/>
  <c r="C1383" i="47"/>
  <c r="B1383" i="47"/>
  <c r="K1383" i="47"/>
  <c r="AL1383" i="47"/>
  <c r="AG1383" i="47"/>
  <c r="P1383" i="47"/>
  <c r="O1383" i="47"/>
  <c r="N1383" i="47"/>
  <c r="M1383" i="47"/>
  <c r="L1383" i="47"/>
  <c r="J1383" i="47"/>
  <c r="I1383" i="47"/>
  <c r="H1383" i="47"/>
  <c r="G1383" i="47"/>
  <c r="F1383" i="47"/>
  <c r="E1383" i="47"/>
  <c r="X1382" i="47"/>
  <c r="Z1382" i="47" s="1"/>
  <c r="Y1382" i="47"/>
  <c r="K1382" i="47"/>
  <c r="H1382" i="47"/>
  <c r="G1382" i="47"/>
  <c r="F1382" i="47"/>
  <c r="AL1382" i="47"/>
  <c r="AG1382" i="47"/>
  <c r="E1382" i="47"/>
  <c r="D1382" i="47"/>
  <c r="C1382" i="47"/>
  <c r="B1382" i="47"/>
  <c r="O1382" i="47"/>
  <c r="N1382" i="47"/>
  <c r="M1382" i="47"/>
  <c r="L1382" i="47"/>
  <c r="P1382" i="47"/>
  <c r="J1382" i="47"/>
  <c r="I1382" i="47"/>
  <c r="Y1381" i="47"/>
  <c r="X1381" i="47"/>
  <c r="Z1381" i="47" s="1"/>
  <c r="O1381" i="47"/>
  <c r="N1381" i="47"/>
  <c r="M1381" i="47"/>
  <c r="L1381" i="47"/>
  <c r="K1381" i="47"/>
  <c r="J1381" i="47"/>
  <c r="H1381" i="47"/>
  <c r="I1381" i="47"/>
  <c r="G1381" i="47"/>
  <c r="E1381" i="47"/>
  <c r="C1381" i="47"/>
  <c r="AL1381" i="47"/>
  <c r="B1381" i="47"/>
  <c r="D1381" i="47"/>
  <c r="F1381" i="47"/>
  <c r="AG1381" i="47"/>
  <c r="P1381" i="47"/>
  <c r="X1380" i="47"/>
  <c r="Z1380" i="47" s="1"/>
  <c r="Y1380" i="47"/>
  <c r="N1380" i="47"/>
  <c r="G1380" i="47"/>
  <c r="M1380" i="47"/>
  <c r="L1380" i="47"/>
  <c r="K1380" i="47"/>
  <c r="J1380" i="47"/>
  <c r="I1380" i="47"/>
  <c r="H1380" i="47"/>
  <c r="F1380" i="47"/>
  <c r="E1380" i="47"/>
  <c r="C1380" i="47"/>
  <c r="D1380" i="47"/>
  <c r="AG1380" i="47"/>
  <c r="AL1380" i="47"/>
  <c r="P1380" i="47"/>
  <c r="B1380" i="47"/>
  <c r="O1380" i="47"/>
  <c r="X1379" i="47"/>
  <c r="Z1379" i="47" s="1"/>
  <c r="Y1379" i="47"/>
  <c r="F1379" i="47"/>
  <c r="I1379" i="47"/>
  <c r="K1379" i="47"/>
  <c r="H1379" i="47"/>
  <c r="G1379" i="47"/>
  <c r="C1379" i="47"/>
  <c r="E1379" i="47"/>
  <c r="P1379" i="47"/>
  <c r="Q1379" i="47" s="1"/>
  <c r="O1379" i="47"/>
  <c r="N1379" i="47"/>
  <c r="M1379" i="47"/>
  <c r="L1379" i="47"/>
  <c r="J1379" i="47"/>
  <c r="AL1379" i="47"/>
  <c r="AG1379" i="47"/>
  <c r="D1379" i="47"/>
  <c r="B1379" i="47"/>
  <c r="X1378" i="47"/>
  <c r="Z1378" i="47" s="1"/>
  <c r="Y1378" i="47"/>
  <c r="E1378" i="47"/>
  <c r="F1378" i="47"/>
  <c r="G1378" i="47"/>
  <c r="H1378" i="47"/>
  <c r="J1378" i="47"/>
  <c r="K1378" i="47"/>
  <c r="L1378" i="47"/>
  <c r="M1378" i="47"/>
  <c r="I1378" i="47"/>
  <c r="N1378" i="47"/>
  <c r="O1378" i="47"/>
  <c r="P1378" i="47"/>
  <c r="Q1378" i="47" s="1"/>
  <c r="C1378" i="47"/>
  <c r="AL1378" i="47"/>
  <c r="AG1378" i="47"/>
  <c r="D1378" i="47"/>
  <c r="B1378" i="47"/>
  <c r="Y1377" i="47"/>
  <c r="X1377" i="47"/>
  <c r="Z1377" i="47" s="1"/>
  <c r="D1377" i="47"/>
  <c r="B1377" i="47"/>
  <c r="AL1377" i="47"/>
  <c r="M1377" i="47"/>
  <c r="AG1377" i="47"/>
  <c r="H1377" i="47"/>
  <c r="P1377" i="47"/>
  <c r="O1377" i="47"/>
  <c r="N1377" i="47"/>
  <c r="L1377" i="47"/>
  <c r="K1377" i="47"/>
  <c r="J1377" i="47"/>
  <c r="I1377" i="47"/>
  <c r="G1377" i="47"/>
  <c r="F1377" i="47"/>
  <c r="E1377" i="47"/>
  <c r="C1377" i="47"/>
  <c r="Y1376" i="47"/>
  <c r="X1376" i="47"/>
  <c r="Z1376" i="47" s="1"/>
  <c r="B1376" i="47"/>
  <c r="M1376" i="47"/>
  <c r="C1376" i="47"/>
  <c r="D1376" i="47"/>
  <c r="E1376" i="47"/>
  <c r="F1376" i="47"/>
  <c r="G1376" i="47"/>
  <c r="H1376" i="47"/>
  <c r="I1376" i="47"/>
  <c r="J1376" i="47"/>
  <c r="L1376" i="47"/>
  <c r="K1376" i="47"/>
  <c r="AL1376" i="47"/>
  <c r="AG1376" i="47"/>
  <c r="P1376" i="47"/>
  <c r="O1376" i="47"/>
  <c r="N1376" i="47"/>
  <c r="X1375" i="47"/>
  <c r="Z1375" i="47" s="1"/>
  <c r="Y1375" i="47"/>
  <c r="I1375" i="47"/>
  <c r="J1375" i="47"/>
  <c r="K1375" i="47"/>
  <c r="L1375" i="47"/>
  <c r="M1375" i="47"/>
  <c r="N1375" i="47"/>
  <c r="O1375" i="47"/>
  <c r="P1375" i="47"/>
  <c r="AG1375" i="47"/>
  <c r="AL1375" i="47"/>
  <c r="B1375" i="47"/>
  <c r="C1375" i="47"/>
  <c r="D1375" i="47"/>
  <c r="E1375" i="47"/>
  <c r="F1375" i="47"/>
  <c r="G1375" i="47"/>
  <c r="H1375" i="47"/>
  <c r="Y1374" i="47"/>
  <c r="X1374" i="47"/>
  <c r="Z1374" i="47" s="1"/>
  <c r="D1374" i="47"/>
  <c r="AG1374" i="47"/>
  <c r="E1374" i="47"/>
  <c r="G1374" i="47"/>
  <c r="C1374" i="47"/>
  <c r="K1374" i="47"/>
  <c r="B1374" i="47"/>
  <c r="J1374" i="47"/>
  <c r="AL1374" i="47"/>
  <c r="P1374" i="47"/>
  <c r="O1374" i="47"/>
  <c r="N1374" i="47"/>
  <c r="M1374" i="47"/>
  <c r="L1374" i="47"/>
  <c r="F1374" i="47"/>
  <c r="H1374" i="47"/>
  <c r="I1374" i="47"/>
  <c r="X1373" i="47"/>
  <c r="Z1373" i="47" s="1"/>
  <c r="Y1373" i="47"/>
  <c r="L1373" i="47"/>
  <c r="H1373" i="47"/>
  <c r="M1373" i="47"/>
  <c r="E1373" i="47"/>
  <c r="C1373" i="47"/>
  <c r="D1373" i="47"/>
  <c r="B1373" i="47"/>
  <c r="F1373" i="47"/>
  <c r="G1373" i="47"/>
  <c r="K1373" i="47"/>
  <c r="J1373" i="47"/>
  <c r="O1373" i="47"/>
  <c r="P1373" i="47"/>
  <c r="N1373" i="47"/>
  <c r="I1373" i="47"/>
  <c r="AG1373" i="47"/>
  <c r="AL1373" i="47"/>
  <c r="Y1372" i="47"/>
  <c r="X1372" i="47"/>
  <c r="Z1372" i="47" s="1"/>
  <c r="E1372" i="47"/>
  <c r="C1372" i="47"/>
  <c r="D1372" i="47"/>
  <c r="F1372" i="47"/>
  <c r="I1372" i="47"/>
  <c r="K1372" i="47"/>
  <c r="M1372" i="47"/>
  <c r="N1372" i="47"/>
  <c r="L1372" i="47"/>
  <c r="J1372" i="47"/>
  <c r="G1372" i="47"/>
  <c r="B1372" i="47"/>
  <c r="H1372" i="47"/>
  <c r="O1372" i="47"/>
  <c r="P1372" i="47"/>
  <c r="AL1372" i="47"/>
  <c r="AG1372" i="47"/>
  <c r="X1371" i="47"/>
  <c r="Z1371" i="47" s="1"/>
  <c r="Y1371" i="47"/>
  <c r="H1371" i="47"/>
  <c r="E1371" i="47"/>
  <c r="N1371" i="47"/>
  <c r="L1371" i="47"/>
  <c r="AG1371" i="47"/>
  <c r="J1371" i="47"/>
  <c r="M1371" i="47"/>
  <c r="O1371" i="47"/>
  <c r="AL1371" i="47"/>
  <c r="I1371" i="47"/>
  <c r="G1371" i="47"/>
  <c r="C1371" i="47"/>
  <c r="F1371" i="47"/>
  <c r="K1371" i="47"/>
  <c r="P1371" i="47"/>
  <c r="B1371" i="47"/>
  <c r="D1371" i="47"/>
  <c r="Y1370" i="47"/>
  <c r="X1370" i="47"/>
  <c r="Z1370" i="47" s="1"/>
  <c r="J1370" i="47"/>
  <c r="M1370" i="47"/>
  <c r="P1370" i="47"/>
  <c r="Q1370" i="47" s="1"/>
  <c r="L1370" i="47"/>
  <c r="I1370" i="47"/>
  <c r="C1370" i="47"/>
  <c r="F1370" i="47"/>
  <c r="H1370" i="47"/>
  <c r="N1370" i="47"/>
  <c r="O1370" i="47"/>
  <c r="G1370" i="47"/>
  <c r="D1370" i="47"/>
  <c r="AG1370" i="47"/>
  <c r="AK1370" i="47" s="1"/>
  <c r="AL1370" i="47"/>
  <c r="K1370" i="47"/>
  <c r="B1370" i="47"/>
  <c r="E1370" i="47"/>
  <c r="Y1369" i="47"/>
  <c r="X1369" i="47"/>
  <c r="Z1369" i="47" s="1"/>
  <c r="F1369" i="47"/>
  <c r="B1369" i="47"/>
  <c r="K1369" i="47"/>
  <c r="M1369" i="47"/>
  <c r="O1369" i="47"/>
  <c r="J1369" i="47"/>
  <c r="G1369" i="47"/>
  <c r="E1369" i="47"/>
  <c r="C1369" i="47"/>
  <c r="D1369" i="47"/>
  <c r="H1369" i="47"/>
  <c r="L1369" i="47"/>
  <c r="N1369" i="47"/>
  <c r="AL1369" i="47"/>
  <c r="AG1369" i="47"/>
  <c r="P1369" i="47"/>
  <c r="I1369" i="47"/>
  <c r="X1368" i="47"/>
  <c r="Z1368" i="47" s="1"/>
  <c r="Y1368" i="47"/>
  <c r="N1368" i="47"/>
  <c r="J1368" i="47"/>
  <c r="K1368" i="47"/>
  <c r="H1368" i="47"/>
  <c r="E1368" i="47"/>
  <c r="B1368" i="47"/>
  <c r="AG1368" i="47"/>
  <c r="O1368" i="47"/>
  <c r="M1368" i="47"/>
  <c r="L1368" i="47"/>
  <c r="I1368" i="47"/>
  <c r="F1368" i="47"/>
  <c r="D1368" i="47"/>
  <c r="AL1368" i="47"/>
  <c r="C1368" i="47"/>
  <c r="G1368" i="47"/>
  <c r="P1368" i="47"/>
  <c r="X1367" i="47"/>
  <c r="Z1367" i="47" s="1"/>
  <c r="Y1367" i="47"/>
  <c r="I1367" i="47"/>
  <c r="J1367" i="47"/>
  <c r="K1367" i="47"/>
  <c r="N1367" i="47"/>
  <c r="O1367" i="47"/>
  <c r="P1367" i="47"/>
  <c r="Q1367" i="47" s="1"/>
  <c r="L1367" i="47"/>
  <c r="E1367" i="47"/>
  <c r="F1367" i="47"/>
  <c r="G1367" i="47"/>
  <c r="C1367" i="47"/>
  <c r="M1367" i="47"/>
  <c r="B1367" i="47"/>
  <c r="D1367" i="47"/>
  <c r="H1367" i="47"/>
  <c r="Y1366" i="47"/>
  <c r="X1366" i="47"/>
  <c r="Z1366" i="47" s="1"/>
  <c r="M1366" i="47"/>
  <c r="L1366" i="47"/>
  <c r="K1366" i="47"/>
  <c r="J1366" i="47"/>
  <c r="I1366" i="47"/>
  <c r="H1366" i="47"/>
  <c r="G1366" i="47"/>
  <c r="F1366" i="47"/>
  <c r="E1366" i="47"/>
  <c r="D1366" i="47"/>
  <c r="C1366" i="47"/>
  <c r="B1366" i="47"/>
  <c r="AL1366" i="47"/>
  <c r="AG1366" i="47"/>
  <c r="P1366" i="47"/>
  <c r="O1366" i="47"/>
  <c r="N1366" i="47"/>
  <c r="X1365" i="47"/>
  <c r="Z1365" i="47" s="1"/>
  <c r="Y1365" i="47"/>
  <c r="P1365" i="47"/>
  <c r="L1365" i="47"/>
  <c r="M1365" i="47"/>
  <c r="N1365" i="47"/>
  <c r="O1365" i="47"/>
  <c r="Q1365" i="47"/>
  <c r="AG1365" i="47"/>
  <c r="AK1365" i="47" s="1"/>
  <c r="B1365" i="47"/>
  <c r="AL1365" i="47"/>
  <c r="K1365" i="47"/>
  <c r="C1365" i="47"/>
  <c r="J1365" i="47"/>
  <c r="H1365" i="47"/>
  <c r="I1365" i="47"/>
  <c r="D1365" i="47"/>
  <c r="G1365" i="47"/>
  <c r="F1365" i="47"/>
  <c r="E1365" i="47"/>
  <c r="Y1364" i="47"/>
  <c r="X1364" i="47"/>
  <c r="Z1364" i="47" s="1"/>
  <c r="AG1364" i="47"/>
  <c r="AL1364" i="47"/>
  <c r="B1364" i="47"/>
  <c r="N1364" i="47"/>
  <c r="P1364" i="47"/>
  <c r="O1364" i="47"/>
  <c r="M1364" i="47"/>
  <c r="L1364" i="47"/>
  <c r="K1364" i="47"/>
  <c r="J1364" i="47"/>
  <c r="I1364" i="47"/>
  <c r="C1364" i="47"/>
  <c r="D1364" i="47"/>
  <c r="E1364" i="47"/>
  <c r="F1364" i="47"/>
  <c r="G1364" i="47"/>
  <c r="H1364" i="47"/>
  <c r="Y1363" i="47"/>
  <c r="X1363" i="47"/>
  <c r="Z1363" i="47" s="1"/>
  <c r="C1363" i="47"/>
  <c r="B1363" i="47"/>
  <c r="I1363" i="47"/>
  <c r="H1363" i="47"/>
  <c r="G1363" i="47"/>
  <c r="F1363" i="47"/>
  <c r="E1363" i="47"/>
  <c r="D1363" i="47"/>
  <c r="AL1363" i="47"/>
  <c r="AG1363" i="47"/>
  <c r="P1363" i="47"/>
  <c r="O1363" i="47"/>
  <c r="N1363" i="47"/>
  <c r="M1363" i="47"/>
  <c r="L1363" i="47"/>
  <c r="K1363" i="47"/>
  <c r="J1363" i="47"/>
  <c r="Y1362" i="47"/>
  <c r="X1362" i="47"/>
  <c r="Z1362" i="47" s="1"/>
  <c r="AL1362" i="47"/>
  <c r="AG1362" i="47"/>
  <c r="P1362" i="47"/>
  <c r="O1362" i="47"/>
  <c r="N1362" i="47"/>
  <c r="M1362" i="47"/>
  <c r="L1362" i="47"/>
  <c r="K1362" i="47"/>
  <c r="J1362" i="47"/>
  <c r="I1362" i="47"/>
  <c r="H1362" i="47"/>
  <c r="D1362" i="47"/>
  <c r="B1362" i="47"/>
  <c r="C1362" i="47"/>
  <c r="G1362" i="47"/>
  <c r="F1362" i="47"/>
  <c r="E1362" i="47"/>
  <c r="Y1361" i="47"/>
  <c r="X1361" i="47"/>
  <c r="Z1361" i="47" s="1"/>
  <c r="AL1361" i="47"/>
  <c r="AG1361" i="47"/>
  <c r="P1361" i="47"/>
  <c r="O1361" i="47"/>
  <c r="N1361" i="47"/>
  <c r="M1361" i="47"/>
  <c r="L1361" i="47"/>
  <c r="K1361" i="47"/>
  <c r="J1361" i="47"/>
  <c r="I1361" i="47"/>
  <c r="H1361" i="47"/>
  <c r="G1361" i="47"/>
  <c r="F1361" i="47"/>
  <c r="E1361" i="47"/>
  <c r="D1361" i="47"/>
  <c r="C1361" i="47"/>
  <c r="B1361" i="47"/>
  <c r="X1360" i="47"/>
  <c r="Z1360" i="47" s="1"/>
  <c r="Y1360" i="47"/>
  <c r="B1360" i="47"/>
  <c r="C1360" i="47"/>
  <c r="AL1360" i="47"/>
  <c r="AG1360" i="47"/>
  <c r="P1360" i="47"/>
  <c r="O1360" i="47"/>
  <c r="N1360" i="47"/>
  <c r="M1360" i="47"/>
  <c r="L1360" i="47"/>
  <c r="K1360" i="47"/>
  <c r="J1360" i="47"/>
  <c r="I1360" i="47"/>
  <c r="H1360" i="47"/>
  <c r="G1360" i="47"/>
  <c r="F1360" i="47"/>
  <c r="E1360" i="47"/>
  <c r="D1360" i="47"/>
  <c r="X1359" i="47"/>
  <c r="Z1359" i="47" s="1"/>
  <c r="Y1359" i="47"/>
  <c r="E1359" i="47"/>
  <c r="F1359" i="47"/>
  <c r="C1359" i="47"/>
  <c r="D1359" i="47"/>
  <c r="J1359" i="47"/>
  <c r="G1359" i="47"/>
  <c r="I1359" i="47"/>
  <c r="H1359" i="47"/>
  <c r="L1359" i="47"/>
  <c r="B1359" i="47"/>
  <c r="AL1359" i="47"/>
  <c r="P1359" i="47"/>
  <c r="AG1359" i="47"/>
  <c r="O1359" i="47"/>
  <c r="N1359" i="47"/>
  <c r="K1359" i="47"/>
  <c r="M1359" i="47"/>
  <c r="X1358" i="47"/>
  <c r="Z1358" i="47" s="1"/>
  <c r="Y1358" i="47"/>
  <c r="H1358" i="47"/>
  <c r="G1358" i="47"/>
  <c r="F1358" i="47"/>
  <c r="E1358" i="47"/>
  <c r="D1358" i="47"/>
  <c r="C1358" i="47"/>
  <c r="B1358" i="47"/>
  <c r="N1358" i="47"/>
  <c r="O1358" i="47"/>
  <c r="P1358" i="47"/>
  <c r="AG1358" i="47"/>
  <c r="AL1358" i="47"/>
  <c r="L1358" i="47"/>
  <c r="M1358" i="47"/>
  <c r="K1358" i="47"/>
  <c r="J1358" i="47"/>
  <c r="I1358" i="47"/>
  <c r="Q1358" i="47"/>
  <c r="X1357" i="47"/>
  <c r="Z1357" i="47" s="1"/>
  <c r="Y1357" i="47"/>
  <c r="N1357" i="47"/>
  <c r="O1357" i="47"/>
  <c r="P1357" i="47"/>
  <c r="AG1357" i="47"/>
  <c r="AL1357" i="47"/>
  <c r="K1357" i="47"/>
  <c r="B1357" i="47"/>
  <c r="C1357" i="47"/>
  <c r="D1357" i="47"/>
  <c r="E1357" i="47"/>
  <c r="F1357" i="47"/>
  <c r="G1357" i="47"/>
  <c r="H1357" i="47"/>
  <c r="I1357" i="47"/>
  <c r="J1357" i="47"/>
  <c r="L1357" i="47"/>
  <c r="M1357" i="47"/>
  <c r="Y1356" i="47"/>
  <c r="X1356" i="47"/>
  <c r="Z1356" i="47" s="1"/>
  <c r="AL1356" i="47"/>
  <c r="P1356" i="47"/>
  <c r="Q1356" i="47" s="1"/>
  <c r="O1356" i="47"/>
  <c r="N1356" i="47"/>
  <c r="M1356" i="47"/>
  <c r="L1356" i="47"/>
  <c r="K1356" i="47"/>
  <c r="F1356" i="47"/>
  <c r="J1356" i="47"/>
  <c r="I1356" i="47"/>
  <c r="H1356" i="47"/>
  <c r="G1356" i="47"/>
  <c r="B1356" i="47"/>
  <c r="C1356" i="47"/>
  <c r="D1356" i="47"/>
  <c r="E1356" i="47"/>
  <c r="AG1356" i="47"/>
  <c r="AK1356" i="47" s="1"/>
  <c r="X1355" i="47"/>
  <c r="Z1355" i="47" s="1"/>
  <c r="Y1355" i="47"/>
  <c r="P1355" i="47"/>
  <c r="Q1355" i="47" s="1"/>
  <c r="I1355" i="47"/>
  <c r="J1355" i="47"/>
  <c r="M1355" i="47"/>
  <c r="O1355" i="47"/>
  <c r="B1355" i="47"/>
  <c r="C1355" i="47"/>
  <c r="D1355" i="47"/>
  <c r="E1355" i="47"/>
  <c r="F1355" i="47"/>
  <c r="G1355" i="47"/>
  <c r="N1355" i="47"/>
  <c r="H1355" i="47"/>
  <c r="AL1355" i="47"/>
  <c r="AG1355" i="47"/>
  <c r="AK1355" i="47" s="1"/>
  <c r="K1355" i="47"/>
  <c r="L1355" i="47"/>
  <c r="X1354" i="47"/>
  <c r="Z1354" i="47" s="1"/>
  <c r="Y1354" i="47"/>
  <c r="C1354" i="47"/>
  <c r="D1354" i="47"/>
  <c r="E1354" i="47"/>
  <c r="F1354" i="47"/>
  <c r="G1354" i="47"/>
  <c r="I1354" i="47"/>
  <c r="K1354" i="47"/>
  <c r="L1354" i="47"/>
  <c r="M1354" i="47"/>
  <c r="N1354" i="47"/>
  <c r="P1354" i="47"/>
  <c r="O1354" i="47"/>
  <c r="J1354" i="47"/>
  <c r="AG1354" i="47"/>
  <c r="AL1354" i="47"/>
  <c r="H1354" i="47"/>
  <c r="B1354" i="47"/>
  <c r="Y1353" i="47"/>
  <c r="X1353" i="47"/>
  <c r="Z1353" i="47" s="1"/>
  <c r="D1353" i="47"/>
  <c r="AL1353" i="47"/>
  <c r="AG1353" i="47"/>
  <c r="B1353" i="47"/>
  <c r="C1353" i="47"/>
  <c r="P1353" i="47"/>
  <c r="O1353" i="47"/>
  <c r="N1353" i="47"/>
  <c r="M1353" i="47"/>
  <c r="L1353" i="47"/>
  <c r="K1353" i="47"/>
  <c r="J1353" i="47"/>
  <c r="I1353" i="47"/>
  <c r="H1353" i="47"/>
  <c r="G1353" i="47"/>
  <c r="F1353" i="47"/>
  <c r="E1353" i="47"/>
  <c r="Y1352" i="47"/>
  <c r="X1352" i="47"/>
  <c r="Z1352" i="47" s="1"/>
  <c r="N1352" i="47"/>
  <c r="O1352" i="47"/>
  <c r="P1352" i="47"/>
  <c r="M1352" i="47"/>
  <c r="AG1352" i="47"/>
  <c r="AL1352" i="47"/>
  <c r="K1352" i="47"/>
  <c r="B1352" i="47"/>
  <c r="D1352" i="47"/>
  <c r="C1352" i="47"/>
  <c r="H1352" i="47"/>
  <c r="F1352" i="47"/>
  <c r="G1352" i="47"/>
  <c r="L1352" i="47"/>
  <c r="Q1352" i="47"/>
  <c r="I1352" i="47"/>
  <c r="E1352" i="47"/>
  <c r="J1352" i="47"/>
  <c r="Y1351" i="47"/>
  <c r="X1351" i="47"/>
  <c r="Z1351" i="47" s="1"/>
  <c r="N1351" i="47"/>
  <c r="B1351" i="47"/>
  <c r="C1351" i="47"/>
  <c r="D1351" i="47"/>
  <c r="E1351" i="47"/>
  <c r="F1351" i="47"/>
  <c r="G1351" i="47"/>
  <c r="H1351" i="47"/>
  <c r="I1351" i="47"/>
  <c r="J1351" i="47"/>
  <c r="L1351" i="47"/>
  <c r="P1351" i="47"/>
  <c r="Q1351" i="47" s="1"/>
  <c r="O1351" i="47"/>
  <c r="M1351" i="47"/>
  <c r="K1351" i="47"/>
  <c r="AL1351" i="47"/>
  <c r="AG1351" i="47"/>
  <c r="X1350" i="47"/>
  <c r="Z1350" i="47" s="1"/>
  <c r="Y1350" i="47"/>
  <c r="AG1350" i="47"/>
  <c r="AL1350" i="47"/>
  <c r="J1350" i="47"/>
  <c r="B1350" i="47"/>
  <c r="C1350" i="47"/>
  <c r="D1350" i="47"/>
  <c r="E1350" i="47"/>
  <c r="F1350" i="47"/>
  <c r="G1350" i="47"/>
  <c r="H1350" i="47"/>
  <c r="I1350" i="47"/>
  <c r="K1350" i="47"/>
  <c r="L1350" i="47"/>
  <c r="M1350" i="47"/>
  <c r="N1350" i="47"/>
  <c r="O1350" i="47"/>
  <c r="P1350" i="47"/>
  <c r="X1349" i="47"/>
  <c r="Z1349" i="47" s="1"/>
  <c r="Y1349" i="47"/>
  <c r="J1349" i="47"/>
  <c r="C1349" i="47"/>
  <c r="B1349" i="47"/>
  <c r="M1349" i="47"/>
  <c r="N1349" i="47"/>
  <c r="O1349" i="47"/>
  <c r="P1349" i="47"/>
  <c r="K1349" i="47"/>
  <c r="AG1349" i="47"/>
  <c r="AL1349" i="47"/>
  <c r="D1349" i="47"/>
  <c r="E1349" i="47"/>
  <c r="F1349" i="47"/>
  <c r="G1349" i="47"/>
  <c r="H1349" i="47"/>
  <c r="I1349" i="47"/>
  <c r="L1349" i="47"/>
  <c r="X1348" i="47"/>
  <c r="Z1348" i="47" s="1"/>
  <c r="Y1348" i="47"/>
  <c r="AL1348" i="47"/>
  <c r="AG1348" i="47"/>
  <c r="P1348" i="47"/>
  <c r="O1348" i="47"/>
  <c r="K1348" i="47"/>
  <c r="L1348" i="47"/>
  <c r="B1348" i="47"/>
  <c r="D1348" i="47"/>
  <c r="E1348" i="47"/>
  <c r="F1348" i="47"/>
  <c r="N1348" i="47"/>
  <c r="G1348" i="47"/>
  <c r="H1348" i="47"/>
  <c r="C1348" i="47"/>
  <c r="J1348" i="47"/>
  <c r="I1348" i="47"/>
  <c r="M1348" i="47"/>
  <c r="Y1347" i="47"/>
  <c r="X1347" i="47"/>
  <c r="Z1347" i="47" s="1"/>
  <c r="D1347" i="47"/>
  <c r="E1347" i="47"/>
  <c r="F1347" i="47"/>
  <c r="B1347" i="47"/>
  <c r="C1347" i="47"/>
  <c r="AL1347" i="47"/>
  <c r="O1347" i="47"/>
  <c r="N1347" i="47"/>
  <c r="M1347" i="47"/>
  <c r="L1347" i="47"/>
  <c r="AG1347" i="47"/>
  <c r="K1347" i="47"/>
  <c r="P1347" i="47"/>
  <c r="J1347" i="47"/>
  <c r="I1347" i="47"/>
  <c r="H1347" i="47"/>
  <c r="G1347" i="47"/>
  <c r="X1346" i="47"/>
  <c r="Z1346" i="47" s="1"/>
  <c r="Y1346" i="47"/>
  <c r="M1346" i="47"/>
  <c r="L1346" i="47"/>
  <c r="K1346" i="47"/>
  <c r="J1346" i="47"/>
  <c r="I1346" i="47"/>
  <c r="H1346" i="47"/>
  <c r="G1346" i="47"/>
  <c r="F1346" i="47"/>
  <c r="E1346" i="47"/>
  <c r="D1346" i="47"/>
  <c r="AL1346" i="47"/>
  <c r="AG1346" i="47"/>
  <c r="B1346" i="47"/>
  <c r="P1346" i="47"/>
  <c r="O1346" i="47"/>
  <c r="N1346" i="47"/>
  <c r="C1346" i="47"/>
  <c r="Y1345" i="47"/>
  <c r="X1345" i="47"/>
  <c r="Z1345" i="47" s="1"/>
  <c r="H1345" i="47"/>
  <c r="I1345" i="47"/>
  <c r="J1345" i="47"/>
  <c r="K1345" i="47"/>
  <c r="L1345" i="47"/>
  <c r="M1345" i="47"/>
  <c r="N1345" i="47"/>
  <c r="O1345" i="47"/>
  <c r="P1345" i="47"/>
  <c r="G1345" i="47"/>
  <c r="C1345" i="47"/>
  <c r="B1345" i="47"/>
  <c r="D1345" i="47"/>
  <c r="F1345" i="47"/>
  <c r="E1345" i="47"/>
  <c r="AL1345" i="47"/>
  <c r="AG1345" i="47"/>
  <c r="AK1345" i="47" s="1"/>
  <c r="Q1345" i="47"/>
  <c r="Y1344" i="47"/>
  <c r="X1344" i="47"/>
  <c r="Z1344" i="47" s="1"/>
  <c r="O1344" i="47"/>
  <c r="B1344" i="47"/>
  <c r="C1344" i="47"/>
  <c r="D1344" i="47"/>
  <c r="N1344" i="47"/>
  <c r="E1344" i="47"/>
  <c r="K1344" i="47"/>
  <c r="F1344" i="47"/>
  <c r="G1344" i="47"/>
  <c r="H1344" i="47"/>
  <c r="I1344" i="47"/>
  <c r="J1344" i="47"/>
  <c r="L1344" i="47"/>
  <c r="M1344" i="47"/>
  <c r="AL1344" i="47"/>
  <c r="AG1344" i="47"/>
  <c r="P1344" i="47"/>
  <c r="X1343" i="47"/>
  <c r="Z1343" i="47" s="1"/>
  <c r="Y1343" i="47"/>
  <c r="K1343" i="47"/>
  <c r="G1343" i="47"/>
  <c r="E1343" i="47"/>
  <c r="J1343" i="47"/>
  <c r="H1343" i="47"/>
  <c r="B1343" i="47"/>
  <c r="D1343" i="47"/>
  <c r="L1343" i="47"/>
  <c r="C1343" i="47"/>
  <c r="M1343" i="47"/>
  <c r="AL1343" i="47"/>
  <c r="AG1343" i="47"/>
  <c r="I1343" i="47"/>
  <c r="F1343" i="47"/>
  <c r="P1343" i="47"/>
  <c r="O1343" i="47"/>
  <c r="N1343" i="47"/>
  <c r="X1342" i="47"/>
  <c r="Z1342" i="47" s="1"/>
  <c r="Y1342" i="47"/>
  <c r="E1342" i="47"/>
  <c r="D1342" i="47"/>
  <c r="C1342" i="47"/>
  <c r="B1342" i="47"/>
  <c r="AL1342" i="47"/>
  <c r="AG1342" i="47"/>
  <c r="P1342" i="47"/>
  <c r="O1342" i="47"/>
  <c r="N1342" i="47"/>
  <c r="M1342" i="47"/>
  <c r="L1342" i="47"/>
  <c r="K1342" i="47"/>
  <c r="J1342" i="47"/>
  <c r="I1342" i="47"/>
  <c r="H1342" i="47"/>
  <c r="G1342" i="47"/>
  <c r="F1342" i="47"/>
  <c r="X1341" i="47"/>
  <c r="Z1341" i="47" s="1"/>
  <c r="Y1341" i="47"/>
  <c r="AL1341" i="47"/>
  <c r="M1341" i="47"/>
  <c r="N1341" i="47"/>
  <c r="O1341" i="47"/>
  <c r="P1341" i="47"/>
  <c r="B1341" i="47"/>
  <c r="AG1341" i="47"/>
  <c r="L1341" i="47"/>
  <c r="K1341" i="47"/>
  <c r="J1341" i="47"/>
  <c r="I1341" i="47"/>
  <c r="H1341" i="47"/>
  <c r="G1341" i="47"/>
  <c r="F1341" i="47"/>
  <c r="E1341" i="47"/>
  <c r="D1341" i="47"/>
  <c r="C1341" i="47"/>
  <c r="Y1340" i="47"/>
  <c r="X1340" i="47"/>
  <c r="Z1340" i="47" s="1"/>
  <c r="M1340" i="47"/>
  <c r="N1340" i="47"/>
  <c r="O1340" i="47"/>
  <c r="P1340" i="47"/>
  <c r="AG1340" i="47"/>
  <c r="AL1340" i="47"/>
  <c r="I1340" i="47"/>
  <c r="B1340" i="47"/>
  <c r="C1340" i="47"/>
  <c r="D1340" i="47"/>
  <c r="E1340" i="47"/>
  <c r="F1340" i="47"/>
  <c r="G1340" i="47"/>
  <c r="H1340" i="47"/>
  <c r="J1340" i="47"/>
  <c r="K1340" i="47"/>
  <c r="L1340" i="47"/>
  <c r="Y1339" i="47"/>
  <c r="X1339" i="47"/>
  <c r="Z1339" i="47" s="1"/>
  <c r="C1339" i="47"/>
  <c r="B1339" i="47"/>
  <c r="O1339" i="47"/>
  <c r="AL1339" i="47"/>
  <c r="AG1339" i="47"/>
  <c r="P1339" i="47"/>
  <c r="D1339" i="47"/>
  <c r="E1339" i="47"/>
  <c r="F1339" i="47"/>
  <c r="G1339" i="47"/>
  <c r="H1339" i="47"/>
  <c r="I1339" i="47"/>
  <c r="J1339" i="47"/>
  <c r="K1339" i="47"/>
  <c r="L1339" i="47"/>
  <c r="M1339" i="47"/>
  <c r="N1339" i="47"/>
  <c r="X1338" i="47"/>
  <c r="Z1338" i="47" s="1"/>
  <c r="Y1338" i="47"/>
  <c r="AL1338" i="47"/>
  <c r="AG1338" i="47"/>
  <c r="P1338" i="47"/>
  <c r="AK1338" i="47" s="1"/>
  <c r="O1338" i="47"/>
  <c r="J1338" i="47"/>
  <c r="N1338" i="47"/>
  <c r="M1338" i="47"/>
  <c r="L1338" i="47"/>
  <c r="K1338" i="47"/>
  <c r="H1338" i="47"/>
  <c r="I1338" i="47"/>
  <c r="G1338" i="47"/>
  <c r="F1338" i="47"/>
  <c r="E1338" i="47"/>
  <c r="D1338" i="47"/>
  <c r="C1338" i="47"/>
  <c r="B1338" i="47"/>
  <c r="Y1337" i="47"/>
  <c r="X1337" i="47"/>
  <c r="Z1337" i="47" s="1"/>
  <c r="F1337" i="47"/>
  <c r="J1337" i="47"/>
  <c r="I1337" i="47"/>
  <c r="H1337" i="47"/>
  <c r="G1337" i="47"/>
  <c r="E1337" i="47"/>
  <c r="D1337" i="47"/>
  <c r="AL1337" i="47"/>
  <c r="AG1337" i="47"/>
  <c r="C1337" i="47"/>
  <c r="B1337" i="47"/>
  <c r="P1337" i="47"/>
  <c r="O1337" i="47"/>
  <c r="N1337" i="47"/>
  <c r="M1337" i="47"/>
  <c r="L1337" i="47"/>
  <c r="K1337" i="47"/>
  <c r="Y1336" i="47"/>
  <c r="X1336" i="47"/>
  <c r="Z1336" i="47" s="1"/>
  <c r="P1336" i="47"/>
  <c r="O1336" i="47"/>
  <c r="N1336" i="47"/>
  <c r="M1336" i="47"/>
  <c r="L1336" i="47"/>
  <c r="K1336" i="47"/>
  <c r="J1336" i="47"/>
  <c r="B1336" i="47"/>
  <c r="I1336" i="47"/>
  <c r="H1336" i="47"/>
  <c r="G1336" i="47"/>
  <c r="F1336" i="47"/>
  <c r="E1336" i="47"/>
  <c r="D1336" i="47"/>
  <c r="C1336" i="47"/>
  <c r="AL1336" i="47"/>
  <c r="AG1336" i="47"/>
  <c r="AK1336" i="47" s="1"/>
  <c r="Q1336" i="47"/>
  <c r="X1335" i="47"/>
  <c r="Z1335" i="47" s="1"/>
  <c r="Y1335" i="47"/>
  <c r="I1335" i="47"/>
  <c r="H1335" i="47"/>
  <c r="G1335" i="47"/>
  <c r="F1335" i="47"/>
  <c r="E1335" i="47"/>
  <c r="D1335" i="47"/>
  <c r="C1335" i="47"/>
  <c r="B1335" i="47"/>
  <c r="P1335" i="47"/>
  <c r="J1335" i="47"/>
  <c r="AL1335" i="47"/>
  <c r="AG1335" i="47"/>
  <c r="O1335" i="47"/>
  <c r="N1335" i="47"/>
  <c r="M1335" i="47"/>
  <c r="L1335" i="47"/>
  <c r="K1335" i="47"/>
  <c r="Y1334" i="47"/>
  <c r="X1334" i="47"/>
  <c r="Z1334" i="47" s="1"/>
  <c r="AL1334" i="47"/>
  <c r="AG1334" i="47"/>
  <c r="P1334" i="47"/>
  <c r="O1334" i="47"/>
  <c r="N1334" i="47"/>
  <c r="M1334" i="47"/>
  <c r="L1334" i="47"/>
  <c r="F1334" i="47"/>
  <c r="D1334" i="47"/>
  <c r="K1334" i="47"/>
  <c r="C1334" i="47"/>
  <c r="I1334" i="47"/>
  <c r="B1334" i="47"/>
  <c r="H1334" i="47"/>
  <c r="E1334" i="47"/>
  <c r="J1334" i="47"/>
  <c r="G1334" i="47"/>
  <c r="X1333" i="47"/>
  <c r="Z1333" i="47" s="1"/>
  <c r="Y1333" i="47"/>
  <c r="F1333" i="47"/>
  <c r="E1333" i="47"/>
  <c r="D1333" i="47"/>
  <c r="C1333" i="47"/>
  <c r="AG1333" i="47"/>
  <c r="AL1333" i="47"/>
  <c r="P1333" i="47"/>
  <c r="O1333" i="47"/>
  <c r="N1333" i="47"/>
  <c r="B1333" i="47"/>
  <c r="M1333" i="47"/>
  <c r="L1333" i="47"/>
  <c r="K1333" i="47"/>
  <c r="J1333" i="47"/>
  <c r="I1333" i="47"/>
  <c r="H1333" i="47"/>
  <c r="G1333" i="47"/>
  <c r="X1332" i="47"/>
  <c r="Z1332" i="47" s="1"/>
  <c r="Y1332" i="47"/>
  <c r="AL1332" i="47"/>
  <c r="AG1332" i="47"/>
  <c r="P1332" i="47"/>
  <c r="O1332" i="47"/>
  <c r="N1332" i="47"/>
  <c r="M1332" i="47"/>
  <c r="L1332" i="47"/>
  <c r="K1332" i="47"/>
  <c r="J1332" i="47"/>
  <c r="I1332" i="47"/>
  <c r="H1332" i="47"/>
  <c r="G1332" i="47"/>
  <c r="F1332" i="47"/>
  <c r="E1332" i="47"/>
  <c r="D1332" i="47"/>
  <c r="C1332" i="47"/>
  <c r="B1332" i="47"/>
  <c r="Y1331" i="47"/>
  <c r="X1331" i="47"/>
  <c r="Z1331" i="47" s="1"/>
  <c r="AL1331" i="47"/>
  <c r="AG1331" i="47"/>
  <c r="P1331" i="47"/>
  <c r="O1331" i="47"/>
  <c r="N1331" i="47"/>
  <c r="M1331" i="47"/>
  <c r="L1331" i="47"/>
  <c r="K1331" i="47"/>
  <c r="J1331" i="47"/>
  <c r="I1331" i="47"/>
  <c r="H1331" i="47"/>
  <c r="G1331" i="47"/>
  <c r="F1331" i="47"/>
  <c r="E1331" i="47"/>
  <c r="D1331" i="47"/>
  <c r="C1331" i="47"/>
  <c r="B1331" i="47"/>
  <c r="X1330" i="47"/>
  <c r="Z1330" i="47" s="1"/>
  <c r="Y1330" i="47"/>
  <c r="AL1330" i="47"/>
  <c r="AG1330" i="47"/>
  <c r="P1330" i="47"/>
  <c r="O1330" i="47"/>
  <c r="N1330" i="47"/>
  <c r="M1330" i="47"/>
  <c r="L1330" i="47"/>
  <c r="K1330" i="47"/>
  <c r="J1330" i="47"/>
  <c r="I1330" i="47"/>
  <c r="H1330" i="47"/>
  <c r="G1330" i="47"/>
  <c r="F1330" i="47"/>
  <c r="E1330" i="47"/>
  <c r="D1330" i="47"/>
  <c r="C1330" i="47"/>
  <c r="B1330" i="47"/>
  <c r="Y1329" i="47"/>
  <c r="X1329" i="47"/>
  <c r="Z1329" i="47" s="1"/>
  <c r="AL1329" i="47"/>
  <c r="AG1329" i="47"/>
  <c r="P1329" i="47"/>
  <c r="O1329" i="47"/>
  <c r="N1329" i="47"/>
  <c r="M1329" i="47"/>
  <c r="L1329" i="47"/>
  <c r="K1329" i="47"/>
  <c r="J1329" i="47"/>
  <c r="I1329" i="47"/>
  <c r="H1329" i="47"/>
  <c r="G1329" i="47"/>
  <c r="F1329" i="47"/>
  <c r="E1329" i="47"/>
  <c r="D1329" i="47"/>
  <c r="C1329" i="47"/>
  <c r="B1329" i="47"/>
  <c r="Y1328" i="47"/>
  <c r="X1328" i="47"/>
  <c r="Z1328" i="47" s="1"/>
  <c r="AG1328" i="47"/>
  <c r="AL1328" i="47"/>
  <c r="P1328" i="47"/>
  <c r="O1328" i="47"/>
  <c r="N1328" i="47"/>
  <c r="M1328" i="47"/>
  <c r="L1328" i="47"/>
  <c r="K1328" i="47"/>
  <c r="J1328" i="47"/>
  <c r="I1328" i="47"/>
  <c r="H1328" i="47"/>
  <c r="G1328" i="47"/>
  <c r="F1328" i="47"/>
  <c r="E1328" i="47"/>
  <c r="D1328" i="47"/>
  <c r="C1328" i="47"/>
  <c r="B1328" i="47"/>
  <c r="Y1327" i="47"/>
  <c r="X1327" i="47"/>
  <c r="Z1327" i="47" s="1"/>
  <c r="AL1327" i="47"/>
  <c r="AG1327" i="47"/>
  <c r="P1327" i="47"/>
  <c r="O1327" i="47"/>
  <c r="N1327" i="47"/>
  <c r="M1327" i="47"/>
  <c r="L1327" i="47"/>
  <c r="K1327" i="47"/>
  <c r="J1327" i="47"/>
  <c r="I1327" i="47"/>
  <c r="H1327" i="47"/>
  <c r="G1327" i="47"/>
  <c r="F1327" i="47"/>
  <c r="E1327" i="47"/>
  <c r="D1327" i="47"/>
  <c r="C1327" i="47"/>
  <c r="B1327" i="47"/>
  <c r="Y1326" i="47"/>
  <c r="X1326" i="47"/>
  <c r="Z1326" i="47" s="1"/>
  <c r="AG1326" i="47"/>
  <c r="AL1326" i="47"/>
  <c r="P1326" i="47"/>
  <c r="O1326" i="47"/>
  <c r="N1326" i="47"/>
  <c r="M1326" i="47"/>
  <c r="L1326" i="47"/>
  <c r="K1326" i="47"/>
  <c r="J1326" i="47"/>
  <c r="I1326" i="47"/>
  <c r="H1326" i="47"/>
  <c r="G1326" i="47"/>
  <c r="F1326" i="47"/>
  <c r="E1326" i="47"/>
  <c r="D1326" i="47"/>
  <c r="C1326" i="47"/>
  <c r="B1326" i="47"/>
  <c r="Y1325" i="47"/>
  <c r="X1325" i="47"/>
  <c r="Z1325" i="47" s="1"/>
  <c r="AG1325" i="47"/>
  <c r="AL1325" i="47"/>
  <c r="P1325" i="47"/>
  <c r="O1325" i="47"/>
  <c r="N1325" i="47"/>
  <c r="M1325" i="47"/>
  <c r="L1325" i="47"/>
  <c r="K1325" i="47"/>
  <c r="J1325" i="47"/>
  <c r="I1325" i="47"/>
  <c r="H1325" i="47"/>
  <c r="G1325" i="47"/>
  <c r="F1325" i="47"/>
  <c r="E1325" i="47"/>
  <c r="D1325" i="47"/>
  <c r="C1325" i="47"/>
  <c r="B1325" i="47"/>
  <c r="Y1324" i="47"/>
  <c r="X1324" i="47"/>
  <c r="Z1324" i="47" s="1"/>
  <c r="AL1324" i="47"/>
  <c r="AG1324" i="47"/>
  <c r="P1324" i="47"/>
  <c r="O1324" i="47"/>
  <c r="N1324" i="47"/>
  <c r="M1324" i="47"/>
  <c r="L1324" i="47"/>
  <c r="K1324" i="47"/>
  <c r="J1324" i="47"/>
  <c r="I1324" i="47"/>
  <c r="H1324" i="47"/>
  <c r="G1324" i="47"/>
  <c r="F1324" i="47"/>
  <c r="E1324" i="47"/>
  <c r="D1324" i="47"/>
  <c r="C1324" i="47"/>
  <c r="B1324" i="47"/>
  <c r="X1323" i="47"/>
  <c r="Z1323" i="47" s="1"/>
  <c r="Y1323" i="47"/>
  <c r="AL1323" i="47"/>
  <c r="AG1323" i="47"/>
  <c r="P1323" i="47"/>
  <c r="O1323" i="47"/>
  <c r="N1323" i="47"/>
  <c r="M1323" i="47"/>
  <c r="L1323" i="47"/>
  <c r="K1323" i="47"/>
  <c r="J1323" i="47"/>
  <c r="I1323" i="47"/>
  <c r="H1323" i="47"/>
  <c r="G1323" i="47"/>
  <c r="F1323" i="47"/>
  <c r="E1323" i="47"/>
  <c r="D1323" i="47"/>
  <c r="C1323" i="47"/>
  <c r="B1323" i="47"/>
  <c r="Y1322" i="47"/>
  <c r="X1322" i="47"/>
  <c r="Z1322" i="47" s="1"/>
  <c r="AL1322" i="47"/>
  <c r="AG1322" i="47"/>
  <c r="P1322" i="47"/>
  <c r="O1322" i="47"/>
  <c r="N1322" i="47"/>
  <c r="M1322" i="47"/>
  <c r="L1322" i="47"/>
  <c r="K1322" i="47"/>
  <c r="J1322" i="47"/>
  <c r="I1322" i="47"/>
  <c r="H1322" i="47"/>
  <c r="G1322" i="47"/>
  <c r="F1322" i="47"/>
  <c r="E1322" i="47"/>
  <c r="D1322" i="47"/>
  <c r="C1322" i="47"/>
  <c r="B1322" i="47"/>
  <c r="Y1321" i="47"/>
  <c r="X1321" i="47"/>
  <c r="Z1321" i="47" s="1"/>
  <c r="AG1321" i="47"/>
  <c r="AL1321" i="47"/>
  <c r="P1321" i="47"/>
  <c r="O1321" i="47"/>
  <c r="N1321" i="47"/>
  <c r="M1321" i="47"/>
  <c r="L1321" i="47"/>
  <c r="K1321" i="47"/>
  <c r="J1321" i="47"/>
  <c r="I1321" i="47"/>
  <c r="H1321" i="47"/>
  <c r="G1321" i="47"/>
  <c r="F1321" i="47"/>
  <c r="E1321" i="47"/>
  <c r="D1321" i="47"/>
  <c r="C1321" i="47"/>
  <c r="B1321" i="47"/>
  <c r="Y1320" i="47"/>
  <c r="X1320" i="47"/>
  <c r="Z1320" i="47" s="1"/>
  <c r="AG1320" i="47"/>
  <c r="AL1320" i="47"/>
  <c r="P1320" i="47"/>
  <c r="O1320" i="47"/>
  <c r="N1320" i="47"/>
  <c r="M1320" i="47"/>
  <c r="L1320" i="47"/>
  <c r="K1320" i="47"/>
  <c r="J1320" i="47"/>
  <c r="I1320" i="47"/>
  <c r="H1320" i="47"/>
  <c r="G1320" i="47"/>
  <c r="F1320" i="47"/>
  <c r="E1320" i="47"/>
  <c r="D1320" i="47"/>
  <c r="C1320" i="47"/>
  <c r="B1320" i="47"/>
  <c r="Y1319" i="47"/>
  <c r="X1319" i="47"/>
  <c r="Z1319" i="47" s="1"/>
  <c r="AL1319" i="47"/>
  <c r="AG1319" i="47"/>
  <c r="P1319" i="47"/>
  <c r="O1319" i="47"/>
  <c r="N1319" i="47"/>
  <c r="M1319" i="47"/>
  <c r="L1319" i="47"/>
  <c r="K1319" i="47"/>
  <c r="J1319" i="47"/>
  <c r="I1319" i="47"/>
  <c r="H1319" i="47"/>
  <c r="G1319" i="47"/>
  <c r="F1319" i="47"/>
  <c r="E1319" i="47"/>
  <c r="D1319" i="47"/>
  <c r="C1319" i="47"/>
  <c r="B1319" i="47"/>
  <c r="Y1318" i="47"/>
  <c r="X1318" i="47"/>
  <c r="Z1318" i="47" s="1"/>
  <c r="AG1318" i="47"/>
  <c r="N1318" i="47"/>
  <c r="AL1318" i="47"/>
  <c r="P1318" i="47"/>
  <c r="O1318" i="47"/>
  <c r="M1318" i="47"/>
  <c r="L1318" i="47"/>
  <c r="K1318" i="47"/>
  <c r="J1318" i="47"/>
  <c r="I1318" i="47"/>
  <c r="H1318" i="47"/>
  <c r="G1318" i="47"/>
  <c r="F1318" i="47"/>
  <c r="E1318" i="47"/>
  <c r="D1318" i="47"/>
  <c r="C1318" i="47"/>
  <c r="B1318" i="47"/>
  <c r="Y1317" i="47"/>
  <c r="X1317" i="47"/>
  <c r="Z1317" i="47" s="1"/>
  <c r="AL1317" i="47"/>
  <c r="L1317" i="47"/>
  <c r="K1317" i="47"/>
  <c r="J1317" i="47"/>
  <c r="I1317" i="47"/>
  <c r="H1317" i="47"/>
  <c r="G1317" i="47"/>
  <c r="F1317" i="47"/>
  <c r="E1317" i="47"/>
  <c r="D1317" i="47"/>
  <c r="C1317" i="47"/>
  <c r="B1317" i="47"/>
  <c r="O1317" i="47"/>
  <c r="P1317" i="47"/>
  <c r="AG1317" i="47"/>
  <c r="M1317" i="47"/>
  <c r="N1317" i="47"/>
  <c r="Y1316" i="47"/>
  <c r="X1316" i="47"/>
  <c r="Z1316" i="47" s="1"/>
  <c r="AL1316" i="47"/>
  <c r="D1316" i="47"/>
  <c r="AG1316" i="47"/>
  <c r="P1316" i="47"/>
  <c r="O1316" i="47"/>
  <c r="N1316" i="47"/>
  <c r="M1316" i="47"/>
  <c r="L1316" i="47"/>
  <c r="K1316" i="47"/>
  <c r="J1316" i="47"/>
  <c r="I1316" i="47"/>
  <c r="H1316" i="47"/>
  <c r="G1316" i="47"/>
  <c r="F1316" i="47"/>
  <c r="E1316" i="47"/>
  <c r="C1316" i="47"/>
  <c r="B1316" i="47"/>
  <c r="X1315" i="47"/>
  <c r="Z1315" i="47" s="1"/>
  <c r="Y1315" i="47"/>
  <c r="AG1315" i="47"/>
  <c r="J1315" i="47"/>
  <c r="P1315" i="47"/>
  <c r="B1315" i="47"/>
  <c r="C1315" i="47"/>
  <c r="D1315" i="47"/>
  <c r="O1315" i="47"/>
  <c r="F1315" i="47"/>
  <c r="I1315" i="47"/>
  <c r="K1315" i="47"/>
  <c r="L1315" i="47"/>
  <c r="E1315" i="47"/>
  <c r="M1315" i="47"/>
  <c r="H1315" i="47"/>
  <c r="G1315" i="47"/>
  <c r="N1315" i="47"/>
  <c r="AL1315" i="47"/>
  <c r="X1314" i="47"/>
  <c r="Z1314" i="47" s="1"/>
  <c r="Y1314" i="47"/>
  <c r="L1314" i="47"/>
  <c r="N1314" i="47"/>
  <c r="M1314" i="47"/>
  <c r="O1314" i="47"/>
  <c r="P1314" i="47"/>
  <c r="AG1314" i="47"/>
  <c r="AL1314" i="47"/>
  <c r="H1314" i="47"/>
  <c r="B1314" i="47"/>
  <c r="C1314" i="47"/>
  <c r="D1314" i="47"/>
  <c r="E1314" i="47"/>
  <c r="F1314" i="47"/>
  <c r="G1314" i="47"/>
  <c r="I1314" i="47"/>
  <c r="J1314" i="47"/>
  <c r="K1314" i="47"/>
  <c r="Y1313" i="47"/>
  <c r="X1313" i="47"/>
  <c r="Z1313" i="47" s="1"/>
  <c r="O1313" i="47"/>
  <c r="N1313" i="47"/>
  <c r="M1313" i="47"/>
  <c r="L1313" i="47"/>
  <c r="J1313" i="47"/>
  <c r="I1313" i="47"/>
  <c r="H1313" i="47"/>
  <c r="G1313" i="47"/>
  <c r="F1313" i="47"/>
  <c r="E1313" i="47"/>
  <c r="D1313" i="47"/>
  <c r="AG1313" i="47"/>
  <c r="C1313" i="47"/>
  <c r="P1313" i="47"/>
  <c r="B1313" i="47"/>
  <c r="K1313" i="47"/>
  <c r="AL1313" i="47"/>
  <c r="X1312" i="47"/>
  <c r="Z1312" i="47" s="1"/>
  <c r="Y1312" i="47"/>
  <c r="I1312" i="47"/>
  <c r="H1312" i="47"/>
  <c r="G1312" i="47"/>
  <c r="F1312" i="47"/>
  <c r="E1312" i="47"/>
  <c r="D1312" i="47"/>
  <c r="C1312" i="47"/>
  <c r="B1312" i="47"/>
  <c r="AL1312" i="47"/>
  <c r="AG1312" i="47"/>
  <c r="P1312" i="47"/>
  <c r="O1312" i="47"/>
  <c r="N1312" i="47"/>
  <c r="M1312" i="47"/>
  <c r="K1312" i="47"/>
  <c r="J1312" i="47"/>
  <c r="L1312" i="47"/>
  <c r="Y1311" i="47"/>
  <c r="X1311" i="47"/>
  <c r="Z1311" i="47" s="1"/>
  <c r="B1311" i="47"/>
  <c r="C1311" i="47"/>
  <c r="D1311" i="47"/>
  <c r="E1311" i="47"/>
  <c r="F1311" i="47"/>
  <c r="G1311" i="47"/>
  <c r="I1311" i="47"/>
  <c r="H1311" i="47"/>
  <c r="AL1311" i="47"/>
  <c r="AG1311" i="47"/>
  <c r="P1311" i="47"/>
  <c r="O1311" i="47"/>
  <c r="N1311" i="47"/>
  <c r="M1311" i="47"/>
  <c r="L1311" i="47"/>
  <c r="K1311" i="47"/>
  <c r="J1311" i="47"/>
  <c r="X1310" i="47"/>
  <c r="Z1310" i="47" s="1"/>
  <c r="Y1310" i="47"/>
  <c r="K1310" i="47"/>
  <c r="L1310" i="47"/>
  <c r="M1310" i="47"/>
  <c r="N1310" i="47"/>
  <c r="O1310" i="47"/>
  <c r="P1310" i="47"/>
  <c r="AG1310" i="47"/>
  <c r="AL1310" i="47"/>
  <c r="B1310" i="47"/>
  <c r="C1310" i="47"/>
  <c r="D1310" i="47"/>
  <c r="E1310" i="47"/>
  <c r="F1310" i="47"/>
  <c r="G1310" i="47"/>
  <c r="H1310" i="47"/>
  <c r="I1310" i="47"/>
  <c r="J1310" i="47"/>
  <c r="Y1309" i="47"/>
  <c r="X1309" i="47"/>
  <c r="Z1309" i="47" s="1"/>
  <c r="K1309" i="47"/>
  <c r="I1309" i="47"/>
  <c r="H1309" i="47"/>
  <c r="G1309" i="47"/>
  <c r="F1309" i="47"/>
  <c r="E1309" i="47"/>
  <c r="D1309" i="47"/>
  <c r="C1309" i="47"/>
  <c r="B1309" i="47"/>
  <c r="AL1309" i="47"/>
  <c r="AG1309" i="47"/>
  <c r="P1309" i="47"/>
  <c r="O1309" i="47"/>
  <c r="N1309" i="47"/>
  <c r="M1309" i="47"/>
  <c r="L1309" i="47"/>
  <c r="J1309" i="47"/>
  <c r="X1308" i="47"/>
  <c r="Z1308" i="47" s="1"/>
  <c r="Y1308" i="47"/>
  <c r="B1308" i="47"/>
  <c r="L1308" i="47"/>
  <c r="I1308" i="47"/>
  <c r="H1308" i="47"/>
  <c r="G1308" i="47"/>
  <c r="F1308" i="47"/>
  <c r="E1308" i="47"/>
  <c r="D1308" i="47"/>
  <c r="C1308" i="47"/>
  <c r="J1308" i="47"/>
  <c r="AL1308" i="47"/>
  <c r="AG1308" i="47"/>
  <c r="P1308" i="47"/>
  <c r="O1308" i="47"/>
  <c r="N1308" i="47"/>
  <c r="M1308" i="47"/>
  <c r="K1308" i="47"/>
  <c r="X1307" i="47"/>
  <c r="Z1307" i="47" s="1"/>
  <c r="Y1307" i="47"/>
  <c r="AL1307" i="47"/>
  <c r="H1307" i="47"/>
  <c r="P1307" i="47"/>
  <c r="Q1307" i="47" s="1"/>
  <c r="K1307" i="47"/>
  <c r="O1307" i="47"/>
  <c r="N1307" i="47"/>
  <c r="M1307" i="47"/>
  <c r="L1307" i="47"/>
  <c r="J1307" i="47"/>
  <c r="AG1307" i="47"/>
  <c r="AK1307" i="47" s="1"/>
  <c r="I1307" i="47"/>
  <c r="G1307" i="47"/>
  <c r="F1307" i="47"/>
  <c r="E1307" i="47"/>
  <c r="D1307" i="47"/>
  <c r="C1307" i="47"/>
  <c r="B1307" i="47"/>
  <c r="Y1306" i="47"/>
  <c r="X1306" i="47"/>
  <c r="Z1306" i="47" s="1"/>
  <c r="B1306" i="47"/>
  <c r="C1306" i="47"/>
  <c r="D1306" i="47"/>
  <c r="F1306" i="47"/>
  <c r="G1306" i="47"/>
  <c r="H1306" i="47"/>
  <c r="AL1306" i="47"/>
  <c r="AG1306" i="47"/>
  <c r="I1306" i="47"/>
  <c r="E1306" i="47"/>
  <c r="P1306" i="47"/>
  <c r="O1306" i="47"/>
  <c r="N1306" i="47"/>
  <c r="M1306" i="47"/>
  <c r="L1306" i="47"/>
  <c r="K1306" i="47"/>
  <c r="J1306" i="47"/>
  <c r="Y1305" i="47"/>
  <c r="X1305" i="47"/>
  <c r="Z1305" i="47" s="1"/>
  <c r="AL1305" i="47"/>
  <c r="AG1305" i="47"/>
  <c r="P1305" i="47"/>
  <c r="O1305" i="47"/>
  <c r="N1305" i="47"/>
  <c r="M1305" i="47"/>
  <c r="L1305" i="47"/>
  <c r="K1305" i="47"/>
  <c r="I1305" i="47"/>
  <c r="H1305" i="47"/>
  <c r="G1305" i="47"/>
  <c r="F1305" i="47"/>
  <c r="E1305" i="47"/>
  <c r="D1305" i="47"/>
  <c r="C1305" i="47"/>
  <c r="B1305" i="47"/>
  <c r="J1305" i="47"/>
  <c r="Y1304" i="47"/>
  <c r="X1304" i="47"/>
  <c r="Z1304" i="47" s="1"/>
  <c r="P1304" i="47"/>
  <c r="K1304" i="47"/>
  <c r="G1304" i="47"/>
  <c r="F1304" i="47"/>
  <c r="E1304" i="47"/>
  <c r="AL1304" i="47"/>
  <c r="J1304" i="47"/>
  <c r="D1304" i="47"/>
  <c r="H1304" i="47"/>
  <c r="C1304" i="47"/>
  <c r="I1304" i="47"/>
  <c r="AG1304" i="47"/>
  <c r="AK1304" i="47" s="1"/>
  <c r="Q1304" i="47"/>
  <c r="B1304" i="47"/>
  <c r="O1304" i="47"/>
  <c r="N1304" i="47"/>
  <c r="M1304" i="47"/>
  <c r="L1304" i="47"/>
  <c r="Y1303" i="47"/>
  <c r="X1303" i="47"/>
  <c r="Z1303" i="47" s="1"/>
  <c r="AG1303" i="47"/>
  <c r="AL1303" i="47"/>
  <c r="P1303" i="47"/>
  <c r="O1303" i="47"/>
  <c r="N1303" i="47"/>
  <c r="M1303" i="47"/>
  <c r="L1303" i="47"/>
  <c r="K1303" i="47"/>
  <c r="J1303" i="47"/>
  <c r="I1303" i="47"/>
  <c r="H1303" i="47"/>
  <c r="G1303" i="47"/>
  <c r="F1303" i="47"/>
  <c r="E1303" i="47"/>
  <c r="D1303" i="47"/>
  <c r="C1303" i="47"/>
  <c r="B1303" i="47"/>
  <c r="X1302" i="47"/>
  <c r="Z1302" i="47" s="1"/>
  <c r="Y1302" i="47"/>
  <c r="O1302" i="47"/>
  <c r="P1302" i="47"/>
  <c r="Q1302" i="47" s="1"/>
  <c r="L1302" i="47"/>
  <c r="AG1302" i="47"/>
  <c r="N1302" i="47"/>
  <c r="M1302" i="47"/>
  <c r="AL1302" i="47"/>
  <c r="K1302" i="47"/>
  <c r="J1302" i="47"/>
  <c r="I1302" i="47"/>
  <c r="H1302" i="47"/>
  <c r="G1302" i="47"/>
  <c r="F1302" i="47"/>
  <c r="E1302" i="47"/>
  <c r="D1302" i="47"/>
  <c r="C1302" i="47"/>
  <c r="B1302" i="47"/>
  <c r="Y1301" i="47"/>
  <c r="X1301" i="47"/>
  <c r="Z1301" i="47" s="1"/>
  <c r="AG1301" i="47"/>
  <c r="J1301" i="47"/>
  <c r="AL1301" i="47"/>
  <c r="P1301" i="47"/>
  <c r="O1301" i="47"/>
  <c r="N1301" i="47"/>
  <c r="M1301" i="47"/>
  <c r="L1301" i="47"/>
  <c r="K1301" i="47"/>
  <c r="I1301" i="47"/>
  <c r="H1301" i="47"/>
  <c r="G1301" i="47"/>
  <c r="F1301" i="47"/>
  <c r="E1301" i="47"/>
  <c r="D1301" i="47"/>
  <c r="C1301" i="47"/>
  <c r="B1301" i="47"/>
  <c r="Y1300" i="47"/>
  <c r="X1300" i="47"/>
  <c r="Z1300" i="47" s="1"/>
  <c r="AG1300" i="47"/>
  <c r="P1300" i="47"/>
  <c r="O1300" i="47"/>
  <c r="N1300" i="47"/>
  <c r="M1300" i="47"/>
  <c r="K1300" i="47"/>
  <c r="J1300" i="47"/>
  <c r="I1300" i="47"/>
  <c r="H1300" i="47"/>
  <c r="AL1300" i="47"/>
  <c r="G1300" i="47"/>
  <c r="F1300" i="47"/>
  <c r="E1300" i="47"/>
  <c r="D1300" i="47"/>
  <c r="C1300" i="47"/>
  <c r="B1300" i="47"/>
  <c r="L1300" i="47"/>
  <c r="X1299" i="47"/>
  <c r="Z1299" i="47" s="1"/>
  <c r="Y1299" i="47"/>
  <c r="AG1299" i="47"/>
  <c r="AL1299" i="47"/>
  <c r="P1299" i="47"/>
  <c r="O1299" i="47"/>
  <c r="N1299" i="47"/>
  <c r="M1299" i="47"/>
  <c r="L1299" i="47"/>
  <c r="K1299" i="47"/>
  <c r="J1299" i="47"/>
  <c r="I1299" i="47"/>
  <c r="G1299" i="47"/>
  <c r="F1299" i="47"/>
  <c r="D1299" i="47"/>
  <c r="C1299" i="47"/>
  <c r="B1299" i="47"/>
  <c r="E1299" i="47"/>
  <c r="H1299" i="47"/>
  <c r="Y1298" i="47"/>
  <c r="X1298" i="47"/>
  <c r="Z1298" i="47" s="1"/>
  <c r="D1298" i="47"/>
  <c r="E1298" i="47"/>
  <c r="F1298" i="47"/>
  <c r="G1298" i="47"/>
  <c r="H1298" i="47"/>
  <c r="I1298" i="47"/>
  <c r="J1298" i="47"/>
  <c r="K1298" i="47"/>
  <c r="L1298" i="47"/>
  <c r="M1298" i="47"/>
  <c r="N1298" i="47"/>
  <c r="O1298" i="47"/>
  <c r="P1298" i="47"/>
  <c r="AG1298" i="47"/>
  <c r="AL1298" i="47"/>
  <c r="B1298" i="47"/>
  <c r="C1298" i="47"/>
  <c r="Y1297" i="47"/>
  <c r="X1297" i="47"/>
  <c r="Z1297" i="47" s="1"/>
  <c r="M1297" i="47"/>
  <c r="P1297" i="47"/>
  <c r="O1297" i="47"/>
  <c r="N1297" i="47"/>
  <c r="K1297" i="47"/>
  <c r="I1297" i="47"/>
  <c r="B1297" i="47"/>
  <c r="C1297" i="47"/>
  <c r="D1297" i="47"/>
  <c r="E1297" i="47"/>
  <c r="F1297" i="47"/>
  <c r="G1297" i="47"/>
  <c r="H1297" i="47"/>
  <c r="J1297" i="47"/>
  <c r="AG1297" i="47"/>
  <c r="AL1297" i="47"/>
  <c r="L1297" i="47"/>
  <c r="X1296" i="47"/>
  <c r="Z1296" i="47" s="1"/>
  <c r="Y1296" i="47"/>
  <c r="B1296" i="47"/>
  <c r="C1296" i="47"/>
  <c r="D1296" i="47"/>
  <c r="E1296" i="47"/>
  <c r="F1296" i="47"/>
  <c r="G1296" i="47"/>
  <c r="H1296" i="47"/>
  <c r="I1296" i="47"/>
  <c r="J1296" i="47"/>
  <c r="K1296" i="47"/>
  <c r="L1296" i="47"/>
  <c r="M1296" i="47"/>
  <c r="AG1296" i="47"/>
  <c r="AL1296" i="47"/>
  <c r="N1296" i="47"/>
  <c r="O1296" i="47"/>
  <c r="P1296" i="47"/>
  <c r="Q1296" i="47" s="1"/>
  <c r="X1295" i="47"/>
  <c r="Z1295" i="47" s="1"/>
  <c r="Y1295" i="47"/>
  <c r="H1295" i="47"/>
  <c r="I1295" i="47"/>
  <c r="J1295" i="47"/>
  <c r="K1295" i="47"/>
  <c r="L1295" i="47"/>
  <c r="M1295" i="47"/>
  <c r="N1295" i="47"/>
  <c r="O1295" i="47"/>
  <c r="P1295" i="47"/>
  <c r="AG1295" i="47"/>
  <c r="AL1295" i="47"/>
  <c r="B1295" i="47"/>
  <c r="C1295" i="47"/>
  <c r="D1295" i="47"/>
  <c r="E1295" i="47"/>
  <c r="F1295" i="47"/>
  <c r="G1295" i="47"/>
  <c r="X1294" i="47"/>
  <c r="Z1294" i="47" s="1"/>
  <c r="Y1294" i="47"/>
  <c r="L1294" i="47"/>
  <c r="J1294" i="47"/>
  <c r="K1294" i="47"/>
  <c r="M1294" i="47"/>
  <c r="O1294" i="47"/>
  <c r="P1294" i="47"/>
  <c r="N1294" i="47"/>
  <c r="AG1294" i="47"/>
  <c r="AL1294" i="47"/>
  <c r="B1294" i="47"/>
  <c r="C1294" i="47"/>
  <c r="D1294" i="47"/>
  <c r="E1294" i="47"/>
  <c r="F1294" i="47"/>
  <c r="G1294" i="47"/>
  <c r="H1294" i="47"/>
  <c r="I1294" i="47"/>
  <c r="X1293" i="47"/>
  <c r="Z1293" i="47" s="1"/>
  <c r="Y1293" i="47"/>
  <c r="I1293" i="47"/>
  <c r="P1293" i="47"/>
  <c r="H1293" i="47"/>
  <c r="O1293" i="47"/>
  <c r="G1293" i="47"/>
  <c r="F1293" i="47"/>
  <c r="D1293" i="47"/>
  <c r="C1293" i="47"/>
  <c r="B1293" i="47"/>
  <c r="AL1293" i="47"/>
  <c r="AG1293" i="47"/>
  <c r="AK1293" i="47" s="1"/>
  <c r="E1293" i="47"/>
  <c r="Q1293" i="47"/>
  <c r="N1293" i="47"/>
  <c r="M1293" i="47"/>
  <c r="L1293" i="47"/>
  <c r="K1293" i="47"/>
  <c r="J1293" i="47"/>
  <c r="Y1292" i="47"/>
  <c r="X1292" i="47"/>
  <c r="Z1292" i="47" s="1"/>
  <c r="O1292" i="47"/>
  <c r="K1292" i="47"/>
  <c r="L1292" i="47"/>
  <c r="M1292" i="47"/>
  <c r="N1292" i="47"/>
  <c r="P1292" i="47"/>
  <c r="AG1292" i="47"/>
  <c r="AL1292" i="47"/>
  <c r="H1292" i="47"/>
  <c r="I1292" i="47"/>
  <c r="G1292" i="47"/>
  <c r="C1292" i="47"/>
  <c r="F1292" i="47"/>
  <c r="E1292" i="47"/>
  <c r="D1292" i="47"/>
  <c r="B1292" i="47"/>
  <c r="J1292" i="47"/>
  <c r="X1291" i="47"/>
  <c r="Z1291" i="47" s="1"/>
  <c r="Y1291" i="47"/>
  <c r="B1291" i="47"/>
  <c r="AL1291" i="47"/>
  <c r="AG1291" i="47"/>
  <c r="P1291" i="47"/>
  <c r="O1291" i="47"/>
  <c r="N1291" i="47"/>
  <c r="M1291" i="47"/>
  <c r="L1291" i="47"/>
  <c r="K1291" i="47"/>
  <c r="J1291" i="47"/>
  <c r="I1291" i="47"/>
  <c r="H1291" i="47"/>
  <c r="G1291" i="47"/>
  <c r="F1291" i="47"/>
  <c r="E1291" i="47"/>
  <c r="D1291" i="47"/>
  <c r="C1291" i="47"/>
  <c r="Y1290" i="47"/>
  <c r="X1290" i="47"/>
  <c r="Z1290" i="47" s="1"/>
  <c r="J1290" i="47"/>
  <c r="N1290" i="47"/>
  <c r="F1290" i="47"/>
  <c r="P1290" i="47"/>
  <c r="AG1290" i="47"/>
  <c r="AL1290" i="47"/>
  <c r="E1290" i="47"/>
  <c r="L1290" i="47"/>
  <c r="K1290" i="47"/>
  <c r="I1290" i="47"/>
  <c r="H1290" i="47"/>
  <c r="G1290" i="47"/>
  <c r="D1290" i="47"/>
  <c r="C1290" i="47"/>
  <c r="B1290" i="47"/>
  <c r="O1290" i="47"/>
  <c r="M1290" i="47"/>
  <c r="Y1289" i="47"/>
  <c r="X1289" i="47"/>
  <c r="Z1289" i="47" s="1"/>
  <c r="P1289" i="47"/>
  <c r="Q1289" i="47" s="1"/>
  <c r="N1289" i="47"/>
  <c r="M1289" i="47"/>
  <c r="O1289" i="47"/>
  <c r="L1289" i="47"/>
  <c r="B1289" i="47"/>
  <c r="C1289" i="47"/>
  <c r="D1289" i="47"/>
  <c r="E1289" i="47"/>
  <c r="F1289" i="47"/>
  <c r="K1289" i="47"/>
  <c r="J1289" i="47"/>
  <c r="AG1289" i="47"/>
  <c r="I1289" i="47"/>
  <c r="H1289" i="47"/>
  <c r="G1289" i="47"/>
  <c r="AL1289" i="47"/>
  <c r="AK1289" i="47"/>
  <c r="X1288" i="47"/>
  <c r="Z1288" i="47" s="1"/>
  <c r="Y1288" i="47"/>
  <c r="B1288" i="47"/>
  <c r="C1288" i="47"/>
  <c r="D1288" i="47"/>
  <c r="E1288" i="47"/>
  <c r="F1288" i="47"/>
  <c r="I1288" i="47"/>
  <c r="K1288" i="47"/>
  <c r="L1288" i="47"/>
  <c r="G1288" i="47"/>
  <c r="M1288" i="47"/>
  <c r="N1288" i="47"/>
  <c r="O1288" i="47"/>
  <c r="P1288" i="47"/>
  <c r="AG1288" i="47"/>
  <c r="AL1288" i="47"/>
  <c r="J1288" i="47"/>
  <c r="H1288" i="47"/>
  <c r="Y1287" i="47"/>
  <c r="X1287" i="47"/>
  <c r="Z1287" i="47" s="1"/>
  <c r="C1287" i="47"/>
  <c r="D1287" i="47"/>
  <c r="E1287" i="47"/>
  <c r="F1287" i="47"/>
  <c r="G1287" i="47"/>
  <c r="H1287" i="47"/>
  <c r="AG1287" i="47"/>
  <c r="I1287" i="47"/>
  <c r="J1287" i="47"/>
  <c r="B1287" i="47"/>
  <c r="AL1287" i="47"/>
  <c r="P1287" i="47"/>
  <c r="O1287" i="47"/>
  <c r="N1287" i="47"/>
  <c r="M1287" i="47"/>
  <c r="L1287" i="47"/>
  <c r="K1287" i="47"/>
  <c r="Y1286" i="47"/>
  <c r="X1286" i="47"/>
  <c r="Z1286" i="47" s="1"/>
  <c r="O1286" i="47"/>
  <c r="N1286" i="47"/>
  <c r="M1286" i="47"/>
  <c r="L1286" i="47"/>
  <c r="K1286" i="47"/>
  <c r="J1286" i="47"/>
  <c r="I1286" i="47"/>
  <c r="H1286" i="47"/>
  <c r="G1286" i="47"/>
  <c r="F1286" i="47"/>
  <c r="E1286" i="47"/>
  <c r="D1286" i="47"/>
  <c r="C1286" i="47"/>
  <c r="B1286" i="47"/>
  <c r="AL1286" i="47"/>
  <c r="AG1286" i="47"/>
  <c r="P1286" i="47"/>
  <c r="X1285" i="47"/>
  <c r="Z1285" i="47" s="1"/>
  <c r="Y1285" i="47"/>
  <c r="G1285" i="47"/>
  <c r="O1285" i="47"/>
  <c r="N1285" i="47"/>
  <c r="L1285" i="47"/>
  <c r="K1285" i="47"/>
  <c r="J1285" i="47"/>
  <c r="I1285" i="47"/>
  <c r="H1285" i="47"/>
  <c r="F1285" i="47"/>
  <c r="E1285" i="47"/>
  <c r="D1285" i="47"/>
  <c r="C1285" i="47"/>
  <c r="B1285" i="47"/>
  <c r="M1285" i="47"/>
  <c r="P1285" i="47"/>
  <c r="AL1285" i="47"/>
  <c r="AG1285" i="47"/>
  <c r="Y1284" i="47"/>
  <c r="X1284" i="47"/>
  <c r="Z1284" i="47" s="1"/>
  <c r="N1284" i="47"/>
  <c r="M1284" i="47"/>
  <c r="L1284" i="47"/>
  <c r="K1284" i="47"/>
  <c r="J1284" i="47"/>
  <c r="I1284" i="47"/>
  <c r="H1284" i="47"/>
  <c r="G1284" i="47"/>
  <c r="F1284" i="47"/>
  <c r="E1284" i="47"/>
  <c r="D1284" i="47"/>
  <c r="C1284" i="47"/>
  <c r="B1284" i="47"/>
  <c r="AG1284" i="47"/>
  <c r="AL1284" i="47"/>
  <c r="P1284" i="47"/>
  <c r="Q1284" i="47" s="1"/>
  <c r="O1284" i="47"/>
  <c r="Y1283" i="47"/>
  <c r="X1283" i="47"/>
  <c r="Z1283" i="47" s="1"/>
  <c r="P1283" i="47"/>
  <c r="O1283" i="47"/>
  <c r="N1283" i="47"/>
  <c r="M1283" i="47"/>
  <c r="L1283" i="47"/>
  <c r="K1283" i="47"/>
  <c r="I1283" i="47"/>
  <c r="H1283" i="47"/>
  <c r="G1283" i="47"/>
  <c r="F1283" i="47"/>
  <c r="E1283" i="47"/>
  <c r="D1283" i="47"/>
  <c r="C1283" i="47"/>
  <c r="B1283" i="47"/>
  <c r="J1283" i="47"/>
  <c r="AL1283" i="47"/>
  <c r="AG1283" i="47"/>
  <c r="AK1283" i="47" s="1"/>
  <c r="Q1283" i="47"/>
  <c r="Y1282" i="47"/>
  <c r="X1282" i="47"/>
  <c r="Z1282" i="47" s="1"/>
  <c r="I1282" i="47"/>
  <c r="J1282" i="47"/>
  <c r="K1282" i="47"/>
  <c r="L1282" i="47"/>
  <c r="M1282" i="47"/>
  <c r="N1282" i="47"/>
  <c r="O1282" i="47"/>
  <c r="P1282" i="47"/>
  <c r="AG1282" i="47"/>
  <c r="AL1282" i="47"/>
  <c r="B1282" i="47"/>
  <c r="C1282" i="47"/>
  <c r="D1282" i="47"/>
  <c r="E1282" i="47"/>
  <c r="F1282" i="47"/>
  <c r="G1282" i="47"/>
  <c r="H1282" i="47"/>
  <c r="Y1281" i="47"/>
  <c r="X1281" i="47"/>
  <c r="Z1281" i="47" s="1"/>
  <c r="N1281" i="47"/>
  <c r="M1281" i="47"/>
  <c r="L1281" i="47"/>
  <c r="K1281" i="47"/>
  <c r="O1281" i="47"/>
  <c r="J1281" i="47"/>
  <c r="I1281" i="47"/>
  <c r="H1281" i="47"/>
  <c r="C1281" i="47"/>
  <c r="G1281" i="47"/>
  <c r="F1281" i="47"/>
  <c r="E1281" i="47"/>
  <c r="D1281" i="47"/>
  <c r="B1281" i="47"/>
  <c r="AL1281" i="47"/>
  <c r="AG1281" i="47"/>
  <c r="P1281" i="47"/>
  <c r="X1280" i="47"/>
  <c r="Z1280" i="47" s="1"/>
  <c r="Y1280" i="47"/>
  <c r="N1280" i="47"/>
  <c r="M1280" i="47"/>
  <c r="L1280" i="47"/>
  <c r="K1280" i="47"/>
  <c r="J1280" i="47"/>
  <c r="I1280" i="47"/>
  <c r="H1280" i="47"/>
  <c r="G1280" i="47"/>
  <c r="E1280" i="47"/>
  <c r="D1280" i="47"/>
  <c r="C1280" i="47"/>
  <c r="B1280" i="47"/>
  <c r="F1280" i="47"/>
  <c r="AL1280" i="47"/>
  <c r="AG1280" i="47"/>
  <c r="P1280" i="47"/>
  <c r="O1280" i="47"/>
  <c r="Y1279" i="47"/>
  <c r="X1279" i="47"/>
  <c r="Z1279" i="47" s="1"/>
  <c r="B1279" i="47"/>
  <c r="P1279" i="47"/>
  <c r="Q1279" i="47" s="1"/>
  <c r="O1279" i="47"/>
  <c r="C1279" i="47"/>
  <c r="N1279" i="47"/>
  <c r="M1279" i="47"/>
  <c r="AL1279" i="47"/>
  <c r="AG1279" i="47"/>
  <c r="AK1279" i="47" s="1"/>
  <c r="D1279" i="47"/>
  <c r="E1279" i="47"/>
  <c r="F1279" i="47"/>
  <c r="G1279" i="47"/>
  <c r="H1279" i="47"/>
  <c r="I1279" i="47"/>
  <c r="J1279" i="47"/>
  <c r="K1279" i="47"/>
  <c r="L1279" i="47"/>
  <c r="Y1278" i="47"/>
  <c r="X1278" i="47"/>
  <c r="Z1278" i="47" s="1"/>
  <c r="I1278" i="47"/>
  <c r="J1278" i="47"/>
  <c r="K1278" i="47"/>
  <c r="L1278" i="47"/>
  <c r="M1278" i="47"/>
  <c r="N1278" i="47"/>
  <c r="O1278" i="47"/>
  <c r="P1278" i="47"/>
  <c r="AG1278" i="47"/>
  <c r="AL1278" i="47"/>
  <c r="B1278" i="47"/>
  <c r="C1278" i="47"/>
  <c r="D1278" i="47"/>
  <c r="E1278" i="47"/>
  <c r="F1278" i="47"/>
  <c r="G1278" i="47"/>
  <c r="H1278" i="47"/>
  <c r="Y1277" i="47"/>
  <c r="X1277" i="47"/>
  <c r="Z1277" i="47" s="1"/>
  <c r="B1277" i="47"/>
  <c r="J1277" i="47"/>
  <c r="I1277" i="47"/>
  <c r="H1277" i="47"/>
  <c r="G1277" i="47"/>
  <c r="F1277" i="47"/>
  <c r="E1277" i="47"/>
  <c r="D1277" i="47"/>
  <c r="C1277" i="47"/>
  <c r="AL1277" i="47"/>
  <c r="AG1277" i="47"/>
  <c r="K1277" i="47"/>
  <c r="P1277" i="47"/>
  <c r="O1277" i="47"/>
  <c r="N1277" i="47"/>
  <c r="M1277" i="47"/>
  <c r="L1277" i="47"/>
  <c r="Y1276" i="47"/>
  <c r="X1276" i="47"/>
  <c r="Z1276" i="47" s="1"/>
  <c r="AL1276" i="47"/>
  <c r="AG1276" i="47"/>
  <c r="B1276" i="47"/>
  <c r="P1276" i="47"/>
  <c r="AH1276" i="47" s="1"/>
  <c r="AI1276" i="47" s="1"/>
  <c r="AJ1276" i="47" s="1"/>
  <c r="O1276" i="47"/>
  <c r="N1276" i="47"/>
  <c r="M1276" i="47"/>
  <c r="L1276" i="47"/>
  <c r="K1276" i="47"/>
  <c r="J1276" i="47"/>
  <c r="Q1276" i="47"/>
  <c r="I1276" i="47"/>
  <c r="H1276" i="47"/>
  <c r="G1276" i="47"/>
  <c r="F1276" i="47"/>
  <c r="E1276" i="47"/>
  <c r="D1276" i="47"/>
  <c r="AK1276" i="47"/>
  <c r="C1276" i="47"/>
  <c r="X1275" i="47"/>
  <c r="Z1275" i="47" s="1"/>
  <c r="Y1275" i="47"/>
  <c r="D1275" i="47"/>
  <c r="E1275" i="47"/>
  <c r="G1275" i="47"/>
  <c r="AL1275" i="47"/>
  <c r="K1275" i="47"/>
  <c r="B1275" i="47"/>
  <c r="AG1275" i="47"/>
  <c r="C1275" i="47"/>
  <c r="F1275" i="47"/>
  <c r="O1275" i="47"/>
  <c r="N1275" i="47"/>
  <c r="M1275" i="47"/>
  <c r="L1275" i="47"/>
  <c r="J1275" i="47"/>
  <c r="P1275" i="47"/>
  <c r="I1275" i="47"/>
  <c r="H1275" i="47"/>
  <c r="Y1274" i="47"/>
  <c r="X1274" i="47"/>
  <c r="Z1274" i="47" s="1"/>
  <c r="J1274" i="47"/>
  <c r="B1274" i="47"/>
  <c r="C1274" i="47"/>
  <c r="D1274" i="47"/>
  <c r="E1274" i="47"/>
  <c r="F1274" i="47"/>
  <c r="H1274" i="47"/>
  <c r="I1274" i="47"/>
  <c r="K1274" i="47"/>
  <c r="N1274" i="47"/>
  <c r="O1274" i="47"/>
  <c r="P1274" i="47"/>
  <c r="L1274" i="47"/>
  <c r="G1274" i="47"/>
  <c r="AG1274" i="47"/>
  <c r="AL1274" i="47"/>
  <c r="M1274" i="47"/>
  <c r="X1273" i="47"/>
  <c r="Z1273" i="47" s="1"/>
  <c r="Y1273" i="47"/>
  <c r="N1273" i="47"/>
  <c r="O1273" i="47"/>
  <c r="P1273" i="47"/>
  <c r="AG1273" i="47"/>
  <c r="AL1273" i="47"/>
  <c r="L1273" i="47"/>
  <c r="K1273" i="47"/>
  <c r="J1273" i="47"/>
  <c r="I1273" i="47"/>
  <c r="H1273" i="47"/>
  <c r="G1273" i="47"/>
  <c r="F1273" i="47"/>
  <c r="E1273" i="47"/>
  <c r="D1273" i="47"/>
  <c r="C1273" i="47"/>
  <c r="B1273" i="47"/>
  <c r="M1273" i="47"/>
  <c r="Y1272" i="47"/>
  <c r="X1272" i="47"/>
  <c r="Z1272" i="47" s="1"/>
  <c r="AL1272" i="47"/>
  <c r="AG1272" i="47"/>
  <c r="O1272" i="47"/>
  <c r="P1272" i="47"/>
  <c r="N1272" i="47"/>
  <c r="M1272" i="47"/>
  <c r="L1272" i="47"/>
  <c r="K1272" i="47"/>
  <c r="J1272" i="47"/>
  <c r="I1272" i="47"/>
  <c r="H1272" i="47"/>
  <c r="G1272" i="47"/>
  <c r="F1272" i="47"/>
  <c r="E1272" i="47"/>
  <c r="D1272" i="47"/>
  <c r="C1272" i="47"/>
  <c r="B1272" i="47"/>
  <c r="Y1271" i="47"/>
  <c r="X1271" i="47"/>
  <c r="Z1271" i="47" s="1"/>
  <c r="M1271" i="47"/>
  <c r="N1271" i="47"/>
  <c r="O1271" i="47"/>
  <c r="D1271" i="47"/>
  <c r="P1271" i="47"/>
  <c r="AG1271" i="47"/>
  <c r="AL1271" i="47"/>
  <c r="B1271" i="47"/>
  <c r="E1271" i="47"/>
  <c r="F1271" i="47"/>
  <c r="G1271" i="47"/>
  <c r="H1271" i="47"/>
  <c r="I1271" i="47"/>
  <c r="J1271" i="47"/>
  <c r="K1271" i="47"/>
  <c r="C1271" i="47"/>
  <c r="L1271" i="47"/>
  <c r="Y1270" i="47"/>
  <c r="X1270" i="47"/>
  <c r="Z1270" i="47" s="1"/>
  <c r="P1270" i="47"/>
  <c r="Q1270" i="47" s="1"/>
  <c r="O1270" i="47"/>
  <c r="D1270" i="47"/>
  <c r="B1270" i="47"/>
  <c r="H1270" i="47"/>
  <c r="G1270" i="47"/>
  <c r="F1270" i="47"/>
  <c r="E1270" i="47"/>
  <c r="C1270" i="47"/>
  <c r="L1270" i="47"/>
  <c r="AL1270" i="47"/>
  <c r="N1270" i="47"/>
  <c r="AG1270" i="47"/>
  <c r="AK1270" i="47" s="1"/>
  <c r="M1270" i="47"/>
  <c r="K1270" i="47"/>
  <c r="J1270" i="47"/>
  <c r="I1270" i="47"/>
  <c r="Y1269" i="47"/>
  <c r="X1269" i="47"/>
  <c r="Z1269" i="47" s="1"/>
  <c r="AG1269" i="47"/>
  <c r="H1269" i="47"/>
  <c r="I1269" i="47"/>
  <c r="J1269" i="47"/>
  <c r="K1269" i="47"/>
  <c r="L1269" i="47"/>
  <c r="M1269" i="47"/>
  <c r="N1269" i="47"/>
  <c r="O1269" i="47"/>
  <c r="P1269" i="47"/>
  <c r="Q1269" i="47" s="1"/>
  <c r="B1269" i="47"/>
  <c r="AL1269" i="47"/>
  <c r="C1269" i="47"/>
  <c r="F1269" i="47"/>
  <c r="D1269" i="47"/>
  <c r="E1269" i="47"/>
  <c r="G1269" i="47"/>
  <c r="X1268" i="47"/>
  <c r="Z1268" i="47" s="1"/>
  <c r="Y1268" i="47"/>
  <c r="L1268" i="47"/>
  <c r="M1268" i="47"/>
  <c r="N1268" i="47"/>
  <c r="O1268" i="47"/>
  <c r="P1268" i="47"/>
  <c r="AG1268" i="47"/>
  <c r="AL1268" i="47"/>
  <c r="F1268" i="47"/>
  <c r="B1268" i="47"/>
  <c r="C1268" i="47"/>
  <c r="D1268" i="47"/>
  <c r="E1268" i="47"/>
  <c r="G1268" i="47"/>
  <c r="H1268" i="47"/>
  <c r="I1268" i="47"/>
  <c r="J1268" i="47"/>
  <c r="K1268" i="47"/>
  <c r="X1267" i="47"/>
  <c r="Z1267" i="47" s="1"/>
  <c r="Y1267" i="47"/>
  <c r="N1267" i="47"/>
  <c r="M1267" i="47"/>
  <c r="L1267" i="47"/>
  <c r="K1267" i="47"/>
  <c r="J1267" i="47"/>
  <c r="I1267" i="47"/>
  <c r="H1267" i="47"/>
  <c r="G1267" i="47"/>
  <c r="F1267" i="47"/>
  <c r="E1267" i="47"/>
  <c r="D1267" i="47"/>
  <c r="C1267" i="47"/>
  <c r="B1267" i="47"/>
  <c r="P1267" i="47"/>
  <c r="Q1267" i="47" s="1"/>
  <c r="O1267" i="47"/>
  <c r="AL1267" i="47"/>
  <c r="AG1267" i="47"/>
  <c r="Y1266" i="47"/>
  <c r="X1266" i="47"/>
  <c r="Z1266" i="47" s="1"/>
  <c r="AL1266" i="47"/>
  <c r="AG1266" i="47"/>
  <c r="P1266" i="47"/>
  <c r="G1266" i="47"/>
  <c r="F1266" i="47"/>
  <c r="E1266" i="47"/>
  <c r="D1266" i="47"/>
  <c r="C1266" i="47"/>
  <c r="L1266" i="47"/>
  <c r="K1266" i="47"/>
  <c r="J1266" i="47"/>
  <c r="M1266" i="47"/>
  <c r="I1266" i="47"/>
  <c r="N1266" i="47"/>
  <c r="O1266" i="47"/>
  <c r="H1266" i="47"/>
  <c r="B1266" i="47"/>
  <c r="X1265" i="47"/>
  <c r="Z1265" i="47" s="1"/>
  <c r="Y1265" i="47"/>
  <c r="L1265" i="47"/>
  <c r="K1265" i="47"/>
  <c r="J1265" i="47"/>
  <c r="I1265" i="47"/>
  <c r="H1265" i="47"/>
  <c r="G1265" i="47"/>
  <c r="F1265" i="47"/>
  <c r="E1265" i="47"/>
  <c r="D1265" i="47"/>
  <c r="C1265" i="47"/>
  <c r="B1265" i="47"/>
  <c r="AL1265" i="47"/>
  <c r="AG1265" i="47"/>
  <c r="P1265" i="47"/>
  <c r="O1265" i="47"/>
  <c r="N1265" i="47"/>
  <c r="M1265" i="47"/>
  <c r="Y1264" i="47"/>
  <c r="X1264" i="47"/>
  <c r="Z1264" i="47" s="1"/>
  <c r="N1264" i="47"/>
  <c r="M1264" i="47"/>
  <c r="AL1264" i="47"/>
  <c r="K1264" i="47"/>
  <c r="J1264" i="47"/>
  <c r="I1264" i="47"/>
  <c r="H1264" i="47"/>
  <c r="G1264" i="47"/>
  <c r="F1264" i="47"/>
  <c r="E1264" i="47"/>
  <c r="D1264" i="47"/>
  <c r="C1264" i="47"/>
  <c r="L1264" i="47"/>
  <c r="AG1264" i="47"/>
  <c r="P1264" i="47"/>
  <c r="O1264" i="47"/>
  <c r="B1264" i="47"/>
  <c r="Y1263" i="47"/>
  <c r="X1263" i="47"/>
  <c r="Z1263" i="47" s="1"/>
  <c r="K1263" i="47"/>
  <c r="J1263" i="47"/>
  <c r="I1263" i="47"/>
  <c r="H1263" i="47"/>
  <c r="G1263" i="47"/>
  <c r="F1263" i="47"/>
  <c r="E1263" i="47"/>
  <c r="D1263" i="47"/>
  <c r="C1263" i="47"/>
  <c r="B1263" i="47"/>
  <c r="AG1263" i="47"/>
  <c r="AL1263" i="47"/>
  <c r="P1263" i="47"/>
  <c r="O1263" i="47"/>
  <c r="N1263" i="47"/>
  <c r="M1263" i="47"/>
  <c r="L1263" i="47"/>
  <c r="Y1262" i="47"/>
  <c r="X1262" i="47"/>
  <c r="Z1262" i="47" s="1"/>
  <c r="M1262" i="47"/>
  <c r="L1262" i="47"/>
  <c r="K1262" i="47"/>
  <c r="J1262" i="47"/>
  <c r="I1262" i="47"/>
  <c r="H1262" i="47"/>
  <c r="G1262" i="47"/>
  <c r="F1262" i="47"/>
  <c r="E1262" i="47"/>
  <c r="D1262" i="47"/>
  <c r="C1262" i="47"/>
  <c r="B1262" i="47"/>
  <c r="AL1262" i="47"/>
  <c r="AG1262" i="47"/>
  <c r="P1262" i="47"/>
  <c r="O1262" i="47"/>
  <c r="N1262" i="47"/>
  <c r="Y1261" i="47"/>
  <c r="X1261" i="47"/>
  <c r="Z1261" i="47" s="1"/>
  <c r="K1261" i="47"/>
  <c r="J1261" i="47"/>
  <c r="I1261" i="47"/>
  <c r="H1261" i="47"/>
  <c r="G1261" i="47"/>
  <c r="F1261" i="47"/>
  <c r="E1261" i="47"/>
  <c r="D1261" i="47"/>
  <c r="C1261" i="47"/>
  <c r="B1261" i="47"/>
  <c r="L1261" i="47"/>
  <c r="AL1261" i="47"/>
  <c r="AG1261" i="47"/>
  <c r="P1261" i="47"/>
  <c r="O1261" i="47"/>
  <c r="N1261" i="47"/>
  <c r="M1261" i="47"/>
  <c r="Y1260" i="47"/>
  <c r="X1260" i="47"/>
  <c r="Z1260" i="47" s="1"/>
  <c r="M1260" i="47"/>
  <c r="AL1260" i="47"/>
  <c r="K1260" i="47"/>
  <c r="J1260" i="47"/>
  <c r="I1260" i="47"/>
  <c r="H1260" i="47"/>
  <c r="F1260" i="47"/>
  <c r="E1260" i="47"/>
  <c r="D1260" i="47"/>
  <c r="C1260" i="47"/>
  <c r="B1260" i="47"/>
  <c r="AG1260" i="47"/>
  <c r="G1260" i="47"/>
  <c r="P1260" i="47"/>
  <c r="O1260" i="47"/>
  <c r="N1260" i="47"/>
  <c r="L1260" i="47"/>
  <c r="Y1259" i="47"/>
  <c r="X1259" i="47"/>
  <c r="Z1259" i="47" s="1"/>
  <c r="AL1259" i="47"/>
  <c r="AG1259" i="47"/>
  <c r="P1259" i="47"/>
  <c r="O1259" i="47"/>
  <c r="N1259" i="47"/>
  <c r="M1259" i="47"/>
  <c r="L1259" i="47"/>
  <c r="K1259" i="47"/>
  <c r="J1259" i="47"/>
  <c r="I1259" i="47"/>
  <c r="H1259" i="47"/>
  <c r="G1259" i="47"/>
  <c r="F1259" i="47"/>
  <c r="E1259" i="47"/>
  <c r="D1259" i="47"/>
  <c r="C1259" i="47"/>
  <c r="B1259" i="47"/>
  <c r="Y1258" i="47"/>
  <c r="X1258" i="47"/>
  <c r="Z1258" i="47" s="1"/>
  <c r="AL1258" i="47"/>
  <c r="AG1258" i="47"/>
  <c r="P1258" i="47"/>
  <c r="O1258" i="47"/>
  <c r="N1258" i="47"/>
  <c r="M1258" i="47"/>
  <c r="L1258" i="47"/>
  <c r="K1258" i="47"/>
  <c r="J1258" i="47"/>
  <c r="I1258" i="47"/>
  <c r="H1258" i="47"/>
  <c r="G1258" i="47"/>
  <c r="F1258" i="47"/>
  <c r="E1258" i="47"/>
  <c r="D1258" i="47"/>
  <c r="C1258" i="47"/>
  <c r="B1258" i="47"/>
  <c r="Y1257" i="47"/>
  <c r="X1257" i="47"/>
  <c r="Z1257" i="47" s="1"/>
  <c r="AG1257" i="47"/>
  <c r="AL1257" i="47"/>
  <c r="P1257" i="47"/>
  <c r="O1257" i="47"/>
  <c r="N1257" i="47"/>
  <c r="M1257" i="47"/>
  <c r="L1257" i="47"/>
  <c r="K1257" i="47"/>
  <c r="J1257" i="47"/>
  <c r="I1257" i="47"/>
  <c r="H1257" i="47"/>
  <c r="G1257" i="47"/>
  <c r="F1257" i="47"/>
  <c r="E1257" i="47"/>
  <c r="D1257" i="47"/>
  <c r="C1257" i="47"/>
  <c r="B1257" i="47"/>
  <c r="Y1256" i="47"/>
  <c r="X1256" i="47"/>
  <c r="Z1256" i="47" s="1"/>
  <c r="AG1256" i="47"/>
  <c r="AL1256" i="47"/>
  <c r="P1256" i="47"/>
  <c r="O1256" i="47"/>
  <c r="N1256" i="47"/>
  <c r="M1256" i="47"/>
  <c r="L1256" i="47"/>
  <c r="K1256" i="47"/>
  <c r="J1256" i="47"/>
  <c r="I1256" i="47"/>
  <c r="H1256" i="47"/>
  <c r="G1256" i="47"/>
  <c r="F1256" i="47"/>
  <c r="E1256" i="47"/>
  <c r="D1256" i="47"/>
  <c r="C1256" i="47"/>
  <c r="B1256" i="47"/>
  <c r="Y1255" i="47"/>
  <c r="X1255" i="47"/>
  <c r="Z1255" i="47" s="1"/>
  <c r="AL1255" i="47"/>
  <c r="AG1255" i="47"/>
  <c r="P1255" i="47"/>
  <c r="O1255" i="47"/>
  <c r="N1255" i="47"/>
  <c r="M1255" i="47"/>
  <c r="L1255" i="47"/>
  <c r="K1255" i="47"/>
  <c r="J1255" i="47"/>
  <c r="I1255" i="47"/>
  <c r="H1255" i="47"/>
  <c r="G1255" i="47"/>
  <c r="F1255" i="47"/>
  <c r="E1255" i="47"/>
  <c r="D1255" i="47"/>
  <c r="C1255" i="47"/>
  <c r="B1255" i="47"/>
  <c r="Y1254" i="47"/>
  <c r="X1254" i="47"/>
  <c r="Z1254" i="47" s="1"/>
  <c r="AG1254" i="47"/>
  <c r="AL1254" i="47"/>
  <c r="P1254" i="47"/>
  <c r="O1254" i="47"/>
  <c r="N1254" i="47"/>
  <c r="M1254" i="47"/>
  <c r="L1254" i="47"/>
  <c r="K1254" i="47"/>
  <c r="J1254" i="47"/>
  <c r="I1254" i="47"/>
  <c r="H1254" i="47"/>
  <c r="G1254" i="47"/>
  <c r="F1254" i="47"/>
  <c r="E1254" i="47"/>
  <c r="D1254" i="47"/>
  <c r="C1254" i="47"/>
  <c r="B1254" i="47"/>
  <c r="Y1253" i="47"/>
  <c r="X1253" i="47"/>
  <c r="Z1253" i="47" s="1"/>
  <c r="AL1253" i="47"/>
  <c r="AG1253" i="47"/>
  <c r="P1253" i="47"/>
  <c r="O1253" i="47"/>
  <c r="N1253" i="47"/>
  <c r="M1253" i="47"/>
  <c r="L1253" i="47"/>
  <c r="K1253" i="47"/>
  <c r="J1253" i="47"/>
  <c r="I1253" i="47"/>
  <c r="H1253" i="47"/>
  <c r="G1253" i="47"/>
  <c r="F1253" i="47"/>
  <c r="E1253" i="47"/>
  <c r="D1253" i="47"/>
  <c r="C1253" i="47"/>
  <c r="B1253" i="47"/>
  <c r="X1252" i="47"/>
  <c r="Z1252" i="47" s="1"/>
  <c r="Y1252" i="47"/>
  <c r="AL1252" i="47"/>
  <c r="AG1252" i="47"/>
  <c r="P1252" i="47"/>
  <c r="O1252" i="47"/>
  <c r="N1252" i="47"/>
  <c r="M1252" i="47"/>
  <c r="L1252" i="47"/>
  <c r="K1252" i="47"/>
  <c r="J1252" i="47"/>
  <c r="I1252" i="47"/>
  <c r="H1252" i="47"/>
  <c r="G1252" i="47"/>
  <c r="F1252" i="47"/>
  <c r="E1252" i="47"/>
  <c r="D1252" i="47"/>
  <c r="C1252" i="47"/>
  <c r="B1252" i="47"/>
  <c r="Y1251" i="47"/>
  <c r="X1251" i="47"/>
  <c r="Z1251" i="47" s="1"/>
  <c r="AL1251" i="47"/>
  <c r="AG1251" i="47"/>
  <c r="P1251" i="47"/>
  <c r="O1251" i="47"/>
  <c r="N1251" i="47"/>
  <c r="M1251" i="47"/>
  <c r="L1251" i="47"/>
  <c r="K1251" i="47"/>
  <c r="J1251" i="47"/>
  <c r="I1251" i="47"/>
  <c r="H1251" i="47"/>
  <c r="G1251" i="47"/>
  <c r="F1251" i="47"/>
  <c r="E1251" i="47"/>
  <c r="D1251" i="47"/>
  <c r="C1251" i="47"/>
  <c r="B1251" i="47"/>
  <c r="Y1250" i="47"/>
  <c r="X1250" i="47"/>
  <c r="Z1250" i="47" s="1"/>
  <c r="AG1250" i="47"/>
  <c r="H1250" i="47"/>
  <c r="AL1250" i="47"/>
  <c r="P1250" i="47"/>
  <c r="O1250" i="47"/>
  <c r="N1250" i="47"/>
  <c r="M1250" i="47"/>
  <c r="L1250" i="47"/>
  <c r="K1250" i="47"/>
  <c r="J1250" i="47"/>
  <c r="I1250" i="47"/>
  <c r="G1250" i="47"/>
  <c r="F1250" i="47"/>
  <c r="E1250" i="47"/>
  <c r="D1250" i="47"/>
  <c r="C1250" i="47"/>
  <c r="B1250" i="47"/>
  <c r="X1249" i="47"/>
  <c r="Z1249" i="47" s="1"/>
  <c r="Y1249" i="47"/>
  <c r="AG1249" i="47"/>
  <c r="B1249" i="47"/>
  <c r="AL1249" i="47"/>
  <c r="N1249" i="47"/>
  <c r="M1249" i="47"/>
  <c r="L1249" i="47"/>
  <c r="J1249" i="47"/>
  <c r="K1249" i="47"/>
  <c r="I1249" i="47"/>
  <c r="H1249" i="47"/>
  <c r="F1249" i="47"/>
  <c r="E1249" i="47"/>
  <c r="C1249" i="47"/>
  <c r="O1249" i="47"/>
  <c r="D1249" i="47"/>
  <c r="P1249" i="47"/>
  <c r="G1249" i="47"/>
  <c r="Y1248" i="47"/>
  <c r="X1248" i="47"/>
  <c r="Z1248" i="47" s="1"/>
  <c r="I1248" i="47"/>
  <c r="H1248" i="47"/>
  <c r="B1248" i="47"/>
  <c r="C1248" i="47"/>
  <c r="D1248" i="47"/>
  <c r="E1248" i="47"/>
  <c r="F1248" i="47"/>
  <c r="G1248" i="47"/>
  <c r="P1248" i="47"/>
  <c r="Q1248" i="47" s="1"/>
  <c r="O1248" i="47"/>
  <c r="N1248" i="47"/>
  <c r="M1248" i="47"/>
  <c r="L1248" i="47"/>
  <c r="K1248" i="47"/>
  <c r="J1248" i="47"/>
  <c r="X1247" i="47"/>
  <c r="Z1247" i="47" s="1"/>
  <c r="Y1247" i="47"/>
  <c r="K1247" i="47"/>
  <c r="M1247" i="47"/>
  <c r="N1247" i="47"/>
  <c r="E1247" i="47"/>
  <c r="D1247" i="47"/>
  <c r="O1247" i="47"/>
  <c r="B1247" i="47"/>
  <c r="AG1247" i="47"/>
  <c r="AL1247" i="47"/>
  <c r="C1247" i="47"/>
  <c r="L1247" i="47"/>
  <c r="P1247" i="47"/>
  <c r="J1247" i="47"/>
  <c r="I1247" i="47"/>
  <c r="H1247" i="47"/>
  <c r="G1247" i="47"/>
  <c r="F1247" i="47"/>
  <c r="Y1246" i="47"/>
  <c r="X1246" i="47"/>
  <c r="Z1246" i="47" s="1"/>
  <c r="C1246" i="47"/>
  <c r="B1246" i="47"/>
  <c r="AG1246" i="47"/>
  <c r="P1246" i="47"/>
  <c r="O1246" i="47"/>
  <c r="N1246" i="47"/>
  <c r="AL1246" i="47"/>
  <c r="K1246" i="47"/>
  <c r="J1246" i="47"/>
  <c r="I1246" i="47"/>
  <c r="H1246" i="47"/>
  <c r="G1246" i="47"/>
  <c r="F1246" i="47"/>
  <c r="E1246" i="47"/>
  <c r="D1246" i="47"/>
  <c r="M1246" i="47"/>
  <c r="L1246" i="47"/>
  <c r="Y1245" i="47"/>
  <c r="X1245" i="47"/>
  <c r="Z1245" i="47" s="1"/>
  <c r="L1245" i="47"/>
  <c r="M1245" i="47"/>
  <c r="N1245" i="47"/>
  <c r="O1245" i="47"/>
  <c r="AG1245" i="47"/>
  <c r="AL1245" i="47"/>
  <c r="P1245" i="47"/>
  <c r="C1245" i="47"/>
  <c r="B1245" i="47"/>
  <c r="D1245" i="47"/>
  <c r="E1245" i="47"/>
  <c r="F1245" i="47"/>
  <c r="G1245" i="47"/>
  <c r="H1245" i="47"/>
  <c r="I1245" i="47"/>
  <c r="J1245" i="47"/>
  <c r="K1245" i="47"/>
  <c r="Y1244" i="47"/>
  <c r="X1244" i="47"/>
  <c r="Z1244" i="47" s="1"/>
  <c r="J1244" i="47"/>
  <c r="I1244" i="47"/>
  <c r="H1244" i="47"/>
  <c r="G1244" i="47"/>
  <c r="AL1244" i="47"/>
  <c r="AG1244" i="47"/>
  <c r="P1244" i="47"/>
  <c r="O1244" i="47"/>
  <c r="N1244" i="47"/>
  <c r="M1244" i="47"/>
  <c r="B1244" i="47"/>
  <c r="C1244" i="47"/>
  <c r="D1244" i="47"/>
  <c r="E1244" i="47"/>
  <c r="F1244" i="47"/>
  <c r="L1244" i="47"/>
  <c r="K1244" i="47"/>
  <c r="Y1243" i="47"/>
  <c r="X1243" i="47"/>
  <c r="Z1243" i="47" s="1"/>
  <c r="AG1243" i="47"/>
  <c r="AL1243" i="47"/>
  <c r="P1243" i="47"/>
  <c r="O1243" i="47"/>
  <c r="N1243" i="47"/>
  <c r="M1243" i="47"/>
  <c r="L1243" i="47"/>
  <c r="K1243" i="47"/>
  <c r="J1243" i="47"/>
  <c r="I1243" i="47"/>
  <c r="H1243" i="47"/>
  <c r="G1243" i="47"/>
  <c r="F1243" i="47"/>
  <c r="E1243" i="47"/>
  <c r="D1243" i="47"/>
  <c r="C1243" i="47"/>
  <c r="B1243" i="47"/>
  <c r="Y1242" i="47"/>
  <c r="X1242" i="47"/>
  <c r="Z1242" i="47" s="1"/>
  <c r="AL1242" i="47"/>
  <c r="G1242" i="47"/>
  <c r="AG1242" i="47"/>
  <c r="P1242" i="47"/>
  <c r="O1242" i="47"/>
  <c r="N1242" i="47"/>
  <c r="M1242" i="47"/>
  <c r="L1242" i="47"/>
  <c r="K1242" i="47"/>
  <c r="J1242" i="47"/>
  <c r="I1242" i="47"/>
  <c r="H1242" i="47"/>
  <c r="F1242" i="47"/>
  <c r="E1242" i="47"/>
  <c r="D1242" i="47"/>
  <c r="C1242" i="47"/>
  <c r="B1242" i="47"/>
  <c r="X1241" i="47"/>
  <c r="Z1241" i="47" s="1"/>
  <c r="Y1241" i="47"/>
  <c r="E1241" i="47"/>
  <c r="F1241" i="47"/>
  <c r="H1241" i="47"/>
  <c r="I1241" i="47"/>
  <c r="B1241" i="47"/>
  <c r="C1241" i="47"/>
  <c r="J1241" i="47"/>
  <c r="G1241" i="47"/>
  <c r="K1241" i="47"/>
  <c r="L1241" i="47"/>
  <c r="M1241" i="47"/>
  <c r="AL1241" i="47"/>
  <c r="N1241" i="47"/>
  <c r="O1241" i="47"/>
  <c r="P1241" i="47"/>
  <c r="Q1241" i="47" s="1"/>
  <c r="D1241" i="47"/>
  <c r="AG1241" i="47"/>
  <c r="X1240" i="47"/>
  <c r="Z1240" i="47" s="1"/>
  <c r="Y1240" i="47"/>
  <c r="K1240" i="47"/>
  <c r="E1240" i="47"/>
  <c r="AL1240" i="47"/>
  <c r="AG1240" i="47"/>
  <c r="J1240" i="47"/>
  <c r="L1240" i="47"/>
  <c r="M1240" i="47"/>
  <c r="N1240" i="47"/>
  <c r="O1240" i="47"/>
  <c r="P1240" i="47"/>
  <c r="Q1240" i="47" s="1"/>
  <c r="H1240" i="47"/>
  <c r="G1240" i="47"/>
  <c r="F1240" i="47"/>
  <c r="D1240" i="47"/>
  <c r="C1240" i="47"/>
  <c r="B1240" i="47"/>
  <c r="I1240" i="47"/>
  <c r="X1239" i="47"/>
  <c r="Z1239" i="47" s="1"/>
  <c r="Y1239" i="47"/>
  <c r="D1239" i="47"/>
  <c r="H1239" i="47"/>
  <c r="I1239" i="47"/>
  <c r="E1239" i="47"/>
  <c r="F1239" i="47"/>
  <c r="J1239" i="47"/>
  <c r="G1239" i="47"/>
  <c r="K1239" i="47"/>
  <c r="L1239" i="47"/>
  <c r="M1239" i="47"/>
  <c r="O1239" i="47"/>
  <c r="P1239" i="47"/>
  <c r="AG1239" i="47"/>
  <c r="N1239" i="47"/>
  <c r="AL1239" i="47"/>
  <c r="C1239" i="47"/>
  <c r="B1239" i="47"/>
  <c r="Y1238" i="47"/>
  <c r="X1238" i="47"/>
  <c r="Z1238" i="47" s="1"/>
  <c r="G1238" i="47"/>
  <c r="F1238" i="47"/>
  <c r="P1238" i="47"/>
  <c r="AG1238" i="47"/>
  <c r="O1238" i="47"/>
  <c r="N1238" i="47"/>
  <c r="M1238" i="47"/>
  <c r="L1238" i="47"/>
  <c r="K1238" i="47"/>
  <c r="J1238" i="47"/>
  <c r="B1238" i="47"/>
  <c r="C1238" i="47"/>
  <c r="I1238" i="47"/>
  <c r="H1238" i="47"/>
  <c r="AL1238" i="47"/>
  <c r="D1238" i="47"/>
  <c r="E1238" i="47"/>
  <c r="Y1237" i="47"/>
  <c r="X1237" i="47"/>
  <c r="Z1237" i="47" s="1"/>
  <c r="O1237" i="47"/>
  <c r="P1237" i="47"/>
  <c r="G1237" i="47"/>
  <c r="H1237" i="47"/>
  <c r="I1237" i="47"/>
  <c r="J1237" i="47"/>
  <c r="AL1237" i="47"/>
  <c r="K1237" i="47"/>
  <c r="E1237" i="47"/>
  <c r="L1237" i="47"/>
  <c r="M1237" i="47"/>
  <c r="N1237" i="47"/>
  <c r="F1237" i="47"/>
  <c r="D1237" i="47"/>
  <c r="C1237" i="47"/>
  <c r="B1237" i="47"/>
  <c r="AG1237" i="47"/>
  <c r="Y1236" i="47"/>
  <c r="X1236" i="47"/>
  <c r="Z1236" i="47" s="1"/>
  <c r="H1236" i="47"/>
  <c r="J1236" i="47"/>
  <c r="K1236" i="47"/>
  <c r="L1236" i="47"/>
  <c r="M1236" i="47"/>
  <c r="N1236" i="47"/>
  <c r="O1236" i="47"/>
  <c r="P1236" i="47"/>
  <c r="Q1236" i="47" s="1"/>
  <c r="I1236" i="47"/>
  <c r="C1236" i="47"/>
  <c r="D1236" i="47"/>
  <c r="E1236" i="47"/>
  <c r="AL1236" i="47"/>
  <c r="AG1236" i="47"/>
  <c r="B1236" i="47"/>
  <c r="F1236" i="47"/>
  <c r="G1236" i="47"/>
  <c r="Y1235" i="47"/>
  <c r="X1235" i="47"/>
  <c r="Z1235" i="47" s="1"/>
  <c r="D1235" i="47"/>
  <c r="C1235" i="47"/>
  <c r="B1235" i="47"/>
  <c r="J1235" i="47"/>
  <c r="P1235" i="47"/>
  <c r="Q1235" i="47" s="1"/>
  <c r="O1235" i="47"/>
  <c r="M1235" i="47"/>
  <c r="L1235" i="47"/>
  <c r="K1235" i="47"/>
  <c r="I1235" i="47"/>
  <c r="H1235" i="47"/>
  <c r="N1235" i="47"/>
  <c r="F1235" i="47"/>
  <c r="G1235" i="47"/>
  <c r="AG1235" i="47"/>
  <c r="E1235" i="47"/>
  <c r="AL1235" i="47"/>
  <c r="Y1234" i="47"/>
  <c r="X1234" i="47"/>
  <c r="Z1234" i="47" s="1"/>
  <c r="K1234" i="47"/>
  <c r="J1234" i="47"/>
  <c r="I1234" i="47"/>
  <c r="H1234" i="47"/>
  <c r="G1234" i="47"/>
  <c r="F1234" i="47"/>
  <c r="E1234" i="47"/>
  <c r="AL1234" i="47"/>
  <c r="AG1234" i="47"/>
  <c r="P1234" i="47"/>
  <c r="O1234" i="47"/>
  <c r="N1234" i="47"/>
  <c r="M1234" i="47"/>
  <c r="L1234" i="47"/>
  <c r="D1234" i="47"/>
  <c r="B1234" i="47"/>
  <c r="C1234" i="47"/>
  <c r="X1233" i="47"/>
  <c r="Z1233" i="47" s="1"/>
  <c r="Y1233" i="47"/>
  <c r="D1233" i="47"/>
  <c r="E1233" i="47"/>
  <c r="F1233" i="47"/>
  <c r="G1233" i="47"/>
  <c r="H1233" i="47"/>
  <c r="I1233" i="47"/>
  <c r="J1233" i="47"/>
  <c r="L1233" i="47"/>
  <c r="M1233" i="47"/>
  <c r="N1233" i="47"/>
  <c r="P1233" i="47"/>
  <c r="O1233" i="47"/>
  <c r="AG1233" i="47"/>
  <c r="AL1233" i="47"/>
  <c r="B1233" i="47"/>
  <c r="C1233" i="47"/>
  <c r="K1233" i="47"/>
  <c r="Y1232" i="47"/>
  <c r="X1232" i="47"/>
  <c r="Z1232" i="47" s="1"/>
  <c r="E1232" i="47"/>
  <c r="D1232" i="47"/>
  <c r="C1232" i="47"/>
  <c r="B1232" i="47"/>
  <c r="AL1232" i="47"/>
  <c r="AG1232" i="47"/>
  <c r="P1232" i="47"/>
  <c r="O1232" i="47"/>
  <c r="N1232" i="47"/>
  <c r="M1232" i="47"/>
  <c r="L1232" i="47"/>
  <c r="K1232" i="47"/>
  <c r="J1232" i="47"/>
  <c r="I1232" i="47"/>
  <c r="H1232" i="47"/>
  <c r="G1232" i="47"/>
  <c r="F1232" i="47"/>
  <c r="Y1231" i="47"/>
  <c r="X1231" i="47"/>
  <c r="Z1231" i="47" s="1"/>
  <c r="AL1231" i="47"/>
  <c r="D1231" i="47"/>
  <c r="P1231" i="47"/>
  <c r="Q1231" i="47" s="1"/>
  <c r="O1231" i="47"/>
  <c r="N1231" i="47"/>
  <c r="M1231" i="47"/>
  <c r="L1231" i="47"/>
  <c r="K1231" i="47"/>
  <c r="J1231" i="47"/>
  <c r="I1231" i="47"/>
  <c r="H1231" i="47"/>
  <c r="G1231" i="47"/>
  <c r="F1231" i="47"/>
  <c r="AG1231" i="47"/>
  <c r="AK1231" i="47" s="1"/>
  <c r="E1231" i="47"/>
  <c r="C1231" i="47"/>
  <c r="B1231" i="47"/>
  <c r="Y1230" i="47"/>
  <c r="X1230" i="47"/>
  <c r="Z1230" i="47" s="1"/>
  <c r="G1230" i="47"/>
  <c r="AL1230" i="47"/>
  <c r="AG1230" i="47"/>
  <c r="P1230" i="47"/>
  <c r="O1230" i="47"/>
  <c r="N1230" i="47"/>
  <c r="M1230" i="47"/>
  <c r="L1230" i="47"/>
  <c r="K1230" i="47"/>
  <c r="J1230" i="47"/>
  <c r="I1230" i="47"/>
  <c r="H1230" i="47"/>
  <c r="F1230" i="47"/>
  <c r="E1230" i="47"/>
  <c r="D1230" i="47"/>
  <c r="C1230" i="47"/>
  <c r="B1230" i="47"/>
  <c r="Y1229" i="47"/>
  <c r="X1229" i="47"/>
  <c r="Z1229" i="47" s="1"/>
  <c r="L1229" i="47"/>
  <c r="AL1229" i="47"/>
  <c r="AG1229" i="47"/>
  <c r="P1229" i="47"/>
  <c r="O1229" i="47"/>
  <c r="N1229" i="47"/>
  <c r="M1229" i="47"/>
  <c r="K1229" i="47"/>
  <c r="J1229" i="47"/>
  <c r="I1229" i="47"/>
  <c r="G1229" i="47"/>
  <c r="H1229" i="47"/>
  <c r="F1229" i="47"/>
  <c r="E1229" i="47"/>
  <c r="D1229" i="47"/>
  <c r="C1229" i="47"/>
  <c r="B1229" i="47"/>
  <c r="Y1228" i="47"/>
  <c r="X1228" i="47"/>
  <c r="Z1228" i="47" s="1"/>
  <c r="B1228" i="47"/>
  <c r="C1228" i="47"/>
  <c r="D1228" i="47"/>
  <c r="E1228" i="47"/>
  <c r="F1228" i="47"/>
  <c r="G1228" i="47"/>
  <c r="H1228" i="47"/>
  <c r="I1228" i="47"/>
  <c r="J1228" i="47"/>
  <c r="O1228" i="47"/>
  <c r="L1228" i="47"/>
  <c r="M1228" i="47"/>
  <c r="N1228" i="47"/>
  <c r="P1228" i="47"/>
  <c r="AG1228" i="47"/>
  <c r="AL1228" i="47"/>
  <c r="K1228" i="47"/>
  <c r="Y1227" i="47"/>
  <c r="X1227" i="47"/>
  <c r="Z1227" i="47" s="1"/>
  <c r="N1227" i="47"/>
  <c r="AL1227" i="47"/>
  <c r="AG1227" i="47"/>
  <c r="P1227" i="47"/>
  <c r="AK1227" i="47" s="1"/>
  <c r="G1227" i="47"/>
  <c r="O1227" i="47"/>
  <c r="M1227" i="47"/>
  <c r="L1227" i="47"/>
  <c r="K1227" i="47"/>
  <c r="J1227" i="47"/>
  <c r="I1227" i="47"/>
  <c r="H1227" i="47"/>
  <c r="F1227" i="47"/>
  <c r="E1227" i="47"/>
  <c r="D1227" i="47"/>
  <c r="C1227" i="47"/>
  <c r="B1227" i="47"/>
  <c r="Y1226" i="47"/>
  <c r="X1226" i="47"/>
  <c r="Z1226" i="47" s="1"/>
  <c r="B1226" i="47"/>
  <c r="AL1226" i="47"/>
  <c r="AG1226" i="47"/>
  <c r="P1226" i="47"/>
  <c r="O1226" i="47"/>
  <c r="N1226" i="47"/>
  <c r="M1226" i="47"/>
  <c r="L1226" i="47"/>
  <c r="K1226" i="47"/>
  <c r="J1226" i="47"/>
  <c r="I1226" i="47"/>
  <c r="H1226" i="47"/>
  <c r="G1226" i="47"/>
  <c r="F1226" i="47"/>
  <c r="E1226" i="47"/>
  <c r="D1226" i="47"/>
  <c r="C1226" i="47"/>
  <c r="Y1225" i="47"/>
  <c r="X1225" i="47"/>
  <c r="Z1225" i="47" s="1"/>
  <c r="AL1225" i="47"/>
  <c r="AG1225" i="47"/>
  <c r="C1225" i="47"/>
  <c r="D1225" i="47"/>
  <c r="E1225" i="47"/>
  <c r="F1225" i="47"/>
  <c r="G1225" i="47"/>
  <c r="H1225" i="47"/>
  <c r="I1225" i="47"/>
  <c r="B1225" i="47"/>
  <c r="K1225" i="47"/>
  <c r="L1225" i="47"/>
  <c r="M1225" i="47"/>
  <c r="N1225" i="47"/>
  <c r="O1225" i="47"/>
  <c r="P1225" i="47"/>
  <c r="J1225" i="47"/>
  <c r="Y1224" i="47"/>
  <c r="X1224" i="47"/>
  <c r="Z1224" i="47" s="1"/>
  <c r="P1224" i="47"/>
  <c r="Q1224" i="47" s="1"/>
  <c r="O1224" i="47"/>
  <c r="N1224" i="47"/>
  <c r="M1224" i="47"/>
  <c r="L1224" i="47"/>
  <c r="K1224" i="47"/>
  <c r="J1224" i="47"/>
  <c r="I1224" i="47"/>
  <c r="H1224" i="47"/>
  <c r="AL1224" i="47"/>
  <c r="G1224" i="47"/>
  <c r="F1224" i="47"/>
  <c r="E1224" i="47"/>
  <c r="D1224" i="47"/>
  <c r="C1224" i="47"/>
  <c r="B1224" i="47"/>
  <c r="AG1224" i="47"/>
  <c r="AK1224" i="47" s="1"/>
  <c r="Y1223" i="47"/>
  <c r="X1223" i="47"/>
  <c r="Z1223" i="47" s="1"/>
  <c r="AG1223" i="47"/>
  <c r="P1223" i="47"/>
  <c r="O1223" i="47"/>
  <c r="N1223" i="47"/>
  <c r="E1223" i="47"/>
  <c r="L1223" i="47"/>
  <c r="K1223" i="47"/>
  <c r="J1223" i="47"/>
  <c r="I1223" i="47"/>
  <c r="H1223" i="47"/>
  <c r="G1223" i="47"/>
  <c r="F1223" i="47"/>
  <c r="M1223" i="47"/>
  <c r="D1223" i="47"/>
  <c r="C1223" i="47"/>
  <c r="B1223" i="47"/>
  <c r="AL1223" i="47"/>
  <c r="X1222" i="47"/>
  <c r="Z1222" i="47" s="1"/>
  <c r="Y1222" i="47"/>
  <c r="AG1222" i="47"/>
  <c r="P1222" i="47"/>
  <c r="O1222" i="47"/>
  <c r="N1222" i="47"/>
  <c r="M1222" i="47"/>
  <c r="L1222" i="47"/>
  <c r="K1222" i="47"/>
  <c r="J1222" i="47"/>
  <c r="I1222" i="47"/>
  <c r="H1222" i="47"/>
  <c r="G1222" i="47"/>
  <c r="F1222" i="47"/>
  <c r="E1222" i="47"/>
  <c r="D1222" i="47"/>
  <c r="C1222" i="47"/>
  <c r="B1222" i="47"/>
  <c r="AL1222" i="47"/>
  <c r="Y1221" i="47"/>
  <c r="X1221" i="47"/>
  <c r="Z1221" i="47" s="1"/>
  <c r="AG1221" i="47"/>
  <c r="P1221" i="47"/>
  <c r="N1221" i="47"/>
  <c r="M1221" i="47"/>
  <c r="L1221" i="47"/>
  <c r="K1221" i="47"/>
  <c r="J1221" i="47"/>
  <c r="I1221" i="47"/>
  <c r="H1221" i="47"/>
  <c r="O1221" i="47"/>
  <c r="F1221" i="47"/>
  <c r="E1221" i="47"/>
  <c r="D1221" i="47"/>
  <c r="C1221" i="47"/>
  <c r="B1221" i="47"/>
  <c r="AL1221" i="47"/>
  <c r="G1221" i="47"/>
  <c r="Y1220" i="47"/>
  <c r="X1220" i="47"/>
  <c r="Z1220" i="47" s="1"/>
  <c r="O1220" i="47"/>
  <c r="AL1220" i="47"/>
  <c r="AG1220" i="47"/>
  <c r="P1220" i="47"/>
  <c r="N1220" i="47"/>
  <c r="M1220" i="47"/>
  <c r="L1220" i="47"/>
  <c r="K1220" i="47"/>
  <c r="J1220" i="47"/>
  <c r="I1220" i="47"/>
  <c r="H1220" i="47"/>
  <c r="G1220" i="47"/>
  <c r="F1220" i="47"/>
  <c r="E1220" i="47"/>
  <c r="D1220" i="47"/>
  <c r="C1220" i="47"/>
  <c r="B1220" i="47"/>
  <c r="Y1219" i="47"/>
  <c r="X1219" i="47"/>
  <c r="Z1219" i="47" s="1"/>
  <c r="M1219" i="47"/>
  <c r="P1219" i="47"/>
  <c r="O1219" i="47"/>
  <c r="N1219" i="47"/>
  <c r="E1219" i="47"/>
  <c r="L1219" i="47"/>
  <c r="K1219" i="47"/>
  <c r="J1219" i="47"/>
  <c r="I1219" i="47"/>
  <c r="H1219" i="47"/>
  <c r="G1219" i="47"/>
  <c r="F1219" i="47"/>
  <c r="AG1219" i="47"/>
  <c r="D1219" i="47"/>
  <c r="C1219" i="47"/>
  <c r="B1219" i="47"/>
  <c r="AL1219" i="47"/>
  <c r="Y1218" i="47"/>
  <c r="X1218" i="47"/>
  <c r="Z1218" i="47" s="1"/>
  <c r="AL1218" i="47"/>
  <c r="AG1218" i="47"/>
  <c r="P1218" i="47"/>
  <c r="O1218" i="47"/>
  <c r="N1218" i="47"/>
  <c r="M1218" i="47"/>
  <c r="L1218" i="47"/>
  <c r="K1218" i="47"/>
  <c r="J1218" i="47"/>
  <c r="I1218" i="47"/>
  <c r="H1218" i="47"/>
  <c r="G1218" i="47"/>
  <c r="F1218" i="47"/>
  <c r="E1218" i="47"/>
  <c r="D1218" i="47"/>
  <c r="C1218" i="47"/>
  <c r="B1218" i="47"/>
  <c r="Q1218" i="47"/>
  <c r="Y1217" i="47"/>
  <c r="X1217" i="47"/>
  <c r="Z1217" i="47" s="1"/>
  <c r="AG1217" i="47"/>
  <c r="AL1217" i="47"/>
  <c r="P1217" i="47"/>
  <c r="O1217" i="47"/>
  <c r="N1217" i="47"/>
  <c r="M1217" i="47"/>
  <c r="L1217" i="47"/>
  <c r="K1217" i="47"/>
  <c r="J1217" i="47"/>
  <c r="I1217" i="47"/>
  <c r="H1217" i="47"/>
  <c r="G1217" i="47"/>
  <c r="F1217" i="47"/>
  <c r="E1217" i="47"/>
  <c r="D1217" i="47"/>
  <c r="B1217" i="47"/>
  <c r="C1217" i="47"/>
  <c r="Q1217" i="47"/>
  <c r="Y1216" i="47"/>
  <c r="X1216" i="47"/>
  <c r="Z1216" i="47" s="1"/>
  <c r="D1216" i="47"/>
  <c r="E1216" i="47"/>
  <c r="F1216" i="47"/>
  <c r="G1216" i="47"/>
  <c r="H1216" i="47"/>
  <c r="I1216" i="47"/>
  <c r="J1216" i="47"/>
  <c r="K1216" i="47"/>
  <c r="L1216" i="47"/>
  <c r="M1216" i="47"/>
  <c r="N1216" i="47"/>
  <c r="O1216" i="47"/>
  <c r="P1216" i="47"/>
  <c r="AG1216" i="47"/>
  <c r="AL1216" i="47"/>
  <c r="B1216" i="47"/>
  <c r="C1216" i="47"/>
  <c r="Y1215" i="47"/>
  <c r="X1215" i="47"/>
  <c r="Z1215" i="47" s="1"/>
  <c r="AG1215" i="47"/>
  <c r="P1215" i="47"/>
  <c r="AK1215" i="47" s="1"/>
  <c r="O1215" i="47"/>
  <c r="N1215" i="47"/>
  <c r="M1215" i="47"/>
  <c r="L1215" i="47"/>
  <c r="K1215" i="47"/>
  <c r="J1215" i="47"/>
  <c r="I1215" i="47"/>
  <c r="H1215" i="47"/>
  <c r="G1215" i="47"/>
  <c r="F1215" i="47"/>
  <c r="E1215" i="47"/>
  <c r="D1215" i="47"/>
  <c r="C1215" i="47"/>
  <c r="B1215" i="47"/>
  <c r="AL1215" i="47"/>
  <c r="X1214" i="47"/>
  <c r="Z1214" i="47" s="1"/>
  <c r="Y1214" i="47"/>
  <c r="AG1214" i="47"/>
  <c r="P1214" i="47"/>
  <c r="O1214" i="47"/>
  <c r="N1214" i="47"/>
  <c r="M1214" i="47"/>
  <c r="L1214" i="47"/>
  <c r="K1214" i="47"/>
  <c r="J1214" i="47"/>
  <c r="I1214" i="47"/>
  <c r="H1214" i="47"/>
  <c r="G1214" i="47"/>
  <c r="F1214" i="47"/>
  <c r="E1214" i="47"/>
  <c r="D1214" i="47"/>
  <c r="C1214" i="47"/>
  <c r="B1214" i="47"/>
  <c r="AL1214" i="47"/>
  <c r="AK1214" i="47"/>
  <c r="Y1213" i="47"/>
  <c r="X1213" i="47"/>
  <c r="Z1213" i="47" s="1"/>
  <c r="AG1213" i="47"/>
  <c r="P1213" i="47"/>
  <c r="O1213" i="47"/>
  <c r="AL1213" i="47"/>
  <c r="M1213" i="47"/>
  <c r="L1213" i="47"/>
  <c r="K1213" i="47"/>
  <c r="J1213" i="47"/>
  <c r="I1213" i="47"/>
  <c r="H1213" i="47"/>
  <c r="G1213" i="47"/>
  <c r="N1213" i="47"/>
  <c r="E1213" i="47"/>
  <c r="D1213" i="47"/>
  <c r="C1213" i="47"/>
  <c r="B1213" i="47"/>
  <c r="AK1213" i="47"/>
  <c r="F1213" i="47"/>
  <c r="X1212" i="47"/>
  <c r="Z1212" i="47" s="1"/>
  <c r="Y1212" i="47"/>
  <c r="AG1212" i="47"/>
  <c r="P1212" i="47"/>
  <c r="O1212" i="47"/>
  <c r="N1212" i="47"/>
  <c r="M1212" i="47"/>
  <c r="L1212" i="47"/>
  <c r="K1212" i="47"/>
  <c r="J1212" i="47"/>
  <c r="I1212" i="47"/>
  <c r="H1212" i="47"/>
  <c r="F1212" i="47"/>
  <c r="E1212" i="47"/>
  <c r="D1212" i="47"/>
  <c r="C1212" i="47"/>
  <c r="B1212" i="47"/>
  <c r="G1212" i="47"/>
  <c r="AL1212" i="47"/>
  <c r="AK1212" i="47"/>
  <c r="Y1211" i="47"/>
  <c r="X1211" i="47"/>
  <c r="Z1211" i="47" s="1"/>
  <c r="P1211" i="47"/>
  <c r="Q1211" i="47" s="1"/>
  <c r="O1211" i="47"/>
  <c r="N1211" i="47"/>
  <c r="M1211" i="47"/>
  <c r="L1211" i="47"/>
  <c r="K1211" i="47"/>
  <c r="J1211" i="47"/>
  <c r="I1211" i="47"/>
  <c r="H1211" i="47"/>
  <c r="G1211" i="47"/>
  <c r="F1211" i="47"/>
  <c r="E1211" i="47"/>
  <c r="D1211" i="47"/>
  <c r="C1211" i="47"/>
  <c r="B1211" i="47"/>
  <c r="AL1211" i="47"/>
  <c r="AG1211" i="47"/>
  <c r="AK1211" i="47" s="1"/>
  <c r="X1210" i="47"/>
  <c r="Z1210" i="47" s="1"/>
  <c r="Y1210" i="47"/>
  <c r="AG1210" i="47"/>
  <c r="O1210" i="47"/>
  <c r="M1210" i="47"/>
  <c r="L1210" i="47"/>
  <c r="K1210" i="47"/>
  <c r="J1210" i="47"/>
  <c r="P1210" i="47"/>
  <c r="I1210" i="47"/>
  <c r="H1210" i="47"/>
  <c r="G1210" i="47"/>
  <c r="F1210" i="47"/>
  <c r="E1210" i="47"/>
  <c r="D1210" i="47"/>
  <c r="C1210" i="47"/>
  <c r="B1210" i="47"/>
  <c r="N1210" i="47"/>
  <c r="AL1210" i="47"/>
  <c r="Y1209" i="47"/>
  <c r="X1209" i="47"/>
  <c r="Z1209" i="47" s="1"/>
  <c r="AG1209" i="47"/>
  <c r="AL1209" i="47"/>
  <c r="P1209" i="47"/>
  <c r="O1209" i="47"/>
  <c r="M1209" i="47"/>
  <c r="L1209" i="47"/>
  <c r="K1209" i="47"/>
  <c r="J1209" i="47"/>
  <c r="I1209" i="47"/>
  <c r="H1209" i="47"/>
  <c r="N1209" i="47"/>
  <c r="F1209" i="47"/>
  <c r="E1209" i="47"/>
  <c r="D1209" i="47"/>
  <c r="C1209" i="47"/>
  <c r="B1209" i="47"/>
  <c r="AK1209" i="47"/>
  <c r="G1209" i="47"/>
  <c r="X1208" i="47"/>
  <c r="Z1208" i="47" s="1"/>
  <c r="Y1208" i="47"/>
  <c r="K1208" i="47"/>
  <c r="P1208" i="47"/>
  <c r="Q1208" i="47" s="1"/>
  <c r="O1208" i="47"/>
  <c r="N1208" i="47"/>
  <c r="AL1208" i="47"/>
  <c r="L1208" i="47"/>
  <c r="D1208" i="47"/>
  <c r="J1208" i="47"/>
  <c r="I1208" i="47"/>
  <c r="H1208" i="47"/>
  <c r="G1208" i="47"/>
  <c r="F1208" i="47"/>
  <c r="E1208" i="47"/>
  <c r="C1208" i="47"/>
  <c r="B1208" i="47"/>
  <c r="AG1208" i="47"/>
  <c r="AK1208" i="47" s="1"/>
  <c r="M1208" i="47"/>
  <c r="Y1207" i="47"/>
  <c r="X1207" i="47"/>
  <c r="Z1207" i="47" s="1"/>
  <c r="AG1207" i="47"/>
  <c r="P1207" i="47"/>
  <c r="O1207" i="47"/>
  <c r="N1207" i="47"/>
  <c r="M1207" i="47"/>
  <c r="L1207" i="47"/>
  <c r="K1207" i="47"/>
  <c r="J1207" i="47"/>
  <c r="I1207" i="47"/>
  <c r="H1207" i="47"/>
  <c r="G1207" i="47"/>
  <c r="F1207" i="47"/>
  <c r="E1207" i="47"/>
  <c r="D1207" i="47"/>
  <c r="AK1207" i="47"/>
  <c r="B1207" i="47"/>
  <c r="AL1207" i="47"/>
  <c r="C1207" i="47"/>
  <c r="Y1206" i="47"/>
  <c r="X1206" i="47"/>
  <c r="Z1206" i="47" s="1"/>
  <c r="AG1206" i="47"/>
  <c r="P1206" i="47"/>
  <c r="O1206" i="47"/>
  <c r="N1206" i="47"/>
  <c r="M1206" i="47"/>
  <c r="L1206" i="47"/>
  <c r="K1206" i="47"/>
  <c r="J1206" i="47"/>
  <c r="I1206" i="47"/>
  <c r="H1206" i="47"/>
  <c r="G1206" i="47"/>
  <c r="F1206" i="47"/>
  <c r="E1206" i="47"/>
  <c r="D1206" i="47"/>
  <c r="C1206" i="47"/>
  <c r="B1206" i="47"/>
  <c r="AL1206" i="47"/>
  <c r="AK1206" i="47"/>
  <c r="X1205" i="47"/>
  <c r="Z1205" i="47" s="1"/>
  <c r="Y1205" i="47"/>
  <c r="AL1205" i="47"/>
  <c r="AG1205" i="47"/>
  <c r="P1205" i="47"/>
  <c r="O1205" i="47"/>
  <c r="N1205" i="47"/>
  <c r="M1205" i="47"/>
  <c r="L1205" i="47"/>
  <c r="K1205" i="47"/>
  <c r="I1205" i="47"/>
  <c r="H1205" i="47"/>
  <c r="G1205" i="47"/>
  <c r="F1205" i="47"/>
  <c r="E1205" i="47"/>
  <c r="D1205" i="47"/>
  <c r="C1205" i="47"/>
  <c r="B1205" i="47"/>
  <c r="J1205" i="47"/>
  <c r="Y1204" i="47"/>
  <c r="X1204" i="47"/>
  <c r="Z1204" i="47" s="1"/>
  <c r="AG1204" i="47"/>
  <c r="P1204" i="47"/>
  <c r="O1204" i="47"/>
  <c r="M1204" i="47"/>
  <c r="L1204" i="47"/>
  <c r="K1204" i="47"/>
  <c r="J1204" i="47"/>
  <c r="I1204" i="47"/>
  <c r="H1204" i="47"/>
  <c r="G1204" i="47"/>
  <c r="F1204" i="47"/>
  <c r="E1204" i="47"/>
  <c r="D1204" i="47"/>
  <c r="C1204" i="47"/>
  <c r="B1204" i="47"/>
  <c r="AL1204" i="47"/>
  <c r="N1204" i="47"/>
  <c r="Y1203" i="47"/>
  <c r="X1203" i="47"/>
  <c r="Z1203" i="47" s="1"/>
  <c r="AG1203" i="47"/>
  <c r="P1203" i="47"/>
  <c r="AK1203" i="47" s="1"/>
  <c r="O1203" i="47"/>
  <c r="N1203" i="47"/>
  <c r="L1203" i="47"/>
  <c r="K1203" i="47"/>
  <c r="J1203" i="47"/>
  <c r="I1203" i="47"/>
  <c r="H1203" i="47"/>
  <c r="G1203" i="47"/>
  <c r="F1203" i="47"/>
  <c r="E1203" i="47"/>
  <c r="D1203" i="47"/>
  <c r="C1203" i="47"/>
  <c r="B1203" i="47"/>
  <c r="M1203" i="47"/>
  <c r="AL1203" i="47"/>
  <c r="Y1202" i="47"/>
  <c r="X1202" i="47"/>
  <c r="Z1202" i="47" s="1"/>
  <c r="P1202" i="47"/>
  <c r="Q1202" i="47" s="1"/>
  <c r="AL1202" i="47"/>
  <c r="N1202" i="47"/>
  <c r="M1202" i="47"/>
  <c r="L1202" i="47"/>
  <c r="K1202" i="47"/>
  <c r="J1202" i="47"/>
  <c r="I1202" i="47"/>
  <c r="H1202" i="47"/>
  <c r="G1202" i="47"/>
  <c r="F1202" i="47"/>
  <c r="E1202" i="47"/>
  <c r="D1202" i="47"/>
  <c r="C1202" i="47"/>
  <c r="B1202" i="47"/>
  <c r="AG1202" i="47"/>
  <c r="AK1202" i="47" s="1"/>
  <c r="O1202" i="47"/>
  <c r="Y1201" i="47"/>
  <c r="X1201" i="47"/>
  <c r="Z1201" i="47" s="1"/>
  <c r="M1201" i="47"/>
  <c r="AL1201" i="47"/>
  <c r="AG1201" i="47"/>
  <c r="P1201" i="47"/>
  <c r="O1201" i="47"/>
  <c r="N1201" i="47"/>
  <c r="L1201" i="47"/>
  <c r="K1201" i="47"/>
  <c r="J1201" i="47"/>
  <c r="I1201" i="47"/>
  <c r="H1201" i="47"/>
  <c r="G1201" i="47"/>
  <c r="F1201" i="47"/>
  <c r="E1201" i="47"/>
  <c r="D1201" i="47"/>
  <c r="C1201" i="47"/>
  <c r="B1201" i="47"/>
  <c r="Y1200" i="47"/>
  <c r="X1200" i="47"/>
  <c r="Z1200" i="47" s="1"/>
  <c r="AG1200" i="47"/>
  <c r="P1200" i="47"/>
  <c r="AK1200" i="47" s="1"/>
  <c r="AL1200" i="47"/>
  <c r="F1200" i="47"/>
  <c r="B1200" i="47"/>
  <c r="C1200" i="47"/>
  <c r="D1200" i="47"/>
  <c r="E1200" i="47"/>
  <c r="G1200" i="47"/>
  <c r="H1200" i="47"/>
  <c r="I1200" i="47"/>
  <c r="J1200" i="47"/>
  <c r="M1200" i="47"/>
  <c r="N1200" i="47"/>
  <c r="K1200" i="47"/>
  <c r="L1200" i="47"/>
  <c r="O1200" i="47"/>
  <c r="X1199" i="47"/>
  <c r="Z1199" i="47" s="1"/>
  <c r="Y1199" i="47"/>
  <c r="D1199" i="47"/>
  <c r="AG1199" i="47"/>
  <c r="AL1199" i="47"/>
  <c r="E1199" i="47"/>
  <c r="F1199" i="47"/>
  <c r="G1199" i="47"/>
  <c r="H1199" i="47"/>
  <c r="I1199" i="47"/>
  <c r="J1199" i="47"/>
  <c r="K1199" i="47"/>
  <c r="L1199" i="47"/>
  <c r="M1199" i="47"/>
  <c r="C1199" i="47"/>
  <c r="N1199" i="47"/>
  <c r="O1199" i="47"/>
  <c r="P1199" i="47"/>
  <c r="Q1199" i="47" s="1"/>
  <c r="B1199" i="47"/>
  <c r="X1198" i="47"/>
  <c r="Z1198" i="47" s="1"/>
  <c r="Y1198" i="47"/>
  <c r="AL1198" i="47"/>
  <c r="H1198" i="47"/>
  <c r="B1198" i="47"/>
  <c r="C1198" i="47"/>
  <c r="P1198" i="47"/>
  <c r="D1198" i="47"/>
  <c r="E1198" i="47"/>
  <c r="F1198" i="47"/>
  <c r="G1198" i="47"/>
  <c r="I1198" i="47"/>
  <c r="J1198" i="47"/>
  <c r="K1198" i="47"/>
  <c r="L1198" i="47"/>
  <c r="M1198" i="47"/>
  <c r="N1198" i="47"/>
  <c r="O1198" i="47"/>
  <c r="Q1198" i="47"/>
  <c r="AG1198" i="47"/>
  <c r="AK1198" i="47"/>
  <c r="Y1197" i="47"/>
  <c r="X1197" i="47"/>
  <c r="Z1197" i="47" s="1"/>
  <c r="P1197" i="47"/>
  <c r="C1197" i="47"/>
  <c r="D1197" i="47"/>
  <c r="E1197" i="47"/>
  <c r="F1197" i="47"/>
  <c r="G1197" i="47"/>
  <c r="H1197" i="47"/>
  <c r="L1197" i="47"/>
  <c r="AL1197" i="47"/>
  <c r="AG1197" i="47"/>
  <c r="AK1197" i="47" s="1"/>
  <c r="Q1197" i="47"/>
  <c r="O1197" i="47"/>
  <c r="N1197" i="47"/>
  <c r="M1197" i="47"/>
  <c r="I1197" i="47"/>
  <c r="J1197" i="47"/>
  <c r="K1197" i="47"/>
  <c r="B1197" i="47"/>
  <c r="X1196" i="47"/>
  <c r="Z1196" i="47" s="1"/>
  <c r="Y1196" i="47"/>
  <c r="M1196" i="47"/>
  <c r="N1196" i="47"/>
  <c r="O1196" i="47"/>
  <c r="P1196" i="47"/>
  <c r="B1196" i="47"/>
  <c r="AG1196" i="47"/>
  <c r="AL1196" i="47"/>
  <c r="C1196" i="47"/>
  <c r="D1196" i="47"/>
  <c r="E1196" i="47"/>
  <c r="F1196" i="47"/>
  <c r="G1196" i="47"/>
  <c r="H1196" i="47"/>
  <c r="I1196" i="47"/>
  <c r="J1196" i="47"/>
  <c r="K1196" i="47"/>
  <c r="L1196" i="47"/>
  <c r="Y1195" i="47"/>
  <c r="X1195" i="47"/>
  <c r="Z1195" i="47" s="1"/>
  <c r="B1195" i="47"/>
  <c r="C1195" i="47"/>
  <c r="D1195" i="47"/>
  <c r="K1195" i="47"/>
  <c r="G1195" i="47"/>
  <c r="J1195" i="47"/>
  <c r="I1195" i="47"/>
  <c r="P1195" i="47"/>
  <c r="O1195" i="47"/>
  <c r="N1195" i="47"/>
  <c r="M1195" i="47"/>
  <c r="F1195" i="47"/>
  <c r="L1195" i="47"/>
  <c r="E1195" i="47"/>
  <c r="H1195" i="47"/>
  <c r="AL1195" i="47"/>
  <c r="Q1195" i="47"/>
  <c r="AG1195" i="47"/>
  <c r="X1194" i="47"/>
  <c r="Z1194" i="47" s="1"/>
  <c r="Y1194" i="47"/>
  <c r="I1194" i="47"/>
  <c r="J1194" i="47"/>
  <c r="K1194" i="47"/>
  <c r="L1194" i="47"/>
  <c r="M1194" i="47"/>
  <c r="N1194" i="47"/>
  <c r="O1194" i="47"/>
  <c r="P1194" i="47"/>
  <c r="Q1194" i="47" s="1"/>
  <c r="AL1194" i="47"/>
  <c r="AG1194" i="47"/>
  <c r="B1194" i="47"/>
  <c r="C1194" i="47"/>
  <c r="D1194" i="47"/>
  <c r="E1194" i="47"/>
  <c r="F1194" i="47"/>
  <c r="G1194" i="47"/>
  <c r="H1194" i="47"/>
  <c r="Y1193" i="47"/>
  <c r="X1193" i="47"/>
  <c r="Z1193" i="47" s="1"/>
  <c r="P1193" i="47"/>
  <c r="Q1193" i="47" s="1"/>
  <c r="O1193" i="47"/>
  <c r="N1193" i="47"/>
  <c r="M1193" i="47"/>
  <c r="L1193" i="47"/>
  <c r="K1193" i="47"/>
  <c r="J1193" i="47"/>
  <c r="I1193" i="47"/>
  <c r="H1193" i="47"/>
  <c r="G1193" i="47"/>
  <c r="F1193" i="47"/>
  <c r="AL1193" i="47"/>
  <c r="D1193" i="47"/>
  <c r="E1193" i="47"/>
  <c r="B1193" i="47"/>
  <c r="C1193" i="47"/>
  <c r="AG1193" i="47"/>
  <c r="Y1192" i="47"/>
  <c r="X1192" i="47"/>
  <c r="Z1192" i="47" s="1"/>
  <c r="AL1192" i="47"/>
  <c r="P1192" i="47"/>
  <c r="O1192" i="47"/>
  <c r="N1192" i="47"/>
  <c r="M1192" i="47"/>
  <c r="L1192" i="47"/>
  <c r="K1192" i="47"/>
  <c r="J1192" i="47"/>
  <c r="AG1192" i="47"/>
  <c r="H1192" i="47"/>
  <c r="G1192" i="47"/>
  <c r="F1192" i="47"/>
  <c r="E1192" i="47"/>
  <c r="I1192" i="47"/>
  <c r="C1192" i="47"/>
  <c r="B1192" i="47"/>
  <c r="D1192" i="47"/>
  <c r="X1191" i="47"/>
  <c r="Z1191" i="47" s="1"/>
  <c r="Y1191" i="47"/>
  <c r="AL1191" i="47"/>
  <c r="P1191" i="47"/>
  <c r="O1191" i="47"/>
  <c r="N1191" i="47"/>
  <c r="M1191" i="47"/>
  <c r="L1191" i="47"/>
  <c r="K1191" i="47"/>
  <c r="J1191" i="47"/>
  <c r="I1191" i="47"/>
  <c r="H1191" i="47"/>
  <c r="G1191" i="47"/>
  <c r="F1191" i="47"/>
  <c r="E1191" i="47"/>
  <c r="D1191" i="47"/>
  <c r="C1191" i="47"/>
  <c r="B1191" i="47"/>
  <c r="AG1191" i="47"/>
  <c r="X1190" i="47"/>
  <c r="Z1190" i="47" s="1"/>
  <c r="Y1190" i="47"/>
  <c r="AG1190" i="47"/>
  <c r="AL1190" i="47"/>
  <c r="P1190" i="47"/>
  <c r="O1190" i="47"/>
  <c r="N1190" i="47"/>
  <c r="M1190" i="47"/>
  <c r="L1190" i="47"/>
  <c r="K1190" i="47"/>
  <c r="J1190" i="47"/>
  <c r="H1190" i="47"/>
  <c r="G1190" i="47"/>
  <c r="F1190" i="47"/>
  <c r="E1190" i="47"/>
  <c r="D1190" i="47"/>
  <c r="C1190" i="47"/>
  <c r="B1190" i="47"/>
  <c r="I1190" i="47"/>
  <c r="Y1189" i="47"/>
  <c r="X1189" i="47"/>
  <c r="Z1189" i="47" s="1"/>
  <c r="AL1189" i="47"/>
  <c r="P1189" i="47"/>
  <c r="O1189" i="47"/>
  <c r="N1189" i="47"/>
  <c r="M1189" i="47"/>
  <c r="L1189" i="47"/>
  <c r="K1189" i="47"/>
  <c r="I1189" i="47"/>
  <c r="H1189" i="47"/>
  <c r="J1189" i="47"/>
  <c r="G1189" i="47"/>
  <c r="F1189" i="47"/>
  <c r="E1189" i="47"/>
  <c r="D1189" i="47"/>
  <c r="C1189" i="47"/>
  <c r="B1189" i="47"/>
  <c r="AG1189" i="47"/>
  <c r="Y1188" i="47"/>
  <c r="X1188" i="47"/>
  <c r="Z1188" i="47" s="1"/>
  <c r="AG1188" i="47"/>
  <c r="P1188" i="47"/>
  <c r="O1188" i="47"/>
  <c r="N1188" i="47"/>
  <c r="M1188" i="47"/>
  <c r="L1188" i="47"/>
  <c r="K1188" i="47"/>
  <c r="J1188" i="47"/>
  <c r="I1188" i="47"/>
  <c r="H1188" i="47"/>
  <c r="G1188" i="47"/>
  <c r="F1188" i="47"/>
  <c r="E1188" i="47"/>
  <c r="D1188" i="47"/>
  <c r="C1188" i="47"/>
  <c r="B1188" i="47"/>
  <c r="AL1188" i="47"/>
  <c r="X1187" i="47"/>
  <c r="Z1187" i="47" s="1"/>
  <c r="Y1187" i="47"/>
  <c r="AG1187" i="47"/>
  <c r="P1187" i="47"/>
  <c r="O1187" i="47"/>
  <c r="N1187" i="47"/>
  <c r="M1187" i="47"/>
  <c r="L1187" i="47"/>
  <c r="K1187" i="47"/>
  <c r="J1187" i="47"/>
  <c r="I1187" i="47"/>
  <c r="H1187" i="47"/>
  <c r="G1187" i="47"/>
  <c r="F1187" i="47"/>
  <c r="E1187" i="47"/>
  <c r="D1187" i="47"/>
  <c r="C1187" i="47"/>
  <c r="B1187" i="47"/>
  <c r="AL1187" i="47"/>
  <c r="Y1186" i="47"/>
  <c r="X1186" i="47"/>
  <c r="Z1186" i="47" s="1"/>
  <c r="AG1186" i="47"/>
  <c r="P1186" i="47"/>
  <c r="O1186" i="47"/>
  <c r="N1186" i="47"/>
  <c r="M1186" i="47"/>
  <c r="L1186" i="47"/>
  <c r="K1186" i="47"/>
  <c r="J1186" i="47"/>
  <c r="I1186" i="47"/>
  <c r="H1186" i="47"/>
  <c r="G1186" i="47"/>
  <c r="F1186" i="47"/>
  <c r="E1186" i="47"/>
  <c r="C1186" i="47"/>
  <c r="B1186" i="47"/>
  <c r="AL1186" i="47"/>
  <c r="D1186" i="47"/>
  <c r="Y1185" i="47"/>
  <c r="X1185" i="47"/>
  <c r="Z1185" i="47" s="1"/>
  <c r="D1185" i="47"/>
  <c r="E1185" i="47"/>
  <c r="F1185" i="47"/>
  <c r="G1185" i="47"/>
  <c r="H1185" i="47"/>
  <c r="I1185" i="47"/>
  <c r="J1185" i="47"/>
  <c r="K1185" i="47"/>
  <c r="L1185" i="47"/>
  <c r="M1185" i="47"/>
  <c r="N1185" i="47"/>
  <c r="O1185" i="47"/>
  <c r="P1185" i="47"/>
  <c r="AG1185" i="47"/>
  <c r="AL1185" i="47"/>
  <c r="B1185" i="47"/>
  <c r="C1185" i="47"/>
  <c r="Y1184" i="47"/>
  <c r="X1184" i="47"/>
  <c r="Z1184" i="47" s="1"/>
  <c r="AG1184" i="47"/>
  <c r="P1184" i="47"/>
  <c r="O1184" i="47"/>
  <c r="N1184" i="47"/>
  <c r="M1184" i="47"/>
  <c r="L1184" i="47"/>
  <c r="K1184" i="47"/>
  <c r="J1184" i="47"/>
  <c r="I1184" i="47"/>
  <c r="H1184" i="47"/>
  <c r="G1184" i="47"/>
  <c r="F1184" i="47"/>
  <c r="E1184" i="47"/>
  <c r="D1184" i="47"/>
  <c r="C1184" i="47"/>
  <c r="B1184" i="47"/>
  <c r="AK1184" i="47"/>
  <c r="AL1184" i="47"/>
  <c r="Y1183" i="47"/>
  <c r="X1183" i="47"/>
  <c r="Z1183" i="47" s="1"/>
  <c r="P1183" i="47"/>
  <c r="O1183" i="47"/>
  <c r="N1183" i="47"/>
  <c r="M1183" i="47"/>
  <c r="L1183" i="47"/>
  <c r="K1183" i="47"/>
  <c r="AG1183" i="47"/>
  <c r="I1183" i="47"/>
  <c r="H1183" i="47"/>
  <c r="G1183" i="47"/>
  <c r="F1183" i="47"/>
  <c r="J1183" i="47"/>
  <c r="D1183" i="47"/>
  <c r="C1183" i="47"/>
  <c r="B1183" i="47"/>
  <c r="AL1183" i="47"/>
  <c r="E1183" i="47"/>
  <c r="X1182" i="47"/>
  <c r="Z1182" i="47" s="1"/>
  <c r="Y1182" i="47"/>
  <c r="AL1182" i="47"/>
  <c r="P1182" i="47"/>
  <c r="Q1182" i="47" s="1"/>
  <c r="O1182" i="47"/>
  <c r="N1182" i="47"/>
  <c r="M1182" i="47"/>
  <c r="L1182" i="47"/>
  <c r="K1182" i="47"/>
  <c r="J1182" i="47"/>
  <c r="I1182" i="47"/>
  <c r="H1182" i="47"/>
  <c r="G1182" i="47"/>
  <c r="F1182" i="47"/>
  <c r="E1182" i="47"/>
  <c r="D1182" i="47"/>
  <c r="C1182" i="47"/>
  <c r="B1182" i="47"/>
  <c r="AG1182" i="47"/>
  <c r="AK1182" i="47" s="1"/>
  <c r="Y1181" i="47"/>
  <c r="X1181" i="47"/>
  <c r="Z1181" i="47" s="1"/>
  <c r="AL1181" i="47"/>
  <c r="AG1181" i="47"/>
  <c r="O1181" i="47"/>
  <c r="N1181" i="47"/>
  <c r="P1181" i="47"/>
  <c r="M1181" i="47"/>
  <c r="L1181" i="47"/>
  <c r="K1181" i="47"/>
  <c r="J1181" i="47"/>
  <c r="H1181" i="47"/>
  <c r="G1181" i="47"/>
  <c r="F1181" i="47"/>
  <c r="E1181" i="47"/>
  <c r="D1181" i="47"/>
  <c r="C1181" i="47"/>
  <c r="B1181" i="47"/>
  <c r="I1181" i="47"/>
  <c r="Y1180" i="47"/>
  <c r="X1180" i="47"/>
  <c r="Z1180" i="47" s="1"/>
  <c r="AL1180" i="47"/>
  <c r="P1180" i="47"/>
  <c r="Q1180" i="47" s="1"/>
  <c r="O1180" i="47"/>
  <c r="N1180" i="47"/>
  <c r="M1180" i="47"/>
  <c r="L1180" i="47"/>
  <c r="K1180" i="47"/>
  <c r="J1180" i="47"/>
  <c r="I1180" i="47"/>
  <c r="H1180" i="47"/>
  <c r="G1180" i="47"/>
  <c r="F1180" i="47"/>
  <c r="E1180" i="47"/>
  <c r="D1180" i="47"/>
  <c r="C1180" i="47"/>
  <c r="B1180" i="47"/>
  <c r="AG1180" i="47"/>
  <c r="AK1180" i="47" s="1"/>
  <c r="Y1179" i="47"/>
  <c r="X1179" i="47"/>
  <c r="Z1179" i="47" s="1"/>
  <c r="AL1179" i="47"/>
  <c r="AG1179" i="47"/>
  <c r="P1179" i="47"/>
  <c r="O1179" i="47"/>
  <c r="N1179" i="47"/>
  <c r="M1179" i="47"/>
  <c r="L1179" i="47"/>
  <c r="K1179" i="47"/>
  <c r="J1179" i="47"/>
  <c r="I1179" i="47"/>
  <c r="H1179" i="47"/>
  <c r="G1179" i="47"/>
  <c r="F1179" i="47"/>
  <c r="E1179" i="47"/>
  <c r="D1179" i="47"/>
  <c r="C1179" i="47"/>
  <c r="B1179" i="47"/>
  <c r="X1178" i="47"/>
  <c r="Z1178" i="47" s="1"/>
  <c r="Y1178" i="47"/>
  <c r="AL1178" i="47"/>
  <c r="B1178" i="47"/>
  <c r="AG1178" i="47"/>
  <c r="P1178" i="47"/>
  <c r="AK1178" i="47" s="1"/>
  <c r="O1178" i="47"/>
  <c r="N1178" i="47"/>
  <c r="M1178" i="47"/>
  <c r="L1178" i="47"/>
  <c r="K1178" i="47"/>
  <c r="J1178" i="47"/>
  <c r="I1178" i="47"/>
  <c r="H1178" i="47"/>
  <c r="G1178" i="47"/>
  <c r="F1178" i="47"/>
  <c r="E1178" i="47"/>
  <c r="D1178" i="47"/>
  <c r="C1178" i="47"/>
  <c r="X1177" i="47"/>
  <c r="Z1177" i="47" s="1"/>
  <c r="Y1177" i="47"/>
  <c r="K1177" i="47"/>
  <c r="O1177" i="47"/>
  <c r="M1177" i="47"/>
  <c r="AG1177" i="47"/>
  <c r="AL1177" i="47"/>
  <c r="N1177" i="47"/>
  <c r="J1177" i="47"/>
  <c r="I1177" i="47"/>
  <c r="H1177" i="47"/>
  <c r="G1177" i="47"/>
  <c r="F1177" i="47"/>
  <c r="E1177" i="47"/>
  <c r="D1177" i="47"/>
  <c r="C1177" i="47"/>
  <c r="B1177" i="47"/>
  <c r="L1177" i="47"/>
  <c r="P1177" i="47"/>
  <c r="Y1176" i="47"/>
  <c r="X1176" i="47"/>
  <c r="Z1176" i="47" s="1"/>
  <c r="M1176" i="47"/>
  <c r="AL1176" i="47"/>
  <c r="P1176" i="47"/>
  <c r="Q1176" i="47" s="1"/>
  <c r="O1176" i="47"/>
  <c r="N1176" i="47"/>
  <c r="L1176" i="47"/>
  <c r="K1176" i="47"/>
  <c r="J1176" i="47"/>
  <c r="I1176" i="47"/>
  <c r="H1176" i="47"/>
  <c r="G1176" i="47"/>
  <c r="F1176" i="47"/>
  <c r="E1176" i="47"/>
  <c r="D1176" i="47"/>
  <c r="C1176" i="47"/>
  <c r="B1176" i="47"/>
  <c r="AG1176" i="47"/>
  <c r="AK1176" i="47" s="1"/>
  <c r="X1175" i="47"/>
  <c r="Z1175" i="47" s="1"/>
  <c r="Y1175" i="47"/>
  <c r="K1175" i="47"/>
  <c r="P1175" i="47"/>
  <c r="Q1175" i="47" s="1"/>
  <c r="O1175" i="47"/>
  <c r="N1175" i="47"/>
  <c r="M1175" i="47"/>
  <c r="L1175" i="47"/>
  <c r="I1175" i="47"/>
  <c r="H1175" i="47"/>
  <c r="J1175" i="47"/>
  <c r="B1175" i="47"/>
  <c r="C1175" i="47"/>
  <c r="D1175" i="47"/>
  <c r="E1175" i="47"/>
  <c r="F1175" i="47"/>
  <c r="G1175" i="47"/>
  <c r="AL1175" i="47"/>
  <c r="AG1175" i="47"/>
  <c r="AK1175" i="47" s="1"/>
  <c r="X1174" i="47"/>
  <c r="Z1174" i="47" s="1"/>
  <c r="Y1174" i="47"/>
  <c r="J1174" i="47"/>
  <c r="I1174" i="47"/>
  <c r="H1174" i="47"/>
  <c r="F1174" i="47"/>
  <c r="E1174" i="47"/>
  <c r="D1174" i="47"/>
  <c r="C1174" i="47"/>
  <c r="B1174" i="47"/>
  <c r="P1174" i="47"/>
  <c r="Q1174" i="47" s="1"/>
  <c r="G1174" i="47"/>
  <c r="AL1174" i="47"/>
  <c r="AG1174" i="47"/>
  <c r="O1174" i="47"/>
  <c r="N1174" i="47"/>
  <c r="M1174" i="47"/>
  <c r="L1174" i="47"/>
  <c r="K1174" i="47"/>
  <c r="X1173" i="47"/>
  <c r="Z1173" i="47" s="1"/>
  <c r="Y1173" i="47"/>
  <c r="B1173" i="47"/>
  <c r="C1173" i="47"/>
  <c r="D1173" i="47"/>
  <c r="E1173" i="47"/>
  <c r="F1173" i="47"/>
  <c r="G1173" i="47"/>
  <c r="I1173" i="47"/>
  <c r="J1173" i="47"/>
  <c r="P1173" i="47"/>
  <c r="L1173" i="47"/>
  <c r="AL1173" i="47"/>
  <c r="H1173" i="47"/>
  <c r="K1173" i="47"/>
  <c r="O1173" i="47"/>
  <c r="AG1173" i="47"/>
  <c r="N1173" i="47"/>
  <c r="M1173" i="47"/>
  <c r="Y1172" i="47"/>
  <c r="X1172" i="47"/>
  <c r="Z1172" i="47" s="1"/>
  <c r="AG1172" i="47"/>
  <c r="I1172" i="47"/>
  <c r="P1172" i="47"/>
  <c r="O1172" i="47"/>
  <c r="N1172" i="47"/>
  <c r="M1172" i="47"/>
  <c r="L1172" i="47"/>
  <c r="K1172" i="47"/>
  <c r="J1172" i="47"/>
  <c r="AL1172" i="47"/>
  <c r="H1172" i="47"/>
  <c r="G1172" i="47"/>
  <c r="F1172" i="47"/>
  <c r="E1172" i="47"/>
  <c r="D1172" i="47"/>
  <c r="C1172" i="47"/>
  <c r="B1172" i="47"/>
  <c r="Y1171" i="47"/>
  <c r="X1171" i="47"/>
  <c r="Z1171" i="47" s="1"/>
  <c r="AL1171" i="47"/>
  <c r="AG1171" i="47"/>
  <c r="E1171" i="47"/>
  <c r="P1171" i="47"/>
  <c r="N1171" i="47"/>
  <c r="M1171" i="47"/>
  <c r="L1171" i="47"/>
  <c r="K1171" i="47"/>
  <c r="J1171" i="47"/>
  <c r="I1171" i="47"/>
  <c r="H1171" i="47"/>
  <c r="G1171" i="47"/>
  <c r="F1171" i="47"/>
  <c r="D1171" i="47"/>
  <c r="C1171" i="47"/>
  <c r="B1171" i="47"/>
  <c r="O1171" i="47"/>
  <c r="Y1170" i="47"/>
  <c r="X1170" i="47"/>
  <c r="Z1170" i="47" s="1"/>
  <c r="I1170" i="47"/>
  <c r="M1170" i="47"/>
  <c r="O1170" i="47"/>
  <c r="N1170" i="47"/>
  <c r="C1170" i="47"/>
  <c r="B1170" i="47"/>
  <c r="P1170" i="47"/>
  <c r="D1170" i="47"/>
  <c r="E1170" i="47"/>
  <c r="F1170" i="47"/>
  <c r="G1170" i="47"/>
  <c r="H1170" i="47"/>
  <c r="K1170" i="47"/>
  <c r="AL1170" i="47"/>
  <c r="AG1170" i="47"/>
  <c r="J1170" i="47"/>
  <c r="L1170" i="47"/>
  <c r="X1169" i="47"/>
  <c r="Z1169" i="47" s="1"/>
  <c r="Y1169" i="47"/>
  <c r="P1169" i="47"/>
  <c r="Q1169" i="47" s="1"/>
  <c r="AG1169" i="47"/>
  <c r="B1169" i="47"/>
  <c r="C1169" i="47"/>
  <c r="D1169" i="47"/>
  <c r="E1169" i="47"/>
  <c r="F1169" i="47"/>
  <c r="G1169" i="47"/>
  <c r="AK1169" i="47"/>
  <c r="H1169" i="47"/>
  <c r="I1169" i="47"/>
  <c r="AL1169" i="47"/>
  <c r="J1169" i="47"/>
  <c r="K1169" i="47"/>
  <c r="L1169" i="47"/>
  <c r="M1169" i="47"/>
  <c r="N1169" i="47"/>
  <c r="O1169" i="47"/>
  <c r="Y1168" i="47"/>
  <c r="X1168" i="47"/>
  <c r="Z1168" i="47" s="1"/>
  <c r="AL1168" i="47"/>
  <c r="C1168" i="47"/>
  <c r="B1168" i="47"/>
  <c r="D1168" i="47"/>
  <c r="E1168" i="47"/>
  <c r="F1168" i="47"/>
  <c r="G1168" i="47"/>
  <c r="H1168" i="47"/>
  <c r="I1168" i="47"/>
  <c r="K1168" i="47"/>
  <c r="L1168" i="47"/>
  <c r="M1168" i="47"/>
  <c r="N1168" i="47"/>
  <c r="O1168" i="47"/>
  <c r="P1168" i="47"/>
  <c r="J1168" i="47"/>
  <c r="AG1168" i="47"/>
  <c r="X1167" i="47"/>
  <c r="Z1167" i="47" s="1"/>
  <c r="Y1167" i="47"/>
  <c r="AL1167" i="47"/>
  <c r="G1167" i="47"/>
  <c r="C1167" i="47"/>
  <c r="B1167" i="47"/>
  <c r="D1167" i="47"/>
  <c r="E1167" i="47"/>
  <c r="AG1167" i="47"/>
  <c r="F1167" i="47"/>
  <c r="P1167" i="47"/>
  <c r="O1167" i="47"/>
  <c r="N1167" i="47"/>
  <c r="M1167" i="47"/>
  <c r="L1167" i="47"/>
  <c r="K1167" i="47"/>
  <c r="J1167" i="47"/>
  <c r="I1167" i="47"/>
  <c r="H1167" i="47"/>
  <c r="X1166" i="47"/>
  <c r="Z1166" i="47" s="1"/>
  <c r="Y1166" i="47"/>
  <c r="B1166" i="47"/>
  <c r="C1166" i="47"/>
  <c r="E1166" i="47"/>
  <c r="G1166" i="47"/>
  <c r="AL1166" i="47"/>
  <c r="AG1166" i="47"/>
  <c r="D1166" i="47"/>
  <c r="F1166" i="47"/>
  <c r="P1166" i="47"/>
  <c r="O1166" i="47"/>
  <c r="N1166" i="47"/>
  <c r="J1166" i="47"/>
  <c r="L1166" i="47"/>
  <c r="K1166" i="47"/>
  <c r="H1166" i="47"/>
  <c r="I1166" i="47"/>
  <c r="M1166" i="47"/>
  <c r="Y1165" i="47"/>
  <c r="X1165" i="47"/>
  <c r="Z1165" i="47" s="1"/>
  <c r="J1165" i="47"/>
  <c r="D1165" i="47"/>
  <c r="C1165" i="47"/>
  <c r="AL1165" i="47"/>
  <c r="AG1165" i="47"/>
  <c r="P1165" i="47"/>
  <c r="O1165" i="47"/>
  <c r="N1165" i="47"/>
  <c r="M1165" i="47"/>
  <c r="L1165" i="47"/>
  <c r="K1165" i="47"/>
  <c r="B1165" i="47"/>
  <c r="I1165" i="47"/>
  <c r="H1165" i="47"/>
  <c r="G1165" i="47"/>
  <c r="F1165" i="47"/>
  <c r="E1165" i="47"/>
  <c r="X1164" i="47"/>
  <c r="Z1164" i="47" s="1"/>
  <c r="Y1164" i="47"/>
  <c r="C1164" i="47"/>
  <c r="B1164" i="47"/>
  <c r="AL1164" i="47"/>
  <c r="AG1164" i="47"/>
  <c r="P1164" i="47"/>
  <c r="O1164" i="47"/>
  <c r="N1164" i="47"/>
  <c r="I1164" i="47"/>
  <c r="M1164" i="47"/>
  <c r="L1164" i="47"/>
  <c r="K1164" i="47"/>
  <c r="J1164" i="47"/>
  <c r="D1164" i="47"/>
  <c r="H1164" i="47"/>
  <c r="G1164" i="47"/>
  <c r="F1164" i="47"/>
  <c r="E1164" i="47"/>
  <c r="X1163" i="47"/>
  <c r="Z1163" i="47" s="1"/>
  <c r="Y1163" i="47"/>
  <c r="C1163" i="47"/>
  <c r="B1163" i="47"/>
  <c r="I1163" i="47"/>
  <c r="AL1163" i="47"/>
  <c r="AG1163" i="47"/>
  <c r="P1163" i="47"/>
  <c r="O1163" i="47"/>
  <c r="N1163" i="47"/>
  <c r="M1163" i="47"/>
  <c r="L1163" i="47"/>
  <c r="K1163" i="47"/>
  <c r="J1163" i="47"/>
  <c r="H1163" i="47"/>
  <c r="G1163" i="47"/>
  <c r="F1163" i="47"/>
  <c r="E1163" i="47"/>
  <c r="D1163" i="47"/>
  <c r="Y1162" i="47"/>
  <c r="X1162" i="47"/>
  <c r="Z1162" i="47" s="1"/>
  <c r="C1162" i="47"/>
  <c r="AL1162" i="47"/>
  <c r="AG1162" i="47"/>
  <c r="N1162" i="47"/>
  <c r="P1162" i="47"/>
  <c r="O1162" i="47"/>
  <c r="B1162" i="47"/>
  <c r="M1162" i="47"/>
  <c r="L1162" i="47"/>
  <c r="K1162" i="47"/>
  <c r="J1162" i="47"/>
  <c r="I1162" i="47"/>
  <c r="H1162" i="47"/>
  <c r="G1162" i="47"/>
  <c r="E1162" i="47"/>
  <c r="F1162" i="47"/>
  <c r="D1162" i="47"/>
  <c r="X1161" i="47"/>
  <c r="Z1161" i="47" s="1"/>
  <c r="Y1161" i="47"/>
  <c r="AL1161" i="47"/>
  <c r="AG1161" i="47"/>
  <c r="P1161" i="47"/>
  <c r="B1161" i="47"/>
  <c r="C1161" i="47"/>
  <c r="D1161" i="47"/>
  <c r="E1161" i="47"/>
  <c r="F1161" i="47"/>
  <c r="G1161" i="47"/>
  <c r="H1161" i="47"/>
  <c r="I1161" i="47"/>
  <c r="J1161" i="47"/>
  <c r="K1161" i="47"/>
  <c r="L1161" i="47"/>
  <c r="M1161" i="47"/>
  <c r="N1161" i="47"/>
  <c r="O1161" i="47"/>
  <c r="Y1160" i="47"/>
  <c r="X1160" i="47"/>
  <c r="Z1160" i="47" s="1"/>
  <c r="AL1160" i="47"/>
  <c r="I1160" i="47"/>
  <c r="B1160" i="47"/>
  <c r="C1160" i="47"/>
  <c r="D1160" i="47"/>
  <c r="E1160" i="47"/>
  <c r="F1160" i="47"/>
  <c r="G1160" i="47"/>
  <c r="H1160" i="47"/>
  <c r="J1160" i="47"/>
  <c r="K1160" i="47"/>
  <c r="L1160" i="47"/>
  <c r="M1160" i="47"/>
  <c r="N1160" i="47"/>
  <c r="O1160" i="47"/>
  <c r="P1160" i="47"/>
  <c r="Q1160" i="47" s="1"/>
  <c r="AG1160" i="47"/>
  <c r="Y1159" i="47"/>
  <c r="X1159" i="47"/>
  <c r="Z1159" i="47" s="1"/>
  <c r="J1159" i="47"/>
  <c r="AG1159" i="47"/>
  <c r="AL1159" i="47"/>
  <c r="P1159" i="47"/>
  <c r="O1159" i="47"/>
  <c r="M1159" i="47"/>
  <c r="B1159" i="47"/>
  <c r="C1159" i="47"/>
  <c r="D1159" i="47"/>
  <c r="E1159" i="47"/>
  <c r="F1159" i="47"/>
  <c r="G1159" i="47"/>
  <c r="H1159" i="47"/>
  <c r="N1159" i="47"/>
  <c r="I1159" i="47"/>
  <c r="K1159" i="47"/>
  <c r="L1159" i="47"/>
  <c r="X1158" i="47"/>
  <c r="Z1158" i="47" s="1"/>
  <c r="Y1158" i="47"/>
  <c r="K1158" i="47"/>
  <c r="L1158" i="47"/>
  <c r="M1158" i="47"/>
  <c r="N1158" i="47"/>
  <c r="O1158" i="47"/>
  <c r="AG1158" i="47"/>
  <c r="AL1158" i="47"/>
  <c r="P1158" i="47"/>
  <c r="J1158" i="47"/>
  <c r="H1158" i="47"/>
  <c r="I1158" i="47"/>
  <c r="G1158" i="47"/>
  <c r="F1158" i="47"/>
  <c r="E1158" i="47"/>
  <c r="D1158" i="47"/>
  <c r="C1158" i="47"/>
  <c r="B1158" i="47"/>
  <c r="Y1157" i="47"/>
  <c r="X1157" i="47"/>
  <c r="Z1157" i="47" s="1"/>
  <c r="O1157" i="47"/>
  <c r="J1157" i="47"/>
  <c r="I1157" i="47"/>
  <c r="H1157" i="47"/>
  <c r="F1157" i="47"/>
  <c r="E1157" i="47"/>
  <c r="D1157" i="47"/>
  <c r="C1157" i="47"/>
  <c r="B1157" i="47"/>
  <c r="P1157" i="47"/>
  <c r="Q1157" i="47" s="1"/>
  <c r="AG1157" i="47"/>
  <c r="AK1157" i="47"/>
  <c r="M1157" i="47"/>
  <c r="L1157" i="47"/>
  <c r="K1157" i="47"/>
  <c r="N1157" i="47"/>
  <c r="AL1157" i="47"/>
  <c r="G1157" i="47"/>
  <c r="Y1156" i="47"/>
  <c r="X1156" i="47"/>
  <c r="Z1156" i="47" s="1"/>
  <c r="M1156" i="47"/>
  <c r="N1156" i="47"/>
  <c r="O1156" i="47"/>
  <c r="P1156" i="47"/>
  <c r="Q1156" i="47"/>
  <c r="AG1156" i="47"/>
  <c r="AK1156" i="47"/>
  <c r="AL1156" i="47"/>
  <c r="F1156" i="47"/>
  <c r="B1156" i="47"/>
  <c r="C1156" i="47"/>
  <c r="D1156" i="47"/>
  <c r="E1156" i="47"/>
  <c r="G1156" i="47"/>
  <c r="H1156" i="47"/>
  <c r="I1156" i="47"/>
  <c r="J1156" i="47"/>
  <c r="K1156" i="47"/>
  <c r="L1156" i="47"/>
  <c r="X1155" i="47"/>
  <c r="Z1155" i="47" s="1"/>
  <c r="Y1155" i="47"/>
  <c r="J1155" i="47"/>
  <c r="I1155" i="47"/>
  <c r="H1155" i="47"/>
  <c r="G1155" i="47"/>
  <c r="F1155" i="47"/>
  <c r="E1155" i="47"/>
  <c r="D1155" i="47"/>
  <c r="C1155" i="47"/>
  <c r="B1155" i="47"/>
  <c r="K1155" i="47"/>
  <c r="P1155" i="47"/>
  <c r="Q1155" i="47"/>
  <c r="AL1155" i="47"/>
  <c r="AG1155" i="47"/>
  <c r="AK1155" i="47" s="1"/>
  <c r="N1155" i="47"/>
  <c r="O1155" i="47"/>
  <c r="M1155" i="47"/>
  <c r="L1155" i="47"/>
  <c r="Y1154" i="47"/>
  <c r="X1154" i="47"/>
  <c r="Z1154" i="47" s="1"/>
  <c r="AL1154" i="47"/>
  <c r="AG1154" i="47"/>
  <c r="P1154" i="47"/>
  <c r="O1154" i="47"/>
  <c r="N1154" i="47"/>
  <c r="M1154" i="47"/>
  <c r="I1154" i="47"/>
  <c r="H1154" i="47"/>
  <c r="G1154" i="47"/>
  <c r="K1154" i="47"/>
  <c r="L1154" i="47"/>
  <c r="J1154" i="47"/>
  <c r="E1154" i="47"/>
  <c r="F1154" i="47"/>
  <c r="D1154" i="47"/>
  <c r="C1154" i="47"/>
  <c r="B1154" i="47"/>
  <c r="Y1153" i="47"/>
  <c r="X1153" i="47"/>
  <c r="Z1153" i="47" s="1"/>
  <c r="AL1153" i="47"/>
  <c r="AG1153" i="47"/>
  <c r="P1153" i="47"/>
  <c r="O1153" i="47"/>
  <c r="N1153" i="47"/>
  <c r="M1153" i="47"/>
  <c r="L1153" i="47"/>
  <c r="K1153" i="47"/>
  <c r="J1153" i="47"/>
  <c r="I1153" i="47"/>
  <c r="H1153" i="47"/>
  <c r="F1153" i="47"/>
  <c r="E1153" i="47"/>
  <c r="D1153" i="47"/>
  <c r="C1153" i="47"/>
  <c r="B1153" i="47"/>
  <c r="G1153" i="47"/>
  <c r="Y1152" i="47"/>
  <c r="X1152" i="47"/>
  <c r="Z1152" i="47" s="1"/>
  <c r="O1152" i="47"/>
  <c r="AL1152" i="47"/>
  <c r="AG1152" i="47"/>
  <c r="P1152" i="47"/>
  <c r="G1152" i="47"/>
  <c r="N1152" i="47"/>
  <c r="M1152" i="47"/>
  <c r="L1152" i="47"/>
  <c r="K1152" i="47"/>
  <c r="J1152" i="47"/>
  <c r="I1152" i="47"/>
  <c r="H1152" i="47"/>
  <c r="F1152" i="47"/>
  <c r="E1152" i="47"/>
  <c r="D1152" i="47"/>
  <c r="C1152" i="47"/>
  <c r="B1152" i="47"/>
  <c r="X1151" i="47"/>
  <c r="Z1151" i="47" s="1"/>
  <c r="Y1151" i="47"/>
  <c r="G1151" i="47"/>
  <c r="AL1151" i="47"/>
  <c r="AG1151" i="47"/>
  <c r="F1151" i="47"/>
  <c r="E1151" i="47"/>
  <c r="D1151" i="47"/>
  <c r="C1151" i="47"/>
  <c r="B1151" i="47"/>
  <c r="I1151" i="47"/>
  <c r="P1151" i="47"/>
  <c r="O1151" i="47"/>
  <c r="N1151" i="47"/>
  <c r="M1151" i="47"/>
  <c r="L1151" i="47"/>
  <c r="K1151" i="47"/>
  <c r="J1151" i="47"/>
  <c r="H1151" i="47"/>
  <c r="Y1150" i="47"/>
  <c r="X1150" i="47"/>
  <c r="Z1150" i="47" s="1"/>
  <c r="J1150" i="47"/>
  <c r="M1150" i="47"/>
  <c r="AG1150" i="47"/>
  <c r="G1150" i="47"/>
  <c r="F1150" i="47"/>
  <c r="E1150" i="47"/>
  <c r="D1150" i="47"/>
  <c r="C1150" i="47"/>
  <c r="B1150" i="47"/>
  <c r="P1150" i="47"/>
  <c r="H1150" i="47"/>
  <c r="O1150" i="47"/>
  <c r="N1150" i="47"/>
  <c r="L1150" i="47"/>
  <c r="K1150" i="47"/>
  <c r="I1150" i="47"/>
  <c r="AL1150" i="47"/>
  <c r="Y1149" i="47"/>
  <c r="X1149" i="47"/>
  <c r="Z1149" i="47" s="1"/>
  <c r="F1149" i="47"/>
  <c r="E1149" i="47"/>
  <c r="D1149" i="47"/>
  <c r="C1149" i="47"/>
  <c r="B1149" i="47"/>
  <c r="AL1149" i="47"/>
  <c r="AG1149" i="47"/>
  <c r="P1149" i="47"/>
  <c r="O1149" i="47"/>
  <c r="N1149" i="47"/>
  <c r="M1149" i="47"/>
  <c r="L1149" i="47"/>
  <c r="K1149" i="47"/>
  <c r="J1149" i="47"/>
  <c r="I1149" i="47"/>
  <c r="H1149" i="47"/>
  <c r="G1149" i="47"/>
  <c r="X1148" i="47"/>
  <c r="Z1148" i="47" s="1"/>
  <c r="Y1148" i="47"/>
  <c r="E1148" i="47"/>
  <c r="D1148" i="47"/>
  <c r="C1148" i="47"/>
  <c r="B1148" i="47"/>
  <c r="AL1148" i="47"/>
  <c r="AG1148" i="47"/>
  <c r="L1148" i="47"/>
  <c r="P1148" i="47"/>
  <c r="O1148" i="47"/>
  <c r="N1148" i="47"/>
  <c r="M1148" i="47"/>
  <c r="K1148" i="47"/>
  <c r="J1148" i="47"/>
  <c r="I1148" i="47"/>
  <c r="H1148" i="47"/>
  <c r="G1148" i="47"/>
  <c r="F1148" i="47"/>
  <c r="X1147" i="47"/>
  <c r="Z1147" i="47" s="1"/>
  <c r="Y1147" i="47"/>
  <c r="P1147" i="47"/>
  <c r="E1147" i="47"/>
  <c r="K1147" i="47"/>
  <c r="B1147" i="47"/>
  <c r="C1147" i="47"/>
  <c r="D1147" i="47"/>
  <c r="F1147" i="47"/>
  <c r="G1147" i="47"/>
  <c r="H1147" i="47"/>
  <c r="I1147" i="47"/>
  <c r="J1147" i="47"/>
  <c r="L1147" i="47"/>
  <c r="M1147" i="47"/>
  <c r="N1147" i="47"/>
  <c r="O1147" i="47"/>
  <c r="Q1147" i="47"/>
  <c r="AG1147" i="47"/>
  <c r="AK1147" i="47" s="1"/>
  <c r="AL1147" i="47"/>
  <c r="X1146" i="47"/>
  <c r="Z1146" i="47" s="1"/>
  <c r="Y1146" i="47"/>
  <c r="I1146" i="47"/>
  <c r="D1146" i="47"/>
  <c r="AG1146" i="47"/>
  <c r="AL1146" i="47"/>
  <c r="N1146" i="47"/>
  <c r="P1146" i="47"/>
  <c r="O1146" i="47"/>
  <c r="B1146" i="47"/>
  <c r="M1146" i="47"/>
  <c r="L1146" i="47"/>
  <c r="K1146" i="47"/>
  <c r="J1146" i="47"/>
  <c r="C1146" i="47"/>
  <c r="H1146" i="47"/>
  <c r="G1146" i="47"/>
  <c r="F1146" i="47"/>
  <c r="E1146" i="47"/>
  <c r="X1145" i="47"/>
  <c r="Z1145" i="47" s="1"/>
  <c r="Y1145" i="47"/>
  <c r="G1145" i="47"/>
  <c r="F1145" i="47"/>
  <c r="E1145" i="47"/>
  <c r="D1145" i="47"/>
  <c r="H1145" i="47"/>
  <c r="C1145" i="47"/>
  <c r="J1145" i="47"/>
  <c r="I1145" i="47"/>
  <c r="B1145" i="47"/>
  <c r="P1145" i="47"/>
  <c r="AG1145" i="47"/>
  <c r="AL1145" i="47"/>
  <c r="O1145" i="47"/>
  <c r="N1145" i="47"/>
  <c r="M1145" i="47"/>
  <c r="L1145" i="47"/>
  <c r="K1145" i="47"/>
  <c r="X1144" i="47"/>
  <c r="Z1144" i="47" s="1"/>
  <c r="Y1144" i="47"/>
  <c r="J1144" i="47"/>
  <c r="AG1144" i="47"/>
  <c r="B1144" i="47"/>
  <c r="AL1144" i="47"/>
  <c r="K1144" i="47"/>
  <c r="G1144" i="47"/>
  <c r="C1144" i="47"/>
  <c r="D1144" i="47"/>
  <c r="E1144" i="47"/>
  <c r="F1144" i="47"/>
  <c r="L1144" i="47"/>
  <c r="M1144" i="47"/>
  <c r="N1144" i="47"/>
  <c r="O1144" i="47"/>
  <c r="P1144" i="47"/>
  <c r="Q1144" i="47"/>
  <c r="H1144" i="47"/>
  <c r="I1144" i="47"/>
  <c r="X1143" i="47"/>
  <c r="Z1143" i="47" s="1"/>
  <c r="Y1143" i="47"/>
  <c r="K1143" i="47"/>
  <c r="L1143" i="47"/>
  <c r="M1143" i="47"/>
  <c r="N1143" i="47"/>
  <c r="O1143" i="47"/>
  <c r="P1143" i="47"/>
  <c r="Q1143" i="47"/>
  <c r="AG1143" i="47"/>
  <c r="AK1143" i="47"/>
  <c r="AL1143" i="47"/>
  <c r="B1143" i="47"/>
  <c r="D1143" i="47"/>
  <c r="E1143" i="47"/>
  <c r="F1143" i="47"/>
  <c r="G1143" i="47"/>
  <c r="H1143" i="47"/>
  <c r="I1143" i="47"/>
  <c r="J1143" i="47"/>
  <c r="C1143" i="47"/>
  <c r="X1142" i="47"/>
  <c r="Z1142" i="47" s="1"/>
  <c r="Y1142" i="47"/>
  <c r="M1142" i="47"/>
  <c r="N1142" i="47"/>
  <c r="P1142" i="47"/>
  <c r="Q1142" i="47"/>
  <c r="AG1142" i="47"/>
  <c r="AK1142" i="47"/>
  <c r="AL1142" i="47"/>
  <c r="O1142" i="47"/>
  <c r="I1142" i="47"/>
  <c r="G1142" i="47"/>
  <c r="F1142" i="47"/>
  <c r="E1142" i="47"/>
  <c r="D1142" i="47"/>
  <c r="C1142" i="47"/>
  <c r="B1142" i="47"/>
  <c r="H1142" i="47"/>
  <c r="J1142" i="47"/>
  <c r="K1142" i="47"/>
  <c r="L1142" i="47"/>
  <c r="X1141" i="47"/>
  <c r="Z1141" i="47" s="1"/>
  <c r="Y1141" i="47"/>
  <c r="P1141" i="47"/>
  <c r="Q1141" i="47" s="1"/>
  <c r="O1141" i="47"/>
  <c r="N1141" i="47"/>
  <c r="M1141" i="47"/>
  <c r="L1141" i="47"/>
  <c r="K1141" i="47"/>
  <c r="I1141" i="47"/>
  <c r="J1141" i="47"/>
  <c r="B1141" i="47"/>
  <c r="D1141" i="47"/>
  <c r="E1141" i="47"/>
  <c r="F1141" i="47"/>
  <c r="G1141" i="47"/>
  <c r="C1141" i="47"/>
  <c r="AL1141" i="47"/>
  <c r="AG1141" i="47"/>
  <c r="AK1141" i="47" s="1"/>
  <c r="H1141" i="47"/>
  <c r="X1140" i="47"/>
  <c r="Z1140" i="47" s="1"/>
  <c r="Y1140" i="47"/>
  <c r="J1140" i="47"/>
  <c r="I1140" i="47"/>
  <c r="H1140" i="47"/>
  <c r="G1140" i="47"/>
  <c r="F1140" i="47"/>
  <c r="E1140" i="47"/>
  <c r="C1140" i="47"/>
  <c r="B1140" i="47"/>
  <c r="K1140" i="47"/>
  <c r="D1140" i="47"/>
  <c r="AL1140" i="47"/>
  <c r="AG1140" i="47"/>
  <c r="P1140" i="47"/>
  <c r="O1140" i="47"/>
  <c r="N1140" i="47"/>
  <c r="M1140" i="47"/>
  <c r="L1140" i="47"/>
  <c r="Y1139" i="47"/>
  <c r="X1139" i="47"/>
  <c r="Z1139" i="47" s="1"/>
  <c r="P1139" i="47"/>
  <c r="Q1139" i="47" s="1"/>
  <c r="O1139" i="47"/>
  <c r="N1139" i="47"/>
  <c r="M1139" i="47"/>
  <c r="L1139" i="47"/>
  <c r="H1139" i="47"/>
  <c r="I1139" i="47"/>
  <c r="D1139" i="47"/>
  <c r="C1139" i="47"/>
  <c r="B1139" i="47"/>
  <c r="K1139" i="47"/>
  <c r="G1139" i="47"/>
  <c r="F1139" i="47"/>
  <c r="E1139" i="47"/>
  <c r="AL1139" i="47"/>
  <c r="AG1139" i="47"/>
  <c r="AK1139" i="47" s="1"/>
  <c r="J1139" i="47"/>
  <c r="X1138" i="47"/>
  <c r="Z1138" i="47" s="1"/>
  <c r="Y1138" i="47"/>
  <c r="O1138" i="47"/>
  <c r="F1138" i="47"/>
  <c r="N1138" i="47"/>
  <c r="M1138" i="47"/>
  <c r="L1138" i="47"/>
  <c r="K1138" i="47"/>
  <c r="J1138" i="47"/>
  <c r="I1138" i="47"/>
  <c r="H1138" i="47"/>
  <c r="G1138" i="47"/>
  <c r="E1138" i="47"/>
  <c r="D1138" i="47"/>
  <c r="C1138" i="47"/>
  <c r="B1138" i="47"/>
  <c r="P1138" i="47"/>
  <c r="Q1138" i="47" s="1"/>
  <c r="AG1138" i="47"/>
  <c r="AK1138" i="47"/>
  <c r="AL1138" i="47"/>
  <c r="X1137" i="47"/>
  <c r="Z1137" i="47" s="1"/>
  <c r="Y1137" i="47"/>
  <c r="G1137" i="47"/>
  <c r="F1137" i="47"/>
  <c r="E1137" i="47"/>
  <c r="D1137" i="47"/>
  <c r="C1137" i="47"/>
  <c r="AL1137" i="47"/>
  <c r="H1137" i="47"/>
  <c r="I1137" i="47"/>
  <c r="J1137" i="47"/>
  <c r="K1137" i="47"/>
  <c r="L1137" i="47"/>
  <c r="M1137" i="47"/>
  <c r="N1137" i="47"/>
  <c r="O1137" i="47"/>
  <c r="P1137" i="47"/>
  <c r="B1137" i="47"/>
  <c r="Q1137" i="47"/>
  <c r="AG1137" i="47"/>
  <c r="Y1136" i="47"/>
  <c r="X1136" i="47"/>
  <c r="Z1136" i="47" s="1"/>
  <c r="C1136" i="47"/>
  <c r="AL1136" i="47"/>
  <c r="H1136" i="47"/>
  <c r="B1136" i="47"/>
  <c r="AG1136" i="47"/>
  <c r="O1136" i="47"/>
  <c r="N1136" i="47"/>
  <c r="M1136" i="47"/>
  <c r="G1136" i="47"/>
  <c r="F1136" i="47"/>
  <c r="E1136" i="47"/>
  <c r="D1136" i="47"/>
  <c r="L1136" i="47"/>
  <c r="K1136" i="47"/>
  <c r="P1136" i="47"/>
  <c r="J1136" i="47"/>
  <c r="I1136" i="47"/>
  <c r="Y1135" i="47"/>
  <c r="X1135" i="47"/>
  <c r="Z1135" i="47" s="1"/>
  <c r="AL1135" i="47"/>
  <c r="AG1135" i="47"/>
  <c r="B1135" i="47"/>
  <c r="J1135" i="47"/>
  <c r="C1135" i="47"/>
  <c r="P1135" i="47"/>
  <c r="O1135" i="47"/>
  <c r="D1135" i="47"/>
  <c r="E1135" i="47"/>
  <c r="F1135" i="47"/>
  <c r="G1135" i="47"/>
  <c r="H1135" i="47"/>
  <c r="I1135" i="47"/>
  <c r="K1135" i="47"/>
  <c r="L1135" i="47"/>
  <c r="M1135" i="47"/>
  <c r="N1135" i="47"/>
  <c r="Y1134" i="47"/>
  <c r="X1134" i="47"/>
  <c r="Z1134" i="47" s="1"/>
  <c r="G1134" i="47"/>
  <c r="F1134" i="47"/>
  <c r="D1134" i="47"/>
  <c r="C1134" i="47"/>
  <c r="P1134" i="47"/>
  <c r="Q1134" i="47"/>
  <c r="AL1134" i="47"/>
  <c r="N1134" i="47"/>
  <c r="AG1134" i="47"/>
  <c r="AK1134" i="47" s="1"/>
  <c r="M1134" i="47"/>
  <c r="L1134" i="47"/>
  <c r="K1134" i="47"/>
  <c r="E1134" i="47"/>
  <c r="J1134" i="47"/>
  <c r="I1134" i="47"/>
  <c r="H1134" i="47"/>
  <c r="O1134" i="47"/>
  <c r="B1134" i="47"/>
  <c r="X1133" i="47"/>
  <c r="Z1133" i="47" s="1"/>
  <c r="Y1133" i="47"/>
  <c r="M1133" i="47"/>
  <c r="L1133" i="47"/>
  <c r="K1133" i="47"/>
  <c r="J1133" i="47"/>
  <c r="I1133" i="47"/>
  <c r="G1133" i="47"/>
  <c r="F1133" i="47"/>
  <c r="D1133" i="47"/>
  <c r="C1133" i="47"/>
  <c r="B1133" i="47"/>
  <c r="H1133" i="47"/>
  <c r="E1133" i="47"/>
  <c r="AL1133" i="47"/>
  <c r="AG1133" i="47"/>
  <c r="P1133" i="47"/>
  <c r="O1133" i="47"/>
  <c r="N1133" i="47"/>
  <c r="X1132" i="47"/>
  <c r="Z1132" i="47" s="1"/>
  <c r="Y1132" i="47"/>
  <c r="B1132" i="47"/>
  <c r="G1132" i="47"/>
  <c r="AL1132" i="47"/>
  <c r="AG1132" i="47"/>
  <c r="P1132" i="47"/>
  <c r="O1132" i="47"/>
  <c r="N1132" i="47"/>
  <c r="M1132" i="47"/>
  <c r="L1132" i="47"/>
  <c r="K1132" i="47"/>
  <c r="J1132" i="47"/>
  <c r="I1132" i="47"/>
  <c r="H1132" i="47"/>
  <c r="F1132" i="47"/>
  <c r="E1132" i="47"/>
  <c r="D1132" i="47"/>
  <c r="C1132" i="47"/>
  <c r="Y1131" i="47"/>
  <c r="X1131" i="47"/>
  <c r="Z1131" i="47" s="1"/>
  <c r="AL1131" i="47"/>
  <c r="AG1131" i="47"/>
  <c r="C1131" i="47"/>
  <c r="E1131" i="47"/>
  <c r="F1131" i="47"/>
  <c r="G1131" i="47"/>
  <c r="H1131" i="47"/>
  <c r="I1131" i="47"/>
  <c r="J1131" i="47"/>
  <c r="K1131" i="47"/>
  <c r="L1131" i="47"/>
  <c r="M1131" i="47"/>
  <c r="O1131" i="47"/>
  <c r="P1131" i="47"/>
  <c r="Q1131" i="47"/>
  <c r="N1131" i="47"/>
  <c r="B1131" i="47"/>
  <c r="D1131" i="47"/>
  <c r="Y1130" i="47"/>
  <c r="X1130" i="47"/>
  <c r="Z1130" i="47" s="1"/>
  <c r="E1130" i="47"/>
  <c r="D1130" i="47"/>
  <c r="C1130" i="47"/>
  <c r="K1130" i="47"/>
  <c r="B1130" i="47"/>
  <c r="N1130" i="47"/>
  <c r="AL1130" i="47"/>
  <c r="AG1130" i="47"/>
  <c r="P1130" i="47"/>
  <c r="O1130" i="47"/>
  <c r="M1130" i="47"/>
  <c r="L1130" i="47"/>
  <c r="J1130" i="47"/>
  <c r="I1130" i="47"/>
  <c r="H1130" i="47"/>
  <c r="G1130" i="47"/>
  <c r="F1130" i="47"/>
  <c r="L1129" i="47"/>
  <c r="K1129" i="47"/>
  <c r="J1129" i="47"/>
  <c r="I1129" i="47"/>
  <c r="B1129" i="47"/>
  <c r="H1129" i="47"/>
  <c r="G1129" i="47"/>
  <c r="F1129" i="47"/>
  <c r="E1129" i="47"/>
  <c r="M1129" i="47"/>
  <c r="D1129" i="47"/>
  <c r="C1129" i="47"/>
  <c r="P1129" i="47"/>
  <c r="Q1129" i="47" s="1"/>
  <c r="O1129" i="47"/>
  <c r="N1129" i="47"/>
  <c r="Y1128" i="47"/>
  <c r="X1128" i="47"/>
  <c r="Z1128" i="47" s="1"/>
  <c r="E1128" i="47"/>
  <c r="F1128" i="47"/>
  <c r="G1128" i="47"/>
  <c r="H1128" i="47"/>
  <c r="I1128" i="47"/>
  <c r="J1128" i="47"/>
  <c r="K1128" i="47"/>
  <c r="L1128" i="47"/>
  <c r="AG1128" i="47"/>
  <c r="N1128" i="47"/>
  <c r="O1128" i="47"/>
  <c r="P1128" i="47"/>
  <c r="AH1128" i="47" s="1"/>
  <c r="AI1128" i="47" s="1"/>
  <c r="AJ1128" i="47" s="1"/>
  <c r="AK1128" i="47"/>
  <c r="D1128" i="47"/>
  <c r="Q1128" i="47"/>
  <c r="B1128" i="47"/>
  <c r="C1128" i="47"/>
  <c r="AL1128" i="47"/>
  <c r="M1128" i="47"/>
  <c r="Y1127" i="47"/>
  <c r="X1127" i="47"/>
  <c r="Z1127" i="47" s="1"/>
  <c r="AG1127" i="47"/>
  <c r="AL1127" i="47"/>
  <c r="F1127" i="47"/>
  <c r="B1127" i="47"/>
  <c r="C1127" i="47"/>
  <c r="D1127" i="47"/>
  <c r="E1127" i="47"/>
  <c r="G1127" i="47"/>
  <c r="H1127" i="47"/>
  <c r="I1127" i="47"/>
  <c r="J1127" i="47"/>
  <c r="K1127" i="47"/>
  <c r="L1127" i="47"/>
  <c r="M1127" i="47"/>
  <c r="N1127" i="47"/>
  <c r="O1127" i="47"/>
  <c r="P1127" i="47"/>
  <c r="Q1127" i="47" s="1"/>
  <c r="Y1126" i="47"/>
  <c r="X1126" i="47"/>
  <c r="Z1126" i="47" s="1"/>
  <c r="H1126" i="47"/>
  <c r="L1126" i="47"/>
  <c r="K1126" i="47"/>
  <c r="J1126" i="47"/>
  <c r="I1126" i="47"/>
  <c r="C1126" i="47"/>
  <c r="G1126" i="47"/>
  <c r="F1126" i="47"/>
  <c r="E1126" i="47"/>
  <c r="D1126" i="47"/>
  <c r="M1126" i="47"/>
  <c r="B1126" i="47"/>
  <c r="AL1126" i="47"/>
  <c r="AG1126" i="47"/>
  <c r="P1126" i="47"/>
  <c r="O1126" i="47"/>
  <c r="N1126" i="47"/>
  <c r="Y1125" i="47"/>
  <c r="X1125" i="47"/>
  <c r="Z1125" i="47" s="1"/>
  <c r="AL1125" i="47"/>
  <c r="AG1125" i="47"/>
  <c r="L1125" i="47"/>
  <c r="P1125" i="47"/>
  <c r="O1125" i="47"/>
  <c r="I1125" i="47"/>
  <c r="M1125" i="47"/>
  <c r="J1125" i="47"/>
  <c r="K1125" i="47"/>
  <c r="B1125" i="47"/>
  <c r="C1125" i="47"/>
  <c r="N1125" i="47"/>
  <c r="D1125" i="47"/>
  <c r="E1125" i="47"/>
  <c r="F1125" i="47"/>
  <c r="G1125" i="47"/>
  <c r="H1125" i="47"/>
  <c r="Y1124" i="47"/>
  <c r="X1124" i="47"/>
  <c r="Z1124" i="47" s="1"/>
  <c r="I1124" i="47"/>
  <c r="J1124" i="47"/>
  <c r="K1124" i="47"/>
  <c r="G1124" i="47"/>
  <c r="H1124" i="47"/>
  <c r="E1124" i="47"/>
  <c r="D1124" i="47"/>
  <c r="C1124" i="47"/>
  <c r="B1124" i="47"/>
  <c r="AL1124" i="47"/>
  <c r="AG1124" i="47"/>
  <c r="P1124" i="47"/>
  <c r="O1124" i="47"/>
  <c r="N1124" i="47"/>
  <c r="M1124" i="47"/>
  <c r="L1124" i="47"/>
  <c r="F1124" i="47"/>
  <c r="Y1123" i="47"/>
  <c r="X1123" i="47"/>
  <c r="Z1123" i="47" s="1"/>
  <c r="O1123" i="47"/>
  <c r="L1123" i="47"/>
  <c r="K1123" i="47"/>
  <c r="J1123" i="47"/>
  <c r="I1123" i="47"/>
  <c r="H1123" i="47"/>
  <c r="G1123" i="47"/>
  <c r="F1123" i="47"/>
  <c r="N1123" i="47"/>
  <c r="E1123" i="47"/>
  <c r="D1123" i="47"/>
  <c r="C1123" i="47"/>
  <c r="B1123" i="47"/>
  <c r="M1123" i="47"/>
  <c r="P1123" i="47"/>
  <c r="Q1123" i="47" s="1"/>
  <c r="AL1123" i="47"/>
  <c r="AG1123" i="47"/>
  <c r="Y1122" i="47"/>
  <c r="X1122" i="47"/>
  <c r="Z1122" i="47" s="1"/>
  <c r="B1122" i="47"/>
  <c r="E1122" i="47"/>
  <c r="N1122" i="47"/>
  <c r="AG1122" i="47"/>
  <c r="AL1122" i="47"/>
  <c r="D1122" i="47"/>
  <c r="C1122" i="47"/>
  <c r="P1122" i="47"/>
  <c r="O1122" i="47"/>
  <c r="M1122" i="47"/>
  <c r="L1122" i="47"/>
  <c r="K1122" i="47"/>
  <c r="J1122" i="47"/>
  <c r="I1122" i="47"/>
  <c r="H1122" i="47"/>
  <c r="G1122" i="47"/>
  <c r="F1122" i="47"/>
  <c r="Y1121" i="47"/>
  <c r="X1121" i="47"/>
  <c r="Z1121" i="47" s="1"/>
  <c r="G1121" i="47"/>
  <c r="F1121" i="47"/>
  <c r="E1121" i="47"/>
  <c r="C1121" i="47"/>
  <c r="B1121" i="47"/>
  <c r="H1121" i="47"/>
  <c r="P1121" i="47"/>
  <c r="O1121" i="47"/>
  <c r="N1121" i="47"/>
  <c r="M1121" i="47"/>
  <c r="D1121" i="47"/>
  <c r="L1121" i="47"/>
  <c r="K1121" i="47"/>
  <c r="AL1121" i="47"/>
  <c r="AG1121" i="47"/>
  <c r="AK1121" i="47" s="1"/>
  <c r="J1121" i="47"/>
  <c r="I1121" i="47"/>
  <c r="Q1121" i="47"/>
  <c r="X1120" i="47"/>
  <c r="Z1120" i="47" s="1"/>
  <c r="Y1120" i="47"/>
  <c r="C1120" i="47"/>
  <c r="D1120" i="47"/>
  <c r="E1120" i="47"/>
  <c r="F1120" i="47"/>
  <c r="G1120" i="47"/>
  <c r="H1120" i="47"/>
  <c r="I1120" i="47"/>
  <c r="J1120" i="47"/>
  <c r="L1120" i="47"/>
  <c r="M1120" i="47"/>
  <c r="N1120" i="47"/>
  <c r="O1120" i="47"/>
  <c r="P1120" i="47"/>
  <c r="AG1120" i="47"/>
  <c r="AL1120" i="47"/>
  <c r="K1120" i="47"/>
  <c r="B1120" i="47"/>
  <c r="X1119" i="47"/>
  <c r="Z1119" i="47" s="1"/>
  <c r="Y1119" i="47"/>
  <c r="N1119" i="47"/>
  <c r="AL1119" i="47"/>
  <c r="AG1119" i="47"/>
  <c r="P1119" i="47"/>
  <c r="O1119" i="47"/>
  <c r="D1119" i="47"/>
  <c r="M1119" i="47"/>
  <c r="L1119" i="47"/>
  <c r="K1119" i="47"/>
  <c r="J1119" i="47"/>
  <c r="I1119" i="47"/>
  <c r="H1119" i="47"/>
  <c r="G1119" i="47"/>
  <c r="F1119" i="47"/>
  <c r="E1119" i="47"/>
  <c r="C1119" i="47"/>
  <c r="B1119" i="47"/>
  <c r="X1118" i="47"/>
  <c r="Z1118" i="47" s="1"/>
  <c r="Y1118" i="47"/>
  <c r="C1118" i="47"/>
  <c r="B1118" i="47"/>
  <c r="AL1118" i="47"/>
  <c r="AG1118" i="47"/>
  <c r="P1118" i="47"/>
  <c r="O1118" i="47"/>
  <c r="N1118" i="47"/>
  <c r="M1118" i="47"/>
  <c r="L1118" i="47"/>
  <c r="K1118" i="47"/>
  <c r="J1118" i="47"/>
  <c r="I1118" i="47"/>
  <c r="H1118" i="47"/>
  <c r="G1118" i="47"/>
  <c r="F1118" i="47"/>
  <c r="E1118" i="47"/>
  <c r="D1118" i="47"/>
  <c r="Y1117" i="47"/>
  <c r="X1117" i="47"/>
  <c r="Z1117" i="47" s="1"/>
  <c r="O1117" i="47"/>
  <c r="AL1117" i="47"/>
  <c r="AG1117" i="47"/>
  <c r="P1117" i="47"/>
  <c r="L1117" i="47"/>
  <c r="N1117" i="47"/>
  <c r="M1117" i="47"/>
  <c r="K1117" i="47"/>
  <c r="F1117" i="47"/>
  <c r="J1117" i="47"/>
  <c r="I1117" i="47"/>
  <c r="H1117" i="47"/>
  <c r="G1117" i="47"/>
  <c r="E1117" i="47"/>
  <c r="D1117" i="47"/>
  <c r="C1117" i="47"/>
  <c r="B1117" i="47"/>
  <c r="Y1116" i="47"/>
  <c r="X1116" i="47"/>
  <c r="Z1116" i="47" s="1"/>
  <c r="H1116" i="47"/>
  <c r="G1116" i="47"/>
  <c r="F1116" i="47"/>
  <c r="E1116" i="47"/>
  <c r="D1116" i="47"/>
  <c r="C1116" i="47"/>
  <c r="B1116" i="47"/>
  <c r="AG1116" i="47"/>
  <c r="M1116" i="47"/>
  <c r="P1116" i="47"/>
  <c r="O1116" i="47"/>
  <c r="I1116" i="47"/>
  <c r="N1116" i="47"/>
  <c r="L1116" i="47"/>
  <c r="K1116" i="47"/>
  <c r="J1116" i="47"/>
  <c r="AL1116" i="47"/>
  <c r="Y1115" i="47"/>
  <c r="X1115" i="47"/>
  <c r="Z1115" i="47" s="1"/>
  <c r="K1115" i="47"/>
  <c r="L1115" i="47"/>
  <c r="M1115" i="47"/>
  <c r="N1115" i="47"/>
  <c r="O1115" i="47"/>
  <c r="P1115" i="47"/>
  <c r="AG1115" i="47"/>
  <c r="E1115" i="47"/>
  <c r="AL1115" i="47"/>
  <c r="B1115" i="47"/>
  <c r="C1115" i="47"/>
  <c r="D1115" i="47"/>
  <c r="F1115" i="47"/>
  <c r="G1115" i="47"/>
  <c r="H1115" i="47"/>
  <c r="I1115" i="47"/>
  <c r="J1115" i="47"/>
  <c r="X1114" i="47"/>
  <c r="Z1114" i="47" s="1"/>
  <c r="Y1114" i="47"/>
  <c r="J1114" i="47"/>
  <c r="O1114" i="47"/>
  <c r="P1114" i="47"/>
  <c r="Q1114" i="47" s="1"/>
  <c r="AL1114" i="47"/>
  <c r="C1114" i="47"/>
  <c r="D1114" i="47"/>
  <c r="B1114" i="47"/>
  <c r="E1114" i="47"/>
  <c r="F1114" i="47"/>
  <c r="G1114" i="47"/>
  <c r="H1114" i="47"/>
  <c r="I1114" i="47"/>
  <c r="AG1114" i="47"/>
  <c r="AK1114" i="47" s="1"/>
  <c r="K1114" i="47"/>
  <c r="L1114" i="47"/>
  <c r="M1114" i="47"/>
  <c r="N1114" i="47"/>
  <c r="Y1113" i="47"/>
  <c r="X1113" i="47"/>
  <c r="Z1113" i="47" s="1"/>
  <c r="L1113" i="47"/>
  <c r="M1113" i="47"/>
  <c r="N1113" i="47"/>
  <c r="O1113" i="47"/>
  <c r="P1113" i="47"/>
  <c r="E1113" i="47"/>
  <c r="AG1113" i="47"/>
  <c r="AL1113" i="47"/>
  <c r="D1113" i="47"/>
  <c r="B1113" i="47"/>
  <c r="C1113" i="47"/>
  <c r="F1113" i="47"/>
  <c r="G1113" i="47"/>
  <c r="H1113" i="47"/>
  <c r="I1113" i="47"/>
  <c r="J1113" i="47"/>
  <c r="K1113" i="47"/>
  <c r="Y1112" i="47"/>
  <c r="X1112" i="47"/>
  <c r="Z1112" i="47" s="1"/>
  <c r="K1112" i="47"/>
  <c r="J1112" i="47"/>
  <c r="I1112" i="47"/>
  <c r="H1112" i="47"/>
  <c r="F1112" i="47"/>
  <c r="E1112" i="47"/>
  <c r="G1112" i="47"/>
  <c r="AG1112" i="47"/>
  <c r="P1112" i="47"/>
  <c r="AK1112" i="47" s="1"/>
  <c r="O1112" i="47"/>
  <c r="N1112" i="47"/>
  <c r="L1112" i="47"/>
  <c r="M1112" i="47"/>
  <c r="C1112" i="47"/>
  <c r="AL1112" i="47"/>
  <c r="D1112" i="47"/>
  <c r="B1112" i="47"/>
  <c r="X1111" i="47"/>
  <c r="Z1111" i="47" s="1"/>
  <c r="Y1111" i="47"/>
  <c r="J1111" i="47"/>
  <c r="H1111" i="47"/>
  <c r="G1111" i="47"/>
  <c r="F1111" i="47"/>
  <c r="E1111" i="47"/>
  <c r="D1111" i="47"/>
  <c r="C1111" i="47"/>
  <c r="B1111" i="47"/>
  <c r="I1111" i="47"/>
  <c r="AG1111" i="47"/>
  <c r="AL1111" i="47"/>
  <c r="P1111" i="47"/>
  <c r="O1111" i="47"/>
  <c r="N1111" i="47"/>
  <c r="M1111" i="47"/>
  <c r="L1111" i="47"/>
  <c r="K1111" i="47"/>
  <c r="X1110" i="47"/>
  <c r="Z1110" i="47" s="1"/>
  <c r="Y1110" i="47"/>
  <c r="G1110" i="47"/>
  <c r="L1110" i="47"/>
  <c r="F1110" i="47"/>
  <c r="E1110" i="47"/>
  <c r="B1110" i="47"/>
  <c r="C1110" i="47"/>
  <c r="M1110" i="47"/>
  <c r="D1110" i="47"/>
  <c r="AL1110" i="47"/>
  <c r="K1110" i="47"/>
  <c r="J1110" i="47"/>
  <c r="I1110" i="47"/>
  <c r="H1110" i="47"/>
  <c r="N1110" i="47"/>
  <c r="O1110" i="47"/>
  <c r="P1110" i="47"/>
  <c r="AG1110" i="47"/>
  <c r="Y1109" i="47"/>
  <c r="X1109" i="47"/>
  <c r="Z1109" i="47" s="1"/>
  <c r="L1109" i="47"/>
  <c r="M1109" i="47"/>
  <c r="N1109" i="47"/>
  <c r="O1109" i="47"/>
  <c r="P1109" i="47"/>
  <c r="AG1109" i="47"/>
  <c r="AL1109" i="47"/>
  <c r="J1109" i="47"/>
  <c r="D1109" i="47"/>
  <c r="I1109" i="47"/>
  <c r="H1109" i="47"/>
  <c r="G1109" i="47"/>
  <c r="F1109" i="47"/>
  <c r="E1109" i="47"/>
  <c r="C1109" i="47"/>
  <c r="K1109" i="47"/>
  <c r="B1109" i="47"/>
  <c r="X1108" i="47"/>
  <c r="Z1108" i="47" s="1"/>
  <c r="Y1108" i="47"/>
  <c r="AG1108" i="47"/>
  <c r="AL1108" i="47"/>
  <c r="J1108" i="47"/>
  <c r="K1108" i="47"/>
  <c r="L1108" i="47"/>
  <c r="P1108" i="47"/>
  <c r="O1108" i="47"/>
  <c r="I1108" i="47"/>
  <c r="H1108" i="47"/>
  <c r="G1108" i="47"/>
  <c r="F1108" i="47"/>
  <c r="E1108" i="47"/>
  <c r="D1108" i="47"/>
  <c r="C1108" i="47"/>
  <c r="B1108" i="47"/>
  <c r="N1108" i="47"/>
  <c r="M1108" i="47"/>
  <c r="Q1108" i="47"/>
  <c r="Y1107" i="47"/>
  <c r="X1107" i="47"/>
  <c r="Z1107" i="47" s="1"/>
  <c r="C1107" i="47"/>
  <c r="M1107" i="47"/>
  <c r="P1107" i="47"/>
  <c r="Q1107" i="47" s="1"/>
  <c r="O1107" i="47"/>
  <c r="N1107" i="47"/>
  <c r="L1107" i="47"/>
  <c r="K1107" i="47"/>
  <c r="J1107" i="47"/>
  <c r="I1107" i="47"/>
  <c r="H1107" i="47"/>
  <c r="G1107" i="47"/>
  <c r="F1107" i="47"/>
  <c r="E1107" i="47"/>
  <c r="D1107" i="47"/>
  <c r="AL1107" i="47"/>
  <c r="B1107" i="47"/>
  <c r="AG1107" i="47"/>
  <c r="AK1107" i="47" s="1"/>
  <c r="X1106" i="47"/>
  <c r="Z1106" i="47" s="1"/>
  <c r="Y1106" i="47"/>
  <c r="E1106" i="47"/>
  <c r="F1106" i="47"/>
  <c r="D1106" i="47"/>
  <c r="B1106" i="47"/>
  <c r="J1106" i="47"/>
  <c r="C1106" i="47"/>
  <c r="G1106" i="47"/>
  <c r="H1106" i="47"/>
  <c r="I1106" i="47"/>
  <c r="K1106" i="47"/>
  <c r="L1106" i="47"/>
  <c r="M1106" i="47"/>
  <c r="N1106" i="47"/>
  <c r="O1106" i="47"/>
  <c r="P1106" i="47"/>
  <c r="Q1106" i="47" s="1"/>
  <c r="AG1106" i="47"/>
  <c r="AL1106" i="47"/>
  <c r="Y1105" i="47"/>
  <c r="X1105" i="47"/>
  <c r="Z1105" i="47" s="1"/>
  <c r="H1105" i="47"/>
  <c r="G1105" i="47"/>
  <c r="E1105" i="47"/>
  <c r="AG1105" i="47"/>
  <c r="D1105" i="47"/>
  <c r="AL1105" i="47"/>
  <c r="K1105" i="47"/>
  <c r="L1105" i="47"/>
  <c r="M1105" i="47"/>
  <c r="N1105" i="47"/>
  <c r="O1105" i="47"/>
  <c r="P1105" i="47"/>
  <c r="F1105" i="47"/>
  <c r="C1105" i="47"/>
  <c r="B1105" i="47"/>
  <c r="J1105" i="47"/>
  <c r="I1105" i="47"/>
  <c r="Y1104" i="47"/>
  <c r="X1104" i="47"/>
  <c r="Z1104" i="47" s="1"/>
  <c r="I1104" i="47"/>
  <c r="G1104" i="47"/>
  <c r="F1104" i="47"/>
  <c r="D1104" i="47"/>
  <c r="C1104" i="47"/>
  <c r="B1104" i="47"/>
  <c r="AG1104" i="47"/>
  <c r="AL1104" i="47"/>
  <c r="H1104" i="47"/>
  <c r="P1104" i="47"/>
  <c r="O1104" i="47"/>
  <c r="E1104" i="47"/>
  <c r="N1104" i="47"/>
  <c r="M1104" i="47"/>
  <c r="L1104" i="47"/>
  <c r="K1104" i="47"/>
  <c r="J1104" i="47"/>
  <c r="Y1103" i="47"/>
  <c r="X1103" i="47"/>
  <c r="Z1103" i="47" s="1"/>
  <c r="AG1103" i="47"/>
  <c r="P1103" i="47"/>
  <c r="N1103" i="47"/>
  <c r="M1103" i="47"/>
  <c r="O1103" i="47"/>
  <c r="B1103" i="47"/>
  <c r="H1103" i="47"/>
  <c r="C1103" i="47"/>
  <c r="D1103" i="47"/>
  <c r="E1103" i="47"/>
  <c r="F1103" i="47"/>
  <c r="G1103" i="47"/>
  <c r="I1103" i="47"/>
  <c r="J1103" i="47"/>
  <c r="K1103" i="47"/>
  <c r="L1103" i="47"/>
  <c r="AL1103" i="47"/>
  <c r="X1102" i="47"/>
  <c r="Z1102" i="47" s="1"/>
  <c r="Y1102" i="47"/>
  <c r="B1102" i="47"/>
  <c r="C1102" i="47"/>
  <c r="D1102" i="47"/>
  <c r="E1102" i="47"/>
  <c r="F1102" i="47"/>
  <c r="G1102" i="47"/>
  <c r="H1102" i="47"/>
  <c r="I1102" i="47"/>
  <c r="J1102" i="47"/>
  <c r="K1102" i="47"/>
  <c r="L1102" i="47"/>
  <c r="M1102" i="47"/>
  <c r="N1102" i="47"/>
  <c r="O1102" i="47"/>
  <c r="P1102" i="47"/>
  <c r="AG1102" i="47"/>
  <c r="AL1102" i="47"/>
  <c r="Y1101" i="47"/>
  <c r="X1101" i="47"/>
  <c r="Z1101" i="47" s="1"/>
  <c r="C1101" i="47"/>
  <c r="B1101" i="47"/>
  <c r="M1101" i="47"/>
  <c r="AL1101" i="47"/>
  <c r="AG1101" i="47"/>
  <c r="P1101" i="47"/>
  <c r="O1101" i="47"/>
  <c r="N1101" i="47"/>
  <c r="L1101" i="47"/>
  <c r="K1101" i="47"/>
  <c r="J1101" i="47"/>
  <c r="I1101" i="47"/>
  <c r="H1101" i="47"/>
  <c r="G1101" i="47"/>
  <c r="F1101" i="47"/>
  <c r="E1101" i="47"/>
  <c r="D1101" i="47"/>
  <c r="Y1100" i="47"/>
  <c r="X1100" i="47"/>
  <c r="Z1100" i="47" s="1"/>
  <c r="H1100" i="47"/>
  <c r="P1100" i="47"/>
  <c r="Q1100" i="47" s="1"/>
  <c r="O1100" i="47"/>
  <c r="N1100" i="47"/>
  <c r="M1100" i="47"/>
  <c r="L1100" i="47"/>
  <c r="K1100" i="47"/>
  <c r="J1100" i="47"/>
  <c r="I1100" i="47"/>
  <c r="B1100" i="47"/>
  <c r="C1100" i="47"/>
  <c r="D1100" i="47"/>
  <c r="E1100" i="47"/>
  <c r="F1100" i="47"/>
  <c r="G1100" i="47"/>
  <c r="AL1100" i="47"/>
  <c r="AG1100" i="47"/>
  <c r="AK1100" i="47" s="1"/>
  <c r="X1099" i="47"/>
  <c r="Z1099" i="47" s="1"/>
  <c r="Y1099" i="47"/>
  <c r="J1099" i="47"/>
  <c r="I1099" i="47"/>
  <c r="H1099" i="47"/>
  <c r="G1099" i="47"/>
  <c r="E1099" i="47"/>
  <c r="D1099" i="47"/>
  <c r="C1099" i="47"/>
  <c r="AL1099" i="47"/>
  <c r="B1099" i="47"/>
  <c r="F1099" i="47"/>
  <c r="AG1099" i="47"/>
  <c r="P1099" i="47"/>
  <c r="O1099" i="47"/>
  <c r="N1099" i="47"/>
  <c r="M1099" i="47"/>
  <c r="L1099" i="47"/>
  <c r="K1099" i="47"/>
  <c r="Y1098" i="47"/>
  <c r="X1098" i="47"/>
  <c r="Z1098" i="47" s="1"/>
  <c r="B1098" i="47"/>
  <c r="C1098" i="47"/>
  <c r="D1098" i="47"/>
  <c r="E1098" i="47"/>
  <c r="F1098" i="47"/>
  <c r="H1098" i="47"/>
  <c r="J1098" i="47"/>
  <c r="AG1098" i="47"/>
  <c r="I1098" i="47"/>
  <c r="L1098" i="47"/>
  <c r="K1098" i="47"/>
  <c r="P1098" i="47"/>
  <c r="AK1098" i="47" s="1"/>
  <c r="O1098" i="47"/>
  <c r="N1098" i="47"/>
  <c r="M1098" i="47"/>
  <c r="AL1098" i="47"/>
  <c r="G1098" i="47"/>
  <c r="Y1097" i="47"/>
  <c r="X1097" i="47"/>
  <c r="Z1097" i="47" s="1"/>
  <c r="AL1097" i="47"/>
  <c r="AG1097" i="47"/>
  <c r="M1097" i="47"/>
  <c r="P1097" i="47"/>
  <c r="O1097" i="47"/>
  <c r="N1097" i="47"/>
  <c r="L1097" i="47"/>
  <c r="K1097" i="47"/>
  <c r="J1097" i="47"/>
  <c r="I1097" i="47"/>
  <c r="H1097" i="47"/>
  <c r="G1097" i="47"/>
  <c r="F1097" i="47"/>
  <c r="E1097" i="47"/>
  <c r="D1097" i="47"/>
  <c r="C1097" i="47"/>
  <c r="B1097" i="47"/>
  <c r="X1096" i="47"/>
  <c r="Z1096" i="47" s="1"/>
  <c r="Y1096" i="47"/>
  <c r="K1096" i="47"/>
  <c r="E1096" i="47"/>
  <c r="D1096" i="47"/>
  <c r="C1096" i="47"/>
  <c r="B1096" i="47"/>
  <c r="F1096" i="47"/>
  <c r="AL1096" i="47"/>
  <c r="AG1096" i="47"/>
  <c r="P1096" i="47"/>
  <c r="O1096" i="47"/>
  <c r="N1096" i="47"/>
  <c r="M1096" i="47"/>
  <c r="G1096" i="47"/>
  <c r="L1096" i="47"/>
  <c r="H1096" i="47"/>
  <c r="I1096" i="47"/>
  <c r="J1096" i="47"/>
  <c r="Y1095" i="47"/>
  <c r="X1095" i="47"/>
  <c r="Z1095" i="47" s="1"/>
  <c r="M1095" i="47"/>
  <c r="AG1095" i="47"/>
  <c r="P1095" i="47"/>
  <c r="O1095" i="47"/>
  <c r="N1095" i="47"/>
  <c r="L1095" i="47"/>
  <c r="AL1095" i="47"/>
  <c r="B1095" i="47"/>
  <c r="C1095" i="47"/>
  <c r="D1095" i="47"/>
  <c r="E1095" i="47"/>
  <c r="F1095" i="47"/>
  <c r="G1095" i="47"/>
  <c r="H1095" i="47"/>
  <c r="I1095" i="47"/>
  <c r="J1095" i="47"/>
  <c r="K1095" i="47"/>
  <c r="Y1094" i="47"/>
  <c r="X1094" i="47"/>
  <c r="Z1094" i="47" s="1"/>
  <c r="AL1094" i="47"/>
  <c r="B1094" i="47"/>
  <c r="C1094" i="47"/>
  <c r="D1094" i="47"/>
  <c r="E1094" i="47"/>
  <c r="F1094" i="47"/>
  <c r="G1094" i="47"/>
  <c r="H1094" i="47"/>
  <c r="I1094" i="47"/>
  <c r="J1094" i="47"/>
  <c r="K1094" i="47"/>
  <c r="L1094" i="47"/>
  <c r="M1094" i="47"/>
  <c r="N1094" i="47"/>
  <c r="O1094" i="47"/>
  <c r="P1094" i="47"/>
  <c r="AG1094" i="47"/>
  <c r="Y1093" i="47"/>
  <c r="X1093" i="47"/>
  <c r="Z1093" i="47" s="1"/>
  <c r="N1093" i="47"/>
  <c r="L1093" i="47"/>
  <c r="K1093" i="47"/>
  <c r="J1093" i="47"/>
  <c r="G1093" i="47"/>
  <c r="AG1093" i="47"/>
  <c r="I1093" i="47"/>
  <c r="O1093" i="47"/>
  <c r="AL1093" i="47"/>
  <c r="M1093" i="47"/>
  <c r="P1093" i="47"/>
  <c r="H1093" i="47"/>
  <c r="F1093" i="47"/>
  <c r="E1093" i="47"/>
  <c r="D1093" i="47"/>
  <c r="C1093" i="47"/>
  <c r="B1093" i="47"/>
  <c r="Y1092" i="47"/>
  <c r="X1092" i="47"/>
  <c r="Z1092" i="47" s="1"/>
  <c r="H1092" i="47"/>
  <c r="G1092" i="47"/>
  <c r="K1092" i="47"/>
  <c r="F1092" i="47"/>
  <c r="E1092" i="47"/>
  <c r="C1092" i="47"/>
  <c r="B1092" i="47"/>
  <c r="J1092" i="47"/>
  <c r="D1092" i="47"/>
  <c r="AG1092" i="47"/>
  <c r="AL1092" i="47"/>
  <c r="I1092" i="47"/>
  <c r="P1092" i="47"/>
  <c r="O1092" i="47"/>
  <c r="N1092" i="47"/>
  <c r="M1092" i="47"/>
  <c r="L1092" i="47"/>
  <c r="Y1091" i="47"/>
  <c r="X1091" i="47"/>
  <c r="Z1091" i="47" s="1"/>
  <c r="O1091" i="47"/>
  <c r="N1091" i="47"/>
  <c r="AL1091" i="47"/>
  <c r="AG1091" i="47"/>
  <c r="P1091" i="47"/>
  <c r="M1091" i="47"/>
  <c r="L1091" i="47"/>
  <c r="K1091" i="47"/>
  <c r="J1091" i="47"/>
  <c r="I1091" i="47"/>
  <c r="G1091" i="47"/>
  <c r="H1091" i="47"/>
  <c r="F1091" i="47"/>
  <c r="E1091" i="47"/>
  <c r="D1091" i="47"/>
  <c r="C1091" i="47"/>
  <c r="B1091" i="47"/>
  <c r="Y1090" i="47"/>
  <c r="X1090" i="47"/>
  <c r="Z1090" i="47" s="1"/>
  <c r="N1090" i="47"/>
  <c r="B1090" i="47"/>
  <c r="C1090" i="47"/>
  <c r="D1090" i="47"/>
  <c r="E1090" i="47"/>
  <c r="F1090" i="47"/>
  <c r="G1090" i="47"/>
  <c r="H1090" i="47"/>
  <c r="I1090" i="47"/>
  <c r="J1090" i="47"/>
  <c r="K1090" i="47"/>
  <c r="L1090" i="47"/>
  <c r="M1090" i="47"/>
  <c r="O1090" i="47"/>
  <c r="P1090" i="47"/>
  <c r="AG1090" i="47"/>
  <c r="AL1090" i="47"/>
  <c r="Y1089" i="47"/>
  <c r="X1089" i="47"/>
  <c r="Z1089" i="47" s="1"/>
  <c r="M1089" i="47"/>
  <c r="AG1089" i="47"/>
  <c r="P1089" i="47"/>
  <c r="O1089" i="47"/>
  <c r="H1089" i="47"/>
  <c r="N1089" i="47"/>
  <c r="L1089" i="47"/>
  <c r="K1089" i="47"/>
  <c r="J1089" i="47"/>
  <c r="I1089" i="47"/>
  <c r="AL1089" i="47"/>
  <c r="G1089" i="47"/>
  <c r="F1089" i="47"/>
  <c r="E1089" i="47"/>
  <c r="D1089" i="47"/>
  <c r="C1089" i="47"/>
  <c r="B1089" i="47"/>
  <c r="Y1088" i="47"/>
  <c r="X1088" i="47"/>
  <c r="Z1088" i="47" s="1"/>
  <c r="E1088" i="47"/>
  <c r="D1088" i="47"/>
  <c r="C1088" i="47"/>
  <c r="AL1088" i="47"/>
  <c r="AG1088" i="47"/>
  <c r="B1088" i="47"/>
  <c r="P1088" i="47"/>
  <c r="O1088" i="47"/>
  <c r="N1088" i="47"/>
  <c r="M1088" i="47"/>
  <c r="L1088" i="47"/>
  <c r="K1088" i="47"/>
  <c r="J1088" i="47"/>
  <c r="I1088" i="47"/>
  <c r="H1088" i="47"/>
  <c r="G1088" i="47"/>
  <c r="F1088" i="47"/>
  <c r="X1087" i="47"/>
  <c r="Z1087" i="47" s="1"/>
  <c r="Y1087" i="47"/>
  <c r="C1087" i="47"/>
  <c r="AL1087" i="47"/>
  <c r="B1087" i="47"/>
  <c r="D1087" i="47"/>
  <c r="E1087" i="47"/>
  <c r="F1087" i="47"/>
  <c r="G1087" i="47"/>
  <c r="H1087" i="47"/>
  <c r="I1087" i="47"/>
  <c r="J1087" i="47"/>
  <c r="K1087" i="47"/>
  <c r="L1087" i="47"/>
  <c r="M1087" i="47"/>
  <c r="N1087" i="47"/>
  <c r="O1087" i="47"/>
  <c r="P1087" i="47"/>
  <c r="Q1087" i="47" s="1"/>
  <c r="AG1087" i="47"/>
  <c r="Y1086" i="47"/>
  <c r="X1086" i="47"/>
  <c r="Z1086" i="47" s="1"/>
  <c r="AL1086" i="47"/>
  <c r="AG1086" i="47"/>
  <c r="N1086" i="47"/>
  <c r="O1086" i="47"/>
  <c r="P1086" i="47"/>
  <c r="Q1086" i="47" s="1"/>
  <c r="D1086" i="47"/>
  <c r="B1086" i="47"/>
  <c r="C1086" i="47"/>
  <c r="E1086" i="47"/>
  <c r="F1086" i="47"/>
  <c r="G1086" i="47"/>
  <c r="H1086" i="47"/>
  <c r="I1086" i="47"/>
  <c r="J1086" i="47"/>
  <c r="K1086" i="47"/>
  <c r="L1086" i="47"/>
  <c r="M1086" i="47"/>
  <c r="Y1085" i="47"/>
  <c r="X1085" i="47"/>
  <c r="Z1085" i="47" s="1"/>
  <c r="C1085" i="47"/>
  <c r="D1085" i="47"/>
  <c r="E1085" i="47"/>
  <c r="F1085" i="47"/>
  <c r="G1085" i="47"/>
  <c r="H1085" i="47"/>
  <c r="I1085" i="47"/>
  <c r="J1085" i="47"/>
  <c r="K1085" i="47"/>
  <c r="L1085" i="47"/>
  <c r="M1085" i="47"/>
  <c r="N1085" i="47"/>
  <c r="AL1085" i="47"/>
  <c r="O1085" i="47"/>
  <c r="AG1085" i="47"/>
  <c r="B1085" i="47"/>
  <c r="P1085" i="47"/>
  <c r="Q1085" i="47" s="1"/>
  <c r="Y1084" i="47"/>
  <c r="X1084" i="47"/>
  <c r="Z1084" i="47" s="1"/>
  <c r="I1084" i="47"/>
  <c r="E1084" i="47"/>
  <c r="B1084" i="47"/>
  <c r="C1084" i="47"/>
  <c r="J1084" i="47"/>
  <c r="F1084" i="47"/>
  <c r="L1084" i="47"/>
  <c r="M1084" i="47"/>
  <c r="G1084" i="47"/>
  <c r="N1084" i="47"/>
  <c r="D1084" i="47"/>
  <c r="H1084" i="47"/>
  <c r="O1084" i="47"/>
  <c r="P1084" i="47"/>
  <c r="K1084" i="47"/>
  <c r="AG1084" i="47"/>
  <c r="AL1084" i="47"/>
  <c r="Y1083" i="47"/>
  <c r="X1083" i="47"/>
  <c r="Z1083" i="47" s="1"/>
  <c r="M1083" i="47"/>
  <c r="L1083" i="47"/>
  <c r="K1083" i="47"/>
  <c r="J1083" i="47"/>
  <c r="G1083" i="47"/>
  <c r="D1083" i="47"/>
  <c r="AL1083" i="47"/>
  <c r="I1083" i="47"/>
  <c r="AG1083" i="47"/>
  <c r="F1083" i="47"/>
  <c r="P1083" i="47"/>
  <c r="O1083" i="47"/>
  <c r="N1083" i="47"/>
  <c r="H1083" i="47"/>
  <c r="E1083" i="47"/>
  <c r="C1083" i="47"/>
  <c r="B1083" i="47"/>
  <c r="Y1082" i="47"/>
  <c r="X1082" i="47"/>
  <c r="Z1082" i="47" s="1"/>
  <c r="K1082" i="47"/>
  <c r="AG1082" i="47"/>
  <c r="P1082" i="47"/>
  <c r="O1082" i="47"/>
  <c r="M1082" i="47"/>
  <c r="L1082" i="47"/>
  <c r="B1082" i="47"/>
  <c r="C1082" i="47"/>
  <c r="D1082" i="47"/>
  <c r="E1082" i="47"/>
  <c r="F1082" i="47"/>
  <c r="G1082" i="47"/>
  <c r="N1082" i="47"/>
  <c r="H1082" i="47"/>
  <c r="I1082" i="47"/>
  <c r="AK1082" i="47"/>
  <c r="AL1082" i="47"/>
  <c r="J1082" i="47"/>
  <c r="X1081" i="47"/>
  <c r="Z1081" i="47" s="1"/>
  <c r="Y1081" i="47"/>
  <c r="G1081" i="47"/>
  <c r="F1081" i="47"/>
  <c r="E1081" i="47"/>
  <c r="D1081" i="47"/>
  <c r="P1081" i="47"/>
  <c r="AG1081" i="47"/>
  <c r="AL1081" i="47"/>
  <c r="C1081" i="47"/>
  <c r="B1081" i="47"/>
  <c r="I1081" i="47"/>
  <c r="H1081" i="47"/>
  <c r="O1081" i="47"/>
  <c r="N1081" i="47"/>
  <c r="M1081" i="47"/>
  <c r="L1081" i="47"/>
  <c r="K1081" i="47"/>
  <c r="J1081" i="47"/>
  <c r="X1080" i="47"/>
  <c r="Z1080" i="47" s="1"/>
  <c r="Y1080" i="47"/>
  <c r="P1080" i="47"/>
  <c r="Q1080" i="47" s="1"/>
  <c r="N1080" i="47"/>
  <c r="C1080" i="47"/>
  <c r="D1080" i="47"/>
  <c r="E1080" i="47"/>
  <c r="F1080" i="47"/>
  <c r="G1080" i="47"/>
  <c r="H1080" i="47"/>
  <c r="I1080" i="47"/>
  <c r="J1080" i="47"/>
  <c r="K1080" i="47"/>
  <c r="AG1080" i="47"/>
  <c r="AK1080" i="47" s="1"/>
  <c r="L1080" i="47"/>
  <c r="M1080" i="47"/>
  <c r="B1080" i="47"/>
  <c r="AL1080" i="47"/>
  <c r="O1080" i="47"/>
  <c r="X1079" i="47"/>
  <c r="Z1079" i="47" s="1"/>
  <c r="Y1079" i="47"/>
  <c r="I1079" i="47"/>
  <c r="J1079" i="47"/>
  <c r="K1079" i="47"/>
  <c r="L1079" i="47"/>
  <c r="M1079" i="47"/>
  <c r="O1079" i="47"/>
  <c r="P1079" i="47"/>
  <c r="AG1079" i="47"/>
  <c r="AL1079" i="47"/>
  <c r="N1079" i="47"/>
  <c r="B1079" i="47"/>
  <c r="C1079" i="47"/>
  <c r="D1079" i="47"/>
  <c r="E1079" i="47"/>
  <c r="F1079" i="47"/>
  <c r="G1079" i="47"/>
  <c r="H1079" i="47"/>
  <c r="Y1078" i="47"/>
  <c r="X1078" i="47"/>
  <c r="Z1078" i="47" s="1"/>
  <c r="AL1078" i="47"/>
  <c r="AG1078" i="47"/>
  <c r="O1078" i="47"/>
  <c r="L1078" i="47"/>
  <c r="P1078" i="47"/>
  <c r="N1078" i="47"/>
  <c r="M1078" i="47"/>
  <c r="K1078" i="47"/>
  <c r="J1078" i="47"/>
  <c r="I1078" i="47"/>
  <c r="H1078" i="47"/>
  <c r="G1078" i="47"/>
  <c r="F1078" i="47"/>
  <c r="E1078" i="47"/>
  <c r="D1078" i="47"/>
  <c r="C1078" i="47"/>
  <c r="B1078" i="47"/>
  <c r="X1077" i="47"/>
  <c r="Z1077" i="47" s="1"/>
  <c r="Y1077" i="47"/>
  <c r="AL1077" i="47"/>
  <c r="H1077" i="47"/>
  <c r="G1077" i="47"/>
  <c r="F1077" i="47"/>
  <c r="E1077" i="47"/>
  <c r="D1077" i="47"/>
  <c r="C1077" i="47"/>
  <c r="B1077" i="47"/>
  <c r="I1077" i="47"/>
  <c r="AG1077" i="47"/>
  <c r="P1077" i="47"/>
  <c r="O1077" i="47"/>
  <c r="N1077" i="47"/>
  <c r="M1077" i="47"/>
  <c r="L1077" i="47"/>
  <c r="K1077" i="47"/>
  <c r="J1077" i="47"/>
  <c r="X1076" i="47"/>
  <c r="Z1076" i="47" s="1"/>
  <c r="Y1076" i="47"/>
  <c r="P1076" i="47"/>
  <c r="Q1076" i="47" s="1"/>
  <c r="B1076" i="47"/>
  <c r="L1076" i="47"/>
  <c r="M1076" i="47"/>
  <c r="N1076" i="47"/>
  <c r="E1076" i="47"/>
  <c r="O1076" i="47"/>
  <c r="F1076" i="47"/>
  <c r="G1076" i="47"/>
  <c r="AL1076" i="47"/>
  <c r="AG1076" i="47"/>
  <c r="H1076" i="47"/>
  <c r="J1076" i="47"/>
  <c r="K1076" i="47"/>
  <c r="I1076" i="47"/>
  <c r="D1076" i="47"/>
  <c r="C1076" i="47"/>
  <c r="Y1075" i="47"/>
  <c r="X1075" i="47"/>
  <c r="Z1075" i="47" s="1"/>
  <c r="B1075" i="47"/>
  <c r="P1075" i="47"/>
  <c r="AG1075" i="47"/>
  <c r="AL1075" i="47"/>
  <c r="O1075" i="47"/>
  <c r="N1075" i="47"/>
  <c r="M1075" i="47"/>
  <c r="L1075" i="47"/>
  <c r="K1075" i="47"/>
  <c r="J1075" i="47"/>
  <c r="I1075" i="47"/>
  <c r="H1075" i="47"/>
  <c r="G1075" i="47"/>
  <c r="E1075" i="47"/>
  <c r="D1075" i="47"/>
  <c r="C1075" i="47"/>
  <c r="F1075" i="47"/>
  <c r="Q1075" i="47"/>
  <c r="X1074" i="47"/>
  <c r="Z1074" i="47" s="1"/>
  <c r="Y1074" i="47"/>
  <c r="AL1074" i="47"/>
  <c r="AG1074" i="47"/>
  <c r="P1074" i="47"/>
  <c r="O1074" i="47"/>
  <c r="N1074" i="47"/>
  <c r="M1074" i="47"/>
  <c r="L1074" i="47"/>
  <c r="K1074" i="47"/>
  <c r="J1074" i="47"/>
  <c r="I1074" i="47"/>
  <c r="H1074" i="47"/>
  <c r="G1074" i="47"/>
  <c r="F1074" i="47"/>
  <c r="E1074" i="47"/>
  <c r="D1074" i="47"/>
  <c r="B1074" i="47"/>
  <c r="C1074" i="47"/>
  <c r="X1073" i="47"/>
  <c r="Z1073" i="47" s="1"/>
  <c r="Y1073" i="47"/>
  <c r="AL1073" i="47"/>
  <c r="F1073" i="47"/>
  <c r="O1073" i="47"/>
  <c r="AG1073" i="47"/>
  <c r="P1073" i="47"/>
  <c r="B1073" i="47"/>
  <c r="C1073" i="47"/>
  <c r="D1073" i="47"/>
  <c r="E1073" i="47"/>
  <c r="G1073" i="47"/>
  <c r="H1073" i="47"/>
  <c r="I1073" i="47"/>
  <c r="J1073" i="47"/>
  <c r="K1073" i="47"/>
  <c r="L1073" i="47"/>
  <c r="M1073" i="47"/>
  <c r="N1073" i="47"/>
  <c r="X1072" i="47"/>
  <c r="Z1072" i="47" s="1"/>
  <c r="Y1072" i="47"/>
  <c r="AG1072" i="47"/>
  <c r="O1072" i="47"/>
  <c r="N1072" i="47"/>
  <c r="M1072" i="47"/>
  <c r="L1072" i="47"/>
  <c r="K1072" i="47"/>
  <c r="J1072" i="47"/>
  <c r="I1072" i="47"/>
  <c r="H1072" i="47"/>
  <c r="G1072" i="47"/>
  <c r="F1072" i="47"/>
  <c r="E1072" i="47"/>
  <c r="AL1072" i="47"/>
  <c r="D1072" i="47"/>
  <c r="C1072" i="47"/>
  <c r="B1072" i="47"/>
  <c r="P1072" i="47"/>
  <c r="Y1071" i="47"/>
  <c r="X1071" i="47"/>
  <c r="Z1071" i="47" s="1"/>
  <c r="AL1071" i="47"/>
  <c r="P1071" i="47"/>
  <c r="O1071" i="47"/>
  <c r="N1071" i="47"/>
  <c r="M1071" i="47"/>
  <c r="L1071" i="47"/>
  <c r="K1071" i="47"/>
  <c r="J1071" i="47"/>
  <c r="I1071" i="47"/>
  <c r="H1071" i="47"/>
  <c r="G1071" i="47"/>
  <c r="F1071" i="47"/>
  <c r="E1071" i="47"/>
  <c r="D1071" i="47"/>
  <c r="C1071" i="47"/>
  <c r="B1071" i="47"/>
  <c r="AG1071" i="47"/>
  <c r="Y1070" i="47"/>
  <c r="X1070" i="47"/>
  <c r="Z1070" i="47" s="1"/>
  <c r="AG1070" i="47"/>
  <c r="H1070" i="47"/>
  <c r="AL1070" i="47"/>
  <c r="P1070" i="47"/>
  <c r="O1070" i="47"/>
  <c r="N1070" i="47"/>
  <c r="M1070" i="47"/>
  <c r="L1070" i="47"/>
  <c r="K1070" i="47"/>
  <c r="J1070" i="47"/>
  <c r="I1070" i="47"/>
  <c r="G1070" i="47"/>
  <c r="F1070" i="47"/>
  <c r="E1070" i="47"/>
  <c r="D1070" i="47"/>
  <c r="C1070" i="47"/>
  <c r="B1070" i="47"/>
  <c r="X1069" i="47"/>
  <c r="Z1069" i="47" s="1"/>
  <c r="Y1069" i="47"/>
  <c r="D1069" i="47"/>
  <c r="O1069" i="47"/>
  <c r="C1069" i="47"/>
  <c r="I1069" i="47"/>
  <c r="E1069" i="47"/>
  <c r="F1069" i="47"/>
  <c r="G1069" i="47"/>
  <c r="H1069" i="47"/>
  <c r="M1069" i="47"/>
  <c r="J1069" i="47"/>
  <c r="K1069" i="47"/>
  <c r="N1069" i="47"/>
  <c r="AL1069" i="47"/>
  <c r="P1069" i="47"/>
  <c r="L1069" i="47"/>
  <c r="B1069" i="47"/>
  <c r="AG1069" i="47"/>
  <c r="X1068" i="47"/>
  <c r="Z1068" i="47" s="1"/>
  <c r="Y1068" i="47"/>
  <c r="G1068" i="47"/>
  <c r="H1068" i="47"/>
  <c r="J1068" i="47"/>
  <c r="K1068" i="47"/>
  <c r="L1068" i="47"/>
  <c r="M1068" i="47"/>
  <c r="N1068" i="47"/>
  <c r="O1068" i="47"/>
  <c r="P1068" i="47"/>
  <c r="I1068" i="47"/>
  <c r="C1068" i="47"/>
  <c r="AG1068" i="47"/>
  <c r="B1068" i="47"/>
  <c r="D1068" i="47"/>
  <c r="E1068" i="47"/>
  <c r="F1068" i="47"/>
  <c r="AL1068" i="47"/>
  <c r="Y1067" i="47"/>
  <c r="X1067" i="47"/>
  <c r="Z1067" i="47" s="1"/>
  <c r="K1067" i="47"/>
  <c r="L1067" i="47"/>
  <c r="M1067" i="47"/>
  <c r="N1067" i="47"/>
  <c r="O1067" i="47"/>
  <c r="P1067" i="47"/>
  <c r="AG1067" i="47"/>
  <c r="AL1067" i="47"/>
  <c r="G1067" i="47"/>
  <c r="H1067" i="47"/>
  <c r="I1067" i="47"/>
  <c r="J1067" i="47"/>
  <c r="C1067" i="47"/>
  <c r="B1067" i="47"/>
  <c r="F1067" i="47"/>
  <c r="E1067" i="47"/>
  <c r="D1067" i="47"/>
  <c r="Y1066" i="47"/>
  <c r="X1066" i="47"/>
  <c r="Z1066" i="47" s="1"/>
  <c r="B1066" i="47"/>
  <c r="L1066" i="47"/>
  <c r="D1066" i="47"/>
  <c r="E1066" i="47"/>
  <c r="F1066" i="47"/>
  <c r="C1066" i="47"/>
  <c r="H1066" i="47"/>
  <c r="I1066" i="47"/>
  <c r="AL1066" i="47"/>
  <c r="AG1066" i="47"/>
  <c r="P1066" i="47"/>
  <c r="O1066" i="47"/>
  <c r="N1066" i="47"/>
  <c r="M1066" i="47"/>
  <c r="K1066" i="47"/>
  <c r="G1066" i="47"/>
  <c r="J1066" i="47"/>
  <c r="X1065" i="47"/>
  <c r="Z1065" i="47" s="1"/>
  <c r="Y1065" i="47"/>
  <c r="B1065" i="47"/>
  <c r="C1065" i="47"/>
  <c r="D1065" i="47"/>
  <c r="E1065" i="47"/>
  <c r="F1065" i="47"/>
  <c r="H1065" i="47"/>
  <c r="I1065" i="47"/>
  <c r="J1065" i="47"/>
  <c r="K1065" i="47"/>
  <c r="M1065" i="47"/>
  <c r="N1065" i="47"/>
  <c r="O1065" i="47"/>
  <c r="P1065" i="47"/>
  <c r="AG1065" i="47"/>
  <c r="G1065" i="47"/>
  <c r="AL1065" i="47"/>
  <c r="L1065" i="47"/>
  <c r="X1064" i="47"/>
  <c r="Z1064" i="47" s="1"/>
  <c r="Y1064" i="47"/>
  <c r="AG1064" i="47"/>
  <c r="P1064" i="47"/>
  <c r="O1064" i="47"/>
  <c r="N1064" i="47"/>
  <c r="M1064" i="47"/>
  <c r="L1064" i="47"/>
  <c r="B1064" i="47"/>
  <c r="K1064" i="47"/>
  <c r="J1064" i="47"/>
  <c r="I1064" i="47"/>
  <c r="H1064" i="47"/>
  <c r="G1064" i="47"/>
  <c r="F1064" i="47"/>
  <c r="E1064" i="47"/>
  <c r="D1064" i="47"/>
  <c r="C1064" i="47"/>
  <c r="AL1064" i="47"/>
  <c r="X1063" i="47"/>
  <c r="Z1063" i="47" s="1"/>
  <c r="Y1063" i="47"/>
  <c r="E1063" i="47"/>
  <c r="J1063" i="47"/>
  <c r="I1063" i="47"/>
  <c r="D1063" i="47"/>
  <c r="B1063" i="47"/>
  <c r="C1063" i="47"/>
  <c r="H1063" i="47"/>
  <c r="G1063" i="47"/>
  <c r="F1063" i="47"/>
  <c r="K1063" i="47"/>
  <c r="L1063" i="47"/>
  <c r="P1063" i="47"/>
  <c r="M1063" i="47"/>
  <c r="N1063" i="47"/>
  <c r="O1063" i="47"/>
  <c r="AG1063" i="47"/>
  <c r="AL1063" i="47"/>
  <c r="X1062" i="47"/>
  <c r="Z1062" i="47" s="1"/>
  <c r="Y1062" i="47"/>
  <c r="AL1062" i="47"/>
  <c r="D1062" i="47"/>
  <c r="E1062" i="47"/>
  <c r="F1062" i="47"/>
  <c r="G1062" i="47"/>
  <c r="H1062" i="47"/>
  <c r="C1062" i="47"/>
  <c r="L1062" i="47"/>
  <c r="I1062" i="47"/>
  <c r="J1062" i="47"/>
  <c r="B1062" i="47"/>
  <c r="M1062" i="47"/>
  <c r="N1062" i="47"/>
  <c r="O1062" i="47"/>
  <c r="P1062" i="47"/>
  <c r="Q1062" i="47" s="1"/>
  <c r="AG1062" i="47"/>
  <c r="K1062" i="47"/>
  <c r="X1061" i="47"/>
  <c r="Z1061" i="47" s="1"/>
  <c r="Y1061" i="47"/>
  <c r="AG1061" i="47"/>
  <c r="AL1061" i="47"/>
  <c r="E1061" i="47"/>
  <c r="B1061" i="47"/>
  <c r="C1061" i="47"/>
  <c r="D1061" i="47"/>
  <c r="F1061" i="47"/>
  <c r="G1061" i="47"/>
  <c r="P1061" i="47"/>
  <c r="Q1061" i="47" s="1"/>
  <c r="H1061" i="47"/>
  <c r="I1061" i="47"/>
  <c r="J1061" i="47"/>
  <c r="K1061" i="47"/>
  <c r="L1061" i="47"/>
  <c r="M1061" i="47"/>
  <c r="N1061" i="47"/>
  <c r="O1061" i="47"/>
  <c r="Y1060" i="47"/>
  <c r="X1060" i="47"/>
  <c r="Z1060" i="47" s="1"/>
  <c r="G1060" i="47"/>
  <c r="E1060" i="47"/>
  <c r="D1060" i="47"/>
  <c r="C1060" i="47"/>
  <c r="L1060" i="47"/>
  <c r="AL1060" i="47"/>
  <c r="B1060" i="47"/>
  <c r="P1060" i="47"/>
  <c r="O1060" i="47"/>
  <c r="N1060" i="47"/>
  <c r="M1060" i="47"/>
  <c r="K1060" i="47"/>
  <c r="AG1060" i="47"/>
  <c r="J1060" i="47"/>
  <c r="I1060" i="47"/>
  <c r="H1060" i="47"/>
  <c r="F1060" i="47"/>
  <c r="X1059" i="47"/>
  <c r="Z1059" i="47" s="1"/>
  <c r="Y1059" i="47"/>
  <c r="AG1059" i="47"/>
  <c r="P1059" i="47"/>
  <c r="O1059" i="47"/>
  <c r="N1059" i="47"/>
  <c r="M1059" i="47"/>
  <c r="L1059" i="47"/>
  <c r="K1059" i="47"/>
  <c r="J1059" i="47"/>
  <c r="I1059" i="47"/>
  <c r="H1059" i="47"/>
  <c r="G1059" i="47"/>
  <c r="F1059" i="47"/>
  <c r="E1059" i="47"/>
  <c r="D1059" i="47"/>
  <c r="C1059" i="47"/>
  <c r="B1059" i="47"/>
  <c r="AL1059" i="47"/>
  <c r="Y1058" i="47"/>
  <c r="X1058" i="47"/>
  <c r="Z1058" i="47" s="1"/>
  <c r="K1058" i="47"/>
  <c r="C1058" i="47"/>
  <c r="I1058" i="47"/>
  <c r="E1058" i="47"/>
  <c r="F1058" i="47"/>
  <c r="B1058" i="47"/>
  <c r="G1058" i="47"/>
  <c r="H1058" i="47"/>
  <c r="J1058" i="47"/>
  <c r="P1058" i="47"/>
  <c r="O1058" i="47"/>
  <c r="L1058" i="47"/>
  <c r="N1058" i="47"/>
  <c r="M1058" i="47"/>
  <c r="AG1058" i="47"/>
  <c r="D1058" i="47"/>
  <c r="AL1058" i="47"/>
  <c r="X1057" i="47"/>
  <c r="Z1057" i="47" s="1"/>
  <c r="Y1057" i="47"/>
  <c r="D1057" i="47"/>
  <c r="E1057" i="47"/>
  <c r="F1057" i="47"/>
  <c r="G1057" i="47"/>
  <c r="I1057" i="47"/>
  <c r="J1057" i="47"/>
  <c r="K1057" i="47"/>
  <c r="L1057" i="47"/>
  <c r="H1057" i="47"/>
  <c r="N1057" i="47"/>
  <c r="O1057" i="47"/>
  <c r="P1057" i="47"/>
  <c r="Q1057" i="47" s="1"/>
  <c r="B1057" i="47"/>
  <c r="AL1057" i="47"/>
  <c r="AG1057" i="47"/>
  <c r="C1057" i="47"/>
  <c r="M1057" i="47"/>
  <c r="X1056" i="47"/>
  <c r="Z1056" i="47" s="1"/>
  <c r="Y1056" i="47"/>
  <c r="F1056" i="47"/>
  <c r="G1056" i="47"/>
  <c r="H1056" i="47"/>
  <c r="I1056" i="47"/>
  <c r="J1056" i="47"/>
  <c r="AL1056" i="47"/>
  <c r="AG1056" i="47"/>
  <c r="P1056" i="47"/>
  <c r="N1056" i="47"/>
  <c r="E1056" i="47"/>
  <c r="B1056" i="47"/>
  <c r="C1056" i="47"/>
  <c r="D1056" i="47"/>
  <c r="M1056" i="47"/>
  <c r="K1056" i="47"/>
  <c r="O1056" i="47"/>
  <c r="L1056" i="47"/>
  <c r="Y1055" i="47"/>
  <c r="X1055" i="47"/>
  <c r="Z1055" i="47" s="1"/>
  <c r="H1055" i="47"/>
  <c r="G1055" i="47"/>
  <c r="F1055" i="47"/>
  <c r="C1055" i="47"/>
  <c r="L1055" i="47"/>
  <c r="O1055" i="47"/>
  <c r="N1055" i="47"/>
  <c r="M1055" i="47"/>
  <c r="E1055" i="47"/>
  <c r="P1055" i="47"/>
  <c r="Q1055" i="47" s="1"/>
  <c r="D1055" i="47"/>
  <c r="AL1055" i="47"/>
  <c r="K1055" i="47"/>
  <c r="B1055" i="47"/>
  <c r="J1055" i="47"/>
  <c r="I1055" i="47"/>
  <c r="AG1055" i="47"/>
  <c r="Y1054" i="47"/>
  <c r="X1054" i="47"/>
  <c r="Z1054" i="47" s="1"/>
  <c r="I1054" i="47"/>
  <c r="J1054" i="47"/>
  <c r="K1054" i="47"/>
  <c r="L1054" i="47"/>
  <c r="M1054" i="47"/>
  <c r="N1054" i="47"/>
  <c r="P1054" i="47"/>
  <c r="AG1054" i="47"/>
  <c r="AL1054" i="47"/>
  <c r="O1054" i="47"/>
  <c r="B1054" i="47"/>
  <c r="C1054" i="47"/>
  <c r="D1054" i="47"/>
  <c r="E1054" i="47"/>
  <c r="F1054" i="47"/>
  <c r="G1054" i="47"/>
  <c r="H1054" i="47"/>
  <c r="X1053" i="47"/>
  <c r="Z1053" i="47" s="1"/>
  <c r="Y1053" i="47"/>
  <c r="C1053" i="47"/>
  <c r="N1053" i="47"/>
  <c r="D1053" i="47"/>
  <c r="M1053" i="47"/>
  <c r="L1053" i="47"/>
  <c r="K1053" i="47"/>
  <c r="AL1053" i="47"/>
  <c r="J1053" i="47"/>
  <c r="AG1053" i="47"/>
  <c r="H1053" i="47"/>
  <c r="G1053" i="47"/>
  <c r="F1053" i="47"/>
  <c r="B1053" i="47"/>
  <c r="E1053" i="47"/>
  <c r="I1053" i="47"/>
  <c r="P1053" i="47"/>
  <c r="O1053" i="47"/>
  <c r="X1052" i="47"/>
  <c r="Z1052" i="47" s="1"/>
  <c r="Y1052" i="47"/>
  <c r="B1052" i="47"/>
  <c r="AG1052" i="47"/>
  <c r="E1052" i="47"/>
  <c r="F1052" i="47"/>
  <c r="G1052" i="47"/>
  <c r="N1052" i="47"/>
  <c r="H1052" i="47"/>
  <c r="M1052" i="47"/>
  <c r="O1052" i="47"/>
  <c r="L1052" i="47"/>
  <c r="K1052" i="47"/>
  <c r="P1052" i="47"/>
  <c r="C1052" i="47"/>
  <c r="AL1052" i="47"/>
  <c r="J1052" i="47"/>
  <c r="D1052" i="47"/>
  <c r="I1052" i="47"/>
  <c r="X1051" i="47"/>
  <c r="Z1051" i="47" s="1"/>
  <c r="Y1051" i="47"/>
  <c r="B1051" i="47"/>
  <c r="C1051" i="47"/>
  <c r="D1051" i="47"/>
  <c r="E1051" i="47"/>
  <c r="F1051" i="47"/>
  <c r="H1051" i="47"/>
  <c r="I1051" i="47"/>
  <c r="J1051" i="47"/>
  <c r="K1051" i="47"/>
  <c r="L1051" i="47"/>
  <c r="M1051" i="47"/>
  <c r="N1051" i="47"/>
  <c r="O1051" i="47"/>
  <c r="P1051" i="47"/>
  <c r="AG1051" i="47"/>
  <c r="G1051" i="47"/>
  <c r="AL1051" i="47"/>
  <c r="Y1050" i="47"/>
  <c r="X1050" i="47"/>
  <c r="Z1050" i="47" s="1"/>
  <c r="D1050" i="47"/>
  <c r="B1050" i="47"/>
  <c r="E1050" i="47"/>
  <c r="F1050" i="47"/>
  <c r="C1050" i="47"/>
  <c r="H1050" i="47"/>
  <c r="I1050" i="47"/>
  <c r="J1050" i="47"/>
  <c r="K1050" i="47"/>
  <c r="L1050" i="47"/>
  <c r="M1050" i="47"/>
  <c r="N1050" i="47"/>
  <c r="O1050" i="47"/>
  <c r="P1050" i="47"/>
  <c r="AG1050" i="47"/>
  <c r="G1050" i="47"/>
  <c r="AL1050" i="47"/>
  <c r="X1049" i="47"/>
  <c r="Z1049" i="47" s="1"/>
  <c r="Y1049" i="47"/>
  <c r="AG1049" i="47"/>
  <c r="G1049" i="47"/>
  <c r="AL1049" i="47"/>
  <c r="P1049" i="47"/>
  <c r="O1049" i="47"/>
  <c r="M1049" i="47"/>
  <c r="N1049" i="47"/>
  <c r="C1049" i="47"/>
  <c r="L1049" i="47"/>
  <c r="K1049" i="47"/>
  <c r="B1049" i="47"/>
  <c r="J1049" i="47"/>
  <c r="I1049" i="47"/>
  <c r="F1049" i="47"/>
  <c r="D1049" i="47"/>
  <c r="E1049" i="47"/>
  <c r="H1049" i="47"/>
  <c r="X1048" i="47"/>
  <c r="Z1048" i="47" s="1"/>
  <c r="Y1048" i="47"/>
  <c r="B1048" i="47"/>
  <c r="C1048" i="47"/>
  <c r="E1048" i="47"/>
  <c r="F1048" i="47"/>
  <c r="L1048" i="47"/>
  <c r="M1048" i="47"/>
  <c r="N1048" i="47"/>
  <c r="H1048" i="47"/>
  <c r="G1048" i="47"/>
  <c r="AG1048" i="47"/>
  <c r="AL1048" i="47"/>
  <c r="I1048" i="47"/>
  <c r="D1048" i="47"/>
  <c r="J1048" i="47"/>
  <c r="K1048" i="47"/>
  <c r="P1048" i="47"/>
  <c r="O1048" i="47"/>
  <c r="X1047" i="47"/>
  <c r="Z1047" i="47" s="1"/>
  <c r="Y1047" i="47"/>
  <c r="J1047" i="47"/>
  <c r="K1047" i="47"/>
  <c r="L1047" i="47"/>
  <c r="M1047" i="47"/>
  <c r="N1047" i="47"/>
  <c r="O1047" i="47"/>
  <c r="P1047" i="47"/>
  <c r="AG1047" i="47"/>
  <c r="AL1047" i="47"/>
  <c r="B1047" i="47"/>
  <c r="C1047" i="47"/>
  <c r="D1047" i="47"/>
  <c r="E1047" i="47"/>
  <c r="F1047" i="47"/>
  <c r="G1047" i="47"/>
  <c r="H1047" i="47"/>
  <c r="I1047" i="47"/>
  <c r="X1046" i="47"/>
  <c r="Z1046" i="47" s="1"/>
  <c r="Y1046" i="47"/>
  <c r="E1046" i="47"/>
  <c r="O1046" i="47"/>
  <c r="P1046" i="47"/>
  <c r="K1046" i="47"/>
  <c r="AG1046" i="47"/>
  <c r="C1046" i="47"/>
  <c r="D1046" i="47"/>
  <c r="AL1046" i="47"/>
  <c r="F1046" i="47"/>
  <c r="G1046" i="47"/>
  <c r="B1046" i="47"/>
  <c r="H1046" i="47"/>
  <c r="I1046" i="47"/>
  <c r="J1046" i="47"/>
  <c r="L1046" i="47"/>
  <c r="M1046" i="47"/>
  <c r="N1046" i="47"/>
  <c r="X1045" i="47"/>
  <c r="Z1045" i="47" s="1"/>
  <c r="Y1045" i="47"/>
  <c r="C1045" i="47"/>
  <c r="H1045" i="47"/>
  <c r="AG1045" i="47"/>
  <c r="B1045" i="47"/>
  <c r="M1045" i="47"/>
  <c r="P1045" i="47"/>
  <c r="O1045" i="47"/>
  <c r="N1045" i="47"/>
  <c r="L1045" i="47"/>
  <c r="K1045" i="47"/>
  <c r="J1045" i="47"/>
  <c r="I1045" i="47"/>
  <c r="G1045" i="47"/>
  <c r="AL1045" i="47"/>
  <c r="F1045" i="47"/>
  <c r="E1045" i="47"/>
  <c r="D1045" i="47"/>
  <c r="Y1044" i="47"/>
  <c r="X1044" i="47"/>
  <c r="Z1044" i="47" s="1"/>
  <c r="E1044" i="47"/>
  <c r="D1044" i="47"/>
  <c r="C1044" i="47"/>
  <c r="B1044" i="47"/>
  <c r="AL1044" i="47"/>
  <c r="AG1044" i="47"/>
  <c r="P1044" i="47"/>
  <c r="O1044" i="47"/>
  <c r="N1044" i="47"/>
  <c r="M1044" i="47"/>
  <c r="L1044" i="47"/>
  <c r="K1044" i="47"/>
  <c r="J1044" i="47"/>
  <c r="I1044" i="47"/>
  <c r="H1044" i="47"/>
  <c r="G1044" i="47"/>
  <c r="F1044" i="47"/>
  <c r="Y1043" i="47"/>
  <c r="X1043" i="47"/>
  <c r="Z1043" i="47" s="1"/>
  <c r="I1043" i="47"/>
  <c r="H1043" i="47"/>
  <c r="G1043" i="47"/>
  <c r="F1043" i="47"/>
  <c r="AL1043" i="47"/>
  <c r="AG1043" i="47"/>
  <c r="O1043" i="47"/>
  <c r="B1043" i="47"/>
  <c r="C1043" i="47"/>
  <c r="D1043" i="47"/>
  <c r="E1043" i="47"/>
  <c r="P1043" i="47"/>
  <c r="N1043" i="47"/>
  <c r="M1043" i="47"/>
  <c r="L1043" i="47"/>
  <c r="K1043" i="47"/>
  <c r="J1043" i="47"/>
  <c r="X1042" i="47"/>
  <c r="Z1042" i="47" s="1"/>
  <c r="Y1042" i="47"/>
  <c r="B1042" i="47"/>
  <c r="C1042" i="47"/>
  <c r="D1042" i="47"/>
  <c r="E1042" i="47"/>
  <c r="F1042" i="47"/>
  <c r="G1042" i="47"/>
  <c r="H1042" i="47"/>
  <c r="I1042" i="47"/>
  <c r="J1042" i="47"/>
  <c r="K1042" i="47"/>
  <c r="L1042" i="47"/>
  <c r="M1042" i="47"/>
  <c r="AL1042" i="47"/>
  <c r="P1042" i="47"/>
  <c r="O1042" i="47"/>
  <c r="N1042" i="47"/>
  <c r="AG1042" i="47"/>
  <c r="Y1041" i="47"/>
  <c r="X1041" i="47"/>
  <c r="Z1041" i="47" s="1"/>
  <c r="G1041" i="47"/>
  <c r="J1041" i="47"/>
  <c r="AG1041" i="47"/>
  <c r="F1041" i="47"/>
  <c r="P1041" i="47"/>
  <c r="I1041" i="47"/>
  <c r="O1041" i="47"/>
  <c r="N1041" i="47"/>
  <c r="M1041" i="47"/>
  <c r="B1041" i="47"/>
  <c r="L1041" i="47"/>
  <c r="C1041" i="47"/>
  <c r="D1041" i="47"/>
  <c r="E1041" i="47"/>
  <c r="H1041" i="47"/>
  <c r="AL1041" i="47"/>
  <c r="K1041" i="47"/>
  <c r="X1040" i="47"/>
  <c r="Z1040" i="47" s="1"/>
  <c r="Y1040" i="47"/>
  <c r="P1040" i="47"/>
  <c r="AG1040" i="47"/>
  <c r="AL1040" i="47"/>
  <c r="O1040" i="47"/>
  <c r="N1040" i="47"/>
  <c r="M1040" i="47"/>
  <c r="L1040" i="47"/>
  <c r="K1040" i="47"/>
  <c r="J1040" i="47"/>
  <c r="I1040" i="47"/>
  <c r="H1040" i="47"/>
  <c r="G1040" i="47"/>
  <c r="F1040" i="47"/>
  <c r="E1040" i="47"/>
  <c r="D1040" i="47"/>
  <c r="C1040" i="47"/>
  <c r="B1040" i="47"/>
  <c r="Y1039" i="47"/>
  <c r="X1039" i="47"/>
  <c r="Z1039" i="47" s="1"/>
  <c r="E1039" i="47"/>
  <c r="F1039" i="47"/>
  <c r="H1039" i="47"/>
  <c r="B1039" i="47"/>
  <c r="C1039" i="47"/>
  <c r="D1039" i="47"/>
  <c r="AG1039" i="47"/>
  <c r="I1039" i="47"/>
  <c r="P1039" i="47"/>
  <c r="O1039" i="47"/>
  <c r="N1039" i="47"/>
  <c r="M1039" i="47"/>
  <c r="L1039" i="47"/>
  <c r="K1039" i="47"/>
  <c r="J1039" i="47"/>
  <c r="G1039" i="47"/>
  <c r="AL1039" i="47"/>
  <c r="AK1039" i="47"/>
  <c r="Y1038" i="47"/>
  <c r="X1038" i="47"/>
  <c r="Z1038" i="47" s="1"/>
  <c r="P1038" i="47"/>
  <c r="Q1038" i="47" s="1"/>
  <c r="O1038" i="47"/>
  <c r="N1038" i="47"/>
  <c r="M1038" i="47"/>
  <c r="L1038" i="47"/>
  <c r="AL1038" i="47"/>
  <c r="K1038" i="47"/>
  <c r="AG1038" i="47"/>
  <c r="J1038" i="47"/>
  <c r="I1038" i="47"/>
  <c r="H1038" i="47"/>
  <c r="G1038" i="47"/>
  <c r="F1038" i="47"/>
  <c r="E1038" i="47"/>
  <c r="D1038" i="47"/>
  <c r="C1038" i="47"/>
  <c r="B1038" i="47"/>
  <c r="Y1037" i="47"/>
  <c r="X1037" i="47"/>
  <c r="Z1037" i="47" s="1"/>
  <c r="F1037" i="47"/>
  <c r="B1037" i="47"/>
  <c r="C1037" i="47"/>
  <c r="D1037" i="47"/>
  <c r="E1037" i="47"/>
  <c r="G1037" i="47"/>
  <c r="H1037" i="47"/>
  <c r="I1037" i="47"/>
  <c r="J1037" i="47"/>
  <c r="K1037" i="47"/>
  <c r="AL1037" i="47"/>
  <c r="AG1037" i="47"/>
  <c r="L1037" i="47"/>
  <c r="M1037" i="47"/>
  <c r="P1037" i="47"/>
  <c r="O1037" i="47"/>
  <c r="N1037" i="47"/>
  <c r="X1036" i="47"/>
  <c r="Z1036" i="47" s="1"/>
  <c r="Y1036" i="47"/>
  <c r="F1036" i="47"/>
  <c r="AL1036" i="47"/>
  <c r="AG1036" i="47"/>
  <c r="G1036" i="47"/>
  <c r="P1036" i="47"/>
  <c r="O1036" i="47"/>
  <c r="N1036" i="47"/>
  <c r="M1036" i="47"/>
  <c r="L1036" i="47"/>
  <c r="K1036" i="47"/>
  <c r="J1036" i="47"/>
  <c r="I1036" i="47"/>
  <c r="H1036" i="47"/>
  <c r="E1036" i="47"/>
  <c r="D1036" i="47"/>
  <c r="C1036" i="47"/>
  <c r="B1036" i="47"/>
  <c r="X1035" i="47"/>
  <c r="Z1035" i="47" s="1"/>
  <c r="Y1035" i="47"/>
  <c r="C1035" i="47"/>
  <c r="B1035" i="47"/>
  <c r="AL1035" i="47"/>
  <c r="AG1035" i="47"/>
  <c r="P1035" i="47"/>
  <c r="O1035" i="47"/>
  <c r="N1035" i="47"/>
  <c r="M1035" i="47"/>
  <c r="L1035" i="47"/>
  <c r="K1035" i="47"/>
  <c r="J1035" i="47"/>
  <c r="I1035" i="47"/>
  <c r="H1035" i="47"/>
  <c r="G1035" i="47"/>
  <c r="F1035" i="47"/>
  <c r="E1035" i="47"/>
  <c r="D1035" i="47"/>
  <c r="Y1034" i="47"/>
  <c r="X1034" i="47"/>
  <c r="Z1034" i="47" s="1"/>
  <c r="AG1034" i="47"/>
  <c r="AL1034" i="47"/>
  <c r="P1034" i="47"/>
  <c r="O1034" i="47"/>
  <c r="N1034" i="47"/>
  <c r="M1034" i="47"/>
  <c r="L1034" i="47"/>
  <c r="K1034" i="47"/>
  <c r="J1034" i="47"/>
  <c r="I1034" i="47"/>
  <c r="H1034" i="47"/>
  <c r="G1034" i="47"/>
  <c r="F1034" i="47"/>
  <c r="E1034" i="47"/>
  <c r="D1034" i="47"/>
  <c r="C1034" i="47"/>
  <c r="B1034" i="47"/>
  <c r="Y1033" i="47"/>
  <c r="X1033" i="47"/>
  <c r="Z1033" i="47" s="1"/>
  <c r="AL1033" i="47"/>
  <c r="AG1033" i="47"/>
  <c r="J1033" i="47"/>
  <c r="P1033" i="47"/>
  <c r="O1033" i="47"/>
  <c r="N1033" i="47"/>
  <c r="M1033" i="47"/>
  <c r="L1033" i="47"/>
  <c r="K1033" i="47"/>
  <c r="I1033" i="47"/>
  <c r="H1033" i="47"/>
  <c r="G1033" i="47"/>
  <c r="F1033" i="47"/>
  <c r="E1033" i="47"/>
  <c r="D1033" i="47"/>
  <c r="C1033" i="47"/>
  <c r="B1033" i="47"/>
  <c r="X1032" i="47"/>
  <c r="Z1032" i="47" s="1"/>
  <c r="Y1032" i="47"/>
  <c r="C1032" i="47"/>
  <c r="D1032" i="47"/>
  <c r="AG1032" i="47"/>
  <c r="AL1032" i="47"/>
  <c r="B1032" i="47"/>
  <c r="K1032" i="47"/>
  <c r="E1032" i="47"/>
  <c r="F1032" i="47"/>
  <c r="G1032" i="47"/>
  <c r="H1032" i="47"/>
  <c r="I1032" i="47"/>
  <c r="J1032" i="47"/>
  <c r="L1032" i="47"/>
  <c r="M1032" i="47"/>
  <c r="N1032" i="47"/>
  <c r="O1032" i="47"/>
  <c r="P1032" i="47"/>
  <c r="Q1032" i="47" s="1"/>
  <c r="Y1031" i="47"/>
  <c r="X1031" i="47"/>
  <c r="Z1031" i="47" s="1"/>
  <c r="AL1031" i="47"/>
  <c r="B1031" i="47"/>
  <c r="AG1031" i="47"/>
  <c r="E1031" i="47"/>
  <c r="P1031" i="47"/>
  <c r="C1031" i="47"/>
  <c r="D1031" i="47"/>
  <c r="F1031" i="47"/>
  <c r="G1031" i="47"/>
  <c r="H1031" i="47"/>
  <c r="I1031" i="47"/>
  <c r="J1031" i="47"/>
  <c r="K1031" i="47"/>
  <c r="L1031" i="47"/>
  <c r="M1031" i="47"/>
  <c r="N1031" i="47"/>
  <c r="O1031" i="47"/>
  <c r="X1030" i="47"/>
  <c r="Z1030" i="47" s="1"/>
  <c r="Y1030" i="47"/>
  <c r="AG1030" i="47"/>
  <c r="AL1030" i="47"/>
  <c r="B1030" i="47"/>
  <c r="C1030" i="47"/>
  <c r="D1030" i="47"/>
  <c r="E1030" i="47"/>
  <c r="F1030" i="47"/>
  <c r="G1030" i="47"/>
  <c r="H1030" i="47"/>
  <c r="I1030" i="47"/>
  <c r="J1030" i="47"/>
  <c r="K1030" i="47"/>
  <c r="L1030" i="47"/>
  <c r="M1030" i="47"/>
  <c r="N1030" i="47"/>
  <c r="O1030" i="47"/>
  <c r="P1030" i="47"/>
  <c r="Q1030" i="47" s="1"/>
  <c r="X1029" i="47"/>
  <c r="Z1029" i="47" s="1"/>
  <c r="Y1029" i="47"/>
  <c r="D1029" i="47"/>
  <c r="C1029" i="47"/>
  <c r="H1029" i="47"/>
  <c r="AG1029" i="47"/>
  <c r="M1029" i="47"/>
  <c r="J1029" i="47"/>
  <c r="AL1029" i="47"/>
  <c r="L1029" i="47"/>
  <c r="N1029" i="47"/>
  <c r="O1029" i="47"/>
  <c r="P1029" i="47"/>
  <c r="K1029" i="47"/>
  <c r="I1029" i="47"/>
  <c r="G1029" i="47"/>
  <c r="B1029" i="47"/>
  <c r="F1029" i="47"/>
  <c r="E1029" i="47"/>
  <c r="Y1028" i="47"/>
  <c r="X1028" i="47"/>
  <c r="Z1028" i="47" s="1"/>
  <c r="P1028" i="47"/>
  <c r="N1028" i="47"/>
  <c r="M1028" i="47"/>
  <c r="L1028" i="47"/>
  <c r="K1028" i="47"/>
  <c r="J1028" i="47"/>
  <c r="I1028" i="47"/>
  <c r="H1028" i="47"/>
  <c r="G1028" i="47"/>
  <c r="D1028" i="47"/>
  <c r="C1028" i="47"/>
  <c r="AG1028" i="47"/>
  <c r="AL1028" i="47"/>
  <c r="O1028" i="47"/>
  <c r="B1028" i="47"/>
  <c r="F1028" i="47"/>
  <c r="E1028" i="47"/>
  <c r="Y1027" i="47"/>
  <c r="X1027" i="47"/>
  <c r="Z1027" i="47" s="1"/>
  <c r="C1027" i="47"/>
  <c r="D1027" i="47"/>
  <c r="E1027" i="47"/>
  <c r="F1027" i="47"/>
  <c r="G1027" i="47"/>
  <c r="H1027" i="47"/>
  <c r="I1027" i="47"/>
  <c r="J1027" i="47"/>
  <c r="K1027" i="47"/>
  <c r="L1027" i="47"/>
  <c r="M1027" i="47"/>
  <c r="N1027" i="47"/>
  <c r="O1027" i="47"/>
  <c r="P1027" i="47"/>
  <c r="Q1027" i="47" s="1"/>
  <c r="AL1027" i="47"/>
  <c r="B1027" i="47"/>
  <c r="AG1027" i="47"/>
  <c r="X1026" i="47"/>
  <c r="Z1026" i="47" s="1"/>
  <c r="Y1026" i="47"/>
  <c r="E1026" i="47"/>
  <c r="G1026" i="47"/>
  <c r="AL1026" i="47"/>
  <c r="I1026" i="47"/>
  <c r="AG1026" i="47"/>
  <c r="B1026" i="47"/>
  <c r="N1026" i="47"/>
  <c r="H1026" i="47"/>
  <c r="K1026" i="47"/>
  <c r="M1026" i="47"/>
  <c r="O1026" i="47"/>
  <c r="J1026" i="47"/>
  <c r="L1026" i="47"/>
  <c r="P1026" i="47"/>
  <c r="F1026" i="47"/>
  <c r="D1026" i="47"/>
  <c r="C1026" i="47"/>
  <c r="X1025" i="47"/>
  <c r="Z1025" i="47" s="1"/>
  <c r="Y1025" i="47"/>
  <c r="O1025" i="47"/>
  <c r="N1025" i="47"/>
  <c r="L1025" i="47"/>
  <c r="H1025" i="47"/>
  <c r="F1025" i="47"/>
  <c r="D1025" i="47"/>
  <c r="B1025" i="47"/>
  <c r="J1025" i="47"/>
  <c r="P1025" i="47"/>
  <c r="Q1025" i="47" s="1"/>
  <c r="C1025" i="47"/>
  <c r="E1025" i="47"/>
  <c r="G1025" i="47"/>
  <c r="I1025" i="47"/>
  <c r="K1025" i="47"/>
  <c r="M1025" i="47"/>
  <c r="AL1025" i="47"/>
  <c r="AG1025" i="47"/>
  <c r="Y1024" i="47"/>
  <c r="X1024" i="47"/>
  <c r="Z1024" i="47" s="1"/>
  <c r="F1024" i="47"/>
  <c r="I1024" i="47"/>
  <c r="C1024" i="47"/>
  <c r="E1024" i="47"/>
  <c r="H1024" i="47"/>
  <c r="J1024" i="47"/>
  <c r="K1024" i="47"/>
  <c r="L1024" i="47"/>
  <c r="N1024" i="47"/>
  <c r="M1024" i="47"/>
  <c r="O1024" i="47"/>
  <c r="G1024" i="47"/>
  <c r="AL1024" i="47"/>
  <c r="P1024" i="47"/>
  <c r="D1024" i="47"/>
  <c r="B1024" i="47"/>
  <c r="AG1024" i="47"/>
  <c r="X1023" i="47"/>
  <c r="Z1023" i="47" s="1"/>
  <c r="Y1023" i="47"/>
  <c r="AL1023" i="47"/>
  <c r="B1023" i="47"/>
  <c r="D1023" i="47"/>
  <c r="F1023" i="47"/>
  <c r="G1023" i="47"/>
  <c r="I1023" i="47"/>
  <c r="K1023" i="47"/>
  <c r="L1023" i="47"/>
  <c r="N1023" i="47"/>
  <c r="O1023" i="47"/>
  <c r="AG1023" i="47"/>
  <c r="P1023" i="47"/>
  <c r="M1023" i="47"/>
  <c r="J1023" i="47"/>
  <c r="H1023" i="47"/>
  <c r="E1023" i="47"/>
  <c r="C1023" i="47"/>
  <c r="Y1022" i="47"/>
  <c r="X1022" i="47"/>
  <c r="Z1022" i="47" s="1"/>
  <c r="F1022" i="47"/>
  <c r="J1022" i="47"/>
  <c r="H1022" i="47"/>
  <c r="P1022" i="47"/>
  <c r="C1022" i="47"/>
  <c r="AG1022" i="47"/>
  <c r="L1022" i="47"/>
  <c r="D1022" i="47"/>
  <c r="E1022" i="47"/>
  <c r="G1022" i="47"/>
  <c r="I1022" i="47"/>
  <c r="K1022" i="47"/>
  <c r="N1022" i="47"/>
  <c r="O1022" i="47"/>
  <c r="AL1022" i="47"/>
  <c r="M1022" i="47"/>
  <c r="B1022" i="47"/>
  <c r="Y1021" i="47"/>
  <c r="X1021" i="47"/>
  <c r="Z1021" i="47" s="1"/>
  <c r="AL1021" i="47"/>
  <c r="C1021" i="47"/>
  <c r="E1021" i="47"/>
  <c r="G1021" i="47"/>
  <c r="I1021" i="47"/>
  <c r="K1021" i="47"/>
  <c r="L1021" i="47"/>
  <c r="N1021" i="47"/>
  <c r="O1021" i="47"/>
  <c r="B1021" i="47"/>
  <c r="D1021" i="47"/>
  <c r="F1021" i="47"/>
  <c r="H1021" i="47"/>
  <c r="J1021" i="47"/>
  <c r="M1021" i="47"/>
  <c r="P1021" i="47"/>
  <c r="AG1021" i="47"/>
  <c r="X1020" i="47"/>
  <c r="Z1020" i="47" s="1"/>
  <c r="Y1020" i="47"/>
  <c r="O1020" i="47"/>
  <c r="N1020" i="47"/>
  <c r="M1020" i="47"/>
  <c r="K1020" i="47"/>
  <c r="I1020" i="47"/>
  <c r="G1020" i="47"/>
  <c r="E1020" i="47"/>
  <c r="F1020" i="47"/>
  <c r="D1020" i="47"/>
  <c r="B1020" i="47"/>
  <c r="AG1020" i="47"/>
  <c r="H1020" i="47"/>
  <c r="AL1020" i="47"/>
  <c r="J1020" i="47"/>
  <c r="L1020" i="47"/>
  <c r="C1020" i="47"/>
  <c r="P1020" i="47"/>
  <c r="AK1020" i="47" s="1"/>
  <c r="X1019" i="47"/>
  <c r="Z1019" i="47" s="1"/>
  <c r="Y1019" i="47"/>
  <c r="AG1019" i="47"/>
  <c r="K1019" i="47"/>
  <c r="AL1019" i="47"/>
  <c r="P1019" i="47"/>
  <c r="Q1019" i="47" s="1"/>
  <c r="M1019" i="47"/>
  <c r="C1019" i="47"/>
  <c r="B1019" i="47"/>
  <c r="D1019" i="47"/>
  <c r="F1019" i="47"/>
  <c r="H1019" i="47"/>
  <c r="J1019" i="47"/>
  <c r="O1019" i="47"/>
  <c r="N1019" i="47"/>
  <c r="L1019" i="47"/>
  <c r="I1019" i="47"/>
  <c r="G1019" i="47"/>
  <c r="E1019" i="47"/>
  <c r="Y1018" i="47"/>
  <c r="X1018" i="47"/>
  <c r="Z1018" i="47" s="1"/>
  <c r="C1018" i="47"/>
  <c r="E1018" i="47"/>
  <c r="G1018" i="47"/>
  <c r="I1018" i="47"/>
  <c r="K1018" i="47"/>
  <c r="M1018" i="47"/>
  <c r="P1018" i="47"/>
  <c r="Q1018" i="47" s="1"/>
  <c r="AL1018" i="47"/>
  <c r="AG1018" i="47"/>
  <c r="O1018" i="47"/>
  <c r="N1018" i="47"/>
  <c r="L1018" i="47"/>
  <c r="J1018" i="47"/>
  <c r="H1018" i="47"/>
  <c r="F1018" i="47"/>
  <c r="D1018" i="47"/>
  <c r="B1018" i="47"/>
  <c r="X1017" i="47"/>
  <c r="Z1017" i="47" s="1"/>
  <c r="Y1017" i="47"/>
  <c r="E1017" i="47"/>
  <c r="O1017" i="47"/>
  <c r="G1017" i="47"/>
  <c r="K1017" i="47"/>
  <c r="I1017" i="47"/>
  <c r="F1017" i="47"/>
  <c r="D1017" i="47"/>
  <c r="C1017" i="47"/>
  <c r="P1017" i="47"/>
  <c r="Q1017" i="47" s="1"/>
  <c r="N1017" i="47"/>
  <c r="H1017" i="47"/>
  <c r="L1017" i="47"/>
  <c r="B1017" i="47"/>
  <c r="J1017" i="47"/>
  <c r="M1017" i="47"/>
  <c r="AL1017" i="47"/>
  <c r="AG1017" i="47"/>
  <c r="X1016" i="47"/>
  <c r="Z1016" i="47" s="1"/>
  <c r="Y1016" i="47"/>
  <c r="G1016" i="47"/>
  <c r="K1016" i="47"/>
  <c r="M1016" i="47"/>
  <c r="H1016" i="47"/>
  <c r="N1016" i="47"/>
  <c r="O1016" i="47"/>
  <c r="AG1016" i="47"/>
  <c r="AL1016" i="47"/>
  <c r="E1016" i="47"/>
  <c r="I1016" i="47"/>
  <c r="D1016" i="47"/>
  <c r="L1016" i="47"/>
  <c r="J1016" i="47"/>
  <c r="F1016" i="47"/>
  <c r="P1016" i="47"/>
  <c r="B1016" i="47"/>
  <c r="C1016" i="47"/>
  <c r="X1015" i="47"/>
  <c r="Z1015" i="47" s="1"/>
  <c r="Y1015" i="47"/>
  <c r="M1015" i="47"/>
  <c r="AL1015" i="47"/>
  <c r="O1015" i="47"/>
  <c r="C1015" i="47"/>
  <c r="E1015" i="47"/>
  <c r="G1015" i="47"/>
  <c r="I1015" i="47"/>
  <c r="K1015" i="47"/>
  <c r="AG1015" i="47"/>
  <c r="P1015" i="47"/>
  <c r="N1015" i="47"/>
  <c r="L1015" i="47"/>
  <c r="J1015" i="47"/>
  <c r="H1015" i="47"/>
  <c r="F1015" i="47"/>
  <c r="D1015" i="47"/>
  <c r="B1015" i="47"/>
  <c r="Y1014" i="47"/>
  <c r="X1014" i="47"/>
  <c r="Z1014" i="47" s="1"/>
  <c r="O1014" i="47"/>
  <c r="N1014" i="47"/>
  <c r="L1014" i="47"/>
  <c r="J1014" i="47"/>
  <c r="H1014" i="47"/>
  <c r="F1014" i="47"/>
  <c r="D1014" i="47"/>
  <c r="B1014" i="47"/>
  <c r="AL1014" i="47"/>
  <c r="AG1014" i="47"/>
  <c r="I1014" i="47"/>
  <c r="P1014" i="47"/>
  <c r="M1014" i="47"/>
  <c r="K1014" i="47"/>
  <c r="G1014" i="47"/>
  <c r="E1014" i="47"/>
  <c r="C1014" i="47"/>
  <c r="X1013" i="47"/>
  <c r="Z1013" i="47" s="1"/>
  <c r="Y1013" i="47"/>
  <c r="L1013" i="47"/>
  <c r="K1013" i="47"/>
  <c r="P1013" i="47"/>
  <c r="Q1013" i="47" s="1"/>
  <c r="J1013" i="47"/>
  <c r="C1013" i="47"/>
  <c r="I1013" i="47"/>
  <c r="E1013" i="47"/>
  <c r="O1013" i="47"/>
  <c r="B1013" i="47"/>
  <c r="N1013" i="47"/>
  <c r="G1013" i="47"/>
  <c r="H1013" i="47"/>
  <c r="M1013" i="47"/>
  <c r="F1013" i="47"/>
  <c r="D1013" i="47"/>
  <c r="AL1013" i="47"/>
  <c r="AG1013" i="47"/>
  <c r="AK1013" i="47" s="1"/>
  <c r="X1012" i="47"/>
  <c r="Z1012" i="47" s="1"/>
  <c r="Y1012" i="47"/>
  <c r="AG1012" i="47"/>
  <c r="E1012" i="47"/>
  <c r="G1012" i="47"/>
  <c r="AL1012" i="47"/>
  <c r="I1012" i="47"/>
  <c r="K1012" i="47"/>
  <c r="M1012" i="47"/>
  <c r="H1012" i="47"/>
  <c r="N1012" i="47"/>
  <c r="B1012" i="47"/>
  <c r="O1012" i="47"/>
  <c r="D1012" i="47"/>
  <c r="F1012" i="47"/>
  <c r="C1012" i="47"/>
  <c r="J1012" i="47"/>
  <c r="L1012" i="47"/>
  <c r="P1012" i="47"/>
  <c r="Y1011" i="47"/>
  <c r="X1011" i="47"/>
  <c r="Z1011" i="47" s="1"/>
  <c r="H1011" i="47"/>
  <c r="C1011" i="47"/>
  <c r="D1011" i="47"/>
  <c r="F1011" i="47"/>
  <c r="AG1011" i="47"/>
  <c r="O1011" i="47"/>
  <c r="M1011" i="47"/>
  <c r="I1011" i="47"/>
  <c r="G1011" i="47"/>
  <c r="B1011" i="47"/>
  <c r="K1011" i="47"/>
  <c r="E1011" i="47"/>
  <c r="AL1011" i="47"/>
  <c r="P1011" i="47"/>
  <c r="N1011" i="47"/>
  <c r="L1011" i="47"/>
  <c r="J1011" i="47"/>
  <c r="C1010" i="47"/>
  <c r="D1010" i="47"/>
  <c r="E1010" i="47"/>
  <c r="F1010" i="47"/>
  <c r="G1010" i="47"/>
  <c r="H1010" i="47"/>
  <c r="I1010" i="47"/>
  <c r="J1010" i="47"/>
  <c r="K1010" i="47"/>
  <c r="L1010" i="47"/>
  <c r="M1010" i="47"/>
  <c r="N1010" i="47"/>
  <c r="O1010" i="47"/>
  <c r="P1010" i="47"/>
  <c r="Q1010" i="47" s="1"/>
  <c r="B1010" i="47"/>
  <c r="Y1009" i="47"/>
  <c r="X1009" i="47"/>
  <c r="Z1009" i="47" s="1"/>
  <c r="C1009" i="47"/>
  <c r="B1009" i="47"/>
  <c r="AL1009" i="47"/>
  <c r="P1009" i="47"/>
  <c r="AG1009" i="47"/>
  <c r="O1009" i="47"/>
  <c r="N1009" i="47"/>
  <c r="M1009" i="47"/>
  <c r="L1009" i="47"/>
  <c r="K1009" i="47"/>
  <c r="J1009" i="47"/>
  <c r="I1009" i="47"/>
  <c r="H1009" i="47"/>
  <c r="G1009" i="47"/>
  <c r="F1009" i="47"/>
  <c r="E1009" i="47"/>
  <c r="D1009" i="47"/>
  <c r="Y1008" i="47"/>
  <c r="X1008" i="47"/>
  <c r="Z1008" i="47" s="1"/>
  <c r="B1008" i="47"/>
  <c r="C1008" i="47"/>
  <c r="D1008" i="47"/>
  <c r="E1008" i="47"/>
  <c r="F1008" i="47"/>
  <c r="G1008" i="47"/>
  <c r="H1008" i="47"/>
  <c r="I1008" i="47"/>
  <c r="J1008" i="47"/>
  <c r="K1008" i="47"/>
  <c r="L1008" i="47"/>
  <c r="M1008" i="47"/>
  <c r="N1008" i="47"/>
  <c r="O1008" i="47"/>
  <c r="AG1008" i="47"/>
  <c r="AL1008" i="47"/>
  <c r="P1008" i="47"/>
  <c r="AK1008" i="47" s="1"/>
  <c r="X1007" i="47"/>
  <c r="Z1007" i="47" s="1"/>
  <c r="Y1007" i="47"/>
  <c r="AL1007" i="47"/>
  <c r="B1007" i="47"/>
  <c r="AG1007" i="47"/>
  <c r="D1007" i="47"/>
  <c r="O1007" i="47"/>
  <c r="C1007" i="47"/>
  <c r="E1007" i="47"/>
  <c r="F1007" i="47"/>
  <c r="G1007" i="47"/>
  <c r="H1007" i="47"/>
  <c r="I1007" i="47"/>
  <c r="J1007" i="47"/>
  <c r="K1007" i="47"/>
  <c r="L1007" i="47"/>
  <c r="M1007" i="47"/>
  <c r="N1007" i="47"/>
  <c r="P1007" i="47"/>
  <c r="Q1007" i="47" s="1"/>
  <c r="X1006" i="47"/>
  <c r="Z1006" i="47" s="1"/>
  <c r="Y1006" i="47"/>
  <c r="AL1006" i="47"/>
  <c r="B1006" i="47"/>
  <c r="AG1006" i="47"/>
  <c r="D1006" i="47"/>
  <c r="E1006" i="47"/>
  <c r="F1006" i="47"/>
  <c r="G1006" i="47"/>
  <c r="H1006" i="47"/>
  <c r="I1006" i="47"/>
  <c r="J1006" i="47"/>
  <c r="K1006" i="47"/>
  <c r="L1006" i="47"/>
  <c r="M1006" i="47"/>
  <c r="O1006" i="47"/>
  <c r="N1006" i="47"/>
  <c r="P1006" i="47"/>
  <c r="Q1006" i="47" s="1"/>
  <c r="C1006" i="47"/>
  <c r="X1005" i="47"/>
  <c r="Z1005" i="47" s="1"/>
  <c r="Y1005" i="47"/>
  <c r="O1005" i="47"/>
  <c r="N1005" i="47"/>
  <c r="M1005" i="47"/>
  <c r="L1005" i="47"/>
  <c r="K1005" i="47"/>
  <c r="J1005" i="47"/>
  <c r="I1005" i="47"/>
  <c r="H1005" i="47"/>
  <c r="G1005" i="47"/>
  <c r="B1005" i="47"/>
  <c r="C1005" i="47"/>
  <c r="D1005" i="47"/>
  <c r="E1005" i="47"/>
  <c r="F1005" i="47"/>
  <c r="AL1005" i="47"/>
  <c r="AG1005" i="47"/>
  <c r="P1005" i="47"/>
  <c r="Y1004" i="47"/>
  <c r="X1004" i="47"/>
  <c r="Z1004" i="47" s="1"/>
  <c r="F1004" i="47"/>
  <c r="E1004" i="47"/>
  <c r="L1004" i="47"/>
  <c r="D1004" i="47"/>
  <c r="C1004" i="47"/>
  <c r="B1004" i="47"/>
  <c r="AG1004" i="47"/>
  <c r="P1004" i="47"/>
  <c r="AL1004" i="47"/>
  <c r="O1004" i="47"/>
  <c r="N1004" i="47"/>
  <c r="M1004" i="47"/>
  <c r="K1004" i="47"/>
  <c r="J1004" i="47"/>
  <c r="I1004" i="47"/>
  <c r="H1004" i="47"/>
  <c r="G1004" i="47"/>
  <c r="Y1003" i="47"/>
  <c r="X1003" i="47"/>
  <c r="Z1003" i="47" s="1"/>
  <c r="J1003" i="47"/>
  <c r="K1003" i="47"/>
  <c r="L1003" i="47"/>
  <c r="M1003" i="47"/>
  <c r="N1003" i="47"/>
  <c r="P1003" i="47"/>
  <c r="AG1003" i="47"/>
  <c r="AL1003" i="47"/>
  <c r="B1003" i="47"/>
  <c r="O1003" i="47"/>
  <c r="C1003" i="47"/>
  <c r="D1003" i="47"/>
  <c r="E1003" i="47"/>
  <c r="F1003" i="47"/>
  <c r="G1003" i="47"/>
  <c r="H1003" i="47"/>
  <c r="I1003" i="47"/>
  <c r="X1002" i="47"/>
  <c r="Z1002" i="47" s="1"/>
  <c r="Y1002" i="47"/>
  <c r="B1002" i="47"/>
  <c r="C1002" i="47"/>
  <c r="E1002" i="47"/>
  <c r="F1002" i="47"/>
  <c r="G1002" i="47"/>
  <c r="H1002" i="47"/>
  <c r="I1002" i="47"/>
  <c r="D1002" i="47"/>
  <c r="L1002" i="47"/>
  <c r="M1002" i="47"/>
  <c r="N1002" i="47"/>
  <c r="O1002" i="47"/>
  <c r="P1002" i="47"/>
  <c r="J1002" i="47"/>
  <c r="K1002" i="47"/>
  <c r="AG1002" i="47"/>
  <c r="AL1002" i="47"/>
  <c r="Y1001" i="47"/>
  <c r="X1001" i="47"/>
  <c r="Z1001" i="47" s="1"/>
  <c r="H1001" i="47"/>
  <c r="I1001" i="47"/>
  <c r="J1001" i="47"/>
  <c r="K1001" i="47"/>
  <c r="L1001" i="47"/>
  <c r="M1001" i="47"/>
  <c r="N1001" i="47"/>
  <c r="AG1001" i="47"/>
  <c r="G1001" i="47"/>
  <c r="B1001" i="47"/>
  <c r="C1001" i="47"/>
  <c r="D1001" i="47"/>
  <c r="E1001" i="47"/>
  <c r="P1001" i="47"/>
  <c r="AK1001" i="47" s="1"/>
  <c r="O1001" i="47"/>
  <c r="F1001" i="47"/>
  <c r="AL1001" i="47"/>
  <c r="X1000" i="47"/>
  <c r="Z1000" i="47" s="1"/>
  <c r="Y1000" i="47"/>
  <c r="P1000" i="47"/>
  <c r="O1000" i="47"/>
  <c r="M1000" i="47"/>
  <c r="L1000" i="47"/>
  <c r="K1000" i="47"/>
  <c r="J1000" i="47"/>
  <c r="H1000" i="47"/>
  <c r="AG1000" i="47"/>
  <c r="G1000" i="47"/>
  <c r="F1000" i="47"/>
  <c r="E1000" i="47"/>
  <c r="D1000" i="47"/>
  <c r="Q1000" i="47"/>
  <c r="C1000" i="47"/>
  <c r="AL1000" i="47"/>
  <c r="B1000" i="47"/>
  <c r="N1000" i="47"/>
  <c r="I1000" i="47"/>
  <c r="AK1000" i="47"/>
  <c r="X999" i="47"/>
  <c r="Z999" i="47" s="1"/>
  <c r="Y999" i="47"/>
  <c r="C999" i="47"/>
  <c r="D999" i="47"/>
  <c r="E999" i="47"/>
  <c r="F999" i="47"/>
  <c r="G999" i="47"/>
  <c r="H999" i="47"/>
  <c r="I999" i="47"/>
  <c r="J999" i="47"/>
  <c r="K999" i="47"/>
  <c r="L999" i="47"/>
  <c r="M999" i="47"/>
  <c r="N999" i="47"/>
  <c r="O999" i="47"/>
  <c r="AG999" i="47"/>
  <c r="AL999" i="47"/>
  <c r="P999" i="47"/>
  <c r="B999" i="47"/>
  <c r="X998" i="47"/>
  <c r="Z998" i="47" s="1"/>
  <c r="Y998" i="47"/>
  <c r="G998" i="47"/>
  <c r="E998" i="47"/>
  <c r="D998" i="47"/>
  <c r="I998" i="47"/>
  <c r="F998" i="47"/>
  <c r="AL998" i="47"/>
  <c r="AG998" i="47"/>
  <c r="B998" i="47"/>
  <c r="P998" i="47"/>
  <c r="O998" i="47"/>
  <c r="N998" i="47"/>
  <c r="M998" i="47"/>
  <c r="C998" i="47"/>
  <c r="L998" i="47"/>
  <c r="K998" i="47"/>
  <c r="J998" i="47"/>
  <c r="H998" i="47"/>
  <c r="Y997" i="47"/>
  <c r="X997" i="47"/>
  <c r="Z997" i="47" s="1"/>
  <c r="B997" i="47"/>
  <c r="C997" i="47"/>
  <c r="D997" i="47"/>
  <c r="G997" i="47"/>
  <c r="F997" i="47"/>
  <c r="H997" i="47"/>
  <c r="I997" i="47"/>
  <c r="J997" i="47"/>
  <c r="K997" i="47"/>
  <c r="L997" i="47"/>
  <c r="M997" i="47"/>
  <c r="E997" i="47"/>
  <c r="O997" i="47"/>
  <c r="P997" i="47"/>
  <c r="N997" i="47"/>
  <c r="AG997" i="47"/>
  <c r="AL997" i="47"/>
  <c r="X996" i="47"/>
  <c r="Z996" i="47" s="1"/>
  <c r="Y996" i="47"/>
  <c r="AL996" i="47"/>
  <c r="K996" i="47"/>
  <c r="D996" i="47"/>
  <c r="B996" i="47"/>
  <c r="C996" i="47"/>
  <c r="E996" i="47"/>
  <c r="F996" i="47"/>
  <c r="G996" i="47"/>
  <c r="H996" i="47"/>
  <c r="I996" i="47"/>
  <c r="J996" i="47"/>
  <c r="L996" i="47"/>
  <c r="M996" i="47"/>
  <c r="N996" i="47"/>
  <c r="O996" i="47"/>
  <c r="P996" i="47"/>
  <c r="AG996" i="47"/>
  <c r="X995" i="47"/>
  <c r="Z995" i="47" s="1"/>
  <c r="Y995" i="47"/>
  <c r="L995" i="47"/>
  <c r="B995" i="47"/>
  <c r="AL995" i="47"/>
  <c r="K995" i="47"/>
  <c r="AG995" i="47"/>
  <c r="O995" i="47"/>
  <c r="P995" i="47"/>
  <c r="N995" i="47"/>
  <c r="J995" i="47"/>
  <c r="I995" i="47"/>
  <c r="G995" i="47"/>
  <c r="H995" i="47"/>
  <c r="M995" i="47"/>
  <c r="F995" i="47"/>
  <c r="E995" i="47"/>
  <c r="D995" i="47"/>
  <c r="C995" i="47"/>
  <c r="X994" i="47"/>
  <c r="Z994" i="47" s="1"/>
  <c r="Y994" i="47"/>
  <c r="H994" i="47"/>
  <c r="I994" i="47"/>
  <c r="J994" i="47"/>
  <c r="K994" i="47"/>
  <c r="L994" i="47"/>
  <c r="O994" i="47"/>
  <c r="P994" i="47"/>
  <c r="N994" i="47"/>
  <c r="M994" i="47"/>
  <c r="AL994" i="47"/>
  <c r="AG994" i="47"/>
  <c r="F994" i="47"/>
  <c r="E994" i="47"/>
  <c r="B994" i="47"/>
  <c r="C994" i="47"/>
  <c r="G994" i="47"/>
  <c r="D994" i="47"/>
  <c r="X993" i="47"/>
  <c r="Z993" i="47" s="1"/>
  <c r="Y993" i="47"/>
  <c r="E993" i="47"/>
  <c r="F993" i="47"/>
  <c r="G993" i="47"/>
  <c r="H993" i="47"/>
  <c r="I993" i="47"/>
  <c r="J993" i="47"/>
  <c r="L993" i="47"/>
  <c r="M993" i="47"/>
  <c r="N993" i="47"/>
  <c r="O993" i="47"/>
  <c r="P993" i="47"/>
  <c r="AG993" i="47"/>
  <c r="AL993" i="47"/>
  <c r="B993" i="47"/>
  <c r="C993" i="47"/>
  <c r="D993" i="47"/>
  <c r="K993" i="47"/>
  <c r="X992" i="47"/>
  <c r="Z992" i="47" s="1"/>
  <c r="Y992" i="47"/>
  <c r="K992" i="47"/>
  <c r="J992" i="47"/>
  <c r="H992" i="47"/>
  <c r="G992" i="47"/>
  <c r="F992" i="47"/>
  <c r="E992" i="47"/>
  <c r="D992" i="47"/>
  <c r="C992" i="47"/>
  <c r="B992" i="47"/>
  <c r="I992" i="47"/>
  <c r="AL992" i="47"/>
  <c r="AG992" i="47"/>
  <c r="P992" i="47"/>
  <c r="O992" i="47"/>
  <c r="N992" i="47"/>
  <c r="M992" i="47"/>
  <c r="L992" i="47"/>
  <c r="Y991" i="47"/>
  <c r="X991" i="47"/>
  <c r="Z991" i="47" s="1"/>
  <c r="L991" i="47"/>
  <c r="M991" i="47"/>
  <c r="AG991" i="47"/>
  <c r="D991" i="47"/>
  <c r="N991" i="47"/>
  <c r="O991" i="47"/>
  <c r="G991" i="47"/>
  <c r="H991" i="47"/>
  <c r="AL991" i="47"/>
  <c r="I991" i="47"/>
  <c r="J991" i="47"/>
  <c r="K991" i="47"/>
  <c r="P991" i="47"/>
  <c r="Q991" i="47" s="1"/>
  <c r="B991" i="47"/>
  <c r="C991" i="47"/>
  <c r="E991" i="47"/>
  <c r="F991" i="47"/>
  <c r="Y990" i="47"/>
  <c r="X990" i="47"/>
  <c r="Z990" i="47" s="1"/>
  <c r="J990" i="47"/>
  <c r="L990" i="47"/>
  <c r="M990" i="47"/>
  <c r="O990" i="47"/>
  <c r="P990" i="47"/>
  <c r="Q990" i="47" s="1"/>
  <c r="G990" i="47"/>
  <c r="F990" i="47"/>
  <c r="E990" i="47"/>
  <c r="AL990" i="47"/>
  <c r="D990" i="47"/>
  <c r="B990" i="47"/>
  <c r="N990" i="47"/>
  <c r="I990" i="47"/>
  <c r="K990" i="47"/>
  <c r="H990" i="47"/>
  <c r="C990" i="47"/>
  <c r="AG990" i="47"/>
  <c r="AK990" i="47" s="1"/>
  <c r="X989" i="47"/>
  <c r="Z989" i="47" s="1"/>
  <c r="Y989" i="47"/>
  <c r="B989" i="47"/>
  <c r="C989" i="47"/>
  <c r="D989" i="47"/>
  <c r="E989" i="47"/>
  <c r="G989" i="47"/>
  <c r="H989" i="47"/>
  <c r="I989" i="47"/>
  <c r="J989" i="47"/>
  <c r="F989" i="47"/>
  <c r="K989" i="47"/>
  <c r="L989" i="47"/>
  <c r="N989" i="47"/>
  <c r="O989" i="47"/>
  <c r="P989" i="47"/>
  <c r="AG989" i="47"/>
  <c r="AL989" i="47"/>
  <c r="M989" i="47"/>
  <c r="X988" i="47"/>
  <c r="Z988" i="47" s="1"/>
  <c r="Y988" i="47"/>
  <c r="C988" i="47"/>
  <c r="K988" i="47"/>
  <c r="I988" i="47"/>
  <c r="AL988" i="47"/>
  <c r="B988" i="47"/>
  <c r="J988" i="47"/>
  <c r="L988" i="47"/>
  <c r="M988" i="47"/>
  <c r="N988" i="47"/>
  <c r="E988" i="47"/>
  <c r="P988" i="47"/>
  <c r="Q988" i="47" s="1"/>
  <c r="AG988" i="47"/>
  <c r="F988" i="47"/>
  <c r="O988" i="47"/>
  <c r="D988" i="47"/>
  <c r="H988" i="47"/>
  <c r="G988" i="47"/>
  <c r="Y987" i="47"/>
  <c r="X987" i="47"/>
  <c r="Z987" i="47" s="1"/>
  <c r="D987" i="47"/>
  <c r="E987" i="47"/>
  <c r="F987" i="47"/>
  <c r="H987" i="47"/>
  <c r="G987" i="47"/>
  <c r="I987" i="47"/>
  <c r="J987" i="47"/>
  <c r="K987" i="47"/>
  <c r="L987" i="47"/>
  <c r="M987" i="47"/>
  <c r="N987" i="47"/>
  <c r="O987" i="47"/>
  <c r="P987" i="47"/>
  <c r="AG987" i="47"/>
  <c r="AL987" i="47"/>
  <c r="B987" i="47"/>
  <c r="C987" i="47"/>
  <c r="Y986" i="47"/>
  <c r="X986" i="47"/>
  <c r="Z986" i="47" s="1"/>
  <c r="P986" i="47"/>
  <c r="Q986" i="47" s="1"/>
  <c r="O986" i="47"/>
  <c r="N986" i="47"/>
  <c r="M986" i="47"/>
  <c r="L986" i="47"/>
  <c r="K986" i="47"/>
  <c r="AL986" i="47"/>
  <c r="J986" i="47"/>
  <c r="I986" i="47"/>
  <c r="H986" i="47"/>
  <c r="AG986" i="47"/>
  <c r="F986" i="47"/>
  <c r="E986" i="47"/>
  <c r="D986" i="47"/>
  <c r="C986" i="47"/>
  <c r="B986" i="47"/>
  <c r="G986" i="47"/>
  <c r="X985" i="47"/>
  <c r="Z985" i="47" s="1"/>
  <c r="Y985" i="47"/>
  <c r="G985" i="47"/>
  <c r="F985" i="47"/>
  <c r="E985" i="47"/>
  <c r="D985" i="47"/>
  <c r="C985" i="47"/>
  <c r="B985" i="47"/>
  <c r="AL985" i="47"/>
  <c r="AG985" i="47"/>
  <c r="P985" i="47"/>
  <c r="O985" i="47"/>
  <c r="N985" i="47"/>
  <c r="M985" i="47"/>
  <c r="L985" i="47"/>
  <c r="K985" i="47"/>
  <c r="J985" i="47"/>
  <c r="I985" i="47"/>
  <c r="H985" i="47"/>
  <c r="Y984" i="47"/>
  <c r="X984" i="47"/>
  <c r="Z984" i="47" s="1"/>
  <c r="C984" i="47"/>
  <c r="AL984" i="47"/>
  <c r="AG984" i="47"/>
  <c r="P984" i="47"/>
  <c r="Q984" i="47" s="1"/>
  <c r="J984" i="47"/>
  <c r="O984" i="47"/>
  <c r="B984" i="47"/>
  <c r="K984" i="47"/>
  <c r="N984" i="47"/>
  <c r="M984" i="47"/>
  <c r="L984" i="47"/>
  <c r="H984" i="47"/>
  <c r="G984" i="47"/>
  <c r="F984" i="47"/>
  <c r="E984" i="47"/>
  <c r="I984" i="47"/>
  <c r="D984" i="47"/>
  <c r="X983" i="47"/>
  <c r="Z983" i="47" s="1"/>
  <c r="Y983" i="47"/>
  <c r="C983" i="47"/>
  <c r="B983" i="47"/>
  <c r="L983" i="47"/>
  <c r="G983" i="47"/>
  <c r="F983" i="47"/>
  <c r="E983" i="47"/>
  <c r="D983" i="47"/>
  <c r="K983" i="47"/>
  <c r="J983" i="47"/>
  <c r="I983" i="47"/>
  <c r="H983" i="47"/>
  <c r="M983" i="47"/>
  <c r="N983" i="47"/>
  <c r="O983" i="47"/>
  <c r="P983" i="47"/>
  <c r="AG983" i="47"/>
  <c r="AL983" i="47"/>
  <c r="X982" i="47"/>
  <c r="Z982" i="47" s="1"/>
  <c r="Y982" i="47"/>
  <c r="L982" i="47"/>
  <c r="B982" i="47"/>
  <c r="M982" i="47"/>
  <c r="C982" i="47"/>
  <c r="D982" i="47"/>
  <c r="E982" i="47"/>
  <c r="F982" i="47"/>
  <c r="G982" i="47"/>
  <c r="H982" i="47"/>
  <c r="I982" i="47"/>
  <c r="J982" i="47"/>
  <c r="K982" i="47"/>
  <c r="N982" i="47"/>
  <c r="O982" i="47"/>
  <c r="P982" i="47"/>
  <c r="AG982" i="47"/>
  <c r="AL982" i="47"/>
  <c r="Y981" i="47"/>
  <c r="X981" i="47"/>
  <c r="Z981" i="47" s="1"/>
  <c r="G981" i="47"/>
  <c r="N981" i="47"/>
  <c r="H981" i="47"/>
  <c r="I981" i="47"/>
  <c r="J981" i="47"/>
  <c r="K981" i="47"/>
  <c r="L981" i="47"/>
  <c r="C981" i="47"/>
  <c r="M981" i="47"/>
  <c r="AL981" i="47"/>
  <c r="AG981" i="47"/>
  <c r="B981" i="47"/>
  <c r="O981" i="47"/>
  <c r="D981" i="47"/>
  <c r="E981" i="47"/>
  <c r="F981" i="47"/>
  <c r="P981" i="47"/>
  <c r="Y980" i="47"/>
  <c r="X980" i="47"/>
  <c r="Z980" i="47" s="1"/>
  <c r="L980" i="47"/>
  <c r="M980" i="47"/>
  <c r="B980" i="47"/>
  <c r="O980" i="47"/>
  <c r="P980" i="47"/>
  <c r="Q980" i="47" s="1"/>
  <c r="AL980" i="47"/>
  <c r="C980" i="47"/>
  <c r="AG980" i="47"/>
  <c r="N980" i="47"/>
  <c r="D980" i="47"/>
  <c r="E980" i="47"/>
  <c r="F980" i="47"/>
  <c r="G980" i="47"/>
  <c r="H980" i="47"/>
  <c r="I980" i="47"/>
  <c r="J980" i="47"/>
  <c r="K980" i="47"/>
  <c r="Y979" i="47"/>
  <c r="X979" i="47"/>
  <c r="Z979" i="47" s="1"/>
  <c r="D979" i="47"/>
  <c r="E979" i="47"/>
  <c r="F979" i="47"/>
  <c r="G979" i="47"/>
  <c r="H979" i="47"/>
  <c r="I979" i="47"/>
  <c r="J979" i="47"/>
  <c r="K979" i="47"/>
  <c r="L979" i="47"/>
  <c r="N979" i="47"/>
  <c r="O979" i="47"/>
  <c r="P979" i="47"/>
  <c r="AG979" i="47"/>
  <c r="AL979" i="47"/>
  <c r="M979" i="47"/>
  <c r="B979" i="47"/>
  <c r="C979" i="47"/>
  <c r="Y978" i="47"/>
  <c r="X978" i="47"/>
  <c r="Z978" i="47" s="1"/>
  <c r="P978" i="47"/>
  <c r="Q978" i="47" s="1"/>
  <c r="O978" i="47"/>
  <c r="N978" i="47"/>
  <c r="L978" i="47"/>
  <c r="K978" i="47"/>
  <c r="J978" i="47"/>
  <c r="I978" i="47"/>
  <c r="H978" i="47"/>
  <c r="G978" i="47"/>
  <c r="F978" i="47"/>
  <c r="E978" i="47"/>
  <c r="D978" i="47"/>
  <c r="C978" i="47"/>
  <c r="B978" i="47"/>
  <c r="M978" i="47"/>
  <c r="AL978" i="47"/>
  <c r="AG978" i="47"/>
  <c r="Y977" i="47"/>
  <c r="X977" i="47"/>
  <c r="Z977" i="47" s="1"/>
  <c r="O977" i="47"/>
  <c r="D977" i="47"/>
  <c r="E977" i="47"/>
  <c r="AL977" i="47"/>
  <c r="C977" i="47"/>
  <c r="AG977" i="47"/>
  <c r="B977" i="47"/>
  <c r="P977" i="47"/>
  <c r="F977" i="47"/>
  <c r="N977" i="47"/>
  <c r="M977" i="47"/>
  <c r="L977" i="47"/>
  <c r="K977" i="47"/>
  <c r="J977" i="47"/>
  <c r="I977" i="47"/>
  <c r="H977" i="47"/>
  <c r="G977" i="47"/>
  <c r="X976" i="47"/>
  <c r="Z976" i="47" s="1"/>
  <c r="Y976" i="47"/>
  <c r="F976" i="47"/>
  <c r="G976" i="47"/>
  <c r="H976" i="47"/>
  <c r="I976" i="47"/>
  <c r="J976" i="47"/>
  <c r="K976" i="47"/>
  <c r="L976" i="47"/>
  <c r="N976" i="47"/>
  <c r="O976" i="47"/>
  <c r="AG976" i="47"/>
  <c r="AL976" i="47"/>
  <c r="P976" i="47"/>
  <c r="M976" i="47"/>
  <c r="B976" i="47"/>
  <c r="C976" i="47"/>
  <c r="D976" i="47"/>
  <c r="E976" i="47"/>
  <c r="Y975" i="47"/>
  <c r="X975" i="47"/>
  <c r="Z975" i="47" s="1"/>
  <c r="J975" i="47"/>
  <c r="N975" i="47"/>
  <c r="M975" i="47"/>
  <c r="L975" i="47"/>
  <c r="K975" i="47"/>
  <c r="D975" i="47"/>
  <c r="I975" i="47"/>
  <c r="H975" i="47"/>
  <c r="G975" i="47"/>
  <c r="E975" i="47"/>
  <c r="C975" i="47"/>
  <c r="B975" i="47"/>
  <c r="AL975" i="47"/>
  <c r="F975" i="47"/>
  <c r="O975" i="47"/>
  <c r="P975" i="47"/>
  <c r="AG975" i="47"/>
  <c r="Y974" i="47"/>
  <c r="X974" i="47"/>
  <c r="Z974" i="47" s="1"/>
  <c r="N974" i="47"/>
  <c r="AL974" i="47"/>
  <c r="AG974" i="47"/>
  <c r="F974" i="47"/>
  <c r="G974" i="47"/>
  <c r="H974" i="47"/>
  <c r="O974" i="47"/>
  <c r="B974" i="47"/>
  <c r="J974" i="47"/>
  <c r="K974" i="47"/>
  <c r="C974" i="47"/>
  <c r="P974" i="47"/>
  <c r="M974" i="47"/>
  <c r="L974" i="47"/>
  <c r="D974" i="47"/>
  <c r="E974" i="47"/>
  <c r="I974" i="47"/>
  <c r="X973" i="47"/>
  <c r="Z973" i="47" s="1"/>
  <c r="Y973" i="47"/>
  <c r="J973" i="47"/>
  <c r="K973" i="47"/>
  <c r="L973" i="47"/>
  <c r="M973" i="47"/>
  <c r="O973" i="47"/>
  <c r="P973" i="47"/>
  <c r="AG973" i="47"/>
  <c r="N973" i="47"/>
  <c r="AL973" i="47"/>
  <c r="H973" i="47"/>
  <c r="B973" i="47"/>
  <c r="C973" i="47"/>
  <c r="D973" i="47"/>
  <c r="E973" i="47"/>
  <c r="F973" i="47"/>
  <c r="G973" i="47"/>
  <c r="I973" i="47"/>
  <c r="Y972" i="47"/>
  <c r="X972" i="47"/>
  <c r="Z972" i="47" s="1"/>
  <c r="N972" i="47"/>
  <c r="M972" i="47"/>
  <c r="L972" i="47"/>
  <c r="K972" i="47"/>
  <c r="J972" i="47"/>
  <c r="I972" i="47"/>
  <c r="H972" i="47"/>
  <c r="G972" i="47"/>
  <c r="F972" i="47"/>
  <c r="E972" i="47"/>
  <c r="D972" i="47"/>
  <c r="P972" i="47"/>
  <c r="Q972" i="47" s="1"/>
  <c r="AL972" i="47"/>
  <c r="AG972" i="47"/>
  <c r="O972" i="47"/>
  <c r="C972" i="47"/>
  <c r="B972" i="47"/>
  <c r="Y971" i="47"/>
  <c r="X971" i="47"/>
  <c r="Z971" i="47" s="1"/>
  <c r="D971" i="47"/>
  <c r="E971" i="47"/>
  <c r="F971" i="47"/>
  <c r="G971" i="47"/>
  <c r="H971" i="47"/>
  <c r="I971" i="47"/>
  <c r="J971" i="47"/>
  <c r="L971" i="47"/>
  <c r="M971" i="47"/>
  <c r="O971" i="47"/>
  <c r="P971" i="47"/>
  <c r="B971" i="47"/>
  <c r="N971" i="47"/>
  <c r="AG971" i="47"/>
  <c r="AL971" i="47"/>
  <c r="C971" i="47"/>
  <c r="K971" i="47"/>
  <c r="X970" i="47"/>
  <c r="Z970" i="47" s="1"/>
  <c r="Y970" i="47"/>
  <c r="AL970" i="47"/>
  <c r="N970" i="47"/>
  <c r="B970" i="47"/>
  <c r="C970" i="47"/>
  <c r="D970" i="47"/>
  <c r="E970" i="47"/>
  <c r="F970" i="47"/>
  <c r="G970" i="47"/>
  <c r="H970" i="47"/>
  <c r="I970" i="47"/>
  <c r="J970" i="47"/>
  <c r="K970" i="47"/>
  <c r="L970" i="47"/>
  <c r="M970" i="47"/>
  <c r="O970" i="47"/>
  <c r="P970" i="47"/>
  <c r="AG970" i="47"/>
  <c r="X969" i="47"/>
  <c r="Z969" i="47" s="1"/>
  <c r="Y969" i="47"/>
  <c r="AL969" i="47"/>
  <c r="M969" i="47"/>
  <c r="AG969" i="47"/>
  <c r="P969" i="47"/>
  <c r="E969" i="47"/>
  <c r="O969" i="47"/>
  <c r="N969" i="47"/>
  <c r="L969" i="47"/>
  <c r="K969" i="47"/>
  <c r="J969" i="47"/>
  <c r="I969" i="47"/>
  <c r="H969" i="47"/>
  <c r="G969" i="47"/>
  <c r="F969" i="47"/>
  <c r="D969" i="47"/>
  <c r="C969" i="47"/>
  <c r="B969" i="47"/>
  <c r="X968" i="47"/>
  <c r="Z968" i="47" s="1"/>
  <c r="Y968" i="47"/>
  <c r="AL968" i="47"/>
  <c r="B968" i="47"/>
  <c r="D968" i="47"/>
  <c r="E968" i="47"/>
  <c r="F968" i="47"/>
  <c r="G968" i="47"/>
  <c r="H968" i="47"/>
  <c r="I968" i="47"/>
  <c r="J968" i="47"/>
  <c r="C968" i="47"/>
  <c r="L968" i="47"/>
  <c r="M968" i="47"/>
  <c r="N968" i="47"/>
  <c r="O968" i="47"/>
  <c r="P968" i="47"/>
  <c r="K968" i="47"/>
  <c r="AG968" i="47"/>
  <c r="Y967" i="47"/>
  <c r="X967" i="47"/>
  <c r="Z967" i="47" s="1"/>
  <c r="H967" i="47"/>
  <c r="AL967" i="47"/>
  <c r="I967" i="47"/>
  <c r="AG967" i="47"/>
  <c r="O967" i="47"/>
  <c r="N967" i="47"/>
  <c r="M967" i="47"/>
  <c r="L967" i="47"/>
  <c r="K967" i="47"/>
  <c r="P967" i="47"/>
  <c r="J967" i="47"/>
  <c r="B967" i="47"/>
  <c r="C967" i="47"/>
  <c r="D967" i="47"/>
  <c r="E967" i="47"/>
  <c r="F967" i="47"/>
  <c r="G967" i="47"/>
  <c r="Y966" i="47"/>
  <c r="X966" i="47"/>
  <c r="Z966" i="47" s="1"/>
  <c r="K966" i="47"/>
  <c r="L966" i="47"/>
  <c r="M966" i="47"/>
  <c r="N966" i="47"/>
  <c r="O966" i="47"/>
  <c r="P966" i="47"/>
  <c r="Q966" i="47" s="1"/>
  <c r="AL966" i="47"/>
  <c r="AG966" i="47"/>
  <c r="B966" i="47"/>
  <c r="C966" i="47"/>
  <c r="D966" i="47"/>
  <c r="E966" i="47"/>
  <c r="F966" i="47"/>
  <c r="G966" i="47"/>
  <c r="H966" i="47"/>
  <c r="I966" i="47"/>
  <c r="J966" i="47"/>
  <c r="Y965" i="47"/>
  <c r="X965" i="47"/>
  <c r="Z965" i="47" s="1"/>
  <c r="I965" i="47"/>
  <c r="H965" i="47"/>
  <c r="G965" i="47"/>
  <c r="F965" i="47"/>
  <c r="E965" i="47"/>
  <c r="D965" i="47"/>
  <c r="C965" i="47"/>
  <c r="B965" i="47"/>
  <c r="K965" i="47"/>
  <c r="AG965" i="47"/>
  <c r="P965" i="47"/>
  <c r="O965" i="47"/>
  <c r="N965" i="47"/>
  <c r="AL965" i="47"/>
  <c r="M965" i="47"/>
  <c r="J965" i="47"/>
  <c r="L965" i="47"/>
  <c r="X964" i="47"/>
  <c r="Z964" i="47" s="1"/>
  <c r="Y964" i="47"/>
  <c r="B964" i="47"/>
  <c r="J964" i="47"/>
  <c r="I964" i="47"/>
  <c r="H964" i="47"/>
  <c r="G964" i="47"/>
  <c r="F964" i="47"/>
  <c r="E964" i="47"/>
  <c r="D964" i="47"/>
  <c r="C964" i="47"/>
  <c r="K964" i="47"/>
  <c r="AL964" i="47"/>
  <c r="AG964" i="47"/>
  <c r="P964" i="47"/>
  <c r="O964" i="47"/>
  <c r="N964" i="47"/>
  <c r="M964" i="47"/>
  <c r="L964" i="47"/>
  <c r="X963" i="47"/>
  <c r="Z963" i="47" s="1"/>
  <c r="Y963" i="47"/>
  <c r="F963" i="47"/>
  <c r="J963" i="47"/>
  <c r="E963" i="47"/>
  <c r="I963" i="47"/>
  <c r="H963" i="47"/>
  <c r="AL963" i="47"/>
  <c r="G963" i="47"/>
  <c r="D963" i="47"/>
  <c r="C963" i="47"/>
  <c r="L963" i="47"/>
  <c r="B963" i="47"/>
  <c r="AG963" i="47"/>
  <c r="P963" i="47"/>
  <c r="O963" i="47"/>
  <c r="N963" i="47"/>
  <c r="M963" i="47"/>
  <c r="K963" i="47"/>
  <c r="X962" i="47"/>
  <c r="Z962" i="47" s="1"/>
  <c r="Y962" i="47"/>
  <c r="P962" i="47"/>
  <c r="Q962" i="47" s="1"/>
  <c r="AL962" i="47"/>
  <c r="F962" i="47"/>
  <c r="C962" i="47"/>
  <c r="B962" i="47"/>
  <c r="Y961" i="47"/>
  <c r="X961" i="47"/>
  <c r="Z961" i="47" s="1"/>
  <c r="AL961" i="47"/>
  <c r="P961" i="47"/>
  <c r="F961" i="47"/>
  <c r="C961" i="47"/>
  <c r="B961" i="47"/>
  <c r="Y960" i="47"/>
  <c r="X960" i="47"/>
  <c r="Z960" i="47" s="1"/>
  <c r="AL960" i="47"/>
  <c r="B960" i="47"/>
  <c r="C960" i="47"/>
  <c r="F960" i="47"/>
  <c r="P960" i="47"/>
  <c r="Q960" i="47" s="1"/>
  <c r="Y959" i="47"/>
  <c r="X959" i="47"/>
  <c r="Z959" i="47" s="1"/>
  <c r="AL959" i="47"/>
  <c r="F959" i="47"/>
  <c r="B959" i="47"/>
  <c r="C959" i="47"/>
  <c r="P959" i="47"/>
  <c r="Y958" i="47"/>
  <c r="X958" i="47"/>
  <c r="Z958" i="47" s="1"/>
  <c r="P958" i="47"/>
  <c r="F958" i="47"/>
  <c r="C958" i="47"/>
  <c r="B958" i="47"/>
  <c r="AL958" i="47"/>
  <c r="Y957" i="47"/>
  <c r="X957" i="47"/>
  <c r="Z957" i="47" s="1"/>
  <c r="AL957" i="47"/>
  <c r="P957" i="47"/>
  <c r="Q957" i="47" s="1"/>
  <c r="F957" i="47"/>
  <c r="C957" i="47"/>
  <c r="I957" i="47" s="1"/>
  <c r="B957" i="47"/>
  <c r="X956" i="47"/>
  <c r="Z956" i="47" s="1"/>
  <c r="Y956" i="47"/>
  <c r="AL956" i="47"/>
  <c r="B956" i="47"/>
  <c r="C956" i="47"/>
  <c r="F956" i="47"/>
  <c r="P956" i="47"/>
  <c r="Q956" i="47" s="1"/>
  <c r="Y955" i="47"/>
  <c r="X955" i="47"/>
  <c r="Z955" i="47" s="1"/>
  <c r="AL955" i="47"/>
  <c r="P955" i="47"/>
  <c r="Q955" i="47" s="1"/>
  <c r="F955" i="47"/>
  <c r="C955" i="47"/>
  <c r="B955" i="47"/>
  <c r="X954" i="47"/>
  <c r="Z954" i="47" s="1"/>
  <c r="Y954" i="47"/>
  <c r="AL954" i="47"/>
  <c r="B954" i="47"/>
  <c r="C954" i="47"/>
  <c r="F954" i="47"/>
  <c r="P954" i="47"/>
  <c r="X953" i="47"/>
  <c r="Z953" i="47" s="1"/>
  <c r="Y953" i="47"/>
  <c r="B953" i="47"/>
  <c r="C953" i="47"/>
  <c r="P953" i="47"/>
  <c r="Q953" i="47" s="1"/>
  <c r="AL953" i="47"/>
  <c r="F953" i="47"/>
  <c r="Y952" i="47"/>
  <c r="X952" i="47"/>
  <c r="Z952" i="47" s="1"/>
  <c r="AL952" i="47"/>
  <c r="P952" i="47"/>
  <c r="B952" i="47"/>
  <c r="F952" i="47"/>
  <c r="C952" i="47"/>
  <c r="X951" i="47"/>
  <c r="Z951" i="47" s="1"/>
  <c r="Y951" i="47"/>
  <c r="C951" i="47"/>
  <c r="L951" i="47" s="1"/>
  <c r="F951" i="47"/>
  <c r="AL951" i="47"/>
  <c r="P951" i="47"/>
  <c r="B951" i="47"/>
  <c r="M951" i="47" s="1"/>
  <c r="X950" i="47"/>
  <c r="Z950" i="47" s="1"/>
  <c r="Y950" i="47"/>
  <c r="AL950" i="47"/>
  <c r="B950" i="47"/>
  <c r="C950" i="47"/>
  <c r="F950" i="47"/>
  <c r="P950" i="47"/>
  <c r="X949" i="47"/>
  <c r="Z949" i="47" s="1"/>
  <c r="Y949" i="47"/>
  <c r="AL949" i="47"/>
  <c r="P949" i="47"/>
  <c r="F949" i="47"/>
  <c r="C949" i="47"/>
  <c r="B949" i="47"/>
  <c r="Y948" i="47"/>
  <c r="X948" i="47"/>
  <c r="Z948" i="47" s="1"/>
  <c r="AL948" i="47"/>
  <c r="P948" i="47"/>
  <c r="F948" i="47"/>
  <c r="C948" i="47"/>
  <c r="B948" i="47"/>
  <c r="Y947" i="47"/>
  <c r="X947" i="47"/>
  <c r="Z947" i="47" s="1"/>
  <c r="F947" i="47"/>
  <c r="C947" i="47"/>
  <c r="I947" i="47" s="1"/>
  <c r="B947" i="47"/>
  <c r="AL947" i="47"/>
  <c r="P947" i="47"/>
  <c r="Y946" i="47"/>
  <c r="X946" i="47"/>
  <c r="Z946" i="47" s="1"/>
  <c r="P946" i="47"/>
  <c r="AL946" i="47"/>
  <c r="B946" i="47"/>
  <c r="C946" i="47"/>
  <c r="F946" i="47"/>
  <c r="X945" i="47"/>
  <c r="Z945" i="47" s="1"/>
  <c r="Y945" i="47"/>
  <c r="C945" i="47"/>
  <c r="B945" i="47"/>
  <c r="AL945" i="47"/>
  <c r="P945" i="47"/>
  <c r="F945" i="47"/>
  <c r="Y944" i="47"/>
  <c r="X944" i="47"/>
  <c r="Z944" i="47" s="1"/>
  <c r="F944" i="47"/>
  <c r="C944" i="47"/>
  <c r="B944" i="47"/>
  <c r="AL944" i="47"/>
  <c r="P944" i="47"/>
  <c r="Y943" i="47"/>
  <c r="X943" i="47"/>
  <c r="Z943" i="47" s="1"/>
  <c r="AL943" i="47"/>
  <c r="P943" i="47"/>
  <c r="F943" i="47"/>
  <c r="B943" i="47"/>
  <c r="C943" i="47"/>
  <c r="E943" i="47" s="1"/>
  <c r="X942" i="47"/>
  <c r="Z942" i="47" s="1"/>
  <c r="Y942" i="47"/>
  <c r="F942" i="47"/>
  <c r="P942" i="47"/>
  <c r="Q942" i="47" s="1"/>
  <c r="C942" i="47"/>
  <c r="AL942" i="47"/>
  <c r="B942" i="47"/>
  <c r="Y941" i="47"/>
  <c r="X941" i="47"/>
  <c r="Z941" i="47" s="1"/>
  <c r="AL941" i="47"/>
  <c r="P941" i="47"/>
  <c r="F941" i="47"/>
  <c r="C941" i="47"/>
  <c r="B941" i="47"/>
  <c r="X940" i="47"/>
  <c r="Z940" i="47" s="1"/>
  <c r="Y940" i="47"/>
  <c r="AL940" i="47"/>
  <c r="C940" i="47"/>
  <c r="E940" i="47" s="1"/>
  <c r="B940" i="47"/>
  <c r="P940" i="47"/>
  <c r="F940" i="47"/>
  <c r="Y939" i="47"/>
  <c r="X939" i="47"/>
  <c r="Z939" i="47" s="1"/>
  <c r="AL939" i="47"/>
  <c r="P939" i="47"/>
  <c r="F939" i="47"/>
  <c r="C939" i="47"/>
  <c r="B939" i="47"/>
  <c r="X938" i="47"/>
  <c r="Z938" i="47" s="1"/>
  <c r="Y938" i="47"/>
  <c r="C938" i="47"/>
  <c r="E938" i="47" s="1"/>
  <c r="B938" i="47"/>
  <c r="AL938" i="47"/>
  <c r="P938" i="47"/>
  <c r="F938" i="47"/>
  <c r="Y937" i="47"/>
  <c r="X937" i="47"/>
  <c r="Z937" i="47" s="1"/>
  <c r="C937" i="47"/>
  <c r="AL937" i="47"/>
  <c r="P937" i="47"/>
  <c r="B937" i="47"/>
  <c r="I937" i="47" s="1"/>
  <c r="F937" i="47"/>
  <c r="Y936" i="47"/>
  <c r="X936" i="47"/>
  <c r="Z936" i="47" s="1"/>
  <c r="AL936" i="47"/>
  <c r="P936" i="47"/>
  <c r="F936" i="47"/>
  <c r="C936" i="47"/>
  <c r="B936" i="47"/>
  <c r="Y935" i="47"/>
  <c r="X935" i="47"/>
  <c r="Z935" i="47" s="1"/>
  <c r="C935" i="47"/>
  <c r="E935" i="47" s="1"/>
  <c r="B935" i="47"/>
  <c r="AL935" i="47"/>
  <c r="P935" i="47"/>
  <c r="F935" i="47"/>
  <c r="Y934" i="47"/>
  <c r="X934" i="47"/>
  <c r="Z934" i="47" s="1"/>
  <c r="C934" i="47"/>
  <c r="AL934" i="47"/>
  <c r="P934" i="47"/>
  <c r="B934" i="47"/>
  <c r="F934" i="47"/>
  <c r="Y933" i="47"/>
  <c r="X933" i="47"/>
  <c r="Z933" i="47" s="1"/>
  <c r="AL933" i="47"/>
  <c r="P933" i="47"/>
  <c r="F933" i="47"/>
  <c r="C933" i="47"/>
  <c r="B933" i="47"/>
  <c r="X932" i="47"/>
  <c r="Z932" i="47" s="1"/>
  <c r="Y932" i="47"/>
  <c r="C932" i="47"/>
  <c r="B932" i="47"/>
  <c r="AL932" i="47"/>
  <c r="P932" i="47"/>
  <c r="F932" i="47"/>
  <c r="Y931" i="47"/>
  <c r="X931" i="47"/>
  <c r="Z931" i="47" s="1"/>
  <c r="C931" i="47"/>
  <c r="E931" i="47" s="1"/>
  <c r="AL931" i="47"/>
  <c r="P931" i="47"/>
  <c r="B931" i="47"/>
  <c r="F931" i="47"/>
  <c r="Y930" i="47"/>
  <c r="X930" i="47"/>
  <c r="Z930" i="47" s="1"/>
  <c r="AL930" i="47"/>
  <c r="P930" i="47"/>
  <c r="F930" i="47"/>
  <c r="C930" i="47"/>
  <c r="B930" i="47"/>
  <c r="Y929" i="47"/>
  <c r="X929" i="47"/>
  <c r="Z929" i="47" s="1"/>
  <c r="C929" i="47"/>
  <c r="B929" i="47"/>
  <c r="AL929" i="47"/>
  <c r="P929" i="47"/>
  <c r="F929" i="47"/>
  <c r="Y928" i="47"/>
  <c r="X928" i="47"/>
  <c r="Z928" i="47" s="1"/>
  <c r="C928" i="47"/>
  <c r="AL928" i="47"/>
  <c r="P928" i="47"/>
  <c r="B928" i="47"/>
  <c r="F928" i="47"/>
  <c r="Y927" i="47"/>
  <c r="X927" i="47"/>
  <c r="Z927" i="47" s="1"/>
  <c r="AL927" i="47"/>
  <c r="P927" i="47"/>
  <c r="F927" i="47"/>
  <c r="C927" i="47"/>
  <c r="B927" i="47"/>
  <c r="X926" i="47"/>
  <c r="Z926" i="47" s="1"/>
  <c r="Y926" i="47"/>
  <c r="C926" i="47"/>
  <c r="E926" i="47" s="1"/>
  <c r="B926" i="47"/>
  <c r="AL926" i="47"/>
  <c r="P926" i="47"/>
  <c r="F926" i="47"/>
  <c r="X925" i="47"/>
  <c r="Z925" i="47" s="1"/>
  <c r="Y925" i="47"/>
  <c r="AL925" i="47"/>
  <c r="P925" i="47"/>
  <c r="C925" i="47"/>
  <c r="E925" i="47" s="1"/>
  <c r="B925" i="47"/>
  <c r="F925" i="47"/>
  <c r="Y924" i="47"/>
  <c r="X924" i="47"/>
  <c r="Z924" i="47" s="1"/>
  <c r="AL924" i="47"/>
  <c r="P924" i="47"/>
  <c r="F924" i="47"/>
  <c r="C924" i="47"/>
  <c r="B924" i="47"/>
  <c r="Y923" i="47"/>
  <c r="X923" i="47"/>
  <c r="Z923" i="47" s="1"/>
  <c r="AL923" i="47"/>
  <c r="P923" i="47"/>
  <c r="F923" i="47"/>
  <c r="C923" i="47"/>
  <c r="B923" i="47"/>
  <c r="Y922" i="47"/>
  <c r="X922" i="47"/>
  <c r="Z922" i="47" s="1"/>
  <c r="B922" i="47"/>
  <c r="F922" i="47"/>
  <c r="AL922" i="47"/>
  <c r="P922" i="47"/>
  <c r="C922" i="47"/>
  <c r="Y921" i="47"/>
  <c r="X921" i="47"/>
  <c r="Z921" i="47" s="1"/>
  <c r="C921" i="47"/>
  <c r="AL921" i="47"/>
  <c r="P921" i="47"/>
  <c r="B921" i="47"/>
  <c r="F921" i="47"/>
  <c r="Y920" i="47"/>
  <c r="X920" i="47"/>
  <c r="Z920" i="47" s="1"/>
  <c r="AL920" i="47"/>
  <c r="P920" i="47"/>
  <c r="F920" i="47"/>
  <c r="C920" i="47"/>
  <c r="B920" i="47"/>
  <c r="X919" i="47"/>
  <c r="Z919" i="47" s="1"/>
  <c r="Y919" i="47"/>
  <c r="C919" i="47"/>
  <c r="E919" i="47" s="1"/>
  <c r="B919" i="47"/>
  <c r="AL919" i="47"/>
  <c r="P919" i="47"/>
  <c r="F919" i="47"/>
  <c r="Y918" i="47"/>
  <c r="X918" i="47"/>
  <c r="Z918" i="47" s="1"/>
  <c r="P918" i="47"/>
  <c r="AL918" i="47"/>
  <c r="F918" i="47"/>
  <c r="C918" i="47"/>
  <c r="B918" i="47"/>
  <c r="X917" i="47"/>
  <c r="Z917" i="47" s="1"/>
  <c r="Y917" i="47"/>
  <c r="C917" i="47"/>
  <c r="B917" i="47"/>
  <c r="AL917" i="47"/>
  <c r="P917" i="47"/>
  <c r="F917" i="47"/>
  <c r="Y916" i="47"/>
  <c r="X916" i="47"/>
  <c r="Z916" i="47" s="1"/>
  <c r="AL916" i="47"/>
  <c r="P916" i="47"/>
  <c r="F916" i="47"/>
  <c r="C916" i="47"/>
  <c r="B916" i="47"/>
  <c r="X915" i="47"/>
  <c r="Z915" i="47" s="1"/>
  <c r="Y915" i="47"/>
  <c r="B915" i="47"/>
  <c r="AL915" i="47"/>
  <c r="P915" i="47"/>
  <c r="F915" i="47"/>
  <c r="C915" i="47"/>
  <c r="Y914" i="47"/>
  <c r="X914" i="47"/>
  <c r="Z914" i="47" s="1"/>
  <c r="C914" i="47"/>
  <c r="AL914" i="47"/>
  <c r="P914" i="47"/>
  <c r="B914" i="47"/>
  <c r="F914" i="47"/>
  <c r="Y913" i="47"/>
  <c r="X913" i="47"/>
  <c r="Z913" i="47" s="1"/>
  <c r="AL913" i="47"/>
  <c r="P913" i="47"/>
  <c r="F913" i="47"/>
  <c r="C913" i="47"/>
  <c r="B913" i="47"/>
  <c r="X912" i="47"/>
  <c r="Z912" i="47" s="1"/>
  <c r="Y912" i="47"/>
  <c r="C912" i="47"/>
  <c r="B912" i="47"/>
  <c r="AL912" i="47"/>
  <c r="P912" i="47"/>
  <c r="F912" i="47"/>
  <c r="Y911" i="47"/>
  <c r="X911" i="47"/>
  <c r="Z911" i="47" s="1"/>
  <c r="P911" i="47"/>
  <c r="Q911" i="47" s="1"/>
  <c r="AL911" i="47"/>
  <c r="F911" i="47"/>
  <c r="C911" i="47"/>
  <c r="B911" i="47"/>
  <c r="X910" i="47"/>
  <c r="Z910" i="47" s="1"/>
  <c r="Y910" i="47"/>
  <c r="C910" i="47"/>
  <c r="B910" i="47"/>
  <c r="AL910" i="47"/>
  <c r="P910" i="47"/>
  <c r="F910" i="47"/>
  <c r="Y909" i="47"/>
  <c r="X909" i="47"/>
  <c r="Z909" i="47" s="1"/>
  <c r="AL909" i="47"/>
  <c r="P909" i="47"/>
  <c r="F909" i="47"/>
  <c r="C909" i="47"/>
  <c r="B909" i="47"/>
  <c r="Y908" i="47"/>
  <c r="X908" i="47"/>
  <c r="Z908" i="47" s="1"/>
  <c r="C908" i="47"/>
  <c r="B908" i="47"/>
  <c r="AL908" i="47"/>
  <c r="P908" i="47"/>
  <c r="F908" i="47"/>
  <c r="Y907" i="47"/>
  <c r="X907" i="47"/>
  <c r="Z907" i="47" s="1"/>
  <c r="C907" i="47"/>
  <c r="AL907" i="47"/>
  <c r="P907" i="47"/>
  <c r="B907" i="47"/>
  <c r="F907" i="47"/>
  <c r="Y906" i="47"/>
  <c r="X906" i="47"/>
  <c r="Z906" i="47" s="1"/>
  <c r="AL906" i="47"/>
  <c r="P906" i="47"/>
  <c r="F906" i="47"/>
  <c r="C906" i="47"/>
  <c r="B906" i="47"/>
  <c r="X905" i="47"/>
  <c r="Z905" i="47" s="1"/>
  <c r="Y905" i="47"/>
  <c r="C905" i="47"/>
  <c r="E905" i="47" s="1"/>
  <c r="B905" i="47"/>
  <c r="AL905" i="47"/>
  <c r="P905" i="47"/>
  <c r="F905" i="47"/>
  <c r="Y904" i="47"/>
  <c r="X904" i="47"/>
  <c r="Z904" i="47" s="1"/>
  <c r="P904" i="47"/>
  <c r="Q904" i="47" s="1"/>
  <c r="AL904" i="47"/>
  <c r="F904" i="47"/>
  <c r="C904" i="47"/>
  <c r="B904" i="47"/>
  <c r="X903" i="47"/>
  <c r="Z903" i="47" s="1"/>
  <c r="Y903" i="47"/>
  <c r="C903" i="47"/>
  <c r="B903" i="47"/>
  <c r="AL903" i="47"/>
  <c r="P903" i="47"/>
  <c r="F903" i="47"/>
  <c r="Y902" i="47"/>
  <c r="X902" i="47"/>
  <c r="Z902" i="47" s="1"/>
  <c r="AL902" i="47"/>
  <c r="P902" i="47"/>
  <c r="F902" i="47"/>
  <c r="C902" i="47"/>
  <c r="B902" i="47"/>
  <c r="Y901" i="47"/>
  <c r="X901" i="47"/>
  <c r="Z901" i="47" s="1"/>
  <c r="C901" i="47"/>
  <c r="B901" i="47"/>
  <c r="AL901" i="47"/>
  <c r="P901" i="47"/>
  <c r="F901" i="47"/>
  <c r="Y900" i="47"/>
  <c r="X900" i="47"/>
  <c r="Z900" i="47" s="1"/>
  <c r="C900" i="47"/>
  <c r="AL900" i="47"/>
  <c r="P900" i="47"/>
  <c r="B900" i="47"/>
  <c r="F900" i="47"/>
  <c r="Y899" i="47"/>
  <c r="X899" i="47"/>
  <c r="Z899" i="47" s="1"/>
  <c r="AL899" i="47"/>
  <c r="P899" i="47"/>
  <c r="F899" i="47"/>
  <c r="C899" i="47"/>
  <c r="B899" i="47"/>
  <c r="X898" i="47"/>
  <c r="Z898" i="47" s="1"/>
  <c r="Y898" i="47"/>
  <c r="C898" i="47"/>
  <c r="B898" i="47"/>
  <c r="AL898" i="47"/>
  <c r="P898" i="47"/>
  <c r="F898" i="47"/>
  <c r="Y897" i="47"/>
  <c r="X897" i="47"/>
  <c r="Z897" i="47" s="1"/>
  <c r="P897" i="47"/>
  <c r="Q897" i="47" s="1"/>
  <c r="AL897" i="47"/>
  <c r="F897" i="47"/>
  <c r="C897" i="47"/>
  <c r="B897" i="47"/>
  <c r="X896" i="47"/>
  <c r="Z896" i="47" s="1"/>
  <c r="Y896" i="47"/>
  <c r="C896" i="47"/>
  <c r="E896" i="47" s="1"/>
  <c r="B896" i="47"/>
  <c r="AL896" i="47"/>
  <c r="P896" i="47"/>
  <c r="F896" i="47"/>
  <c r="Y895" i="47"/>
  <c r="X895" i="47"/>
  <c r="Z895" i="47" s="1"/>
  <c r="AL895" i="47"/>
  <c r="P895" i="47"/>
  <c r="F895" i="47"/>
  <c r="C895" i="47"/>
  <c r="B895" i="47"/>
  <c r="Y894" i="47"/>
  <c r="X894" i="47"/>
  <c r="Z894" i="47" s="1"/>
  <c r="B894" i="47"/>
  <c r="AL894" i="47"/>
  <c r="P894" i="47"/>
  <c r="F894" i="47"/>
  <c r="C894" i="47"/>
  <c r="Y893" i="47"/>
  <c r="X893" i="47"/>
  <c r="Z893" i="47" s="1"/>
  <c r="AL893" i="47"/>
  <c r="P893" i="47"/>
  <c r="F893" i="47"/>
  <c r="C893" i="47"/>
  <c r="B893" i="47"/>
  <c r="X892" i="47"/>
  <c r="Z892" i="47" s="1"/>
  <c r="Y892" i="47"/>
  <c r="C892" i="47"/>
  <c r="AL892" i="47"/>
  <c r="P892" i="47"/>
  <c r="B892" i="47"/>
  <c r="F892" i="47"/>
  <c r="X891" i="47"/>
  <c r="Z891" i="47" s="1"/>
  <c r="Y891" i="47"/>
  <c r="P891" i="47"/>
  <c r="F891" i="47"/>
  <c r="C891" i="47"/>
  <c r="B891" i="47"/>
  <c r="Y890" i="47"/>
  <c r="X890" i="47"/>
  <c r="Z890" i="47" s="1"/>
  <c r="AL890" i="47"/>
  <c r="P890" i="47"/>
  <c r="F890" i="47"/>
  <c r="C890" i="47"/>
  <c r="B890" i="47"/>
  <c r="Y889" i="47"/>
  <c r="X889" i="47"/>
  <c r="Z889" i="47" s="1"/>
  <c r="AL889" i="47"/>
  <c r="P889" i="47"/>
  <c r="F889" i="47"/>
  <c r="C889" i="47"/>
  <c r="B889" i="47"/>
  <c r="Y888" i="47"/>
  <c r="X888" i="47"/>
  <c r="Z888" i="47" s="1"/>
  <c r="AL888" i="47"/>
  <c r="P888" i="47"/>
  <c r="F888" i="47"/>
  <c r="C888" i="47"/>
  <c r="B888" i="47"/>
  <c r="X887" i="47"/>
  <c r="Z887" i="47" s="1"/>
  <c r="Y887" i="47"/>
  <c r="AL887" i="47"/>
  <c r="P887" i="47"/>
  <c r="F887" i="47"/>
  <c r="C887" i="47"/>
  <c r="B887" i="47"/>
  <c r="Y886" i="47"/>
  <c r="X886" i="47"/>
  <c r="Z886" i="47" s="1"/>
  <c r="AL886" i="47"/>
  <c r="P886" i="47"/>
  <c r="F886" i="47"/>
  <c r="C886" i="47"/>
  <c r="B886" i="47"/>
  <c r="X885" i="47"/>
  <c r="Z885" i="47" s="1"/>
  <c r="Y885" i="47"/>
  <c r="AL885" i="47"/>
  <c r="P885" i="47"/>
  <c r="F885" i="47"/>
  <c r="C885" i="47"/>
  <c r="B885" i="47"/>
  <c r="Y884" i="47"/>
  <c r="X884" i="47"/>
  <c r="Z884" i="47" s="1"/>
  <c r="AL884" i="47"/>
  <c r="P884" i="47"/>
  <c r="F884" i="47"/>
  <c r="C884" i="47"/>
  <c r="B884" i="47"/>
  <c r="Y883" i="47"/>
  <c r="X883" i="47"/>
  <c r="Z883" i="47" s="1"/>
  <c r="AL883" i="47"/>
  <c r="P883" i="47"/>
  <c r="F883" i="47"/>
  <c r="C883" i="47"/>
  <c r="B883" i="47"/>
  <c r="Y882" i="47"/>
  <c r="X882" i="47"/>
  <c r="Z882" i="47" s="1"/>
  <c r="AL882" i="47"/>
  <c r="P882" i="47"/>
  <c r="F882" i="47"/>
  <c r="C882" i="47"/>
  <c r="B882" i="47"/>
  <c r="Y881" i="47"/>
  <c r="X881" i="47"/>
  <c r="Z881" i="47" s="1"/>
  <c r="AL881" i="47"/>
  <c r="P881" i="47"/>
  <c r="F881" i="47"/>
  <c r="C881" i="47"/>
  <c r="B881" i="47"/>
  <c r="X880" i="47"/>
  <c r="Z880" i="47" s="1"/>
  <c r="Y880" i="47"/>
  <c r="AL880" i="47"/>
  <c r="P880" i="47"/>
  <c r="F880" i="47"/>
  <c r="C880" i="47"/>
  <c r="B880" i="47"/>
  <c r="Y879" i="47"/>
  <c r="X879" i="47"/>
  <c r="Z879" i="47" s="1"/>
  <c r="AL879" i="47"/>
  <c r="P879" i="47"/>
  <c r="F879" i="47"/>
  <c r="C879" i="47"/>
  <c r="B879" i="47"/>
  <c r="X878" i="47"/>
  <c r="Z878" i="47" s="1"/>
  <c r="Y878" i="47"/>
  <c r="AL878" i="47"/>
  <c r="P878" i="47"/>
  <c r="F878" i="47"/>
  <c r="C878" i="47"/>
  <c r="B878" i="47"/>
  <c r="Y877" i="47"/>
  <c r="X877" i="47"/>
  <c r="Z877" i="47" s="1"/>
  <c r="AL877" i="47"/>
  <c r="P877" i="47"/>
  <c r="F877" i="47"/>
  <c r="C877" i="47"/>
  <c r="B877" i="47"/>
  <c r="Y876" i="47"/>
  <c r="X876" i="47"/>
  <c r="Z876" i="47" s="1"/>
  <c r="AL876" i="47"/>
  <c r="P876" i="47"/>
  <c r="F876" i="47"/>
  <c r="C876" i="47"/>
  <c r="B876" i="47"/>
  <c r="Y875" i="47"/>
  <c r="X875" i="47"/>
  <c r="Z875" i="47" s="1"/>
  <c r="AL875" i="47"/>
  <c r="P875" i="47"/>
  <c r="F875" i="47"/>
  <c r="C875" i="47"/>
  <c r="B875" i="47"/>
  <c r="Y874" i="47"/>
  <c r="X874" i="47"/>
  <c r="Z874" i="47" s="1"/>
  <c r="AL874" i="47"/>
  <c r="P874" i="47"/>
  <c r="F874" i="47"/>
  <c r="C874" i="47"/>
  <c r="B874" i="47"/>
  <c r="Y873" i="47"/>
  <c r="X873" i="47"/>
  <c r="Z873" i="47" s="1"/>
  <c r="AL873" i="47"/>
  <c r="P873" i="47"/>
  <c r="F873" i="47"/>
  <c r="C873" i="47"/>
  <c r="B873" i="47"/>
  <c r="X872" i="47"/>
  <c r="Z872" i="47" s="1"/>
  <c r="Y872" i="47"/>
  <c r="F872" i="47"/>
  <c r="AL872" i="47"/>
  <c r="C872" i="47"/>
  <c r="H872" i="47" s="1"/>
  <c r="P872" i="47"/>
  <c r="B872" i="47"/>
  <c r="Y871" i="47"/>
  <c r="X871" i="47"/>
  <c r="Z871" i="47" s="1"/>
  <c r="C871" i="47"/>
  <c r="B871" i="47"/>
  <c r="AL871" i="47"/>
  <c r="P871" i="47"/>
  <c r="F871" i="47"/>
  <c r="X870" i="47"/>
  <c r="Z870" i="47" s="1"/>
  <c r="Y870" i="47"/>
  <c r="F870" i="47"/>
  <c r="C870" i="47"/>
  <c r="AL870" i="47"/>
  <c r="P870" i="47"/>
  <c r="B870" i="47"/>
  <c r="X869" i="47"/>
  <c r="Z869" i="47" s="1"/>
  <c r="Y869" i="47"/>
  <c r="P869" i="47"/>
  <c r="AL869" i="47"/>
  <c r="C869" i="47"/>
  <c r="B869" i="47"/>
  <c r="F869" i="47"/>
  <c r="Y868" i="47"/>
  <c r="X868" i="47"/>
  <c r="Z868" i="47" s="1"/>
  <c r="F868" i="47"/>
  <c r="C868" i="47"/>
  <c r="B868" i="47"/>
  <c r="AL868" i="47"/>
  <c r="P868" i="47"/>
  <c r="Y867" i="47"/>
  <c r="X867" i="47"/>
  <c r="Z867" i="47" s="1"/>
  <c r="C867" i="47"/>
  <c r="B867" i="47"/>
  <c r="AL867" i="47"/>
  <c r="P867" i="47"/>
  <c r="F867" i="47"/>
  <c r="Y866" i="47"/>
  <c r="X866" i="47"/>
  <c r="Z866" i="47" s="1"/>
  <c r="P866" i="47"/>
  <c r="AL866" i="47"/>
  <c r="B866" i="47"/>
  <c r="C866" i="47"/>
  <c r="F866" i="47"/>
  <c r="X865" i="47"/>
  <c r="Z865" i="47" s="1"/>
  <c r="Y865" i="47"/>
  <c r="F865" i="47"/>
  <c r="C865" i="47"/>
  <c r="P865" i="47"/>
  <c r="AL865" i="47"/>
  <c r="B865" i="47"/>
  <c r="X864" i="47"/>
  <c r="Z864" i="47" s="1"/>
  <c r="Y864" i="47"/>
  <c r="F864" i="47"/>
  <c r="B864" i="47"/>
  <c r="C864" i="47"/>
  <c r="N864" i="47" s="1"/>
  <c r="AL864" i="47"/>
  <c r="P864" i="47"/>
  <c r="Y863" i="47"/>
  <c r="X863" i="47"/>
  <c r="Z863" i="47" s="1"/>
  <c r="AL863" i="47"/>
  <c r="P863" i="47"/>
  <c r="C863" i="47"/>
  <c r="B863" i="47"/>
  <c r="F863" i="47"/>
  <c r="Y862" i="47"/>
  <c r="X862" i="47"/>
  <c r="Z862" i="47" s="1"/>
  <c r="AL862" i="47"/>
  <c r="C862" i="47"/>
  <c r="P862" i="47"/>
  <c r="B862" i="47"/>
  <c r="F862" i="47"/>
  <c r="X861" i="47"/>
  <c r="Z861" i="47" s="1"/>
  <c r="Y861" i="47"/>
  <c r="F861" i="47"/>
  <c r="P861" i="47"/>
  <c r="AL861" i="47"/>
  <c r="B861" i="47"/>
  <c r="C861" i="47"/>
  <c r="Y860" i="47"/>
  <c r="X860" i="47"/>
  <c r="Z860" i="47" s="1"/>
  <c r="F860" i="47"/>
  <c r="B860" i="47"/>
  <c r="AL860" i="47"/>
  <c r="C860" i="47"/>
  <c r="P860" i="47"/>
  <c r="X859" i="47"/>
  <c r="Z859" i="47" s="1"/>
  <c r="Y859" i="47"/>
  <c r="C859" i="47"/>
  <c r="F859" i="47"/>
  <c r="B859" i="47"/>
  <c r="AL859" i="47"/>
  <c r="P859" i="47"/>
  <c r="Y858" i="47"/>
  <c r="X858" i="47"/>
  <c r="Z858" i="47" s="1"/>
  <c r="F858" i="47"/>
  <c r="B858" i="47"/>
  <c r="P858" i="47"/>
  <c r="C858" i="47"/>
  <c r="K858" i="47" s="1"/>
  <c r="AL858" i="47"/>
  <c r="X857" i="47"/>
  <c r="Z857" i="47" s="1"/>
  <c r="Y857" i="47"/>
  <c r="C857" i="47"/>
  <c r="F857" i="47"/>
  <c r="AL857" i="47"/>
  <c r="B857" i="47"/>
  <c r="P857" i="47"/>
  <c r="Y856" i="47"/>
  <c r="X856" i="47"/>
  <c r="Z856" i="47" s="1"/>
  <c r="B856" i="47"/>
  <c r="AL856" i="47"/>
  <c r="P856" i="47"/>
  <c r="F856" i="47"/>
  <c r="C856" i="47"/>
  <c r="X855" i="47"/>
  <c r="Z855" i="47" s="1"/>
  <c r="Y855" i="47"/>
  <c r="B855" i="47"/>
  <c r="C855" i="47"/>
  <c r="P855" i="47"/>
  <c r="Q855" i="47" s="1"/>
  <c r="AL855" i="47"/>
  <c r="F855" i="47"/>
  <c r="Y854" i="47"/>
  <c r="X854" i="47"/>
  <c r="Z854" i="47" s="1"/>
  <c r="P854" i="47"/>
  <c r="F854" i="47"/>
  <c r="C854" i="47"/>
  <c r="B854" i="47"/>
  <c r="AL854" i="47"/>
  <c r="X853" i="47"/>
  <c r="Z853" i="47" s="1"/>
  <c r="Y853" i="47"/>
  <c r="P853" i="47"/>
  <c r="AL853" i="47"/>
  <c r="F853" i="47"/>
  <c r="C853" i="47"/>
  <c r="B853" i="47"/>
  <c r="Y852" i="47"/>
  <c r="X852" i="47"/>
  <c r="Z852" i="47" s="1"/>
  <c r="F852" i="47"/>
  <c r="C852" i="47"/>
  <c r="B852" i="47"/>
  <c r="P852" i="47"/>
  <c r="AL852" i="47"/>
  <c r="X851" i="47"/>
  <c r="Z851" i="47" s="1"/>
  <c r="Y851" i="47"/>
  <c r="P851" i="47"/>
  <c r="AL851" i="47"/>
  <c r="F851" i="47"/>
  <c r="C851" i="47"/>
  <c r="B851" i="47"/>
  <c r="X850" i="47"/>
  <c r="Z850" i="47" s="1"/>
  <c r="Y850" i="47"/>
  <c r="F850" i="47"/>
  <c r="C850" i="47"/>
  <c r="B850" i="47"/>
  <c r="P850" i="47"/>
  <c r="AL850" i="47"/>
  <c r="Y849" i="47"/>
  <c r="X849" i="47"/>
  <c r="Z849" i="47" s="1"/>
  <c r="P849" i="47"/>
  <c r="Q849" i="47" s="1"/>
  <c r="B849" i="47"/>
  <c r="C849" i="47"/>
  <c r="F849" i="47"/>
  <c r="AL849" i="47"/>
  <c r="X848" i="47"/>
  <c r="Z848" i="47" s="1"/>
  <c r="Y848" i="47"/>
  <c r="B848" i="47"/>
  <c r="AL848" i="47"/>
  <c r="F848" i="47"/>
  <c r="P848" i="47"/>
  <c r="C848" i="47"/>
  <c r="X847" i="47"/>
  <c r="Z847" i="47" s="1"/>
  <c r="Y847" i="47"/>
  <c r="AL847" i="47"/>
  <c r="B847" i="47"/>
  <c r="P847" i="47"/>
  <c r="F847" i="47"/>
  <c r="C847" i="47"/>
  <c r="Y846" i="47"/>
  <c r="X846" i="47"/>
  <c r="Z846" i="47" s="1"/>
  <c r="B846" i="47"/>
  <c r="C846" i="47"/>
  <c r="F846" i="47"/>
  <c r="AL846" i="47"/>
  <c r="P846" i="47"/>
  <c r="X845" i="47"/>
  <c r="Z845" i="47" s="1"/>
  <c r="Y845" i="47"/>
  <c r="P845" i="47"/>
  <c r="AL845" i="47"/>
  <c r="B845" i="47"/>
  <c r="C845" i="47"/>
  <c r="F845" i="47"/>
  <c r="Y844" i="47"/>
  <c r="X844" i="47"/>
  <c r="Z844" i="47" s="1"/>
  <c r="B844" i="47"/>
  <c r="F844" i="47"/>
  <c r="C844" i="47"/>
  <c r="AL844" i="47"/>
  <c r="P844" i="47"/>
  <c r="Y843" i="47"/>
  <c r="X843" i="47"/>
  <c r="Z843" i="47" s="1"/>
  <c r="F843" i="47"/>
  <c r="P843" i="47"/>
  <c r="AL843" i="47"/>
  <c r="B843" i="47"/>
  <c r="C843" i="47"/>
  <c r="X842" i="47"/>
  <c r="Z842" i="47" s="1"/>
  <c r="Y842" i="47"/>
  <c r="F842" i="47"/>
  <c r="B842" i="47"/>
  <c r="P842" i="47"/>
  <c r="AL842" i="47"/>
  <c r="C842" i="47"/>
  <c r="Y841" i="47"/>
  <c r="X841" i="47"/>
  <c r="Z841" i="47" s="1"/>
  <c r="AL841" i="47"/>
  <c r="P841" i="47"/>
  <c r="F841" i="47"/>
  <c r="C841" i="47"/>
  <c r="B841" i="47"/>
  <c r="X840" i="47"/>
  <c r="Z840" i="47" s="1"/>
  <c r="Y840" i="47"/>
  <c r="P840" i="47"/>
  <c r="AL840" i="47"/>
  <c r="B840" i="47"/>
  <c r="C840" i="47"/>
  <c r="F840" i="47"/>
  <c r="Y839" i="47"/>
  <c r="X839" i="47"/>
  <c r="Z839" i="47" s="1"/>
  <c r="F839" i="47"/>
  <c r="B839" i="47"/>
  <c r="C839" i="47"/>
  <c r="AL839" i="47"/>
  <c r="P839" i="47"/>
  <c r="Y838" i="47"/>
  <c r="X838" i="47"/>
  <c r="Z838" i="47" s="1"/>
  <c r="C838" i="47"/>
  <c r="E838" i="47" s="1"/>
  <c r="AL838" i="47"/>
  <c r="P838" i="47"/>
  <c r="F838" i="47"/>
  <c r="B838" i="47"/>
  <c r="X837" i="47"/>
  <c r="Z837" i="47" s="1"/>
  <c r="Y837" i="47"/>
  <c r="B837" i="47"/>
  <c r="P837" i="47"/>
  <c r="F837" i="47"/>
  <c r="AL837" i="47"/>
  <c r="C837" i="47"/>
  <c r="X836" i="47"/>
  <c r="Z836" i="47" s="1"/>
  <c r="Y836" i="47"/>
  <c r="P836" i="47"/>
  <c r="AL836" i="47"/>
  <c r="B836" i="47"/>
  <c r="C836" i="47"/>
  <c r="H836" i="47" s="1"/>
  <c r="F836" i="47"/>
  <c r="Y835" i="47"/>
  <c r="X835" i="47"/>
  <c r="Z835" i="47" s="1"/>
  <c r="B835" i="47"/>
  <c r="C835" i="47"/>
  <c r="F835" i="47"/>
  <c r="P835" i="47"/>
  <c r="Q835" i="47" s="1"/>
  <c r="AL835" i="47"/>
  <c r="X834" i="47"/>
  <c r="Z834" i="47" s="1"/>
  <c r="Y834" i="47"/>
  <c r="AL834" i="47"/>
  <c r="C834" i="47"/>
  <c r="N834" i="47" s="1"/>
  <c r="B834" i="47"/>
  <c r="P834" i="47"/>
  <c r="F834" i="47"/>
  <c r="X833" i="47"/>
  <c r="Z833" i="47" s="1"/>
  <c r="Y833" i="47"/>
  <c r="F833" i="47"/>
  <c r="C833" i="47"/>
  <c r="H833" i="47" s="1"/>
  <c r="B833" i="47"/>
  <c r="AL833" i="47"/>
  <c r="P833" i="47"/>
  <c r="X832" i="47"/>
  <c r="Z832" i="47" s="1"/>
  <c r="Y832" i="47"/>
  <c r="AL832" i="47"/>
  <c r="P832" i="47"/>
  <c r="B832" i="47"/>
  <c r="C832" i="47"/>
  <c r="F832" i="47"/>
  <c r="Y831" i="47"/>
  <c r="X831" i="47"/>
  <c r="Z831" i="47" s="1"/>
  <c r="AL831" i="47"/>
  <c r="P831" i="47"/>
  <c r="B831" i="47"/>
  <c r="C831" i="47"/>
  <c r="F831" i="47"/>
  <c r="X830" i="47"/>
  <c r="Z830" i="47" s="1"/>
  <c r="Y830" i="47"/>
  <c r="F830" i="47"/>
  <c r="P830" i="47"/>
  <c r="C830" i="47"/>
  <c r="B830" i="47"/>
  <c r="AL830" i="47"/>
  <c r="Y829" i="47"/>
  <c r="X829" i="47"/>
  <c r="Z829" i="47" s="1"/>
  <c r="B829" i="47"/>
  <c r="C829" i="47"/>
  <c r="AL829" i="47"/>
  <c r="P829" i="47"/>
  <c r="F829" i="47"/>
  <c r="Y828" i="47"/>
  <c r="X828" i="47"/>
  <c r="Z828" i="47" s="1"/>
  <c r="C828" i="47"/>
  <c r="G828" i="47" s="1"/>
  <c r="B828" i="47"/>
  <c r="AL828" i="47"/>
  <c r="F828" i="47"/>
  <c r="P828" i="47"/>
  <c r="Y827" i="47"/>
  <c r="X827" i="47"/>
  <c r="Z827" i="47" s="1"/>
  <c r="AL827" i="47"/>
  <c r="F827" i="47"/>
  <c r="C827" i="47"/>
  <c r="B827" i="47"/>
  <c r="P827" i="47"/>
  <c r="Y826" i="47"/>
  <c r="X826" i="47"/>
  <c r="Z826" i="47" s="1"/>
  <c r="B826" i="47"/>
  <c r="P826" i="47"/>
  <c r="C826" i="47"/>
  <c r="F826" i="47"/>
  <c r="AL826" i="47"/>
  <c r="Y825" i="47"/>
  <c r="X825" i="47"/>
  <c r="Z825" i="47" s="1"/>
  <c r="C825" i="47"/>
  <c r="AL825" i="47"/>
  <c r="B825" i="47"/>
  <c r="F825" i="47"/>
  <c r="P825" i="47"/>
  <c r="Y824" i="47"/>
  <c r="X824" i="47"/>
  <c r="Z824" i="47" s="1"/>
  <c r="AL824" i="47"/>
  <c r="P824" i="47"/>
  <c r="C824" i="47"/>
  <c r="B824" i="47"/>
  <c r="F824" i="47"/>
  <c r="X823" i="47"/>
  <c r="Z823" i="47" s="1"/>
  <c r="Y823" i="47"/>
  <c r="P823" i="47"/>
  <c r="Q823" i="47" s="1"/>
  <c r="AL823" i="47"/>
  <c r="B823" i="47"/>
  <c r="C823" i="47"/>
  <c r="F823" i="47"/>
  <c r="X822" i="47"/>
  <c r="Z822" i="47" s="1"/>
  <c r="Y822" i="47"/>
  <c r="C822" i="47"/>
  <c r="B822" i="47"/>
  <c r="AL822" i="47"/>
  <c r="F822" i="47"/>
  <c r="P822" i="47"/>
  <c r="X821" i="47"/>
  <c r="Z821" i="47" s="1"/>
  <c r="Y821" i="47"/>
  <c r="F821" i="47"/>
  <c r="C821" i="47"/>
  <c r="B821" i="47"/>
  <c r="AL821" i="47"/>
  <c r="P821" i="47"/>
  <c r="X820" i="47"/>
  <c r="Z820" i="47" s="1"/>
  <c r="Y820" i="47"/>
  <c r="P820" i="47"/>
  <c r="AL820" i="47"/>
  <c r="F820" i="47"/>
  <c r="C820" i="47"/>
  <c r="B820" i="47"/>
  <c r="Y819" i="47"/>
  <c r="X819" i="47"/>
  <c r="Z819" i="47" s="1"/>
  <c r="C819" i="47"/>
  <c r="I819" i="47" s="1"/>
  <c r="AL819" i="47"/>
  <c r="P819" i="47"/>
  <c r="F819" i="47"/>
  <c r="B819" i="47"/>
  <c r="X818" i="47"/>
  <c r="Z818" i="47" s="1"/>
  <c r="Y818" i="47"/>
  <c r="B818" i="47"/>
  <c r="F818" i="47"/>
  <c r="C818" i="47"/>
  <c r="P818" i="47"/>
  <c r="AL818" i="47"/>
  <c r="Y817" i="47"/>
  <c r="X817" i="47"/>
  <c r="Z817" i="47" s="1"/>
  <c r="C817" i="47"/>
  <c r="P817" i="47"/>
  <c r="F817" i="47"/>
  <c r="AL817" i="47"/>
  <c r="B817" i="47"/>
  <c r="Y816" i="47"/>
  <c r="X816" i="47"/>
  <c r="Z816" i="47" s="1"/>
  <c r="B816" i="47"/>
  <c r="C816" i="47"/>
  <c r="F816" i="47"/>
  <c r="P816" i="47"/>
  <c r="AL816" i="47"/>
  <c r="Y815" i="47"/>
  <c r="X815" i="47"/>
  <c r="Z815" i="47" s="1"/>
  <c r="C815" i="47"/>
  <c r="E815" i="47" s="1"/>
  <c r="AL815" i="47"/>
  <c r="B815" i="47"/>
  <c r="P815" i="47"/>
  <c r="F815" i="47"/>
  <c r="X814" i="47"/>
  <c r="Z814" i="47" s="1"/>
  <c r="Y814" i="47"/>
  <c r="C814" i="47"/>
  <c r="B814" i="47"/>
  <c r="AL814" i="47"/>
  <c r="P814" i="47"/>
  <c r="F814" i="47"/>
  <c r="Y813" i="47"/>
  <c r="X813" i="47"/>
  <c r="Z813" i="47" s="1"/>
  <c r="C813" i="47"/>
  <c r="H813" i="47" s="1"/>
  <c r="B813" i="47"/>
  <c r="F813" i="47"/>
  <c r="AL813" i="47"/>
  <c r="P813" i="47"/>
  <c r="X812" i="47"/>
  <c r="Z812" i="47" s="1"/>
  <c r="Y812" i="47"/>
  <c r="P812" i="47"/>
  <c r="AL812" i="47"/>
  <c r="B812" i="47"/>
  <c r="C812" i="47"/>
  <c r="F812" i="47"/>
  <c r="Y811" i="47"/>
  <c r="X811" i="47"/>
  <c r="Z811" i="47" s="1"/>
  <c r="F811" i="47"/>
  <c r="B811" i="47"/>
  <c r="P811" i="47"/>
  <c r="C811" i="47"/>
  <c r="AL811" i="47"/>
  <c r="X810" i="47"/>
  <c r="Z810" i="47" s="1"/>
  <c r="Y810" i="47"/>
  <c r="AL810" i="47"/>
  <c r="F810" i="47"/>
  <c r="P810" i="47"/>
  <c r="B810" i="47"/>
  <c r="C810" i="47"/>
  <c r="X809" i="47"/>
  <c r="Z809" i="47" s="1"/>
  <c r="Y809" i="47"/>
  <c r="AL809" i="47"/>
  <c r="B809" i="47"/>
  <c r="C809" i="47"/>
  <c r="F809" i="47"/>
  <c r="P809" i="47"/>
  <c r="X808" i="47"/>
  <c r="Z808" i="47" s="1"/>
  <c r="Y808" i="47"/>
  <c r="AL808" i="47"/>
  <c r="B808" i="47"/>
  <c r="C808" i="47"/>
  <c r="F808" i="47"/>
  <c r="P808" i="47"/>
  <c r="Y807" i="47"/>
  <c r="X807" i="47"/>
  <c r="Z807" i="47" s="1"/>
  <c r="P807" i="47"/>
  <c r="Q807" i="47" s="1"/>
  <c r="AL807" i="47"/>
  <c r="B807" i="47"/>
  <c r="C807" i="47"/>
  <c r="F807" i="47"/>
  <c r="Y806" i="47"/>
  <c r="X806" i="47"/>
  <c r="Z806" i="47" s="1"/>
  <c r="P806" i="47"/>
  <c r="B806" i="47"/>
  <c r="AL806" i="47"/>
  <c r="C806" i="47"/>
  <c r="F806" i="47"/>
  <c r="X805" i="47"/>
  <c r="Z805" i="47" s="1"/>
  <c r="Y805" i="47"/>
  <c r="AL805" i="47"/>
  <c r="P805" i="47"/>
  <c r="F805" i="47"/>
  <c r="C805" i="47"/>
  <c r="B805" i="47"/>
  <c r="Y804" i="47"/>
  <c r="X804" i="47"/>
  <c r="Z804" i="47" s="1"/>
  <c r="B804" i="47"/>
  <c r="C804" i="47"/>
  <c r="AL804" i="47"/>
  <c r="F804" i="47"/>
  <c r="P804" i="47"/>
  <c r="Y803" i="47"/>
  <c r="X803" i="47"/>
  <c r="Z803" i="47" s="1"/>
  <c r="F803" i="47"/>
  <c r="B803" i="47"/>
  <c r="C803" i="47"/>
  <c r="N803" i="47" s="1"/>
  <c r="AL803" i="47"/>
  <c r="P803" i="47"/>
  <c r="Y802" i="47"/>
  <c r="X802" i="47"/>
  <c r="Z802" i="47" s="1"/>
  <c r="P802" i="47"/>
  <c r="Q802" i="47" s="1"/>
  <c r="AL802" i="47"/>
  <c r="B802" i="47"/>
  <c r="C802" i="47"/>
  <c r="F802" i="47"/>
  <c r="X801" i="47"/>
  <c r="Z801" i="47" s="1"/>
  <c r="Y801" i="47"/>
  <c r="C801" i="47"/>
  <c r="B801" i="47"/>
  <c r="F801" i="47"/>
  <c r="AL801" i="47"/>
  <c r="P801" i="47"/>
  <c r="X800" i="47"/>
  <c r="Z800" i="47" s="1"/>
  <c r="Y800" i="47"/>
  <c r="AL800" i="47"/>
  <c r="F800" i="47"/>
  <c r="P800" i="47"/>
  <c r="C800" i="47"/>
  <c r="B800" i="47"/>
  <c r="X799" i="47"/>
  <c r="Z799" i="47" s="1"/>
  <c r="Y799" i="47"/>
  <c r="P799" i="47"/>
  <c r="Q799" i="47" s="1"/>
  <c r="AL799" i="47"/>
  <c r="B799" i="47"/>
  <c r="C799" i="47"/>
  <c r="F799" i="47"/>
  <c r="Y798" i="47"/>
  <c r="X798" i="47"/>
  <c r="Z798" i="47" s="1"/>
  <c r="P798" i="47"/>
  <c r="C798" i="47"/>
  <c r="AL798" i="47"/>
  <c r="B798" i="47"/>
  <c r="F798" i="47"/>
  <c r="Y797" i="47"/>
  <c r="X797" i="47"/>
  <c r="Z797" i="47" s="1"/>
  <c r="F797" i="47"/>
  <c r="C797" i="47"/>
  <c r="B797" i="47"/>
  <c r="P797" i="47"/>
  <c r="AL797" i="47"/>
  <c r="Y796" i="47"/>
  <c r="X796" i="47"/>
  <c r="Z796" i="47" s="1"/>
  <c r="AL796" i="47"/>
  <c r="P796" i="47"/>
  <c r="Q796" i="47" s="1"/>
  <c r="B796" i="47"/>
  <c r="F796" i="47"/>
  <c r="C796" i="47"/>
  <c r="X795" i="47"/>
  <c r="Z795" i="47" s="1"/>
  <c r="Y795" i="47"/>
  <c r="P795" i="47"/>
  <c r="B795" i="47"/>
  <c r="C795" i="47"/>
  <c r="F795" i="47"/>
  <c r="AL795" i="47"/>
  <c r="Y794" i="47"/>
  <c r="X794" i="47"/>
  <c r="Z794" i="47" s="1"/>
  <c r="B794" i="47"/>
  <c r="AL794" i="47"/>
  <c r="F794" i="47"/>
  <c r="C794" i="47"/>
  <c r="P794" i="47"/>
  <c r="X793" i="47"/>
  <c r="Z793" i="47" s="1"/>
  <c r="Y793" i="47"/>
  <c r="AL793" i="47"/>
  <c r="P793" i="47"/>
  <c r="F793" i="47"/>
  <c r="C793" i="47"/>
  <c r="B793" i="47"/>
  <c r="Y792" i="47"/>
  <c r="X792" i="47"/>
  <c r="Z792" i="47" s="1"/>
  <c r="AL792" i="47"/>
  <c r="P792" i="47"/>
  <c r="F792" i="47"/>
  <c r="C792" i="47"/>
  <c r="B792" i="47"/>
  <c r="X791" i="47"/>
  <c r="Z791" i="47" s="1"/>
  <c r="Y791" i="47"/>
  <c r="AL791" i="47"/>
  <c r="P791" i="47"/>
  <c r="F791" i="47"/>
  <c r="C791" i="47"/>
  <c r="B791" i="47"/>
  <c r="Y790" i="47"/>
  <c r="X790" i="47"/>
  <c r="Z790" i="47" s="1"/>
  <c r="F790" i="47"/>
  <c r="C790" i="47"/>
  <c r="B790" i="47"/>
  <c r="AL790" i="47"/>
  <c r="P790" i="47"/>
  <c r="X789" i="47"/>
  <c r="Z789" i="47" s="1"/>
  <c r="Y789" i="47"/>
  <c r="C789" i="47"/>
  <c r="J789" i="47" s="1"/>
  <c r="B789" i="47"/>
  <c r="P789" i="47"/>
  <c r="F789" i="47"/>
  <c r="AL789" i="47"/>
  <c r="Y788" i="47"/>
  <c r="X788" i="47"/>
  <c r="Z788" i="47" s="1"/>
  <c r="P788" i="47"/>
  <c r="AL788" i="47"/>
  <c r="B788" i="47"/>
  <c r="C788" i="47"/>
  <c r="J788" i="47" s="1"/>
  <c r="F788" i="47"/>
  <c r="Y787" i="47"/>
  <c r="X787" i="47"/>
  <c r="Z787" i="47" s="1"/>
  <c r="C787" i="47"/>
  <c r="AL787" i="47"/>
  <c r="B787" i="47"/>
  <c r="P787" i="47"/>
  <c r="F787" i="47"/>
  <c r="X786" i="47"/>
  <c r="Z786" i="47" s="1"/>
  <c r="Y786" i="47"/>
  <c r="AL786" i="47"/>
  <c r="P786" i="47"/>
  <c r="B786" i="47"/>
  <c r="C786" i="47"/>
  <c r="F786" i="47"/>
  <c r="Y785" i="47"/>
  <c r="X785" i="47"/>
  <c r="Z785" i="47" s="1"/>
  <c r="P785" i="47"/>
  <c r="AL785" i="47"/>
  <c r="B785" i="47"/>
  <c r="C785" i="47"/>
  <c r="F785" i="47"/>
  <c r="X784" i="47"/>
  <c r="Z784" i="47" s="1"/>
  <c r="Y784" i="47"/>
  <c r="B784" i="47"/>
  <c r="F784" i="47"/>
  <c r="P784" i="47"/>
  <c r="C784" i="47"/>
  <c r="AL784" i="47"/>
  <c r="Y783" i="47"/>
  <c r="X783" i="47"/>
  <c r="Z783" i="47" s="1"/>
  <c r="B783" i="47"/>
  <c r="AL783" i="47"/>
  <c r="P783" i="47"/>
  <c r="F783" i="47"/>
  <c r="C783" i="47"/>
  <c r="X782" i="47"/>
  <c r="Z782" i="47" s="1"/>
  <c r="Y782" i="47"/>
  <c r="AL782" i="47"/>
  <c r="B782" i="47"/>
  <c r="C782" i="47"/>
  <c r="P782" i="47"/>
  <c r="F782" i="47"/>
  <c r="X781" i="47"/>
  <c r="Z781" i="47" s="1"/>
  <c r="Y781" i="47"/>
  <c r="AL781" i="47"/>
  <c r="F781" i="47"/>
  <c r="C781" i="47"/>
  <c r="H781" i="47" s="1"/>
  <c r="B781" i="47"/>
  <c r="P781" i="47"/>
  <c r="Y780" i="47"/>
  <c r="X780" i="47"/>
  <c r="Z780" i="47" s="1"/>
  <c r="C780" i="47"/>
  <c r="P780" i="47"/>
  <c r="AL780" i="47"/>
  <c r="F780" i="47"/>
  <c r="B780" i="47"/>
  <c r="X779" i="47"/>
  <c r="Z779" i="47" s="1"/>
  <c r="Y779" i="47"/>
  <c r="P779" i="47"/>
  <c r="AL779" i="47"/>
  <c r="C779" i="47"/>
  <c r="B779" i="47"/>
  <c r="F779" i="47"/>
  <c r="Y778" i="47"/>
  <c r="X778" i="47"/>
  <c r="Z778" i="47" s="1"/>
  <c r="AL778" i="47"/>
  <c r="C778" i="47"/>
  <c r="F778" i="47"/>
  <c r="P778" i="47"/>
  <c r="B778" i="47"/>
  <c r="Y777" i="47"/>
  <c r="X777" i="47"/>
  <c r="Z777" i="47" s="1"/>
  <c r="F777" i="47"/>
  <c r="C777" i="47"/>
  <c r="B777" i="47"/>
  <c r="AL777" i="47"/>
  <c r="P777" i="47"/>
  <c r="X776" i="47"/>
  <c r="Z776" i="47" s="1"/>
  <c r="Y776" i="47"/>
  <c r="C776" i="47"/>
  <c r="N776" i="47" s="1"/>
  <c r="F776" i="47"/>
  <c r="B776" i="47"/>
  <c r="P776" i="47"/>
  <c r="AL776" i="47"/>
  <c r="Y775" i="47"/>
  <c r="X775" i="47"/>
  <c r="Z775" i="47" s="1"/>
  <c r="C775" i="47"/>
  <c r="B775" i="47"/>
  <c r="F775" i="47"/>
  <c r="AL775" i="47"/>
  <c r="P775" i="47"/>
  <c r="Y774" i="47"/>
  <c r="X774" i="47"/>
  <c r="Z774" i="47" s="1"/>
  <c r="F774" i="47"/>
  <c r="C774" i="47"/>
  <c r="N774" i="47" s="1"/>
  <c r="B774" i="47"/>
  <c r="AL774" i="47"/>
  <c r="P774" i="47"/>
  <c r="X773" i="47"/>
  <c r="Z773" i="47" s="1"/>
  <c r="Y773" i="47"/>
  <c r="F773" i="47"/>
  <c r="C773" i="47"/>
  <c r="B773" i="47"/>
  <c r="AL773" i="47"/>
  <c r="P773" i="47"/>
  <c r="Y772" i="47"/>
  <c r="X772" i="47"/>
  <c r="Z772" i="47" s="1"/>
  <c r="P772" i="47"/>
  <c r="F772" i="47"/>
  <c r="C772" i="47"/>
  <c r="B772" i="47"/>
  <c r="Y771" i="47"/>
  <c r="X771" i="47"/>
  <c r="Z771" i="47" s="1"/>
  <c r="AL771" i="47"/>
  <c r="F771" i="47"/>
  <c r="C771" i="47"/>
  <c r="H771" i="47" s="1"/>
  <c r="B771" i="47"/>
  <c r="P771" i="47"/>
  <c r="Y770" i="47"/>
  <c r="X770" i="47"/>
  <c r="Z770" i="47" s="1"/>
  <c r="P770" i="47"/>
  <c r="F770" i="47"/>
  <c r="B770" i="47"/>
  <c r="C770" i="47"/>
  <c r="AL770" i="47"/>
  <c r="X769" i="47"/>
  <c r="Z769" i="47" s="1"/>
  <c r="Y769" i="47"/>
  <c r="AL769" i="47"/>
  <c r="P769" i="47"/>
  <c r="C769" i="47"/>
  <c r="B769" i="47"/>
  <c r="F769" i="47"/>
  <c r="X768" i="47"/>
  <c r="Z768" i="47" s="1"/>
  <c r="Y768" i="47"/>
  <c r="F768" i="47"/>
  <c r="B768" i="47"/>
  <c r="P768" i="47"/>
  <c r="AL768" i="47"/>
  <c r="C768" i="47"/>
  <c r="Y767" i="47"/>
  <c r="X767" i="47"/>
  <c r="Z767" i="47" s="1"/>
  <c r="F767" i="47"/>
  <c r="AL767" i="47"/>
  <c r="C767" i="47"/>
  <c r="B767" i="47"/>
  <c r="P767" i="47"/>
  <c r="X766" i="47"/>
  <c r="Z766" i="47" s="1"/>
  <c r="Y766" i="47"/>
  <c r="P766" i="47"/>
  <c r="AL766" i="47"/>
  <c r="B766" i="47"/>
  <c r="C766" i="47"/>
  <c r="F766" i="47"/>
  <c r="Y765" i="47"/>
  <c r="X765" i="47"/>
  <c r="Z765" i="47" s="1"/>
  <c r="P765" i="47"/>
  <c r="F765" i="47"/>
  <c r="C765" i="47"/>
  <c r="B765" i="47"/>
  <c r="AL765" i="47"/>
  <c r="Y764" i="47"/>
  <c r="X764" i="47"/>
  <c r="Z764" i="47" s="1"/>
  <c r="AL764" i="47"/>
  <c r="P764" i="47"/>
  <c r="F764" i="47"/>
  <c r="B764" i="47"/>
  <c r="C764" i="47"/>
  <c r="X763" i="47"/>
  <c r="Z763" i="47" s="1"/>
  <c r="Y763" i="47"/>
  <c r="AL763" i="47"/>
  <c r="P763" i="47"/>
  <c r="F763" i="47"/>
  <c r="B763" i="47"/>
  <c r="C763" i="47"/>
  <c r="X762" i="47"/>
  <c r="Z762" i="47" s="1"/>
  <c r="Y762" i="47"/>
  <c r="C762" i="47"/>
  <c r="F762" i="47"/>
  <c r="P762" i="47"/>
  <c r="AL762" i="47"/>
  <c r="B762" i="47"/>
  <c r="Y761" i="47"/>
  <c r="X761" i="47"/>
  <c r="Z761" i="47" s="1"/>
  <c r="F761" i="47"/>
  <c r="P761" i="47"/>
  <c r="AL761" i="47"/>
  <c r="C761" i="47"/>
  <c r="B761" i="47"/>
  <c r="Y760" i="47"/>
  <c r="X760" i="47"/>
  <c r="Z760" i="47" s="1"/>
  <c r="F760" i="47"/>
  <c r="C760" i="47"/>
  <c r="B760" i="47"/>
  <c r="AL760" i="47"/>
  <c r="P760" i="47"/>
  <c r="Y759" i="47"/>
  <c r="X759" i="47"/>
  <c r="Z759" i="47" s="1"/>
  <c r="F759" i="47"/>
  <c r="B759" i="47"/>
  <c r="C759" i="47"/>
  <c r="I759" i="47" s="1"/>
  <c r="P759" i="47"/>
  <c r="AL759" i="47"/>
  <c r="X758" i="47"/>
  <c r="Z758" i="47" s="1"/>
  <c r="Y758" i="47"/>
  <c r="F758" i="47"/>
  <c r="P758" i="47"/>
  <c r="AL758" i="47"/>
  <c r="B758" i="47"/>
  <c r="C758" i="47"/>
  <c r="X757" i="47"/>
  <c r="Z757" i="47" s="1"/>
  <c r="Y757" i="47"/>
  <c r="F757" i="47"/>
  <c r="B757" i="47"/>
  <c r="C757" i="47"/>
  <c r="AL757" i="47"/>
  <c r="P757" i="47"/>
  <c r="X756" i="47"/>
  <c r="Z756" i="47" s="1"/>
  <c r="Y756" i="47"/>
  <c r="F756" i="47"/>
  <c r="P756" i="47"/>
  <c r="AL756" i="47"/>
  <c r="C756" i="47"/>
  <c r="B756" i="47"/>
  <c r="Y755" i="47"/>
  <c r="X755" i="47"/>
  <c r="Z755" i="47" s="1"/>
  <c r="C755" i="47"/>
  <c r="AL755" i="47"/>
  <c r="B755" i="47"/>
  <c r="P755" i="47"/>
  <c r="F755" i="47"/>
  <c r="X754" i="47"/>
  <c r="Z754" i="47" s="1"/>
  <c r="Y754" i="47"/>
  <c r="AL754" i="47"/>
  <c r="B754" i="47"/>
  <c r="C754" i="47"/>
  <c r="F754" i="47"/>
  <c r="P754" i="47"/>
  <c r="X753" i="47"/>
  <c r="Z753" i="47" s="1"/>
  <c r="Y753" i="47"/>
  <c r="B753" i="47"/>
  <c r="C753" i="47"/>
  <c r="AL753" i="47"/>
  <c r="F753" i="47"/>
  <c r="P753" i="47"/>
  <c r="X752" i="47"/>
  <c r="Z752" i="47" s="1"/>
  <c r="Y752" i="47"/>
  <c r="F752" i="47"/>
  <c r="AL752" i="47"/>
  <c r="P752" i="47"/>
  <c r="B752" i="47"/>
  <c r="C752" i="47"/>
  <c r="X751" i="47"/>
  <c r="Z751" i="47" s="1"/>
  <c r="Y751" i="47"/>
  <c r="P751" i="47"/>
  <c r="AL751" i="47"/>
  <c r="C751" i="47"/>
  <c r="B751" i="47"/>
  <c r="F751" i="47"/>
  <c r="Y750" i="47"/>
  <c r="X750" i="47"/>
  <c r="Z750" i="47" s="1"/>
  <c r="B750" i="47"/>
  <c r="C750" i="47"/>
  <c r="F750" i="47"/>
  <c r="P750" i="47"/>
  <c r="AL750" i="47"/>
  <c r="Y749" i="47"/>
  <c r="X749" i="47"/>
  <c r="Z749" i="47" s="1"/>
  <c r="AL749" i="47"/>
  <c r="P749" i="47"/>
  <c r="F749" i="47"/>
  <c r="C749" i="47"/>
  <c r="B749" i="47"/>
  <c r="Y748" i="47"/>
  <c r="X748" i="47"/>
  <c r="Z748" i="47" s="1"/>
  <c r="P748" i="47"/>
  <c r="AL748" i="47"/>
  <c r="B748" i="47"/>
  <c r="C748" i="47"/>
  <c r="F748" i="47"/>
  <c r="X747" i="47"/>
  <c r="Z747" i="47" s="1"/>
  <c r="Y747" i="47"/>
  <c r="F747" i="47"/>
  <c r="AL747" i="47"/>
  <c r="P747" i="47"/>
  <c r="B747" i="47"/>
  <c r="C747" i="47"/>
  <c r="Y746" i="47"/>
  <c r="X746" i="47"/>
  <c r="Z746" i="47" s="1"/>
  <c r="F746" i="47"/>
  <c r="C746" i="47"/>
  <c r="B746" i="47"/>
  <c r="P746" i="47"/>
  <c r="AL746" i="47"/>
  <c r="Y745" i="47"/>
  <c r="X745" i="47"/>
  <c r="Z745" i="47" s="1"/>
  <c r="F745" i="47"/>
  <c r="P745" i="47"/>
  <c r="AL745" i="47"/>
  <c r="B745" i="47"/>
  <c r="C745" i="47"/>
  <c r="Y744" i="47"/>
  <c r="X744" i="47"/>
  <c r="Z744" i="47" s="1"/>
  <c r="P744" i="47"/>
  <c r="F744" i="47"/>
  <c r="C744" i="47"/>
  <c r="B744" i="47"/>
  <c r="AL744" i="47"/>
  <c r="X743" i="47"/>
  <c r="Z743" i="47" s="1"/>
  <c r="Y743" i="47"/>
  <c r="F743" i="47"/>
  <c r="C743" i="47"/>
  <c r="B743" i="47"/>
  <c r="AL743" i="47"/>
  <c r="P743" i="47"/>
  <c r="Y742" i="47"/>
  <c r="X742" i="47"/>
  <c r="Z742" i="47" s="1"/>
  <c r="P742" i="47"/>
  <c r="Q742" i="47" s="1"/>
  <c r="AL742" i="47"/>
  <c r="B742" i="47"/>
  <c r="C742" i="47"/>
  <c r="F742" i="47"/>
  <c r="X741" i="47"/>
  <c r="Z741" i="47" s="1"/>
  <c r="Y741" i="47"/>
  <c r="C741" i="47"/>
  <c r="B741" i="47"/>
  <c r="P741" i="47"/>
  <c r="F741" i="47"/>
  <c r="AL741" i="47"/>
  <c r="X740" i="47"/>
  <c r="Z740" i="47" s="1"/>
  <c r="Y740" i="47"/>
  <c r="C740" i="47"/>
  <c r="B740" i="47"/>
  <c r="F740" i="47"/>
  <c r="P740" i="47"/>
  <c r="AL740" i="47"/>
  <c r="X739" i="47"/>
  <c r="Z739" i="47" s="1"/>
  <c r="Y739" i="47"/>
  <c r="C739" i="47"/>
  <c r="F739" i="47"/>
  <c r="P739" i="47"/>
  <c r="AL739" i="47"/>
  <c r="B739" i="47"/>
  <c r="Y738" i="47"/>
  <c r="X738" i="47"/>
  <c r="Z738" i="47" s="1"/>
  <c r="B738" i="47"/>
  <c r="AL738" i="47"/>
  <c r="P738" i="47"/>
  <c r="F738" i="47"/>
  <c r="C738" i="47"/>
  <c r="Y737" i="47"/>
  <c r="X737" i="47"/>
  <c r="Z737" i="47" s="1"/>
  <c r="B737" i="47"/>
  <c r="C737" i="47"/>
  <c r="E737" i="47" s="1"/>
  <c r="AL737" i="47"/>
  <c r="P737" i="47"/>
  <c r="F737" i="47"/>
  <c r="X736" i="47"/>
  <c r="Z736" i="47" s="1"/>
  <c r="Y736" i="47"/>
  <c r="AL736" i="47"/>
  <c r="P736" i="47"/>
  <c r="F736" i="47"/>
  <c r="C736" i="47"/>
  <c r="B736" i="47"/>
  <c r="X735" i="47"/>
  <c r="Z735" i="47" s="1"/>
  <c r="Y735" i="47"/>
  <c r="B735" i="47"/>
  <c r="C735" i="47"/>
  <c r="F735" i="47"/>
  <c r="P735" i="47"/>
  <c r="AL735" i="47"/>
  <c r="Y734" i="47"/>
  <c r="X734" i="47"/>
  <c r="Z734" i="47" s="1"/>
  <c r="P734" i="47"/>
  <c r="AL734" i="47"/>
  <c r="F734" i="47"/>
  <c r="C734" i="47"/>
  <c r="B734" i="47"/>
  <c r="Y733" i="47"/>
  <c r="X733" i="47"/>
  <c r="Z733" i="47" s="1"/>
  <c r="C733" i="47"/>
  <c r="AL733" i="47"/>
  <c r="P733" i="47"/>
  <c r="F733" i="47"/>
  <c r="B733" i="47"/>
  <c r="Y732" i="47"/>
  <c r="X732" i="47"/>
  <c r="Z732" i="47" s="1"/>
  <c r="B732" i="47"/>
  <c r="C732" i="47"/>
  <c r="AL732" i="47"/>
  <c r="P732" i="47"/>
  <c r="F732" i="47"/>
  <c r="X731" i="47"/>
  <c r="Z731" i="47" s="1"/>
  <c r="Y731" i="47"/>
  <c r="C731" i="47"/>
  <c r="B731" i="47"/>
  <c r="F731" i="47"/>
  <c r="P731" i="47"/>
  <c r="AL731" i="47"/>
  <c r="Y730" i="47"/>
  <c r="X730" i="47"/>
  <c r="Z730" i="47" s="1"/>
  <c r="P730" i="47"/>
  <c r="AL730" i="47"/>
  <c r="B730" i="47"/>
  <c r="C730" i="47"/>
  <c r="F730" i="47"/>
  <c r="Y729" i="47"/>
  <c r="X729" i="47"/>
  <c r="Z729" i="47" s="1"/>
  <c r="C729" i="47"/>
  <c r="N729" i="47" s="1"/>
  <c r="F729" i="47"/>
  <c r="B729" i="47"/>
  <c r="AL729" i="47"/>
  <c r="P729" i="47"/>
  <c r="X728" i="47"/>
  <c r="Z728" i="47" s="1"/>
  <c r="Y728" i="47"/>
  <c r="AL728" i="47"/>
  <c r="F728" i="47"/>
  <c r="P728" i="47"/>
  <c r="C728" i="47"/>
  <c r="B728" i="47"/>
  <c r="Y727" i="47"/>
  <c r="X727" i="47"/>
  <c r="Z727" i="47" s="1"/>
  <c r="F727" i="47"/>
  <c r="C727" i="47"/>
  <c r="H727" i="47" s="1"/>
  <c r="B727" i="47"/>
  <c r="AL727" i="47"/>
  <c r="P727" i="47"/>
  <c r="Y726" i="47"/>
  <c r="X726" i="47"/>
  <c r="Z726" i="47" s="1"/>
  <c r="AL726" i="47"/>
  <c r="F726" i="47"/>
  <c r="B726" i="47"/>
  <c r="P726" i="47"/>
  <c r="Q726" i="47" s="1"/>
  <c r="C726" i="47"/>
  <c r="Y725" i="47"/>
  <c r="X725" i="47"/>
  <c r="Z725" i="47" s="1"/>
  <c r="P725" i="47"/>
  <c r="AL725" i="47"/>
  <c r="F725" i="47"/>
  <c r="B725" i="47"/>
  <c r="C725" i="47"/>
  <c r="Y724" i="47"/>
  <c r="X724" i="47"/>
  <c r="Z724" i="47" s="1"/>
  <c r="B724" i="47"/>
  <c r="AL724" i="47"/>
  <c r="C724" i="47"/>
  <c r="P724" i="47"/>
  <c r="F724" i="47"/>
  <c r="X723" i="47"/>
  <c r="Z723" i="47" s="1"/>
  <c r="Y723" i="47"/>
  <c r="AL723" i="47"/>
  <c r="B723" i="47"/>
  <c r="C723" i="47"/>
  <c r="F723" i="47"/>
  <c r="P723" i="47"/>
  <c r="X722" i="47"/>
  <c r="Z722" i="47" s="1"/>
  <c r="Y722" i="47"/>
  <c r="B722" i="47"/>
  <c r="AL722" i="47"/>
  <c r="C722" i="47"/>
  <c r="P722" i="47"/>
  <c r="F722" i="47"/>
  <c r="Y721" i="47"/>
  <c r="X721" i="47"/>
  <c r="Z721" i="47" s="1"/>
  <c r="B721" i="47"/>
  <c r="AL721" i="47"/>
  <c r="F721" i="47"/>
  <c r="C721" i="47"/>
  <c r="P721" i="47"/>
  <c r="Y720" i="47"/>
  <c r="X720" i="47"/>
  <c r="Z720" i="47" s="1"/>
  <c r="AL720" i="47"/>
  <c r="P720" i="47"/>
  <c r="F720" i="47"/>
  <c r="C720" i="47"/>
  <c r="B720" i="47"/>
  <c r="Y719" i="47"/>
  <c r="X719" i="47"/>
  <c r="Z719" i="47" s="1"/>
  <c r="AL719" i="47"/>
  <c r="P719" i="47"/>
  <c r="F719" i="47"/>
  <c r="C719" i="47"/>
  <c r="B719" i="47"/>
  <c r="Y718" i="47"/>
  <c r="X718" i="47"/>
  <c r="Z718" i="47" s="1"/>
  <c r="AL718" i="47"/>
  <c r="P718" i="47"/>
  <c r="F718" i="47"/>
  <c r="C718" i="47"/>
  <c r="B718" i="47"/>
  <c r="X717" i="47"/>
  <c r="Z717" i="47" s="1"/>
  <c r="Y717" i="47"/>
  <c r="AL717" i="47"/>
  <c r="P717" i="47"/>
  <c r="F717" i="47"/>
  <c r="C717" i="47"/>
  <c r="H717" i="47" s="1"/>
  <c r="B717" i="47"/>
  <c r="Y716" i="47"/>
  <c r="X716" i="47"/>
  <c r="Z716" i="47" s="1"/>
  <c r="P716" i="47"/>
  <c r="F716" i="47"/>
  <c r="AL716" i="47"/>
  <c r="B716" i="47"/>
  <c r="C716" i="47"/>
  <c r="X715" i="47"/>
  <c r="Z715" i="47" s="1"/>
  <c r="Y715" i="47"/>
  <c r="AL715" i="47"/>
  <c r="P715" i="47"/>
  <c r="F715" i="47"/>
  <c r="C715" i="47"/>
  <c r="B715" i="47"/>
  <c r="X714" i="47"/>
  <c r="Z714" i="47" s="1"/>
  <c r="Y714" i="47"/>
  <c r="P714" i="47"/>
  <c r="F714" i="47"/>
  <c r="C714" i="47"/>
  <c r="B714" i="47"/>
  <c r="AL714" i="47"/>
  <c r="Y713" i="47"/>
  <c r="X713" i="47"/>
  <c r="Z713" i="47" s="1"/>
  <c r="P713" i="47"/>
  <c r="F713" i="47"/>
  <c r="C713" i="47"/>
  <c r="B713" i="47"/>
  <c r="AL713" i="47"/>
  <c r="Y712" i="47"/>
  <c r="X712" i="47"/>
  <c r="Z712" i="47" s="1"/>
  <c r="AL712" i="47"/>
  <c r="P712" i="47"/>
  <c r="F712" i="47"/>
  <c r="C712" i="47"/>
  <c r="B712" i="47"/>
  <c r="X711" i="47"/>
  <c r="Z711" i="47" s="1"/>
  <c r="Y711" i="47"/>
  <c r="AL711" i="47"/>
  <c r="P711" i="47"/>
  <c r="F711" i="47"/>
  <c r="C711" i="47"/>
  <c r="B711" i="47"/>
  <c r="Y710" i="47"/>
  <c r="X710" i="47"/>
  <c r="Z710" i="47" s="1"/>
  <c r="C710" i="47"/>
  <c r="B710" i="47"/>
  <c r="F710" i="47"/>
  <c r="AL710" i="47"/>
  <c r="P710" i="47"/>
  <c r="X709" i="47"/>
  <c r="Z709" i="47" s="1"/>
  <c r="Y709" i="47"/>
  <c r="C709" i="47"/>
  <c r="B709" i="47"/>
  <c r="F709" i="47"/>
  <c r="P709" i="47"/>
  <c r="Q709" i="47" s="1"/>
  <c r="AL709" i="47"/>
  <c r="Y708" i="47"/>
  <c r="X708" i="47"/>
  <c r="Z708" i="47" s="1"/>
  <c r="P708" i="47"/>
  <c r="AL708" i="47"/>
  <c r="B708" i="47"/>
  <c r="C708" i="47"/>
  <c r="F708" i="47"/>
  <c r="X707" i="47"/>
  <c r="Z707" i="47" s="1"/>
  <c r="Y707" i="47"/>
  <c r="C707" i="47"/>
  <c r="B707" i="47"/>
  <c r="F707" i="47"/>
  <c r="P707" i="47"/>
  <c r="Q707" i="47" s="1"/>
  <c r="AL707" i="47"/>
  <c r="Y706" i="47"/>
  <c r="X706" i="47"/>
  <c r="Z706" i="47" s="1"/>
  <c r="AL706" i="47"/>
  <c r="P706" i="47"/>
  <c r="B706" i="47"/>
  <c r="C706" i="47"/>
  <c r="F706" i="47"/>
  <c r="Y705" i="47"/>
  <c r="X705" i="47"/>
  <c r="Z705" i="47" s="1"/>
  <c r="B705" i="47"/>
  <c r="C705" i="47"/>
  <c r="E705" i="47" s="1"/>
  <c r="F705" i="47"/>
  <c r="P705" i="47"/>
  <c r="Q705" i="47" s="1"/>
  <c r="AL705" i="47"/>
  <c r="Y704" i="47"/>
  <c r="X704" i="47"/>
  <c r="Z704" i="47" s="1"/>
  <c r="AL704" i="47"/>
  <c r="C704" i="47"/>
  <c r="B704" i="47"/>
  <c r="P704" i="47"/>
  <c r="Q704" i="47" s="1"/>
  <c r="F704" i="47"/>
  <c r="Y703" i="47"/>
  <c r="X703" i="47"/>
  <c r="Z703" i="47" s="1"/>
  <c r="P703" i="47"/>
  <c r="AL703" i="47"/>
  <c r="B703" i="47"/>
  <c r="C703" i="47"/>
  <c r="F703" i="47"/>
  <c r="Y702" i="47"/>
  <c r="X702" i="47"/>
  <c r="Z702" i="47" s="1"/>
  <c r="P702" i="47"/>
  <c r="Q702" i="47" s="1"/>
  <c r="B702" i="47"/>
  <c r="F702" i="47"/>
  <c r="C702" i="47"/>
  <c r="AL702" i="47"/>
  <c r="X701" i="47"/>
  <c r="Z701" i="47" s="1"/>
  <c r="Y701" i="47"/>
  <c r="P701" i="47"/>
  <c r="F701" i="47"/>
  <c r="C701" i="47"/>
  <c r="B701" i="47"/>
  <c r="AL701" i="47"/>
  <c r="Y700" i="47"/>
  <c r="X700" i="47"/>
  <c r="Z700" i="47" s="1"/>
  <c r="AL700" i="47"/>
  <c r="P700" i="47"/>
  <c r="Q700" i="47" s="1"/>
  <c r="F700" i="47"/>
  <c r="B700" i="47"/>
  <c r="C700" i="47"/>
  <c r="X699" i="47"/>
  <c r="Z699" i="47" s="1"/>
  <c r="Y699" i="47"/>
  <c r="P699" i="47"/>
  <c r="AL699" i="47"/>
  <c r="C699" i="47"/>
  <c r="B699" i="47"/>
  <c r="F699" i="47"/>
  <c r="X698" i="47"/>
  <c r="Z698" i="47" s="1"/>
  <c r="Y698" i="47"/>
  <c r="B698" i="47"/>
  <c r="C698" i="47"/>
  <c r="F698" i="47"/>
  <c r="P698" i="47"/>
  <c r="Q698" i="47" s="1"/>
  <c r="AL698" i="47"/>
  <c r="Y697" i="47"/>
  <c r="X697" i="47"/>
  <c r="Z697" i="47" s="1"/>
  <c r="P697" i="47"/>
  <c r="AL697" i="47"/>
  <c r="F697" i="47"/>
  <c r="C697" i="47"/>
  <c r="B697" i="47"/>
  <c r="X696" i="47"/>
  <c r="Z696" i="47" s="1"/>
  <c r="Y696" i="47"/>
  <c r="C696" i="47"/>
  <c r="F696" i="47"/>
  <c r="P696" i="47"/>
  <c r="Q696" i="47" s="1"/>
  <c r="AL696" i="47"/>
  <c r="B696" i="47"/>
  <c r="Y695" i="47"/>
  <c r="X695" i="47"/>
  <c r="Z695" i="47" s="1"/>
  <c r="F695" i="47"/>
  <c r="C695" i="47"/>
  <c r="B695" i="47"/>
  <c r="AL695" i="47"/>
  <c r="P695" i="47"/>
  <c r="Y694" i="47"/>
  <c r="X694" i="47"/>
  <c r="Z694" i="47" s="1"/>
  <c r="P694" i="47"/>
  <c r="AL694" i="47"/>
  <c r="F694" i="47"/>
  <c r="C694" i="47"/>
  <c r="B694" i="47"/>
  <c r="Y693" i="47"/>
  <c r="X693" i="47"/>
  <c r="Z693" i="47" s="1"/>
  <c r="P693" i="47"/>
  <c r="B693" i="47"/>
  <c r="AL693" i="47"/>
  <c r="F693" i="47"/>
  <c r="C693" i="47"/>
  <c r="Y692" i="47"/>
  <c r="X692" i="47"/>
  <c r="Z692" i="47" s="1"/>
  <c r="P692" i="47"/>
  <c r="Q692" i="47" s="1"/>
  <c r="AL692" i="47"/>
  <c r="B692" i="47"/>
  <c r="C692" i="47"/>
  <c r="F692" i="47"/>
  <c r="Y691" i="47"/>
  <c r="X691" i="47"/>
  <c r="Z691" i="47" s="1"/>
  <c r="C691" i="47"/>
  <c r="B691" i="47"/>
  <c r="AL691" i="47"/>
  <c r="P691" i="47"/>
  <c r="F691" i="47"/>
  <c r="Y690" i="47"/>
  <c r="X690" i="47"/>
  <c r="Z690" i="47" s="1"/>
  <c r="P690" i="47"/>
  <c r="Q690" i="47" s="1"/>
  <c r="AL690" i="47"/>
  <c r="B690" i="47"/>
  <c r="C690" i="47"/>
  <c r="F690" i="47"/>
  <c r="Y689" i="47"/>
  <c r="X689" i="47"/>
  <c r="Z689" i="47" s="1"/>
  <c r="F689" i="47"/>
  <c r="C689" i="47"/>
  <c r="B689" i="47"/>
  <c r="AL689" i="47"/>
  <c r="P689" i="47"/>
  <c r="Y688" i="47"/>
  <c r="X688" i="47"/>
  <c r="Z688" i="47" s="1"/>
  <c r="AL688" i="47"/>
  <c r="P688" i="47"/>
  <c r="F688" i="47"/>
  <c r="C688" i="47"/>
  <c r="B688" i="47"/>
  <c r="Y687" i="47"/>
  <c r="X687" i="47"/>
  <c r="Z687" i="47" s="1"/>
  <c r="B687" i="47"/>
  <c r="C687" i="47"/>
  <c r="AL687" i="47"/>
  <c r="F687" i="47"/>
  <c r="P687" i="47"/>
  <c r="X686" i="47"/>
  <c r="Z686" i="47" s="1"/>
  <c r="Y686" i="47"/>
  <c r="P686" i="47"/>
  <c r="Q686" i="47" s="1"/>
  <c r="B686" i="47"/>
  <c r="C686" i="47"/>
  <c r="F686" i="47"/>
  <c r="AL686" i="47"/>
  <c r="X685" i="47"/>
  <c r="Z685" i="47" s="1"/>
  <c r="Y685" i="47"/>
  <c r="P685" i="47"/>
  <c r="AL685" i="47"/>
  <c r="B685" i="47"/>
  <c r="C685" i="47"/>
  <c r="F685" i="47"/>
  <c r="Y684" i="47"/>
  <c r="X684" i="47"/>
  <c r="Z684" i="47" s="1"/>
  <c r="F684" i="47"/>
  <c r="C684" i="47"/>
  <c r="B684" i="47"/>
  <c r="AL684" i="47"/>
  <c r="P684" i="47"/>
  <c r="Y683" i="47"/>
  <c r="X683" i="47"/>
  <c r="Z683" i="47" s="1"/>
  <c r="B683" i="47"/>
  <c r="AL683" i="47"/>
  <c r="P683" i="47"/>
  <c r="F683" i="47"/>
  <c r="C683" i="47"/>
  <c r="Y682" i="47"/>
  <c r="X682" i="47"/>
  <c r="Z682" i="47" s="1"/>
  <c r="AL682" i="47"/>
  <c r="C682" i="47"/>
  <c r="P682" i="47"/>
  <c r="F682" i="47"/>
  <c r="B682" i="47"/>
  <c r="X681" i="47"/>
  <c r="Z681" i="47" s="1"/>
  <c r="Y681" i="47"/>
  <c r="P681" i="47"/>
  <c r="Q681" i="47" s="1"/>
  <c r="AL681" i="47"/>
  <c r="B681" i="47"/>
  <c r="C681" i="47"/>
  <c r="F681" i="47"/>
  <c r="X680" i="47"/>
  <c r="Z680" i="47" s="1"/>
  <c r="Y680" i="47"/>
  <c r="B680" i="47"/>
  <c r="C680" i="47"/>
  <c r="F680" i="47"/>
  <c r="AL680" i="47"/>
  <c r="P680" i="47"/>
  <c r="Y679" i="47"/>
  <c r="X679" i="47"/>
  <c r="Z679" i="47" s="1"/>
  <c r="B679" i="47"/>
  <c r="P679" i="47"/>
  <c r="AL679" i="47"/>
  <c r="C679" i="47"/>
  <c r="F679" i="47"/>
  <c r="Y678" i="47"/>
  <c r="X678" i="47"/>
  <c r="Z678" i="47" s="1"/>
  <c r="F678" i="47"/>
  <c r="AL678" i="47"/>
  <c r="P678" i="47"/>
  <c r="Q678" i="47" s="1"/>
  <c r="B678" i="47"/>
  <c r="C678" i="47"/>
  <c r="X677" i="47"/>
  <c r="Z677" i="47" s="1"/>
  <c r="Y677" i="47"/>
  <c r="C677" i="47"/>
  <c r="B677" i="47"/>
  <c r="F677" i="47"/>
  <c r="AL677" i="47"/>
  <c r="P677" i="47"/>
  <c r="Y676" i="47"/>
  <c r="X676" i="47"/>
  <c r="Z676" i="47" s="1"/>
  <c r="C676" i="47"/>
  <c r="B676" i="47"/>
  <c r="F676" i="47"/>
  <c r="P676" i="47"/>
  <c r="AL676" i="47"/>
  <c r="X675" i="47"/>
  <c r="Z675" i="47" s="1"/>
  <c r="Y675" i="47"/>
  <c r="B675" i="47"/>
  <c r="C675" i="47"/>
  <c r="F675" i="47"/>
  <c r="P675" i="47"/>
  <c r="Q675" i="47" s="1"/>
  <c r="AL675" i="47"/>
  <c r="Y674" i="47"/>
  <c r="X674" i="47"/>
  <c r="Z674" i="47" s="1"/>
  <c r="F674" i="47"/>
  <c r="C674" i="47"/>
  <c r="N674" i="47" s="1"/>
  <c r="B674" i="47"/>
  <c r="AL674" i="47"/>
  <c r="P674" i="47"/>
  <c r="Y673" i="47"/>
  <c r="X673" i="47"/>
  <c r="Z673" i="47" s="1"/>
  <c r="F673" i="47"/>
  <c r="C673" i="47"/>
  <c r="B673" i="47"/>
  <c r="AL673" i="47"/>
  <c r="P673" i="47"/>
  <c r="Y672" i="47"/>
  <c r="X672" i="47"/>
  <c r="Z672" i="47" s="1"/>
  <c r="AL672" i="47"/>
  <c r="B672" i="47"/>
  <c r="C672" i="47"/>
  <c r="F672" i="47"/>
  <c r="P672" i="47"/>
  <c r="X671" i="47"/>
  <c r="Z671" i="47" s="1"/>
  <c r="Y671" i="47"/>
  <c r="AL671" i="47"/>
  <c r="B671" i="47"/>
  <c r="C671" i="47"/>
  <c r="F671" i="47"/>
  <c r="P671" i="47"/>
  <c r="Q671" i="47" s="1"/>
  <c r="X670" i="47"/>
  <c r="Z670" i="47" s="1"/>
  <c r="Y670" i="47"/>
  <c r="AL670" i="47"/>
  <c r="B670" i="47"/>
  <c r="P670" i="47"/>
  <c r="F670" i="47"/>
  <c r="C670" i="47"/>
  <c r="Y669" i="47"/>
  <c r="X669" i="47"/>
  <c r="Z669" i="47" s="1"/>
  <c r="AL669" i="47"/>
  <c r="C669" i="47"/>
  <c r="P669" i="47"/>
  <c r="F669" i="47"/>
  <c r="B669" i="47"/>
  <c r="Y668" i="47"/>
  <c r="X668" i="47"/>
  <c r="Z668" i="47" s="1"/>
  <c r="F668" i="47"/>
  <c r="B668" i="47"/>
  <c r="C668" i="47"/>
  <c r="AL668" i="47"/>
  <c r="P668" i="47"/>
  <c r="X667" i="47"/>
  <c r="Z667" i="47" s="1"/>
  <c r="Y667" i="47"/>
  <c r="P667" i="47"/>
  <c r="AL667" i="47"/>
  <c r="B667" i="47"/>
  <c r="C667" i="47"/>
  <c r="F667" i="47"/>
  <c r="X666" i="47"/>
  <c r="Z666" i="47" s="1"/>
  <c r="Y666" i="47"/>
  <c r="F666" i="47"/>
  <c r="AL666" i="47"/>
  <c r="P666" i="47"/>
  <c r="C666" i="47"/>
  <c r="B666" i="47"/>
  <c r="Y665" i="47"/>
  <c r="X665" i="47"/>
  <c r="Z665" i="47" s="1"/>
  <c r="C665" i="47"/>
  <c r="B665" i="47"/>
  <c r="F665" i="47"/>
  <c r="AL665" i="47"/>
  <c r="P665" i="47"/>
  <c r="X664" i="47"/>
  <c r="Z664" i="47" s="1"/>
  <c r="Y664" i="47"/>
  <c r="P664" i="47"/>
  <c r="AL664" i="47"/>
  <c r="B664" i="47"/>
  <c r="C664" i="47"/>
  <c r="K664" i="47" s="1"/>
  <c r="F664" i="47"/>
  <c r="Y663" i="47"/>
  <c r="X663" i="47"/>
  <c r="Z663" i="47" s="1"/>
  <c r="F663" i="47"/>
  <c r="C663" i="47"/>
  <c r="B663" i="47"/>
  <c r="P663" i="47"/>
  <c r="AL663" i="47"/>
  <c r="Y662" i="47"/>
  <c r="X662" i="47"/>
  <c r="Z662" i="47" s="1"/>
  <c r="P662" i="47"/>
  <c r="Q662" i="47" s="1"/>
  <c r="B662" i="47"/>
  <c r="C662" i="47"/>
  <c r="F662" i="47"/>
  <c r="AL662" i="47"/>
  <c r="X661" i="47"/>
  <c r="Z661" i="47" s="1"/>
  <c r="Y661" i="47"/>
  <c r="AL661" i="47"/>
  <c r="F661" i="47"/>
  <c r="C661" i="47"/>
  <c r="B661" i="47"/>
  <c r="P661" i="47"/>
  <c r="Y660" i="47"/>
  <c r="X660" i="47"/>
  <c r="Z660" i="47" s="1"/>
  <c r="P660" i="47"/>
  <c r="C660" i="47"/>
  <c r="I660" i="47" s="1"/>
  <c r="AL660" i="47"/>
  <c r="B660" i="47"/>
  <c r="F660" i="47"/>
  <c r="X659" i="47"/>
  <c r="Z659" i="47" s="1"/>
  <c r="Y659" i="47"/>
  <c r="AL659" i="47"/>
  <c r="P659" i="47"/>
  <c r="C659" i="47"/>
  <c r="I659" i="47" s="1"/>
  <c r="F659" i="47"/>
  <c r="B659" i="47"/>
  <c r="Y658" i="47"/>
  <c r="X658" i="47"/>
  <c r="Z658" i="47" s="1"/>
  <c r="AL658" i="47"/>
  <c r="P658" i="47"/>
  <c r="F658" i="47"/>
  <c r="C658" i="47"/>
  <c r="B658" i="47"/>
  <c r="X657" i="47"/>
  <c r="Z657" i="47" s="1"/>
  <c r="Y657" i="47"/>
  <c r="P657" i="47"/>
  <c r="AL657" i="47"/>
  <c r="C657" i="47"/>
  <c r="B657" i="47"/>
  <c r="F657" i="47"/>
  <c r="Y656" i="47"/>
  <c r="X656" i="47"/>
  <c r="Z656" i="47" s="1"/>
  <c r="AL656" i="47"/>
  <c r="F656" i="47"/>
  <c r="P656" i="47"/>
  <c r="C656" i="47"/>
  <c r="B656" i="47"/>
  <c r="Y655" i="47"/>
  <c r="X655" i="47"/>
  <c r="Z655" i="47" s="1"/>
  <c r="AL655" i="47"/>
  <c r="P655" i="47"/>
  <c r="F655" i="47"/>
  <c r="B655" i="47"/>
  <c r="C655" i="47"/>
  <c r="Y654" i="47"/>
  <c r="X654" i="47"/>
  <c r="Z654" i="47" s="1"/>
  <c r="B654" i="47"/>
  <c r="AL654" i="47"/>
  <c r="P654" i="47"/>
  <c r="F654" i="47"/>
  <c r="C654" i="47"/>
  <c r="X653" i="47"/>
  <c r="Z653" i="47" s="1"/>
  <c r="Y653" i="47"/>
  <c r="F653" i="47"/>
  <c r="C653" i="47"/>
  <c r="B653" i="47"/>
  <c r="P653" i="47"/>
  <c r="Q653" i="47" s="1"/>
  <c r="Y652" i="47"/>
  <c r="X652" i="47"/>
  <c r="Z652" i="47" s="1"/>
  <c r="B652" i="47"/>
  <c r="AL652" i="47"/>
  <c r="P652" i="47"/>
  <c r="F652" i="47"/>
  <c r="C652" i="47"/>
  <c r="Y651" i="47"/>
  <c r="X651" i="47"/>
  <c r="Z651" i="47" s="1"/>
  <c r="B651" i="47"/>
  <c r="C651" i="47"/>
  <c r="F651" i="47"/>
  <c r="P651" i="47"/>
  <c r="AL651" i="47"/>
  <c r="X650" i="47"/>
  <c r="Z650" i="47" s="1"/>
  <c r="Y650" i="47"/>
  <c r="P650" i="47"/>
  <c r="AL650" i="47"/>
  <c r="B650" i="47"/>
  <c r="C650" i="47"/>
  <c r="I650" i="47" s="1"/>
  <c r="F650" i="47"/>
  <c r="X649" i="47"/>
  <c r="Z649" i="47" s="1"/>
  <c r="Y649" i="47"/>
  <c r="B649" i="47"/>
  <c r="P649" i="47"/>
  <c r="Q649" i="47" s="1"/>
  <c r="AL649" i="47"/>
  <c r="F649" i="47"/>
  <c r="C649" i="47"/>
  <c r="Y648" i="47"/>
  <c r="X648" i="47"/>
  <c r="Z648" i="47" s="1"/>
  <c r="F648" i="47"/>
  <c r="C648" i="47"/>
  <c r="B648" i="47"/>
  <c r="AL648" i="47"/>
  <c r="P648" i="47"/>
  <c r="Y647" i="47"/>
  <c r="X647" i="47"/>
  <c r="Z647" i="47" s="1"/>
  <c r="C647" i="47"/>
  <c r="B647" i="47"/>
  <c r="F647" i="47"/>
  <c r="AL647" i="47"/>
  <c r="P647" i="47"/>
  <c r="Y646" i="47"/>
  <c r="X646" i="47"/>
  <c r="Z646" i="47" s="1"/>
  <c r="P646" i="47"/>
  <c r="B646" i="47"/>
  <c r="AL646" i="47"/>
  <c r="F646" i="47"/>
  <c r="C646" i="47"/>
  <c r="X645" i="47"/>
  <c r="Z645" i="47" s="1"/>
  <c r="Y645" i="47"/>
  <c r="AL645" i="47"/>
  <c r="P645" i="47"/>
  <c r="C645" i="47"/>
  <c r="F645" i="47"/>
  <c r="B645" i="47"/>
  <c r="Y644" i="47"/>
  <c r="X644" i="47"/>
  <c r="Z644" i="47" s="1"/>
  <c r="AL644" i="47"/>
  <c r="B644" i="47"/>
  <c r="C644" i="47"/>
  <c r="F644" i="47"/>
  <c r="P644" i="47"/>
  <c r="X643" i="47"/>
  <c r="Z643" i="47" s="1"/>
  <c r="Y643" i="47"/>
  <c r="F643" i="47"/>
  <c r="C643" i="47"/>
  <c r="B643" i="47"/>
  <c r="AL643" i="47"/>
  <c r="P643" i="47"/>
  <c r="X642" i="47"/>
  <c r="Z642" i="47" s="1"/>
  <c r="Y642" i="47"/>
  <c r="P642" i="47"/>
  <c r="AL642" i="47"/>
  <c r="F642" i="47"/>
  <c r="C642" i="47"/>
  <c r="B642" i="47"/>
  <c r="Y641" i="47"/>
  <c r="X641" i="47"/>
  <c r="Z641" i="47" s="1"/>
  <c r="B641" i="47"/>
  <c r="P641" i="47"/>
  <c r="Q641" i="47" s="1"/>
  <c r="AL641" i="47"/>
  <c r="F641" i="47"/>
  <c r="C641" i="47"/>
  <c r="X640" i="47"/>
  <c r="Z640" i="47" s="1"/>
  <c r="Y640" i="47"/>
  <c r="F640" i="47"/>
  <c r="P640" i="47"/>
  <c r="AL640" i="47"/>
  <c r="B640" i="47"/>
  <c r="C640" i="47"/>
  <c r="X639" i="47"/>
  <c r="Z639" i="47" s="1"/>
  <c r="Y639" i="47"/>
  <c r="AL639" i="47"/>
  <c r="C639" i="47"/>
  <c r="F639" i="47"/>
  <c r="B639" i="47"/>
  <c r="P639" i="47"/>
  <c r="Y638" i="47"/>
  <c r="X638" i="47"/>
  <c r="Z638" i="47" s="1"/>
  <c r="P638" i="47"/>
  <c r="F638" i="47"/>
  <c r="C638" i="47"/>
  <c r="B638" i="47"/>
  <c r="AL638" i="47"/>
  <c r="X637" i="47"/>
  <c r="Z637" i="47" s="1"/>
  <c r="Y637" i="47"/>
  <c r="AL637" i="47"/>
  <c r="B637" i="47"/>
  <c r="C637" i="47"/>
  <c r="F637" i="47"/>
  <c r="P637" i="47"/>
  <c r="Y636" i="47"/>
  <c r="X636" i="47"/>
  <c r="Z636" i="47" s="1"/>
  <c r="C636" i="47"/>
  <c r="B636" i="47"/>
  <c r="P636" i="47"/>
  <c r="AL636" i="47"/>
  <c r="F636" i="47"/>
  <c r="Y635" i="47"/>
  <c r="X635" i="47"/>
  <c r="Z635" i="47" s="1"/>
  <c r="AL635" i="47"/>
  <c r="P635" i="47"/>
  <c r="F635" i="47"/>
  <c r="C635" i="47"/>
  <c r="B635" i="47"/>
  <c r="Y634" i="47"/>
  <c r="X634" i="47"/>
  <c r="Z634" i="47" s="1"/>
  <c r="AL634" i="47"/>
  <c r="P634" i="47"/>
  <c r="F634" i="47"/>
  <c r="C634" i="47"/>
  <c r="B634" i="47"/>
  <c r="X633" i="47"/>
  <c r="Z633" i="47" s="1"/>
  <c r="Y633" i="47"/>
  <c r="AL633" i="47"/>
  <c r="P633" i="47"/>
  <c r="F633" i="47"/>
  <c r="C633" i="47"/>
  <c r="B633" i="47"/>
  <c r="Y632" i="47"/>
  <c r="X632" i="47"/>
  <c r="Z632" i="47" s="1"/>
  <c r="AL632" i="47"/>
  <c r="B632" i="47"/>
  <c r="C632" i="47"/>
  <c r="P632" i="47"/>
  <c r="F632" i="47"/>
  <c r="X631" i="47"/>
  <c r="Z631" i="47" s="1"/>
  <c r="Y631" i="47"/>
  <c r="AL631" i="47"/>
  <c r="P631" i="47"/>
  <c r="F631" i="47"/>
  <c r="C631" i="47"/>
  <c r="B631" i="47"/>
  <c r="Y630" i="47"/>
  <c r="X630" i="47"/>
  <c r="Z630" i="47" s="1"/>
  <c r="AL630" i="47"/>
  <c r="P630" i="47"/>
  <c r="F630" i="47"/>
  <c r="B630" i="47"/>
  <c r="C630" i="47"/>
  <c r="X629" i="47"/>
  <c r="Z629" i="47" s="1"/>
  <c r="Y629" i="47"/>
  <c r="P629" i="47"/>
  <c r="Q629" i="47" s="1"/>
  <c r="B629" i="47"/>
  <c r="AL629" i="47"/>
  <c r="C629" i="47"/>
  <c r="F629" i="47"/>
  <c r="X628" i="47"/>
  <c r="Z628" i="47" s="1"/>
  <c r="Y628" i="47"/>
  <c r="P628" i="47"/>
  <c r="AL628" i="47"/>
  <c r="B628" i="47"/>
  <c r="C628" i="47"/>
  <c r="F628" i="47"/>
  <c r="X627" i="47"/>
  <c r="Z627" i="47" s="1"/>
  <c r="Y627" i="47"/>
  <c r="AL627" i="47"/>
  <c r="P627" i="47"/>
  <c r="Q627" i="47" s="1"/>
  <c r="F627" i="47"/>
  <c r="C627" i="47"/>
  <c r="B627" i="47"/>
  <c r="Y626" i="47"/>
  <c r="X626" i="47"/>
  <c r="Z626" i="47" s="1"/>
  <c r="C626" i="47"/>
  <c r="B626" i="47"/>
  <c r="AL626" i="47"/>
  <c r="P626" i="47"/>
  <c r="F626" i="47"/>
  <c r="X625" i="47"/>
  <c r="Z625" i="47" s="1"/>
  <c r="Y625" i="47"/>
  <c r="B625" i="47"/>
  <c r="C625" i="47"/>
  <c r="F625" i="47"/>
  <c r="AL625" i="47"/>
  <c r="P625" i="47"/>
  <c r="X624" i="47"/>
  <c r="Z624" i="47" s="1"/>
  <c r="Y624" i="47"/>
  <c r="F624" i="47"/>
  <c r="AL624" i="47"/>
  <c r="C624" i="47"/>
  <c r="P624" i="47"/>
  <c r="B624" i="47"/>
  <c r="Y623" i="47"/>
  <c r="X623" i="47"/>
  <c r="Z623" i="47" s="1"/>
  <c r="AL623" i="47"/>
  <c r="F623" i="47"/>
  <c r="C623" i="47"/>
  <c r="B623" i="47"/>
  <c r="P623" i="47"/>
  <c r="Y622" i="47"/>
  <c r="X622" i="47"/>
  <c r="Z622" i="47" s="1"/>
  <c r="AL622" i="47"/>
  <c r="P622" i="47"/>
  <c r="F622" i="47"/>
  <c r="C622" i="47"/>
  <c r="B622" i="47"/>
  <c r="Y621" i="47"/>
  <c r="X621" i="47"/>
  <c r="Z621" i="47" s="1"/>
  <c r="AL621" i="47"/>
  <c r="P621" i="47"/>
  <c r="B621" i="47"/>
  <c r="C621" i="47"/>
  <c r="F621" i="47"/>
  <c r="Y620" i="47"/>
  <c r="X620" i="47"/>
  <c r="Z620" i="47" s="1"/>
  <c r="C620" i="47"/>
  <c r="F620" i="47"/>
  <c r="B620" i="47"/>
  <c r="AL620" i="47"/>
  <c r="P620" i="47"/>
  <c r="Y619" i="47"/>
  <c r="X619" i="47"/>
  <c r="Z619" i="47" s="1"/>
  <c r="F619" i="47"/>
  <c r="C619" i="47"/>
  <c r="B619" i="47"/>
  <c r="AL619" i="47"/>
  <c r="P619" i="47"/>
  <c r="X618" i="47"/>
  <c r="Z618" i="47" s="1"/>
  <c r="Y618" i="47"/>
  <c r="AL618" i="47"/>
  <c r="B618" i="47"/>
  <c r="F618" i="47"/>
  <c r="C618" i="47"/>
  <c r="N618" i="47" s="1"/>
  <c r="P618" i="47"/>
  <c r="X617" i="47"/>
  <c r="Z617" i="47" s="1"/>
  <c r="Y617" i="47"/>
  <c r="F617" i="47"/>
  <c r="C617" i="47"/>
  <c r="B617" i="47"/>
  <c r="AL617" i="47"/>
  <c r="P617" i="47"/>
  <c r="Y616" i="47"/>
  <c r="X616" i="47"/>
  <c r="Z616" i="47" s="1"/>
  <c r="C616" i="47"/>
  <c r="AL616" i="47"/>
  <c r="B616" i="47"/>
  <c r="P616" i="47"/>
  <c r="F616" i="47"/>
  <c r="Y615" i="47"/>
  <c r="X615" i="47"/>
  <c r="Z615" i="47" s="1"/>
  <c r="B615" i="47"/>
  <c r="C615" i="47"/>
  <c r="F615" i="47"/>
  <c r="P615" i="47"/>
  <c r="Q615" i="47" s="1"/>
  <c r="AL615" i="47"/>
  <c r="X614" i="47"/>
  <c r="Z614" i="47" s="1"/>
  <c r="Y614" i="47"/>
  <c r="AL614" i="47"/>
  <c r="C614" i="47"/>
  <c r="B614" i="47"/>
  <c r="F614" i="47"/>
  <c r="P614" i="47"/>
  <c r="Y613" i="47"/>
  <c r="X613" i="47"/>
  <c r="Z613" i="47" s="1"/>
  <c r="B613" i="47"/>
  <c r="C613" i="47"/>
  <c r="F613" i="47"/>
  <c r="P613" i="47"/>
  <c r="AL613" i="47"/>
  <c r="Y612" i="47"/>
  <c r="X612" i="47"/>
  <c r="Z612" i="47" s="1"/>
  <c r="AL612" i="47"/>
  <c r="C612" i="47"/>
  <c r="B612" i="47"/>
  <c r="F612" i="47"/>
  <c r="P612" i="47"/>
  <c r="Y611" i="47"/>
  <c r="X611" i="47"/>
  <c r="Z611" i="47" s="1"/>
  <c r="F611" i="47"/>
  <c r="P611" i="47"/>
  <c r="C611" i="47"/>
  <c r="E611" i="47" s="1"/>
  <c r="B611" i="47"/>
  <c r="AL611" i="47"/>
  <c r="Y610" i="47"/>
  <c r="X610" i="47"/>
  <c r="Z610" i="47" s="1"/>
  <c r="C610" i="47"/>
  <c r="B610" i="47"/>
  <c r="AL610" i="47"/>
  <c r="F610" i="47"/>
  <c r="P610" i="47"/>
  <c r="Y609" i="47"/>
  <c r="X609" i="47"/>
  <c r="Z609" i="47" s="1"/>
  <c r="P609" i="47"/>
  <c r="AL609" i="47"/>
  <c r="B609" i="47"/>
  <c r="C609" i="47"/>
  <c r="F609" i="47"/>
  <c r="Y608" i="47"/>
  <c r="X608" i="47"/>
  <c r="Z608" i="47" s="1"/>
  <c r="AL608" i="47"/>
  <c r="B608" i="47"/>
  <c r="C608" i="47"/>
  <c r="I608" i="47" s="1"/>
  <c r="F608" i="47"/>
  <c r="P608" i="47"/>
  <c r="Q608" i="47" s="1"/>
  <c r="Y607" i="47"/>
  <c r="X607" i="47"/>
  <c r="Z607" i="47" s="1"/>
  <c r="C607" i="47"/>
  <c r="B607" i="47"/>
  <c r="P607" i="47"/>
  <c r="Q607" i="47" s="1"/>
  <c r="AL607" i="47"/>
  <c r="F607" i="47"/>
  <c r="Y606" i="47"/>
  <c r="X606" i="47"/>
  <c r="Z606" i="47" s="1"/>
  <c r="P606" i="47"/>
  <c r="AL606" i="47"/>
  <c r="B606" i="47"/>
  <c r="C606" i="47"/>
  <c r="F606" i="47"/>
  <c r="Y605" i="47"/>
  <c r="X605" i="47"/>
  <c r="Z605" i="47" s="1"/>
  <c r="F605" i="47"/>
  <c r="C605" i="47"/>
  <c r="B605" i="47"/>
  <c r="AL605" i="47"/>
  <c r="P605" i="47"/>
  <c r="Y604" i="47"/>
  <c r="X604" i="47"/>
  <c r="Z604" i="47" s="1"/>
  <c r="F604" i="47"/>
  <c r="C604" i="47"/>
  <c r="N604" i="47" s="1"/>
  <c r="B604" i="47"/>
  <c r="AL604" i="47"/>
  <c r="P604" i="47"/>
  <c r="X603" i="47"/>
  <c r="Z603" i="47" s="1"/>
  <c r="Y603" i="47"/>
  <c r="P603" i="47"/>
  <c r="C603" i="47"/>
  <c r="B603" i="47"/>
  <c r="AL603" i="47"/>
  <c r="F603" i="47"/>
  <c r="X602" i="47"/>
  <c r="Z602" i="47" s="1"/>
  <c r="Y602" i="47"/>
  <c r="AL602" i="47"/>
  <c r="F602" i="47"/>
  <c r="P602" i="47"/>
  <c r="C602" i="47"/>
  <c r="B602" i="47"/>
  <c r="Y601" i="47"/>
  <c r="X601" i="47"/>
  <c r="Z601" i="47" s="1"/>
  <c r="AL601" i="47"/>
  <c r="B601" i="47"/>
  <c r="C601" i="47"/>
  <c r="N601" i="47" s="1"/>
  <c r="F601" i="47"/>
  <c r="P601" i="47"/>
  <c r="Y600" i="47"/>
  <c r="X600" i="47"/>
  <c r="Z600" i="47" s="1"/>
  <c r="B600" i="47"/>
  <c r="C600" i="47"/>
  <c r="F600" i="47"/>
  <c r="AL600" i="47"/>
  <c r="P600" i="47"/>
  <c r="X599" i="47"/>
  <c r="Z599" i="47" s="1"/>
  <c r="Y599" i="47"/>
  <c r="B599" i="47"/>
  <c r="C599" i="47"/>
  <c r="F599" i="47"/>
  <c r="P599" i="47"/>
  <c r="AL599" i="47"/>
  <c r="Y598" i="47"/>
  <c r="X598" i="47"/>
  <c r="Z598" i="47" s="1"/>
  <c r="B598" i="47"/>
  <c r="P598" i="47"/>
  <c r="C598" i="47"/>
  <c r="F598" i="47"/>
  <c r="AL598" i="47"/>
  <c r="Y597" i="47"/>
  <c r="X597" i="47"/>
  <c r="Z597" i="47" s="1"/>
  <c r="AL597" i="47"/>
  <c r="F597" i="47"/>
  <c r="C597" i="47"/>
  <c r="B597" i="47"/>
  <c r="P597" i="47"/>
  <c r="X596" i="47"/>
  <c r="Z596" i="47" s="1"/>
  <c r="Y596" i="47"/>
  <c r="P596" i="47"/>
  <c r="B596" i="47"/>
  <c r="C596" i="47"/>
  <c r="F596" i="47"/>
  <c r="AL596" i="47"/>
  <c r="Q596" i="47"/>
  <c r="X595" i="47"/>
  <c r="Z595" i="47" s="1"/>
  <c r="Y595" i="47"/>
  <c r="C595" i="47"/>
  <c r="B595" i="47"/>
  <c r="P595" i="47"/>
  <c r="F595" i="47"/>
  <c r="AL595" i="47"/>
  <c r="X594" i="47"/>
  <c r="Z594" i="47" s="1"/>
  <c r="Y594" i="47"/>
  <c r="P594" i="47"/>
  <c r="AL594" i="47"/>
  <c r="F594" i="47"/>
  <c r="C594" i="47"/>
  <c r="B594" i="47"/>
  <c r="X593" i="47"/>
  <c r="Z593" i="47" s="1"/>
  <c r="Y593" i="47"/>
  <c r="F593" i="47"/>
  <c r="C593" i="47"/>
  <c r="B593" i="47"/>
  <c r="P593" i="47"/>
  <c r="AL593" i="47"/>
  <c r="X592" i="47"/>
  <c r="Z592" i="47" s="1"/>
  <c r="Y592" i="47"/>
  <c r="B592" i="47"/>
  <c r="C592" i="47"/>
  <c r="F592" i="47"/>
  <c r="P592" i="47"/>
  <c r="AL592" i="47"/>
  <c r="X591" i="47"/>
  <c r="Z591" i="47" s="1"/>
  <c r="Y591" i="47"/>
  <c r="B591" i="47"/>
  <c r="C591" i="47"/>
  <c r="F591" i="47"/>
  <c r="P591" i="47"/>
  <c r="AL591" i="47"/>
  <c r="Y590" i="47"/>
  <c r="X590" i="47"/>
  <c r="Z590" i="47" s="1"/>
  <c r="C590" i="47"/>
  <c r="P590" i="47"/>
  <c r="AL590" i="47"/>
  <c r="F590" i="47"/>
  <c r="B590" i="47"/>
  <c r="X589" i="47"/>
  <c r="Z589" i="47" s="1"/>
  <c r="Y589" i="47"/>
  <c r="B589" i="47"/>
  <c r="C589" i="47"/>
  <c r="P589" i="47"/>
  <c r="F589" i="47"/>
  <c r="AL589" i="47"/>
  <c r="X588" i="47"/>
  <c r="Z588" i="47" s="1"/>
  <c r="Y588" i="47"/>
  <c r="B588" i="47"/>
  <c r="C588" i="47"/>
  <c r="F588" i="47"/>
  <c r="P588" i="47"/>
  <c r="Q588" i="47" s="1"/>
  <c r="AL588" i="47"/>
  <c r="Y587" i="47"/>
  <c r="X587" i="47"/>
  <c r="Z587" i="47" s="1"/>
  <c r="P587" i="47"/>
  <c r="Q587" i="47" s="1"/>
  <c r="F587" i="47"/>
  <c r="B587" i="47"/>
  <c r="AL587" i="47"/>
  <c r="C587" i="47"/>
  <c r="I587" i="47" s="1"/>
  <c r="X586" i="47"/>
  <c r="Z586" i="47" s="1"/>
  <c r="Y586" i="47"/>
  <c r="F586" i="47"/>
  <c r="P586" i="47"/>
  <c r="AL586" i="47"/>
  <c r="B586" i="47"/>
  <c r="C586" i="47"/>
  <c r="Y585" i="47"/>
  <c r="X585" i="47"/>
  <c r="Z585" i="47" s="1"/>
  <c r="AL585" i="47"/>
  <c r="P585" i="47"/>
  <c r="F585" i="47"/>
  <c r="C585" i="47"/>
  <c r="B585" i="47"/>
  <c r="Y584" i="47"/>
  <c r="X584" i="47"/>
  <c r="Z584" i="47" s="1"/>
  <c r="F584" i="47"/>
  <c r="P584" i="47"/>
  <c r="AL584" i="47"/>
  <c r="C584" i="47"/>
  <c r="B584" i="47"/>
  <c r="Y583" i="47"/>
  <c r="X583" i="47"/>
  <c r="Z583" i="47" s="1"/>
  <c r="B583" i="47"/>
  <c r="C583" i="47"/>
  <c r="F583" i="47"/>
  <c r="AL583" i="47"/>
  <c r="P583" i="47"/>
  <c r="Y582" i="47"/>
  <c r="X582" i="47"/>
  <c r="Z582" i="47" s="1"/>
  <c r="AL582" i="47"/>
  <c r="P582" i="47"/>
  <c r="F582" i="47"/>
  <c r="C582" i="47"/>
  <c r="B582" i="47"/>
  <c r="Y581" i="47"/>
  <c r="X581" i="47"/>
  <c r="Z581" i="47" s="1"/>
  <c r="AL581" i="47"/>
  <c r="P581" i="47"/>
  <c r="F581" i="47"/>
  <c r="C581" i="47"/>
  <c r="B581" i="47"/>
  <c r="Y580" i="47"/>
  <c r="X580" i="47"/>
  <c r="Z580" i="47" s="1"/>
  <c r="AL580" i="47"/>
  <c r="P580" i="47"/>
  <c r="F580" i="47"/>
  <c r="C580" i="47"/>
  <c r="B580" i="47"/>
  <c r="Y579" i="47"/>
  <c r="X579" i="47"/>
  <c r="Z579" i="47" s="1"/>
  <c r="AL579" i="47"/>
  <c r="P579" i="47"/>
  <c r="F579" i="47"/>
  <c r="C579" i="47"/>
  <c r="B579" i="47"/>
  <c r="Y578" i="47"/>
  <c r="X578" i="47"/>
  <c r="Z578" i="47" s="1"/>
  <c r="AL578" i="47"/>
  <c r="P578" i="47"/>
  <c r="F578" i="47"/>
  <c r="C578" i="47"/>
  <c r="B578" i="47"/>
  <c r="Y577" i="47"/>
  <c r="X577" i="47"/>
  <c r="Z577" i="47" s="1"/>
  <c r="B577" i="47"/>
  <c r="F577" i="47"/>
  <c r="P577" i="47"/>
  <c r="Q577" i="47" s="1"/>
  <c r="AL577" i="47"/>
  <c r="C577" i="47"/>
  <c r="Y576" i="47"/>
  <c r="X576" i="47"/>
  <c r="Z576" i="47" s="1"/>
  <c r="P576" i="47"/>
  <c r="F576" i="47"/>
  <c r="C576" i="47"/>
  <c r="B576" i="47"/>
  <c r="AL576" i="47"/>
  <c r="Y575" i="47"/>
  <c r="X575" i="47"/>
  <c r="Z575" i="47" s="1"/>
  <c r="P575" i="47"/>
  <c r="AL575" i="47"/>
  <c r="F575" i="47"/>
  <c r="C575" i="47"/>
  <c r="B575" i="47"/>
  <c r="Y574" i="47"/>
  <c r="X574" i="47"/>
  <c r="Z574" i="47" s="1"/>
  <c r="AL574" i="47"/>
  <c r="P574" i="47"/>
  <c r="C574" i="47"/>
  <c r="B574" i="47"/>
  <c r="F574" i="47"/>
  <c r="X573" i="47"/>
  <c r="Z573" i="47" s="1"/>
  <c r="Y573" i="47"/>
  <c r="F573" i="47"/>
  <c r="C573" i="47"/>
  <c r="B573" i="47"/>
  <c r="P573" i="47"/>
  <c r="AL573" i="47"/>
  <c r="X572" i="47"/>
  <c r="Z572" i="47" s="1"/>
  <c r="Y572" i="47"/>
  <c r="C572" i="47"/>
  <c r="B572" i="47"/>
  <c r="AL572" i="47"/>
  <c r="P572" i="47"/>
  <c r="F572" i="47"/>
  <c r="Y571" i="47"/>
  <c r="X571" i="47"/>
  <c r="Z571" i="47" s="1"/>
  <c r="P571" i="47"/>
  <c r="Q571" i="47" s="1"/>
  <c r="B571" i="47"/>
  <c r="C571" i="47"/>
  <c r="F571" i="47"/>
  <c r="AL571" i="47"/>
  <c r="Y570" i="47"/>
  <c r="X570" i="47"/>
  <c r="Z570" i="47" s="1"/>
  <c r="P570" i="47"/>
  <c r="F570" i="47"/>
  <c r="AL570" i="47"/>
  <c r="C570" i="47"/>
  <c r="B570" i="47"/>
  <c r="X569" i="47"/>
  <c r="Z569" i="47" s="1"/>
  <c r="Y569" i="47"/>
  <c r="P569" i="47"/>
  <c r="Q569" i="47" s="1"/>
  <c r="B569" i="47"/>
  <c r="AL569" i="47"/>
  <c r="F569" i="47"/>
  <c r="C569" i="47"/>
  <c r="M569" i="47" s="1"/>
  <c r="Y568" i="47"/>
  <c r="X568" i="47"/>
  <c r="Z568" i="47" s="1"/>
  <c r="F568" i="47"/>
  <c r="C568" i="47"/>
  <c r="B568" i="47"/>
  <c r="AL568" i="47"/>
  <c r="P568" i="47"/>
  <c r="X567" i="47"/>
  <c r="Z567" i="47" s="1"/>
  <c r="Y567" i="47"/>
  <c r="AL567" i="47"/>
  <c r="B567" i="47"/>
  <c r="C567" i="47"/>
  <c r="F567" i="47"/>
  <c r="P567" i="47"/>
  <c r="X566" i="47"/>
  <c r="Z566" i="47" s="1"/>
  <c r="Y566" i="47"/>
  <c r="AL566" i="47"/>
  <c r="P566" i="47"/>
  <c r="F566" i="47"/>
  <c r="C566" i="47"/>
  <c r="B566" i="47"/>
  <c r="Y565" i="47"/>
  <c r="X565" i="47"/>
  <c r="Z565" i="47" s="1"/>
  <c r="P565" i="47"/>
  <c r="AL565" i="47"/>
  <c r="C565" i="47"/>
  <c r="B565" i="47"/>
  <c r="F565" i="47"/>
  <c r="Y564" i="47"/>
  <c r="X564" i="47"/>
  <c r="Z564" i="47" s="1"/>
  <c r="AL564" i="47"/>
  <c r="B564" i="47"/>
  <c r="C564" i="47"/>
  <c r="F564" i="47"/>
  <c r="P564" i="47"/>
  <c r="X563" i="47"/>
  <c r="Z563" i="47" s="1"/>
  <c r="Y563" i="47"/>
  <c r="B563" i="47"/>
  <c r="AL563" i="47"/>
  <c r="F563" i="47"/>
  <c r="P563" i="47"/>
  <c r="C563" i="47"/>
  <c r="X562" i="47"/>
  <c r="Z562" i="47" s="1"/>
  <c r="Y562" i="47"/>
  <c r="F562" i="47"/>
  <c r="C562" i="47"/>
  <c r="B562" i="47"/>
  <c r="AL562" i="47"/>
  <c r="P562" i="47"/>
  <c r="X561" i="47"/>
  <c r="Z561" i="47" s="1"/>
  <c r="Y561" i="47"/>
  <c r="P561" i="47"/>
  <c r="Q561" i="47" s="1"/>
  <c r="B561" i="47"/>
  <c r="C561" i="47"/>
  <c r="F561" i="47"/>
  <c r="AL561" i="47"/>
  <c r="X560" i="47"/>
  <c r="Z560" i="47" s="1"/>
  <c r="Y560" i="47"/>
  <c r="P560" i="47"/>
  <c r="AL560" i="47"/>
  <c r="B560" i="47"/>
  <c r="C560" i="47"/>
  <c r="F560" i="47"/>
  <c r="X559" i="47"/>
  <c r="Z559" i="47" s="1"/>
  <c r="Y559" i="47"/>
  <c r="B559" i="47"/>
  <c r="AL559" i="47"/>
  <c r="C559" i="47"/>
  <c r="I559" i="47" s="1"/>
  <c r="F559" i="47"/>
  <c r="P559" i="47"/>
  <c r="Y558" i="47"/>
  <c r="X558" i="47"/>
  <c r="Z558" i="47" s="1"/>
  <c r="F558" i="47"/>
  <c r="C558" i="47"/>
  <c r="N558" i="47" s="1"/>
  <c r="B558" i="47"/>
  <c r="AL558" i="47"/>
  <c r="P558" i="47"/>
  <c r="X557" i="47"/>
  <c r="Z557" i="47" s="1"/>
  <c r="Y557" i="47"/>
  <c r="P557" i="47"/>
  <c r="Q557" i="47" s="1"/>
  <c r="AL557" i="47"/>
  <c r="B557" i="47"/>
  <c r="C557" i="47"/>
  <c r="F557" i="47"/>
  <c r="X556" i="47"/>
  <c r="Z556" i="47" s="1"/>
  <c r="Y556" i="47"/>
  <c r="AL556" i="47"/>
  <c r="P556" i="47"/>
  <c r="F556" i="47"/>
  <c r="C556" i="47"/>
  <c r="B556" i="47"/>
  <c r="X555" i="47"/>
  <c r="Z555" i="47" s="1"/>
  <c r="Y555" i="47"/>
  <c r="AL555" i="47"/>
  <c r="P555" i="47"/>
  <c r="F555" i="47"/>
  <c r="C555" i="47"/>
  <c r="B555" i="47"/>
  <c r="X554" i="47"/>
  <c r="Z554" i="47" s="1"/>
  <c r="Y554" i="47"/>
  <c r="AL554" i="47"/>
  <c r="P554" i="47"/>
  <c r="F554" i="47"/>
  <c r="B554" i="47"/>
  <c r="C554" i="47"/>
  <c r="Y553" i="47"/>
  <c r="X553" i="47"/>
  <c r="Z553" i="47" s="1"/>
  <c r="AL553" i="47"/>
  <c r="P553" i="47"/>
  <c r="F553" i="47"/>
  <c r="C553" i="47"/>
  <c r="B553" i="47"/>
  <c r="X552" i="47"/>
  <c r="Z552" i="47" s="1"/>
  <c r="Y552" i="47"/>
  <c r="AL552" i="47"/>
  <c r="P552" i="47"/>
  <c r="F552" i="47"/>
  <c r="C552" i="47"/>
  <c r="B552" i="47"/>
  <c r="Y551" i="47"/>
  <c r="X551" i="47"/>
  <c r="Z551" i="47" s="1"/>
  <c r="AL551" i="47"/>
  <c r="F551" i="47"/>
  <c r="C551" i="47"/>
  <c r="P551" i="47"/>
  <c r="B551" i="47"/>
  <c r="Y550" i="47"/>
  <c r="X550" i="47"/>
  <c r="Z550" i="47" s="1"/>
  <c r="AL550" i="47"/>
  <c r="B550" i="47"/>
  <c r="C550" i="47"/>
  <c r="F550" i="47"/>
  <c r="P550" i="47"/>
  <c r="Y549" i="47"/>
  <c r="X549" i="47"/>
  <c r="Z549" i="47" s="1"/>
  <c r="AL549" i="47"/>
  <c r="P549" i="47"/>
  <c r="F549" i="47"/>
  <c r="C549" i="47"/>
  <c r="B549" i="47"/>
  <c r="X548" i="47"/>
  <c r="Z548" i="47" s="1"/>
  <c r="Y548" i="47"/>
  <c r="C548" i="47"/>
  <c r="B548" i="47"/>
  <c r="F548" i="47"/>
  <c r="P548" i="47"/>
  <c r="AL548" i="47"/>
  <c r="Y547" i="47"/>
  <c r="X547" i="47"/>
  <c r="Z547" i="47" s="1"/>
  <c r="AL547" i="47"/>
  <c r="P547" i="47"/>
  <c r="F547" i="47"/>
  <c r="C547" i="47"/>
  <c r="B547" i="47"/>
  <c r="Y546" i="47"/>
  <c r="X546" i="47"/>
  <c r="Z546" i="47" s="1"/>
  <c r="AL546" i="47"/>
  <c r="B546" i="47"/>
  <c r="C546" i="47"/>
  <c r="F546" i="47"/>
  <c r="P546" i="47"/>
  <c r="Y545" i="47"/>
  <c r="X545" i="47"/>
  <c r="Z545" i="47" s="1"/>
  <c r="AL545" i="47"/>
  <c r="F545" i="47"/>
  <c r="B545" i="47"/>
  <c r="C545" i="47"/>
  <c r="P545" i="47"/>
  <c r="Y544" i="47"/>
  <c r="X544" i="47"/>
  <c r="Z544" i="47" s="1"/>
  <c r="P544" i="47"/>
  <c r="F544" i="47"/>
  <c r="C544" i="47"/>
  <c r="B544" i="47"/>
  <c r="AL544" i="47"/>
  <c r="Y543" i="47"/>
  <c r="X543" i="47"/>
  <c r="Z543" i="47" s="1"/>
  <c r="P543" i="47"/>
  <c r="F543" i="47"/>
  <c r="B543" i="47"/>
  <c r="AL543" i="47"/>
  <c r="C543" i="47"/>
  <c r="Y542" i="47"/>
  <c r="X542" i="47"/>
  <c r="Z542" i="47" s="1"/>
  <c r="B542" i="47"/>
  <c r="AL542" i="47"/>
  <c r="F542" i="47"/>
  <c r="P542" i="47"/>
  <c r="C542" i="47"/>
  <c r="Y541" i="47"/>
  <c r="X541" i="47"/>
  <c r="Z541" i="47" s="1"/>
  <c r="P541" i="47"/>
  <c r="B541" i="47"/>
  <c r="C541" i="47"/>
  <c r="AL541" i="47"/>
  <c r="F541" i="47"/>
  <c r="Y540" i="47"/>
  <c r="X540" i="47"/>
  <c r="Z540" i="47" s="1"/>
  <c r="P540" i="47"/>
  <c r="C540" i="47"/>
  <c r="AL540" i="47"/>
  <c r="B540" i="47"/>
  <c r="F540" i="47"/>
  <c r="X539" i="47"/>
  <c r="Z539" i="47" s="1"/>
  <c r="Y539" i="47"/>
  <c r="F539" i="47"/>
  <c r="P539" i="47"/>
  <c r="AL539" i="47"/>
  <c r="C539" i="47"/>
  <c r="B539" i="47"/>
  <c r="X538" i="47"/>
  <c r="Z538" i="47" s="1"/>
  <c r="Y538" i="47"/>
  <c r="AL538" i="47"/>
  <c r="C538" i="47"/>
  <c r="P538" i="47"/>
  <c r="F538" i="47"/>
  <c r="B538" i="47"/>
  <c r="Y537" i="47"/>
  <c r="X537" i="47"/>
  <c r="Z537" i="47" s="1"/>
  <c r="AL537" i="47"/>
  <c r="C537" i="47"/>
  <c r="P537" i="47"/>
  <c r="F537" i="47"/>
  <c r="B537" i="47"/>
  <c r="Y536" i="47"/>
  <c r="X536" i="47"/>
  <c r="Z536" i="47" s="1"/>
  <c r="P536" i="47"/>
  <c r="C536" i="47"/>
  <c r="B536" i="47"/>
  <c r="F536" i="47"/>
  <c r="AL536" i="47"/>
  <c r="X535" i="47"/>
  <c r="Z535" i="47" s="1"/>
  <c r="Y535" i="47"/>
  <c r="C535" i="47"/>
  <c r="H535" i="47" s="1"/>
  <c r="B535" i="47"/>
  <c r="F535" i="47"/>
  <c r="AL535" i="47"/>
  <c r="P535" i="47"/>
  <c r="Y534" i="47"/>
  <c r="X534" i="47"/>
  <c r="Z534" i="47" s="1"/>
  <c r="F534" i="47"/>
  <c r="C534" i="47"/>
  <c r="B534" i="47"/>
  <c r="Y533" i="47"/>
  <c r="X533" i="47"/>
  <c r="Z533" i="47" s="1"/>
  <c r="AL533" i="47"/>
  <c r="P533" i="47"/>
  <c r="F533" i="47"/>
  <c r="C533" i="47"/>
  <c r="B533" i="47"/>
  <c r="Y532" i="47"/>
  <c r="X532" i="47"/>
  <c r="Z532" i="47" s="1"/>
  <c r="AL532" i="47"/>
  <c r="P532" i="47"/>
  <c r="F532" i="47"/>
  <c r="C532" i="47"/>
  <c r="B532" i="47"/>
  <c r="Y531" i="47"/>
  <c r="X531" i="47"/>
  <c r="Z531" i="47" s="1"/>
  <c r="AL531" i="47"/>
  <c r="P531" i="47"/>
  <c r="F531" i="47"/>
  <c r="C531" i="47"/>
  <c r="B531" i="47"/>
  <c r="X530" i="47"/>
  <c r="Z530" i="47" s="1"/>
  <c r="Y530" i="47"/>
  <c r="AL530" i="47"/>
  <c r="P530" i="47"/>
  <c r="F530" i="47"/>
  <c r="C530" i="47"/>
  <c r="B530" i="47"/>
  <c r="Y529" i="47"/>
  <c r="X529" i="47"/>
  <c r="Z529" i="47" s="1"/>
  <c r="AL529" i="47"/>
  <c r="P529" i="47"/>
  <c r="F529" i="47"/>
  <c r="C529" i="47"/>
  <c r="B529" i="47"/>
  <c r="Y528" i="47"/>
  <c r="X528" i="47"/>
  <c r="Z528" i="47" s="1"/>
  <c r="AL528" i="47"/>
  <c r="P528" i="47"/>
  <c r="F528" i="47"/>
  <c r="C528" i="47"/>
  <c r="B528" i="47"/>
  <c r="Y527" i="47"/>
  <c r="X527" i="47"/>
  <c r="Z527" i="47" s="1"/>
  <c r="AL527" i="47"/>
  <c r="P527" i="47"/>
  <c r="F527" i="47"/>
  <c r="C527" i="47"/>
  <c r="B527" i="47"/>
  <c r="Y526" i="47"/>
  <c r="X526" i="47"/>
  <c r="Z526" i="47" s="1"/>
  <c r="AL526" i="47"/>
  <c r="P526" i="47"/>
  <c r="F526" i="47"/>
  <c r="C526" i="47"/>
  <c r="B526" i="47"/>
  <c r="Y525" i="47"/>
  <c r="X525" i="47"/>
  <c r="Z525" i="47" s="1"/>
  <c r="AL525" i="47"/>
  <c r="P525" i="47"/>
  <c r="F525" i="47"/>
  <c r="C525" i="47"/>
  <c r="B525" i="47"/>
  <c r="Y524" i="47"/>
  <c r="X524" i="47"/>
  <c r="Z524" i="47" s="1"/>
  <c r="B524" i="47"/>
  <c r="C524" i="47"/>
  <c r="M524" i="47" s="1"/>
  <c r="F524" i="47"/>
  <c r="AL524" i="47"/>
  <c r="P524" i="47"/>
  <c r="X523" i="47"/>
  <c r="Z523" i="47" s="1"/>
  <c r="Y523" i="47"/>
  <c r="C523" i="47"/>
  <c r="N523" i="47" s="1"/>
  <c r="F523" i="47"/>
  <c r="B523" i="47"/>
  <c r="AL523" i="47"/>
  <c r="P523" i="47"/>
  <c r="X522" i="47"/>
  <c r="Z522" i="47" s="1"/>
  <c r="Y522" i="47"/>
  <c r="AL522" i="47"/>
  <c r="B522" i="47"/>
  <c r="C522" i="47"/>
  <c r="F522" i="47"/>
  <c r="P522" i="47"/>
  <c r="X521" i="47"/>
  <c r="Z521" i="47" s="1"/>
  <c r="Y521" i="47"/>
  <c r="AL521" i="47"/>
  <c r="P521" i="47"/>
  <c r="B521" i="47"/>
  <c r="C521" i="47"/>
  <c r="F521" i="47"/>
  <c r="Y520" i="47"/>
  <c r="X520" i="47"/>
  <c r="Z520" i="47" s="1"/>
  <c r="AL520" i="47"/>
  <c r="C520" i="47"/>
  <c r="H520" i="47" s="1"/>
  <c r="B520" i="47"/>
  <c r="P520" i="47"/>
  <c r="Q520" i="47" s="1"/>
  <c r="F520" i="47"/>
  <c r="X519" i="47"/>
  <c r="Z519" i="47" s="1"/>
  <c r="Y519" i="47"/>
  <c r="AL519" i="47"/>
  <c r="P519" i="47"/>
  <c r="B519" i="47"/>
  <c r="C519" i="47"/>
  <c r="F519" i="47"/>
  <c r="Y518" i="47"/>
  <c r="X518" i="47"/>
  <c r="Z518" i="47" s="1"/>
  <c r="AL518" i="47"/>
  <c r="P518" i="47"/>
  <c r="B518" i="47"/>
  <c r="C518" i="47"/>
  <c r="F518" i="47"/>
  <c r="Y517" i="47"/>
  <c r="X517" i="47"/>
  <c r="Z517" i="47" s="1"/>
  <c r="F517" i="47"/>
  <c r="C517" i="47"/>
  <c r="B517" i="47"/>
  <c r="AL517" i="47"/>
  <c r="P517" i="47"/>
  <c r="X516" i="47"/>
  <c r="Z516" i="47" s="1"/>
  <c r="Y516" i="47"/>
  <c r="AL516" i="47"/>
  <c r="C516" i="47"/>
  <c r="B516" i="47"/>
  <c r="P516" i="47"/>
  <c r="F516" i="47"/>
  <c r="X515" i="47"/>
  <c r="Z515" i="47" s="1"/>
  <c r="Y515" i="47"/>
  <c r="F515" i="47"/>
  <c r="C515" i="47"/>
  <c r="B515" i="47"/>
  <c r="AL515" i="47"/>
  <c r="P515" i="47"/>
  <c r="X514" i="47"/>
  <c r="Z514" i="47" s="1"/>
  <c r="Y514" i="47"/>
  <c r="C514" i="47"/>
  <c r="AL514" i="47"/>
  <c r="F514" i="47"/>
  <c r="P514" i="47"/>
  <c r="B514" i="47"/>
  <c r="X513" i="47"/>
  <c r="Z513" i="47" s="1"/>
  <c r="Y513" i="47"/>
  <c r="P513" i="47"/>
  <c r="Q513" i="47" s="1"/>
  <c r="B513" i="47"/>
  <c r="C513" i="47"/>
  <c r="F513" i="47"/>
  <c r="AL513" i="47"/>
  <c r="Y512" i="47"/>
  <c r="X512" i="47"/>
  <c r="Z512" i="47" s="1"/>
  <c r="AL512" i="47"/>
  <c r="P512" i="47"/>
  <c r="F512" i="47"/>
  <c r="C512" i="47"/>
  <c r="B512" i="47"/>
  <c r="Y511" i="47"/>
  <c r="X511" i="47"/>
  <c r="Z511" i="47" s="1"/>
  <c r="P511" i="47"/>
  <c r="F511" i="47"/>
  <c r="C511" i="47"/>
  <c r="B511" i="47"/>
  <c r="AL511" i="47"/>
  <c r="X510" i="47"/>
  <c r="Z510" i="47" s="1"/>
  <c r="Y510" i="47"/>
  <c r="P510" i="47"/>
  <c r="AL510" i="47"/>
  <c r="F510" i="47"/>
  <c r="C510" i="47"/>
  <c r="B510" i="47"/>
  <c r="Y509" i="47"/>
  <c r="X509" i="47"/>
  <c r="Z509" i="47" s="1"/>
  <c r="AL509" i="47"/>
  <c r="P509" i="47"/>
  <c r="F509" i="47"/>
  <c r="C509" i="47"/>
  <c r="B509" i="47"/>
  <c r="Y508" i="47"/>
  <c r="X508" i="47"/>
  <c r="Z508" i="47" s="1"/>
  <c r="AL508" i="47"/>
  <c r="P508" i="47"/>
  <c r="F508" i="47"/>
  <c r="C508" i="47"/>
  <c r="B508" i="47"/>
  <c r="X507" i="47"/>
  <c r="Z507" i="47" s="1"/>
  <c r="Y507" i="47"/>
  <c r="B507" i="47"/>
  <c r="F507" i="47"/>
  <c r="P507" i="47"/>
  <c r="AL507" i="47"/>
  <c r="C507" i="47"/>
  <c r="Y506" i="47"/>
  <c r="X506" i="47"/>
  <c r="Z506" i="47" s="1"/>
  <c r="P506" i="47"/>
  <c r="AL506" i="47"/>
  <c r="F506" i="47"/>
  <c r="B506" i="47"/>
  <c r="C506" i="47"/>
  <c r="X505" i="47"/>
  <c r="Z505" i="47" s="1"/>
  <c r="Y505" i="47"/>
  <c r="AL505" i="47"/>
  <c r="P505" i="47"/>
  <c r="F505" i="47"/>
  <c r="B505" i="47"/>
  <c r="C505" i="47"/>
  <c r="X504" i="47"/>
  <c r="Z504" i="47" s="1"/>
  <c r="Y504" i="47"/>
  <c r="P504" i="47"/>
  <c r="AL504" i="47"/>
  <c r="B504" i="47"/>
  <c r="C504" i="47"/>
  <c r="F504" i="47"/>
  <c r="X503" i="47"/>
  <c r="Z503" i="47" s="1"/>
  <c r="Y503" i="47"/>
  <c r="AL503" i="47"/>
  <c r="P503" i="47"/>
  <c r="Q503" i="47" s="1"/>
  <c r="F503" i="47"/>
  <c r="C503" i="47"/>
  <c r="J503" i="47" s="1"/>
  <c r="B503" i="47"/>
  <c r="X502" i="47"/>
  <c r="Z502" i="47" s="1"/>
  <c r="Y502" i="47"/>
  <c r="P502" i="47"/>
  <c r="AL502" i="47"/>
  <c r="F502" i="47"/>
  <c r="C502" i="47"/>
  <c r="B502" i="47"/>
  <c r="Y501" i="47"/>
  <c r="X501" i="47"/>
  <c r="Z501" i="47" s="1"/>
  <c r="P501" i="47"/>
  <c r="C501" i="47"/>
  <c r="AL501" i="47"/>
  <c r="F501" i="47"/>
  <c r="B501" i="47"/>
  <c r="Y500" i="47"/>
  <c r="X500" i="47"/>
  <c r="Z500" i="47" s="1"/>
  <c r="F500" i="47"/>
  <c r="C500" i="47"/>
  <c r="I500" i="47" s="1"/>
  <c r="AL500" i="47"/>
  <c r="B500" i="47"/>
  <c r="P500" i="47"/>
  <c r="X499" i="47"/>
  <c r="Z499" i="47" s="1"/>
  <c r="Y499" i="47"/>
  <c r="AL499" i="47"/>
  <c r="B499" i="47"/>
  <c r="P499" i="47"/>
  <c r="F499" i="47"/>
  <c r="C499" i="47"/>
  <c r="Y498" i="47"/>
  <c r="X498" i="47"/>
  <c r="Z498" i="47" s="1"/>
  <c r="B498" i="47"/>
  <c r="AL498" i="47"/>
  <c r="C498" i="47"/>
  <c r="F498" i="47"/>
  <c r="P498" i="47"/>
  <c r="X497" i="47"/>
  <c r="Z497" i="47" s="1"/>
  <c r="Y497" i="47"/>
  <c r="AL497" i="47"/>
  <c r="B497" i="47"/>
  <c r="C497" i="47"/>
  <c r="F497" i="47"/>
  <c r="P497" i="47"/>
  <c r="Q497" i="47" s="1"/>
  <c r="Y496" i="47"/>
  <c r="X496" i="47"/>
  <c r="Z496" i="47" s="1"/>
  <c r="B496" i="47"/>
  <c r="AL496" i="47"/>
  <c r="P496" i="47"/>
  <c r="F496" i="47"/>
  <c r="C496" i="47"/>
  <c r="Y495" i="47"/>
  <c r="X495" i="47"/>
  <c r="Z495" i="47" s="1"/>
  <c r="C495" i="47"/>
  <c r="B495" i="47"/>
  <c r="AL495" i="47"/>
  <c r="P495" i="47"/>
  <c r="F495" i="47"/>
  <c r="Y494" i="47"/>
  <c r="X494" i="47"/>
  <c r="Z494" i="47" s="1"/>
  <c r="AL494" i="47"/>
  <c r="C494" i="47"/>
  <c r="P494" i="47"/>
  <c r="B494" i="47"/>
  <c r="F494" i="47"/>
  <c r="Y493" i="47"/>
  <c r="X493" i="47"/>
  <c r="Z493" i="47" s="1"/>
  <c r="AL493" i="47"/>
  <c r="P493" i="47"/>
  <c r="F493" i="47"/>
  <c r="C493" i="47"/>
  <c r="B493" i="47"/>
  <c r="X492" i="47"/>
  <c r="Z492" i="47" s="1"/>
  <c r="Y492" i="47"/>
  <c r="C492" i="47"/>
  <c r="B492" i="47"/>
  <c r="AL492" i="47"/>
  <c r="P492" i="47"/>
  <c r="F492" i="47"/>
  <c r="Y491" i="47"/>
  <c r="X491" i="47"/>
  <c r="Z491" i="47" s="1"/>
  <c r="B491" i="47"/>
  <c r="AL491" i="47"/>
  <c r="P491" i="47"/>
  <c r="F491" i="47"/>
  <c r="C491" i="47"/>
  <c r="X490" i="47"/>
  <c r="Z490" i="47" s="1"/>
  <c r="Y490" i="47"/>
  <c r="C490" i="47"/>
  <c r="B490" i="47"/>
  <c r="AL490" i="47"/>
  <c r="P490" i="47"/>
  <c r="F490" i="47"/>
  <c r="Y489" i="47"/>
  <c r="X489" i="47"/>
  <c r="Z489" i="47" s="1"/>
  <c r="C489" i="47"/>
  <c r="AL489" i="47"/>
  <c r="P489" i="47"/>
  <c r="B489" i="47"/>
  <c r="F489" i="47"/>
  <c r="Y488" i="47"/>
  <c r="X488" i="47"/>
  <c r="Z488" i="47" s="1"/>
  <c r="B488" i="47"/>
  <c r="AL488" i="47"/>
  <c r="P488" i="47"/>
  <c r="F488" i="47"/>
  <c r="C488" i="47"/>
  <c r="Y487" i="47"/>
  <c r="X487" i="47"/>
  <c r="Z487" i="47" s="1"/>
  <c r="P487" i="47"/>
  <c r="AL487" i="47"/>
  <c r="C487" i="47"/>
  <c r="B487" i="47"/>
  <c r="F487" i="47"/>
  <c r="Y486" i="47"/>
  <c r="X486" i="47"/>
  <c r="Z486" i="47" s="1"/>
  <c r="P486" i="47"/>
  <c r="Q486" i="47" s="1"/>
  <c r="AL486" i="47"/>
  <c r="B486" i="47"/>
  <c r="C486" i="47"/>
  <c r="F486" i="47"/>
  <c r="Y485" i="47"/>
  <c r="X485" i="47"/>
  <c r="Z485" i="47" s="1"/>
  <c r="P485" i="47"/>
  <c r="F485" i="47"/>
  <c r="AL485" i="47"/>
  <c r="C485" i="47"/>
  <c r="B485" i="47"/>
  <c r="Y484" i="47"/>
  <c r="X484" i="47"/>
  <c r="Z484" i="47" s="1"/>
  <c r="P484" i="47"/>
  <c r="AL484" i="47"/>
  <c r="B484" i="47"/>
  <c r="C484" i="47"/>
  <c r="F484" i="47"/>
  <c r="X483" i="47"/>
  <c r="Z483" i="47" s="1"/>
  <c r="Y483" i="47"/>
  <c r="F483" i="47"/>
  <c r="B483" i="47"/>
  <c r="C483" i="47"/>
  <c r="AL483" i="47"/>
  <c r="P483" i="47"/>
  <c r="X482" i="47"/>
  <c r="Z482" i="47" s="1"/>
  <c r="Y482" i="47"/>
  <c r="AL482" i="47"/>
  <c r="P482" i="47"/>
  <c r="F482" i="47"/>
  <c r="C482" i="47"/>
  <c r="H482" i="47" s="1"/>
  <c r="B482" i="47"/>
  <c r="X481" i="47"/>
  <c r="Z481" i="47" s="1"/>
  <c r="Y481" i="47"/>
  <c r="F481" i="47"/>
  <c r="AL481" i="47"/>
  <c r="P481" i="47"/>
  <c r="B481" i="47"/>
  <c r="C481" i="47"/>
  <c r="Y480" i="47"/>
  <c r="X480" i="47"/>
  <c r="Z480" i="47" s="1"/>
  <c r="F480" i="47"/>
  <c r="AL480" i="47"/>
  <c r="P480" i="47"/>
  <c r="C480" i="47"/>
  <c r="B480" i="47"/>
  <c r="X479" i="47"/>
  <c r="Z479" i="47" s="1"/>
  <c r="Y479" i="47"/>
  <c r="P479" i="47"/>
  <c r="Q479" i="47" s="1"/>
  <c r="AL479" i="47"/>
  <c r="F479" i="47"/>
  <c r="C479" i="47"/>
  <c r="B479" i="47"/>
  <c r="X478" i="47"/>
  <c r="Z478" i="47" s="1"/>
  <c r="Y478" i="47"/>
  <c r="P478" i="47"/>
  <c r="B478" i="47"/>
  <c r="C478" i="47"/>
  <c r="F478" i="47"/>
  <c r="AL478" i="47"/>
  <c r="X477" i="47"/>
  <c r="Z477" i="47" s="1"/>
  <c r="Y477" i="47"/>
  <c r="F477" i="47"/>
  <c r="C477" i="47"/>
  <c r="N477" i="47" s="1"/>
  <c r="B477" i="47"/>
  <c r="P477" i="47"/>
  <c r="AL477" i="47"/>
  <c r="Y476" i="47"/>
  <c r="X476" i="47"/>
  <c r="Z476" i="47" s="1"/>
  <c r="AL476" i="47"/>
  <c r="P476" i="47"/>
  <c r="F476" i="47"/>
  <c r="B476" i="47"/>
  <c r="C476" i="47"/>
  <c r="Y475" i="47"/>
  <c r="X475" i="47"/>
  <c r="Z475" i="47" s="1"/>
  <c r="AL475" i="47"/>
  <c r="F475" i="47"/>
  <c r="C475" i="47"/>
  <c r="B475" i="47"/>
  <c r="P475" i="47"/>
  <c r="X474" i="47"/>
  <c r="Z474" i="47" s="1"/>
  <c r="Y474" i="47"/>
  <c r="F474" i="47"/>
  <c r="C474" i="47"/>
  <c r="B474" i="47"/>
  <c r="AL474" i="47"/>
  <c r="P474" i="47"/>
  <c r="X473" i="47"/>
  <c r="Z473" i="47" s="1"/>
  <c r="Y473" i="47"/>
  <c r="F473" i="47"/>
  <c r="C473" i="47"/>
  <c r="B473" i="47"/>
  <c r="AL473" i="47"/>
  <c r="P473" i="47"/>
  <c r="Y472" i="47"/>
  <c r="X472" i="47"/>
  <c r="Z472" i="47" s="1"/>
  <c r="AL472" i="47"/>
  <c r="C472" i="47"/>
  <c r="B472" i="47"/>
  <c r="P472" i="47"/>
  <c r="F472" i="47"/>
  <c r="Y471" i="47"/>
  <c r="X471" i="47"/>
  <c r="Z471" i="47" s="1"/>
  <c r="AL471" i="47"/>
  <c r="C471" i="47"/>
  <c r="B471" i="47"/>
  <c r="F471" i="47"/>
  <c r="P471" i="47"/>
  <c r="Y470" i="47"/>
  <c r="X470" i="47"/>
  <c r="Z470" i="47" s="1"/>
  <c r="AL470" i="47"/>
  <c r="F470" i="47"/>
  <c r="P470" i="47"/>
  <c r="B470" i="47"/>
  <c r="C470" i="47"/>
  <c r="E470" i="47" s="1"/>
  <c r="Y469" i="47"/>
  <c r="X469" i="47"/>
  <c r="Z469" i="47" s="1"/>
  <c r="B469" i="47"/>
  <c r="C469" i="47"/>
  <c r="F469" i="47"/>
  <c r="P469" i="47"/>
  <c r="Q469" i="47" s="1"/>
  <c r="AL469" i="47"/>
  <c r="X468" i="47"/>
  <c r="Z468" i="47" s="1"/>
  <c r="Y468" i="47"/>
  <c r="AL468" i="47"/>
  <c r="B468" i="47"/>
  <c r="F468" i="47"/>
  <c r="P468" i="47"/>
  <c r="C468" i="47"/>
  <c r="X467" i="47"/>
  <c r="Z467" i="47" s="1"/>
  <c r="Y467" i="47"/>
  <c r="AL467" i="47"/>
  <c r="F467" i="47"/>
  <c r="B467" i="47"/>
  <c r="C467" i="47"/>
  <c r="E467" i="47" s="1"/>
  <c r="P467" i="47"/>
  <c r="X466" i="47"/>
  <c r="Z466" i="47" s="1"/>
  <c r="Y466" i="47"/>
  <c r="C466" i="47"/>
  <c r="B466" i="47"/>
  <c r="P466" i="47"/>
  <c r="F466" i="47"/>
  <c r="AL466" i="47"/>
  <c r="X465" i="47"/>
  <c r="Z465" i="47" s="1"/>
  <c r="Y465" i="47"/>
  <c r="P465" i="47"/>
  <c r="Q465" i="47" s="1"/>
  <c r="AL465" i="47"/>
  <c r="B465" i="47"/>
  <c r="C465" i="47"/>
  <c r="F465" i="47"/>
  <c r="Y464" i="47"/>
  <c r="X464" i="47"/>
  <c r="Z464" i="47" s="1"/>
  <c r="F464" i="47"/>
  <c r="C464" i="47"/>
  <c r="B464" i="47"/>
  <c r="AL464" i="47"/>
  <c r="P464" i="47"/>
  <c r="Y463" i="47"/>
  <c r="X463" i="47"/>
  <c r="Z463" i="47" s="1"/>
  <c r="F463" i="47"/>
  <c r="P463" i="47"/>
  <c r="AL463" i="47"/>
  <c r="B463" i="47"/>
  <c r="C463" i="47"/>
  <c r="Y462" i="47"/>
  <c r="X462" i="47"/>
  <c r="Z462" i="47" s="1"/>
  <c r="F462" i="47"/>
  <c r="C462" i="47"/>
  <c r="B462" i="47"/>
  <c r="P462" i="47"/>
  <c r="AL462" i="47"/>
  <c r="X461" i="47"/>
  <c r="Z461" i="47" s="1"/>
  <c r="Y461" i="47"/>
  <c r="P461" i="47"/>
  <c r="AL461" i="47"/>
  <c r="F461" i="47"/>
  <c r="C461" i="47"/>
  <c r="B461" i="47"/>
  <c r="X460" i="47"/>
  <c r="Z460" i="47" s="1"/>
  <c r="Y460" i="47"/>
  <c r="P460" i="47"/>
  <c r="Q460" i="47" s="1"/>
  <c r="F460" i="47"/>
  <c r="C460" i="47"/>
  <c r="B460" i="47"/>
  <c r="AL460" i="47"/>
  <c r="Y459" i="47"/>
  <c r="X459" i="47"/>
  <c r="Z459" i="47" s="1"/>
  <c r="P459" i="47"/>
  <c r="Q459" i="47" s="1"/>
  <c r="AL459" i="47"/>
  <c r="F459" i="47"/>
  <c r="C459" i="47"/>
  <c r="B459" i="47"/>
  <c r="Y458" i="47"/>
  <c r="X458" i="47"/>
  <c r="Z458" i="47" s="1"/>
  <c r="F458" i="47"/>
  <c r="C458" i="47"/>
  <c r="B458" i="47"/>
  <c r="AL458" i="47"/>
  <c r="P458" i="47"/>
  <c r="X457" i="47"/>
  <c r="Z457" i="47" s="1"/>
  <c r="Y457" i="47"/>
  <c r="C457" i="47"/>
  <c r="B457" i="47"/>
  <c r="P457" i="47"/>
  <c r="AL457" i="47"/>
  <c r="F457" i="47"/>
  <c r="Y456" i="47"/>
  <c r="X456" i="47"/>
  <c r="Z456" i="47" s="1"/>
  <c r="F456" i="47"/>
  <c r="C456" i="47"/>
  <c r="M456" i="47" s="1"/>
  <c r="B456" i="47"/>
  <c r="AL456" i="47"/>
  <c r="P456" i="47"/>
  <c r="Y455" i="47"/>
  <c r="X455" i="47"/>
  <c r="Z455" i="47" s="1"/>
  <c r="AL455" i="47"/>
  <c r="C455" i="47"/>
  <c r="F455" i="47"/>
  <c r="B455" i="47"/>
  <c r="P455" i="47"/>
  <c r="X454" i="47"/>
  <c r="Z454" i="47" s="1"/>
  <c r="Y454" i="47"/>
  <c r="F454" i="47"/>
  <c r="P454" i="47"/>
  <c r="AL454" i="47"/>
  <c r="B454" i="47"/>
  <c r="C454" i="47"/>
  <c r="X453" i="47"/>
  <c r="Z453" i="47" s="1"/>
  <c r="Y453" i="47"/>
  <c r="F453" i="47"/>
  <c r="B453" i="47"/>
  <c r="C453" i="47"/>
  <c r="P453" i="47"/>
  <c r="Q453" i="47" s="1"/>
  <c r="AL453" i="47"/>
  <c r="X452" i="47"/>
  <c r="Z452" i="47" s="1"/>
  <c r="Y452" i="47"/>
  <c r="B452" i="47"/>
  <c r="C452" i="47"/>
  <c r="F452" i="47"/>
  <c r="P452" i="47"/>
  <c r="AL452" i="47"/>
  <c r="Y451" i="47"/>
  <c r="X451" i="47"/>
  <c r="Z451" i="47" s="1"/>
  <c r="C451" i="47"/>
  <c r="B451" i="47"/>
  <c r="AL451" i="47"/>
  <c r="P451" i="47"/>
  <c r="F451" i="47"/>
  <c r="Y450" i="47"/>
  <c r="X450" i="47"/>
  <c r="Z450" i="47" s="1"/>
  <c r="AL450" i="47"/>
  <c r="P450" i="47"/>
  <c r="B450" i="47"/>
  <c r="C450" i="47"/>
  <c r="F450" i="47"/>
  <c r="X449" i="47"/>
  <c r="Z449" i="47" s="1"/>
  <c r="Y449" i="47"/>
  <c r="C449" i="47"/>
  <c r="P449" i="47"/>
  <c r="F449" i="47"/>
  <c r="AL449" i="47"/>
  <c r="B449" i="47"/>
  <c r="Y448" i="47"/>
  <c r="X448" i="47"/>
  <c r="Z448" i="47" s="1"/>
  <c r="B448" i="47"/>
  <c r="C448" i="47"/>
  <c r="F448" i="47"/>
  <c r="AL448" i="47"/>
  <c r="P448" i="47"/>
  <c r="Y447" i="47"/>
  <c r="X447" i="47"/>
  <c r="Z447" i="47" s="1"/>
  <c r="AL447" i="47"/>
  <c r="C447" i="47"/>
  <c r="I447" i="47" s="1"/>
  <c r="B447" i="47"/>
  <c r="P447" i="47"/>
  <c r="F447" i="47"/>
  <c r="X446" i="47"/>
  <c r="Z446" i="47" s="1"/>
  <c r="Y446" i="47"/>
  <c r="F446" i="47"/>
  <c r="AL446" i="47"/>
  <c r="B446" i="47"/>
  <c r="C446" i="47"/>
  <c r="P446" i="47"/>
  <c r="X445" i="47"/>
  <c r="Z445" i="47" s="1"/>
  <c r="Y445" i="47"/>
  <c r="P445" i="47"/>
  <c r="Q445" i="47" s="1"/>
  <c r="C445" i="47"/>
  <c r="AL445" i="47"/>
  <c r="B445" i="47"/>
  <c r="F445" i="47"/>
  <c r="X444" i="47"/>
  <c r="Z444" i="47" s="1"/>
  <c r="Y444" i="47"/>
  <c r="P444" i="47"/>
  <c r="B444" i="47"/>
  <c r="AL444" i="47"/>
  <c r="C444" i="47"/>
  <c r="F444" i="47"/>
  <c r="X443" i="47"/>
  <c r="Z443" i="47" s="1"/>
  <c r="Y443" i="47"/>
  <c r="P443" i="47"/>
  <c r="Q443" i="47" s="1"/>
  <c r="C443" i="47"/>
  <c r="G443" i="47" s="1"/>
  <c r="F443" i="47"/>
  <c r="AL443" i="47"/>
  <c r="B443" i="47"/>
  <c r="Y442" i="47"/>
  <c r="X442" i="47"/>
  <c r="Z442" i="47" s="1"/>
  <c r="F442" i="47"/>
  <c r="P442" i="47"/>
  <c r="Q442" i="47" s="1"/>
  <c r="AL442" i="47"/>
  <c r="B442" i="47"/>
  <c r="C442" i="47"/>
  <c r="X441" i="47"/>
  <c r="Z441" i="47" s="1"/>
  <c r="Y441" i="47"/>
  <c r="P441" i="47"/>
  <c r="Q441" i="47" s="1"/>
  <c r="C441" i="47"/>
  <c r="AL441" i="47"/>
  <c r="B441" i="47"/>
  <c r="F441" i="47"/>
  <c r="Y440" i="47"/>
  <c r="X440" i="47"/>
  <c r="Z440" i="47" s="1"/>
  <c r="B440" i="47"/>
  <c r="F440" i="47"/>
  <c r="C440" i="47"/>
  <c r="AL440" i="47"/>
  <c r="P440" i="47"/>
  <c r="X439" i="47"/>
  <c r="Z439" i="47" s="1"/>
  <c r="Y439" i="47"/>
  <c r="AL439" i="47"/>
  <c r="P439" i="47"/>
  <c r="C439" i="47"/>
  <c r="B439" i="47"/>
  <c r="F439" i="47"/>
  <c r="X438" i="47"/>
  <c r="Z438" i="47" s="1"/>
  <c r="Y438" i="47"/>
  <c r="B438" i="47"/>
  <c r="F438" i="47"/>
  <c r="P438" i="47"/>
  <c r="C438" i="47"/>
  <c r="AL438" i="47"/>
  <c r="X437" i="47"/>
  <c r="Z437" i="47" s="1"/>
  <c r="Y437" i="47"/>
  <c r="P437" i="47"/>
  <c r="F437" i="47"/>
  <c r="B437" i="47"/>
  <c r="AL437" i="47"/>
  <c r="C437" i="47"/>
  <c r="X436" i="47"/>
  <c r="Z436" i="47" s="1"/>
  <c r="Y436" i="47"/>
  <c r="P436" i="47"/>
  <c r="AL436" i="47"/>
  <c r="F436" i="47"/>
  <c r="B436" i="47"/>
  <c r="C436" i="47"/>
  <c r="X435" i="47"/>
  <c r="Z435" i="47" s="1"/>
  <c r="Y435" i="47"/>
  <c r="P435" i="47"/>
  <c r="B435" i="47"/>
  <c r="AL435" i="47"/>
  <c r="C435" i="47"/>
  <c r="F435" i="47"/>
  <c r="Y434" i="47"/>
  <c r="X434" i="47"/>
  <c r="Z434" i="47" s="1"/>
  <c r="AL434" i="47"/>
  <c r="F434" i="47"/>
  <c r="B434" i="47"/>
  <c r="C434" i="47"/>
  <c r="P434" i="47"/>
  <c r="X433" i="47"/>
  <c r="Z433" i="47" s="1"/>
  <c r="Y433" i="47"/>
  <c r="B433" i="47"/>
  <c r="AL433" i="47"/>
  <c r="F433" i="47"/>
  <c r="P433" i="47"/>
  <c r="C433" i="47"/>
  <c r="Y432" i="47"/>
  <c r="X432" i="47"/>
  <c r="Z432" i="47" s="1"/>
  <c r="B432" i="47"/>
  <c r="F432" i="47"/>
  <c r="AL432" i="47"/>
  <c r="C432" i="47"/>
  <c r="P432" i="47"/>
  <c r="Y431" i="47"/>
  <c r="X431" i="47"/>
  <c r="Z431" i="47" s="1"/>
  <c r="AL431" i="47"/>
  <c r="F431" i="47"/>
  <c r="C431" i="47"/>
  <c r="B431" i="47"/>
  <c r="P431" i="47"/>
  <c r="Y430" i="47"/>
  <c r="X430" i="47"/>
  <c r="Z430" i="47" s="1"/>
  <c r="AL430" i="47"/>
  <c r="P430" i="47"/>
  <c r="Q430" i="47" s="1"/>
  <c r="C430" i="47"/>
  <c r="B430" i="47"/>
  <c r="F430" i="47"/>
  <c r="Y429" i="47"/>
  <c r="X429" i="47"/>
  <c r="Z429" i="47" s="1"/>
  <c r="P429" i="47"/>
  <c r="C429" i="47"/>
  <c r="AL429" i="47"/>
  <c r="F429" i="47"/>
  <c r="B429" i="47"/>
  <c r="I429" i="47" s="1"/>
  <c r="Y428" i="47"/>
  <c r="X428" i="47"/>
  <c r="Z428" i="47" s="1"/>
  <c r="P428" i="47"/>
  <c r="AL428" i="47"/>
  <c r="B428" i="47"/>
  <c r="F428" i="47"/>
  <c r="C428" i="47"/>
  <c r="X427" i="47"/>
  <c r="Z427" i="47" s="1"/>
  <c r="Y427" i="47"/>
  <c r="P427" i="47"/>
  <c r="AL427" i="47"/>
  <c r="C427" i="47"/>
  <c r="F427" i="47"/>
  <c r="B427" i="47"/>
  <c r="X426" i="47"/>
  <c r="Z426" i="47" s="1"/>
  <c r="Y426" i="47"/>
  <c r="B426" i="47"/>
  <c r="F426" i="47"/>
  <c r="C426" i="47"/>
  <c r="L426" i="47" s="1"/>
  <c r="P426" i="47"/>
  <c r="AL426" i="47"/>
  <c r="X425" i="47"/>
  <c r="Z425" i="47" s="1"/>
  <c r="Y425" i="47"/>
  <c r="C425" i="47"/>
  <c r="AL425" i="47"/>
  <c r="P425" i="47"/>
  <c r="F425" i="47"/>
  <c r="B425" i="47"/>
  <c r="Y424" i="47"/>
  <c r="X424" i="47"/>
  <c r="Z424" i="47" s="1"/>
  <c r="P424" i="47"/>
  <c r="F424" i="47"/>
  <c r="B424" i="47"/>
  <c r="AL424" i="47"/>
  <c r="C424" i="47"/>
  <c r="X423" i="47"/>
  <c r="Z423" i="47" s="1"/>
  <c r="Y423" i="47"/>
  <c r="P423" i="47"/>
  <c r="B423" i="47"/>
  <c r="F423" i="47"/>
  <c r="C423" i="47"/>
  <c r="G423" i="47" s="1"/>
  <c r="AL423" i="47"/>
  <c r="Y422" i="47"/>
  <c r="X422" i="47"/>
  <c r="Z422" i="47" s="1"/>
  <c r="P422" i="47"/>
  <c r="Q422" i="47" s="1"/>
  <c r="B422" i="47"/>
  <c r="C422" i="47"/>
  <c r="AL422" i="47"/>
  <c r="F422" i="47"/>
  <c r="X421" i="47"/>
  <c r="Z421" i="47" s="1"/>
  <c r="Y421" i="47"/>
  <c r="F421" i="47"/>
  <c r="C421" i="47"/>
  <c r="AL421" i="47"/>
  <c r="P421" i="47"/>
  <c r="B421" i="47"/>
  <c r="X420" i="47"/>
  <c r="Z420" i="47" s="1"/>
  <c r="Y420" i="47"/>
  <c r="C420" i="47"/>
  <c r="B420" i="47"/>
  <c r="I420" i="47" s="1"/>
  <c r="F420" i="47"/>
  <c r="AL420" i="47"/>
  <c r="P420" i="47"/>
  <c r="Y419" i="47"/>
  <c r="X419" i="47"/>
  <c r="Z419" i="47" s="1"/>
  <c r="P419" i="47"/>
  <c r="F419" i="47"/>
  <c r="C419" i="47"/>
  <c r="B419" i="47"/>
  <c r="AL419" i="47"/>
  <c r="Y418" i="47"/>
  <c r="X418" i="47"/>
  <c r="Z418" i="47" s="1"/>
  <c r="AL418" i="47"/>
  <c r="P418" i="47"/>
  <c r="F418" i="47"/>
  <c r="B418" i="47"/>
  <c r="C418" i="47"/>
  <c r="X417" i="47"/>
  <c r="Z417" i="47" s="1"/>
  <c r="Y417" i="47"/>
  <c r="P417" i="47"/>
  <c r="Q417" i="47" s="1"/>
  <c r="F417" i="47"/>
  <c r="C417" i="47"/>
  <c r="B417" i="47"/>
  <c r="AL417" i="47"/>
  <c r="X416" i="47"/>
  <c r="Z416" i="47" s="1"/>
  <c r="Y416" i="47"/>
  <c r="F416" i="47"/>
  <c r="B416" i="47"/>
  <c r="P416" i="47"/>
  <c r="AL416" i="47"/>
  <c r="C416" i="47"/>
  <c r="Y415" i="47"/>
  <c r="X415" i="47"/>
  <c r="Z415" i="47" s="1"/>
  <c r="F415" i="47"/>
  <c r="C415" i="47"/>
  <c r="B415" i="47"/>
  <c r="X414" i="47"/>
  <c r="Z414" i="47" s="1"/>
  <c r="Y414" i="47"/>
  <c r="AL414" i="47"/>
  <c r="P414" i="47"/>
  <c r="F414" i="47"/>
  <c r="C414" i="47"/>
  <c r="B414" i="47"/>
  <c r="Y413" i="47"/>
  <c r="X413" i="47"/>
  <c r="Z413" i="47" s="1"/>
  <c r="AL413" i="47"/>
  <c r="P413" i="47"/>
  <c r="F413" i="47"/>
  <c r="C413" i="47"/>
  <c r="B413" i="47"/>
  <c r="Y412" i="47"/>
  <c r="X412" i="47"/>
  <c r="Z412" i="47" s="1"/>
  <c r="AL412" i="47"/>
  <c r="P412" i="47"/>
  <c r="F412" i="47"/>
  <c r="C412" i="47"/>
  <c r="B412" i="47"/>
  <c r="Y411" i="47"/>
  <c r="X411" i="47"/>
  <c r="Z411" i="47" s="1"/>
  <c r="AL411" i="47"/>
  <c r="P411" i="47"/>
  <c r="F411" i="47"/>
  <c r="C411" i="47"/>
  <c r="B411" i="47"/>
  <c r="Y410" i="47"/>
  <c r="X410" i="47"/>
  <c r="Z410" i="47" s="1"/>
  <c r="P410" i="47"/>
  <c r="C410" i="47"/>
  <c r="AL410" i="47"/>
  <c r="B410" i="47"/>
  <c r="I410" i="47" s="1"/>
  <c r="F410" i="47"/>
  <c r="X409" i="47"/>
  <c r="Z409" i="47" s="1"/>
  <c r="Y409" i="47"/>
  <c r="B409" i="47"/>
  <c r="AL409" i="47"/>
  <c r="P409" i="47"/>
  <c r="F409" i="47"/>
  <c r="C409" i="47"/>
  <c r="Y408" i="47"/>
  <c r="X408" i="47"/>
  <c r="Z408" i="47" s="1"/>
  <c r="F408" i="47"/>
  <c r="B408" i="47"/>
  <c r="C408" i="47"/>
  <c r="AL408" i="47"/>
  <c r="P408" i="47"/>
  <c r="X407" i="47"/>
  <c r="Z407" i="47" s="1"/>
  <c r="Y407" i="47"/>
  <c r="B407" i="47"/>
  <c r="C407" i="47"/>
  <c r="P407" i="47"/>
  <c r="F407" i="47"/>
  <c r="AL407" i="47"/>
  <c r="Y406" i="47"/>
  <c r="X406" i="47"/>
  <c r="Z406" i="47" s="1"/>
  <c r="AL406" i="47"/>
  <c r="P406" i="47"/>
  <c r="B406" i="47"/>
  <c r="C406" i="47"/>
  <c r="F406" i="47"/>
  <c r="Y405" i="47"/>
  <c r="X405" i="47"/>
  <c r="Z405" i="47" s="1"/>
  <c r="P405" i="47"/>
  <c r="C405" i="47"/>
  <c r="B405" i="47"/>
  <c r="I405" i="47" s="1"/>
  <c r="AL405" i="47"/>
  <c r="F405" i="47"/>
  <c r="X404" i="47"/>
  <c r="Z404" i="47" s="1"/>
  <c r="Y404" i="47"/>
  <c r="P404" i="47"/>
  <c r="AL404" i="47"/>
  <c r="B404" i="47"/>
  <c r="C404" i="47"/>
  <c r="F404" i="47"/>
  <c r="Y403" i="47"/>
  <c r="X403" i="47"/>
  <c r="Z403" i="47" s="1"/>
  <c r="AL403" i="47"/>
  <c r="P403" i="47"/>
  <c r="F403" i="47"/>
  <c r="C403" i="47"/>
  <c r="B403" i="47"/>
  <c r="X402" i="47"/>
  <c r="Z402" i="47" s="1"/>
  <c r="Y402" i="47"/>
  <c r="P402" i="47"/>
  <c r="AL402" i="47"/>
  <c r="B402" i="47"/>
  <c r="C402" i="47"/>
  <c r="F402" i="47"/>
  <c r="Y401" i="47"/>
  <c r="X401" i="47"/>
  <c r="Z401" i="47" s="1"/>
  <c r="C401" i="47"/>
  <c r="B401" i="47"/>
  <c r="F401" i="47"/>
  <c r="AL401" i="47"/>
  <c r="P401" i="47"/>
  <c r="X400" i="47"/>
  <c r="Z400" i="47" s="1"/>
  <c r="Y400" i="47"/>
  <c r="C400" i="47"/>
  <c r="F400" i="47"/>
  <c r="P400" i="47"/>
  <c r="Q400" i="47" s="1"/>
  <c r="AL400" i="47"/>
  <c r="B400" i="47"/>
  <c r="X399" i="47"/>
  <c r="Z399" i="47" s="1"/>
  <c r="Y399" i="47"/>
  <c r="B399" i="47"/>
  <c r="C399" i="47"/>
  <c r="F399" i="47"/>
  <c r="P399" i="47"/>
  <c r="AL399" i="47"/>
  <c r="X398" i="47"/>
  <c r="Z398" i="47" s="1"/>
  <c r="Y398" i="47"/>
  <c r="C398" i="47"/>
  <c r="B398" i="47"/>
  <c r="F398" i="47"/>
  <c r="AL398" i="47"/>
  <c r="P398" i="47"/>
  <c r="X397" i="47"/>
  <c r="Z397" i="47" s="1"/>
  <c r="Y397" i="47"/>
  <c r="F397" i="47"/>
  <c r="C397" i="47"/>
  <c r="B397" i="47"/>
  <c r="P397" i="47"/>
  <c r="AL397" i="47"/>
  <c r="X396" i="47"/>
  <c r="Z396" i="47" s="1"/>
  <c r="Y396" i="47"/>
  <c r="AL396" i="47"/>
  <c r="B396" i="47"/>
  <c r="C396" i="47"/>
  <c r="F396" i="47"/>
  <c r="P396" i="47"/>
  <c r="Q396" i="47" s="1"/>
  <c r="X395" i="47"/>
  <c r="Z395" i="47" s="1"/>
  <c r="Y395" i="47"/>
  <c r="B395" i="47"/>
  <c r="C395" i="47"/>
  <c r="F395" i="47"/>
  <c r="P395" i="47"/>
  <c r="AL395" i="47"/>
  <c r="X394" i="47"/>
  <c r="Z394" i="47" s="1"/>
  <c r="Y394" i="47"/>
  <c r="F394" i="47"/>
  <c r="C394" i="47"/>
  <c r="B394" i="47"/>
  <c r="AL394" i="47"/>
  <c r="P394" i="47"/>
  <c r="Y393" i="47"/>
  <c r="X393" i="47"/>
  <c r="Z393" i="47" s="1"/>
  <c r="AL393" i="47"/>
  <c r="P393" i="47"/>
  <c r="C393" i="47"/>
  <c r="B393" i="47"/>
  <c r="F393" i="47"/>
  <c r="Y392" i="47"/>
  <c r="X392" i="47"/>
  <c r="Z392" i="47" s="1"/>
  <c r="AL392" i="47"/>
  <c r="C392" i="47"/>
  <c r="B392" i="47"/>
  <c r="P392" i="47"/>
  <c r="Q392" i="47" s="1"/>
  <c r="F392" i="47"/>
  <c r="Y391" i="47"/>
  <c r="X391" i="47"/>
  <c r="Z391" i="47" s="1"/>
  <c r="AL391" i="47"/>
  <c r="B391" i="47"/>
  <c r="C391" i="47"/>
  <c r="F391" i="47"/>
  <c r="P391" i="47"/>
  <c r="Q391" i="47" s="1"/>
  <c r="X390" i="47"/>
  <c r="Z390" i="47" s="1"/>
  <c r="Y390" i="47"/>
  <c r="AL390" i="47"/>
  <c r="C390" i="47"/>
  <c r="B390" i="47"/>
  <c r="P390" i="47"/>
  <c r="F390" i="47"/>
  <c r="Y389" i="47"/>
  <c r="X389" i="47"/>
  <c r="Z389" i="47" s="1"/>
  <c r="F389" i="47"/>
  <c r="AL389" i="47"/>
  <c r="C389" i="47"/>
  <c r="P389" i="47"/>
  <c r="B389" i="47"/>
  <c r="Y388" i="47"/>
  <c r="X388" i="47"/>
  <c r="Z388" i="47" s="1"/>
  <c r="F388" i="47"/>
  <c r="AL388" i="47"/>
  <c r="P388" i="47"/>
  <c r="Q388" i="47" s="1"/>
  <c r="C388" i="47"/>
  <c r="B388" i="47"/>
  <c r="X387" i="47"/>
  <c r="Z387" i="47" s="1"/>
  <c r="Y387" i="47"/>
  <c r="C387" i="47"/>
  <c r="B387" i="47"/>
  <c r="AL387" i="47"/>
  <c r="F387" i="47"/>
  <c r="P387" i="47"/>
  <c r="X386" i="47"/>
  <c r="Z386" i="47" s="1"/>
  <c r="Y386" i="47"/>
  <c r="AL386" i="47"/>
  <c r="P386" i="47"/>
  <c r="F386" i="47"/>
  <c r="B386" i="47"/>
  <c r="C386" i="47"/>
  <c r="X385" i="47"/>
  <c r="Z385" i="47" s="1"/>
  <c r="Y385" i="47"/>
  <c r="AL385" i="47"/>
  <c r="P385" i="47"/>
  <c r="B385" i="47"/>
  <c r="C385" i="47"/>
  <c r="F385" i="47"/>
  <c r="Y384" i="47"/>
  <c r="X384" i="47"/>
  <c r="Z384" i="47" s="1"/>
  <c r="P384" i="47"/>
  <c r="AL384" i="47"/>
  <c r="F384" i="47"/>
  <c r="C384" i="47"/>
  <c r="H384" i="47" s="1"/>
  <c r="B384" i="47"/>
  <c r="Y383" i="47"/>
  <c r="X383" i="47"/>
  <c r="Z383" i="47" s="1"/>
  <c r="P383" i="47"/>
  <c r="F383" i="47"/>
  <c r="C383" i="47"/>
  <c r="B383" i="47"/>
  <c r="AL383" i="47"/>
  <c r="Y382" i="47"/>
  <c r="X382" i="47"/>
  <c r="Z382" i="47" s="1"/>
  <c r="F382" i="47"/>
  <c r="C382" i="47"/>
  <c r="B382" i="47"/>
  <c r="AL382" i="47"/>
  <c r="P382" i="47"/>
  <c r="Y381" i="47"/>
  <c r="X381" i="47"/>
  <c r="Z381" i="47" s="1"/>
  <c r="C381" i="47"/>
  <c r="F381" i="47"/>
  <c r="P381" i="47"/>
  <c r="B381" i="47"/>
  <c r="AL381" i="47"/>
  <c r="Y380" i="47"/>
  <c r="X380" i="47"/>
  <c r="Z380" i="47" s="1"/>
  <c r="F380" i="47"/>
  <c r="C380" i="47"/>
  <c r="B380" i="47"/>
  <c r="AL380" i="47"/>
  <c r="P380" i="47"/>
  <c r="Y379" i="47"/>
  <c r="X379" i="47"/>
  <c r="Z379" i="47" s="1"/>
  <c r="AL379" i="47"/>
  <c r="P379" i="47"/>
  <c r="C379" i="47"/>
  <c r="E379" i="47" s="1"/>
  <c r="B379" i="47"/>
  <c r="F379" i="47"/>
  <c r="X378" i="47"/>
  <c r="Z378" i="47" s="1"/>
  <c r="Y378" i="47"/>
  <c r="AL378" i="47"/>
  <c r="F378" i="47"/>
  <c r="P378" i="47"/>
  <c r="C378" i="47"/>
  <c r="B378" i="47"/>
  <c r="Y377" i="47"/>
  <c r="X377" i="47"/>
  <c r="Z377" i="47" s="1"/>
  <c r="B377" i="47"/>
  <c r="AL377" i="47"/>
  <c r="P377" i="47"/>
  <c r="F377" i="47"/>
  <c r="C377" i="47"/>
  <c r="X376" i="47"/>
  <c r="Z376" i="47" s="1"/>
  <c r="Y376" i="47"/>
  <c r="P376" i="47"/>
  <c r="B376" i="47"/>
  <c r="C376" i="47"/>
  <c r="F376" i="47"/>
  <c r="AL376" i="47"/>
  <c r="Y375" i="47"/>
  <c r="X375" i="47"/>
  <c r="Z375" i="47" s="1"/>
  <c r="P375" i="47"/>
  <c r="AL375" i="47"/>
  <c r="C375" i="47"/>
  <c r="F375" i="47"/>
  <c r="B375" i="47"/>
  <c r="Y374" i="47"/>
  <c r="X374" i="47"/>
  <c r="Z374" i="47" s="1"/>
  <c r="C374" i="47"/>
  <c r="P374" i="47"/>
  <c r="AL374" i="47"/>
  <c r="B374" i="47"/>
  <c r="F374" i="47"/>
  <c r="Y373" i="47"/>
  <c r="X373" i="47"/>
  <c r="Z373" i="47" s="1"/>
  <c r="F373" i="47"/>
  <c r="C373" i="47"/>
  <c r="B373" i="47"/>
  <c r="AL373" i="47"/>
  <c r="P373" i="47"/>
  <c r="Y372" i="47"/>
  <c r="X372" i="47"/>
  <c r="Z372" i="47" s="1"/>
  <c r="AL372" i="47"/>
  <c r="P372" i="47"/>
  <c r="B372" i="47"/>
  <c r="C372" i="47"/>
  <c r="E372" i="47" s="1"/>
  <c r="F372" i="47"/>
  <c r="X371" i="47"/>
  <c r="Z371" i="47" s="1"/>
  <c r="Y371" i="47"/>
  <c r="AL371" i="47"/>
  <c r="C371" i="47"/>
  <c r="P371" i="47"/>
  <c r="B371" i="47"/>
  <c r="F371" i="47"/>
  <c r="Y370" i="47"/>
  <c r="X370" i="47"/>
  <c r="Z370" i="47" s="1"/>
  <c r="P370" i="47"/>
  <c r="C370" i="47"/>
  <c r="B370" i="47"/>
  <c r="AL370" i="47"/>
  <c r="F370" i="47"/>
  <c r="X369" i="47"/>
  <c r="Z369" i="47" s="1"/>
  <c r="Y369" i="47"/>
  <c r="P369" i="47"/>
  <c r="Q369" i="47" s="1"/>
  <c r="AL369" i="47"/>
  <c r="B369" i="47"/>
  <c r="C369" i="47"/>
  <c r="F369" i="47"/>
  <c r="Y368" i="47"/>
  <c r="X368" i="47"/>
  <c r="Z368" i="47" s="1"/>
  <c r="C368" i="47"/>
  <c r="B368" i="47"/>
  <c r="F368" i="47"/>
  <c r="AL368" i="47"/>
  <c r="P368" i="47"/>
  <c r="X367" i="47"/>
  <c r="Z367" i="47" s="1"/>
  <c r="Y367" i="47"/>
  <c r="AL367" i="47"/>
  <c r="B367" i="47"/>
  <c r="C367" i="47"/>
  <c r="F367" i="47"/>
  <c r="P367" i="47"/>
  <c r="Q367" i="47" s="1"/>
  <c r="Y366" i="47"/>
  <c r="X366" i="47"/>
  <c r="Z366" i="47" s="1"/>
  <c r="C366" i="47"/>
  <c r="F366" i="47"/>
  <c r="AL366" i="47"/>
  <c r="P366" i="47"/>
  <c r="B366" i="47"/>
  <c r="X365" i="47"/>
  <c r="Z365" i="47" s="1"/>
  <c r="Y365" i="47"/>
  <c r="B365" i="47"/>
  <c r="F365" i="47"/>
  <c r="C365" i="47"/>
  <c r="AL365" i="47"/>
  <c r="P365" i="47"/>
  <c r="Y364" i="47"/>
  <c r="X364" i="47"/>
  <c r="Z364" i="47" s="1"/>
  <c r="B364" i="47"/>
  <c r="C364" i="47"/>
  <c r="F364" i="47"/>
  <c r="P364" i="47"/>
  <c r="AL364" i="47"/>
  <c r="X363" i="47"/>
  <c r="Z363" i="47" s="1"/>
  <c r="Y363" i="47"/>
  <c r="P363" i="47"/>
  <c r="C363" i="47"/>
  <c r="B363" i="47"/>
  <c r="AL363" i="47"/>
  <c r="F363" i="47"/>
  <c r="X362" i="47"/>
  <c r="Z362" i="47" s="1"/>
  <c r="Y362" i="47"/>
  <c r="AL362" i="47"/>
  <c r="B362" i="47"/>
  <c r="C362" i="47"/>
  <c r="F362" i="47"/>
  <c r="P362" i="47"/>
  <c r="X361" i="47"/>
  <c r="Z361" i="47" s="1"/>
  <c r="Y361" i="47"/>
  <c r="B361" i="47"/>
  <c r="P361" i="47"/>
  <c r="AL361" i="47"/>
  <c r="C361" i="47"/>
  <c r="E361" i="47" s="1"/>
  <c r="F361" i="47"/>
  <c r="X360" i="47"/>
  <c r="Z360" i="47" s="1"/>
  <c r="Y360" i="47"/>
  <c r="P360" i="47"/>
  <c r="C360" i="47"/>
  <c r="B360" i="47"/>
  <c r="AL360" i="47"/>
  <c r="F360" i="47"/>
  <c r="Y359" i="47"/>
  <c r="X359" i="47"/>
  <c r="Z359" i="47" s="1"/>
  <c r="AL359" i="47"/>
  <c r="B359" i="47"/>
  <c r="C359" i="47"/>
  <c r="F359" i="47"/>
  <c r="P359" i="47"/>
  <c r="X358" i="47"/>
  <c r="Z358" i="47" s="1"/>
  <c r="Y358" i="47"/>
  <c r="F358" i="47"/>
  <c r="C358" i="47"/>
  <c r="B358" i="47"/>
  <c r="AL358" i="47"/>
  <c r="P358" i="47"/>
  <c r="X357" i="47"/>
  <c r="Z357" i="47" s="1"/>
  <c r="Y357" i="47"/>
  <c r="B357" i="47"/>
  <c r="C357" i="47"/>
  <c r="L357" i="47" s="1"/>
  <c r="F357" i="47"/>
  <c r="P357" i="47"/>
  <c r="AL357" i="47"/>
  <c r="X356" i="47"/>
  <c r="Z356" i="47" s="1"/>
  <c r="Y356" i="47"/>
  <c r="P356" i="47"/>
  <c r="AL356" i="47"/>
  <c r="B356" i="47"/>
  <c r="C356" i="47"/>
  <c r="E356" i="47" s="1"/>
  <c r="F356" i="47"/>
  <c r="X355" i="47"/>
  <c r="Z355" i="47" s="1"/>
  <c r="Y355" i="47"/>
  <c r="B355" i="47"/>
  <c r="C355" i="47"/>
  <c r="F355" i="47"/>
  <c r="P355" i="47"/>
  <c r="AL355" i="47"/>
  <c r="X354" i="47"/>
  <c r="Z354" i="47" s="1"/>
  <c r="Y354" i="47"/>
  <c r="B354" i="47"/>
  <c r="C354" i="47"/>
  <c r="F354" i="47"/>
  <c r="AL354" i="47"/>
  <c r="P354" i="47"/>
  <c r="X353" i="47"/>
  <c r="Z353" i="47" s="1"/>
  <c r="Y353" i="47"/>
  <c r="AL353" i="47"/>
  <c r="F353" i="47"/>
  <c r="C353" i="47"/>
  <c r="B353" i="47"/>
  <c r="P353" i="47"/>
  <c r="X352" i="47"/>
  <c r="Z352" i="47" s="1"/>
  <c r="Y352" i="47"/>
  <c r="AL352" i="47"/>
  <c r="P352" i="47"/>
  <c r="B352" i="47"/>
  <c r="C352" i="47"/>
  <c r="F352" i="47"/>
  <c r="Y351" i="47"/>
  <c r="X351" i="47"/>
  <c r="Z351" i="47" s="1"/>
  <c r="B351" i="47"/>
  <c r="AL351" i="47"/>
  <c r="P351" i="47"/>
  <c r="F351" i="47"/>
  <c r="C351" i="47"/>
  <c r="Y350" i="47"/>
  <c r="X350" i="47"/>
  <c r="Z350" i="47" s="1"/>
  <c r="AL350" i="47"/>
  <c r="C350" i="47"/>
  <c r="E350" i="47" s="1"/>
  <c r="B350" i="47"/>
  <c r="P350" i="47"/>
  <c r="F350" i="47"/>
  <c r="X349" i="47"/>
  <c r="Z349" i="47" s="1"/>
  <c r="Y349" i="47"/>
  <c r="B349" i="47"/>
  <c r="C349" i="47"/>
  <c r="F349" i="47"/>
  <c r="AL349" i="47"/>
  <c r="P349" i="47"/>
  <c r="Y348" i="47"/>
  <c r="X348" i="47"/>
  <c r="Z348" i="47" s="1"/>
  <c r="F348" i="47"/>
  <c r="P348" i="47"/>
  <c r="AL348" i="47"/>
  <c r="B348" i="47"/>
  <c r="C348" i="47"/>
  <c r="X347" i="47"/>
  <c r="Z347" i="47" s="1"/>
  <c r="Y347" i="47"/>
  <c r="C347" i="47"/>
  <c r="B347" i="47"/>
  <c r="AL347" i="47"/>
  <c r="P347" i="47"/>
  <c r="F347" i="47"/>
  <c r="Y346" i="47"/>
  <c r="X346" i="47"/>
  <c r="Z346" i="47" s="1"/>
  <c r="AL346" i="47"/>
  <c r="P346" i="47"/>
  <c r="C346" i="47"/>
  <c r="F346" i="47"/>
  <c r="B346" i="47"/>
  <c r="X345" i="47"/>
  <c r="Z345" i="47" s="1"/>
  <c r="Y345" i="47"/>
  <c r="AL345" i="47"/>
  <c r="B345" i="47"/>
  <c r="C345" i="47"/>
  <c r="F345" i="47"/>
  <c r="P345" i="47"/>
  <c r="Y344" i="47"/>
  <c r="X344" i="47"/>
  <c r="Z344" i="47" s="1"/>
  <c r="P344" i="47"/>
  <c r="C344" i="47"/>
  <c r="B344" i="47"/>
  <c r="AL344" i="47"/>
  <c r="F344" i="47"/>
  <c r="Y343" i="47"/>
  <c r="X343" i="47"/>
  <c r="Z343" i="47" s="1"/>
  <c r="AL343" i="47"/>
  <c r="P343" i="47"/>
  <c r="F343" i="47"/>
  <c r="C343" i="47"/>
  <c r="B343" i="47"/>
  <c r="Y342" i="47"/>
  <c r="X342" i="47"/>
  <c r="Z342" i="47" s="1"/>
  <c r="AL342" i="47"/>
  <c r="P342" i="47"/>
  <c r="F342" i="47"/>
  <c r="C342" i="47"/>
  <c r="B342" i="47"/>
  <c r="Y341" i="47"/>
  <c r="X341" i="47"/>
  <c r="Z341" i="47" s="1"/>
  <c r="AL341" i="47"/>
  <c r="P341" i="47"/>
  <c r="F341" i="47"/>
  <c r="C341" i="47"/>
  <c r="B341" i="47"/>
  <c r="Y340" i="47"/>
  <c r="X340" i="47"/>
  <c r="Z340" i="47" s="1"/>
  <c r="AL340" i="47"/>
  <c r="P340" i="47"/>
  <c r="F340" i="47"/>
  <c r="C340" i="47"/>
  <c r="B340" i="47"/>
  <c r="Y339" i="47"/>
  <c r="X339" i="47"/>
  <c r="Z339" i="47" s="1"/>
  <c r="C339" i="47"/>
  <c r="AL339" i="47"/>
  <c r="B339" i="47"/>
  <c r="F339" i="47"/>
  <c r="P339" i="47"/>
  <c r="Y338" i="47"/>
  <c r="X338" i="47"/>
  <c r="Z338" i="47" s="1"/>
  <c r="AL338" i="47"/>
  <c r="B338" i="47"/>
  <c r="C338" i="47"/>
  <c r="F338" i="47"/>
  <c r="P338" i="47"/>
  <c r="Y337" i="47"/>
  <c r="X337" i="47"/>
  <c r="Z337" i="47" s="1"/>
  <c r="C337" i="47"/>
  <c r="B337" i="47"/>
  <c r="AL337" i="47"/>
  <c r="F337" i="47"/>
  <c r="P337" i="47"/>
  <c r="Y336" i="47"/>
  <c r="X336" i="47"/>
  <c r="P336" i="47"/>
  <c r="F336" i="47"/>
  <c r="C336" i="47"/>
  <c r="B336" i="47"/>
  <c r="AL336" i="47"/>
  <c r="Y335" i="47"/>
  <c r="X335" i="47"/>
  <c r="P335" i="47"/>
  <c r="B335" i="47"/>
  <c r="F335" i="47"/>
  <c r="C335" i="47"/>
  <c r="AL335" i="47"/>
  <c r="X334" i="47"/>
  <c r="Z334" i="47" s="1"/>
  <c r="Y334" i="47"/>
  <c r="AL334" i="47"/>
  <c r="B334" i="47"/>
  <c r="C334" i="47"/>
  <c r="F334" i="47"/>
  <c r="P334" i="47"/>
  <c r="Y333" i="47"/>
  <c r="X333" i="47"/>
  <c r="Z333" i="47" s="1"/>
  <c r="B333" i="47"/>
  <c r="P333" i="47"/>
  <c r="AL333" i="47"/>
  <c r="F333" i="47"/>
  <c r="C333" i="47"/>
  <c r="X332" i="47"/>
  <c r="Z332" i="47" s="1"/>
  <c r="Y332" i="47"/>
  <c r="C332" i="47"/>
  <c r="N332" i="47" s="1"/>
  <c r="B332" i="47"/>
  <c r="F332" i="47"/>
  <c r="P332" i="47"/>
  <c r="AL332" i="47"/>
  <c r="X331" i="47"/>
  <c r="Z331" i="47" s="1"/>
  <c r="Y331" i="47"/>
  <c r="P331" i="47"/>
  <c r="AL331" i="47"/>
  <c r="B331" i="47"/>
  <c r="C331" i="47"/>
  <c r="F331" i="47"/>
  <c r="X330" i="47"/>
  <c r="Z330" i="47" s="1"/>
  <c r="Y330" i="47"/>
  <c r="P330" i="47"/>
  <c r="F330" i="47"/>
  <c r="AL330" i="47"/>
  <c r="B330" i="47"/>
  <c r="C330" i="47"/>
  <c r="X329" i="47"/>
  <c r="Z329" i="47" s="1"/>
  <c r="Y329" i="47"/>
  <c r="B329" i="47"/>
  <c r="C329" i="47"/>
  <c r="P329" i="47"/>
  <c r="AL329" i="47"/>
  <c r="F329" i="47"/>
  <c r="Y328" i="47"/>
  <c r="X328" i="47"/>
  <c r="Z328" i="47" s="1"/>
  <c r="P328" i="47"/>
  <c r="F328" i="47"/>
  <c r="C328" i="47"/>
  <c r="B328" i="47"/>
  <c r="AL328" i="47"/>
  <c r="X327" i="47"/>
  <c r="Z327" i="47" s="1"/>
  <c r="Y327" i="47"/>
  <c r="P327" i="47"/>
  <c r="AL327" i="47"/>
  <c r="F327" i="47"/>
  <c r="B327" i="47"/>
  <c r="C327" i="47"/>
  <c r="Y326" i="47"/>
  <c r="X326" i="47"/>
  <c r="Z326" i="47" s="1"/>
  <c r="F326" i="47"/>
  <c r="P326" i="47"/>
  <c r="AL326" i="47"/>
  <c r="B326" i="47"/>
  <c r="C326" i="47"/>
  <c r="Y325" i="47"/>
  <c r="X325" i="47"/>
  <c r="Z325" i="47" s="1"/>
  <c r="P325" i="47"/>
  <c r="Q325" i="47" s="1"/>
  <c r="F325" i="47"/>
  <c r="B325" i="47"/>
  <c r="AL325" i="47"/>
  <c r="C325" i="47"/>
  <c r="X324" i="47"/>
  <c r="Z324" i="47" s="1"/>
  <c r="Y324" i="47"/>
  <c r="P324" i="47"/>
  <c r="AL324" i="47"/>
  <c r="F324" i="47"/>
  <c r="C324" i="47"/>
  <c r="B324" i="47"/>
  <c r="Y323" i="47"/>
  <c r="X323" i="47"/>
  <c r="Z323" i="47" s="1"/>
  <c r="AL323" i="47"/>
  <c r="B323" i="47"/>
  <c r="P323" i="47"/>
  <c r="F323" i="47"/>
  <c r="C323" i="47"/>
  <c r="X322" i="47"/>
  <c r="Z322" i="47" s="1"/>
  <c r="Y322" i="47"/>
  <c r="AL322" i="47"/>
  <c r="B322" i="47"/>
  <c r="C322" i="47"/>
  <c r="F322" i="47"/>
  <c r="P322" i="47"/>
  <c r="Y321" i="47"/>
  <c r="X321" i="47"/>
  <c r="Z321" i="47" s="1"/>
  <c r="F321" i="47"/>
  <c r="C321" i="47"/>
  <c r="B321" i="47"/>
  <c r="AL321" i="47"/>
  <c r="P321" i="47"/>
  <c r="Y320" i="47"/>
  <c r="X320" i="47"/>
  <c r="Z320" i="47" s="1"/>
  <c r="F320" i="47"/>
  <c r="C320" i="47"/>
  <c r="B320" i="47"/>
  <c r="P320" i="47"/>
  <c r="AL320" i="47"/>
  <c r="X319" i="47"/>
  <c r="Z319" i="47" s="1"/>
  <c r="Y319" i="47"/>
  <c r="B319" i="47"/>
  <c r="AL319" i="47"/>
  <c r="C319" i="47"/>
  <c r="F319" i="47"/>
  <c r="P319" i="47"/>
  <c r="X318" i="47"/>
  <c r="Z318" i="47" s="1"/>
  <c r="Y318" i="47"/>
  <c r="AL318" i="47"/>
  <c r="P318" i="47"/>
  <c r="F318" i="47"/>
  <c r="C318" i="47"/>
  <c r="B318" i="47"/>
  <c r="Y317" i="47"/>
  <c r="X317" i="47"/>
  <c r="Z317" i="47" s="1"/>
  <c r="P317" i="47"/>
  <c r="AL317" i="47"/>
  <c r="B317" i="47"/>
  <c r="C317" i="47"/>
  <c r="F317" i="47"/>
  <c r="X316" i="47"/>
  <c r="Z316" i="47" s="1"/>
  <c r="Y316" i="47"/>
  <c r="AL316" i="47"/>
  <c r="P316" i="47"/>
  <c r="C316" i="47"/>
  <c r="B316" i="47"/>
  <c r="F316" i="47"/>
  <c r="Y315" i="47"/>
  <c r="X315" i="47"/>
  <c r="Z315" i="47" s="1"/>
  <c r="C315" i="47"/>
  <c r="I315" i="47" s="1"/>
  <c r="F315" i="47"/>
  <c r="P315" i="47"/>
  <c r="AL315" i="47"/>
  <c r="B315" i="47"/>
  <c r="X314" i="47"/>
  <c r="Z314" i="47" s="1"/>
  <c r="Y314" i="47"/>
  <c r="AL314" i="47"/>
  <c r="P314" i="47"/>
  <c r="F314" i="47"/>
  <c r="C314" i="47"/>
  <c r="B314" i="47"/>
  <c r="Y313" i="47"/>
  <c r="X313" i="47"/>
  <c r="Z313" i="47" s="1"/>
  <c r="AL313" i="47"/>
  <c r="P313" i="47"/>
  <c r="F313" i="47"/>
  <c r="C313" i="47"/>
  <c r="B313" i="47"/>
  <c r="Y312" i="47"/>
  <c r="X312" i="47"/>
  <c r="Z312" i="47" s="1"/>
  <c r="P312" i="47"/>
  <c r="F312" i="47"/>
  <c r="C312" i="47"/>
  <c r="B312" i="47"/>
  <c r="AL312" i="47"/>
  <c r="Y311" i="47"/>
  <c r="X311" i="47"/>
  <c r="Z311" i="47" s="1"/>
  <c r="P311" i="47"/>
  <c r="F311" i="47"/>
  <c r="C311" i="47"/>
  <c r="B311" i="47"/>
  <c r="AL311" i="47"/>
  <c r="X310" i="47"/>
  <c r="Z310" i="47" s="1"/>
  <c r="Y310" i="47"/>
  <c r="P310" i="47"/>
  <c r="AL310" i="47"/>
  <c r="F310" i="47"/>
  <c r="C310" i="47"/>
  <c r="B310" i="47"/>
  <c r="Y309" i="47"/>
  <c r="X309" i="47"/>
  <c r="Z309" i="47" s="1"/>
  <c r="P309" i="47"/>
  <c r="F309" i="47"/>
  <c r="C309" i="47"/>
  <c r="B309" i="47"/>
  <c r="AL309" i="47"/>
  <c r="X308" i="47"/>
  <c r="Z308" i="47" s="1"/>
  <c r="Y308" i="47"/>
  <c r="P308" i="47"/>
  <c r="F308" i="47"/>
  <c r="C308" i="47"/>
  <c r="B308" i="47"/>
  <c r="AL308" i="47"/>
  <c r="Y307" i="47"/>
  <c r="X307" i="47"/>
  <c r="Z307" i="47" s="1"/>
  <c r="P307" i="47"/>
  <c r="Q307" i="47" s="1"/>
  <c r="F307" i="47"/>
  <c r="C307" i="47"/>
  <c r="B307" i="47"/>
  <c r="AL307" i="47"/>
  <c r="Y306" i="47"/>
  <c r="X306" i="47"/>
  <c r="Z306" i="47" s="1"/>
  <c r="P306" i="47"/>
  <c r="F306" i="47"/>
  <c r="C306" i="47"/>
  <c r="B306" i="47"/>
  <c r="AL306" i="47"/>
  <c r="X305" i="47"/>
  <c r="Z305" i="47" s="1"/>
  <c r="Y305" i="47"/>
  <c r="F305" i="47"/>
  <c r="B305" i="47"/>
  <c r="C305" i="47"/>
  <c r="P305" i="47"/>
  <c r="AL305" i="47"/>
  <c r="Y304" i="47"/>
  <c r="X304" i="47"/>
  <c r="Z304" i="47" s="1"/>
  <c r="AL304" i="47"/>
  <c r="P304" i="47"/>
  <c r="F304" i="47"/>
  <c r="C304" i="47"/>
  <c r="B304" i="47"/>
  <c r="Y303" i="47"/>
  <c r="X303" i="47"/>
  <c r="Z303" i="47" s="1"/>
  <c r="AL303" i="47"/>
  <c r="P303" i="47"/>
  <c r="F303" i="47"/>
  <c r="C303" i="47"/>
  <c r="B303" i="47"/>
  <c r="Y302" i="47"/>
  <c r="X302" i="47"/>
  <c r="Z302" i="47" s="1"/>
  <c r="P302" i="47"/>
  <c r="Q302" i="47" s="1"/>
  <c r="F302" i="47"/>
  <c r="C302" i="47"/>
  <c r="AL302" i="47"/>
  <c r="B302" i="47"/>
  <c r="X301" i="47"/>
  <c r="Z301" i="47" s="1"/>
  <c r="Y301" i="47"/>
  <c r="C301" i="47"/>
  <c r="P301" i="47"/>
  <c r="F301" i="47"/>
  <c r="B301" i="47"/>
  <c r="AL301" i="47"/>
  <c r="Y300" i="47"/>
  <c r="X300" i="47"/>
  <c r="Z300" i="47" s="1"/>
  <c r="C300" i="47"/>
  <c r="N300" i="47" s="1"/>
  <c r="AL300" i="47"/>
  <c r="F300" i="47"/>
  <c r="P300" i="47"/>
  <c r="B300" i="47"/>
  <c r="Y299" i="47"/>
  <c r="X299" i="47"/>
  <c r="Z299" i="47" s="1"/>
  <c r="AL299" i="47"/>
  <c r="C299" i="47"/>
  <c r="B299" i="47"/>
  <c r="F299" i="47"/>
  <c r="P299" i="47"/>
  <c r="Y298" i="47"/>
  <c r="X298" i="47"/>
  <c r="Z298" i="47" s="1"/>
  <c r="C298" i="47"/>
  <c r="F298" i="47"/>
  <c r="B298" i="47"/>
  <c r="AL298" i="47"/>
  <c r="P298" i="47"/>
  <c r="X297" i="47"/>
  <c r="Z297" i="47" s="1"/>
  <c r="Y297" i="47"/>
  <c r="AL297" i="47"/>
  <c r="P297" i="47"/>
  <c r="F297" i="47"/>
  <c r="B297" i="47"/>
  <c r="C297" i="47"/>
  <c r="X296" i="47"/>
  <c r="Z296" i="47" s="1"/>
  <c r="Y296" i="47"/>
  <c r="B296" i="47"/>
  <c r="F296" i="47"/>
  <c r="C296" i="47"/>
  <c r="Y295" i="47"/>
  <c r="X295" i="47"/>
  <c r="Z295" i="47" s="1"/>
  <c r="AL295" i="47"/>
  <c r="B295" i="47"/>
  <c r="C295" i="47"/>
  <c r="F295" i="47"/>
  <c r="P295" i="47"/>
  <c r="X294" i="47"/>
  <c r="Z294" i="47" s="1"/>
  <c r="Y294" i="47"/>
  <c r="AL294" i="47"/>
  <c r="F294" i="47"/>
  <c r="P294" i="47"/>
  <c r="Q294" i="47" s="1"/>
  <c r="B294" i="47"/>
  <c r="C294" i="47"/>
  <c r="Y293" i="47"/>
  <c r="X293" i="47"/>
  <c r="Z293" i="47" s="1"/>
  <c r="B293" i="47"/>
  <c r="C293" i="47"/>
  <c r="F293" i="47"/>
  <c r="AL293" i="47"/>
  <c r="P293" i="47"/>
  <c r="X292" i="47"/>
  <c r="Z292" i="47" s="1"/>
  <c r="Y292" i="47"/>
  <c r="C292" i="47"/>
  <c r="B292" i="47"/>
  <c r="AL292" i="47"/>
  <c r="P292" i="47"/>
  <c r="F292" i="47"/>
  <c r="X291" i="47"/>
  <c r="Z291" i="47" s="1"/>
  <c r="Y291" i="47"/>
  <c r="F291" i="47"/>
  <c r="C291" i="47"/>
  <c r="B291" i="47"/>
  <c r="P291" i="47"/>
  <c r="AL291" i="47"/>
  <c r="Y290" i="47"/>
  <c r="X290" i="47"/>
  <c r="Z290" i="47" s="1"/>
  <c r="P290" i="47"/>
  <c r="F290" i="47"/>
  <c r="C290" i="47"/>
  <c r="B290" i="47"/>
  <c r="AL290" i="47"/>
  <c r="Y289" i="47"/>
  <c r="X289" i="47"/>
  <c r="Z289" i="47" s="1"/>
  <c r="P289" i="47"/>
  <c r="F289" i="47"/>
  <c r="AL289" i="47"/>
  <c r="B289" i="47"/>
  <c r="C289" i="47"/>
  <c r="Y288" i="47"/>
  <c r="X288" i="47"/>
  <c r="Z288" i="47" s="1"/>
  <c r="AL288" i="47"/>
  <c r="C288" i="47"/>
  <c r="B288" i="47"/>
  <c r="G288" i="47" s="1"/>
  <c r="F288" i="47"/>
  <c r="P288" i="47"/>
  <c r="X287" i="47"/>
  <c r="Z287" i="47" s="1"/>
  <c r="Y287" i="47"/>
  <c r="B287" i="47"/>
  <c r="C287" i="47"/>
  <c r="F287" i="47"/>
  <c r="AL287" i="47"/>
  <c r="P287" i="47"/>
  <c r="X286" i="47"/>
  <c r="Z286" i="47" s="1"/>
  <c r="Y286" i="47"/>
  <c r="C286" i="47"/>
  <c r="B286" i="47"/>
  <c r="F286" i="47"/>
  <c r="P286" i="47"/>
  <c r="Q286" i="47" s="1"/>
  <c r="AL286" i="47"/>
  <c r="Y285" i="47"/>
  <c r="X285" i="47"/>
  <c r="Z285" i="47" s="1"/>
  <c r="AL285" i="47"/>
  <c r="F285" i="47"/>
  <c r="C285" i="47"/>
  <c r="B285" i="47"/>
  <c r="P285" i="47"/>
  <c r="Y284" i="47"/>
  <c r="X284" i="47"/>
  <c r="Z284" i="47" s="1"/>
  <c r="AL284" i="47"/>
  <c r="F284" i="47"/>
  <c r="P284" i="47"/>
  <c r="C284" i="47"/>
  <c r="B284" i="47"/>
  <c r="Y283" i="47"/>
  <c r="X283" i="47"/>
  <c r="Z283" i="47" s="1"/>
  <c r="P283" i="47"/>
  <c r="B283" i="47"/>
  <c r="C283" i="47"/>
  <c r="F283" i="47"/>
  <c r="AL283" i="47"/>
  <c r="X282" i="47"/>
  <c r="Z282" i="47" s="1"/>
  <c r="Y282" i="47"/>
  <c r="C282" i="47"/>
  <c r="B282" i="47"/>
  <c r="G282" i="47" s="1"/>
  <c r="AL282" i="47"/>
  <c r="P282" i="47"/>
  <c r="F282" i="47"/>
  <c r="X281" i="47"/>
  <c r="Z281" i="47" s="1"/>
  <c r="Y281" i="47"/>
  <c r="P281" i="47"/>
  <c r="F281" i="47"/>
  <c r="C281" i="47"/>
  <c r="B281" i="47"/>
  <c r="AL281" i="47"/>
  <c r="X280" i="47"/>
  <c r="Z280" i="47" s="1"/>
  <c r="Y280" i="47"/>
  <c r="C280" i="47"/>
  <c r="B280" i="47"/>
  <c r="K280" i="47" s="1"/>
  <c r="AL280" i="47"/>
  <c r="P280" i="47"/>
  <c r="F280" i="47"/>
  <c r="L280" i="47" s="1"/>
  <c r="Y279" i="47"/>
  <c r="X279" i="47"/>
  <c r="Z279" i="47" s="1"/>
  <c r="AL279" i="47"/>
  <c r="P279" i="47"/>
  <c r="B279" i="47"/>
  <c r="C279" i="47"/>
  <c r="F279" i="47"/>
  <c r="X278" i="47"/>
  <c r="Z278" i="47" s="1"/>
  <c r="Y278" i="47"/>
  <c r="P278" i="47"/>
  <c r="AL278" i="47"/>
  <c r="B278" i="47"/>
  <c r="F278" i="47"/>
  <c r="C278" i="47"/>
  <c r="Y277" i="47"/>
  <c r="X277" i="47"/>
  <c r="Z277" i="47" s="1"/>
  <c r="AL277" i="47"/>
  <c r="P277" i="47"/>
  <c r="F277" i="47"/>
  <c r="C277" i="47"/>
  <c r="B277" i="47"/>
  <c r="Y276" i="47"/>
  <c r="X276" i="47"/>
  <c r="Z276" i="47" s="1"/>
  <c r="AL276" i="47"/>
  <c r="P276" i="47"/>
  <c r="F276" i="47"/>
  <c r="C276" i="47"/>
  <c r="B276" i="47"/>
  <c r="Y275" i="47"/>
  <c r="X275" i="47"/>
  <c r="Z275" i="47" s="1"/>
  <c r="P275" i="47"/>
  <c r="B275" i="47"/>
  <c r="F275" i="47"/>
  <c r="C275" i="47"/>
  <c r="AL275" i="47"/>
  <c r="X274" i="47"/>
  <c r="Z274" i="47" s="1"/>
  <c r="Y274" i="47"/>
  <c r="AL274" i="47"/>
  <c r="P274" i="47"/>
  <c r="F274" i="47"/>
  <c r="C274" i="47"/>
  <c r="B274" i="47"/>
  <c r="X273" i="47"/>
  <c r="Z273" i="47" s="1"/>
  <c r="Y273" i="47"/>
  <c r="B273" i="47"/>
  <c r="F273" i="47"/>
  <c r="C273" i="47"/>
  <c r="M273" i="47" s="1"/>
  <c r="AL273" i="47"/>
  <c r="P273" i="47"/>
  <c r="Y272" i="47"/>
  <c r="X272" i="47"/>
  <c r="Z272" i="47" s="1"/>
  <c r="AL272" i="47"/>
  <c r="B272" i="47"/>
  <c r="F272" i="47"/>
  <c r="P272" i="47"/>
  <c r="C272" i="47"/>
  <c r="X271" i="47"/>
  <c r="Z271" i="47" s="1"/>
  <c r="Y271" i="47"/>
  <c r="P271" i="47"/>
  <c r="Q271" i="47" s="1"/>
  <c r="AL271" i="47"/>
  <c r="C271" i="47"/>
  <c r="B271" i="47"/>
  <c r="F271" i="47"/>
  <c r="Y270" i="47"/>
  <c r="X270" i="47"/>
  <c r="Z270" i="47" s="1"/>
  <c r="C270" i="47"/>
  <c r="P270" i="47"/>
  <c r="AL270" i="47"/>
  <c r="B270" i="47"/>
  <c r="I270" i="47" s="1"/>
  <c r="F270" i="47"/>
  <c r="X269" i="47"/>
  <c r="Z269" i="47" s="1"/>
  <c r="Y269" i="47"/>
  <c r="P269" i="47"/>
  <c r="Q269" i="47" s="1"/>
  <c r="C269" i="47"/>
  <c r="F269" i="47"/>
  <c r="B269" i="47"/>
  <c r="G269" i="47" s="1"/>
  <c r="AL269" i="47"/>
  <c r="Y268" i="47"/>
  <c r="X268" i="47"/>
  <c r="Z268" i="47" s="1"/>
  <c r="P268" i="47"/>
  <c r="AL268" i="47"/>
  <c r="B268" i="47"/>
  <c r="C268" i="47"/>
  <c r="F268" i="47"/>
  <c r="X267" i="47"/>
  <c r="Z267" i="47" s="1"/>
  <c r="Y267" i="47"/>
  <c r="AL267" i="47"/>
  <c r="P267" i="47"/>
  <c r="F267" i="47"/>
  <c r="B267" i="47"/>
  <c r="C267" i="47"/>
  <c r="E267" i="47" s="1"/>
  <c r="Y266" i="47"/>
  <c r="X266" i="47"/>
  <c r="Z266" i="47" s="1"/>
  <c r="P266" i="47"/>
  <c r="F266" i="47"/>
  <c r="AL266" i="47"/>
  <c r="B266" i="47"/>
  <c r="C266" i="47"/>
  <c r="Y265" i="47"/>
  <c r="X265" i="47"/>
  <c r="Z265" i="47" s="1"/>
  <c r="AL265" i="47"/>
  <c r="P265" i="47"/>
  <c r="F265" i="47"/>
  <c r="B265" i="47"/>
  <c r="C265" i="47"/>
  <c r="Y264" i="47"/>
  <c r="X264" i="47"/>
  <c r="Z264" i="47" s="1"/>
  <c r="P264" i="47"/>
  <c r="AL264" i="47"/>
  <c r="B264" i="47"/>
  <c r="C264" i="47"/>
  <c r="F264" i="47"/>
  <c r="Y263" i="47"/>
  <c r="X263" i="47"/>
  <c r="Z263" i="47" s="1"/>
  <c r="B263" i="47"/>
  <c r="C263" i="47"/>
  <c r="P263" i="47"/>
  <c r="AL263" i="47"/>
  <c r="F263" i="47"/>
  <c r="Y262" i="47"/>
  <c r="X262" i="47"/>
  <c r="Z262" i="47" s="1"/>
  <c r="F262" i="47"/>
  <c r="C262" i="47"/>
  <c r="B262" i="47"/>
  <c r="P262" i="47"/>
  <c r="AL262" i="47"/>
  <c r="Y261" i="47"/>
  <c r="X261" i="47"/>
  <c r="Z261" i="47" s="1"/>
  <c r="AL261" i="47"/>
  <c r="P261" i="47"/>
  <c r="Q261" i="47" s="1"/>
  <c r="F261" i="47"/>
  <c r="C261" i="47"/>
  <c r="B261" i="47"/>
  <c r="Y260" i="47"/>
  <c r="X260" i="47"/>
  <c r="Z260" i="47" s="1"/>
  <c r="F260" i="47"/>
  <c r="B260" i="47"/>
  <c r="AL260" i="47"/>
  <c r="C260" i="47"/>
  <c r="P260" i="47"/>
  <c r="Y259" i="47"/>
  <c r="X259" i="47"/>
  <c r="Z259" i="47" s="1"/>
  <c r="AL259" i="47"/>
  <c r="P259" i="47"/>
  <c r="F259" i="47"/>
  <c r="C259" i="47"/>
  <c r="M259" i="47" s="1"/>
  <c r="B259" i="47"/>
  <c r="X258" i="47"/>
  <c r="Z258" i="47" s="1"/>
  <c r="Y258" i="47"/>
  <c r="AL258" i="47"/>
  <c r="F258" i="47"/>
  <c r="C258" i="47"/>
  <c r="B258" i="47"/>
  <c r="P258" i="47"/>
  <c r="Y257" i="47"/>
  <c r="X257" i="47"/>
  <c r="Z257" i="47" s="1"/>
  <c r="C257" i="47"/>
  <c r="B257" i="47"/>
  <c r="AL257" i="47"/>
  <c r="P257" i="47"/>
  <c r="F257" i="47"/>
  <c r="Y256" i="47"/>
  <c r="X256" i="47"/>
  <c r="Z256" i="47" s="1"/>
  <c r="B256" i="47"/>
  <c r="C256" i="47"/>
  <c r="AL256" i="47"/>
  <c r="P256" i="47"/>
  <c r="F256" i="47"/>
  <c r="X255" i="47"/>
  <c r="Z255" i="47" s="1"/>
  <c r="Y255" i="47"/>
  <c r="AL255" i="47"/>
  <c r="P255" i="47"/>
  <c r="B255" i="47"/>
  <c r="C255" i="47"/>
  <c r="F255" i="47"/>
  <c r="Y254" i="47"/>
  <c r="X254" i="47"/>
  <c r="Z254" i="47" s="1"/>
  <c r="AL254" i="47"/>
  <c r="C254" i="47"/>
  <c r="F254" i="47"/>
  <c r="P254" i="47"/>
  <c r="Q254" i="47" s="1"/>
  <c r="B254" i="47"/>
  <c r="Y253" i="47"/>
  <c r="X253" i="47"/>
  <c r="Z253" i="47" s="1"/>
  <c r="B253" i="47"/>
  <c r="C253" i="47"/>
  <c r="P253" i="47"/>
  <c r="Q253" i="47" s="1"/>
  <c r="AL253" i="47"/>
  <c r="F253" i="47"/>
  <c r="X252" i="47"/>
  <c r="Z252" i="47" s="1"/>
  <c r="Y252" i="47"/>
  <c r="P252" i="47"/>
  <c r="F252" i="47"/>
  <c r="C252" i="47"/>
  <c r="B252" i="47"/>
  <c r="AL252" i="47"/>
  <c r="Y251" i="47"/>
  <c r="X251" i="47"/>
  <c r="Z251" i="47" s="1"/>
  <c r="B251" i="47"/>
  <c r="P251" i="47"/>
  <c r="Q251" i="47" s="1"/>
  <c r="C251" i="47"/>
  <c r="AL251" i="47"/>
  <c r="F251" i="47"/>
  <c r="X250" i="47"/>
  <c r="Z250" i="47" s="1"/>
  <c r="Y250" i="47"/>
  <c r="F250" i="47"/>
  <c r="C250" i="47"/>
  <c r="B250" i="47"/>
  <c r="P250" i="47"/>
  <c r="AL250" i="47"/>
  <c r="Y249" i="47"/>
  <c r="X249" i="47"/>
  <c r="Z249" i="47" s="1"/>
  <c r="B249" i="47"/>
  <c r="F249" i="47"/>
  <c r="AL249" i="47"/>
  <c r="C249" i="47"/>
  <c r="P249" i="47"/>
  <c r="X248" i="47"/>
  <c r="Z248" i="47" s="1"/>
  <c r="Y248" i="47"/>
  <c r="B248" i="47"/>
  <c r="C248" i="47"/>
  <c r="F248" i="47"/>
  <c r="AL248" i="47"/>
  <c r="P248" i="47"/>
  <c r="Y247" i="47"/>
  <c r="X247" i="47"/>
  <c r="Z247" i="47" s="1"/>
  <c r="P247" i="47"/>
  <c r="Q247" i="47" s="1"/>
  <c r="C247" i="47"/>
  <c r="F247" i="47"/>
  <c r="B247" i="47"/>
  <c r="AL247" i="47"/>
  <c r="X246" i="47"/>
  <c r="Z246" i="47" s="1"/>
  <c r="Y246" i="47"/>
  <c r="C246" i="47"/>
  <c r="B246" i="47"/>
  <c r="F246" i="47"/>
  <c r="AL246" i="47"/>
  <c r="P246" i="47"/>
  <c r="X245" i="47"/>
  <c r="Z245" i="47" s="1"/>
  <c r="Y245" i="47"/>
  <c r="AL245" i="47"/>
  <c r="P245" i="47"/>
  <c r="B245" i="47"/>
  <c r="C245" i="47"/>
  <c r="N245" i="47" s="1"/>
  <c r="F245" i="47"/>
  <c r="X244" i="47"/>
  <c r="Z244" i="47" s="1"/>
  <c r="Y244" i="47"/>
  <c r="B244" i="47"/>
  <c r="C244" i="47"/>
  <c r="F244" i="47"/>
  <c r="P244" i="47"/>
  <c r="AL244" i="47"/>
  <c r="Y243" i="47"/>
  <c r="X243" i="47"/>
  <c r="Z243" i="47" s="1"/>
  <c r="C243" i="47"/>
  <c r="E243" i="47" s="1"/>
  <c r="AL243" i="47"/>
  <c r="P243" i="47"/>
  <c r="B243" i="47"/>
  <c r="F243" i="47"/>
  <c r="X242" i="47"/>
  <c r="Z242" i="47" s="1"/>
  <c r="Y242" i="47"/>
  <c r="AL242" i="47"/>
  <c r="F242" i="47"/>
  <c r="P242" i="47"/>
  <c r="C242" i="47"/>
  <c r="B242" i="47"/>
  <c r="X241" i="47"/>
  <c r="Z241" i="47" s="1"/>
  <c r="Y241" i="47"/>
  <c r="P241" i="47"/>
  <c r="F241" i="47"/>
  <c r="C241" i="47"/>
  <c r="K241" i="47" s="1"/>
  <c r="B241" i="47"/>
  <c r="AL241" i="47"/>
  <c r="Y240" i="47"/>
  <c r="X240" i="47"/>
  <c r="Z240" i="47" s="1"/>
  <c r="F240" i="47"/>
  <c r="C240" i="47"/>
  <c r="B240" i="47"/>
  <c r="AL240" i="47"/>
  <c r="P240" i="47"/>
  <c r="X239" i="47"/>
  <c r="Z239" i="47" s="1"/>
  <c r="Y239" i="47"/>
  <c r="P239" i="47"/>
  <c r="AL239" i="47"/>
  <c r="B239" i="47"/>
  <c r="C239" i="47"/>
  <c r="F239" i="47"/>
  <c r="X238" i="47"/>
  <c r="Z238" i="47" s="1"/>
  <c r="Y238" i="47"/>
  <c r="P238" i="47"/>
  <c r="Q238" i="47" s="1"/>
  <c r="AL238" i="47"/>
  <c r="F238" i="47"/>
  <c r="B238" i="47"/>
  <c r="C238" i="47"/>
  <c r="Y237" i="47"/>
  <c r="X237" i="47"/>
  <c r="Z237" i="47" s="1"/>
  <c r="AL237" i="47"/>
  <c r="P237" i="47"/>
  <c r="C237" i="47"/>
  <c r="B237" i="47"/>
  <c r="F237" i="47"/>
  <c r="X236" i="47"/>
  <c r="Z236" i="47" s="1"/>
  <c r="Y236" i="47"/>
  <c r="C236" i="47"/>
  <c r="B236" i="47"/>
  <c r="F236" i="47"/>
  <c r="AL236" i="47"/>
  <c r="P236" i="47"/>
  <c r="Y235" i="47"/>
  <c r="X235" i="47"/>
  <c r="Z235" i="47" s="1"/>
  <c r="AL235" i="47"/>
  <c r="B235" i="47"/>
  <c r="C235" i="47"/>
  <c r="F235" i="47"/>
  <c r="P235" i="47"/>
  <c r="Y234" i="47"/>
  <c r="X234" i="47"/>
  <c r="Z234" i="47" s="1"/>
  <c r="AL234" i="47"/>
  <c r="P234" i="47"/>
  <c r="F234" i="47"/>
  <c r="C234" i="47"/>
  <c r="B234" i="47"/>
  <c r="Y233" i="47"/>
  <c r="X233" i="47"/>
  <c r="Z233" i="47" s="1"/>
  <c r="P233" i="47"/>
  <c r="AL233" i="47"/>
  <c r="C233" i="47"/>
  <c r="B233" i="47"/>
  <c r="F233" i="47"/>
  <c r="Y232" i="47"/>
  <c r="X232" i="47"/>
  <c r="Z232" i="47" s="1"/>
  <c r="P232" i="47"/>
  <c r="B232" i="47"/>
  <c r="C232" i="47"/>
  <c r="F232" i="47"/>
  <c r="AL232" i="47"/>
  <c r="X231" i="47"/>
  <c r="Z231" i="47" s="1"/>
  <c r="Y231" i="47"/>
  <c r="AL231" i="47"/>
  <c r="F231" i="47"/>
  <c r="C231" i="47"/>
  <c r="B231" i="47"/>
  <c r="P231" i="47"/>
  <c r="X230" i="47"/>
  <c r="Z230" i="47" s="1"/>
  <c r="Y230" i="47"/>
  <c r="B230" i="47"/>
  <c r="C230" i="47"/>
  <c r="F230" i="47"/>
  <c r="P230" i="47"/>
  <c r="AL230" i="47"/>
  <c r="X229" i="47"/>
  <c r="Z229" i="47" s="1"/>
  <c r="Y229" i="47"/>
  <c r="P229" i="47"/>
  <c r="AL229" i="47"/>
  <c r="B229" i="47"/>
  <c r="C229" i="47"/>
  <c r="F229" i="47"/>
  <c r="Y228" i="47"/>
  <c r="X228" i="47"/>
  <c r="Z228" i="47" s="1"/>
  <c r="AL228" i="47"/>
  <c r="P228" i="47"/>
  <c r="C228" i="47"/>
  <c r="F228" i="47"/>
  <c r="B228" i="47"/>
  <c r="Y227" i="47"/>
  <c r="X227" i="47"/>
  <c r="Z227" i="47" s="1"/>
  <c r="P227" i="47"/>
  <c r="F227" i="47"/>
  <c r="C227" i="47"/>
  <c r="B227" i="47"/>
  <c r="AL227" i="47"/>
  <c r="Y226" i="47"/>
  <c r="X226" i="47"/>
  <c r="Z226" i="47" s="1"/>
  <c r="C226" i="47"/>
  <c r="B226" i="47"/>
  <c r="AL226" i="47"/>
  <c r="P226" i="47"/>
  <c r="F226" i="47"/>
  <c r="X225" i="47"/>
  <c r="Z225" i="47" s="1"/>
  <c r="Y225" i="47"/>
  <c r="C225" i="47"/>
  <c r="B225" i="47"/>
  <c r="AL225" i="47"/>
  <c r="F225" i="47"/>
  <c r="P225" i="47"/>
  <c r="X224" i="47"/>
  <c r="Z224" i="47" s="1"/>
  <c r="Y224" i="47"/>
  <c r="B224" i="47"/>
  <c r="C224" i="47"/>
  <c r="AL224" i="47"/>
  <c r="P224" i="47"/>
  <c r="F224" i="47"/>
  <c r="X223" i="47"/>
  <c r="Z223" i="47" s="1"/>
  <c r="Y223" i="47"/>
  <c r="F223" i="47"/>
  <c r="P223" i="47"/>
  <c r="AL223" i="47"/>
  <c r="B223" i="47"/>
  <c r="C223" i="47"/>
  <c r="Y222" i="47"/>
  <c r="X222" i="47"/>
  <c r="Z222" i="47" s="1"/>
  <c r="P222" i="47"/>
  <c r="AL222" i="47"/>
  <c r="B222" i="47"/>
  <c r="C222" i="47"/>
  <c r="F222" i="47"/>
  <c r="X221" i="47"/>
  <c r="Z221" i="47" s="1"/>
  <c r="Y221" i="47"/>
  <c r="F221" i="47"/>
  <c r="C221" i="47"/>
  <c r="N221" i="47" s="1"/>
  <c r="B221" i="47"/>
  <c r="AL221" i="47"/>
  <c r="P221" i="47"/>
  <c r="X220" i="47"/>
  <c r="Z220" i="47" s="1"/>
  <c r="Y220" i="47"/>
  <c r="B220" i="47"/>
  <c r="C220" i="47"/>
  <c r="AL220" i="47"/>
  <c r="F220" i="47"/>
  <c r="P220" i="47"/>
  <c r="X219" i="47"/>
  <c r="Z219" i="47" s="1"/>
  <c r="Y219" i="47"/>
  <c r="P219" i="47"/>
  <c r="AL219" i="47"/>
  <c r="F219" i="47"/>
  <c r="C219" i="47"/>
  <c r="B219" i="47"/>
  <c r="Y218" i="47"/>
  <c r="X218" i="47"/>
  <c r="Z218" i="47" s="1"/>
  <c r="B218" i="47"/>
  <c r="C218" i="47"/>
  <c r="P218" i="47"/>
  <c r="AL218" i="47"/>
  <c r="F218" i="47"/>
  <c r="Y217" i="47"/>
  <c r="X217" i="47"/>
  <c r="Z217" i="47" s="1"/>
  <c r="F217" i="47"/>
  <c r="C217" i="47"/>
  <c r="P217" i="47"/>
  <c r="B217" i="47"/>
  <c r="AL217" i="47"/>
  <c r="Y216" i="47"/>
  <c r="X216" i="47"/>
  <c r="Z216" i="47" s="1"/>
  <c r="P216" i="47"/>
  <c r="Q216" i="47" s="1"/>
  <c r="F216" i="47"/>
  <c r="AL216" i="47"/>
  <c r="C216" i="47"/>
  <c r="B216" i="47"/>
  <c r="Y215" i="47"/>
  <c r="X215" i="47"/>
  <c r="Z215" i="47" s="1"/>
  <c r="P215" i="47"/>
  <c r="AL215" i="47"/>
  <c r="F215" i="47"/>
  <c r="C215" i="47"/>
  <c r="B215" i="47"/>
  <c r="Y214" i="47"/>
  <c r="X214" i="47"/>
  <c r="Z214" i="47" s="1"/>
  <c r="B214" i="47"/>
  <c r="C214" i="47"/>
  <c r="F214" i="47"/>
  <c r="P214" i="47"/>
  <c r="AL214" i="47"/>
  <c r="Y213" i="47"/>
  <c r="X213" i="47"/>
  <c r="Z213" i="47" s="1"/>
  <c r="AL213" i="47"/>
  <c r="P213" i="47"/>
  <c r="F213" i="47"/>
  <c r="C213" i="47"/>
  <c r="B213" i="47"/>
  <c r="Y212" i="47"/>
  <c r="X212" i="47"/>
  <c r="Z212" i="47" s="1"/>
  <c r="AL212" i="47"/>
  <c r="B212" i="47"/>
  <c r="C212" i="47"/>
  <c r="F212" i="47"/>
  <c r="P212" i="47"/>
  <c r="X211" i="47"/>
  <c r="Z211" i="47" s="1"/>
  <c r="Y211" i="47"/>
  <c r="P211" i="47"/>
  <c r="F211" i="47"/>
  <c r="C211" i="47"/>
  <c r="B211" i="47"/>
  <c r="AL211" i="47"/>
  <c r="X210" i="47"/>
  <c r="Z210" i="47" s="1"/>
  <c r="Y210" i="47"/>
  <c r="P210" i="47"/>
  <c r="AL210" i="47"/>
  <c r="C210" i="47"/>
  <c r="M210" i="47" s="1"/>
  <c r="F210" i="47"/>
  <c r="B210" i="47"/>
  <c r="Y209" i="47"/>
  <c r="X209" i="47"/>
  <c r="Z209" i="47" s="1"/>
  <c r="B209" i="47"/>
  <c r="F209" i="47"/>
  <c r="P209" i="47"/>
  <c r="C209" i="47"/>
  <c r="AL209" i="47"/>
  <c r="Y208" i="47"/>
  <c r="X208" i="47"/>
  <c r="Z208" i="47" s="1"/>
  <c r="C208" i="47"/>
  <c r="F208" i="47"/>
  <c r="B208" i="47"/>
  <c r="AL208" i="47"/>
  <c r="P208" i="47"/>
  <c r="Y207" i="47"/>
  <c r="X207" i="47"/>
  <c r="Z207" i="47" s="1"/>
  <c r="F207" i="47"/>
  <c r="C207" i="47"/>
  <c r="B207" i="47"/>
  <c r="P207" i="47"/>
  <c r="AL207" i="47"/>
  <c r="Y206" i="47"/>
  <c r="X206" i="47"/>
  <c r="Z206" i="47" s="1"/>
  <c r="P206" i="47"/>
  <c r="Q206" i="47" s="1"/>
  <c r="B206" i="47"/>
  <c r="C206" i="47"/>
  <c r="M206" i="47" s="1"/>
  <c r="AL206" i="47"/>
  <c r="F206" i="47"/>
  <c r="X205" i="47"/>
  <c r="Z205" i="47" s="1"/>
  <c r="Y205" i="47"/>
  <c r="B205" i="47"/>
  <c r="P205" i="47"/>
  <c r="AL205" i="47"/>
  <c r="F205" i="47"/>
  <c r="C205" i="47"/>
  <c r="Y204" i="47"/>
  <c r="X204" i="47"/>
  <c r="Z204" i="47" s="1"/>
  <c r="B204" i="47"/>
  <c r="C204" i="47"/>
  <c r="F204" i="47"/>
  <c r="P204" i="47"/>
  <c r="Q204" i="47" s="1"/>
  <c r="AL204" i="47"/>
  <c r="X203" i="47"/>
  <c r="Z203" i="47" s="1"/>
  <c r="Y203" i="47"/>
  <c r="F203" i="47"/>
  <c r="AL203" i="47"/>
  <c r="B203" i="47"/>
  <c r="P203" i="47"/>
  <c r="C203" i="47"/>
  <c r="M203" i="47" s="1"/>
  <c r="Y202" i="47"/>
  <c r="X202" i="47"/>
  <c r="Z202" i="47" s="1"/>
  <c r="P202" i="47"/>
  <c r="Q202" i="47" s="1"/>
  <c r="F202" i="47"/>
  <c r="C202" i="47"/>
  <c r="N202" i="47" s="1"/>
  <c r="B202" i="47"/>
  <c r="AL202" i="47"/>
  <c r="Y201" i="47"/>
  <c r="X201" i="47"/>
  <c r="Z201" i="47" s="1"/>
  <c r="P201" i="47"/>
  <c r="AL201" i="47"/>
  <c r="F201" i="47"/>
  <c r="B201" i="47"/>
  <c r="C201" i="47"/>
  <c r="E201" i="47" s="1"/>
  <c r="Y200" i="47"/>
  <c r="X200" i="47"/>
  <c r="Z200" i="47" s="1"/>
  <c r="AL200" i="47"/>
  <c r="P200" i="47"/>
  <c r="C200" i="47"/>
  <c r="B200" i="47"/>
  <c r="F200" i="47"/>
  <c r="X199" i="47"/>
  <c r="Z199" i="47" s="1"/>
  <c r="Y199" i="47"/>
  <c r="P199" i="47"/>
  <c r="F199" i="47"/>
  <c r="AL199" i="47"/>
  <c r="C199" i="47"/>
  <c r="B199" i="47"/>
  <c r="Y198" i="47"/>
  <c r="X198" i="47"/>
  <c r="Z198" i="47" s="1"/>
  <c r="F198" i="47"/>
  <c r="P198" i="47"/>
  <c r="AL198" i="47"/>
  <c r="B198" i="47"/>
  <c r="C198" i="47"/>
  <c r="E198" i="47" s="1"/>
  <c r="Y197" i="47"/>
  <c r="X197" i="47"/>
  <c r="Z197" i="47" s="1"/>
  <c r="B197" i="47"/>
  <c r="C197" i="47"/>
  <c r="P197" i="47"/>
  <c r="F197" i="47"/>
  <c r="AL197" i="47"/>
  <c r="Y196" i="47"/>
  <c r="X196" i="47"/>
  <c r="Z196" i="47" s="1"/>
  <c r="C196" i="47"/>
  <c r="E196" i="47" s="1"/>
  <c r="AL196" i="47"/>
  <c r="B196" i="47"/>
  <c r="P196" i="47"/>
  <c r="F196" i="47"/>
  <c r="X195" i="47"/>
  <c r="Z195" i="47" s="1"/>
  <c r="Y195" i="47"/>
  <c r="AL195" i="47"/>
  <c r="B195" i="47"/>
  <c r="C195" i="47"/>
  <c r="F195" i="47"/>
  <c r="P195" i="47"/>
  <c r="Y194" i="47"/>
  <c r="X194" i="47"/>
  <c r="Z194" i="47" s="1"/>
  <c r="P194" i="47"/>
  <c r="AL194" i="47"/>
  <c r="F194" i="47"/>
  <c r="C194" i="47"/>
  <c r="B194" i="47"/>
  <c r="Y193" i="47"/>
  <c r="X193" i="47"/>
  <c r="Z193" i="47" s="1"/>
  <c r="AL193" i="47"/>
  <c r="P193" i="47"/>
  <c r="F193" i="47"/>
  <c r="C193" i="47"/>
  <c r="B193" i="47"/>
  <c r="X192" i="47"/>
  <c r="Z192" i="47" s="1"/>
  <c r="Y192" i="47"/>
  <c r="F192" i="47"/>
  <c r="B192" i="47"/>
  <c r="C192" i="47"/>
  <c r="AL192" i="47"/>
  <c r="P192" i="47"/>
  <c r="X191" i="47"/>
  <c r="Z191" i="47" s="1"/>
  <c r="Y191" i="47"/>
  <c r="P191" i="47"/>
  <c r="Q191" i="47" s="1"/>
  <c r="B191" i="47"/>
  <c r="C191" i="47"/>
  <c r="F191" i="47"/>
  <c r="AL191" i="47"/>
  <c r="X190" i="47"/>
  <c r="Z190" i="47" s="1"/>
  <c r="Y190" i="47"/>
  <c r="P190" i="47"/>
  <c r="AL190" i="47"/>
  <c r="B190" i="47"/>
  <c r="C190" i="47"/>
  <c r="F190" i="47"/>
  <c r="Y189" i="47"/>
  <c r="X189" i="47"/>
  <c r="Z189" i="47" s="1"/>
  <c r="AL189" i="47"/>
  <c r="F189" i="47"/>
  <c r="C189" i="47"/>
  <c r="B189" i="47"/>
  <c r="P189" i="47"/>
  <c r="Y188" i="47"/>
  <c r="X188" i="47"/>
  <c r="Z188" i="47" s="1"/>
  <c r="B188" i="47"/>
  <c r="C188" i="47"/>
  <c r="L188" i="47" s="1"/>
  <c r="F188" i="47"/>
  <c r="P188" i="47"/>
  <c r="AL188" i="47"/>
  <c r="X187" i="47"/>
  <c r="Z187" i="47" s="1"/>
  <c r="Y187" i="47"/>
  <c r="C187" i="47"/>
  <c r="P187" i="47"/>
  <c r="AL187" i="47"/>
  <c r="F187" i="47"/>
  <c r="B187" i="47"/>
  <c r="X186" i="47"/>
  <c r="Z186" i="47" s="1"/>
  <c r="Y186" i="47"/>
  <c r="B186" i="47"/>
  <c r="P186" i="47"/>
  <c r="AL186" i="47"/>
  <c r="C186" i="47"/>
  <c r="F186" i="47"/>
  <c r="Y185" i="47"/>
  <c r="X185" i="47"/>
  <c r="Z185" i="47" s="1"/>
  <c r="B185" i="47"/>
  <c r="P185" i="47"/>
  <c r="F185" i="47"/>
  <c r="AL185" i="47"/>
  <c r="C185" i="47"/>
  <c r="Y184" i="47"/>
  <c r="X184" i="47"/>
  <c r="Z184" i="47" s="1"/>
  <c r="B184" i="47"/>
  <c r="F184" i="47"/>
  <c r="C184" i="47"/>
  <c r="AL184" i="47"/>
  <c r="P184" i="47"/>
  <c r="Q184" i="47" s="1"/>
  <c r="X183" i="47"/>
  <c r="Z183" i="47" s="1"/>
  <c r="Y183" i="47"/>
  <c r="F183" i="47"/>
  <c r="AL183" i="47"/>
  <c r="P183" i="47"/>
  <c r="Q183" i="47" s="1"/>
  <c r="B183" i="47"/>
  <c r="C183" i="47"/>
  <c r="K183" i="47" s="1"/>
  <c r="Y182" i="47"/>
  <c r="X182" i="47"/>
  <c r="Z182" i="47" s="1"/>
  <c r="B182" i="47"/>
  <c r="F182" i="47"/>
  <c r="C182" i="47"/>
  <c r="P182" i="47"/>
  <c r="AL182" i="47"/>
  <c r="Y181" i="47"/>
  <c r="X181" i="47"/>
  <c r="Z181" i="47" s="1"/>
  <c r="AL181" i="47"/>
  <c r="C181" i="47"/>
  <c r="B181" i="47"/>
  <c r="F181" i="47"/>
  <c r="P181" i="47"/>
  <c r="X180" i="47"/>
  <c r="Z180" i="47" s="1"/>
  <c r="Y180" i="47"/>
  <c r="B180" i="47"/>
  <c r="C180" i="47"/>
  <c r="AL180" i="47"/>
  <c r="F180" i="47"/>
  <c r="P180" i="47"/>
  <c r="Y179" i="47"/>
  <c r="X179" i="47"/>
  <c r="Z179" i="47" s="1"/>
  <c r="C179" i="47"/>
  <c r="P179" i="47"/>
  <c r="Q179" i="47" s="1"/>
  <c r="F179" i="47"/>
  <c r="B179" i="47"/>
  <c r="AL179" i="47"/>
  <c r="X178" i="47"/>
  <c r="Z178" i="47" s="1"/>
  <c r="Y178" i="47"/>
  <c r="C178" i="47"/>
  <c r="F178" i="47"/>
  <c r="P178" i="47"/>
  <c r="B178" i="47"/>
  <c r="AL178" i="47"/>
  <c r="X177" i="47"/>
  <c r="Z177" i="47" s="1"/>
  <c r="Y177" i="47"/>
  <c r="B177" i="47"/>
  <c r="F177" i="47"/>
  <c r="C177" i="47"/>
  <c r="K177" i="47" s="1"/>
  <c r="X176" i="47"/>
  <c r="Z176" i="47" s="1"/>
  <c r="Y176" i="47"/>
  <c r="P176" i="47"/>
  <c r="Q176" i="47" s="1"/>
  <c r="F176" i="47"/>
  <c r="C176" i="47"/>
  <c r="B176" i="47"/>
  <c r="AL176" i="47"/>
  <c r="Y175" i="47"/>
  <c r="X175" i="47"/>
  <c r="Z175" i="47" s="1"/>
  <c r="F175" i="47"/>
  <c r="B175" i="47"/>
  <c r="AL175" i="47"/>
  <c r="C175" i="47"/>
  <c r="P175" i="47"/>
  <c r="X174" i="47"/>
  <c r="Z174" i="47" s="1"/>
  <c r="Y174" i="47"/>
  <c r="B174" i="47"/>
  <c r="C174" i="47"/>
  <c r="AL174" i="47"/>
  <c r="P174" i="47"/>
  <c r="F174" i="47"/>
  <c r="Y173" i="47"/>
  <c r="X173" i="47"/>
  <c r="Z173" i="47" s="1"/>
  <c r="AL173" i="47"/>
  <c r="P173" i="47"/>
  <c r="F173" i="47"/>
  <c r="C173" i="47"/>
  <c r="B173" i="47"/>
  <c r="Y172" i="47"/>
  <c r="X172" i="47"/>
  <c r="Z172" i="47" s="1"/>
  <c r="AL172" i="47"/>
  <c r="P172" i="47"/>
  <c r="F172" i="47"/>
  <c r="C172" i="47"/>
  <c r="B172" i="47"/>
  <c r="Y171" i="47"/>
  <c r="X171" i="47"/>
  <c r="AL171" i="47"/>
  <c r="P171" i="47"/>
  <c r="F171" i="47"/>
  <c r="C171" i="47"/>
  <c r="B171" i="47"/>
  <c r="X170" i="47"/>
  <c r="Z170" i="47" s="1"/>
  <c r="Y170" i="47"/>
  <c r="AL170" i="47"/>
  <c r="P170" i="47"/>
  <c r="F170" i="47"/>
  <c r="C170" i="47"/>
  <c r="B170" i="47"/>
  <c r="Y169" i="47"/>
  <c r="X169" i="47"/>
  <c r="AL169" i="47"/>
  <c r="P169" i="47"/>
  <c r="F169" i="47"/>
  <c r="C169" i="47"/>
  <c r="B169" i="47"/>
  <c r="Y168" i="47"/>
  <c r="X168" i="47"/>
  <c r="Z168" i="47" s="1"/>
  <c r="AL168" i="47"/>
  <c r="P168" i="47"/>
  <c r="F168" i="47"/>
  <c r="C168" i="47"/>
  <c r="B168" i="47"/>
  <c r="X167" i="47"/>
  <c r="Z167" i="47" s="1"/>
  <c r="Y167" i="47"/>
  <c r="AL167" i="47"/>
  <c r="P167" i="47"/>
  <c r="F167" i="47"/>
  <c r="C167" i="47"/>
  <c r="B167" i="47"/>
  <c r="Y166" i="47"/>
  <c r="X166" i="47"/>
  <c r="Z166" i="47" s="1"/>
  <c r="AL166" i="47"/>
  <c r="P166" i="47"/>
  <c r="F166" i="47"/>
  <c r="C166" i="47"/>
  <c r="B166" i="47"/>
  <c r="Y165" i="47"/>
  <c r="X165" i="47"/>
  <c r="Z165" i="47" s="1"/>
  <c r="AL165" i="47"/>
  <c r="P165" i="47"/>
  <c r="F165" i="47"/>
  <c r="C165" i="47"/>
  <c r="B165" i="47"/>
  <c r="X164" i="47"/>
  <c r="Z164" i="47" s="1"/>
  <c r="Y164" i="47"/>
  <c r="AL164" i="47"/>
  <c r="P164" i="47"/>
  <c r="F164" i="47"/>
  <c r="C164" i="47"/>
  <c r="B164" i="47"/>
  <c r="Y163" i="47"/>
  <c r="X163" i="47"/>
  <c r="Z163" i="47" s="1"/>
  <c r="AL163" i="47"/>
  <c r="P163" i="47"/>
  <c r="F163" i="47"/>
  <c r="C163" i="47"/>
  <c r="B163" i="47"/>
  <c r="Y162" i="47"/>
  <c r="X162" i="47"/>
  <c r="Z162" i="47" s="1"/>
  <c r="AL162" i="47"/>
  <c r="P162" i="47"/>
  <c r="F162" i="47"/>
  <c r="C162" i="47"/>
  <c r="B162" i="47"/>
  <c r="X161" i="47"/>
  <c r="Z161" i="47" s="1"/>
  <c r="Y161" i="47"/>
  <c r="AL161" i="47"/>
  <c r="P161" i="47"/>
  <c r="F161" i="47"/>
  <c r="C161" i="47"/>
  <c r="B161" i="47"/>
  <c r="Y160" i="47"/>
  <c r="X160" i="47"/>
  <c r="Z160" i="47" s="1"/>
  <c r="AL160" i="47"/>
  <c r="P160" i="47"/>
  <c r="F160" i="47"/>
  <c r="C160" i="47"/>
  <c r="B160" i="47"/>
  <c r="Y159" i="47"/>
  <c r="X159" i="47"/>
  <c r="Z159" i="47" s="1"/>
  <c r="AL159" i="47"/>
  <c r="P159" i="47"/>
  <c r="F159" i="47"/>
  <c r="C159" i="47"/>
  <c r="B159" i="47"/>
  <c r="X158" i="47"/>
  <c r="Z158" i="47" s="1"/>
  <c r="Y158" i="47"/>
  <c r="AL158" i="47"/>
  <c r="P158" i="47"/>
  <c r="F158" i="47"/>
  <c r="C158" i="47"/>
  <c r="B158" i="47"/>
  <c r="Y157" i="47"/>
  <c r="X157" i="47"/>
  <c r="Z157" i="47" s="1"/>
  <c r="AL157" i="47"/>
  <c r="P157" i="47"/>
  <c r="F157" i="47"/>
  <c r="C157" i="47"/>
  <c r="B157" i="47"/>
  <c r="Y156" i="47"/>
  <c r="X156" i="47"/>
  <c r="Z156" i="47" s="1"/>
  <c r="AL156" i="47"/>
  <c r="P156" i="47"/>
  <c r="F156" i="47"/>
  <c r="C156" i="47"/>
  <c r="B156" i="47"/>
  <c r="Y155" i="47"/>
  <c r="X155" i="47"/>
  <c r="Z155" i="47" s="1"/>
  <c r="C155" i="47"/>
  <c r="AL155" i="47"/>
  <c r="P155" i="47"/>
  <c r="F155" i="47"/>
  <c r="B155" i="47"/>
  <c r="X154" i="47"/>
  <c r="Z154" i="47" s="1"/>
  <c r="Y154" i="47"/>
  <c r="P154" i="47"/>
  <c r="AL154" i="47"/>
  <c r="F154" i="47"/>
  <c r="C154" i="47"/>
  <c r="B154" i="47"/>
  <c r="Y153" i="47"/>
  <c r="X153" i="47"/>
  <c r="Z153" i="47" s="1"/>
  <c r="P153" i="47"/>
  <c r="B153" i="47"/>
  <c r="C153" i="47"/>
  <c r="F153" i="47"/>
  <c r="AL153" i="47"/>
  <c r="X152" i="47"/>
  <c r="Z152" i="47" s="1"/>
  <c r="Y152" i="47"/>
  <c r="C152" i="47"/>
  <c r="B152" i="47"/>
  <c r="F152" i="47"/>
  <c r="AL152" i="47"/>
  <c r="P152" i="47"/>
  <c r="Y151" i="47"/>
  <c r="X151" i="47"/>
  <c r="Z151" i="47" s="1"/>
  <c r="AL151" i="47"/>
  <c r="F151" i="47"/>
  <c r="P151" i="47"/>
  <c r="B151" i="47"/>
  <c r="C151" i="47"/>
  <c r="X150" i="47"/>
  <c r="Z150" i="47" s="1"/>
  <c r="Y150" i="47"/>
  <c r="F150" i="47"/>
  <c r="C150" i="47"/>
  <c r="B150" i="47"/>
  <c r="P150" i="47"/>
  <c r="AL150" i="47"/>
  <c r="X149" i="47"/>
  <c r="Y149" i="47"/>
  <c r="AL149" i="47"/>
  <c r="P149" i="47"/>
  <c r="F149" i="47"/>
  <c r="C149" i="47"/>
  <c r="B149" i="47"/>
  <c r="Y148" i="47"/>
  <c r="X148" i="47"/>
  <c r="Z148" i="47" s="1"/>
  <c r="P148" i="47"/>
  <c r="AL148" i="47"/>
  <c r="C148" i="47"/>
  <c r="B148" i="47"/>
  <c r="F148" i="47"/>
  <c r="Y147" i="47"/>
  <c r="X147" i="47"/>
  <c r="Z147" i="47" s="1"/>
  <c r="C147" i="47"/>
  <c r="B147" i="47"/>
  <c r="F147" i="47"/>
  <c r="AL147" i="47"/>
  <c r="P147" i="47"/>
  <c r="Y146" i="47"/>
  <c r="X146" i="47"/>
  <c r="Z146" i="47" s="1"/>
  <c r="AL146" i="47"/>
  <c r="P146" i="47"/>
  <c r="F146" i="47"/>
  <c r="C146" i="47"/>
  <c r="B146" i="47"/>
  <c r="Y145" i="47"/>
  <c r="X145" i="47"/>
  <c r="Z145" i="47" s="1"/>
  <c r="F145" i="47"/>
  <c r="C145" i="47"/>
  <c r="B145" i="47"/>
  <c r="P145" i="47"/>
  <c r="AL145" i="47"/>
  <c r="X144" i="47"/>
  <c r="Z144" i="47" s="1"/>
  <c r="Y144" i="47"/>
  <c r="AL144" i="47"/>
  <c r="B144" i="47"/>
  <c r="C144" i="47"/>
  <c r="F144" i="47"/>
  <c r="P144" i="47"/>
  <c r="X143" i="47"/>
  <c r="Z143" i="47" s="1"/>
  <c r="Y143" i="47"/>
  <c r="B143" i="47"/>
  <c r="AL143" i="47"/>
  <c r="P143" i="47"/>
  <c r="F143" i="47"/>
  <c r="C143" i="47"/>
  <c r="Y142" i="47"/>
  <c r="X142" i="47"/>
  <c r="Z142" i="47" s="1"/>
  <c r="F142" i="47"/>
  <c r="B142" i="47"/>
  <c r="P142" i="47"/>
  <c r="AL142" i="47"/>
  <c r="C142" i="47"/>
  <c r="X141" i="47"/>
  <c r="Z141" i="47" s="1"/>
  <c r="Y141" i="47"/>
  <c r="AL141" i="47"/>
  <c r="P141" i="47"/>
  <c r="F141" i="47"/>
  <c r="C141" i="47"/>
  <c r="B141" i="47"/>
  <c r="X140" i="47"/>
  <c r="Z140" i="47" s="1"/>
  <c r="Y140" i="47"/>
  <c r="C140" i="47"/>
  <c r="F140" i="47"/>
  <c r="AL140" i="47"/>
  <c r="B140" i="47"/>
  <c r="P140" i="47"/>
  <c r="X139" i="47"/>
  <c r="Z139" i="47" s="1"/>
  <c r="Y139" i="47"/>
  <c r="F139" i="47"/>
  <c r="P139" i="47"/>
  <c r="AL139" i="47"/>
  <c r="C139" i="47"/>
  <c r="B139" i="47"/>
  <c r="X138" i="47"/>
  <c r="Z138" i="47" s="1"/>
  <c r="Y138" i="47"/>
  <c r="C138" i="47"/>
  <c r="B138" i="47"/>
  <c r="AL138" i="47"/>
  <c r="P138" i="47"/>
  <c r="F138" i="47"/>
  <c r="X137" i="47"/>
  <c r="Z137" i="47" s="1"/>
  <c r="Y137" i="47"/>
  <c r="C137" i="47"/>
  <c r="I137" i="47" s="1"/>
  <c r="B137" i="47"/>
  <c r="AL137" i="47"/>
  <c r="F137" i="47"/>
  <c r="P137" i="47"/>
  <c r="Q137" i="47" s="1"/>
  <c r="Y136" i="47"/>
  <c r="X136" i="47"/>
  <c r="Z136" i="47" s="1"/>
  <c r="AL136" i="47"/>
  <c r="P136" i="47"/>
  <c r="F136" i="47"/>
  <c r="B136" i="47"/>
  <c r="C136" i="47"/>
  <c r="Y135" i="47"/>
  <c r="X135" i="47"/>
  <c r="Z135" i="47" s="1"/>
  <c r="P135" i="47"/>
  <c r="Q135" i="47" s="1"/>
  <c r="F135" i="47"/>
  <c r="C135" i="47"/>
  <c r="B135" i="47"/>
  <c r="AL135" i="47"/>
  <c r="Y134" i="47"/>
  <c r="X134" i="47"/>
  <c r="Z134" i="47" s="1"/>
  <c r="P134" i="47"/>
  <c r="AL134" i="47"/>
  <c r="C134" i="47"/>
  <c r="B134" i="47"/>
  <c r="F134" i="47"/>
  <c r="Y133" i="47"/>
  <c r="X133" i="47"/>
  <c r="Z133" i="47" s="1"/>
  <c r="B133" i="47"/>
  <c r="AL133" i="47"/>
  <c r="C133" i="47"/>
  <c r="F133" i="47"/>
  <c r="P133" i="47"/>
  <c r="Y132" i="47"/>
  <c r="X132" i="47"/>
  <c r="Z132" i="47" s="1"/>
  <c r="B132" i="47"/>
  <c r="AL132" i="47"/>
  <c r="P132" i="47"/>
  <c r="F132" i="47"/>
  <c r="C132" i="47"/>
  <c r="X131" i="47"/>
  <c r="Z131" i="47" s="1"/>
  <c r="Y131" i="47"/>
  <c r="C131" i="47"/>
  <c r="F131" i="47"/>
  <c r="B131" i="47"/>
  <c r="P131" i="47"/>
  <c r="AL131" i="47"/>
  <c r="X130" i="47"/>
  <c r="Z130" i="47" s="1"/>
  <c r="Y130" i="47"/>
  <c r="AL130" i="47"/>
  <c r="P130" i="47"/>
  <c r="B130" i="47"/>
  <c r="C130" i="47"/>
  <c r="F130" i="47"/>
  <c r="X129" i="47"/>
  <c r="Z129" i="47" s="1"/>
  <c r="Y129" i="47"/>
  <c r="F129" i="47"/>
  <c r="C129" i="47"/>
  <c r="B129" i="47"/>
  <c r="AL129" i="47"/>
  <c r="P129" i="47"/>
  <c r="Y128" i="47"/>
  <c r="X128" i="47"/>
  <c r="Z128" i="47" s="1"/>
  <c r="B128" i="47"/>
  <c r="C128" i="47"/>
  <c r="F128" i="47"/>
  <c r="P128" i="47"/>
  <c r="AL128" i="47"/>
  <c r="X127" i="47"/>
  <c r="Z127" i="47" s="1"/>
  <c r="Y127" i="47"/>
  <c r="AL127" i="47"/>
  <c r="P127" i="47"/>
  <c r="F127" i="47"/>
  <c r="C127" i="47"/>
  <c r="B127" i="47"/>
  <c r="X126" i="47"/>
  <c r="Z126" i="47" s="1"/>
  <c r="Y126" i="47"/>
  <c r="B126" i="47"/>
  <c r="P126" i="47"/>
  <c r="AL126" i="47"/>
  <c r="C126" i="47"/>
  <c r="F126" i="47"/>
  <c r="Y125" i="47"/>
  <c r="X125" i="47"/>
  <c r="Z125" i="47" s="1"/>
  <c r="P125" i="47"/>
  <c r="Q125" i="47" s="1"/>
  <c r="B125" i="47"/>
  <c r="C125" i="47"/>
  <c r="K125" i="47" s="1"/>
  <c r="F125" i="47"/>
  <c r="AL125" i="47"/>
  <c r="X124" i="47"/>
  <c r="Z124" i="47" s="1"/>
  <c r="Y124" i="47"/>
  <c r="P124" i="47"/>
  <c r="F124" i="47"/>
  <c r="C124" i="47"/>
  <c r="B124" i="47"/>
  <c r="AL124" i="47"/>
  <c r="Y123" i="47"/>
  <c r="X123" i="47"/>
  <c r="Z123" i="47" s="1"/>
  <c r="B123" i="47"/>
  <c r="F123" i="47"/>
  <c r="C123" i="47"/>
  <c r="AL123" i="47"/>
  <c r="P123" i="47"/>
  <c r="Y122" i="47"/>
  <c r="X122" i="47"/>
  <c r="Z122" i="47" s="1"/>
  <c r="AL122" i="47"/>
  <c r="P122" i="47"/>
  <c r="B122" i="47"/>
  <c r="C122" i="47"/>
  <c r="F122" i="47"/>
  <c r="X121" i="47"/>
  <c r="Z121" i="47" s="1"/>
  <c r="Y121" i="47"/>
  <c r="P121" i="47"/>
  <c r="AL121" i="47"/>
  <c r="B121" i="47"/>
  <c r="C121" i="47"/>
  <c r="F121" i="47"/>
  <c r="Y120" i="47"/>
  <c r="X120" i="47"/>
  <c r="Z120" i="47" s="1"/>
  <c r="B120" i="47"/>
  <c r="C120" i="47"/>
  <c r="F120" i="47"/>
  <c r="AL120" i="47"/>
  <c r="P120" i="47"/>
  <c r="X119" i="47"/>
  <c r="Z119" i="47" s="1"/>
  <c r="Y119" i="47"/>
  <c r="F119" i="47"/>
  <c r="C119" i="47"/>
  <c r="B119" i="47"/>
  <c r="AL119" i="47"/>
  <c r="P119" i="47"/>
  <c r="X118" i="47"/>
  <c r="Z118" i="47" s="1"/>
  <c r="Y118" i="47"/>
  <c r="AL118" i="47"/>
  <c r="P118" i="47"/>
  <c r="C118" i="47"/>
  <c r="B118" i="47"/>
  <c r="F118" i="47"/>
  <c r="X117" i="47"/>
  <c r="Z117" i="47" s="1"/>
  <c r="Y117" i="47"/>
  <c r="P117" i="47"/>
  <c r="B117" i="47"/>
  <c r="AL117" i="47"/>
  <c r="F117" i="47"/>
  <c r="C117" i="47"/>
  <c r="X116" i="47"/>
  <c r="Z116" i="47" s="1"/>
  <c r="Y116" i="47"/>
  <c r="P116" i="47"/>
  <c r="F116" i="47"/>
  <c r="C116" i="47"/>
  <c r="B116" i="47"/>
  <c r="AL116" i="47"/>
  <c r="Y115" i="47"/>
  <c r="X115" i="47"/>
  <c r="Z115" i="47" s="1"/>
  <c r="B115" i="47"/>
  <c r="C115" i="47"/>
  <c r="P115" i="47"/>
  <c r="AL115" i="47"/>
  <c r="F115" i="47"/>
  <c r="Y114" i="47"/>
  <c r="X114" i="47"/>
  <c r="Z114" i="47" s="1"/>
  <c r="P114" i="47"/>
  <c r="AL114" i="47"/>
  <c r="B114" i="47"/>
  <c r="C114" i="47"/>
  <c r="F114" i="47"/>
  <c r="X113" i="47"/>
  <c r="Z113" i="47" s="1"/>
  <c r="Y113" i="47"/>
  <c r="F113" i="47"/>
  <c r="P113" i="47"/>
  <c r="AL113" i="47"/>
  <c r="B113" i="47"/>
  <c r="C113" i="47"/>
  <c r="X112" i="47"/>
  <c r="Z112" i="47" s="1"/>
  <c r="Y112" i="47"/>
  <c r="F112" i="47"/>
  <c r="P112" i="47"/>
  <c r="AL112" i="47"/>
  <c r="B112" i="47"/>
  <c r="C112" i="47"/>
  <c r="Y111" i="47"/>
  <c r="X111" i="47"/>
  <c r="Z111" i="47" s="1"/>
  <c r="AL111" i="47"/>
  <c r="P111" i="47"/>
  <c r="B111" i="47"/>
  <c r="C111" i="47"/>
  <c r="F111" i="47"/>
  <c r="Y110" i="47"/>
  <c r="X110" i="47"/>
  <c r="Z110" i="47" s="1"/>
  <c r="C110" i="47"/>
  <c r="B110" i="47"/>
  <c r="AL110" i="47"/>
  <c r="P110" i="47"/>
  <c r="F110" i="47"/>
  <c r="X109" i="47"/>
  <c r="Z109" i="47" s="1"/>
  <c r="Y109" i="47"/>
  <c r="P109" i="47"/>
  <c r="AL109" i="47"/>
  <c r="B109" i="47"/>
  <c r="C109" i="47"/>
  <c r="F109" i="47"/>
  <c r="X108" i="47"/>
  <c r="Z108" i="47" s="1"/>
  <c r="Y108" i="47"/>
  <c r="B108" i="47"/>
  <c r="C108" i="47"/>
  <c r="F108" i="47"/>
  <c r="P108" i="47"/>
  <c r="AL108" i="47"/>
  <c r="X107" i="47"/>
  <c r="Z107" i="47" s="1"/>
  <c r="Y107" i="47"/>
  <c r="C107" i="47"/>
  <c r="B107" i="47"/>
  <c r="F107" i="47"/>
  <c r="AL107" i="47"/>
  <c r="P107" i="47"/>
  <c r="Y106" i="47"/>
  <c r="X106" i="47"/>
  <c r="Z106" i="47" s="1"/>
  <c r="AL106" i="47"/>
  <c r="B106" i="47"/>
  <c r="C106" i="47"/>
  <c r="F106" i="47"/>
  <c r="P106" i="47"/>
  <c r="Y105" i="47"/>
  <c r="X105" i="47"/>
  <c r="Z105" i="47" s="1"/>
  <c r="P105" i="47"/>
  <c r="Q105" i="47" s="1"/>
  <c r="AL105" i="47"/>
  <c r="C105" i="47"/>
  <c r="B105" i="47"/>
  <c r="F105" i="47"/>
  <c r="X104" i="47"/>
  <c r="Z104" i="47" s="1"/>
  <c r="Y104" i="47"/>
  <c r="AL104" i="47"/>
  <c r="B104" i="47"/>
  <c r="C104" i="47"/>
  <c r="F104" i="47"/>
  <c r="P104" i="47"/>
  <c r="X103" i="47"/>
  <c r="Z103" i="47" s="1"/>
  <c r="Y103" i="47"/>
  <c r="AL103" i="47"/>
  <c r="P103" i="47"/>
  <c r="C103" i="47"/>
  <c r="F103" i="47"/>
  <c r="B103" i="47"/>
  <c r="Y102" i="47"/>
  <c r="X102" i="47"/>
  <c r="Z102" i="47" s="1"/>
  <c r="F102" i="47"/>
  <c r="C102" i="47"/>
  <c r="B102" i="47"/>
  <c r="AL102" i="47"/>
  <c r="P102" i="47"/>
  <c r="X101" i="47"/>
  <c r="Z101" i="47" s="1"/>
  <c r="Y101" i="47"/>
  <c r="P101" i="47"/>
  <c r="AL101" i="47"/>
  <c r="B101" i="47"/>
  <c r="F101" i="47"/>
  <c r="C101" i="47"/>
  <c r="H101" i="47" s="1"/>
  <c r="Y100" i="47"/>
  <c r="X100" i="47"/>
  <c r="Z100" i="47" s="1"/>
  <c r="P100" i="47"/>
  <c r="AL100" i="47"/>
  <c r="B100" i="47"/>
  <c r="C100" i="47"/>
  <c r="F100" i="47"/>
  <c r="X99" i="47"/>
  <c r="Z99" i="47" s="1"/>
  <c r="Y99" i="47"/>
  <c r="C99" i="47"/>
  <c r="B99" i="47"/>
  <c r="AL99" i="47"/>
  <c r="P99" i="47"/>
  <c r="F99" i="47"/>
  <c r="X98" i="47"/>
  <c r="Z98" i="47" s="1"/>
  <c r="Y98" i="47"/>
  <c r="C98" i="47"/>
  <c r="B98" i="47"/>
  <c r="AL98" i="47"/>
  <c r="P98" i="47"/>
  <c r="F98" i="47"/>
  <c r="Y97" i="47"/>
  <c r="X97" i="47"/>
  <c r="Z97" i="47" s="1"/>
  <c r="AL97" i="47"/>
  <c r="P97" i="47"/>
  <c r="F97" i="47"/>
  <c r="C97" i="47"/>
  <c r="B97" i="47"/>
  <c r="Y96" i="47"/>
  <c r="X96" i="47"/>
  <c r="Z96" i="47" s="1"/>
  <c r="AL96" i="47"/>
  <c r="P96" i="47"/>
  <c r="F96" i="47"/>
  <c r="C96" i="47"/>
  <c r="B96" i="47"/>
  <c r="Y95" i="47"/>
  <c r="X95" i="47"/>
  <c r="Z95" i="47" s="1"/>
  <c r="AL95" i="47"/>
  <c r="P95" i="47"/>
  <c r="F95" i="47"/>
  <c r="C95" i="47"/>
  <c r="B95" i="47"/>
  <c r="Y94" i="47"/>
  <c r="X94" i="47"/>
  <c r="Z94" i="47" s="1"/>
  <c r="AL94" i="47"/>
  <c r="P94" i="47"/>
  <c r="F94" i="47"/>
  <c r="C94" i="47"/>
  <c r="B94" i="47"/>
  <c r="Y93" i="47"/>
  <c r="X93" i="47"/>
  <c r="Z93" i="47" s="1"/>
  <c r="AL93" i="47"/>
  <c r="P93" i="47"/>
  <c r="F93" i="47"/>
  <c r="C93" i="47"/>
  <c r="B93" i="47"/>
  <c r="Y92" i="47"/>
  <c r="X92" i="47"/>
  <c r="Z92" i="47" s="1"/>
  <c r="F92" i="47"/>
  <c r="B92" i="47"/>
  <c r="C92" i="47"/>
  <c r="AL92" i="47"/>
  <c r="P92" i="47"/>
  <c r="X91" i="47"/>
  <c r="Z91" i="47" s="1"/>
  <c r="Y91" i="47"/>
  <c r="P91" i="47"/>
  <c r="Q91" i="47" s="1"/>
  <c r="B91" i="47"/>
  <c r="C91" i="47"/>
  <c r="F91" i="47"/>
  <c r="AL91" i="47"/>
  <c r="Y90" i="47"/>
  <c r="X90" i="47"/>
  <c r="Z90" i="47" s="1"/>
  <c r="P90" i="47"/>
  <c r="AL90" i="47"/>
  <c r="F90" i="47"/>
  <c r="C90" i="47"/>
  <c r="B90" i="47"/>
  <c r="Y89" i="47"/>
  <c r="X89" i="47"/>
  <c r="Z89" i="47" s="1"/>
  <c r="P89" i="47"/>
  <c r="Q89" i="47" s="1"/>
  <c r="AL89" i="47"/>
  <c r="C89" i="47"/>
  <c r="B89" i="47"/>
  <c r="F89" i="47"/>
  <c r="Y88" i="47"/>
  <c r="X88" i="47"/>
  <c r="Z88" i="47" s="1"/>
  <c r="C88" i="47"/>
  <c r="F88" i="47"/>
  <c r="B88" i="47"/>
  <c r="P88" i="47"/>
  <c r="Q88" i="47" s="1"/>
  <c r="AL88" i="47"/>
  <c r="X87" i="47"/>
  <c r="Z87" i="47" s="1"/>
  <c r="Y87" i="47"/>
  <c r="P87" i="47"/>
  <c r="C87" i="47"/>
  <c r="F87" i="47"/>
  <c r="B87" i="47"/>
  <c r="AL87" i="47"/>
  <c r="X86" i="47"/>
  <c r="Z86" i="47" s="1"/>
  <c r="Y86" i="47"/>
  <c r="B86" i="47"/>
  <c r="AL86" i="47"/>
  <c r="C86" i="47"/>
  <c r="P86" i="47"/>
  <c r="F86" i="47"/>
  <c r="Y85" i="47"/>
  <c r="X85" i="47"/>
  <c r="Z85" i="47" s="1"/>
  <c r="B85" i="47"/>
  <c r="C85" i="47"/>
  <c r="F85" i="47"/>
  <c r="P85" i="47"/>
  <c r="Q85" i="47" s="1"/>
  <c r="AL85" i="47"/>
  <c r="X84" i="47"/>
  <c r="Z84" i="47" s="1"/>
  <c r="Y84" i="47"/>
  <c r="AL84" i="47"/>
  <c r="P84" i="47"/>
  <c r="C84" i="47"/>
  <c r="F84" i="47"/>
  <c r="B84" i="47"/>
  <c r="Y83" i="47"/>
  <c r="X83" i="47"/>
  <c r="Z83" i="47" s="1"/>
  <c r="P83" i="47"/>
  <c r="B83" i="47"/>
  <c r="C83" i="47"/>
  <c r="F83" i="47"/>
  <c r="AL83" i="47"/>
  <c r="Y82" i="47"/>
  <c r="X82" i="47"/>
  <c r="Z82" i="47" s="1"/>
  <c r="B82" i="47"/>
  <c r="C82" i="47"/>
  <c r="F82" i="47"/>
  <c r="AL82" i="47"/>
  <c r="P82" i="47"/>
  <c r="X81" i="47"/>
  <c r="Z81" i="47" s="1"/>
  <c r="Y81" i="47"/>
  <c r="P81" i="47"/>
  <c r="AL81" i="47"/>
  <c r="B81" i="47"/>
  <c r="C81" i="47"/>
  <c r="F81" i="47"/>
  <c r="X80" i="47"/>
  <c r="Z80" i="47" s="1"/>
  <c r="Y80" i="47"/>
  <c r="B80" i="47"/>
  <c r="C80" i="47"/>
  <c r="F80" i="47"/>
  <c r="P80" i="47"/>
  <c r="AL80" i="47"/>
  <c r="Y79" i="47"/>
  <c r="X79" i="47"/>
  <c r="Z79" i="47" s="1"/>
  <c r="AL79" i="47"/>
  <c r="C79" i="47"/>
  <c r="B79" i="47"/>
  <c r="F79" i="47"/>
  <c r="P79" i="47"/>
  <c r="Y78" i="47"/>
  <c r="X78" i="47"/>
  <c r="Z78" i="47" s="1"/>
  <c r="P78" i="47"/>
  <c r="Q78" i="47" s="1"/>
  <c r="F78" i="47"/>
  <c r="C78" i="47"/>
  <c r="B78" i="47"/>
  <c r="AL78" i="47"/>
  <c r="X77" i="47"/>
  <c r="Z77" i="47" s="1"/>
  <c r="Y77" i="47"/>
  <c r="F77" i="47"/>
  <c r="P77" i="47"/>
  <c r="Q77" i="47" s="1"/>
  <c r="AL77" i="47"/>
  <c r="C77" i="47"/>
  <c r="B77" i="47"/>
  <c r="Y76" i="47"/>
  <c r="X76" i="47"/>
  <c r="Z76" i="47" s="1"/>
  <c r="C76" i="47"/>
  <c r="B76" i="47"/>
  <c r="F76" i="47"/>
  <c r="AL76" i="47"/>
  <c r="P76" i="47"/>
  <c r="X75" i="47"/>
  <c r="Z75" i="47" s="1"/>
  <c r="Y75" i="47"/>
  <c r="AL75" i="47"/>
  <c r="P75" i="47"/>
  <c r="Q75" i="47" s="1"/>
  <c r="C75" i="47"/>
  <c r="B75" i="47"/>
  <c r="F75" i="47"/>
  <c r="Y74" i="47"/>
  <c r="X74" i="47"/>
  <c r="Z74" i="47" s="1"/>
  <c r="F74" i="47"/>
  <c r="P74" i="47"/>
  <c r="AL74" i="47"/>
  <c r="B74" i="47"/>
  <c r="C74" i="47"/>
  <c r="Y73" i="47"/>
  <c r="X73" i="47"/>
  <c r="Z73" i="47" s="1"/>
  <c r="P73" i="47"/>
  <c r="F73" i="47"/>
  <c r="B73" i="47"/>
  <c r="C73" i="47"/>
  <c r="N73" i="47" s="1"/>
  <c r="AL73" i="47"/>
  <c r="X72" i="47"/>
  <c r="Z72" i="47" s="1"/>
  <c r="Y72" i="47"/>
  <c r="F72" i="47"/>
  <c r="C72" i="47"/>
  <c r="B72" i="47"/>
  <c r="AL72" i="47"/>
  <c r="P72" i="47"/>
  <c r="X71" i="47"/>
  <c r="Z71" i="47" s="1"/>
  <c r="Y71" i="47"/>
  <c r="F71" i="47"/>
  <c r="P71" i="47"/>
  <c r="AL71" i="47"/>
  <c r="C71" i="47"/>
  <c r="B71" i="47"/>
  <c r="Y70" i="47"/>
  <c r="X70" i="47"/>
  <c r="Z70" i="47" s="1"/>
  <c r="P70" i="47"/>
  <c r="B70" i="47"/>
  <c r="C70" i="47"/>
  <c r="AL70" i="47"/>
  <c r="F70" i="47"/>
  <c r="Y69" i="47"/>
  <c r="X69" i="47"/>
  <c r="Z69" i="47" s="1"/>
  <c r="F69" i="47"/>
  <c r="C69" i="47"/>
  <c r="B69" i="47"/>
  <c r="AL69" i="47"/>
  <c r="P69" i="47"/>
  <c r="X68" i="47"/>
  <c r="Z68" i="47" s="1"/>
  <c r="Y68" i="47"/>
  <c r="C68" i="47"/>
  <c r="I68" i="47" s="1"/>
  <c r="B68" i="47"/>
  <c r="F68" i="47"/>
  <c r="AL68" i="47"/>
  <c r="P68" i="47"/>
  <c r="X67" i="47"/>
  <c r="Z67" i="47" s="1"/>
  <c r="Y67" i="47"/>
  <c r="C67" i="47"/>
  <c r="P67" i="47"/>
  <c r="F67" i="47"/>
  <c r="B67" i="47"/>
  <c r="AL67" i="47"/>
  <c r="X66" i="47"/>
  <c r="Z66" i="47" s="1"/>
  <c r="Y66" i="47"/>
  <c r="C66" i="47"/>
  <c r="P66" i="47"/>
  <c r="F66" i="47"/>
  <c r="AL66" i="47"/>
  <c r="B66" i="47"/>
  <c r="Y65" i="47"/>
  <c r="X65" i="47"/>
  <c r="Z65" i="47" s="1"/>
  <c r="P65" i="47"/>
  <c r="F65" i="47"/>
  <c r="C65" i="47"/>
  <c r="AL65" i="47"/>
  <c r="B65" i="47"/>
  <c r="X64" i="47"/>
  <c r="Z64" i="47" s="1"/>
  <c r="Y64" i="47"/>
  <c r="AL64" i="47"/>
  <c r="C64" i="47"/>
  <c r="P64" i="47"/>
  <c r="F64" i="47"/>
  <c r="B64" i="47"/>
  <c r="Y63" i="47"/>
  <c r="X63" i="47"/>
  <c r="Z63" i="47" s="1"/>
  <c r="B63" i="47"/>
  <c r="F63" i="47"/>
  <c r="C63" i="47"/>
  <c r="AL63" i="47"/>
  <c r="P63" i="47"/>
  <c r="Y62" i="47"/>
  <c r="X62" i="47"/>
  <c r="Z62" i="47" s="1"/>
  <c r="AL62" i="47"/>
  <c r="F62" i="47"/>
  <c r="C62" i="47"/>
  <c r="P62" i="47"/>
  <c r="B62" i="47"/>
  <c r="X61" i="47"/>
  <c r="Z61" i="47" s="1"/>
  <c r="Y61" i="47"/>
  <c r="B61" i="47"/>
  <c r="P61" i="47"/>
  <c r="Q61" i="47" s="1"/>
  <c r="C61" i="47"/>
  <c r="AL61" i="47"/>
  <c r="F61" i="47"/>
  <c r="Y60" i="47"/>
  <c r="X60" i="47"/>
  <c r="Z60" i="47" s="1"/>
  <c r="C60" i="47"/>
  <c r="P60" i="47"/>
  <c r="B60" i="47"/>
  <c r="F60" i="47"/>
  <c r="AL60" i="47"/>
  <c r="Y59" i="47"/>
  <c r="X59" i="47"/>
  <c r="Z59" i="47" s="1"/>
  <c r="AL59" i="47"/>
  <c r="Y1129" i="47"/>
  <c r="F59" i="47"/>
  <c r="B59" i="47"/>
  <c r="Y1010" i="47"/>
  <c r="P59" i="47"/>
  <c r="C59" i="47"/>
  <c r="X58" i="47"/>
  <c r="Z58" i="47" s="1"/>
  <c r="Y58" i="47"/>
  <c r="B58" i="47"/>
  <c r="F58" i="47"/>
  <c r="C58" i="47"/>
  <c r="X57" i="47"/>
  <c r="Z57" i="47" s="1"/>
  <c r="Y57" i="47"/>
  <c r="AL57" i="47"/>
  <c r="P57" i="47"/>
  <c r="F57" i="47"/>
  <c r="C57" i="47"/>
  <c r="B57" i="47"/>
  <c r="Y56" i="47"/>
  <c r="X56" i="47"/>
  <c r="Z56" i="47" s="1"/>
  <c r="AL56" i="47"/>
  <c r="P56" i="47"/>
  <c r="F56" i="47"/>
  <c r="C56" i="47"/>
  <c r="B56" i="47"/>
  <c r="Y55" i="47"/>
  <c r="X55" i="47"/>
  <c r="Z55" i="47" s="1"/>
  <c r="B55" i="47"/>
  <c r="AL55" i="47"/>
  <c r="P55" i="47"/>
  <c r="F55" i="47"/>
  <c r="C55" i="47"/>
  <c r="X54" i="47"/>
  <c r="Z54" i="47" s="1"/>
  <c r="Y54" i="47"/>
  <c r="AL54" i="47"/>
  <c r="P54" i="47"/>
  <c r="C54" i="47"/>
  <c r="F54" i="47"/>
  <c r="B54" i="47"/>
  <c r="Y53" i="47"/>
  <c r="X53" i="47"/>
  <c r="Z53" i="47" s="1"/>
  <c r="AL53" i="47"/>
  <c r="P53" i="47"/>
  <c r="F53" i="47"/>
  <c r="C53" i="47"/>
  <c r="B53" i="47"/>
  <c r="Y52" i="47"/>
  <c r="X52" i="47"/>
  <c r="Z52" i="47" s="1"/>
  <c r="AL52" i="47"/>
  <c r="P52" i="47"/>
  <c r="F52" i="47"/>
  <c r="C52" i="47"/>
  <c r="B52" i="47"/>
  <c r="Y51" i="47"/>
  <c r="X51" i="47"/>
  <c r="Z51" i="47" s="1"/>
  <c r="AL51" i="47"/>
  <c r="P51" i="47"/>
  <c r="F51" i="47"/>
  <c r="C51" i="47"/>
  <c r="B51" i="47"/>
  <c r="Y50" i="47"/>
  <c r="X50" i="47"/>
  <c r="Z50" i="47" s="1"/>
  <c r="B50" i="47"/>
  <c r="AL50" i="47"/>
  <c r="P50" i="47"/>
  <c r="F50" i="47"/>
  <c r="C50" i="47"/>
  <c r="X49" i="47"/>
  <c r="Z49" i="47" s="1"/>
  <c r="Y49" i="47"/>
  <c r="AL49" i="47"/>
  <c r="P49" i="47"/>
  <c r="F49" i="47"/>
  <c r="C49" i="47"/>
  <c r="B49" i="47"/>
  <c r="X48" i="47"/>
  <c r="Z48" i="47" s="1"/>
  <c r="Y48" i="47"/>
  <c r="AL48" i="47"/>
  <c r="P48" i="47"/>
  <c r="F48" i="47"/>
  <c r="C48" i="47"/>
  <c r="B48" i="47"/>
  <c r="Y47" i="47"/>
  <c r="X47" i="47"/>
  <c r="Z47" i="47" s="1"/>
  <c r="AL47" i="47"/>
  <c r="P47" i="47"/>
  <c r="B47" i="47"/>
  <c r="F47" i="47"/>
  <c r="C47" i="47"/>
  <c r="X46" i="47"/>
  <c r="Z46" i="47" s="1"/>
  <c r="Y46" i="47"/>
  <c r="AL46" i="47"/>
  <c r="P46" i="47"/>
  <c r="F46" i="47"/>
  <c r="C46" i="47"/>
  <c r="B46" i="47"/>
  <c r="Y45" i="47"/>
  <c r="X45" i="47"/>
  <c r="Z45" i="47" s="1"/>
  <c r="AL45" i="47"/>
  <c r="P45" i="47"/>
  <c r="F45" i="47"/>
  <c r="C45" i="47"/>
  <c r="B45" i="47"/>
  <c r="Y44" i="47"/>
  <c r="X44" i="47"/>
  <c r="Z44" i="47" s="1"/>
  <c r="AL44" i="47"/>
  <c r="P44" i="47"/>
  <c r="F44" i="47"/>
  <c r="C44" i="47"/>
  <c r="B44" i="47"/>
  <c r="X43" i="47"/>
  <c r="Z43" i="47" s="1"/>
  <c r="Y43" i="47"/>
  <c r="AL43" i="47"/>
  <c r="P43" i="47"/>
  <c r="C43" i="47"/>
  <c r="F43" i="47"/>
  <c r="B43" i="47"/>
  <c r="Y42" i="47"/>
  <c r="X42" i="47"/>
  <c r="Z42" i="47" s="1"/>
  <c r="AL42" i="47"/>
  <c r="P42" i="47"/>
  <c r="F42" i="47"/>
  <c r="C42" i="47"/>
  <c r="B42" i="47"/>
  <c r="Y41" i="47"/>
  <c r="X41" i="47"/>
  <c r="Z41" i="47" s="1"/>
  <c r="AL41" i="47"/>
  <c r="P41" i="47"/>
  <c r="F41" i="47"/>
  <c r="C41" i="47"/>
  <c r="B41" i="47"/>
  <c r="Y40" i="47"/>
  <c r="X40" i="47"/>
  <c r="Z40" i="47" s="1"/>
  <c r="AL40" i="47"/>
  <c r="P40" i="47"/>
  <c r="F40" i="47"/>
  <c r="C40" i="47"/>
  <c r="B40" i="47"/>
  <c r="Y39" i="47"/>
  <c r="X39" i="47"/>
  <c r="Z39" i="47" s="1"/>
  <c r="AL39" i="47"/>
  <c r="P39" i="47"/>
  <c r="F39" i="47"/>
  <c r="C39" i="47"/>
  <c r="B39" i="47"/>
  <c r="X38" i="47"/>
  <c r="Z38" i="47" s="1"/>
  <c r="Y38" i="47"/>
  <c r="AL38" i="47"/>
  <c r="P38" i="47"/>
  <c r="C38" i="47"/>
  <c r="F38" i="47"/>
  <c r="B38" i="47"/>
  <c r="Y37" i="47"/>
  <c r="X37" i="47"/>
  <c r="Z37" i="47" s="1"/>
  <c r="AL37" i="47"/>
  <c r="P37" i="47"/>
  <c r="F37" i="47"/>
  <c r="C37" i="47"/>
  <c r="B37" i="47"/>
  <c r="X36" i="47"/>
  <c r="Z36" i="47" s="1"/>
  <c r="Y36" i="47"/>
  <c r="AL36" i="47"/>
  <c r="P36" i="47"/>
  <c r="F36" i="47"/>
  <c r="C36" i="47"/>
  <c r="B36" i="47"/>
  <c r="Y35" i="47"/>
  <c r="X35" i="47"/>
  <c r="Z35" i="47" s="1"/>
  <c r="AL35" i="47"/>
  <c r="P35" i="47"/>
  <c r="F35" i="47"/>
  <c r="C35" i="47"/>
  <c r="B35" i="47"/>
  <c r="Y34" i="47"/>
  <c r="X34" i="47"/>
  <c r="Z34" i="47" s="1"/>
  <c r="AL34" i="47"/>
  <c r="P34" i="47"/>
  <c r="F34" i="47"/>
  <c r="C34" i="47"/>
  <c r="B34" i="47"/>
  <c r="X33" i="47"/>
  <c r="Z33" i="47" s="1"/>
  <c r="Y33" i="47"/>
  <c r="AL33" i="47"/>
  <c r="P33" i="47"/>
  <c r="C33" i="47"/>
  <c r="F33" i="47"/>
  <c r="B33" i="47"/>
  <c r="Y32" i="47"/>
  <c r="X32" i="47"/>
  <c r="Z32" i="47" s="1"/>
  <c r="AL32" i="47"/>
  <c r="P32" i="47"/>
  <c r="F32" i="47"/>
  <c r="C32" i="47"/>
  <c r="B32" i="47"/>
  <c r="Y31" i="47"/>
  <c r="X31" i="47"/>
  <c r="Z31" i="47" s="1"/>
  <c r="AL31" i="47"/>
  <c r="P31" i="47"/>
  <c r="F31" i="47"/>
  <c r="C31" i="47"/>
  <c r="B31" i="47"/>
  <c r="Y30" i="47"/>
  <c r="X30" i="47"/>
  <c r="Z30" i="47" s="1"/>
  <c r="AL30" i="47"/>
  <c r="P30" i="47"/>
  <c r="F30" i="47"/>
  <c r="C30" i="47"/>
  <c r="B30" i="47"/>
  <c r="X29" i="47"/>
  <c r="Z29" i="47" s="1"/>
  <c r="Y29" i="47"/>
  <c r="AL29" i="47"/>
  <c r="P29" i="47"/>
  <c r="F29" i="47"/>
  <c r="C29" i="47"/>
  <c r="B29" i="47"/>
  <c r="X28" i="47"/>
  <c r="Z28" i="47" s="1"/>
  <c r="Y28" i="47"/>
  <c r="AL28" i="47"/>
  <c r="B28" i="47"/>
  <c r="P28" i="47"/>
  <c r="F28" i="47"/>
  <c r="C28" i="47"/>
  <c r="Y27" i="47"/>
  <c r="X27" i="47"/>
  <c r="Z27" i="47" s="1"/>
  <c r="B27" i="47"/>
  <c r="AL27" i="47"/>
  <c r="P27" i="47"/>
  <c r="F27" i="47"/>
  <c r="C27" i="47"/>
  <c r="Y26" i="47"/>
  <c r="X26" i="47"/>
  <c r="Z26" i="47" s="1"/>
  <c r="AL26" i="47"/>
  <c r="P26" i="47"/>
  <c r="F26" i="47"/>
  <c r="C26" i="47"/>
  <c r="B26" i="47"/>
  <c r="Y25" i="47"/>
  <c r="X25" i="47"/>
  <c r="Z25" i="47" s="1"/>
  <c r="AL25" i="47"/>
  <c r="P25" i="47"/>
  <c r="F25" i="47"/>
  <c r="C25" i="47"/>
  <c r="B25" i="47"/>
  <c r="Y24" i="47"/>
  <c r="X24" i="47"/>
  <c r="Z24" i="47" s="1"/>
  <c r="AL24" i="47"/>
  <c r="P24" i="47"/>
  <c r="F24" i="47"/>
  <c r="C24" i="47"/>
  <c r="B24" i="47"/>
  <c r="Y23" i="47"/>
  <c r="X23" i="47"/>
  <c r="Z23" i="47" s="1"/>
  <c r="AL23" i="47"/>
  <c r="P23" i="47"/>
  <c r="F23" i="47"/>
  <c r="C23" i="47"/>
  <c r="B23" i="47"/>
  <c r="Y22" i="47"/>
  <c r="X22" i="47"/>
  <c r="Z22" i="47" s="1"/>
  <c r="B22" i="47"/>
  <c r="AL22" i="47"/>
  <c r="P22" i="47"/>
  <c r="F22" i="47"/>
  <c r="C22" i="47"/>
  <c r="Y21" i="47"/>
  <c r="X21" i="47"/>
  <c r="Z21" i="47" s="1"/>
  <c r="AL21" i="47"/>
  <c r="P21" i="47"/>
  <c r="F21" i="47"/>
  <c r="C21" i="47"/>
  <c r="B21" i="47"/>
  <c r="Y20" i="47"/>
  <c r="X20" i="47"/>
  <c r="Z20" i="47" s="1"/>
  <c r="B20" i="47"/>
  <c r="AL20" i="47"/>
  <c r="P20" i="47"/>
  <c r="F20" i="47"/>
  <c r="C20" i="47"/>
  <c r="X19" i="47"/>
  <c r="Z19" i="47" s="1"/>
  <c r="Y19" i="47"/>
  <c r="AL19" i="47"/>
  <c r="P19" i="47"/>
  <c r="C19" i="47"/>
  <c r="F19" i="47"/>
  <c r="B19" i="47"/>
  <c r="Y18" i="47"/>
  <c r="X18" i="47"/>
  <c r="Z18" i="47" s="1"/>
  <c r="AL18" i="47"/>
  <c r="P18" i="47"/>
  <c r="F18" i="47"/>
  <c r="C18" i="47"/>
  <c r="B18" i="47"/>
  <c r="X17" i="47"/>
  <c r="Z17" i="47" s="1"/>
  <c r="Y17" i="47"/>
  <c r="AL17" i="47"/>
  <c r="P17" i="47"/>
  <c r="F17" i="47"/>
  <c r="C17" i="47"/>
  <c r="B17" i="47"/>
  <c r="Y16" i="47"/>
  <c r="X16" i="47"/>
  <c r="Z16" i="47" s="1"/>
  <c r="AL16" i="47"/>
  <c r="P16" i="47"/>
  <c r="F16" i="47"/>
  <c r="C16" i="47"/>
  <c r="B16" i="47"/>
  <c r="Y15" i="47"/>
  <c r="X15" i="47"/>
  <c r="Z15" i="47" s="1"/>
  <c r="AL15" i="47"/>
  <c r="P15" i="47"/>
  <c r="B15" i="47"/>
  <c r="F15" i="47"/>
  <c r="C15" i="47"/>
  <c r="X14" i="47"/>
  <c r="Z14" i="47" s="1"/>
  <c r="Y14" i="47"/>
  <c r="AL14" i="47"/>
  <c r="P14" i="47"/>
  <c r="C14" i="47"/>
  <c r="F14" i="47"/>
  <c r="B14" i="47"/>
  <c r="Y13" i="47"/>
  <c r="X13" i="47"/>
  <c r="Z13" i="47" s="1"/>
  <c r="AL13" i="47"/>
  <c r="P13" i="47"/>
  <c r="F13" i="47"/>
  <c r="C13" i="47"/>
  <c r="B13" i="47"/>
  <c r="Y12" i="47"/>
  <c r="X12" i="47"/>
  <c r="Z12" i="47" s="1"/>
  <c r="AL12" i="47"/>
  <c r="P12" i="47"/>
  <c r="F12" i="47"/>
  <c r="C12" i="47"/>
  <c r="B12" i="47"/>
  <c r="Y11" i="47"/>
  <c r="X11" i="47"/>
  <c r="Z11" i="47" s="1"/>
  <c r="AL11" i="47"/>
  <c r="P11" i="47"/>
  <c r="F11" i="47"/>
  <c r="C11" i="47"/>
  <c r="B11" i="47"/>
  <c r="Y10" i="47"/>
  <c r="X10" i="47"/>
  <c r="Z10" i="47" s="1"/>
  <c r="AL10" i="47"/>
  <c r="P10" i="47"/>
  <c r="F10" i="47"/>
  <c r="C10" i="47"/>
  <c r="B10" i="47"/>
  <c r="X9" i="47"/>
  <c r="Z9" i="47" s="1"/>
  <c r="Y9" i="47"/>
  <c r="AL9" i="47"/>
  <c r="B9" i="47"/>
  <c r="P9" i="47"/>
  <c r="F9" i="47"/>
  <c r="C9" i="47"/>
  <c r="Y8" i="47"/>
  <c r="X8" i="47"/>
  <c r="Z8" i="47" s="1"/>
  <c r="B8" i="47"/>
  <c r="AL8" i="47"/>
  <c r="P8" i="47"/>
  <c r="F8" i="47"/>
  <c r="C8" i="47"/>
  <c r="Y7" i="47"/>
  <c r="X7" i="47"/>
  <c r="Z7" i="47" s="1"/>
  <c r="AL7" i="47"/>
  <c r="P7" i="47"/>
  <c r="F7" i="47"/>
  <c r="C7" i="47"/>
  <c r="B7" i="47"/>
  <c r="Y6" i="47"/>
  <c r="X6" i="47"/>
  <c r="Z6" i="47" s="1"/>
  <c r="AL6" i="47"/>
  <c r="P6" i="47"/>
  <c r="F6" i="47"/>
  <c r="C6" i="47"/>
  <c r="B6" i="47"/>
  <c r="Y5" i="47"/>
  <c r="X5" i="47"/>
  <c r="Z5" i="47" s="1"/>
  <c r="AL5" i="47"/>
  <c r="P5" i="47"/>
  <c r="F5" i="47"/>
  <c r="C5" i="47"/>
  <c r="B5" i="47"/>
  <c r="Y4" i="47"/>
  <c r="X4" i="47"/>
  <c r="Z4" i="47" s="1"/>
  <c r="AL4" i="47"/>
  <c r="P4" i="47"/>
  <c r="F4" i="47"/>
  <c r="C4" i="47"/>
  <c r="B4" i="47"/>
  <c r="Y3" i="47"/>
  <c r="X3" i="47"/>
  <c r="Z3" i="47" s="1"/>
  <c r="B3" i="47"/>
  <c r="AL3" i="47"/>
  <c r="P3" i="47"/>
  <c r="F3" i="47"/>
  <c r="C3" i="47"/>
  <c r="Y2" i="47"/>
  <c r="X2" i="47"/>
  <c r="AL2" i="47"/>
  <c r="P2" i="47"/>
  <c r="F2" i="47"/>
  <c r="C2" i="47"/>
  <c r="B2" i="47"/>
  <c r="B9" i="18"/>
  <c r="Z336" i="47" l="1"/>
  <c r="AG960" i="47"/>
  <c r="D961" i="47"/>
  <c r="O961" i="47" s="1"/>
  <c r="AG961" i="47"/>
  <c r="D960" i="47"/>
  <c r="O960" i="47" s="1"/>
  <c r="Z171" i="47"/>
  <c r="AG962" i="47"/>
  <c r="AH962" i="47" s="1"/>
  <c r="AI962" i="47" s="1"/>
  <c r="AJ962" i="47" s="1"/>
  <c r="D962" i="47"/>
  <c r="O962" i="47" s="1"/>
  <c r="AK1490" i="47"/>
  <c r="AK1055" i="47"/>
  <c r="AK1057" i="47"/>
  <c r="Q1081" i="47"/>
  <c r="AK1081" i="47"/>
  <c r="Q1069" i="47"/>
  <c r="AK1069" i="47"/>
  <c r="Q1068" i="47"/>
  <c r="AK1068" i="47"/>
  <c r="Q1067" i="47"/>
  <c r="AK1067" i="47"/>
  <c r="AK1065" i="47"/>
  <c r="Q1065" i="47"/>
  <c r="Q1063" i="47"/>
  <c r="AK1063" i="47"/>
  <c r="Q1058" i="47"/>
  <c r="AK1058" i="47"/>
  <c r="AK1054" i="47"/>
  <c r="Q1054" i="47"/>
  <c r="L962" i="47"/>
  <c r="M962" i="47"/>
  <c r="N962" i="47"/>
  <c r="K962" i="47"/>
  <c r="J962" i="47"/>
  <c r="I962" i="47"/>
  <c r="H962" i="47"/>
  <c r="G962" i="47"/>
  <c r="E962" i="47"/>
  <c r="AK978" i="47"/>
  <c r="M401" i="47"/>
  <c r="G400" i="47"/>
  <c r="M573" i="47"/>
  <c r="G565" i="47"/>
  <c r="J572" i="47"/>
  <c r="N961" i="47"/>
  <c r="M961" i="47"/>
  <c r="L961" i="47"/>
  <c r="K961" i="47"/>
  <c r="J961" i="47"/>
  <c r="I961" i="47"/>
  <c r="H961" i="47"/>
  <c r="G961" i="47"/>
  <c r="E961" i="47"/>
  <c r="E960" i="47"/>
  <c r="K960" i="47"/>
  <c r="N960" i="47"/>
  <c r="M960" i="47"/>
  <c r="H960" i="47"/>
  <c r="I960" i="47"/>
  <c r="J960" i="47"/>
  <c r="L959" i="47"/>
  <c r="N959" i="47"/>
  <c r="G959" i="47"/>
  <c r="M959" i="47"/>
  <c r="N573" i="47"/>
  <c r="L573" i="47"/>
  <c r="K573" i="47"/>
  <c r="G942" i="47"/>
  <c r="K392" i="47"/>
  <c r="J410" i="47"/>
  <c r="G393" i="47"/>
  <c r="M389" i="47"/>
  <c r="H84" i="47"/>
  <c r="G99" i="47"/>
  <c r="G87" i="47"/>
  <c r="I89" i="47"/>
  <c r="M696" i="47"/>
  <c r="G138" i="47"/>
  <c r="K98" i="47"/>
  <c r="L98" i="47"/>
  <c r="M131" i="47"/>
  <c r="M119" i="47"/>
  <c r="H99" i="47"/>
  <c r="L86" i="47"/>
  <c r="I140" i="47"/>
  <c r="I88" i="47"/>
  <c r="M110" i="47"/>
  <c r="M88" i="47"/>
  <c r="N88" i="47"/>
  <c r="G86" i="47"/>
  <c r="E86" i="47"/>
  <c r="L85" i="47"/>
  <c r="N85" i="47"/>
  <c r="E85" i="47"/>
  <c r="M85" i="47"/>
  <c r="AK1447" i="47"/>
  <c r="L960" i="47"/>
  <c r="G960" i="47"/>
  <c r="AK976" i="47"/>
  <c r="Z335" i="47"/>
  <c r="AG958" i="47"/>
  <c r="AH958" i="47" s="1"/>
  <c r="AI958" i="47" s="1"/>
  <c r="AJ958" i="47" s="1"/>
  <c r="D958" i="47"/>
  <c r="O958" i="47" s="1"/>
  <c r="D959" i="47"/>
  <c r="O959" i="47" s="1"/>
  <c r="Z169" i="47"/>
  <c r="AG959" i="47"/>
  <c r="N110" i="47"/>
  <c r="M562" i="47"/>
  <c r="J89" i="47"/>
  <c r="H138" i="47"/>
  <c r="I914" i="47"/>
  <c r="L564" i="47"/>
  <c r="Q1482" i="47"/>
  <c r="AK1482" i="47"/>
  <c r="E572" i="47"/>
  <c r="N572" i="47"/>
  <c r="I572" i="47"/>
  <c r="K572" i="47"/>
  <c r="L572" i="47"/>
  <c r="G572" i="47"/>
  <c r="H572" i="47"/>
  <c r="M572" i="47"/>
  <c r="L568" i="47"/>
  <c r="N568" i="47"/>
  <c r="I568" i="47"/>
  <c r="K568" i="47"/>
  <c r="M568" i="47"/>
  <c r="J568" i="47"/>
  <c r="J567" i="47"/>
  <c r="N567" i="47"/>
  <c r="K567" i="47"/>
  <c r="I567" i="47"/>
  <c r="L567" i="47"/>
  <c r="I565" i="47"/>
  <c r="J565" i="47"/>
  <c r="H565" i="47"/>
  <c r="K565" i="47"/>
  <c r="E564" i="47"/>
  <c r="G564" i="47"/>
  <c r="M564" i="47"/>
  <c r="I564" i="47"/>
  <c r="N564" i="47"/>
  <c r="H564" i="47"/>
  <c r="I562" i="47"/>
  <c r="J562" i="47"/>
  <c r="N562" i="47"/>
  <c r="L562" i="47"/>
  <c r="K562" i="47"/>
  <c r="K140" i="47"/>
  <c r="M140" i="47"/>
  <c r="L140" i="47"/>
  <c r="N140" i="47"/>
  <c r="E138" i="47"/>
  <c r="K138" i="47"/>
  <c r="L138" i="47"/>
  <c r="N138" i="47"/>
  <c r="M138" i="47"/>
  <c r="I138" i="47"/>
  <c r="J138" i="47"/>
  <c r="N137" i="47"/>
  <c r="J137" i="47"/>
  <c r="M137" i="47"/>
  <c r="K137" i="47"/>
  <c r="I133" i="47"/>
  <c r="M133" i="47"/>
  <c r="J133" i="47"/>
  <c r="K133" i="47"/>
  <c r="E133" i="47"/>
  <c r="N133" i="47"/>
  <c r="L133" i="47"/>
  <c r="H133" i="47"/>
  <c r="L131" i="47"/>
  <c r="J131" i="47"/>
  <c r="K131" i="47"/>
  <c r="N131" i="47"/>
  <c r="M129" i="47"/>
  <c r="N129" i="47"/>
  <c r="L128" i="47"/>
  <c r="K128" i="47"/>
  <c r="E128" i="47"/>
  <c r="N128" i="47"/>
  <c r="M128" i="47"/>
  <c r="N126" i="47"/>
  <c r="K126" i="47"/>
  <c r="L126" i="47"/>
  <c r="M126" i="47"/>
  <c r="K120" i="47"/>
  <c r="J120" i="47"/>
  <c r="E120" i="47"/>
  <c r="H120" i="47"/>
  <c r="I120" i="47"/>
  <c r="M120" i="47"/>
  <c r="N120" i="47"/>
  <c r="L120" i="47"/>
  <c r="L119" i="47"/>
  <c r="N119" i="47"/>
  <c r="H115" i="47"/>
  <c r="J115" i="47"/>
  <c r="E115" i="47"/>
  <c r="L115" i="47"/>
  <c r="G115" i="47"/>
  <c r="K115" i="47"/>
  <c r="I115" i="47"/>
  <c r="I110" i="47"/>
  <c r="J110" i="47"/>
  <c r="K110" i="47"/>
  <c r="H110" i="47"/>
  <c r="L110" i="47"/>
  <c r="E110" i="47"/>
  <c r="G110" i="47"/>
  <c r="E108" i="47"/>
  <c r="L108" i="47"/>
  <c r="H108" i="47"/>
  <c r="J108" i="47"/>
  <c r="N108" i="47"/>
  <c r="G108" i="47"/>
  <c r="I108" i="47"/>
  <c r="K108" i="47"/>
  <c r="K107" i="47"/>
  <c r="M107" i="47"/>
  <c r="L107" i="47"/>
  <c r="N107" i="47"/>
  <c r="L106" i="47"/>
  <c r="N106" i="47"/>
  <c r="M106" i="47"/>
  <c r="L102" i="47"/>
  <c r="N102" i="47"/>
  <c r="J102" i="47"/>
  <c r="M102" i="47"/>
  <c r="K102" i="47"/>
  <c r="E100" i="47"/>
  <c r="J100" i="47"/>
  <c r="I100" i="47"/>
  <c r="H100" i="47"/>
  <c r="K99" i="47"/>
  <c r="E99" i="47"/>
  <c r="J99" i="47"/>
  <c r="N99" i="47"/>
  <c r="M99" i="47"/>
  <c r="I99" i="47"/>
  <c r="L99" i="47"/>
  <c r="M98" i="47"/>
  <c r="N98" i="47"/>
  <c r="H98" i="47"/>
  <c r="G98" i="47"/>
  <c r="J98" i="47"/>
  <c r="E98" i="47"/>
  <c r="I98" i="47"/>
  <c r="N92" i="47"/>
  <c r="L92" i="47"/>
  <c r="M92" i="47"/>
  <c r="I91" i="47"/>
  <c r="E91" i="47"/>
  <c r="G91" i="47"/>
  <c r="H91" i="47"/>
  <c r="J91" i="47"/>
  <c r="N89" i="47"/>
  <c r="G89" i="47"/>
  <c r="M89" i="47"/>
  <c r="H89" i="47"/>
  <c r="K89" i="47"/>
  <c r="E89" i="47"/>
  <c r="L89" i="47"/>
  <c r="E88" i="47"/>
  <c r="J88" i="47"/>
  <c r="L88" i="47"/>
  <c r="K88" i="47"/>
  <c r="G88" i="47"/>
  <c r="H88" i="47"/>
  <c r="E87" i="47"/>
  <c r="K87" i="47"/>
  <c r="I87" i="47"/>
  <c r="H87" i="47"/>
  <c r="L87" i="47"/>
  <c r="J87" i="47"/>
  <c r="N86" i="47"/>
  <c r="I86" i="47"/>
  <c r="M86" i="47"/>
  <c r="J86" i="47"/>
  <c r="H86" i="47"/>
  <c r="I85" i="47"/>
  <c r="J85" i="47"/>
  <c r="H85" i="47"/>
  <c r="K85" i="47"/>
  <c r="N84" i="47"/>
  <c r="J84" i="47"/>
  <c r="K84" i="47"/>
  <c r="I84" i="47"/>
  <c r="L84" i="47"/>
  <c r="M84" i="47"/>
  <c r="E84" i="47"/>
  <c r="Q1341" i="47"/>
  <c r="AK1341" i="47"/>
  <c r="Q1340" i="47"/>
  <c r="AK1340" i="47"/>
  <c r="AH1041" i="47"/>
  <c r="AI1041" i="47" s="1"/>
  <c r="AJ1041" i="47" s="1"/>
  <c r="Q1041" i="47"/>
  <c r="AK1041" i="47"/>
  <c r="AK1445" i="47"/>
  <c r="N287" i="47"/>
  <c r="G694" i="47"/>
  <c r="I271" i="47"/>
  <c r="Q1040" i="47"/>
  <c r="AK1040" i="47"/>
  <c r="G387" i="47"/>
  <c r="M567" i="47"/>
  <c r="G384" i="47"/>
  <c r="I560" i="47"/>
  <c r="J560" i="47"/>
  <c r="G560" i="47"/>
  <c r="E83" i="47"/>
  <c r="G83" i="47"/>
  <c r="H83" i="47"/>
  <c r="K82" i="47"/>
  <c r="N82" i="47"/>
  <c r="L82" i="47"/>
  <c r="G82" i="47"/>
  <c r="M82" i="47"/>
  <c r="J82" i="47"/>
  <c r="E82" i="47"/>
  <c r="H82" i="47"/>
  <c r="AK1038" i="47"/>
  <c r="E959" i="47"/>
  <c r="H959" i="47"/>
  <c r="I959" i="47"/>
  <c r="J959" i="47"/>
  <c r="K959" i="47"/>
  <c r="G523" i="47"/>
  <c r="M517" i="47"/>
  <c r="K380" i="47"/>
  <c r="G516" i="47"/>
  <c r="G374" i="47"/>
  <c r="K548" i="47"/>
  <c r="H541" i="47"/>
  <c r="G64" i="47"/>
  <c r="G551" i="47"/>
  <c r="L538" i="47"/>
  <c r="G378" i="47"/>
  <c r="H80" i="47"/>
  <c r="M682" i="47"/>
  <c r="K520" i="47"/>
  <c r="K366" i="47"/>
  <c r="G381" i="47"/>
  <c r="G379" i="47"/>
  <c r="G375" i="47"/>
  <c r="I66" i="47"/>
  <c r="L551" i="47"/>
  <c r="J551" i="47"/>
  <c r="M551" i="47"/>
  <c r="I551" i="47"/>
  <c r="K551" i="47"/>
  <c r="N551" i="47"/>
  <c r="E551" i="47"/>
  <c r="H551" i="47"/>
  <c r="K550" i="47"/>
  <c r="N550" i="47"/>
  <c r="M550" i="47"/>
  <c r="L550" i="47"/>
  <c r="J550" i="47"/>
  <c r="N548" i="47"/>
  <c r="H548" i="47"/>
  <c r="M548" i="47"/>
  <c r="I548" i="47"/>
  <c r="J548" i="47"/>
  <c r="L548" i="47"/>
  <c r="M546" i="47"/>
  <c r="L546" i="47"/>
  <c r="N546" i="47"/>
  <c r="K546" i="47"/>
  <c r="J541" i="47"/>
  <c r="K541" i="47"/>
  <c r="N541" i="47"/>
  <c r="M541" i="47"/>
  <c r="J540" i="47"/>
  <c r="L540" i="47"/>
  <c r="H540" i="47"/>
  <c r="H538" i="47"/>
  <c r="M538" i="47"/>
  <c r="I81" i="47"/>
  <c r="H81" i="47"/>
  <c r="E81" i="47"/>
  <c r="J81" i="47"/>
  <c r="K81" i="47"/>
  <c r="I80" i="47"/>
  <c r="E80" i="47"/>
  <c r="L80" i="47"/>
  <c r="J80" i="47"/>
  <c r="K80" i="47"/>
  <c r="J79" i="47"/>
  <c r="N79" i="47"/>
  <c r="K79" i="47"/>
  <c r="H79" i="47"/>
  <c r="L79" i="47"/>
  <c r="M79" i="47"/>
  <c r="I79" i="47"/>
  <c r="L67" i="47"/>
  <c r="N67" i="47"/>
  <c r="M66" i="47"/>
  <c r="L66" i="47"/>
  <c r="G699" i="47"/>
  <c r="M849" i="47"/>
  <c r="G949" i="47"/>
  <c r="L938" i="47"/>
  <c r="Q1237" i="47"/>
  <c r="AK1237" i="47"/>
  <c r="E958" i="47"/>
  <c r="G958" i="47"/>
  <c r="H958" i="47"/>
  <c r="I958" i="47"/>
  <c r="J958" i="47"/>
  <c r="K958" i="47"/>
  <c r="L958" i="47"/>
  <c r="M958" i="47"/>
  <c r="N958" i="47"/>
  <c r="M535" i="47"/>
  <c r="J535" i="47"/>
  <c r="N535" i="47"/>
  <c r="K535" i="47"/>
  <c r="L535" i="47"/>
  <c r="I535" i="47"/>
  <c r="E524" i="47"/>
  <c r="H524" i="47"/>
  <c r="K524" i="47"/>
  <c r="N524" i="47"/>
  <c r="I524" i="47"/>
  <c r="G524" i="47"/>
  <c r="L524" i="47"/>
  <c r="J524" i="47"/>
  <c r="L523" i="47"/>
  <c r="K523" i="47"/>
  <c r="H523" i="47"/>
  <c r="I523" i="47"/>
  <c r="J523" i="47"/>
  <c r="N522" i="47"/>
  <c r="K522" i="47"/>
  <c r="L522" i="47"/>
  <c r="M522" i="47"/>
  <c r="J522" i="47"/>
  <c r="H522" i="47"/>
  <c r="I522" i="47"/>
  <c r="L521" i="47"/>
  <c r="J521" i="47"/>
  <c r="K521" i="47"/>
  <c r="G520" i="47"/>
  <c r="L520" i="47"/>
  <c r="I520" i="47"/>
  <c r="N520" i="47"/>
  <c r="E520" i="47"/>
  <c r="M520" i="47"/>
  <c r="J520" i="47"/>
  <c r="J517" i="47"/>
  <c r="I517" i="47"/>
  <c r="L517" i="47"/>
  <c r="K517" i="47"/>
  <c r="G517" i="47"/>
  <c r="N517" i="47"/>
  <c r="H517" i="47"/>
  <c r="E517" i="47"/>
  <c r="Z149" i="47"/>
  <c r="D2" i="47"/>
  <c r="O2" i="47" s="1"/>
  <c r="AK1412" i="47"/>
  <c r="D957" i="47"/>
  <c r="O957" i="47" s="1"/>
  <c r="D4" i="47"/>
  <c r="O4" i="47" s="1"/>
  <c r="D3" i="47"/>
  <c r="O3" i="47" s="1"/>
  <c r="L691" i="47"/>
  <c r="AK1421" i="47"/>
  <c r="AK962" i="47"/>
  <c r="M285" i="47"/>
  <c r="AK986" i="47"/>
  <c r="J908" i="47"/>
  <c r="L905" i="47"/>
  <c r="J243" i="47"/>
  <c r="AK966" i="47"/>
  <c r="J914" i="47"/>
  <c r="N682" i="47"/>
  <c r="H516" i="47"/>
  <c r="M286" i="47"/>
  <c r="N917" i="47"/>
  <c r="K291" i="47"/>
  <c r="J270" i="47"/>
  <c r="H282" i="47"/>
  <c r="J253" i="47"/>
  <c r="AK1414" i="47"/>
  <c r="Q1414" i="47"/>
  <c r="AK1411" i="47"/>
  <c r="Q1411" i="47"/>
  <c r="AK1402" i="47"/>
  <c r="Q1402" i="47"/>
  <c r="Q1401" i="47"/>
  <c r="AK1401" i="47"/>
  <c r="AK1400" i="47"/>
  <c r="Q1400" i="47"/>
  <c r="AK1392" i="47"/>
  <c r="Q1392" i="47"/>
  <c r="Q1390" i="47"/>
  <c r="AK1390" i="47"/>
  <c r="Q1387" i="47"/>
  <c r="AK1387" i="47"/>
  <c r="Q997" i="47"/>
  <c r="AK997" i="47"/>
  <c r="Q996" i="47"/>
  <c r="AK996" i="47"/>
  <c r="AK994" i="47"/>
  <c r="Q994" i="47"/>
  <c r="AK993" i="47"/>
  <c r="Q993" i="47"/>
  <c r="AK989" i="47"/>
  <c r="Q989" i="47"/>
  <c r="AK987" i="47"/>
  <c r="Q987" i="47"/>
  <c r="Q983" i="47"/>
  <c r="AK983" i="47"/>
  <c r="Q982" i="47"/>
  <c r="AK982" i="47"/>
  <c r="AK968" i="47"/>
  <c r="Q968" i="47"/>
  <c r="Q958" i="47"/>
  <c r="AK958" i="47"/>
  <c r="H706" i="47"/>
  <c r="N706" i="47"/>
  <c r="E706" i="47"/>
  <c r="K706" i="47"/>
  <c r="G706" i="47"/>
  <c r="I706" i="47"/>
  <c r="L706" i="47"/>
  <c r="I705" i="47"/>
  <c r="N705" i="47"/>
  <c r="H705" i="47"/>
  <c r="M705" i="47"/>
  <c r="L705" i="47"/>
  <c r="G705" i="47"/>
  <c r="K705" i="47"/>
  <c r="J705" i="47"/>
  <c r="H704" i="47"/>
  <c r="I704" i="47"/>
  <c r="N704" i="47"/>
  <c r="E704" i="47"/>
  <c r="K704" i="47"/>
  <c r="G704" i="47"/>
  <c r="M704" i="47"/>
  <c r="L704" i="47"/>
  <c r="J704" i="47"/>
  <c r="J703" i="47"/>
  <c r="K703" i="47"/>
  <c r="H703" i="47"/>
  <c r="E703" i="47"/>
  <c r="I703" i="47"/>
  <c r="L703" i="47"/>
  <c r="G703" i="47"/>
  <c r="K702" i="47"/>
  <c r="N702" i="47"/>
  <c r="L698" i="47"/>
  <c r="E698" i="47"/>
  <c r="I698" i="47"/>
  <c r="N698" i="47"/>
  <c r="G698" i="47"/>
  <c r="H698" i="47"/>
  <c r="M698" i="47"/>
  <c r="K698" i="47"/>
  <c r="J698" i="47"/>
  <c r="I696" i="47"/>
  <c r="J696" i="47"/>
  <c r="E696" i="47"/>
  <c r="L696" i="47"/>
  <c r="N696" i="47"/>
  <c r="K696" i="47"/>
  <c r="H696" i="47"/>
  <c r="G696" i="47"/>
  <c r="K695" i="47"/>
  <c r="M695" i="47"/>
  <c r="L695" i="47"/>
  <c r="I695" i="47"/>
  <c r="N695" i="47"/>
  <c r="J695" i="47"/>
  <c r="H694" i="47"/>
  <c r="K694" i="47"/>
  <c r="J694" i="47"/>
  <c r="L694" i="47"/>
  <c r="M694" i="47"/>
  <c r="E694" i="47"/>
  <c r="H692" i="47"/>
  <c r="G692" i="47"/>
  <c r="I692" i="47"/>
  <c r="E692" i="47"/>
  <c r="N691" i="47"/>
  <c r="M691" i="47"/>
  <c r="G690" i="47"/>
  <c r="H690" i="47"/>
  <c r="E690" i="47"/>
  <c r="I690" i="47"/>
  <c r="M689" i="47"/>
  <c r="K689" i="47"/>
  <c r="J689" i="47"/>
  <c r="L689" i="47"/>
  <c r="N689" i="47"/>
  <c r="I687" i="47"/>
  <c r="M687" i="47"/>
  <c r="H687" i="47"/>
  <c r="N687" i="47"/>
  <c r="J687" i="47"/>
  <c r="L687" i="47"/>
  <c r="E687" i="47"/>
  <c r="K687" i="47"/>
  <c r="G687" i="47"/>
  <c r="I686" i="47"/>
  <c r="E686" i="47"/>
  <c r="H686" i="47"/>
  <c r="H685" i="47"/>
  <c r="L685" i="47"/>
  <c r="I685" i="47"/>
  <c r="N685" i="47"/>
  <c r="E685" i="47"/>
  <c r="J685" i="47"/>
  <c r="K685" i="47"/>
  <c r="E684" i="47"/>
  <c r="N684" i="47"/>
  <c r="J684" i="47"/>
  <c r="M684" i="47"/>
  <c r="K684" i="47"/>
  <c r="G684" i="47"/>
  <c r="H684" i="47"/>
  <c r="L684" i="47"/>
  <c r="I684" i="47"/>
  <c r="L682" i="47"/>
  <c r="J682" i="47"/>
  <c r="I682" i="47"/>
  <c r="E682" i="47"/>
  <c r="G682" i="47"/>
  <c r="H682" i="47"/>
  <c r="K682" i="47"/>
  <c r="N681" i="47"/>
  <c r="I681" i="47"/>
  <c r="H681" i="47"/>
  <c r="J681" i="47"/>
  <c r="M681" i="47"/>
  <c r="E681" i="47"/>
  <c r="L681" i="47"/>
  <c r="G681" i="47"/>
  <c r="K680" i="47"/>
  <c r="G680" i="47"/>
  <c r="J680" i="47"/>
  <c r="L680" i="47"/>
  <c r="E680" i="47"/>
  <c r="I680" i="47"/>
  <c r="H680" i="47"/>
  <c r="N680" i="47"/>
  <c r="E516" i="47"/>
  <c r="M516" i="47"/>
  <c r="K516" i="47"/>
  <c r="J516" i="47"/>
  <c r="I516" i="47"/>
  <c r="N516" i="47"/>
  <c r="L516" i="47"/>
  <c r="J291" i="47"/>
  <c r="M291" i="47"/>
  <c r="N291" i="47"/>
  <c r="L291" i="47"/>
  <c r="H291" i="47"/>
  <c r="G291" i="47"/>
  <c r="E291" i="47"/>
  <c r="I291" i="47"/>
  <c r="H288" i="47"/>
  <c r="I288" i="47"/>
  <c r="J288" i="47"/>
  <c r="L288" i="47"/>
  <c r="E288" i="47"/>
  <c r="K288" i="47"/>
  <c r="M288" i="47"/>
  <c r="N288" i="47"/>
  <c r="E287" i="47"/>
  <c r="G287" i="47"/>
  <c r="L287" i="47"/>
  <c r="J287" i="47"/>
  <c r="H287" i="47"/>
  <c r="K287" i="47"/>
  <c r="I287" i="47"/>
  <c r="E286" i="47"/>
  <c r="G286" i="47"/>
  <c r="J286" i="47"/>
  <c r="L286" i="47"/>
  <c r="H286" i="47"/>
  <c r="N286" i="47"/>
  <c r="K286" i="47"/>
  <c r="I286" i="47"/>
  <c r="K285" i="47"/>
  <c r="N285" i="47"/>
  <c r="L285" i="47"/>
  <c r="J285" i="47"/>
  <c r="K283" i="47"/>
  <c r="M283" i="47"/>
  <c r="L283" i="47"/>
  <c r="N283" i="47"/>
  <c r="I283" i="47"/>
  <c r="E283" i="47"/>
  <c r="M282" i="47"/>
  <c r="E282" i="47"/>
  <c r="J282" i="47"/>
  <c r="L282" i="47"/>
  <c r="I282" i="47"/>
  <c r="N282" i="47"/>
  <c r="K282" i="47"/>
  <c r="H280" i="47"/>
  <c r="J280" i="47"/>
  <c r="N280" i="47"/>
  <c r="M280" i="47"/>
  <c r="G280" i="47"/>
  <c r="I280" i="47"/>
  <c r="E280" i="47"/>
  <c r="M279" i="47"/>
  <c r="H279" i="47"/>
  <c r="J279" i="47"/>
  <c r="N279" i="47"/>
  <c r="L279" i="47"/>
  <c r="E279" i="47"/>
  <c r="K279" i="47"/>
  <c r="G279" i="47"/>
  <c r="E271" i="47"/>
  <c r="H271" i="47"/>
  <c r="K271" i="47"/>
  <c r="G271" i="47"/>
  <c r="J271" i="47"/>
  <c r="G270" i="47"/>
  <c r="H270" i="47"/>
  <c r="L270" i="47"/>
  <c r="K270" i="47"/>
  <c r="M270" i="47"/>
  <c r="E270" i="47"/>
  <c r="N270" i="47"/>
  <c r="I269" i="47"/>
  <c r="E269" i="47"/>
  <c r="H269" i="47"/>
  <c r="M269" i="47"/>
  <c r="N269" i="47"/>
  <c r="J269" i="47"/>
  <c r="K269" i="47"/>
  <c r="L269" i="47"/>
  <c r="J268" i="47"/>
  <c r="I268" i="47"/>
  <c r="H268" i="47"/>
  <c r="E268" i="47"/>
  <c r="K268" i="47"/>
  <c r="H265" i="47"/>
  <c r="L265" i="47"/>
  <c r="J265" i="47"/>
  <c r="E265" i="47"/>
  <c r="G265" i="47"/>
  <c r="E264" i="47"/>
  <c r="H264" i="47"/>
  <c r="G264" i="47"/>
  <c r="J264" i="47"/>
  <c r="G834" i="47"/>
  <c r="L956" i="47"/>
  <c r="G822" i="47"/>
  <c r="G669" i="47"/>
  <c r="H70" i="47"/>
  <c r="G504" i="47"/>
  <c r="H67" i="47"/>
  <c r="G43" i="47"/>
  <c r="I838" i="47"/>
  <c r="G825" i="47"/>
  <c r="K677" i="47"/>
  <c r="G505" i="47"/>
  <c r="M815" i="47"/>
  <c r="I824" i="47"/>
  <c r="I657" i="47"/>
  <c r="G513" i="47"/>
  <c r="J66" i="47"/>
  <c r="K68" i="47"/>
  <c r="K956" i="47"/>
  <c r="G819" i="47"/>
  <c r="K75" i="47"/>
  <c r="K681" i="47"/>
  <c r="M680" i="47"/>
  <c r="H513" i="47"/>
  <c r="G501" i="47"/>
  <c r="K76" i="47"/>
  <c r="G38" i="47"/>
  <c r="I65" i="47"/>
  <c r="M72" i="47"/>
  <c r="L68" i="47"/>
  <c r="G67" i="47"/>
  <c r="H956" i="47"/>
  <c r="M956" i="47"/>
  <c r="G956" i="47"/>
  <c r="J956" i="47"/>
  <c r="I956" i="47"/>
  <c r="E956" i="47"/>
  <c r="N956" i="47"/>
  <c r="G679" i="47"/>
  <c r="H679" i="47"/>
  <c r="M677" i="47"/>
  <c r="E677" i="47"/>
  <c r="H677" i="47"/>
  <c r="I677" i="47"/>
  <c r="G677" i="47"/>
  <c r="N677" i="47"/>
  <c r="J677" i="47"/>
  <c r="L677" i="47"/>
  <c r="L514" i="47"/>
  <c r="M514" i="47"/>
  <c r="N514" i="47"/>
  <c r="I514" i="47"/>
  <c r="H514" i="47"/>
  <c r="I513" i="47"/>
  <c r="L513" i="47"/>
  <c r="E513" i="47"/>
  <c r="J513" i="47"/>
  <c r="E507" i="47"/>
  <c r="I507" i="47"/>
  <c r="K505" i="47"/>
  <c r="H505" i="47"/>
  <c r="E505" i="47"/>
  <c r="J505" i="47"/>
  <c r="I505" i="47"/>
  <c r="E504" i="47"/>
  <c r="I504" i="47"/>
  <c r="N76" i="47"/>
  <c r="M76" i="47"/>
  <c r="H76" i="47"/>
  <c r="J76" i="47"/>
  <c r="E76" i="47"/>
  <c r="L76" i="47"/>
  <c r="I76" i="47"/>
  <c r="G76" i="47"/>
  <c r="N75" i="47"/>
  <c r="I75" i="47"/>
  <c r="E75" i="47"/>
  <c r="J75" i="47"/>
  <c r="G75" i="47"/>
  <c r="M75" i="47"/>
  <c r="L75" i="47"/>
  <c r="H75" i="47"/>
  <c r="L72" i="47"/>
  <c r="K72" i="47"/>
  <c r="N72" i="47"/>
  <c r="E70" i="47"/>
  <c r="I70" i="47"/>
  <c r="M70" i="47"/>
  <c r="L69" i="47"/>
  <c r="M69" i="47"/>
  <c r="N69" i="47"/>
  <c r="E68" i="47"/>
  <c r="J68" i="47"/>
  <c r="M68" i="47"/>
  <c r="H68" i="47"/>
  <c r="G68" i="47"/>
  <c r="N68" i="47"/>
  <c r="J67" i="47"/>
  <c r="M67" i="47"/>
  <c r="E67" i="47"/>
  <c r="K67" i="47"/>
  <c r="I67" i="47"/>
  <c r="H66" i="47"/>
  <c r="N66" i="47"/>
  <c r="E66" i="47"/>
  <c r="K66" i="47"/>
  <c r="G66" i="47"/>
  <c r="E65" i="47"/>
  <c r="M65" i="47"/>
  <c r="K65" i="47"/>
  <c r="G65" i="47"/>
  <c r="L64" i="47"/>
  <c r="J64" i="47"/>
  <c r="M64" i="47"/>
  <c r="E64" i="47"/>
  <c r="K64" i="47"/>
  <c r="J63" i="47"/>
  <c r="N63" i="47"/>
  <c r="M63" i="47"/>
  <c r="H63" i="47"/>
  <c r="I63" i="47"/>
  <c r="M62" i="47"/>
  <c r="E62" i="47"/>
  <c r="H62" i="47"/>
  <c r="G845" i="47"/>
  <c r="AK1174" i="47"/>
  <c r="H819" i="47"/>
  <c r="J429" i="47"/>
  <c r="N390" i="47"/>
  <c r="L392" i="47"/>
  <c r="H501" i="47"/>
  <c r="G398" i="47"/>
  <c r="H387" i="47"/>
  <c r="J405" i="47"/>
  <c r="AK1185" i="47"/>
  <c r="Q1185" i="47"/>
  <c r="Q1173" i="47"/>
  <c r="AK1173" i="47"/>
  <c r="Q1168" i="47"/>
  <c r="AK1168" i="47"/>
  <c r="K957" i="47"/>
  <c r="N957" i="47"/>
  <c r="L957" i="47"/>
  <c r="E957" i="47"/>
  <c r="G957" i="47"/>
  <c r="M957" i="47"/>
  <c r="J957" i="47"/>
  <c r="H957" i="47"/>
  <c r="L835" i="47"/>
  <c r="K835" i="47"/>
  <c r="H429" i="47"/>
  <c r="N429" i="47"/>
  <c r="L429" i="47"/>
  <c r="L425" i="47"/>
  <c r="E425" i="47"/>
  <c r="I425" i="47"/>
  <c r="K425" i="47"/>
  <c r="N425" i="47"/>
  <c r="H422" i="47"/>
  <c r="N422" i="47"/>
  <c r="L421" i="47"/>
  <c r="I421" i="47"/>
  <c r="K421" i="47"/>
  <c r="H421" i="47"/>
  <c r="M421" i="47"/>
  <c r="N421" i="47"/>
  <c r="E420" i="47"/>
  <c r="M420" i="47"/>
  <c r="G420" i="47"/>
  <c r="K420" i="47"/>
  <c r="M419" i="47"/>
  <c r="J419" i="47"/>
  <c r="K419" i="47"/>
  <c r="E419" i="47"/>
  <c r="H417" i="47"/>
  <c r="I417" i="47"/>
  <c r="L410" i="47"/>
  <c r="M410" i="47"/>
  <c r="N410" i="47"/>
  <c r="K410" i="47"/>
  <c r="H410" i="47"/>
  <c r="H407" i="47"/>
  <c r="E407" i="47"/>
  <c r="K406" i="47"/>
  <c r="G406" i="47"/>
  <c r="E406" i="47"/>
  <c r="H406" i="47"/>
  <c r="J406" i="47"/>
  <c r="N405" i="47"/>
  <c r="L405" i="47"/>
  <c r="G405" i="47"/>
  <c r="K405" i="47"/>
  <c r="H405" i="47"/>
  <c r="E405" i="47"/>
  <c r="M405" i="47"/>
  <c r="K404" i="47"/>
  <c r="H404" i="47"/>
  <c r="E404" i="47"/>
  <c r="I404" i="47"/>
  <c r="J404" i="47"/>
  <c r="G404" i="47"/>
  <c r="H402" i="47"/>
  <c r="E402" i="47"/>
  <c r="J401" i="47"/>
  <c r="G401" i="47"/>
  <c r="E401" i="47"/>
  <c r="N401" i="47"/>
  <c r="L401" i="47"/>
  <c r="H401" i="47"/>
  <c r="K401" i="47"/>
  <c r="I401" i="47"/>
  <c r="I400" i="47"/>
  <c r="E400" i="47"/>
  <c r="H400" i="47"/>
  <c r="K400" i="47"/>
  <c r="L400" i="47"/>
  <c r="J400" i="47"/>
  <c r="N400" i="47"/>
  <c r="M400" i="47"/>
  <c r="I399" i="47"/>
  <c r="N399" i="47"/>
  <c r="E399" i="47"/>
  <c r="L399" i="47"/>
  <c r="M399" i="47"/>
  <c r="K399" i="47"/>
  <c r="J399" i="47"/>
  <c r="J398" i="47"/>
  <c r="L398" i="47"/>
  <c r="M398" i="47"/>
  <c r="E398" i="47"/>
  <c r="I398" i="47"/>
  <c r="K398" i="47"/>
  <c r="N398" i="47"/>
  <c r="H398" i="47"/>
  <c r="N397" i="47"/>
  <c r="G397" i="47"/>
  <c r="N396" i="47"/>
  <c r="I396" i="47"/>
  <c r="L396" i="47"/>
  <c r="G396" i="47"/>
  <c r="H396" i="47"/>
  <c r="K396" i="47"/>
  <c r="J396" i="47"/>
  <c r="E396" i="47"/>
  <c r="E395" i="47"/>
  <c r="L395" i="47"/>
  <c r="N395" i="47"/>
  <c r="K395" i="47"/>
  <c r="M395" i="47"/>
  <c r="H395" i="47"/>
  <c r="I395" i="47"/>
  <c r="J395" i="47"/>
  <c r="L394" i="47"/>
  <c r="N394" i="47"/>
  <c r="N393" i="47"/>
  <c r="E393" i="47"/>
  <c r="J393" i="47"/>
  <c r="L393" i="47"/>
  <c r="I393" i="47"/>
  <c r="K393" i="47"/>
  <c r="H393" i="47"/>
  <c r="M393" i="47"/>
  <c r="E392" i="47"/>
  <c r="M392" i="47"/>
  <c r="I392" i="47"/>
  <c r="J392" i="47"/>
  <c r="H392" i="47"/>
  <c r="G392" i="47"/>
  <c r="N392" i="47"/>
  <c r="K391" i="47"/>
  <c r="I391" i="47"/>
  <c r="E391" i="47"/>
  <c r="J391" i="47"/>
  <c r="H391" i="47"/>
  <c r="L391" i="47"/>
  <c r="N391" i="47"/>
  <c r="M391" i="47"/>
  <c r="K390" i="47"/>
  <c r="J390" i="47"/>
  <c r="H390" i="47"/>
  <c r="I390" i="47"/>
  <c r="L387" i="47"/>
  <c r="I387" i="47"/>
  <c r="N387" i="47"/>
  <c r="E387" i="47"/>
  <c r="M387" i="47"/>
  <c r="J387" i="47"/>
  <c r="K387" i="47"/>
  <c r="G386" i="47"/>
  <c r="E386" i="47"/>
  <c r="H386" i="47"/>
  <c r="G385" i="47"/>
  <c r="J385" i="47"/>
  <c r="L385" i="47"/>
  <c r="H385" i="47"/>
  <c r="N385" i="47"/>
  <c r="K385" i="47"/>
  <c r="M385" i="47"/>
  <c r="E385" i="47"/>
  <c r="H383" i="47"/>
  <c r="N383" i="47"/>
  <c r="N382" i="47"/>
  <c r="M382" i="47"/>
  <c r="L381" i="47"/>
  <c r="H381" i="47"/>
  <c r="M381" i="47"/>
  <c r="I381" i="47"/>
  <c r="N381" i="47"/>
  <c r="E381" i="47"/>
  <c r="J381" i="47"/>
  <c r="K381" i="47"/>
  <c r="L380" i="47"/>
  <c r="M380" i="47"/>
  <c r="J380" i="47"/>
  <c r="H380" i="47"/>
  <c r="N380" i="47"/>
  <c r="I380" i="47"/>
  <c r="K378" i="47"/>
  <c r="L378" i="47"/>
  <c r="H378" i="47"/>
  <c r="I378" i="47"/>
  <c r="J378" i="47"/>
  <c r="M375" i="47"/>
  <c r="L375" i="47"/>
  <c r="AG955" i="47"/>
  <c r="AG956" i="47"/>
  <c r="D956" i="47"/>
  <c r="O956" i="47" s="1"/>
  <c r="D955" i="47"/>
  <c r="O955" i="47" s="1"/>
  <c r="D5" i="47"/>
  <c r="D7" i="47"/>
  <c r="D6" i="47"/>
  <c r="AK1236" i="47"/>
  <c r="AK1025" i="47"/>
  <c r="J838" i="47"/>
  <c r="G676" i="47"/>
  <c r="G665" i="47"/>
  <c r="AK1379" i="47"/>
  <c r="AK1027" i="47"/>
  <c r="J814" i="47"/>
  <c r="H834" i="47"/>
  <c r="AB1129" i="47"/>
  <c r="U1129" i="47"/>
  <c r="Q1479" i="47"/>
  <c r="AK1479" i="47"/>
  <c r="Q1115" i="47"/>
  <c r="AK1115" i="47"/>
  <c r="AK1113" i="47"/>
  <c r="Q1113" i="47"/>
  <c r="Q1110" i="47"/>
  <c r="AK1110" i="47"/>
  <c r="AK1109" i="47"/>
  <c r="Q1109" i="47"/>
  <c r="AH1105" i="47"/>
  <c r="AI1105" i="47" s="1"/>
  <c r="AJ1105" i="47" s="1"/>
  <c r="Q1105" i="47"/>
  <c r="AK1105" i="47"/>
  <c r="Q1102" i="47"/>
  <c r="AK1102" i="47"/>
  <c r="Q1090" i="47"/>
  <c r="AK1090" i="47"/>
  <c r="Q1028" i="47"/>
  <c r="AK1028" i="47"/>
  <c r="Q1022" i="47"/>
  <c r="AK1022" i="47"/>
  <c r="N835" i="47"/>
  <c r="J835" i="47"/>
  <c r="M835" i="47"/>
  <c r="K834" i="47"/>
  <c r="L834" i="47"/>
  <c r="J834" i="47"/>
  <c r="I834" i="47"/>
  <c r="N822" i="47"/>
  <c r="M822" i="47"/>
  <c r="I676" i="47"/>
  <c r="J676" i="47"/>
  <c r="AK1267" i="47"/>
  <c r="H664" i="47"/>
  <c r="AK1235" i="47"/>
  <c r="H822" i="47"/>
  <c r="M663" i="47"/>
  <c r="H825" i="47"/>
  <c r="H669" i="47"/>
  <c r="AK1017" i="47"/>
  <c r="N815" i="47"/>
  <c r="Q1273" i="47"/>
  <c r="AK1273" i="47"/>
  <c r="Q1268" i="47"/>
  <c r="AK1268" i="47"/>
  <c r="Q1239" i="47"/>
  <c r="AK1239" i="47"/>
  <c r="AK1233" i="47"/>
  <c r="Q1233" i="47"/>
  <c r="AK1228" i="47"/>
  <c r="Q1228" i="47"/>
  <c r="Q1094" i="47"/>
  <c r="AK1094" i="47"/>
  <c r="N838" i="47"/>
  <c r="H838" i="47"/>
  <c r="M838" i="47"/>
  <c r="L838" i="47"/>
  <c r="G838" i="47"/>
  <c r="K838" i="47"/>
  <c r="E835" i="47"/>
  <c r="G835" i="47"/>
  <c r="H835" i="47"/>
  <c r="M834" i="47"/>
  <c r="E834" i="47"/>
  <c r="J832" i="47"/>
  <c r="H832" i="47"/>
  <c r="I832" i="47"/>
  <c r="L676" i="47"/>
  <c r="N676" i="47"/>
  <c r="M676" i="47"/>
  <c r="K676" i="47"/>
  <c r="E675" i="47"/>
  <c r="J675" i="47"/>
  <c r="L675" i="47"/>
  <c r="G675" i="47"/>
  <c r="K675" i="47"/>
  <c r="N675" i="47"/>
  <c r="M675" i="47"/>
  <c r="H675" i="47"/>
  <c r="M674" i="47"/>
  <c r="L674" i="47"/>
  <c r="N673" i="47"/>
  <c r="M673" i="47"/>
  <c r="G673" i="47"/>
  <c r="K671" i="47"/>
  <c r="M671" i="47"/>
  <c r="L671" i="47"/>
  <c r="N671" i="47"/>
  <c r="I669" i="47"/>
  <c r="E669" i="47"/>
  <c r="K669" i="47"/>
  <c r="J669" i="47"/>
  <c r="I667" i="47"/>
  <c r="N667" i="47"/>
  <c r="E667" i="47"/>
  <c r="H667" i="47"/>
  <c r="J667" i="47"/>
  <c r="K667" i="47"/>
  <c r="M667" i="47"/>
  <c r="L667" i="47"/>
  <c r="J665" i="47"/>
  <c r="E665" i="47"/>
  <c r="N665" i="47"/>
  <c r="H665" i="47"/>
  <c r="I665" i="47"/>
  <c r="I664" i="47"/>
  <c r="J664" i="47"/>
  <c r="AK1018" i="47"/>
  <c r="M828" i="47"/>
  <c r="H374" i="47"/>
  <c r="AK1075" i="47"/>
  <c r="AK1317" i="47"/>
  <c r="Q1317" i="47"/>
  <c r="Q1314" i="47"/>
  <c r="AK1314" i="47"/>
  <c r="AK1310" i="47"/>
  <c r="Q1310" i="47"/>
  <c r="AK1084" i="47"/>
  <c r="Q1084" i="47"/>
  <c r="N833" i="47"/>
  <c r="M833" i="47"/>
  <c r="L833" i="47"/>
  <c r="E832" i="47"/>
  <c r="G832" i="47"/>
  <c r="E831" i="47"/>
  <c r="G831" i="47"/>
  <c r="I830" i="47"/>
  <c r="N830" i="47"/>
  <c r="M830" i="47"/>
  <c r="L828" i="47"/>
  <c r="J828" i="47"/>
  <c r="H828" i="47"/>
  <c r="K828" i="47"/>
  <c r="I828" i="47"/>
  <c r="E825" i="47"/>
  <c r="I825" i="47"/>
  <c r="N825" i="47"/>
  <c r="K825" i="47"/>
  <c r="L825" i="47"/>
  <c r="M825" i="47"/>
  <c r="J825" i="47"/>
  <c r="G824" i="47"/>
  <c r="H824" i="47"/>
  <c r="E822" i="47"/>
  <c r="L822" i="47"/>
  <c r="J822" i="47"/>
  <c r="I822" i="47"/>
  <c r="K822" i="47"/>
  <c r="E819" i="47"/>
  <c r="N819" i="47"/>
  <c r="K819" i="47"/>
  <c r="J819" i="47"/>
  <c r="M819" i="47"/>
  <c r="L819" i="47"/>
  <c r="K818" i="47"/>
  <c r="M818" i="47"/>
  <c r="H818" i="47"/>
  <c r="L818" i="47"/>
  <c r="I818" i="47"/>
  <c r="N817" i="47"/>
  <c r="M817" i="47"/>
  <c r="H816" i="47"/>
  <c r="K816" i="47"/>
  <c r="L816" i="47"/>
  <c r="I816" i="47"/>
  <c r="E816" i="47"/>
  <c r="N816" i="47"/>
  <c r="M816" i="47"/>
  <c r="J816" i="47"/>
  <c r="L663" i="47"/>
  <c r="J663" i="47"/>
  <c r="K663" i="47"/>
  <c r="N663" i="47"/>
  <c r="E657" i="47"/>
  <c r="H657" i="47"/>
  <c r="G657" i="47"/>
  <c r="J657" i="47"/>
  <c r="K657" i="47"/>
  <c r="M657" i="47"/>
  <c r="L657" i="47"/>
  <c r="N657" i="47"/>
  <c r="L501" i="47"/>
  <c r="I501" i="47"/>
  <c r="J501" i="47"/>
  <c r="E501" i="47"/>
  <c r="K501" i="47"/>
  <c r="M501" i="47"/>
  <c r="N501" i="47"/>
  <c r="L376" i="47"/>
  <c r="J376" i="47"/>
  <c r="E376" i="47"/>
  <c r="M376" i="47"/>
  <c r="N376" i="47"/>
  <c r="H376" i="47"/>
  <c r="K376" i="47"/>
  <c r="I376" i="47"/>
  <c r="N375" i="47"/>
  <c r="I375" i="47"/>
  <c r="J375" i="47"/>
  <c r="H375" i="47"/>
  <c r="E375" i="47"/>
  <c r="K375" i="47"/>
  <c r="K374" i="47"/>
  <c r="L374" i="47"/>
  <c r="E374" i="47"/>
  <c r="N374" i="47"/>
  <c r="I374" i="47"/>
  <c r="J374" i="47"/>
  <c r="M374" i="47"/>
  <c r="L373" i="47"/>
  <c r="N373" i="47"/>
  <c r="E373" i="47"/>
  <c r="J373" i="47"/>
  <c r="M373" i="47"/>
  <c r="K373" i="47"/>
  <c r="H373" i="47"/>
  <c r="I373" i="47"/>
  <c r="I364" i="47"/>
  <c r="N364" i="47"/>
  <c r="L363" i="47"/>
  <c r="I363" i="47"/>
  <c r="J363" i="47"/>
  <c r="G254" i="47"/>
  <c r="K231" i="47"/>
  <c r="K226" i="47"/>
  <c r="L226" i="47"/>
  <c r="H809" i="47"/>
  <c r="K639" i="47"/>
  <c r="G926" i="47"/>
  <c r="M262" i="47"/>
  <c r="I243" i="47"/>
  <c r="H926" i="47"/>
  <c r="I921" i="47"/>
  <c r="J921" i="47"/>
  <c r="J263" i="47"/>
  <c r="H935" i="47"/>
  <c r="H239" i="47"/>
  <c r="L929" i="47"/>
  <c r="J919" i="47"/>
  <c r="K236" i="47"/>
  <c r="K931" i="47"/>
  <c r="I928" i="47"/>
  <c r="M242" i="47"/>
  <c r="H789" i="47"/>
  <c r="N489" i="47"/>
  <c r="K145" i="47"/>
  <c r="G836" i="47"/>
  <c r="I835" i="47"/>
  <c r="G818" i="47"/>
  <c r="G816" i="47"/>
  <c r="I250" i="47"/>
  <c r="L220" i="47"/>
  <c r="I675" i="47"/>
  <c r="G667" i="47"/>
  <c r="G133" i="47"/>
  <c r="G128" i="47"/>
  <c r="G125" i="47"/>
  <c r="G120" i="47"/>
  <c r="M115" i="47"/>
  <c r="M108" i="47"/>
  <c r="K86" i="47"/>
  <c r="G85" i="47"/>
  <c r="I82" i="47"/>
  <c r="G81" i="47"/>
  <c r="G80" i="47"/>
  <c r="G70" i="47"/>
  <c r="G63" i="47"/>
  <c r="E921" i="47"/>
  <c r="G921" i="47"/>
  <c r="N809" i="47"/>
  <c r="L809" i="47"/>
  <c r="M809" i="47"/>
  <c r="I643" i="47"/>
  <c r="J643" i="47"/>
  <c r="M263" i="47"/>
  <c r="G263" i="47"/>
  <c r="K263" i="47"/>
  <c r="E263" i="47"/>
  <c r="H263" i="47"/>
  <c r="L263" i="47"/>
  <c r="N263" i="47"/>
  <c r="L262" i="47"/>
  <c r="N262" i="47"/>
  <c r="I260" i="47"/>
  <c r="J260" i="47"/>
  <c r="N260" i="47"/>
  <c r="K260" i="47"/>
  <c r="L260" i="47"/>
  <c r="L257" i="47"/>
  <c r="M257" i="47"/>
  <c r="N257" i="47"/>
  <c r="I257" i="47"/>
  <c r="G256" i="47"/>
  <c r="E256" i="47"/>
  <c r="H256" i="47"/>
  <c r="H255" i="47"/>
  <c r="K255" i="47"/>
  <c r="J255" i="47"/>
  <c r="G255" i="47"/>
  <c r="E255" i="47"/>
  <c r="E254" i="47"/>
  <c r="K254" i="47"/>
  <c r="L254" i="47"/>
  <c r="H254" i="47"/>
  <c r="N254" i="47"/>
  <c r="I254" i="47"/>
  <c r="H253" i="47"/>
  <c r="M253" i="47"/>
  <c r="L253" i="47"/>
  <c r="K253" i="47"/>
  <c r="G253" i="47"/>
  <c r="N253" i="47"/>
  <c r="E253" i="47"/>
  <c r="H251" i="47"/>
  <c r="G251" i="47"/>
  <c r="J250" i="47"/>
  <c r="M250" i="47"/>
  <c r="N250" i="47"/>
  <c r="K250" i="47"/>
  <c r="L250" i="47"/>
  <c r="E248" i="47"/>
  <c r="L248" i="47"/>
  <c r="I248" i="47"/>
  <c r="H248" i="47"/>
  <c r="K248" i="47"/>
  <c r="G248" i="47"/>
  <c r="H247" i="47"/>
  <c r="J247" i="47"/>
  <c r="E247" i="47"/>
  <c r="N247" i="47"/>
  <c r="K247" i="47"/>
  <c r="N246" i="47"/>
  <c r="L246" i="47"/>
  <c r="L244" i="47"/>
  <c r="I244" i="47"/>
  <c r="M244" i="47"/>
  <c r="N244" i="47"/>
  <c r="J244" i="47"/>
  <c r="K244" i="47"/>
  <c r="G243" i="47"/>
  <c r="H243" i="47"/>
  <c r="K243" i="47"/>
  <c r="N243" i="47"/>
  <c r="M243" i="47"/>
  <c r="L243" i="47"/>
  <c r="L236" i="47"/>
  <c r="N236" i="47"/>
  <c r="M236" i="47"/>
  <c r="J236" i="47"/>
  <c r="E236" i="47"/>
  <c r="M231" i="47"/>
  <c r="N231" i="47"/>
  <c r="L231" i="47"/>
  <c r="L230" i="47"/>
  <c r="N230" i="47"/>
  <c r="I226" i="47"/>
  <c r="J226" i="47"/>
  <c r="H226" i="47"/>
  <c r="M226" i="47"/>
  <c r="G226" i="47"/>
  <c r="N226" i="47"/>
  <c r="E226" i="47"/>
  <c r="N225" i="47"/>
  <c r="E225" i="47"/>
  <c r="M225" i="47"/>
  <c r="H225" i="47"/>
  <c r="I224" i="47"/>
  <c r="J224" i="47"/>
  <c r="E224" i="47"/>
  <c r="J220" i="47"/>
  <c r="M220" i="47"/>
  <c r="E220" i="47"/>
  <c r="M197" i="47"/>
  <c r="N197" i="47"/>
  <c r="L195" i="47"/>
  <c r="M195" i="47"/>
  <c r="E195" i="47"/>
  <c r="N195" i="47"/>
  <c r="L145" i="47"/>
  <c r="M145" i="47"/>
  <c r="J145" i="47"/>
  <c r="G805" i="47"/>
  <c r="L940" i="47"/>
  <c r="J937" i="47"/>
  <c r="G800" i="47"/>
  <c r="N782" i="47"/>
  <c r="H492" i="47"/>
  <c r="H801" i="47"/>
  <c r="AK1302" i="47"/>
  <c r="J932" i="47"/>
  <c r="AK1358" i="47"/>
  <c r="AK1352" i="47"/>
  <c r="L931" i="47"/>
  <c r="H907" i="47"/>
  <c r="AK1195" i="47"/>
  <c r="N495" i="47"/>
  <c r="N945" i="47"/>
  <c r="H910" i="47"/>
  <c r="N490" i="47"/>
  <c r="H806" i="47"/>
  <c r="N494" i="47"/>
  <c r="N368" i="47"/>
  <c r="AK1298" i="47"/>
  <c r="Q1298" i="47"/>
  <c r="AK1295" i="47"/>
  <c r="Q1295" i="47"/>
  <c r="Q1145" i="47"/>
  <c r="AK1145" i="47"/>
  <c r="AK1079" i="47"/>
  <c r="Q1079" i="47"/>
  <c r="Q1003" i="47"/>
  <c r="AK1003" i="47"/>
  <c r="Q1002" i="47"/>
  <c r="AK1002" i="47"/>
  <c r="N953" i="47"/>
  <c r="H953" i="47"/>
  <c r="G953" i="47"/>
  <c r="J953" i="47"/>
  <c r="L953" i="47"/>
  <c r="K953" i="47"/>
  <c r="E953" i="47"/>
  <c r="H942" i="47"/>
  <c r="I942" i="47"/>
  <c r="E942" i="47"/>
  <c r="H937" i="47"/>
  <c r="G937" i="47"/>
  <c r="E937" i="47"/>
  <c r="G935" i="47"/>
  <c r="I935" i="47"/>
  <c r="K935" i="47"/>
  <c r="J935" i="47"/>
  <c r="H932" i="47"/>
  <c r="E932" i="47"/>
  <c r="G932" i="47"/>
  <c r="G929" i="47"/>
  <c r="E929" i="47"/>
  <c r="I926" i="47"/>
  <c r="J926" i="47"/>
  <c r="L921" i="47"/>
  <c r="N921" i="47"/>
  <c r="K921" i="47"/>
  <c r="E917" i="47"/>
  <c r="G917" i="47"/>
  <c r="G914" i="47"/>
  <c r="K914" i="47"/>
  <c r="E914" i="47"/>
  <c r="J815" i="47"/>
  <c r="K815" i="47"/>
  <c r="H815" i="47"/>
  <c r="I815" i="47"/>
  <c r="L815" i="47"/>
  <c r="G815" i="47"/>
  <c r="K814" i="47"/>
  <c r="L814" i="47"/>
  <c r="G814" i="47"/>
  <c r="N814" i="47"/>
  <c r="I814" i="47"/>
  <c r="N813" i="47"/>
  <c r="L813" i="47"/>
  <c r="I813" i="47"/>
  <c r="M813" i="47"/>
  <c r="K813" i="47"/>
  <c r="J813" i="47"/>
  <c r="I812" i="47"/>
  <c r="H812" i="47"/>
  <c r="J812" i="47"/>
  <c r="G812" i="47"/>
  <c r="E809" i="47"/>
  <c r="I809" i="47"/>
  <c r="G809" i="47"/>
  <c r="J809" i="47"/>
  <c r="K809" i="47"/>
  <c r="H808" i="47"/>
  <c r="K808" i="47"/>
  <c r="M808" i="47"/>
  <c r="E808" i="47"/>
  <c r="G808" i="47"/>
  <c r="I808" i="47"/>
  <c r="J808" i="47"/>
  <c r="N808" i="47"/>
  <c r="G806" i="47"/>
  <c r="E806" i="47"/>
  <c r="J806" i="47"/>
  <c r="I806" i="47"/>
  <c r="E804" i="47"/>
  <c r="G804" i="47"/>
  <c r="L804" i="47"/>
  <c r="J804" i="47"/>
  <c r="H804" i="47"/>
  <c r="N804" i="47"/>
  <c r="M804" i="47"/>
  <c r="K804" i="47"/>
  <c r="I804" i="47"/>
  <c r="E802" i="47"/>
  <c r="K802" i="47"/>
  <c r="J802" i="47"/>
  <c r="G802" i="47"/>
  <c r="L802" i="47"/>
  <c r="N802" i="47"/>
  <c r="H802" i="47"/>
  <c r="E801" i="47"/>
  <c r="M801" i="47"/>
  <c r="K801" i="47"/>
  <c r="J801" i="47"/>
  <c r="L801" i="47"/>
  <c r="I801" i="47"/>
  <c r="N801" i="47"/>
  <c r="G801" i="47"/>
  <c r="I800" i="47"/>
  <c r="J800" i="47"/>
  <c r="K800" i="47"/>
  <c r="H800" i="47"/>
  <c r="E800" i="47"/>
  <c r="L800" i="47"/>
  <c r="K799" i="47"/>
  <c r="G799" i="47"/>
  <c r="L799" i="47"/>
  <c r="H799" i="47"/>
  <c r="I799" i="47"/>
  <c r="M799" i="47"/>
  <c r="J799" i="47"/>
  <c r="E799" i="47"/>
  <c r="E798" i="47"/>
  <c r="N798" i="47"/>
  <c r="J798" i="47"/>
  <c r="G798" i="47"/>
  <c r="I798" i="47"/>
  <c r="M798" i="47"/>
  <c r="L798" i="47"/>
  <c r="H798" i="47"/>
  <c r="K798" i="47"/>
  <c r="E797" i="47"/>
  <c r="G797" i="47"/>
  <c r="H797" i="47"/>
  <c r="L797" i="47"/>
  <c r="I797" i="47"/>
  <c r="K797" i="47"/>
  <c r="J797" i="47"/>
  <c r="M797" i="47"/>
  <c r="N797" i="47"/>
  <c r="J796" i="47"/>
  <c r="L796" i="47"/>
  <c r="M796" i="47"/>
  <c r="K796" i="47"/>
  <c r="J795" i="47"/>
  <c r="L795" i="47"/>
  <c r="K795" i="47"/>
  <c r="G795" i="47"/>
  <c r="E795" i="47"/>
  <c r="H795" i="47"/>
  <c r="I795" i="47"/>
  <c r="N795" i="47"/>
  <c r="M795" i="47"/>
  <c r="E790" i="47"/>
  <c r="G790" i="47"/>
  <c r="J790" i="47"/>
  <c r="M790" i="47"/>
  <c r="L790" i="47"/>
  <c r="K790" i="47"/>
  <c r="H790" i="47"/>
  <c r="N790" i="47"/>
  <c r="I790" i="47"/>
  <c r="K789" i="47"/>
  <c r="L789" i="47"/>
  <c r="G789" i="47"/>
  <c r="I789" i="47"/>
  <c r="N789" i="47"/>
  <c r="M789" i="47"/>
  <c r="E789" i="47"/>
  <c r="H787" i="47"/>
  <c r="G787" i="47"/>
  <c r="E787" i="47"/>
  <c r="J787" i="47"/>
  <c r="K787" i="47"/>
  <c r="L787" i="47"/>
  <c r="H785" i="47"/>
  <c r="J785" i="47"/>
  <c r="K782" i="47"/>
  <c r="I782" i="47"/>
  <c r="L782" i="47"/>
  <c r="I653" i="47"/>
  <c r="G653" i="47"/>
  <c r="N653" i="47"/>
  <c r="J653" i="47"/>
  <c r="L653" i="47"/>
  <c r="M653" i="47"/>
  <c r="H653" i="47"/>
  <c r="M651" i="47"/>
  <c r="N651" i="47"/>
  <c r="L648" i="47"/>
  <c r="M648" i="47"/>
  <c r="J648" i="47"/>
  <c r="N648" i="47"/>
  <c r="I648" i="47"/>
  <c r="K648" i="47"/>
  <c r="N647" i="47"/>
  <c r="J647" i="47"/>
  <c r="M647" i="47"/>
  <c r="E647" i="47"/>
  <c r="L647" i="47"/>
  <c r="I647" i="47"/>
  <c r="G647" i="47"/>
  <c r="H647" i="47"/>
  <c r="K647" i="47"/>
  <c r="M644" i="47"/>
  <c r="L644" i="47"/>
  <c r="N644" i="47"/>
  <c r="M643" i="47"/>
  <c r="H643" i="47"/>
  <c r="N643" i="47"/>
  <c r="L643" i="47"/>
  <c r="K643" i="47"/>
  <c r="N639" i="47"/>
  <c r="H639" i="47"/>
  <c r="G639" i="47"/>
  <c r="L639" i="47"/>
  <c r="I639" i="47"/>
  <c r="I498" i="47"/>
  <c r="L498" i="47"/>
  <c r="H498" i="47"/>
  <c r="K498" i="47"/>
  <c r="G498" i="47"/>
  <c r="M498" i="47"/>
  <c r="E498" i="47"/>
  <c r="J498" i="47"/>
  <c r="N498" i="47"/>
  <c r="I497" i="47"/>
  <c r="L497" i="47"/>
  <c r="K497" i="47"/>
  <c r="G497" i="47"/>
  <c r="J497" i="47"/>
  <c r="H497" i="47"/>
  <c r="N497" i="47"/>
  <c r="E497" i="47"/>
  <c r="M497" i="47"/>
  <c r="H495" i="47"/>
  <c r="J495" i="47"/>
  <c r="E495" i="47"/>
  <c r="I495" i="47"/>
  <c r="G495" i="47"/>
  <c r="K495" i="47"/>
  <c r="L495" i="47"/>
  <c r="M495" i="47"/>
  <c r="M494" i="47"/>
  <c r="J494" i="47"/>
  <c r="E494" i="47"/>
  <c r="L494" i="47"/>
  <c r="H494" i="47"/>
  <c r="K494" i="47"/>
  <c r="I494" i="47"/>
  <c r="G494" i="47"/>
  <c r="G492" i="47"/>
  <c r="J492" i="47"/>
  <c r="E492" i="47"/>
  <c r="M492" i="47"/>
  <c r="L492" i="47"/>
  <c r="I492" i="47"/>
  <c r="N492" i="47"/>
  <c r="K492" i="47"/>
  <c r="G490" i="47"/>
  <c r="I490" i="47"/>
  <c r="E490" i="47"/>
  <c r="L490" i="47"/>
  <c r="M490" i="47"/>
  <c r="H490" i="47"/>
  <c r="K490" i="47"/>
  <c r="J490" i="47"/>
  <c r="K489" i="47"/>
  <c r="L489" i="47"/>
  <c r="H489" i="47"/>
  <c r="I489" i="47"/>
  <c r="M489" i="47"/>
  <c r="G489" i="47"/>
  <c r="J489" i="47"/>
  <c r="E489" i="47"/>
  <c r="H487" i="47"/>
  <c r="J487" i="47"/>
  <c r="I487" i="47"/>
  <c r="E487" i="47"/>
  <c r="G487" i="47"/>
  <c r="E147" i="47"/>
  <c r="L147" i="47"/>
  <c r="M147" i="47"/>
  <c r="N147" i="47"/>
  <c r="K147" i="47"/>
  <c r="H147" i="47"/>
  <c r="J147" i="47"/>
  <c r="I147" i="47"/>
  <c r="G147" i="47"/>
  <c r="H636" i="47"/>
  <c r="G632" i="47"/>
  <c r="H616" i="47"/>
  <c r="G362" i="47"/>
  <c r="G337" i="47"/>
  <c r="K334" i="47"/>
  <c r="K292" i="47"/>
  <c r="G217" i="47"/>
  <c r="K190" i="47"/>
  <c r="G155" i="47"/>
  <c r="H896" i="47"/>
  <c r="G892" i="47"/>
  <c r="I760" i="47"/>
  <c r="M755" i="47"/>
  <c r="N755" i="47"/>
  <c r="K733" i="47"/>
  <c r="K364" i="47"/>
  <c r="M357" i="47"/>
  <c r="G339" i="47"/>
  <c r="I300" i="47"/>
  <c r="I208" i="47"/>
  <c r="G197" i="47"/>
  <c r="G901" i="47"/>
  <c r="G753" i="47"/>
  <c r="M626" i="47"/>
  <c r="M368" i="47"/>
  <c r="G189" i="47"/>
  <c r="K772" i="47"/>
  <c r="I449" i="47"/>
  <c r="G188" i="47"/>
  <c r="G776" i="47"/>
  <c r="H590" i="47"/>
  <c r="G181" i="47"/>
  <c r="K903" i="47"/>
  <c r="G780" i="47"/>
  <c r="K778" i="47"/>
  <c r="K624" i="47"/>
  <c r="G369" i="47"/>
  <c r="K363" i="47"/>
  <c r="M358" i="47"/>
  <c r="H329" i="47"/>
  <c r="G195" i="47"/>
  <c r="G178" i="47"/>
  <c r="H901" i="47"/>
  <c r="K900" i="47"/>
  <c r="K620" i="47"/>
  <c r="I441" i="47"/>
  <c r="G361" i="47"/>
  <c r="H892" i="47"/>
  <c r="H780" i="47"/>
  <c r="K615" i="47"/>
  <c r="K372" i="47"/>
  <c r="K204" i="47"/>
  <c r="L903" i="47"/>
  <c r="L900" i="47"/>
  <c r="K872" i="47"/>
  <c r="I871" i="47"/>
  <c r="M614" i="47"/>
  <c r="H466" i="47"/>
  <c r="H439" i="47"/>
  <c r="G370" i="47"/>
  <c r="G762" i="47"/>
  <c r="G590" i="47"/>
  <c r="H370" i="47"/>
  <c r="G301" i="47"/>
  <c r="M207" i="47"/>
  <c r="J871" i="47"/>
  <c r="I785" i="47"/>
  <c r="G349" i="47"/>
  <c r="H337" i="47"/>
  <c r="H472" i="47"/>
  <c r="K345" i="47"/>
  <c r="K196" i="47"/>
  <c r="L196" i="47"/>
  <c r="I191" i="47"/>
  <c r="I406" i="47"/>
  <c r="G399" i="47"/>
  <c r="M396" i="47"/>
  <c r="G395" i="47"/>
  <c r="G391" i="47"/>
  <c r="I386" i="47"/>
  <c r="I385" i="47"/>
  <c r="G365" i="47"/>
  <c r="G347" i="47"/>
  <c r="G201" i="47"/>
  <c r="L292" i="47"/>
  <c r="M287" i="47"/>
  <c r="I279" i="47"/>
  <c r="G268" i="47"/>
  <c r="K265" i="47"/>
  <c r="I263" i="47"/>
  <c r="M260" i="47"/>
  <c r="I256" i="47"/>
  <c r="I255" i="47"/>
  <c r="I253" i="47"/>
  <c r="G244" i="47"/>
  <c r="K220" i="47"/>
  <c r="H197" i="47"/>
  <c r="N903" i="47"/>
  <c r="E903" i="47"/>
  <c r="G903" i="47"/>
  <c r="H903" i="47"/>
  <c r="M903" i="47"/>
  <c r="I903" i="47"/>
  <c r="J903" i="47"/>
  <c r="E901" i="47"/>
  <c r="J901" i="47"/>
  <c r="I901" i="47"/>
  <c r="E900" i="47"/>
  <c r="G900" i="47"/>
  <c r="K892" i="47"/>
  <c r="I892" i="47"/>
  <c r="J892" i="47"/>
  <c r="E892" i="47"/>
  <c r="K871" i="47"/>
  <c r="M871" i="47"/>
  <c r="L871" i="47"/>
  <c r="G871" i="47"/>
  <c r="H871" i="47"/>
  <c r="M780" i="47"/>
  <c r="K780" i="47"/>
  <c r="E780" i="47"/>
  <c r="I780" i="47"/>
  <c r="J780" i="47"/>
  <c r="L779" i="47"/>
  <c r="I779" i="47"/>
  <c r="N779" i="47"/>
  <c r="M779" i="47"/>
  <c r="J779" i="47"/>
  <c r="H778" i="47"/>
  <c r="J778" i="47"/>
  <c r="M778" i="47"/>
  <c r="L778" i="47"/>
  <c r="I778" i="47"/>
  <c r="N777" i="47"/>
  <c r="L777" i="47"/>
  <c r="M777" i="47"/>
  <c r="K777" i="47"/>
  <c r="E776" i="47"/>
  <c r="J776" i="47"/>
  <c r="H776" i="47"/>
  <c r="M776" i="47"/>
  <c r="L776" i="47"/>
  <c r="I776" i="47"/>
  <c r="K776" i="47"/>
  <c r="N775" i="47"/>
  <c r="K775" i="47"/>
  <c r="I772" i="47"/>
  <c r="M772" i="47"/>
  <c r="N772" i="47"/>
  <c r="J772" i="47"/>
  <c r="L772" i="47"/>
  <c r="N767" i="47"/>
  <c r="L767" i="47"/>
  <c r="M767" i="47"/>
  <c r="I767" i="47"/>
  <c r="J767" i="47"/>
  <c r="N762" i="47"/>
  <c r="I762" i="47"/>
  <c r="K762" i="47"/>
  <c r="L762" i="47"/>
  <c r="M762" i="47"/>
  <c r="H762" i="47"/>
  <c r="J762" i="47"/>
  <c r="E762" i="47"/>
  <c r="N760" i="47"/>
  <c r="J760" i="47"/>
  <c r="L760" i="47"/>
  <c r="G760" i="47"/>
  <c r="K760" i="47"/>
  <c r="L757" i="47"/>
  <c r="N757" i="47"/>
  <c r="M757" i="47"/>
  <c r="K757" i="47"/>
  <c r="L755" i="47"/>
  <c r="I755" i="47"/>
  <c r="H755" i="47"/>
  <c r="K755" i="47"/>
  <c r="G755" i="47"/>
  <c r="J755" i="47"/>
  <c r="E755" i="47"/>
  <c r="K754" i="47"/>
  <c r="I754" i="47"/>
  <c r="N754" i="47"/>
  <c r="L754" i="47"/>
  <c r="M754" i="47"/>
  <c r="J754" i="47"/>
  <c r="E753" i="47"/>
  <c r="N753" i="47"/>
  <c r="K753" i="47"/>
  <c r="I753" i="47"/>
  <c r="J753" i="47"/>
  <c r="M753" i="47"/>
  <c r="H753" i="47"/>
  <c r="L753" i="47"/>
  <c r="I741" i="47"/>
  <c r="J741" i="47"/>
  <c r="H741" i="47"/>
  <c r="L636" i="47"/>
  <c r="N636" i="47"/>
  <c r="I636" i="47"/>
  <c r="K636" i="47"/>
  <c r="E636" i="47"/>
  <c r="M636" i="47"/>
  <c r="G636" i="47"/>
  <c r="J636" i="47"/>
  <c r="I632" i="47"/>
  <c r="L632" i="47"/>
  <c r="E632" i="47"/>
  <c r="H632" i="47"/>
  <c r="M632" i="47"/>
  <c r="J632" i="47"/>
  <c r="K632" i="47"/>
  <c r="N632" i="47"/>
  <c r="H626" i="47"/>
  <c r="N626" i="47"/>
  <c r="J626" i="47"/>
  <c r="I626" i="47"/>
  <c r="G626" i="47"/>
  <c r="L626" i="47"/>
  <c r="E626" i="47"/>
  <c r="K626" i="47"/>
  <c r="J624" i="47"/>
  <c r="I624" i="47"/>
  <c r="L624" i="47"/>
  <c r="L621" i="47"/>
  <c r="N621" i="47"/>
  <c r="J620" i="47"/>
  <c r="H620" i="47"/>
  <c r="L620" i="47"/>
  <c r="N620" i="47"/>
  <c r="M620" i="47"/>
  <c r="I620" i="47"/>
  <c r="K619" i="47"/>
  <c r="L619" i="47"/>
  <c r="N617" i="47"/>
  <c r="M617" i="47"/>
  <c r="E616" i="47"/>
  <c r="M616" i="47"/>
  <c r="N616" i="47"/>
  <c r="J615" i="47"/>
  <c r="M615" i="47"/>
  <c r="N615" i="47"/>
  <c r="I615" i="47"/>
  <c r="L615" i="47"/>
  <c r="G615" i="47"/>
  <c r="K614" i="47"/>
  <c r="L614" i="47"/>
  <c r="N614" i="47"/>
  <c r="J614" i="47"/>
  <c r="H614" i="47"/>
  <c r="J439" i="47"/>
  <c r="N439" i="47"/>
  <c r="I439" i="47"/>
  <c r="E371" i="47"/>
  <c r="I371" i="47"/>
  <c r="I370" i="47"/>
  <c r="E370" i="47"/>
  <c r="L370" i="47"/>
  <c r="K370" i="47"/>
  <c r="J370" i="47"/>
  <c r="E369" i="47"/>
  <c r="I369" i="47"/>
  <c r="H369" i="47"/>
  <c r="K367" i="47"/>
  <c r="I367" i="47"/>
  <c r="E367" i="47"/>
  <c r="J367" i="47"/>
  <c r="H367" i="47"/>
  <c r="N367" i="47"/>
  <c r="M367" i="47"/>
  <c r="L367" i="47"/>
  <c r="H366" i="47"/>
  <c r="L366" i="47"/>
  <c r="I366" i="47"/>
  <c r="E366" i="47"/>
  <c r="M366" i="47"/>
  <c r="J366" i="47"/>
  <c r="N366" i="47"/>
  <c r="G366" i="47"/>
  <c r="E365" i="47"/>
  <c r="H365" i="47"/>
  <c r="N365" i="47"/>
  <c r="I365" i="47"/>
  <c r="L365" i="47"/>
  <c r="J365" i="47"/>
  <c r="M365" i="47"/>
  <c r="K365" i="47"/>
  <c r="G364" i="47"/>
  <c r="E364" i="47"/>
  <c r="H364" i="47"/>
  <c r="J364" i="47"/>
  <c r="L364" i="47"/>
  <c r="M364" i="47"/>
  <c r="E363" i="47"/>
  <c r="G363" i="47"/>
  <c r="M363" i="47"/>
  <c r="N363" i="47"/>
  <c r="H363" i="47"/>
  <c r="E362" i="47"/>
  <c r="H362" i="47"/>
  <c r="M362" i="47"/>
  <c r="N362" i="47"/>
  <c r="J362" i="47"/>
  <c r="L362" i="47"/>
  <c r="I362" i="47"/>
  <c r="K362" i="47"/>
  <c r="L360" i="47"/>
  <c r="K360" i="47"/>
  <c r="J360" i="47"/>
  <c r="M360" i="47"/>
  <c r="L358" i="47"/>
  <c r="J358" i="47"/>
  <c r="N358" i="47"/>
  <c r="E358" i="47"/>
  <c r="K357" i="47"/>
  <c r="H357" i="47"/>
  <c r="E357" i="47"/>
  <c r="I357" i="47"/>
  <c r="G357" i="47"/>
  <c r="J357" i="47"/>
  <c r="N357" i="47"/>
  <c r="K355" i="47"/>
  <c r="M355" i="47"/>
  <c r="J355" i="47"/>
  <c r="N355" i="47"/>
  <c r="L355" i="47"/>
  <c r="E354" i="47"/>
  <c r="N354" i="47"/>
  <c r="N353" i="47"/>
  <c r="M353" i="47"/>
  <c r="L353" i="47"/>
  <c r="E349" i="47"/>
  <c r="I349" i="47"/>
  <c r="N349" i="47"/>
  <c r="M349" i="47"/>
  <c r="H349" i="47"/>
  <c r="L349" i="47"/>
  <c r="K349" i="47"/>
  <c r="J349" i="47"/>
  <c r="M347" i="47"/>
  <c r="H347" i="47"/>
  <c r="J347" i="47"/>
  <c r="I347" i="47"/>
  <c r="N347" i="47"/>
  <c r="L347" i="47"/>
  <c r="N345" i="47"/>
  <c r="L345" i="47"/>
  <c r="M345" i="47"/>
  <c r="J339" i="47"/>
  <c r="I339" i="47"/>
  <c r="M339" i="47"/>
  <c r="L339" i="47"/>
  <c r="K339" i="47"/>
  <c r="K337" i="47"/>
  <c r="L337" i="47"/>
  <c r="J337" i="47"/>
  <c r="I337" i="47"/>
  <c r="E337" i="47"/>
  <c r="M337" i="47"/>
  <c r="N337" i="47"/>
  <c r="I334" i="47"/>
  <c r="M334" i="47"/>
  <c r="N334" i="47"/>
  <c r="L334" i="47"/>
  <c r="J334" i="47"/>
  <c r="H334" i="47"/>
  <c r="N292" i="47"/>
  <c r="M292" i="47"/>
  <c r="J292" i="47"/>
  <c r="I292" i="47"/>
  <c r="H292" i="47"/>
  <c r="G292" i="47"/>
  <c r="E292" i="47"/>
  <c r="H217" i="47"/>
  <c r="J217" i="47"/>
  <c r="E214" i="47"/>
  <c r="N214" i="47"/>
  <c r="G208" i="47"/>
  <c r="N208" i="47"/>
  <c r="L208" i="47"/>
  <c r="H208" i="47"/>
  <c r="M208" i="47"/>
  <c r="K208" i="47"/>
  <c r="E208" i="47"/>
  <c r="J207" i="47"/>
  <c r="L207" i="47"/>
  <c r="K207" i="47"/>
  <c r="I207" i="47"/>
  <c r="N207" i="47"/>
  <c r="M204" i="47"/>
  <c r="I204" i="47"/>
  <c r="J204" i="47"/>
  <c r="L204" i="47"/>
  <c r="N204" i="47"/>
  <c r="G200" i="47"/>
  <c r="E200" i="47"/>
  <c r="H199" i="47"/>
  <c r="G199" i="47"/>
  <c r="I199" i="47"/>
  <c r="J199" i="47"/>
  <c r="L199" i="47"/>
  <c r="L197" i="47"/>
  <c r="E197" i="47"/>
  <c r="K197" i="47"/>
  <c r="J197" i="47"/>
  <c r="I197" i="47"/>
  <c r="M196" i="47"/>
  <c r="I196" i="47"/>
  <c r="N196" i="47"/>
  <c r="G196" i="47"/>
  <c r="J196" i="47"/>
  <c r="H196" i="47"/>
  <c r="I195" i="47"/>
  <c r="K195" i="47"/>
  <c r="J195" i="47"/>
  <c r="H195" i="47"/>
  <c r="N191" i="47"/>
  <c r="H191" i="47"/>
  <c r="J191" i="47"/>
  <c r="E191" i="47"/>
  <c r="K191" i="47"/>
  <c r="L191" i="47"/>
  <c r="G191" i="47"/>
  <c r="M191" i="47"/>
  <c r="N190" i="47"/>
  <c r="L190" i="47"/>
  <c r="J190" i="47"/>
  <c r="I190" i="47"/>
  <c r="M190" i="47"/>
  <c r="G190" i="47"/>
  <c r="E190" i="47"/>
  <c r="H190" i="47"/>
  <c r="K188" i="47"/>
  <c r="N188" i="47"/>
  <c r="E188" i="47"/>
  <c r="J188" i="47"/>
  <c r="I188" i="47"/>
  <c r="H178" i="47"/>
  <c r="M178" i="47"/>
  <c r="G367" i="47"/>
  <c r="M297" i="47"/>
  <c r="M867" i="47"/>
  <c r="G376" i="47"/>
  <c r="U1010" i="47"/>
  <c r="M621" i="47"/>
  <c r="AK1378" i="47"/>
  <c r="AK1351" i="47"/>
  <c r="J179" i="47"/>
  <c r="L869" i="47"/>
  <c r="L733" i="47"/>
  <c r="L595" i="47"/>
  <c r="H589" i="47"/>
  <c r="L54" i="47"/>
  <c r="H38" i="47"/>
  <c r="AK1194" i="47"/>
  <c r="AK980" i="47"/>
  <c r="N722" i="47"/>
  <c r="AK1419" i="47"/>
  <c r="AK1404" i="47"/>
  <c r="AK1398" i="47"/>
  <c r="AK1393" i="47"/>
  <c r="AK1391" i="47"/>
  <c r="AK1123" i="47"/>
  <c r="K934" i="47"/>
  <c r="L846" i="47"/>
  <c r="H43" i="47"/>
  <c r="J928" i="47"/>
  <c r="N867" i="47"/>
  <c r="H731" i="47"/>
  <c r="AK1241" i="47"/>
  <c r="L934" i="47"/>
  <c r="AK1193" i="47"/>
  <c r="AK1160" i="47"/>
  <c r="AK1137" i="47"/>
  <c r="AK1106" i="47"/>
  <c r="AK1087" i="47"/>
  <c r="AK1076" i="47"/>
  <c r="AK1062" i="47"/>
  <c r="AK972" i="47"/>
  <c r="H732" i="47"/>
  <c r="H599" i="47"/>
  <c r="AK988" i="47"/>
  <c r="H898" i="47"/>
  <c r="N607" i="47"/>
  <c r="L808" i="47"/>
  <c r="N799" i="47"/>
  <c r="H710" i="47"/>
  <c r="K54" i="47"/>
  <c r="G507" i="47"/>
  <c r="H507" i="47"/>
  <c r="H399" i="47"/>
  <c r="G373" i="47"/>
  <c r="J208" i="47"/>
  <c r="H155" i="47"/>
  <c r="L60" i="47"/>
  <c r="N115" i="47"/>
  <c r="G84" i="47"/>
  <c r="Q1472" i="47"/>
  <c r="AK1472" i="47"/>
  <c r="AK1455" i="47"/>
  <c r="Q1455" i="47"/>
  <c r="Q1453" i="47"/>
  <c r="AK1453" i="47"/>
  <c r="Q1446" i="47"/>
  <c r="AK1446" i="47"/>
  <c r="AK1389" i="47"/>
  <c r="Q1389" i="47"/>
  <c r="AK1375" i="47"/>
  <c r="Q1375" i="47"/>
  <c r="Q1373" i="47"/>
  <c r="AK1373" i="47"/>
  <c r="AK1359" i="47"/>
  <c r="Q1359" i="47"/>
  <c r="Q1357" i="47"/>
  <c r="AK1357" i="47"/>
  <c r="Q1354" i="47"/>
  <c r="AK1354" i="47"/>
  <c r="AK1349" i="47"/>
  <c r="Q1349" i="47"/>
  <c r="AK1294" i="47"/>
  <c r="Q1294" i="47"/>
  <c r="Q1292" i="47"/>
  <c r="AK1292" i="47"/>
  <c r="AK1290" i="47"/>
  <c r="Q1290" i="47"/>
  <c r="Q1288" i="47"/>
  <c r="AK1288" i="47"/>
  <c r="AK1285" i="47"/>
  <c r="Q1285" i="47"/>
  <c r="AK1282" i="47"/>
  <c r="Q1282" i="47"/>
  <c r="Q1278" i="47"/>
  <c r="AK1278" i="47"/>
  <c r="AK1274" i="47"/>
  <c r="Q1274" i="47"/>
  <c r="Q1271" i="47"/>
  <c r="AK1271" i="47"/>
  <c r="Q1196" i="47"/>
  <c r="AK1196" i="47"/>
  <c r="Q1120" i="47"/>
  <c r="AK1120" i="47"/>
  <c r="AH1052" i="47"/>
  <c r="AI1052" i="47" s="1"/>
  <c r="AJ1052" i="47" s="1"/>
  <c r="AK1052" i="47"/>
  <c r="Q1052" i="47"/>
  <c r="Q1051" i="47"/>
  <c r="AK1051" i="47"/>
  <c r="Q1050" i="47"/>
  <c r="AK1050" i="47"/>
  <c r="AK1047" i="47"/>
  <c r="Q1047" i="47"/>
  <c r="Q1046" i="47"/>
  <c r="AK1046" i="47"/>
  <c r="AK979" i="47"/>
  <c r="Q979" i="47"/>
  <c r="AK973" i="47"/>
  <c r="Q973" i="47"/>
  <c r="AK971" i="47"/>
  <c r="Q971" i="47"/>
  <c r="Q970" i="47"/>
  <c r="AK970" i="47"/>
  <c r="E955" i="47"/>
  <c r="G955" i="47"/>
  <c r="I955" i="47"/>
  <c r="N955" i="47"/>
  <c r="L955" i="47"/>
  <c r="H955" i="47"/>
  <c r="M955" i="47"/>
  <c r="J955" i="47"/>
  <c r="K955" i="47"/>
  <c r="E954" i="47"/>
  <c r="N954" i="47"/>
  <c r="G954" i="47"/>
  <c r="L954" i="47"/>
  <c r="I954" i="47"/>
  <c r="J954" i="47"/>
  <c r="K954" i="47"/>
  <c r="M954" i="47"/>
  <c r="H954" i="47"/>
  <c r="E951" i="47"/>
  <c r="H951" i="47"/>
  <c r="J951" i="47"/>
  <c r="N951" i="47"/>
  <c r="G951" i="47"/>
  <c r="I951" i="47"/>
  <c r="K951" i="47"/>
  <c r="I950" i="47"/>
  <c r="M950" i="47"/>
  <c r="K950" i="47"/>
  <c r="E950" i="47"/>
  <c r="H950" i="47"/>
  <c r="L950" i="47"/>
  <c r="G950" i="47"/>
  <c r="J950" i="47"/>
  <c r="N950" i="47"/>
  <c r="E947" i="47"/>
  <c r="L947" i="47"/>
  <c r="N947" i="47"/>
  <c r="G947" i="47"/>
  <c r="H947" i="47"/>
  <c r="J947" i="47"/>
  <c r="K947" i="47"/>
  <c r="M947" i="47"/>
  <c r="G946" i="47"/>
  <c r="H946" i="47"/>
  <c r="I946" i="47"/>
  <c r="E945" i="47"/>
  <c r="L945" i="47"/>
  <c r="G945" i="47"/>
  <c r="I945" i="47"/>
  <c r="K945" i="47"/>
  <c r="J945" i="47"/>
  <c r="H945" i="47"/>
  <c r="M945" i="47"/>
  <c r="H940" i="47"/>
  <c r="J940" i="47"/>
  <c r="K940" i="47"/>
  <c r="I940" i="47"/>
  <c r="G940" i="47"/>
  <c r="H938" i="47"/>
  <c r="K938" i="47"/>
  <c r="N938" i="47"/>
  <c r="I938" i="47"/>
  <c r="M938" i="47"/>
  <c r="G938" i="47"/>
  <c r="J938" i="47"/>
  <c r="M937" i="47"/>
  <c r="L937" i="47"/>
  <c r="N937" i="47"/>
  <c r="K937" i="47"/>
  <c r="M935" i="47"/>
  <c r="L935" i="47"/>
  <c r="N935" i="47"/>
  <c r="I934" i="47"/>
  <c r="E934" i="47"/>
  <c r="J934" i="47"/>
  <c r="H934" i="47"/>
  <c r="G934" i="47"/>
  <c r="M934" i="47"/>
  <c r="N934" i="47"/>
  <c r="K932" i="47"/>
  <c r="I932" i="47"/>
  <c r="M932" i="47"/>
  <c r="N932" i="47"/>
  <c r="L932" i="47"/>
  <c r="J931" i="47"/>
  <c r="I931" i="47"/>
  <c r="G931" i="47"/>
  <c r="M931" i="47"/>
  <c r="H931" i="47"/>
  <c r="N931" i="47"/>
  <c r="N929" i="47"/>
  <c r="K929" i="47"/>
  <c r="H929" i="47"/>
  <c r="I929" i="47"/>
  <c r="M929" i="47"/>
  <c r="J929" i="47"/>
  <c r="E928" i="47"/>
  <c r="K928" i="47"/>
  <c r="H928" i="47"/>
  <c r="G928" i="47"/>
  <c r="L928" i="47"/>
  <c r="M928" i="47"/>
  <c r="N928" i="47"/>
  <c r="N926" i="47"/>
  <c r="M926" i="47"/>
  <c r="L926" i="47"/>
  <c r="K926" i="47"/>
  <c r="H921" i="47"/>
  <c r="M921" i="47"/>
  <c r="G919" i="47"/>
  <c r="N919" i="47"/>
  <c r="H919" i="47"/>
  <c r="M919" i="47"/>
  <c r="I919" i="47"/>
  <c r="L919" i="47"/>
  <c r="K919" i="47"/>
  <c r="I917" i="47"/>
  <c r="J917" i="47"/>
  <c r="H917" i="47"/>
  <c r="K917" i="47"/>
  <c r="M917" i="47"/>
  <c r="L917" i="47"/>
  <c r="H914" i="47"/>
  <c r="N914" i="47"/>
  <c r="L914" i="47"/>
  <c r="M914" i="47"/>
  <c r="K910" i="47"/>
  <c r="M910" i="47"/>
  <c r="I910" i="47"/>
  <c r="E910" i="47"/>
  <c r="N910" i="47"/>
  <c r="L910" i="47"/>
  <c r="G910" i="47"/>
  <c r="J910" i="47"/>
  <c r="K908" i="47"/>
  <c r="E908" i="47"/>
  <c r="H908" i="47"/>
  <c r="L908" i="47"/>
  <c r="I908" i="47"/>
  <c r="N908" i="47"/>
  <c r="M908" i="47"/>
  <c r="G908" i="47"/>
  <c r="L907" i="47"/>
  <c r="N907" i="47"/>
  <c r="G907" i="47"/>
  <c r="K907" i="47"/>
  <c r="M907" i="47"/>
  <c r="J907" i="47"/>
  <c r="E907" i="47"/>
  <c r="I907" i="47"/>
  <c r="G905" i="47"/>
  <c r="J905" i="47"/>
  <c r="I905" i="47"/>
  <c r="K905" i="47"/>
  <c r="N905" i="47"/>
  <c r="H905" i="47"/>
  <c r="M905" i="47"/>
  <c r="M901" i="47"/>
  <c r="N901" i="47"/>
  <c r="K901" i="47"/>
  <c r="L901" i="47"/>
  <c r="J900" i="47"/>
  <c r="H900" i="47"/>
  <c r="M900" i="47"/>
  <c r="N900" i="47"/>
  <c r="I900" i="47"/>
  <c r="E898" i="47"/>
  <c r="M898" i="47"/>
  <c r="N898" i="47"/>
  <c r="J898" i="47"/>
  <c r="L898" i="47"/>
  <c r="I898" i="47"/>
  <c r="G898" i="47"/>
  <c r="K898" i="47"/>
  <c r="L896" i="47"/>
  <c r="J896" i="47"/>
  <c r="N896" i="47"/>
  <c r="M896" i="47"/>
  <c r="I896" i="47"/>
  <c r="K896" i="47"/>
  <c r="G896" i="47"/>
  <c r="M892" i="47"/>
  <c r="N892" i="47"/>
  <c r="L892" i="47"/>
  <c r="N872" i="47"/>
  <c r="M872" i="47"/>
  <c r="J872" i="47"/>
  <c r="I872" i="47"/>
  <c r="E871" i="47"/>
  <c r="N871" i="47"/>
  <c r="J870" i="47"/>
  <c r="K870" i="47"/>
  <c r="M870" i="47"/>
  <c r="N870" i="47"/>
  <c r="H870" i="47"/>
  <c r="I870" i="47"/>
  <c r="K869" i="47"/>
  <c r="I869" i="47"/>
  <c r="J869" i="47"/>
  <c r="H869" i="47"/>
  <c r="E869" i="47"/>
  <c r="G869" i="47"/>
  <c r="N868" i="47"/>
  <c r="I868" i="47"/>
  <c r="L868" i="47"/>
  <c r="M868" i="47"/>
  <c r="I863" i="47"/>
  <c r="E863" i="47"/>
  <c r="J863" i="47"/>
  <c r="G863" i="47"/>
  <c r="L863" i="47"/>
  <c r="H863" i="47"/>
  <c r="M863" i="47"/>
  <c r="E862" i="47"/>
  <c r="J862" i="47"/>
  <c r="K862" i="47"/>
  <c r="I862" i="47"/>
  <c r="L862" i="47"/>
  <c r="G862" i="47"/>
  <c r="H862" i="47"/>
  <c r="M852" i="47"/>
  <c r="L852" i="47"/>
  <c r="E852" i="47"/>
  <c r="N852" i="47"/>
  <c r="M846" i="47"/>
  <c r="N846" i="47"/>
  <c r="E846" i="47"/>
  <c r="M844" i="47"/>
  <c r="N844" i="47"/>
  <c r="L839" i="47"/>
  <c r="K839" i="47"/>
  <c r="J839" i="47"/>
  <c r="M839" i="47"/>
  <c r="N839" i="47"/>
  <c r="E811" i="47"/>
  <c r="G811" i="47"/>
  <c r="K811" i="47"/>
  <c r="N811" i="47"/>
  <c r="M811" i="47"/>
  <c r="L751" i="47"/>
  <c r="K751" i="47"/>
  <c r="L750" i="47"/>
  <c r="K750" i="47"/>
  <c r="E750" i="47"/>
  <c r="H750" i="47"/>
  <c r="M750" i="47"/>
  <c r="N750" i="47"/>
  <c r="I750" i="47"/>
  <c r="G750" i="47"/>
  <c r="J750" i="47"/>
  <c r="I747" i="47"/>
  <c r="J747" i="47"/>
  <c r="N746" i="47"/>
  <c r="G746" i="47"/>
  <c r="J746" i="47"/>
  <c r="L743" i="47"/>
  <c r="M743" i="47"/>
  <c r="N743" i="47"/>
  <c r="H742" i="47"/>
  <c r="G742" i="47"/>
  <c r="G741" i="47"/>
  <c r="E741" i="47"/>
  <c r="N741" i="47"/>
  <c r="L741" i="47"/>
  <c r="M741" i="47"/>
  <c r="K741" i="47"/>
  <c r="H740" i="47"/>
  <c r="J740" i="47"/>
  <c r="I740" i="47"/>
  <c r="K740" i="47"/>
  <c r="N740" i="47"/>
  <c r="J739" i="47"/>
  <c r="L739" i="47"/>
  <c r="K739" i="47"/>
  <c r="G739" i="47"/>
  <c r="M739" i="47"/>
  <c r="N739" i="47"/>
  <c r="L735" i="47"/>
  <c r="N735" i="47"/>
  <c r="J735" i="47"/>
  <c r="H735" i="47"/>
  <c r="M735" i="47"/>
  <c r="I735" i="47"/>
  <c r="K735" i="47"/>
  <c r="J733" i="47"/>
  <c r="N733" i="47"/>
  <c r="M733" i="47"/>
  <c r="G733" i="47"/>
  <c r="I733" i="47"/>
  <c r="E733" i="47"/>
  <c r="H733" i="47"/>
  <c r="J732" i="47"/>
  <c r="M732" i="47"/>
  <c r="G732" i="47"/>
  <c r="I732" i="47"/>
  <c r="K732" i="47"/>
  <c r="N732" i="47"/>
  <c r="J731" i="47"/>
  <c r="K731" i="47"/>
  <c r="L731" i="47"/>
  <c r="I731" i="47"/>
  <c r="G731" i="47"/>
  <c r="M731" i="47"/>
  <c r="E731" i="47"/>
  <c r="N731" i="47"/>
  <c r="H730" i="47"/>
  <c r="I730" i="47"/>
  <c r="J730" i="47"/>
  <c r="K730" i="47"/>
  <c r="E730" i="47"/>
  <c r="G730" i="47"/>
  <c r="L730" i="47"/>
  <c r="G724" i="47"/>
  <c r="J724" i="47"/>
  <c r="K724" i="47"/>
  <c r="L724" i="47"/>
  <c r="I724" i="47"/>
  <c r="H724" i="47"/>
  <c r="M723" i="47"/>
  <c r="L723" i="47"/>
  <c r="N723" i="47"/>
  <c r="K723" i="47"/>
  <c r="I723" i="47"/>
  <c r="J723" i="47"/>
  <c r="G723" i="47"/>
  <c r="M722" i="47"/>
  <c r="L722" i="47"/>
  <c r="K722" i="47"/>
  <c r="L721" i="47"/>
  <c r="M721" i="47"/>
  <c r="I721" i="47"/>
  <c r="K721" i="47"/>
  <c r="J721" i="47"/>
  <c r="N710" i="47"/>
  <c r="K710" i="47"/>
  <c r="G710" i="47"/>
  <c r="J710" i="47"/>
  <c r="E710" i="47"/>
  <c r="I710" i="47"/>
  <c r="L710" i="47"/>
  <c r="M710" i="47"/>
  <c r="I709" i="47"/>
  <c r="G709" i="47"/>
  <c r="H709" i="47"/>
  <c r="L709" i="47"/>
  <c r="K709" i="47"/>
  <c r="N709" i="47"/>
  <c r="E709" i="47"/>
  <c r="M709" i="47"/>
  <c r="J709" i="47"/>
  <c r="L708" i="47"/>
  <c r="G708" i="47"/>
  <c r="J708" i="47"/>
  <c r="M708" i="47"/>
  <c r="E708" i="47"/>
  <c r="I708" i="47"/>
  <c r="N708" i="47"/>
  <c r="K708" i="47"/>
  <c r="H708" i="47"/>
  <c r="G707" i="47"/>
  <c r="I707" i="47"/>
  <c r="E707" i="47"/>
  <c r="L707" i="47"/>
  <c r="J707" i="47"/>
  <c r="M707" i="47"/>
  <c r="K707" i="47"/>
  <c r="H707" i="47"/>
  <c r="N707" i="47"/>
  <c r="I614" i="47"/>
  <c r="E614" i="47"/>
  <c r="G614" i="47"/>
  <c r="E613" i="47"/>
  <c r="L613" i="47"/>
  <c r="I613" i="47"/>
  <c r="M613" i="47"/>
  <c r="J613" i="47"/>
  <c r="K613" i="47"/>
  <c r="H613" i="47"/>
  <c r="N613" i="47"/>
  <c r="G613" i="47"/>
  <c r="E612" i="47"/>
  <c r="N612" i="47"/>
  <c r="E610" i="47"/>
  <c r="G610" i="47"/>
  <c r="L610" i="47"/>
  <c r="K610" i="47"/>
  <c r="N610" i="47"/>
  <c r="J610" i="47"/>
  <c r="H610" i="47"/>
  <c r="I610" i="47"/>
  <c r="M610" i="47"/>
  <c r="I609" i="47"/>
  <c r="J609" i="47"/>
  <c r="K609" i="47"/>
  <c r="M609" i="47"/>
  <c r="H609" i="47"/>
  <c r="E609" i="47"/>
  <c r="G609" i="47"/>
  <c r="N608" i="47"/>
  <c r="M608" i="47"/>
  <c r="G608" i="47"/>
  <c r="H608" i="47"/>
  <c r="K608" i="47"/>
  <c r="J608" i="47"/>
  <c r="L608" i="47"/>
  <c r="E608" i="47"/>
  <c r="G607" i="47"/>
  <c r="E607" i="47"/>
  <c r="H607" i="47"/>
  <c r="K607" i="47"/>
  <c r="M607" i="47"/>
  <c r="H606" i="47"/>
  <c r="E606" i="47"/>
  <c r="G606" i="47"/>
  <c r="M605" i="47"/>
  <c r="N605" i="47"/>
  <c r="G603" i="47"/>
  <c r="H603" i="47"/>
  <c r="E602" i="47"/>
  <c r="L602" i="47"/>
  <c r="E601" i="47"/>
  <c r="G601" i="47"/>
  <c r="I601" i="47"/>
  <c r="M601" i="47"/>
  <c r="K601" i="47"/>
  <c r="H601" i="47"/>
  <c r="J601" i="47"/>
  <c r="L601" i="47"/>
  <c r="I600" i="47"/>
  <c r="J600" i="47"/>
  <c r="G600" i="47"/>
  <c r="N600" i="47"/>
  <c r="L600" i="47"/>
  <c r="H600" i="47"/>
  <c r="E600" i="47"/>
  <c r="M600" i="47"/>
  <c r="K600" i="47"/>
  <c r="I599" i="47"/>
  <c r="J599" i="47"/>
  <c r="L599" i="47"/>
  <c r="M599" i="47"/>
  <c r="G599" i="47"/>
  <c r="E599" i="47"/>
  <c r="I598" i="47"/>
  <c r="J598" i="47"/>
  <c r="N598" i="47"/>
  <c r="H598" i="47"/>
  <c r="K598" i="47"/>
  <c r="E598" i="47"/>
  <c r="N597" i="47"/>
  <c r="K597" i="47"/>
  <c r="L597" i="47"/>
  <c r="M597" i="47"/>
  <c r="J597" i="47"/>
  <c r="I596" i="47"/>
  <c r="M596" i="47"/>
  <c r="H596" i="47"/>
  <c r="J596" i="47"/>
  <c r="N596" i="47"/>
  <c r="K596" i="47"/>
  <c r="L596" i="47"/>
  <c r="E596" i="47"/>
  <c r="G596" i="47"/>
  <c r="M595" i="47"/>
  <c r="I595" i="47"/>
  <c r="E595" i="47"/>
  <c r="N595" i="47"/>
  <c r="G595" i="47"/>
  <c r="K595" i="47"/>
  <c r="J595" i="47"/>
  <c r="H595" i="47"/>
  <c r="K594" i="47"/>
  <c r="J594" i="47"/>
  <c r="N593" i="47"/>
  <c r="I593" i="47"/>
  <c r="K593" i="47"/>
  <c r="L593" i="47"/>
  <c r="J593" i="47"/>
  <c r="H593" i="47"/>
  <c r="M593" i="47"/>
  <c r="K592" i="47"/>
  <c r="H592" i="47"/>
  <c r="M592" i="47"/>
  <c r="J592" i="47"/>
  <c r="N592" i="47"/>
  <c r="L592" i="47"/>
  <c r="I592" i="47"/>
  <c r="G592" i="47"/>
  <c r="E592" i="47"/>
  <c r="L591" i="47"/>
  <c r="K591" i="47"/>
  <c r="J591" i="47"/>
  <c r="N591" i="47"/>
  <c r="E591" i="47"/>
  <c r="I591" i="47"/>
  <c r="G591" i="47"/>
  <c r="H591" i="47"/>
  <c r="M591" i="47"/>
  <c r="K590" i="47"/>
  <c r="L590" i="47"/>
  <c r="E590" i="47"/>
  <c r="I590" i="47"/>
  <c r="M590" i="47"/>
  <c r="N590" i="47"/>
  <c r="J590" i="47"/>
  <c r="I589" i="47"/>
  <c r="L589" i="47"/>
  <c r="K589" i="47"/>
  <c r="M589" i="47"/>
  <c r="J589" i="47"/>
  <c r="N589" i="47"/>
  <c r="G589" i="47"/>
  <c r="E589" i="47"/>
  <c r="G588" i="47"/>
  <c r="I588" i="47"/>
  <c r="L588" i="47"/>
  <c r="M588" i="47"/>
  <c r="N588" i="47"/>
  <c r="H588" i="47"/>
  <c r="E588" i="47"/>
  <c r="J588" i="47"/>
  <c r="K588" i="47"/>
  <c r="J583" i="47"/>
  <c r="N583" i="47"/>
  <c r="K583" i="47"/>
  <c r="L583" i="47"/>
  <c r="G583" i="47"/>
  <c r="H583" i="47"/>
  <c r="E583" i="47"/>
  <c r="M583" i="47"/>
  <c r="I583" i="47"/>
  <c r="K507" i="47"/>
  <c r="J507" i="47"/>
  <c r="N507" i="47"/>
  <c r="L507" i="47"/>
  <c r="M507" i="47"/>
  <c r="G486" i="47"/>
  <c r="I486" i="47"/>
  <c r="E486" i="47"/>
  <c r="H486" i="47"/>
  <c r="I485" i="47"/>
  <c r="G485" i="47"/>
  <c r="H485" i="47"/>
  <c r="L485" i="47"/>
  <c r="J485" i="47"/>
  <c r="G484" i="47"/>
  <c r="E484" i="47"/>
  <c r="G478" i="47"/>
  <c r="E478" i="47"/>
  <c r="N475" i="47"/>
  <c r="L475" i="47"/>
  <c r="M475" i="47"/>
  <c r="G475" i="47"/>
  <c r="M474" i="47"/>
  <c r="N474" i="47"/>
  <c r="G474" i="47"/>
  <c r="N473" i="47"/>
  <c r="M473" i="47"/>
  <c r="N472" i="47"/>
  <c r="L472" i="47"/>
  <c r="G472" i="47"/>
  <c r="J472" i="47"/>
  <c r="K472" i="47"/>
  <c r="M472" i="47"/>
  <c r="I472" i="47"/>
  <c r="E472" i="47"/>
  <c r="K471" i="47"/>
  <c r="M471" i="47"/>
  <c r="N471" i="47"/>
  <c r="L471" i="47"/>
  <c r="H471" i="47"/>
  <c r="K469" i="47"/>
  <c r="I469" i="47"/>
  <c r="G469" i="47"/>
  <c r="J469" i="47"/>
  <c r="H469" i="47"/>
  <c r="E469" i="47"/>
  <c r="L469" i="47"/>
  <c r="E466" i="47"/>
  <c r="M466" i="47"/>
  <c r="I466" i="47"/>
  <c r="G466" i="47"/>
  <c r="L466" i="47"/>
  <c r="N466" i="47"/>
  <c r="K466" i="47"/>
  <c r="J466" i="47"/>
  <c r="L464" i="47"/>
  <c r="K464" i="47"/>
  <c r="M464" i="47"/>
  <c r="N464" i="47"/>
  <c r="M462" i="47"/>
  <c r="K462" i="47"/>
  <c r="L462" i="47"/>
  <c r="N462" i="47"/>
  <c r="N458" i="47"/>
  <c r="L458" i="47"/>
  <c r="M458" i="47"/>
  <c r="L457" i="47"/>
  <c r="G457" i="47"/>
  <c r="J457" i="47"/>
  <c r="N457" i="47"/>
  <c r="K457" i="47"/>
  <c r="M457" i="47"/>
  <c r="I457" i="47"/>
  <c r="E457" i="47"/>
  <c r="H457" i="47"/>
  <c r="K453" i="47"/>
  <c r="N453" i="47"/>
  <c r="M453" i="47"/>
  <c r="L453" i="47"/>
  <c r="J453" i="47"/>
  <c r="E452" i="47"/>
  <c r="G452" i="47"/>
  <c r="H452" i="47"/>
  <c r="K452" i="47"/>
  <c r="J452" i="47"/>
  <c r="I452" i="47"/>
  <c r="N452" i="47"/>
  <c r="M452" i="47"/>
  <c r="L452" i="47"/>
  <c r="N451" i="47"/>
  <c r="E451" i="47"/>
  <c r="K449" i="47"/>
  <c r="H449" i="47"/>
  <c r="E449" i="47"/>
  <c r="L449" i="47"/>
  <c r="J449" i="47"/>
  <c r="N449" i="47"/>
  <c r="E448" i="47"/>
  <c r="M448" i="47"/>
  <c r="H448" i="47"/>
  <c r="L448" i="47"/>
  <c r="N448" i="47"/>
  <c r="I448" i="47"/>
  <c r="J448" i="47"/>
  <c r="G448" i="47"/>
  <c r="K448" i="47"/>
  <c r="L445" i="47"/>
  <c r="N445" i="47"/>
  <c r="G441" i="47"/>
  <c r="M441" i="47"/>
  <c r="J441" i="47"/>
  <c r="E441" i="47"/>
  <c r="L441" i="47"/>
  <c r="N441" i="47"/>
  <c r="H430" i="47"/>
  <c r="N430" i="47"/>
  <c r="L430" i="47"/>
  <c r="L406" i="47"/>
  <c r="N406" i="47"/>
  <c r="M406" i="47"/>
  <c r="I329" i="47"/>
  <c r="K329" i="47"/>
  <c r="N329" i="47"/>
  <c r="L329" i="47"/>
  <c r="M329" i="47"/>
  <c r="J329" i="47"/>
  <c r="K321" i="47"/>
  <c r="L321" i="47"/>
  <c r="J321" i="47"/>
  <c r="M321" i="47"/>
  <c r="E319" i="47"/>
  <c r="N319" i="47"/>
  <c r="K319" i="47"/>
  <c r="I319" i="47"/>
  <c r="G319" i="47"/>
  <c r="J319" i="47"/>
  <c r="M319" i="47"/>
  <c r="H319" i="47"/>
  <c r="L319" i="47"/>
  <c r="G309" i="47"/>
  <c r="K309" i="47"/>
  <c r="L302" i="47"/>
  <c r="G302" i="47"/>
  <c r="N301" i="47"/>
  <c r="M301" i="47"/>
  <c r="J301" i="47"/>
  <c r="L301" i="47"/>
  <c r="H301" i="47"/>
  <c r="K301" i="47"/>
  <c r="I301" i="47"/>
  <c r="E301" i="47"/>
  <c r="J300" i="47"/>
  <c r="M300" i="47"/>
  <c r="H300" i="47"/>
  <c r="L300" i="47"/>
  <c r="G300" i="47"/>
  <c r="K300" i="47"/>
  <c r="E300" i="47"/>
  <c r="I299" i="47"/>
  <c r="G299" i="47"/>
  <c r="L299" i="47"/>
  <c r="H299" i="47"/>
  <c r="L298" i="47"/>
  <c r="K298" i="47"/>
  <c r="H298" i="47"/>
  <c r="E298" i="47"/>
  <c r="G298" i="47"/>
  <c r="G295" i="47"/>
  <c r="L295" i="47"/>
  <c r="J295" i="47"/>
  <c r="I295" i="47"/>
  <c r="N295" i="47"/>
  <c r="K295" i="47"/>
  <c r="E295" i="47"/>
  <c r="H295" i="47"/>
  <c r="M295" i="47"/>
  <c r="G293" i="47"/>
  <c r="L293" i="47"/>
  <c r="I293" i="47"/>
  <c r="J293" i="47"/>
  <c r="E293" i="47"/>
  <c r="K293" i="47"/>
  <c r="H293" i="47"/>
  <c r="M293" i="47"/>
  <c r="N293" i="47"/>
  <c r="L187" i="47"/>
  <c r="H187" i="47"/>
  <c r="E187" i="47"/>
  <c r="G187" i="47"/>
  <c r="N187" i="47"/>
  <c r="I187" i="47"/>
  <c r="M187" i="47"/>
  <c r="J187" i="47"/>
  <c r="K187" i="47"/>
  <c r="K186" i="47"/>
  <c r="N186" i="47"/>
  <c r="G186" i="47"/>
  <c r="M185" i="47"/>
  <c r="J185" i="47"/>
  <c r="E185" i="47"/>
  <c r="E184" i="47"/>
  <c r="L184" i="47"/>
  <c r="I184" i="47"/>
  <c r="H184" i="47"/>
  <c r="M182" i="47"/>
  <c r="H182" i="47"/>
  <c r="E182" i="47"/>
  <c r="J181" i="47"/>
  <c r="M181" i="47"/>
  <c r="K181" i="47"/>
  <c r="L181" i="47"/>
  <c r="L180" i="47"/>
  <c r="N180" i="47"/>
  <c r="E180" i="47"/>
  <c r="I180" i="47"/>
  <c r="M180" i="47"/>
  <c r="N179" i="47"/>
  <c r="H179" i="47"/>
  <c r="M179" i="47"/>
  <c r="E179" i="47"/>
  <c r="I179" i="47"/>
  <c r="G179" i="47"/>
  <c r="K179" i="47"/>
  <c r="L179" i="47"/>
  <c r="J178" i="47"/>
  <c r="E178" i="47"/>
  <c r="K178" i="47"/>
  <c r="N178" i="47"/>
  <c r="L178" i="47"/>
  <c r="I178" i="47"/>
  <c r="M176" i="47"/>
  <c r="I176" i="47"/>
  <c r="L176" i="47"/>
  <c r="J176" i="47"/>
  <c r="H176" i="47"/>
  <c r="N176" i="47"/>
  <c r="K176" i="47"/>
  <c r="N175" i="47"/>
  <c r="L175" i="47"/>
  <c r="J175" i="47"/>
  <c r="K175" i="47"/>
  <c r="M174" i="47"/>
  <c r="N174" i="47"/>
  <c r="I155" i="47"/>
  <c r="L155" i="47"/>
  <c r="N155" i="47"/>
  <c r="E155" i="47"/>
  <c r="K155" i="47"/>
  <c r="M155" i="47"/>
  <c r="J155" i="47"/>
  <c r="I153" i="47"/>
  <c r="J153" i="47"/>
  <c r="K153" i="47"/>
  <c r="L153" i="47"/>
  <c r="K152" i="47"/>
  <c r="L152" i="47"/>
  <c r="M152" i="47"/>
  <c r="N152" i="47"/>
  <c r="J152" i="47"/>
  <c r="N61" i="47"/>
  <c r="I61" i="47"/>
  <c r="H60" i="47"/>
  <c r="N60" i="47"/>
  <c r="J60" i="47"/>
  <c r="M60" i="47"/>
  <c r="G60" i="47"/>
  <c r="I60" i="47"/>
  <c r="K60" i="47"/>
  <c r="E60" i="47"/>
  <c r="J54" i="47"/>
  <c r="G54" i="47"/>
  <c r="E54" i="47"/>
  <c r="H54" i="47"/>
  <c r="I54" i="47"/>
  <c r="J43" i="47"/>
  <c r="K43" i="47"/>
  <c r="E43" i="47"/>
  <c r="I43" i="47"/>
  <c r="L43" i="47"/>
  <c r="E38" i="47"/>
  <c r="L38" i="47"/>
  <c r="K38" i="47"/>
  <c r="I38" i="47"/>
  <c r="J38" i="47"/>
  <c r="AA2500" i="47"/>
  <c r="AD2500" i="47"/>
  <c r="T2500" i="47"/>
  <c r="AB2500" i="47"/>
  <c r="U2500" i="47"/>
  <c r="AA2499" i="47"/>
  <c r="AD2499" i="47"/>
  <c r="T2499" i="47"/>
  <c r="AB2499" i="47"/>
  <c r="U2499" i="47"/>
  <c r="AA2498" i="47"/>
  <c r="AD2498" i="47"/>
  <c r="T2498" i="47"/>
  <c r="AB2498" i="47"/>
  <c r="U2498" i="47"/>
  <c r="AA2497" i="47"/>
  <c r="AD2497" i="47"/>
  <c r="T2497" i="47"/>
  <c r="AB2497" i="47"/>
  <c r="U2497" i="47"/>
  <c r="AA2496" i="47"/>
  <c r="AD2496" i="47"/>
  <c r="T2496" i="47"/>
  <c r="AB2496" i="47"/>
  <c r="U2496" i="47"/>
  <c r="AA2495" i="47"/>
  <c r="AD2495" i="47"/>
  <c r="T2495" i="47"/>
  <c r="AB2495" i="47"/>
  <c r="U2495" i="47"/>
  <c r="AA2494" i="47"/>
  <c r="AD2494" i="47"/>
  <c r="T2494" i="47"/>
  <c r="AB2494" i="47"/>
  <c r="U2494" i="47"/>
  <c r="AA2493" i="47"/>
  <c r="AD2493" i="47"/>
  <c r="T2493" i="47"/>
  <c r="AB2493" i="47"/>
  <c r="U2493" i="47"/>
  <c r="AA2492" i="47"/>
  <c r="AD2492" i="47"/>
  <c r="T2492" i="47"/>
  <c r="AB2492" i="47"/>
  <c r="U2492" i="47"/>
  <c r="AA2491" i="47"/>
  <c r="AD2491" i="47"/>
  <c r="T2491" i="47"/>
  <c r="AB2491" i="47"/>
  <c r="U2491" i="47"/>
  <c r="AA2490" i="47"/>
  <c r="AD2490" i="47"/>
  <c r="T2490" i="47"/>
  <c r="AB2490" i="47"/>
  <c r="U2490" i="47"/>
  <c r="AA2489" i="47"/>
  <c r="AD2489" i="47"/>
  <c r="T2489" i="47"/>
  <c r="AB2489" i="47"/>
  <c r="U2489" i="47"/>
  <c r="AA2488" i="47"/>
  <c r="AD2488" i="47"/>
  <c r="T2488" i="47"/>
  <c r="AB2488" i="47"/>
  <c r="U2488" i="47"/>
  <c r="AA2487" i="47"/>
  <c r="AD2487" i="47"/>
  <c r="T2487" i="47"/>
  <c r="AB2487" i="47"/>
  <c r="U2487" i="47"/>
  <c r="AA2486" i="47"/>
  <c r="AD2486" i="47"/>
  <c r="T2486" i="47"/>
  <c r="AB2486" i="47"/>
  <c r="U2486" i="47"/>
  <c r="AA2485" i="47"/>
  <c r="AD2485" i="47"/>
  <c r="T2485" i="47"/>
  <c r="AB2485" i="47"/>
  <c r="U2485" i="47"/>
  <c r="AA2484" i="47"/>
  <c r="AD2484" i="47"/>
  <c r="T2484" i="47"/>
  <c r="AB2484" i="47"/>
  <c r="U2484" i="47"/>
  <c r="AA2483" i="47"/>
  <c r="AD2483" i="47"/>
  <c r="T2483" i="47"/>
  <c r="AB2483" i="47"/>
  <c r="U2483" i="47"/>
  <c r="AA2482" i="47"/>
  <c r="AD2482" i="47"/>
  <c r="T2482" i="47"/>
  <c r="AB2482" i="47"/>
  <c r="U2482" i="47"/>
  <c r="AA2481" i="47"/>
  <c r="AD2481" i="47"/>
  <c r="T2481" i="47"/>
  <c r="AB2481" i="47"/>
  <c r="U2481" i="47"/>
  <c r="AA2480" i="47"/>
  <c r="AD2480" i="47"/>
  <c r="T2480" i="47"/>
  <c r="AB2480" i="47"/>
  <c r="U2480" i="47"/>
  <c r="AA2479" i="47"/>
  <c r="AD2479" i="47"/>
  <c r="T2479" i="47"/>
  <c r="AB2479" i="47"/>
  <c r="U2479" i="47"/>
  <c r="AA2478" i="47"/>
  <c r="AD2478" i="47"/>
  <c r="T2478" i="47"/>
  <c r="AB2478" i="47"/>
  <c r="U2478" i="47"/>
  <c r="AA2477" i="47"/>
  <c r="AD2477" i="47"/>
  <c r="T2477" i="47"/>
  <c r="AB2477" i="47"/>
  <c r="U2477" i="47"/>
  <c r="AA2476" i="47"/>
  <c r="AD2476" i="47"/>
  <c r="T2476" i="47"/>
  <c r="AB2476" i="47"/>
  <c r="U2476" i="47"/>
  <c r="AA2475" i="47"/>
  <c r="AD2475" i="47"/>
  <c r="T2475" i="47"/>
  <c r="AB2475" i="47"/>
  <c r="U2475" i="47"/>
  <c r="AA2474" i="47"/>
  <c r="AD2474" i="47"/>
  <c r="T2474" i="47"/>
  <c r="AB2474" i="47"/>
  <c r="U2474" i="47"/>
  <c r="AA2473" i="47"/>
  <c r="AD2473" i="47"/>
  <c r="T2473" i="47"/>
  <c r="AB2473" i="47"/>
  <c r="U2473" i="47"/>
  <c r="AA2472" i="47"/>
  <c r="AD2472" i="47"/>
  <c r="T2472" i="47"/>
  <c r="AB2472" i="47"/>
  <c r="U2472" i="47"/>
  <c r="AA2471" i="47"/>
  <c r="AD2471" i="47"/>
  <c r="T2471" i="47"/>
  <c r="AB2471" i="47"/>
  <c r="U2471" i="47"/>
  <c r="AA2470" i="47"/>
  <c r="AD2470" i="47"/>
  <c r="T2470" i="47"/>
  <c r="AB2470" i="47"/>
  <c r="U2470" i="47"/>
  <c r="AA2469" i="47"/>
  <c r="AD2469" i="47"/>
  <c r="T2469" i="47"/>
  <c r="AB2469" i="47"/>
  <c r="U2469" i="47"/>
  <c r="AA2468" i="47"/>
  <c r="AD2468" i="47"/>
  <c r="T2468" i="47"/>
  <c r="AB2468" i="47"/>
  <c r="U2468" i="47"/>
  <c r="AA2467" i="47"/>
  <c r="AD2467" i="47"/>
  <c r="T2467" i="47"/>
  <c r="AB2467" i="47"/>
  <c r="U2467" i="47"/>
  <c r="AA2466" i="47"/>
  <c r="AD2466" i="47"/>
  <c r="T2466" i="47"/>
  <c r="AB2466" i="47"/>
  <c r="U2466" i="47"/>
  <c r="AA2465" i="47"/>
  <c r="AD2465" i="47"/>
  <c r="T2465" i="47"/>
  <c r="AB2465" i="47"/>
  <c r="U2465" i="47"/>
  <c r="AA2464" i="47"/>
  <c r="AD2464" i="47"/>
  <c r="T2464" i="47"/>
  <c r="AB2464" i="47"/>
  <c r="U2464" i="47"/>
  <c r="AA2463" i="47"/>
  <c r="AD2463" i="47"/>
  <c r="T2463" i="47"/>
  <c r="AB2463" i="47"/>
  <c r="U2463" i="47"/>
  <c r="AA2462" i="47"/>
  <c r="AD2462" i="47"/>
  <c r="T2462" i="47"/>
  <c r="AB2462" i="47"/>
  <c r="U2462" i="47"/>
  <c r="AA2461" i="47"/>
  <c r="AD2461" i="47"/>
  <c r="T2461" i="47"/>
  <c r="AB2461" i="47"/>
  <c r="U2461" i="47"/>
  <c r="AA2460" i="47"/>
  <c r="AD2460" i="47"/>
  <c r="T2460" i="47"/>
  <c r="AB2460" i="47"/>
  <c r="U2460" i="47"/>
  <c r="AA2459" i="47"/>
  <c r="AD2459" i="47"/>
  <c r="T2459" i="47"/>
  <c r="AB2459" i="47"/>
  <c r="U2459" i="47"/>
  <c r="AA2458" i="47"/>
  <c r="AD2458" i="47"/>
  <c r="T2458" i="47"/>
  <c r="AB2458" i="47"/>
  <c r="U2458" i="47"/>
  <c r="AA2457" i="47"/>
  <c r="AD2457" i="47"/>
  <c r="T2457" i="47"/>
  <c r="AB2457" i="47"/>
  <c r="U2457" i="47"/>
  <c r="AA2456" i="47"/>
  <c r="AD2456" i="47"/>
  <c r="T2456" i="47"/>
  <c r="AB2456" i="47"/>
  <c r="U2456" i="47"/>
  <c r="AA2455" i="47"/>
  <c r="AD2455" i="47"/>
  <c r="T2455" i="47"/>
  <c r="AB2455" i="47"/>
  <c r="U2455" i="47"/>
  <c r="AA2454" i="47"/>
  <c r="AD2454" i="47"/>
  <c r="T2454" i="47"/>
  <c r="AB2454" i="47"/>
  <c r="U2454" i="47"/>
  <c r="AA2453" i="47"/>
  <c r="AD2453" i="47"/>
  <c r="T2453" i="47"/>
  <c r="AB2453" i="47"/>
  <c r="U2453" i="47"/>
  <c r="AA2452" i="47"/>
  <c r="AD2452" i="47"/>
  <c r="T2452" i="47"/>
  <c r="AB2452" i="47"/>
  <c r="U2452" i="47"/>
  <c r="AA2451" i="47"/>
  <c r="AD2451" i="47"/>
  <c r="T2451" i="47"/>
  <c r="AB2451" i="47"/>
  <c r="U2451" i="47"/>
  <c r="AA2450" i="47"/>
  <c r="AD2450" i="47"/>
  <c r="T2450" i="47"/>
  <c r="AB2450" i="47"/>
  <c r="U2450" i="47"/>
  <c r="AA2449" i="47"/>
  <c r="AD2449" i="47"/>
  <c r="T2449" i="47"/>
  <c r="AB2449" i="47"/>
  <c r="U2449" i="47"/>
  <c r="AA2448" i="47"/>
  <c r="AD2448" i="47"/>
  <c r="T2448" i="47"/>
  <c r="AB2448" i="47"/>
  <c r="U2448" i="47"/>
  <c r="AA2447" i="47"/>
  <c r="AD2447" i="47"/>
  <c r="T2447" i="47"/>
  <c r="AB2447" i="47"/>
  <c r="U2447" i="47"/>
  <c r="AA2446" i="47"/>
  <c r="AD2446" i="47"/>
  <c r="T2446" i="47"/>
  <c r="AB2446" i="47"/>
  <c r="U2446" i="47"/>
  <c r="AA2445" i="47"/>
  <c r="AD2445" i="47"/>
  <c r="T2445" i="47"/>
  <c r="AB2445" i="47"/>
  <c r="U2445" i="47"/>
  <c r="AA2444" i="47"/>
  <c r="AD2444" i="47"/>
  <c r="T2444" i="47"/>
  <c r="AB2444" i="47"/>
  <c r="U2444" i="47"/>
  <c r="AA2443" i="47"/>
  <c r="AD2443" i="47"/>
  <c r="T2443" i="47"/>
  <c r="AB2443" i="47"/>
  <c r="U2443" i="47"/>
  <c r="AA2442" i="47"/>
  <c r="AD2442" i="47"/>
  <c r="T2442" i="47"/>
  <c r="AB2442" i="47"/>
  <c r="U2442" i="47"/>
  <c r="AA2441" i="47"/>
  <c r="AD2441" i="47"/>
  <c r="T2441" i="47"/>
  <c r="AB2441" i="47"/>
  <c r="U2441" i="47"/>
  <c r="AA2440" i="47"/>
  <c r="AD2440" i="47"/>
  <c r="T2440" i="47"/>
  <c r="AB2440" i="47"/>
  <c r="U2440" i="47"/>
  <c r="AA2439" i="47"/>
  <c r="AD2439" i="47"/>
  <c r="T2439" i="47"/>
  <c r="AB2439" i="47"/>
  <c r="U2439" i="47"/>
  <c r="AA2438" i="47"/>
  <c r="AD2438" i="47"/>
  <c r="T2438" i="47"/>
  <c r="AB2438" i="47"/>
  <c r="U2438" i="47"/>
  <c r="AA2437" i="47"/>
  <c r="AD2437" i="47"/>
  <c r="T2437" i="47"/>
  <c r="AB2437" i="47"/>
  <c r="U2437" i="47"/>
  <c r="AA2436" i="47"/>
  <c r="AD2436" i="47"/>
  <c r="T2436" i="47"/>
  <c r="AB2436" i="47"/>
  <c r="U2436" i="47"/>
  <c r="AA2435" i="47"/>
  <c r="AD2435" i="47"/>
  <c r="T2435" i="47"/>
  <c r="AB2435" i="47"/>
  <c r="U2435" i="47"/>
  <c r="AA2434" i="47"/>
  <c r="AD2434" i="47"/>
  <c r="T2434" i="47"/>
  <c r="AB2434" i="47"/>
  <c r="U2434" i="47"/>
  <c r="AA2433" i="47"/>
  <c r="AD2433" i="47"/>
  <c r="T2433" i="47"/>
  <c r="AB2433" i="47"/>
  <c r="U2433" i="47"/>
  <c r="AA2432" i="47"/>
  <c r="AD2432" i="47"/>
  <c r="T2432" i="47"/>
  <c r="AB2432" i="47"/>
  <c r="U2432" i="47"/>
  <c r="AA2431" i="47"/>
  <c r="AD2431" i="47"/>
  <c r="T2431" i="47"/>
  <c r="AB2431" i="47"/>
  <c r="U2431" i="47"/>
  <c r="AA2430" i="47"/>
  <c r="AD2430" i="47"/>
  <c r="T2430" i="47"/>
  <c r="AB2430" i="47"/>
  <c r="U2430" i="47"/>
  <c r="AA2429" i="47"/>
  <c r="AD2429" i="47"/>
  <c r="T2429" i="47"/>
  <c r="AB2429" i="47"/>
  <c r="U2429" i="47"/>
  <c r="AA2428" i="47"/>
  <c r="AD2428" i="47"/>
  <c r="T2428" i="47"/>
  <c r="AB2428" i="47"/>
  <c r="U2428" i="47"/>
  <c r="AA2427" i="47"/>
  <c r="AD2427" i="47"/>
  <c r="T2427" i="47"/>
  <c r="AB2427" i="47"/>
  <c r="U2427" i="47"/>
  <c r="AA2426" i="47"/>
  <c r="AD2426" i="47"/>
  <c r="T2426" i="47"/>
  <c r="AB2426" i="47"/>
  <c r="U2426" i="47"/>
  <c r="AA2425" i="47"/>
  <c r="AD2425" i="47"/>
  <c r="T2425" i="47"/>
  <c r="AB2425" i="47"/>
  <c r="U2425" i="47"/>
  <c r="AA2424" i="47"/>
  <c r="AD2424" i="47"/>
  <c r="T2424" i="47"/>
  <c r="AB2424" i="47"/>
  <c r="U2424" i="47"/>
  <c r="AA2423" i="47"/>
  <c r="AD2423" i="47"/>
  <c r="T2423" i="47"/>
  <c r="AB2423" i="47"/>
  <c r="U2423" i="47"/>
  <c r="AA2422" i="47"/>
  <c r="AD2422" i="47"/>
  <c r="T2422" i="47"/>
  <c r="AB2422" i="47"/>
  <c r="U2422" i="47"/>
  <c r="AA2421" i="47"/>
  <c r="AD2421" i="47"/>
  <c r="T2421" i="47"/>
  <c r="AB2421" i="47"/>
  <c r="U2421" i="47"/>
  <c r="AA2420" i="47"/>
  <c r="AD2420" i="47"/>
  <c r="T2420" i="47"/>
  <c r="AB2420" i="47"/>
  <c r="U2420" i="47"/>
  <c r="AA2419" i="47"/>
  <c r="AD2419" i="47"/>
  <c r="T2419" i="47"/>
  <c r="AB2419" i="47"/>
  <c r="U2419" i="47"/>
  <c r="AA2418" i="47"/>
  <c r="AD2418" i="47"/>
  <c r="T2418" i="47"/>
  <c r="AB2418" i="47"/>
  <c r="U2418" i="47"/>
  <c r="AA2417" i="47"/>
  <c r="AD2417" i="47"/>
  <c r="T2417" i="47"/>
  <c r="AB2417" i="47"/>
  <c r="U2417" i="47"/>
  <c r="AA2416" i="47"/>
  <c r="AD2416" i="47"/>
  <c r="T2416" i="47"/>
  <c r="AB2416" i="47"/>
  <c r="U2416" i="47"/>
  <c r="AA2415" i="47"/>
  <c r="AD2415" i="47"/>
  <c r="T2415" i="47"/>
  <c r="AB2415" i="47"/>
  <c r="U2415" i="47"/>
  <c r="AA2414" i="47"/>
  <c r="AD2414" i="47"/>
  <c r="T2414" i="47"/>
  <c r="AB2414" i="47"/>
  <c r="U2414" i="47"/>
  <c r="AA2413" i="47"/>
  <c r="AD2413" i="47"/>
  <c r="T2413" i="47"/>
  <c r="AB2413" i="47"/>
  <c r="U2413" i="47"/>
  <c r="AA2412" i="47"/>
  <c r="AD2412" i="47"/>
  <c r="T2412" i="47"/>
  <c r="AB2412" i="47"/>
  <c r="U2412" i="47"/>
  <c r="AA2411" i="47"/>
  <c r="AD2411" i="47"/>
  <c r="T2411" i="47"/>
  <c r="AB2411" i="47"/>
  <c r="U2411" i="47"/>
  <c r="AA2410" i="47"/>
  <c r="AD2410" i="47"/>
  <c r="T2410" i="47"/>
  <c r="AB2410" i="47"/>
  <c r="U2410" i="47"/>
  <c r="AA2409" i="47"/>
  <c r="AD2409" i="47"/>
  <c r="T2409" i="47"/>
  <c r="AB2409" i="47"/>
  <c r="U2409" i="47"/>
  <c r="AA2408" i="47"/>
  <c r="AD2408" i="47"/>
  <c r="T2408" i="47"/>
  <c r="AB2408" i="47"/>
  <c r="U2408" i="47"/>
  <c r="AA2407" i="47"/>
  <c r="AD2407" i="47"/>
  <c r="T2407" i="47"/>
  <c r="AB2407" i="47"/>
  <c r="U2407" i="47"/>
  <c r="AA2406" i="47"/>
  <c r="AD2406" i="47"/>
  <c r="T2406" i="47"/>
  <c r="AB2406" i="47"/>
  <c r="U2406" i="47"/>
  <c r="AA2405" i="47"/>
  <c r="AD2405" i="47"/>
  <c r="T2405" i="47"/>
  <c r="AB2405" i="47"/>
  <c r="U2405" i="47"/>
  <c r="AA2404" i="47"/>
  <c r="AD2404" i="47"/>
  <c r="T2404" i="47"/>
  <c r="AB2404" i="47"/>
  <c r="U2404" i="47"/>
  <c r="AA2403" i="47"/>
  <c r="AD2403" i="47"/>
  <c r="T2403" i="47"/>
  <c r="AB2403" i="47"/>
  <c r="U2403" i="47"/>
  <c r="AA2402" i="47"/>
  <c r="AD2402" i="47"/>
  <c r="T2402" i="47"/>
  <c r="AB2402" i="47"/>
  <c r="U2402" i="47"/>
  <c r="AA2401" i="47"/>
  <c r="AD2401" i="47"/>
  <c r="T2401" i="47"/>
  <c r="AB2401" i="47"/>
  <c r="U2401" i="47"/>
  <c r="AA2400" i="47"/>
  <c r="AD2400" i="47"/>
  <c r="T2400" i="47"/>
  <c r="AB2400" i="47"/>
  <c r="U2400" i="47"/>
  <c r="AA2399" i="47"/>
  <c r="AD2399" i="47"/>
  <c r="T2399" i="47"/>
  <c r="AB2399" i="47"/>
  <c r="U2399" i="47"/>
  <c r="AA2398" i="47"/>
  <c r="AD2398" i="47"/>
  <c r="T2398" i="47"/>
  <c r="AB2398" i="47"/>
  <c r="U2398" i="47"/>
  <c r="AA2397" i="47"/>
  <c r="AD2397" i="47"/>
  <c r="T2397" i="47"/>
  <c r="AB2397" i="47"/>
  <c r="U2397" i="47"/>
  <c r="AA2396" i="47"/>
  <c r="AD2396" i="47"/>
  <c r="T2396" i="47"/>
  <c r="AB2396" i="47"/>
  <c r="U2396" i="47"/>
  <c r="AA2395" i="47"/>
  <c r="AD2395" i="47"/>
  <c r="T2395" i="47"/>
  <c r="AB2395" i="47"/>
  <c r="U2395" i="47"/>
  <c r="AA2394" i="47"/>
  <c r="AD2394" i="47"/>
  <c r="T2394" i="47"/>
  <c r="AB2394" i="47"/>
  <c r="U2394" i="47"/>
  <c r="AA2393" i="47"/>
  <c r="AD2393" i="47"/>
  <c r="T2393" i="47"/>
  <c r="AB2393" i="47"/>
  <c r="U2393" i="47"/>
  <c r="AA2392" i="47"/>
  <c r="AD2392" i="47"/>
  <c r="T2392" i="47"/>
  <c r="AB2392" i="47"/>
  <c r="U2392" i="47"/>
  <c r="AA2391" i="47"/>
  <c r="AD2391" i="47"/>
  <c r="T2391" i="47"/>
  <c r="AB2391" i="47"/>
  <c r="U2391" i="47"/>
  <c r="AA2390" i="47"/>
  <c r="AD2390" i="47"/>
  <c r="T2390" i="47"/>
  <c r="AB2390" i="47"/>
  <c r="U2390" i="47"/>
  <c r="AA2389" i="47"/>
  <c r="AD2389" i="47"/>
  <c r="T2389" i="47"/>
  <c r="AB2389" i="47"/>
  <c r="U2389" i="47"/>
  <c r="AA2388" i="47"/>
  <c r="AD2388" i="47"/>
  <c r="T2388" i="47"/>
  <c r="AB2388" i="47"/>
  <c r="U2388" i="47"/>
  <c r="AA2387" i="47"/>
  <c r="AD2387" i="47"/>
  <c r="T2387" i="47"/>
  <c r="AB2387" i="47"/>
  <c r="U2387" i="47"/>
  <c r="AA2386" i="47"/>
  <c r="AD2386" i="47"/>
  <c r="T2386" i="47"/>
  <c r="AB2386" i="47"/>
  <c r="U2386" i="47"/>
  <c r="AA2385" i="47"/>
  <c r="AD2385" i="47"/>
  <c r="T2385" i="47"/>
  <c r="AB2385" i="47"/>
  <c r="U2385" i="47"/>
  <c r="AA2384" i="47"/>
  <c r="AD2384" i="47"/>
  <c r="T2384" i="47"/>
  <c r="AB2384" i="47"/>
  <c r="U2384" i="47"/>
  <c r="AA2383" i="47"/>
  <c r="AD2383" i="47"/>
  <c r="T2383" i="47"/>
  <c r="AB2383" i="47"/>
  <c r="U2383" i="47"/>
  <c r="AA2382" i="47"/>
  <c r="AD2382" i="47"/>
  <c r="T2382" i="47"/>
  <c r="AB2382" i="47"/>
  <c r="U2382" i="47"/>
  <c r="AA2381" i="47"/>
  <c r="AD2381" i="47"/>
  <c r="T2381" i="47"/>
  <c r="AB2381" i="47"/>
  <c r="U2381" i="47"/>
  <c r="AA2380" i="47"/>
  <c r="AD2380" i="47"/>
  <c r="T2380" i="47"/>
  <c r="AB2380" i="47"/>
  <c r="U2380" i="47"/>
  <c r="AA2379" i="47"/>
  <c r="AD2379" i="47"/>
  <c r="T2379" i="47"/>
  <c r="AB2379" i="47"/>
  <c r="U2379" i="47"/>
  <c r="AA2378" i="47"/>
  <c r="AD2378" i="47"/>
  <c r="T2378" i="47"/>
  <c r="AB2378" i="47"/>
  <c r="U2378" i="47"/>
  <c r="AA2377" i="47"/>
  <c r="AD2377" i="47"/>
  <c r="T2377" i="47"/>
  <c r="AB2377" i="47"/>
  <c r="U2377" i="47"/>
  <c r="AA2376" i="47"/>
  <c r="AD2376" i="47"/>
  <c r="T2376" i="47"/>
  <c r="AB2376" i="47"/>
  <c r="U2376" i="47"/>
  <c r="AA2375" i="47"/>
  <c r="AD2375" i="47"/>
  <c r="T2375" i="47"/>
  <c r="AB2375" i="47"/>
  <c r="U2375" i="47"/>
  <c r="AA2374" i="47"/>
  <c r="AD2374" i="47"/>
  <c r="T2374" i="47"/>
  <c r="AB2374" i="47"/>
  <c r="U2374" i="47"/>
  <c r="AA2373" i="47"/>
  <c r="AD2373" i="47"/>
  <c r="T2373" i="47"/>
  <c r="AB2373" i="47"/>
  <c r="U2373" i="47"/>
  <c r="AA2372" i="47"/>
  <c r="AD2372" i="47"/>
  <c r="T2372" i="47"/>
  <c r="AB2372" i="47"/>
  <c r="U2372" i="47"/>
  <c r="AA2371" i="47"/>
  <c r="AD2371" i="47"/>
  <c r="T2371" i="47"/>
  <c r="AB2371" i="47"/>
  <c r="U2371" i="47"/>
  <c r="AA2370" i="47"/>
  <c r="AD2370" i="47"/>
  <c r="T2370" i="47"/>
  <c r="AB2370" i="47"/>
  <c r="U2370" i="47"/>
  <c r="AA2369" i="47"/>
  <c r="AD2369" i="47"/>
  <c r="T2369" i="47"/>
  <c r="AB2369" i="47"/>
  <c r="U2369" i="47"/>
  <c r="AA2368" i="47"/>
  <c r="AD2368" i="47"/>
  <c r="T2368" i="47"/>
  <c r="AB2368" i="47"/>
  <c r="U2368" i="47"/>
  <c r="AA2367" i="47"/>
  <c r="AD2367" i="47"/>
  <c r="T2367" i="47"/>
  <c r="AB2367" i="47"/>
  <c r="U2367" i="47"/>
  <c r="AA2366" i="47"/>
  <c r="AD2366" i="47"/>
  <c r="T2366" i="47"/>
  <c r="AB2366" i="47"/>
  <c r="U2366" i="47"/>
  <c r="AA2365" i="47"/>
  <c r="AD2365" i="47"/>
  <c r="T2365" i="47"/>
  <c r="AB2365" i="47"/>
  <c r="U2365" i="47"/>
  <c r="AA2364" i="47"/>
  <c r="AD2364" i="47"/>
  <c r="T2364" i="47"/>
  <c r="AB2364" i="47"/>
  <c r="U2364" i="47"/>
  <c r="AA2363" i="47"/>
  <c r="AD2363" i="47"/>
  <c r="T2363" i="47"/>
  <c r="AB2363" i="47"/>
  <c r="U2363" i="47"/>
  <c r="AA2362" i="47"/>
  <c r="AD2362" i="47"/>
  <c r="T2362" i="47"/>
  <c r="AB2362" i="47"/>
  <c r="U2362" i="47"/>
  <c r="AA2361" i="47"/>
  <c r="AD2361" i="47"/>
  <c r="T2361" i="47"/>
  <c r="AB2361" i="47"/>
  <c r="U2361" i="47"/>
  <c r="AA2360" i="47"/>
  <c r="AD2360" i="47"/>
  <c r="T2360" i="47"/>
  <c r="AB2360" i="47"/>
  <c r="U2360" i="47"/>
  <c r="AA2359" i="47"/>
  <c r="AD2359" i="47"/>
  <c r="T2359" i="47"/>
  <c r="AB2359" i="47"/>
  <c r="U2359" i="47"/>
  <c r="AA2358" i="47"/>
  <c r="AD2358" i="47"/>
  <c r="T2358" i="47"/>
  <c r="AB2358" i="47"/>
  <c r="U2358" i="47"/>
  <c r="AA2357" i="47"/>
  <c r="AD2357" i="47"/>
  <c r="T2357" i="47"/>
  <c r="AB2357" i="47"/>
  <c r="U2357" i="47"/>
  <c r="AA2356" i="47"/>
  <c r="AD2356" i="47"/>
  <c r="T2356" i="47"/>
  <c r="AB2356" i="47"/>
  <c r="U2356" i="47"/>
  <c r="AA2355" i="47"/>
  <c r="AD2355" i="47"/>
  <c r="T2355" i="47"/>
  <c r="AB2355" i="47"/>
  <c r="U2355" i="47"/>
  <c r="AA2354" i="47"/>
  <c r="AD2354" i="47"/>
  <c r="T2354" i="47"/>
  <c r="AB2354" i="47"/>
  <c r="U2354" i="47"/>
  <c r="AA2353" i="47"/>
  <c r="AD2353" i="47"/>
  <c r="T2353" i="47"/>
  <c r="AB2353" i="47"/>
  <c r="U2353" i="47"/>
  <c r="AA2352" i="47"/>
  <c r="AD2352" i="47"/>
  <c r="T2352" i="47"/>
  <c r="AB2352" i="47"/>
  <c r="U2352" i="47"/>
  <c r="AA2351" i="47"/>
  <c r="AD2351" i="47"/>
  <c r="T2351" i="47"/>
  <c r="AB2351" i="47"/>
  <c r="U2351" i="47"/>
  <c r="AA2350" i="47"/>
  <c r="AD2350" i="47"/>
  <c r="T2350" i="47"/>
  <c r="AB2350" i="47"/>
  <c r="U2350" i="47"/>
  <c r="AA2349" i="47"/>
  <c r="AD2349" i="47"/>
  <c r="T2349" i="47"/>
  <c r="AB2349" i="47"/>
  <c r="U2349" i="47"/>
  <c r="AA2348" i="47"/>
  <c r="AD2348" i="47"/>
  <c r="T2348" i="47"/>
  <c r="AB2348" i="47"/>
  <c r="U2348" i="47"/>
  <c r="AA2347" i="47"/>
  <c r="AD2347" i="47"/>
  <c r="T2347" i="47"/>
  <c r="AB2347" i="47"/>
  <c r="U2347" i="47"/>
  <c r="AA2346" i="47"/>
  <c r="AD2346" i="47"/>
  <c r="T2346" i="47"/>
  <c r="AB2346" i="47"/>
  <c r="U2346" i="47"/>
  <c r="AA2345" i="47"/>
  <c r="AD2345" i="47"/>
  <c r="T2345" i="47"/>
  <c r="AB2345" i="47"/>
  <c r="U2345" i="47"/>
  <c r="AA2344" i="47"/>
  <c r="AD2344" i="47"/>
  <c r="T2344" i="47"/>
  <c r="AB2344" i="47"/>
  <c r="U2344" i="47"/>
  <c r="AA2343" i="47"/>
  <c r="AD2343" i="47"/>
  <c r="T2343" i="47"/>
  <c r="AB2343" i="47"/>
  <c r="U2343" i="47"/>
  <c r="AA2342" i="47"/>
  <c r="AD2342" i="47"/>
  <c r="T2342" i="47"/>
  <c r="AB2342" i="47"/>
  <c r="U2342" i="47"/>
  <c r="AA2341" i="47"/>
  <c r="AD2341" i="47"/>
  <c r="T2341" i="47"/>
  <c r="AB2341" i="47"/>
  <c r="U2341" i="47"/>
  <c r="AA2340" i="47"/>
  <c r="AD2340" i="47"/>
  <c r="T2340" i="47"/>
  <c r="AB2340" i="47"/>
  <c r="U2340" i="47"/>
  <c r="AA2339" i="47"/>
  <c r="AD2339" i="47"/>
  <c r="T2339" i="47"/>
  <c r="AB2339" i="47"/>
  <c r="U2339" i="47"/>
  <c r="AA2338" i="47"/>
  <c r="AD2338" i="47"/>
  <c r="T2338" i="47"/>
  <c r="AB2338" i="47"/>
  <c r="U2338" i="47"/>
  <c r="AA2337" i="47"/>
  <c r="AD2337" i="47"/>
  <c r="T2337" i="47"/>
  <c r="AB2337" i="47"/>
  <c r="U2337" i="47"/>
  <c r="AA2336" i="47"/>
  <c r="AD2336" i="47"/>
  <c r="T2336" i="47"/>
  <c r="AB2336" i="47"/>
  <c r="U2336" i="47"/>
  <c r="AA2335" i="47"/>
  <c r="AD2335" i="47"/>
  <c r="T2335" i="47"/>
  <c r="AB2335" i="47"/>
  <c r="U2335" i="47"/>
  <c r="AA2334" i="47"/>
  <c r="AD2334" i="47"/>
  <c r="T2334" i="47"/>
  <c r="AB2334" i="47"/>
  <c r="U2334" i="47"/>
  <c r="AA2333" i="47"/>
  <c r="AD2333" i="47"/>
  <c r="T2333" i="47"/>
  <c r="AB2333" i="47"/>
  <c r="U2333" i="47"/>
  <c r="AA2332" i="47"/>
  <c r="AD2332" i="47"/>
  <c r="T2332" i="47"/>
  <c r="AB2332" i="47"/>
  <c r="U2332" i="47"/>
  <c r="AA2331" i="47"/>
  <c r="AD2331" i="47"/>
  <c r="T2331" i="47"/>
  <c r="AB2331" i="47"/>
  <c r="U2331" i="47"/>
  <c r="AA2330" i="47"/>
  <c r="AD2330" i="47"/>
  <c r="T2330" i="47"/>
  <c r="AB2330" i="47"/>
  <c r="U2330" i="47"/>
  <c r="AA2329" i="47"/>
  <c r="AD2329" i="47"/>
  <c r="T2329" i="47"/>
  <c r="AB2329" i="47"/>
  <c r="U2329" i="47"/>
  <c r="AA2328" i="47"/>
  <c r="AD2328" i="47"/>
  <c r="T2328" i="47"/>
  <c r="AB2328" i="47"/>
  <c r="U2328" i="47"/>
  <c r="AA2327" i="47"/>
  <c r="AD2327" i="47"/>
  <c r="T2327" i="47"/>
  <c r="AB2327" i="47"/>
  <c r="U2327" i="47"/>
  <c r="AA2326" i="47"/>
  <c r="AD2326" i="47"/>
  <c r="T2326" i="47"/>
  <c r="AB2326" i="47"/>
  <c r="U2326" i="47"/>
  <c r="AA2325" i="47"/>
  <c r="AD2325" i="47"/>
  <c r="T2325" i="47"/>
  <c r="AB2325" i="47"/>
  <c r="U2325" i="47"/>
  <c r="AA2324" i="47"/>
  <c r="AD2324" i="47"/>
  <c r="T2324" i="47"/>
  <c r="AB2324" i="47"/>
  <c r="U2324" i="47"/>
  <c r="AA2323" i="47"/>
  <c r="AD2323" i="47"/>
  <c r="T2323" i="47"/>
  <c r="AB2323" i="47"/>
  <c r="U2323" i="47"/>
  <c r="AA2322" i="47"/>
  <c r="AD2322" i="47"/>
  <c r="T2322" i="47"/>
  <c r="AB2322" i="47"/>
  <c r="U2322" i="47"/>
  <c r="AA2321" i="47"/>
  <c r="AD2321" i="47"/>
  <c r="T2321" i="47"/>
  <c r="AB2321" i="47"/>
  <c r="U2321" i="47"/>
  <c r="AA2320" i="47"/>
  <c r="AD2320" i="47"/>
  <c r="T2320" i="47"/>
  <c r="AB2320" i="47"/>
  <c r="U2320" i="47"/>
  <c r="AA2319" i="47"/>
  <c r="AD2319" i="47"/>
  <c r="T2319" i="47"/>
  <c r="AB2319" i="47"/>
  <c r="U2319" i="47"/>
  <c r="AA2318" i="47"/>
  <c r="AD2318" i="47"/>
  <c r="T2318" i="47"/>
  <c r="AB2318" i="47"/>
  <c r="U2318" i="47"/>
  <c r="AA2317" i="47"/>
  <c r="AD2317" i="47"/>
  <c r="T2317" i="47"/>
  <c r="AB2317" i="47"/>
  <c r="U2317" i="47"/>
  <c r="AA2316" i="47"/>
  <c r="AD2316" i="47"/>
  <c r="T2316" i="47"/>
  <c r="AB2316" i="47"/>
  <c r="U2316" i="47"/>
  <c r="AA2315" i="47"/>
  <c r="AD2315" i="47"/>
  <c r="T2315" i="47"/>
  <c r="AB2315" i="47"/>
  <c r="U2315" i="47"/>
  <c r="AA2314" i="47"/>
  <c r="AD2314" i="47"/>
  <c r="T2314" i="47"/>
  <c r="AB2314" i="47"/>
  <c r="U2314" i="47"/>
  <c r="AA2313" i="47"/>
  <c r="AD2313" i="47"/>
  <c r="T2313" i="47"/>
  <c r="AB2313" i="47"/>
  <c r="U2313" i="47"/>
  <c r="AA2312" i="47"/>
  <c r="AD2312" i="47"/>
  <c r="T2312" i="47"/>
  <c r="AB2312" i="47"/>
  <c r="U2312" i="47"/>
  <c r="AA2311" i="47"/>
  <c r="AD2311" i="47"/>
  <c r="T2311" i="47"/>
  <c r="AB2311" i="47"/>
  <c r="U2311" i="47"/>
  <c r="AA2310" i="47"/>
  <c r="AD2310" i="47"/>
  <c r="T2310" i="47"/>
  <c r="AB2310" i="47"/>
  <c r="U2310" i="47"/>
  <c r="AA2309" i="47"/>
  <c r="AD2309" i="47"/>
  <c r="T2309" i="47"/>
  <c r="AB2309" i="47"/>
  <c r="U2309" i="47"/>
  <c r="AA2308" i="47"/>
  <c r="AD2308" i="47"/>
  <c r="T2308" i="47"/>
  <c r="AB2308" i="47"/>
  <c r="U2308" i="47"/>
  <c r="AA2307" i="47"/>
  <c r="AD2307" i="47"/>
  <c r="T2307" i="47"/>
  <c r="AB2307" i="47"/>
  <c r="U2307" i="47"/>
  <c r="AA2306" i="47"/>
  <c r="AD2306" i="47"/>
  <c r="T2306" i="47"/>
  <c r="AB2306" i="47"/>
  <c r="U2306" i="47"/>
  <c r="AA2305" i="47"/>
  <c r="AD2305" i="47"/>
  <c r="T2305" i="47"/>
  <c r="AB2305" i="47"/>
  <c r="U2305" i="47"/>
  <c r="AA2304" i="47"/>
  <c r="AD2304" i="47"/>
  <c r="T2304" i="47"/>
  <c r="AB2304" i="47"/>
  <c r="U2304" i="47"/>
  <c r="AA2303" i="47"/>
  <c r="AD2303" i="47"/>
  <c r="T2303" i="47"/>
  <c r="AB2303" i="47"/>
  <c r="U2303" i="47"/>
  <c r="AA2302" i="47"/>
  <c r="AD2302" i="47"/>
  <c r="T2302" i="47"/>
  <c r="AB2302" i="47"/>
  <c r="U2302" i="47"/>
  <c r="AA2301" i="47"/>
  <c r="AD2301" i="47"/>
  <c r="T2301" i="47"/>
  <c r="AB2301" i="47"/>
  <c r="U2301" i="47"/>
  <c r="AA2300" i="47"/>
  <c r="AD2300" i="47"/>
  <c r="T2300" i="47"/>
  <c r="AB2300" i="47"/>
  <c r="U2300" i="47"/>
  <c r="AA2299" i="47"/>
  <c r="AD2299" i="47"/>
  <c r="T2299" i="47"/>
  <c r="AB2299" i="47"/>
  <c r="U2299" i="47"/>
  <c r="AA2298" i="47"/>
  <c r="AD2298" i="47"/>
  <c r="T2298" i="47"/>
  <c r="AB2298" i="47"/>
  <c r="U2298" i="47"/>
  <c r="AA2297" i="47"/>
  <c r="AD2297" i="47"/>
  <c r="T2297" i="47"/>
  <c r="AB2297" i="47"/>
  <c r="U2297" i="47"/>
  <c r="AA2296" i="47"/>
  <c r="AD2296" i="47"/>
  <c r="T2296" i="47"/>
  <c r="AB2296" i="47"/>
  <c r="U2296" i="47"/>
  <c r="AA2295" i="47"/>
  <c r="AD2295" i="47"/>
  <c r="T2295" i="47"/>
  <c r="AB2295" i="47"/>
  <c r="U2295" i="47"/>
  <c r="AA2294" i="47"/>
  <c r="AD2294" i="47"/>
  <c r="T2294" i="47"/>
  <c r="AB2294" i="47"/>
  <c r="U2294" i="47"/>
  <c r="AA2293" i="47"/>
  <c r="AD2293" i="47"/>
  <c r="T2293" i="47"/>
  <c r="AB2293" i="47"/>
  <c r="U2293" i="47"/>
  <c r="AA2292" i="47"/>
  <c r="AD2292" i="47"/>
  <c r="T2292" i="47"/>
  <c r="AB2292" i="47"/>
  <c r="U2292" i="47"/>
  <c r="AA2291" i="47"/>
  <c r="AD2291" i="47"/>
  <c r="T2291" i="47"/>
  <c r="AB2291" i="47"/>
  <c r="U2291" i="47"/>
  <c r="AA2290" i="47"/>
  <c r="AD2290" i="47"/>
  <c r="T2290" i="47"/>
  <c r="AB2290" i="47"/>
  <c r="U2290" i="47"/>
  <c r="AA2289" i="47"/>
  <c r="AD2289" i="47"/>
  <c r="T2289" i="47"/>
  <c r="AB2289" i="47"/>
  <c r="U2289" i="47"/>
  <c r="AA2288" i="47"/>
  <c r="AD2288" i="47"/>
  <c r="T2288" i="47"/>
  <c r="AB2288" i="47"/>
  <c r="U2288" i="47"/>
  <c r="AA2287" i="47"/>
  <c r="AD2287" i="47"/>
  <c r="T2287" i="47"/>
  <c r="AB2287" i="47"/>
  <c r="U2287" i="47"/>
  <c r="AA2286" i="47"/>
  <c r="AD2286" i="47"/>
  <c r="T2286" i="47"/>
  <c r="AB2286" i="47"/>
  <c r="U2286" i="47"/>
  <c r="AA2285" i="47"/>
  <c r="AD2285" i="47"/>
  <c r="T2285" i="47"/>
  <c r="AB2285" i="47"/>
  <c r="U2285" i="47"/>
  <c r="AA2284" i="47"/>
  <c r="AD2284" i="47"/>
  <c r="T2284" i="47"/>
  <c r="AB2284" i="47"/>
  <c r="U2284" i="47"/>
  <c r="AA2283" i="47"/>
  <c r="AD2283" i="47"/>
  <c r="T2283" i="47"/>
  <c r="AB2283" i="47"/>
  <c r="U2283" i="47"/>
  <c r="AA2282" i="47"/>
  <c r="AD2282" i="47"/>
  <c r="T2282" i="47"/>
  <c r="AB2282" i="47"/>
  <c r="U2282" i="47"/>
  <c r="AA2281" i="47"/>
  <c r="AD2281" i="47"/>
  <c r="T2281" i="47"/>
  <c r="AB2281" i="47"/>
  <c r="U2281" i="47"/>
  <c r="AA2280" i="47"/>
  <c r="AD2280" i="47"/>
  <c r="T2280" i="47"/>
  <c r="AB2280" i="47"/>
  <c r="U2280" i="47"/>
  <c r="AA2279" i="47"/>
  <c r="AD2279" i="47"/>
  <c r="T2279" i="47"/>
  <c r="AB2279" i="47"/>
  <c r="U2279" i="47"/>
  <c r="AA2278" i="47"/>
  <c r="AD2278" i="47"/>
  <c r="T2278" i="47"/>
  <c r="AB2278" i="47"/>
  <c r="U2278" i="47"/>
  <c r="AA2277" i="47"/>
  <c r="AD2277" i="47"/>
  <c r="T2277" i="47"/>
  <c r="AB2277" i="47"/>
  <c r="U2277" i="47"/>
  <c r="AA2276" i="47"/>
  <c r="AD2276" i="47"/>
  <c r="T2276" i="47"/>
  <c r="AB2276" i="47"/>
  <c r="U2276" i="47"/>
  <c r="AA2275" i="47"/>
  <c r="AD2275" i="47"/>
  <c r="T2275" i="47"/>
  <c r="AB2275" i="47"/>
  <c r="U2275" i="47"/>
  <c r="AA2274" i="47"/>
  <c r="AD2274" i="47"/>
  <c r="T2274" i="47"/>
  <c r="AB2274" i="47"/>
  <c r="U2274" i="47"/>
  <c r="AA2273" i="47"/>
  <c r="AD2273" i="47"/>
  <c r="T2273" i="47"/>
  <c r="AB2273" i="47"/>
  <c r="U2273" i="47"/>
  <c r="AA2272" i="47"/>
  <c r="AD2272" i="47"/>
  <c r="T2272" i="47"/>
  <c r="AB2272" i="47"/>
  <c r="U2272" i="47"/>
  <c r="AA2271" i="47"/>
  <c r="AD2271" i="47"/>
  <c r="T2271" i="47"/>
  <c r="AB2271" i="47"/>
  <c r="U2271" i="47"/>
  <c r="AA2270" i="47"/>
  <c r="AD2270" i="47"/>
  <c r="T2270" i="47"/>
  <c r="AB2270" i="47"/>
  <c r="U2270" i="47"/>
  <c r="AA2269" i="47"/>
  <c r="AD2269" i="47"/>
  <c r="T2269" i="47"/>
  <c r="AB2269" i="47"/>
  <c r="U2269" i="47"/>
  <c r="AA2268" i="47"/>
  <c r="AD2268" i="47"/>
  <c r="T2268" i="47"/>
  <c r="AB2268" i="47"/>
  <c r="U2268" i="47"/>
  <c r="AA2267" i="47"/>
  <c r="AD2267" i="47"/>
  <c r="T2267" i="47"/>
  <c r="AB2267" i="47"/>
  <c r="U2267" i="47"/>
  <c r="AA2266" i="47"/>
  <c r="AD2266" i="47"/>
  <c r="T2266" i="47"/>
  <c r="AB2266" i="47"/>
  <c r="U2266" i="47"/>
  <c r="AA2265" i="47"/>
  <c r="AD2265" i="47"/>
  <c r="T2265" i="47"/>
  <c r="AB2265" i="47"/>
  <c r="U2265" i="47"/>
  <c r="AA2264" i="47"/>
  <c r="AD2264" i="47"/>
  <c r="T2264" i="47"/>
  <c r="AB2264" i="47"/>
  <c r="U2264" i="47"/>
  <c r="AA2263" i="47"/>
  <c r="AD2263" i="47"/>
  <c r="T2263" i="47"/>
  <c r="AB2263" i="47"/>
  <c r="U2263" i="47"/>
  <c r="AA2262" i="47"/>
  <c r="AD2262" i="47"/>
  <c r="T2262" i="47"/>
  <c r="AB2262" i="47"/>
  <c r="U2262" i="47"/>
  <c r="AA2261" i="47"/>
  <c r="AD2261" i="47"/>
  <c r="T2261" i="47"/>
  <c r="AB2261" i="47"/>
  <c r="U2261" i="47"/>
  <c r="AA2260" i="47"/>
  <c r="AD2260" i="47"/>
  <c r="T2260" i="47"/>
  <c r="AB2260" i="47"/>
  <c r="U2260" i="47"/>
  <c r="AA2259" i="47"/>
  <c r="AD2259" i="47"/>
  <c r="T2259" i="47"/>
  <c r="AB2259" i="47"/>
  <c r="U2259" i="47"/>
  <c r="AA2258" i="47"/>
  <c r="AD2258" i="47"/>
  <c r="T2258" i="47"/>
  <c r="AB2258" i="47"/>
  <c r="U2258" i="47"/>
  <c r="AA2257" i="47"/>
  <c r="AD2257" i="47"/>
  <c r="T2257" i="47"/>
  <c r="AB2257" i="47"/>
  <c r="U2257" i="47"/>
  <c r="AA2256" i="47"/>
  <c r="AD2256" i="47"/>
  <c r="T2256" i="47"/>
  <c r="AB2256" i="47"/>
  <c r="U2256" i="47"/>
  <c r="AA2255" i="47"/>
  <c r="AD2255" i="47"/>
  <c r="T2255" i="47"/>
  <c r="AB2255" i="47"/>
  <c r="U2255" i="47"/>
  <c r="AA2254" i="47"/>
  <c r="AD2254" i="47"/>
  <c r="T2254" i="47"/>
  <c r="AB2254" i="47"/>
  <c r="U2254" i="47"/>
  <c r="AA2253" i="47"/>
  <c r="AD2253" i="47"/>
  <c r="T2253" i="47"/>
  <c r="AB2253" i="47"/>
  <c r="U2253" i="47"/>
  <c r="AA2252" i="47"/>
  <c r="AD2252" i="47"/>
  <c r="T2252" i="47"/>
  <c r="AB2252" i="47"/>
  <c r="U2252" i="47"/>
  <c r="AA2251" i="47"/>
  <c r="AD2251" i="47"/>
  <c r="T2251" i="47"/>
  <c r="AB2251" i="47"/>
  <c r="U2251" i="47"/>
  <c r="AA2250" i="47"/>
  <c r="AD2250" i="47"/>
  <c r="T2250" i="47"/>
  <c r="AB2250" i="47"/>
  <c r="U2250" i="47"/>
  <c r="AA2249" i="47"/>
  <c r="AD2249" i="47"/>
  <c r="T2249" i="47"/>
  <c r="AB2249" i="47"/>
  <c r="U2249" i="47"/>
  <c r="AA2248" i="47"/>
  <c r="AD2248" i="47"/>
  <c r="T2248" i="47"/>
  <c r="AB2248" i="47"/>
  <c r="U2248" i="47"/>
  <c r="AA2247" i="47"/>
  <c r="AD2247" i="47"/>
  <c r="T2247" i="47"/>
  <c r="AB2247" i="47"/>
  <c r="U2247" i="47"/>
  <c r="AA2246" i="47"/>
  <c r="AD2246" i="47"/>
  <c r="T2246" i="47"/>
  <c r="AB2246" i="47"/>
  <c r="U2246" i="47"/>
  <c r="AA2245" i="47"/>
  <c r="AD2245" i="47"/>
  <c r="T2245" i="47"/>
  <c r="AB2245" i="47"/>
  <c r="U2245" i="47"/>
  <c r="AA2244" i="47"/>
  <c r="AD2244" i="47"/>
  <c r="T2244" i="47"/>
  <c r="AB2244" i="47"/>
  <c r="U2244" i="47"/>
  <c r="AA2243" i="47"/>
  <c r="AD2243" i="47"/>
  <c r="T2243" i="47"/>
  <c r="AB2243" i="47"/>
  <c r="U2243" i="47"/>
  <c r="AA2242" i="47"/>
  <c r="AD2242" i="47"/>
  <c r="T2242" i="47"/>
  <c r="AB2242" i="47"/>
  <c r="U2242" i="47"/>
  <c r="AA2241" i="47"/>
  <c r="AD2241" i="47"/>
  <c r="T2241" i="47"/>
  <c r="AB2241" i="47"/>
  <c r="U2241" i="47"/>
  <c r="AA2240" i="47"/>
  <c r="AD2240" i="47"/>
  <c r="T2240" i="47"/>
  <c r="AB2240" i="47"/>
  <c r="U2240" i="47"/>
  <c r="AA2239" i="47"/>
  <c r="AD2239" i="47"/>
  <c r="T2239" i="47"/>
  <c r="AB2239" i="47"/>
  <c r="U2239" i="47"/>
  <c r="AA2238" i="47"/>
  <c r="AD2238" i="47"/>
  <c r="T2238" i="47"/>
  <c r="AB2238" i="47"/>
  <c r="U2238" i="47"/>
  <c r="AA2237" i="47"/>
  <c r="AD2237" i="47"/>
  <c r="T2237" i="47"/>
  <c r="AB2237" i="47"/>
  <c r="U2237" i="47"/>
  <c r="AA2236" i="47"/>
  <c r="AD2236" i="47"/>
  <c r="T2236" i="47"/>
  <c r="AB2236" i="47"/>
  <c r="U2236" i="47"/>
  <c r="AA2235" i="47"/>
  <c r="AD2235" i="47"/>
  <c r="T2235" i="47"/>
  <c r="AB2235" i="47"/>
  <c r="U2235" i="47"/>
  <c r="AA2234" i="47"/>
  <c r="AD2234" i="47"/>
  <c r="T2234" i="47"/>
  <c r="AB2234" i="47"/>
  <c r="U2234" i="47"/>
  <c r="AA2233" i="47"/>
  <c r="AD2233" i="47"/>
  <c r="T2233" i="47"/>
  <c r="AB2233" i="47"/>
  <c r="U2233" i="47"/>
  <c r="AA2232" i="47"/>
  <c r="AD2232" i="47"/>
  <c r="T2232" i="47"/>
  <c r="AB2232" i="47"/>
  <c r="U2232" i="47"/>
  <c r="AA2231" i="47"/>
  <c r="AD2231" i="47"/>
  <c r="T2231" i="47"/>
  <c r="AB2231" i="47"/>
  <c r="U2231" i="47"/>
  <c r="AA2230" i="47"/>
  <c r="AD2230" i="47"/>
  <c r="T2230" i="47"/>
  <c r="AB2230" i="47"/>
  <c r="U2230" i="47"/>
  <c r="AA2229" i="47"/>
  <c r="AD2229" i="47"/>
  <c r="T2229" i="47"/>
  <c r="AB2229" i="47"/>
  <c r="U2229" i="47"/>
  <c r="AA2228" i="47"/>
  <c r="AD2228" i="47"/>
  <c r="T2228" i="47"/>
  <c r="AB2228" i="47"/>
  <c r="U2228" i="47"/>
  <c r="AA2227" i="47"/>
  <c r="AD2227" i="47"/>
  <c r="T2227" i="47"/>
  <c r="AB2227" i="47"/>
  <c r="U2227" i="47"/>
  <c r="AA2226" i="47"/>
  <c r="AD2226" i="47"/>
  <c r="T2226" i="47"/>
  <c r="AB2226" i="47"/>
  <c r="U2226" i="47"/>
  <c r="AA2225" i="47"/>
  <c r="AD2225" i="47"/>
  <c r="T2225" i="47"/>
  <c r="AB2225" i="47"/>
  <c r="U2225" i="47"/>
  <c r="AA2224" i="47"/>
  <c r="AD2224" i="47"/>
  <c r="T2224" i="47"/>
  <c r="AB2224" i="47"/>
  <c r="U2224" i="47"/>
  <c r="AA2223" i="47"/>
  <c r="AD2223" i="47"/>
  <c r="T2223" i="47"/>
  <c r="AB2223" i="47"/>
  <c r="U2223" i="47"/>
  <c r="AA2222" i="47"/>
  <c r="AD2222" i="47"/>
  <c r="T2222" i="47"/>
  <c r="AB2222" i="47"/>
  <c r="U2222" i="47"/>
  <c r="AA2221" i="47"/>
  <c r="AD2221" i="47"/>
  <c r="T2221" i="47"/>
  <c r="AB2221" i="47"/>
  <c r="U2221" i="47"/>
  <c r="AA2220" i="47"/>
  <c r="AD2220" i="47"/>
  <c r="T2220" i="47"/>
  <c r="AB2220" i="47"/>
  <c r="U2220" i="47"/>
  <c r="AA2219" i="47"/>
  <c r="AD2219" i="47"/>
  <c r="T2219" i="47"/>
  <c r="AB2219" i="47"/>
  <c r="U2219" i="47"/>
  <c r="AA2218" i="47"/>
  <c r="AD2218" i="47"/>
  <c r="T2218" i="47"/>
  <c r="AB2218" i="47"/>
  <c r="U2218" i="47"/>
  <c r="AA2217" i="47"/>
  <c r="AD2217" i="47"/>
  <c r="T2217" i="47"/>
  <c r="AB2217" i="47"/>
  <c r="U2217" i="47"/>
  <c r="AA2216" i="47"/>
  <c r="AD2216" i="47"/>
  <c r="T2216" i="47"/>
  <c r="AB2216" i="47"/>
  <c r="U2216" i="47"/>
  <c r="AA2215" i="47"/>
  <c r="AD2215" i="47"/>
  <c r="T2215" i="47"/>
  <c r="AB2215" i="47"/>
  <c r="U2215" i="47"/>
  <c r="AA2214" i="47"/>
  <c r="AD2214" i="47"/>
  <c r="T2214" i="47"/>
  <c r="AB2214" i="47"/>
  <c r="U2214" i="47"/>
  <c r="AA2213" i="47"/>
  <c r="AD2213" i="47"/>
  <c r="T2213" i="47"/>
  <c r="AB2213" i="47"/>
  <c r="U2213" i="47"/>
  <c r="AA2212" i="47"/>
  <c r="AD2212" i="47"/>
  <c r="T2212" i="47"/>
  <c r="AB2212" i="47"/>
  <c r="U2212" i="47"/>
  <c r="AA2211" i="47"/>
  <c r="AD2211" i="47"/>
  <c r="T2211" i="47"/>
  <c r="AB2211" i="47"/>
  <c r="U2211" i="47"/>
  <c r="AA2210" i="47"/>
  <c r="AD2210" i="47"/>
  <c r="T2210" i="47"/>
  <c r="AB2210" i="47"/>
  <c r="U2210" i="47"/>
  <c r="AA2209" i="47"/>
  <c r="AD2209" i="47"/>
  <c r="T2209" i="47"/>
  <c r="AB2209" i="47"/>
  <c r="U2209" i="47"/>
  <c r="AA2208" i="47"/>
  <c r="AD2208" i="47"/>
  <c r="T2208" i="47"/>
  <c r="AB2208" i="47"/>
  <c r="U2208" i="47"/>
  <c r="AA2207" i="47"/>
  <c r="AD2207" i="47"/>
  <c r="T2207" i="47"/>
  <c r="AB2207" i="47"/>
  <c r="U2207" i="47"/>
  <c r="AA2206" i="47"/>
  <c r="AD2206" i="47"/>
  <c r="T2206" i="47"/>
  <c r="AB2206" i="47"/>
  <c r="U2206" i="47"/>
  <c r="AA2205" i="47"/>
  <c r="AD2205" i="47"/>
  <c r="T2205" i="47"/>
  <c r="AB2205" i="47"/>
  <c r="U2205" i="47"/>
  <c r="AA2204" i="47"/>
  <c r="AD2204" i="47"/>
  <c r="T2204" i="47"/>
  <c r="AB2204" i="47"/>
  <c r="U2204" i="47"/>
  <c r="AA2203" i="47"/>
  <c r="AD2203" i="47"/>
  <c r="T2203" i="47"/>
  <c r="AB2203" i="47"/>
  <c r="U2203" i="47"/>
  <c r="AA2202" i="47"/>
  <c r="AD2202" i="47"/>
  <c r="T2202" i="47"/>
  <c r="AB2202" i="47"/>
  <c r="U2202" i="47"/>
  <c r="AA2201" i="47"/>
  <c r="AD2201" i="47"/>
  <c r="T2201" i="47"/>
  <c r="AB2201" i="47"/>
  <c r="U2201" i="47"/>
  <c r="AA2200" i="47"/>
  <c r="AD2200" i="47"/>
  <c r="T2200" i="47"/>
  <c r="AB2200" i="47"/>
  <c r="U2200" i="47"/>
  <c r="AA2199" i="47"/>
  <c r="AD2199" i="47"/>
  <c r="T2199" i="47"/>
  <c r="AB2199" i="47"/>
  <c r="U2199" i="47"/>
  <c r="AA2198" i="47"/>
  <c r="AD2198" i="47"/>
  <c r="T2198" i="47"/>
  <c r="AB2198" i="47"/>
  <c r="U2198" i="47"/>
  <c r="AA2197" i="47"/>
  <c r="AD2197" i="47"/>
  <c r="T2197" i="47"/>
  <c r="AB2197" i="47"/>
  <c r="U2197" i="47"/>
  <c r="AA2196" i="47"/>
  <c r="AD2196" i="47"/>
  <c r="T2196" i="47"/>
  <c r="AB2196" i="47"/>
  <c r="U2196" i="47"/>
  <c r="AA2195" i="47"/>
  <c r="AD2195" i="47"/>
  <c r="T2195" i="47"/>
  <c r="AB2195" i="47"/>
  <c r="U2195" i="47"/>
  <c r="AA2194" i="47"/>
  <c r="AD2194" i="47"/>
  <c r="T2194" i="47"/>
  <c r="AB2194" i="47"/>
  <c r="U2194" i="47"/>
  <c r="AA2193" i="47"/>
  <c r="AD2193" i="47"/>
  <c r="T2193" i="47"/>
  <c r="AB2193" i="47"/>
  <c r="U2193" i="47"/>
  <c r="AA2192" i="47"/>
  <c r="AD2192" i="47"/>
  <c r="T2192" i="47"/>
  <c r="AB2192" i="47"/>
  <c r="U2192" i="47"/>
  <c r="AA2191" i="47"/>
  <c r="AD2191" i="47"/>
  <c r="T2191" i="47"/>
  <c r="AB2191" i="47"/>
  <c r="U2191" i="47"/>
  <c r="AA2190" i="47"/>
  <c r="AD2190" i="47"/>
  <c r="T2190" i="47"/>
  <c r="AB2190" i="47"/>
  <c r="U2190" i="47"/>
  <c r="AA2189" i="47"/>
  <c r="AD2189" i="47"/>
  <c r="T2189" i="47"/>
  <c r="AB2189" i="47"/>
  <c r="U2189" i="47"/>
  <c r="AA2188" i="47"/>
  <c r="AD2188" i="47"/>
  <c r="T2188" i="47"/>
  <c r="AB2188" i="47"/>
  <c r="U2188" i="47"/>
  <c r="AA2187" i="47"/>
  <c r="AD2187" i="47"/>
  <c r="T2187" i="47"/>
  <c r="AB2187" i="47"/>
  <c r="U2187" i="47"/>
  <c r="AA2186" i="47"/>
  <c r="AD2186" i="47"/>
  <c r="T2186" i="47"/>
  <c r="AB2186" i="47"/>
  <c r="U2186" i="47"/>
  <c r="AA2185" i="47"/>
  <c r="AD2185" i="47"/>
  <c r="T2185" i="47"/>
  <c r="AB2185" i="47"/>
  <c r="U2185" i="47"/>
  <c r="AA2184" i="47"/>
  <c r="AD2184" i="47"/>
  <c r="T2184" i="47"/>
  <c r="AB2184" i="47"/>
  <c r="U2184" i="47"/>
  <c r="AA2183" i="47"/>
  <c r="AD2183" i="47"/>
  <c r="T2183" i="47"/>
  <c r="AB2183" i="47"/>
  <c r="U2183" i="47"/>
  <c r="AA2182" i="47"/>
  <c r="AD2182" i="47"/>
  <c r="T2182" i="47"/>
  <c r="AB2182" i="47"/>
  <c r="U2182" i="47"/>
  <c r="AA2181" i="47"/>
  <c r="AD2181" i="47"/>
  <c r="T2181" i="47"/>
  <c r="AB2181" i="47"/>
  <c r="U2181" i="47"/>
  <c r="AA2180" i="47"/>
  <c r="AD2180" i="47"/>
  <c r="T2180" i="47"/>
  <c r="AB2180" i="47"/>
  <c r="U2180" i="47"/>
  <c r="AA2179" i="47"/>
  <c r="AD2179" i="47"/>
  <c r="T2179" i="47"/>
  <c r="AB2179" i="47"/>
  <c r="U2179" i="47"/>
  <c r="AA2178" i="47"/>
  <c r="AD2178" i="47"/>
  <c r="T2178" i="47"/>
  <c r="AB2178" i="47"/>
  <c r="U2178" i="47"/>
  <c r="AA2177" i="47"/>
  <c r="AD2177" i="47"/>
  <c r="T2177" i="47"/>
  <c r="AB2177" i="47"/>
  <c r="U2177" i="47"/>
  <c r="AA2176" i="47"/>
  <c r="AD2176" i="47"/>
  <c r="T2176" i="47"/>
  <c r="AB2176" i="47"/>
  <c r="U2176" i="47"/>
  <c r="AA2175" i="47"/>
  <c r="AD2175" i="47"/>
  <c r="T2175" i="47"/>
  <c r="AB2175" i="47"/>
  <c r="U2175" i="47"/>
  <c r="AA2174" i="47"/>
  <c r="AD2174" i="47"/>
  <c r="T2174" i="47"/>
  <c r="AB2174" i="47"/>
  <c r="U2174" i="47"/>
  <c r="AA2173" i="47"/>
  <c r="AD2173" i="47"/>
  <c r="T2173" i="47"/>
  <c r="AB2173" i="47"/>
  <c r="U2173" i="47"/>
  <c r="AA2172" i="47"/>
  <c r="AD2172" i="47"/>
  <c r="T2172" i="47"/>
  <c r="AB2172" i="47"/>
  <c r="U2172" i="47"/>
  <c r="AA2171" i="47"/>
  <c r="AD2171" i="47"/>
  <c r="T2171" i="47"/>
  <c r="AB2171" i="47"/>
  <c r="U2171" i="47"/>
  <c r="AA2170" i="47"/>
  <c r="AD2170" i="47"/>
  <c r="T2170" i="47"/>
  <c r="AB2170" i="47"/>
  <c r="U2170" i="47"/>
  <c r="AA2169" i="47"/>
  <c r="AD2169" i="47"/>
  <c r="T2169" i="47"/>
  <c r="AB2169" i="47"/>
  <c r="U2169" i="47"/>
  <c r="AA2168" i="47"/>
  <c r="AD2168" i="47"/>
  <c r="T2168" i="47"/>
  <c r="AB2168" i="47"/>
  <c r="U2168" i="47"/>
  <c r="AA2167" i="47"/>
  <c r="AD2167" i="47"/>
  <c r="T2167" i="47"/>
  <c r="AB2167" i="47"/>
  <c r="U2167" i="47"/>
  <c r="AA2166" i="47"/>
  <c r="AD2166" i="47"/>
  <c r="T2166" i="47"/>
  <c r="AB2166" i="47"/>
  <c r="U2166" i="47"/>
  <c r="AA2165" i="47"/>
  <c r="AD2165" i="47"/>
  <c r="T2165" i="47"/>
  <c r="AB2165" i="47"/>
  <c r="U2165" i="47"/>
  <c r="AA2164" i="47"/>
  <c r="AD2164" i="47"/>
  <c r="T2164" i="47"/>
  <c r="AB2164" i="47"/>
  <c r="U2164" i="47"/>
  <c r="AA2163" i="47"/>
  <c r="AD2163" i="47"/>
  <c r="T2163" i="47"/>
  <c r="AB2163" i="47"/>
  <c r="U2163" i="47"/>
  <c r="AA2162" i="47"/>
  <c r="AD2162" i="47"/>
  <c r="T2162" i="47"/>
  <c r="AB2162" i="47"/>
  <c r="U2162" i="47"/>
  <c r="AA2161" i="47"/>
  <c r="AD2161" i="47"/>
  <c r="T2161" i="47"/>
  <c r="AB2161" i="47"/>
  <c r="U2161" i="47"/>
  <c r="AA2160" i="47"/>
  <c r="AD2160" i="47"/>
  <c r="T2160" i="47"/>
  <c r="AB2160" i="47"/>
  <c r="U2160" i="47"/>
  <c r="AA2159" i="47"/>
  <c r="AD2159" i="47"/>
  <c r="T2159" i="47"/>
  <c r="AB2159" i="47"/>
  <c r="U2159" i="47"/>
  <c r="AA2158" i="47"/>
  <c r="AD2158" i="47"/>
  <c r="T2158" i="47"/>
  <c r="AB2158" i="47"/>
  <c r="U2158" i="47"/>
  <c r="AA2157" i="47"/>
  <c r="AD2157" i="47"/>
  <c r="T2157" i="47"/>
  <c r="AB2157" i="47"/>
  <c r="U2157" i="47"/>
  <c r="AA2156" i="47"/>
  <c r="AD2156" i="47"/>
  <c r="T2156" i="47"/>
  <c r="AB2156" i="47"/>
  <c r="U2156" i="47"/>
  <c r="AA2155" i="47"/>
  <c r="AD2155" i="47"/>
  <c r="T2155" i="47"/>
  <c r="AB2155" i="47"/>
  <c r="U2155" i="47"/>
  <c r="AA2154" i="47"/>
  <c r="AD2154" i="47"/>
  <c r="T2154" i="47"/>
  <c r="AB2154" i="47"/>
  <c r="U2154" i="47"/>
  <c r="AB2153" i="47"/>
  <c r="U2153" i="47"/>
  <c r="AA2153" i="47"/>
  <c r="AC2153" i="47" s="1"/>
  <c r="AE2153" i="47" s="1"/>
  <c r="AD2153" i="47"/>
  <c r="T2153" i="47"/>
  <c r="V2153" i="47" s="1"/>
  <c r="AB2152" i="47"/>
  <c r="U2152" i="47"/>
  <c r="AA2152" i="47"/>
  <c r="AC2152" i="47" s="1"/>
  <c r="AE2152" i="47" s="1"/>
  <c r="AD2152" i="47"/>
  <c r="T2152" i="47"/>
  <c r="V2152" i="47" s="1"/>
  <c r="AA2151" i="47"/>
  <c r="AD2151" i="47"/>
  <c r="T2151" i="47"/>
  <c r="AB2151" i="47"/>
  <c r="U2151" i="47"/>
  <c r="AA2150" i="47"/>
  <c r="AD2150" i="47"/>
  <c r="T2150" i="47"/>
  <c r="AB2150" i="47"/>
  <c r="U2150" i="47"/>
  <c r="AA2149" i="47"/>
  <c r="AD2149" i="47"/>
  <c r="T2149" i="47"/>
  <c r="AB2149" i="47"/>
  <c r="U2149" i="47"/>
  <c r="AA2148" i="47"/>
  <c r="AD2148" i="47"/>
  <c r="T2148" i="47"/>
  <c r="AB2148" i="47"/>
  <c r="U2148" i="47"/>
  <c r="AA2147" i="47"/>
  <c r="AD2147" i="47"/>
  <c r="T2147" i="47"/>
  <c r="AB2147" i="47"/>
  <c r="U2147" i="47"/>
  <c r="AA2146" i="47"/>
  <c r="AD2146" i="47"/>
  <c r="T2146" i="47"/>
  <c r="AB2146" i="47"/>
  <c r="U2146" i="47"/>
  <c r="AA2145" i="47"/>
  <c r="AD2145" i="47"/>
  <c r="T2145" i="47"/>
  <c r="AB2145" i="47"/>
  <c r="U2145" i="47"/>
  <c r="AA2144" i="47"/>
  <c r="AD2144" i="47"/>
  <c r="T2144" i="47"/>
  <c r="AB2144" i="47"/>
  <c r="U2144" i="47"/>
  <c r="AA2143" i="47"/>
  <c r="AD2143" i="47"/>
  <c r="T2143" i="47"/>
  <c r="AB2143" i="47"/>
  <c r="U2143" i="47"/>
  <c r="AA2142" i="47"/>
  <c r="AD2142" i="47"/>
  <c r="T2142" i="47"/>
  <c r="AB2142" i="47"/>
  <c r="U2142" i="47"/>
  <c r="AB2141" i="47"/>
  <c r="U2141" i="47"/>
  <c r="AA2141" i="47"/>
  <c r="AC2141" i="47" s="1"/>
  <c r="AE2141" i="47" s="1"/>
  <c r="AD2141" i="47"/>
  <c r="T2141" i="47"/>
  <c r="V2141" i="47" s="1"/>
  <c r="AB2140" i="47"/>
  <c r="U2140" i="47"/>
  <c r="AA2140" i="47"/>
  <c r="AC2140" i="47" s="1"/>
  <c r="AE2140" i="47" s="1"/>
  <c r="AD2140" i="47"/>
  <c r="T2140" i="47"/>
  <c r="V2140" i="47" s="1"/>
  <c r="AB2139" i="47"/>
  <c r="U2139" i="47"/>
  <c r="AA2139" i="47"/>
  <c r="AC2139" i="47" s="1"/>
  <c r="AE2139" i="47" s="1"/>
  <c r="AD2139" i="47"/>
  <c r="T2139" i="47"/>
  <c r="AB2138" i="47"/>
  <c r="U2138" i="47"/>
  <c r="AA2138" i="47"/>
  <c r="AC2138" i="47" s="1"/>
  <c r="AE2138" i="47" s="1"/>
  <c r="AD2138" i="47"/>
  <c r="T2138" i="47"/>
  <c r="V2138" i="47" s="1"/>
  <c r="AB2137" i="47"/>
  <c r="U2137" i="47"/>
  <c r="AA2137" i="47"/>
  <c r="AC2137" i="47" s="1"/>
  <c r="AE2137" i="47" s="1"/>
  <c r="AD2137" i="47"/>
  <c r="T2137" i="47"/>
  <c r="V2137" i="47" s="1"/>
  <c r="AB2136" i="47"/>
  <c r="U2136" i="47"/>
  <c r="AA2136" i="47"/>
  <c r="AC2136" i="47" s="1"/>
  <c r="AE2136" i="47" s="1"/>
  <c r="AD2136" i="47"/>
  <c r="T2136" i="47"/>
  <c r="AB2135" i="47"/>
  <c r="U2135" i="47"/>
  <c r="AA2135" i="47"/>
  <c r="AC2135" i="47" s="1"/>
  <c r="AE2135" i="47" s="1"/>
  <c r="AD2135" i="47"/>
  <c r="T2135" i="47"/>
  <c r="AB2134" i="47"/>
  <c r="U2134" i="47"/>
  <c r="AA2134" i="47"/>
  <c r="AC2134" i="47" s="1"/>
  <c r="AE2134" i="47" s="1"/>
  <c r="AD2134" i="47"/>
  <c r="T2134" i="47"/>
  <c r="V2134" i="47" s="1"/>
  <c r="AB2133" i="47"/>
  <c r="U2133" i="47"/>
  <c r="AA2133" i="47"/>
  <c r="AC2133" i="47" s="1"/>
  <c r="AE2133" i="47" s="1"/>
  <c r="AD2133" i="47"/>
  <c r="T2133" i="47"/>
  <c r="V2133" i="47" s="1"/>
  <c r="AA2132" i="47"/>
  <c r="AD2132" i="47"/>
  <c r="T2132" i="47"/>
  <c r="AB2132" i="47"/>
  <c r="U2132" i="47"/>
  <c r="AB2131" i="47"/>
  <c r="U2131" i="47"/>
  <c r="AA2131" i="47"/>
  <c r="AC2131" i="47" s="1"/>
  <c r="AE2131" i="47" s="1"/>
  <c r="AD2131" i="47"/>
  <c r="T2131" i="47"/>
  <c r="V2131" i="47" s="1"/>
  <c r="AA2130" i="47"/>
  <c r="AD2130" i="47"/>
  <c r="T2130" i="47"/>
  <c r="AB2130" i="47"/>
  <c r="U2130" i="47"/>
  <c r="AA2129" i="47"/>
  <c r="AD2129" i="47"/>
  <c r="T2129" i="47"/>
  <c r="AB2129" i="47"/>
  <c r="U2129" i="47"/>
  <c r="AB2128" i="47"/>
  <c r="U2128" i="47"/>
  <c r="AA2128" i="47"/>
  <c r="AC2128" i="47" s="1"/>
  <c r="AE2128" i="47" s="1"/>
  <c r="AD2128" i="47"/>
  <c r="T2128" i="47"/>
  <c r="V2128" i="47" s="1"/>
  <c r="AB2127" i="47"/>
  <c r="U2127" i="47"/>
  <c r="AA2127" i="47"/>
  <c r="AD2127" i="47"/>
  <c r="T2127" i="47"/>
  <c r="AA2126" i="47"/>
  <c r="AD2126" i="47"/>
  <c r="T2126" i="47"/>
  <c r="AB2126" i="47"/>
  <c r="U2126" i="47"/>
  <c r="AA2125" i="47"/>
  <c r="AD2125" i="47"/>
  <c r="T2125" i="47"/>
  <c r="AB2125" i="47"/>
  <c r="U2125" i="47"/>
  <c r="AA2124" i="47"/>
  <c r="AD2124" i="47"/>
  <c r="T2124" i="47"/>
  <c r="AB2124" i="47"/>
  <c r="U2124" i="47"/>
  <c r="AA2123" i="47"/>
  <c r="AD2123" i="47"/>
  <c r="T2123" i="47"/>
  <c r="AB2123" i="47"/>
  <c r="U2123" i="47"/>
  <c r="AB2122" i="47"/>
  <c r="U2122" i="47"/>
  <c r="AA2122" i="47"/>
  <c r="AD2122" i="47"/>
  <c r="T2122" i="47"/>
  <c r="AA2121" i="47"/>
  <c r="AD2121" i="47"/>
  <c r="T2121" i="47"/>
  <c r="AB2121" i="47"/>
  <c r="U2121" i="47"/>
  <c r="AA2120" i="47"/>
  <c r="AD2120" i="47"/>
  <c r="T2120" i="47"/>
  <c r="AB2120" i="47"/>
  <c r="U2120" i="47"/>
  <c r="AA2119" i="47"/>
  <c r="AD2119" i="47"/>
  <c r="T2119" i="47"/>
  <c r="AB2119" i="47"/>
  <c r="U2119" i="47"/>
  <c r="AA2118" i="47"/>
  <c r="AD2118" i="47"/>
  <c r="T2118" i="47"/>
  <c r="AB2118" i="47"/>
  <c r="U2118" i="47"/>
  <c r="AB2117" i="47"/>
  <c r="U2117" i="47"/>
  <c r="AA2117" i="47"/>
  <c r="AC2117" i="47" s="1"/>
  <c r="AE2117" i="47" s="1"/>
  <c r="AD2117" i="47"/>
  <c r="T2117" i="47"/>
  <c r="AA2116" i="47"/>
  <c r="AD2116" i="47"/>
  <c r="T2116" i="47"/>
  <c r="AB2116" i="47"/>
  <c r="U2116" i="47"/>
  <c r="AA2115" i="47"/>
  <c r="AD2115" i="47"/>
  <c r="T2115" i="47"/>
  <c r="AB2115" i="47"/>
  <c r="U2115" i="47"/>
  <c r="AA2114" i="47"/>
  <c r="AD2114" i="47"/>
  <c r="T2114" i="47"/>
  <c r="AB2114" i="47"/>
  <c r="U2114" i="47"/>
  <c r="AB2113" i="47"/>
  <c r="U2113" i="47"/>
  <c r="AA2113" i="47"/>
  <c r="AC2113" i="47" s="1"/>
  <c r="AE2113" i="47" s="1"/>
  <c r="AD2113" i="47"/>
  <c r="T2113" i="47"/>
  <c r="V2113" i="47" s="1"/>
  <c r="AB2112" i="47"/>
  <c r="U2112" i="47"/>
  <c r="AA2112" i="47"/>
  <c r="AC2112" i="47" s="1"/>
  <c r="AE2112" i="47" s="1"/>
  <c r="AD2112" i="47"/>
  <c r="T2112" i="47"/>
  <c r="AA2111" i="47"/>
  <c r="AD2111" i="47"/>
  <c r="T2111" i="47"/>
  <c r="AB2111" i="47"/>
  <c r="U2111" i="47"/>
  <c r="AB2110" i="47"/>
  <c r="U2110" i="47"/>
  <c r="AA2110" i="47"/>
  <c r="AC2110" i="47" s="1"/>
  <c r="AE2110" i="47" s="1"/>
  <c r="AD2110" i="47"/>
  <c r="T2110" i="47"/>
  <c r="V2110" i="47" s="1"/>
  <c r="AA2109" i="47"/>
  <c r="AD2109" i="47"/>
  <c r="T2109" i="47"/>
  <c r="AB2109" i="47"/>
  <c r="U2109" i="47"/>
  <c r="AA2108" i="47"/>
  <c r="AD2108" i="47"/>
  <c r="T2108" i="47"/>
  <c r="AB2108" i="47"/>
  <c r="U2108" i="47"/>
  <c r="AA2107" i="47"/>
  <c r="AD2107" i="47"/>
  <c r="T2107" i="47"/>
  <c r="AB2107" i="47"/>
  <c r="U2107" i="47"/>
  <c r="AA2106" i="47"/>
  <c r="AD2106" i="47"/>
  <c r="T2106" i="47"/>
  <c r="AB2106" i="47"/>
  <c r="U2106" i="47"/>
  <c r="AB2105" i="47"/>
  <c r="U2105" i="47"/>
  <c r="AA2105" i="47"/>
  <c r="AC2105" i="47" s="1"/>
  <c r="AE2105" i="47" s="1"/>
  <c r="AD2105" i="47"/>
  <c r="T2105" i="47"/>
  <c r="V2105" i="47" s="1"/>
  <c r="AA2104" i="47"/>
  <c r="AD2104" i="47"/>
  <c r="T2104" i="47"/>
  <c r="AB2104" i="47"/>
  <c r="U2104" i="47"/>
  <c r="AB2103" i="47"/>
  <c r="U2103" i="47"/>
  <c r="AA2103" i="47"/>
  <c r="AD2103" i="47"/>
  <c r="T2103" i="47"/>
  <c r="AB2102" i="47"/>
  <c r="U2102" i="47"/>
  <c r="AA2102" i="47"/>
  <c r="AC2102" i="47" s="1"/>
  <c r="AE2102" i="47" s="1"/>
  <c r="AD2102" i="47"/>
  <c r="T2102" i="47"/>
  <c r="V2102" i="47" s="1"/>
  <c r="AB2101" i="47"/>
  <c r="U2101" i="47"/>
  <c r="AA2101" i="47"/>
  <c r="AC2101" i="47" s="1"/>
  <c r="AE2101" i="47" s="1"/>
  <c r="AD2101" i="47"/>
  <c r="T2101" i="47"/>
  <c r="AB2100" i="47"/>
  <c r="U2100" i="47"/>
  <c r="AA2100" i="47"/>
  <c r="AC2100" i="47" s="1"/>
  <c r="AE2100" i="47" s="1"/>
  <c r="AD2100" i="47"/>
  <c r="T2100" i="47"/>
  <c r="AB2099" i="47"/>
  <c r="U2099" i="47"/>
  <c r="AA2099" i="47"/>
  <c r="AC2099" i="47" s="1"/>
  <c r="AE2099" i="47" s="1"/>
  <c r="AD2099" i="47"/>
  <c r="T2099" i="47"/>
  <c r="V2099" i="47" s="1"/>
  <c r="AA2098" i="47"/>
  <c r="AD2098" i="47"/>
  <c r="T2098" i="47"/>
  <c r="AB2098" i="47"/>
  <c r="U2098" i="47"/>
  <c r="AA2097" i="47"/>
  <c r="AD2097" i="47"/>
  <c r="T2097" i="47"/>
  <c r="AB2097" i="47"/>
  <c r="U2097" i="47"/>
  <c r="AB2096" i="47"/>
  <c r="U2096" i="47"/>
  <c r="AA2096" i="47"/>
  <c r="AC2096" i="47" s="1"/>
  <c r="AE2096" i="47" s="1"/>
  <c r="AD2096" i="47"/>
  <c r="T2096" i="47"/>
  <c r="AA2095" i="47"/>
  <c r="AD2095" i="47"/>
  <c r="T2095" i="47"/>
  <c r="AB2095" i="47"/>
  <c r="U2095" i="47"/>
  <c r="AA2094" i="47"/>
  <c r="AD2094" i="47"/>
  <c r="T2094" i="47"/>
  <c r="AB2094" i="47"/>
  <c r="U2094" i="47"/>
  <c r="AA2093" i="47"/>
  <c r="AD2093" i="47"/>
  <c r="T2093" i="47"/>
  <c r="AB2093" i="47"/>
  <c r="U2093" i="47"/>
  <c r="AA2092" i="47"/>
  <c r="AD2092" i="47"/>
  <c r="T2092" i="47"/>
  <c r="AB2092" i="47"/>
  <c r="U2092" i="47"/>
  <c r="AA2091" i="47"/>
  <c r="AD2091" i="47"/>
  <c r="T2091" i="47"/>
  <c r="AB2091" i="47"/>
  <c r="U2091" i="47"/>
  <c r="AB2090" i="47"/>
  <c r="U2090" i="47"/>
  <c r="AA2090" i="47"/>
  <c r="AC2090" i="47" s="1"/>
  <c r="AE2090" i="47" s="1"/>
  <c r="AD2090" i="47"/>
  <c r="T2090" i="47"/>
  <c r="V2090" i="47" s="1"/>
  <c r="AB2089" i="47"/>
  <c r="U2089" i="47"/>
  <c r="AA2089" i="47"/>
  <c r="AC2089" i="47" s="1"/>
  <c r="AE2089" i="47" s="1"/>
  <c r="AD2089" i="47"/>
  <c r="T2089" i="47"/>
  <c r="V2089" i="47" s="1"/>
  <c r="AB2088" i="47"/>
  <c r="U2088" i="47"/>
  <c r="AA2088" i="47"/>
  <c r="AC2088" i="47" s="1"/>
  <c r="AE2088" i="47" s="1"/>
  <c r="AD2088" i="47"/>
  <c r="T2088" i="47"/>
  <c r="AB2087" i="47"/>
  <c r="U2087" i="47"/>
  <c r="AA2087" i="47"/>
  <c r="AC2087" i="47" s="1"/>
  <c r="AE2087" i="47" s="1"/>
  <c r="AD2087" i="47"/>
  <c r="T2087" i="47"/>
  <c r="V2087" i="47" s="1"/>
  <c r="AA2086" i="47"/>
  <c r="AD2086" i="47"/>
  <c r="T2086" i="47"/>
  <c r="AB2086" i="47"/>
  <c r="U2086" i="47"/>
  <c r="AA2085" i="47"/>
  <c r="AD2085" i="47"/>
  <c r="T2085" i="47"/>
  <c r="AB2085" i="47"/>
  <c r="U2085" i="47"/>
  <c r="AA2084" i="47"/>
  <c r="AD2084" i="47"/>
  <c r="T2084" i="47"/>
  <c r="AB2084" i="47"/>
  <c r="U2084" i="47"/>
  <c r="AB2083" i="47"/>
  <c r="U2083" i="47"/>
  <c r="AA2083" i="47"/>
  <c r="AC2083" i="47" s="1"/>
  <c r="AE2083" i="47" s="1"/>
  <c r="AD2083" i="47"/>
  <c r="T2083" i="47"/>
  <c r="AB2082" i="47"/>
  <c r="U2082" i="47"/>
  <c r="AA2082" i="47"/>
  <c r="AC2082" i="47" s="1"/>
  <c r="AE2082" i="47" s="1"/>
  <c r="AD2082" i="47"/>
  <c r="T2082" i="47"/>
  <c r="V2082" i="47" s="1"/>
  <c r="AA2081" i="47"/>
  <c r="AD2081" i="47"/>
  <c r="T2081" i="47"/>
  <c r="AB2081" i="47"/>
  <c r="U2081" i="47"/>
  <c r="AA2080" i="47"/>
  <c r="AD2080" i="47"/>
  <c r="T2080" i="47"/>
  <c r="AB2080" i="47"/>
  <c r="U2080" i="47"/>
  <c r="AA2079" i="47"/>
  <c r="AD2079" i="47"/>
  <c r="T2079" i="47"/>
  <c r="AB2079" i="47"/>
  <c r="U2079" i="47"/>
  <c r="AA2078" i="47"/>
  <c r="AD2078" i="47"/>
  <c r="T2078" i="47"/>
  <c r="AB2078" i="47"/>
  <c r="U2078" i="47"/>
  <c r="AA2077" i="47"/>
  <c r="AD2077" i="47"/>
  <c r="T2077" i="47"/>
  <c r="AB2077" i="47"/>
  <c r="U2077" i="47"/>
  <c r="AA2076" i="47"/>
  <c r="AD2076" i="47"/>
  <c r="T2076" i="47"/>
  <c r="AB2076" i="47"/>
  <c r="U2076" i="47"/>
  <c r="AB2075" i="47"/>
  <c r="U2075" i="47"/>
  <c r="AA2075" i="47"/>
  <c r="AC2075" i="47" s="1"/>
  <c r="AE2075" i="47" s="1"/>
  <c r="AD2075" i="47"/>
  <c r="T2075" i="47"/>
  <c r="AB2074" i="47"/>
  <c r="U2074" i="47"/>
  <c r="AA2074" i="47"/>
  <c r="AC2074" i="47" s="1"/>
  <c r="AE2074" i="47" s="1"/>
  <c r="AD2074" i="47"/>
  <c r="T2074" i="47"/>
  <c r="AA2073" i="47"/>
  <c r="AD2073" i="47"/>
  <c r="T2073" i="47"/>
  <c r="AB2073" i="47"/>
  <c r="U2073" i="47"/>
  <c r="AA2072" i="47"/>
  <c r="AD2072" i="47"/>
  <c r="T2072" i="47"/>
  <c r="AB2072" i="47"/>
  <c r="U2072" i="47"/>
  <c r="AA2071" i="47"/>
  <c r="AD2071" i="47"/>
  <c r="T2071" i="47"/>
  <c r="AB2071" i="47"/>
  <c r="U2071" i="47"/>
  <c r="AA2070" i="47"/>
  <c r="AD2070" i="47"/>
  <c r="T2070" i="47"/>
  <c r="AB2070" i="47"/>
  <c r="U2070" i="47"/>
  <c r="AA2069" i="47"/>
  <c r="AD2069" i="47"/>
  <c r="T2069" i="47"/>
  <c r="AB2069" i="47"/>
  <c r="U2069" i="47"/>
  <c r="AA2068" i="47"/>
  <c r="AD2068" i="47"/>
  <c r="T2068" i="47"/>
  <c r="AB2068" i="47"/>
  <c r="U2068" i="47"/>
  <c r="AA2067" i="47"/>
  <c r="AD2067" i="47"/>
  <c r="T2067" i="47"/>
  <c r="AB2067" i="47"/>
  <c r="U2067" i="47"/>
  <c r="AA2066" i="47"/>
  <c r="AD2066" i="47"/>
  <c r="T2066" i="47"/>
  <c r="AB2066" i="47"/>
  <c r="U2066" i="47"/>
  <c r="AA2065" i="47"/>
  <c r="AD2065" i="47"/>
  <c r="T2065" i="47"/>
  <c r="AB2065" i="47"/>
  <c r="U2065" i="47"/>
  <c r="AA2064" i="47"/>
  <c r="AD2064" i="47"/>
  <c r="T2064" i="47"/>
  <c r="AB2064" i="47"/>
  <c r="U2064" i="47"/>
  <c r="AB2063" i="47"/>
  <c r="U2063" i="47"/>
  <c r="AA2063" i="47"/>
  <c r="AC2063" i="47" s="1"/>
  <c r="AE2063" i="47" s="1"/>
  <c r="AD2063" i="47"/>
  <c r="T2063" i="47"/>
  <c r="V2063" i="47" s="1"/>
  <c r="AA2062" i="47"/>
  <c r="AD2062" i="47"/>
  <c r="T2062" i="47"/>
  <c r="AB2062" i="47"/>
  <c r="U2062" i="47"/>
  <c r="AB2061" i="47"/>
  <c r="U2061" i="47"/>
  <c r="AA2061" i="47"/>
  <c r="AC2061" i="47" s="1"/>
  <c r="AE2061" i="47" s="1"/>
  <c r="AD2061" i="47"/>
  <c r="T2061" i="47"/>
  <c r="V2061" i="47" s="1"/>
  <c r="AB2060" i="47"/>
  <c r="U2060" i="47"/>
  <c r="AA2060" i="47"/>
  <c r="AC2060" i="47" s="1"/>
  <c r="AE2060" i="47" s="1"/>
  <c r="AD2060" i="47"/>
  <c r="T2060" i="47"/>
  <c r="V2060" i="47" s="1"/>
  <c r="AA2059" i="47"/>
  <c r="AD2059" i="47"/>
  <c r="T2059" i="47"/>
  <c r="AB2059" i="47"/>
  <c r="U2059" i="47"/>
  <c r="AB2058" i="47"/>
  <c r="U2058" i="47"/>
  <c r="AA2058" i="47"/>
  <c r="AD2058" i="47"/>
  <c r="T2058" i="47"/>
  <c r="V2058" i="47" s="1"/>
  <c r="AB2057" i="47"/>
  <c r="U2057" i="47"/>
  <c r="AA2057" i="47"/>
  <c r="AC2057" i="47" s="1"/>
  <c r="AE2057" i="47" s="1"/>
  <c r="AD2057" i="47"/>
  <c r="T2057" i="47"/>
  <c r="V2057" i="47" s="1"/>
  <c r="AA2056" i="47"/>
  <c r="AD2056" i="47"/>
  <c r="T2056" i="47"/>
  <c r="AB2056" i="47"/>
  <c r="U2056" i="47"/>
  <c r="AA2055" i="47"/>
  <c r="AD2055" i="47"/>
  <c r="T2055" i="47"/>
  <c r="AB2055" i="47"/>
  <c r="U2055" i="47"/>
  <c r="AB2054" i="47"/>
  <c r="U2054" i="47"/>
  <c r="AA2054" i="47"/>
  <c r="AC2054" i="47" s="1"/>
  <c r="AE2054" i="47" s="1"/>
  <c r="AD2054" i="47"/>
  <c r="T2054" i="47"/>
  <c r="V2054" i="47" s="1"/>
  <c r="AB2053" i="47"/>
  <c r="U2053" i="47"/>
  <c r="AA2053" i="47"/>
  <c r="AC2053" i="47" s="1"/>
  <c r="AE2053" i="47" s="1"/>
  <c r="AD2053" i="47"/>
  <c r="T2053" i="47"/>
  <c r="V2053" i="47" s="1"/>
  <c r="AA2052" i="47"/>
  <c r="AD2052" i="47"/>
  <c r="T2052" i="47"/>
  <c r="AB2052" i="47"/>
  <c r="U2052" i="47"/>
  <c r="AB2051" i="47"/>
  <c r="U2051" i="47"/>
  <c r="AA2051" i="47"/>
  <c r="AC2051" i="47" s="1"/>
  <c r="AE2051" i="47" s="1"/>
  <c r="AD2051" i="47"/>
  <c r="T2051" i="47"/>
  <c r="V2051" i="47" s="1"/>
  <c r="AB2050" i="47"/>
  <c r="U2050" i="47"/>
  <c r="AA2050" i="47"/>
  <c r="AC2050" i="47" s="1"/>
  <c r="AE2050" i="47" s="1"/>
  <c r="AD2050" i="47"/>
  <c r="T2050" i="47"/>
  <c r="V2050" i="47" s="1"/>
  <c r="AB2049" i="47"/>
  <c r="U2049" i="47"/>
  <c r="AA2049" i="47"/>
  <c r="AC2049" i="47" s="1"/>
  <c r="AE2049" i="47" s="1"/>
  <c r="AD2049" i="47"/>
  <c r="T2049" i="47"/>
  <c r="V2049" i="47" s="1"/>
  <c r="AB2048" i="47"/>
  <c r="U2048" i="47"/>
  <c r="AA2048" i="47"/>
  <c r="AC2048" i="47" s="1"/>
  <c r="AE2048" i="47" s="1"/>
  <c r="AD2048" i="47"/>
  <c r="T2048" i="47"/>
  <c r="V2048" i="47" s="1"/>
  <c r="AB2047" i="47"/>
  <c r="U2047" i="47"/>
  <c r="AA2047" i="47"/>
  <c r="AC2047" i="47" s="1"/>
  <c r="AE2047" i="47" s="1"/>
  <c r="AD2047" i="47"/>
  <c r="T2047" i="47"/>
  <c r="AB2046" i="47"/>
  <c r="U2046" i="47"/>
  <c r="AA2046" i="47"/>
  <c r="AC2046" i="47" s="1"/>
  <c r="AE2046" i="47" s="1"/>
  <c r="AD2046" i="47"/>
  <c r="T2046" i="47"/>
  <c r="V2046" i="47" s="1"/>
  <c r="AB2045" i="47"/>
  <c r="U2045" i="47"/>
  <c r="AA2045" i="47"/>
  <c r="AC2045" i="47" s="1"/>
  <c r="AE2045" i="47" s="1"/>
  <c r="AD2045" i="47"/>
  <c r="T2045" i="47"/>
  <c r="V2045" i="47" s="1"/>
  <c r="AB2044" i="47"/>
  <c r="U2044" i="47"/>
  <c r="AA2044" i="47"/>
  <c r="AC2044" i="47" s="1"/>
  <c r="AE2044" i="47" s="1"/>
  <c r="AD2044" i="47"/>
  <c r="T2044" i="47"/>
  <c r="AB2043" i="47"/>
  <c r="U2043" i="47"/>
  <c r="AA2043" i="47"/>
  <c r="AC2043" i="47" s="1"/>
  <c r="AE2043" i="47" s="1"/>
  <c r="AD2043" i="47"/>
  <c r="T2043" i="47"/>
  <c r="AB2042" i="47"/>
  <c r="U2042" i="47"/>
  <c r="AA2042" i="47"/>
  <c r="AD2042" i="47"/>
  <c r="T2042" i="47"/>
  <c r="V2042" i="47" s="1"/>
  <c r="AA2041" i="47"/>
  <c r="AD2041" i="47"/>
  <c r="T2041" i="47"/>
  <c r="AB2041" i="47"/>
  <c r="U2041" i="47"/>
  <c r="AA2040" i="47"/>
  <c r="AD2040" i="47"/>
  <c r="T2040" i="47"/>
  <c r="AB2040" i="47"/>
  <c r="U2040" i="47"/>
  <c r="AB2039" i="47"/>
  <c r="U2039" i="47"/>
  <c r="AA2039" i="47"/>
  <c r="AC2039" i="47" s="1"/>
  <c r="AE2039" i="47" s="1"/>
  <c r="AD2039" i="47"/>
  <c r="T2039" i="47"/>
  <c r="V2039" i="47" s="1"/>
  <c r="AA2038" i="47"/>
  <c r="AD2038" i="47"/>
  <c r="T2038" i="47"/>
  <c r="AB2038" i="47"/>
  <c r="U2038" i="47"/>
  <c r="AB2037" i="47"/>
  <c r="U2037" i="47"/>
  <c r="AA2037" i="47"/>
  <c r="AC2037" i="47" s="1"/>
  <c r="AE2037" i="47" s="1"/>
  <c r="AD2037" i="47"/>
  <c r="T2037" i="47"/>
  <c r="V2037" i="47" s="1"/>
  <c r="AA2036" i="47"/>
  <c r="AD2036" i="47"/>
  <c r="T2036" i="47"/>
  <c r="AB2036" i="47"/>
  <c r="U2036" i="47"/>
  <c r="AB2035" i="47"/>
  <c r="U2035" i="47"/>
  <c r="AA2035" i="47"/>
  <c r="AC2035" i="47" s="1"/>
  <c r="AE2035" i="47" s="1"/>
  <c r="AD2035" i="47"/>
  <c r="T2035" i="47"/>
  <c r="V2035" i="47" s="1"/>
  <c r="AA2034" i="47"/>
  <c r="AD2034" i="47"/>
  <c r="T2034" i="47"/>
  <c r="AB2034" i="47"/>
  <c r="U2034" i="47"/>
  <c r="AA2033" i="47"/>
  <c r="AD2033" i="47"/>
  <c r="T2033" i="47"/>
  <c r="AB2033" i="47"/>
  <c r="U2033" i="47"/>
  <c r="AA2032" i="47"/>
  <c r="AD2032" i="47"/>
  <c r="T2032" i="47"/>
  <c r="AB2032" i="47"/>
  <c r="U2032" i="47"/>
  <c r="AA2031" i="47"/>
  <c r="AD2031" i="47"/>
  <c r="T2031" i="47"/>
  <c r="AB2031" i="47"/>
  <c r="U2031" i="47"/>
  <c r="AB2030" i="47"/>
  <c r="U2030" i="47"/>
  <c r="AA2030" i="47"/>
  <c r="AC2030" i="47" s="1"/>
  <c r="AE2030" i="47" s="1"/>
  <c r="AD2030" i="47"/>
  <c r="T2030" i="47"/>
  <c r="V2030" i="47" s="1"/>
  <c r="AA2029" i="47"/>
  <c r="AD2029" i="47"/>
  <c r="T2029" i="47"/>
  <c r="AB2029" i="47"/>
  <c r="U2029" i="47"/>
  <c r="AB2028" i="47"/>
  <c r="U2028" i="47"/>
  <c r="AA2028" i="47"/>
  <c r="AC2028" i="47" s="1"/>
  <c r="AE2028" i="47" s="1"/>
  <c r="AD2028" i="47"/>
  <c r="T2028" i="47"/>
  <c r="V2028" i="47" s="1"/>
  <c r="AA2027" i="47"/>
  <c r="AD2027" i="47"/>
  <c r="T2027" i="47"/>
  <c r="AB2027" i="47"/>
  <c r="U2027" i="47"/>
  <c r="AB2026" i="47"/>
  <c r="U2026" i="47"/>
  <c r="AA2026" i="47"/>
  <c r="AC2026" i="47" s="1"/>
  <c r="AE2026" i="47" s="1"/>
  <c r="AD2026" i="47"/>
  <c r="T2026" i="47"/>
  <c r="V2026" i="47" s="1"/>
  <c r="AB2025" i="47"/>
  <c r="U2025" i="47"/>
  <c r="AA2025" i="47"/>
  <c r="AC2025" i="47" s="1"/>
  <c r="AE2025" i="47" s="1"/>
  <c r="AD2025" i="47"/>
  <c r="T2025" i="47"/>
  <c r="V2025" i="47" s="1"/>
  <c r="AA2024" i="47"/>
  <c r="AD2024" i="47"/>
  <c r="T2024" i="47"/>
  <c r="AB2024" i="47"/>
  <c r="U2024" i="47"/>
  <c r="AA2023" i="47"/>
  <c r="AD2023" i="47"/>
  <c r="T2023" i="47"/>
  <c r="AB2023" i="47"/>
  <c r="U2023" i="47"/>
  <c r="AA2022" i="47"/>
  <c r="AD2022" i="47"/>
  <c r="T2022" i="47"/>
  <c r="AB2022" i="47"/>
  <c r="U2022" i="47"/>
  <c r="AB2021" i="47"/>
  <c r="U2021" i="47"/>
  <c r="AA2021" i="47"/>
  <c r="AC2021" i="47" s="1"/>
  <c r="AE2021" i="47" s="1"/>
  <c r="AD2021" i="47"/>
  <c r="T2021" i="47"/>
  <c r="V2021" i="47" s="1"/>
  <c r="AA2020" i="47"/>
  <c r="AD2020" i="47"/>
  <c r="T2020" i="47"/>
  <c r="AB2020" i="47"/>
  <c r="U2020" i="47"/>
  <c r="AB2019" i="47"/>
  <c r="U2019" i="47"/>
  <c r="AA2019" i="47"/>
  <c r="AC2019" i="47" s="1"/>
  <c r="AE2019" i="47" s="1"/>
  <c r="AD2019" i="47"/>
  <c r="T2019" i="47"/>
  <c r="AA2018" i="47"/>
  <c r="AD2018" i="47"/>
  <c r="T2018" i="47"/>
  <c r="AB2018" i="47"/>
  <c r="U2018" i="47"/>
  <c r="AA2017" i="47"/>
  <c r="AD2017" i="47"/>
  <c r="T2017" i="47"/>
  <c r="AB2017" i="47"/>
  <c r="U2017" i="47"/>
  <c r="AA2016" i="47"/>
  <c r="AD2016" i="47"/>
  <c r="T2016" i="47"/>
  <c r="AB2016" i="47"/>
  <c r="U2016" i="47"/>
  <c r="AA2015" i="47"/>
  <c r="AD2015" i="47"/>
  <c r="T2015" i="47"/>
  <c r="AB2015" i="47"/>
  <c r="U2015" i="47"/>
  <c r="AA2014" i="47"/>
  <c r="AD2014" i="47"/>
  <c r="T2014" i="47"/>
  <c r="AB2014" i="47"/>
  <c r="U2014" i="47"/>
  <c r="AB2013" i="47"/>
  <c r="U2013" i="47"/>
  <c r="AA2013" i="47"/>
  <c r="AC2013" i="47" s="1"/>
  <c r="AE2013" i="47" s="1"/>
  <c r="AD2013" i="47"/>
  <c r="T2013" i="47"/>
  <c r="V2013" i="47" s="1"/>
  <c r="AB2012" i="47"/>
  <c r="U2012" i="47"/>
  <c r="AA2012" i="47"/>
  <c r="AC2012" i="47" s="1"/>
  <c r="AE2012" i="47" s="1"/>
  <c r="AD2012" i="47"/>
  <c r="T2012" i="47"/>
  <c r="V2012" i="47" s="1"/>
  <c r="AB2011" i="47"/>
  <c r="U2011" i="47"/>
  <c r="AA2011" i="47"/>
  <c r="AC2011" i="47" s="1"/>
  <c r="AE2011" i="47" s="1"/>
  <c r="AD2011" i="47"/>
  <c r="T2011" i="47"/>
  <c r="V2011" i="47" s="1"/>
  <c r="AA2010" i="47"/>
  <c r="AD2010" i="47"/>
  <c r="T2010" i="47"/>
  <c r="AB2010" i="47"/>
  <c r="U2010" i="47"/>
  <c r="AA2009" i="47"/>
  <c r="AD2009" i="47"/>
  <c r="T2009" i="47"/>
  <c r="AB2009" i="47"/>
  <c r="U2009" i="47"/>
  <c r="AB2008" i="47"/>
  <c r="U2008" i="47"/>
  <c r="AA2008" i="47"/>
  <c r="AC2008" i="47" s="1"/>
  <c r="AE2008" i="47" s="1"/>
  <c r="AD2008" i="47"/>
  <c r="T2008" i="47"/>
  <c r="V2008" i="47" s="1"/>
  <c r="AB2007" i="47"/>
  <c r="U2007" i="47"/>
  <c r="AA2007" i="47"/>
  <c r="AC2007" i="47" s="1"/>
  <c r="AE2007" i="47" s="1"/>
  <c r="AD2007" i="47"/>
  <c r="T2007" i="47"/>
  <c r="V2007" i="47" s="1"/>
  <c r="AB2006" i="47"/>
  <c r="U2006" i="47"/>
  <c r="AA2006" i="47"/>
  <c r="AC2006" i="47" s="1"/>
  <c r="AE2006" i="47" s="1"/>
  <c r="AD2006" i="47"/>
  <c r="T2006" i="47"/>
  <c r="V2006" i="47" s="1"/>
  <c r="AA2005" i="47"/>
  <c r="AD2005" i="47"/>
  <c r="T2005" i="47"/>
  <c r="AB2005" i="47"/>
  <c r="U2005" i="47"/>
  <c r="AB2004" i="47"/>
  <c r="U2004" i="47"/>
  <c r="AA2004" i="47"/>
  <c r="AC2004" i="47" s="1"/>
  <c r="AE2004" i="47" s="1"/>
  <c r="AD2004" i="47"/>
  <c r="T2004" i="47"/>
  <c r="AB2003" i="47"/>
  <c r="U2003" i="47"/>
  <c r="AA2003" i="47"/>
  <c r="AC2003" i="47" s="1"/>
  <c r="AE2003" i="47" s="1"/>
  <c r="AD2003" i="47"/>
  <c r="T2003" i="47"/>
  <c r="V2003" i="47" s="1"/>
  <c r="AB2002" i="47"/>
  <c r="U2002" i="47"/>
  <c r="AA2002" i="47"/>
  <c r="AC2002" i="47" s="1"/>
  <c r="AE2002" i="47" s="1"/>
  <c r="AD2002" i="47"/>
  <c r="T2002" i="47"/>
  <c r="V2002" i="47" s="1"/>
  <c r="AB2001" i="47"/>
  <c r="U2001" i="47"/>
  <c r="AA2001" i="47"/>
  <c r="AC2001" i="47" s="1"/>
  <c r="AE2001" i="47" s="1"/>
  <c r="AD2001" i="47"/>
  <c r="T2001" i="47"/>
  <c r="V2001" i="47" s="1"/>
  <c r="AA2000" i="47"/>
  <c r="AD2000" i="47"/>
  <c r="T2000" i="47"/>
  <c r="AB2000" i="47"/>
  <c r="U2000" i="47"/>
  <c r="AA1999" i="47"/>
  <c r="AD1999" i="47"/>
  <c r="T1999" i="47"/>
  <c r="AB1999" i="47"/>
  <c r="U1999" i="47"/>
  <c r="AA1998" i="47"/>
  <c r="AD1998" i="47"/>
  <c r="T1998" i="47"/>
  <c r="AB1998" i="47"/>
  <c r="U1998" i="47"/>
  <c r="AA1997" i="47"/>
  <c r="AD1997" i="47"/>
  <c r="T1997" i="47"/>
  <c r="AB1997" i="47"/>
  <c r="U1997" i="47"/>
  <c r="AB1996" i="47"/>
  <c r="U1996" i="47"/>
  <c r="AA1996" i="47"/>
  <c r="AC1996" i="47" s="1"/>
  <c r="AE1996" i="47" s="1"/>
  <c r="AD1996" i="47"/>
  <c r="T1996" i="47"/>
  <c r="V1996" i="47" s="1"/>
  <c r="AA1995" i="47"/>
  <c r="AD1995" i="47"/>
  <c r="T1995" i="47"/>
  <c r="AB1995" i="47"/>
  <c r="U1995" i="47"/>
  <c r="AB1994" i="47"/>
  <c r="U1994" i="47"/>
  <c r="AA1994" i="47"/>
  <c r="AC1994" i="47" s="1"/>
  <c r="AE1994" i="47" s="1"/>
  <c r="AD1994" i="47"/>
  <c r="T1994" i="47"/>
  <c r="V1994" i="47" s="1"/>
  <c r="AB1993" i="47"/>
  <c r="U1993" i="47"/>
  <c r="AA1993" i="47"/>
  <c r="AC1993" i="47" s="1"/>
  <c r="AE1993" i="47" s="1"/>
  <c r="AD1993" i="47"/>
  <c r="T1993" i="47"/>
  <c r="V1993" i="47" s="1"/>
  <c r="AB1992" i="47"/>
  <c r="U1992" i="47"/>
  <c r="AA1992" i="47"/>
  <c r="AC1992" i="47" s="1"/>
  <c r="AE1992" i="47" s="1"/>
  <c r="AD1992" i="47"/>
  <c r="T1992" i="47"/>
  <c r="V1992" i="47" s="1"/>
  <c r="AA1991" i="47"/>
  <c r="AD1991" i="47"/>
  <c r="T1991" i="47"/>
  <c r="AB1991" i="47"/>
  <c r="U1991" i="47"/>
  <c r="AB1990" i="47"/>
  <c r="U1990" i="47"/>
  <c r="AA1990" i="47"/>
  <c r="AC1990" i="47" s="1"/>
  <c r="AE1990" i="47" s="1"/>
  <c r="AD1990" i="47"/>
  <c r="T1990" i="47"/>
  <c r="V1990" i="47" s="1"/>
  <c r="AA1989" i="47"/>
  <c r="AD1989" i="47"/>
  <c r="T1989" i="47"/>
  <c r="AB1989" i="47"/>
  <c r="U1989" i="47"/>
  <c r="AB1988" i="47"/>
  <c r="U1988" i="47"/>
  <c r="AA1988" i="47"/>
  <c r="AC1988" i="47" s="1"/>
  <c r="AE1988" i="47" s="1"/>
  <c r="AD1988" i="47"/>
  <c r="T1988" i="47"/>
  <c r="V1988" i="47" s="1"/>
  <c r="AA1987" i="47"/>
  <c r="AD1987" i="47"/>
  <c r="T1987" i="47"/>
  <c r="AB1987" i="47"/>
  <c r="U1987" i="47"/>
  <c r="AB1986" i="47"/>
  <c r="U1986" i="47"/>
  <c r="AA1986" i="47"/>
  <c r="AC1986" i="47" s="1"/>
  <c r="AE1986" i="47" s="1"/>
  <c r="AD1986" i="47"/>
  <c r="T1986" i="47"/>
  <c r="V1986" i="47" s="1"/>
  <c r="AB1985" i="47"/>
  <c r="U1985" i="47"/>
  <c r="AA1985" i="47"/>
  <c r="AC1985" i="47" s="1"/>
  <c r="AE1985" i="47" s="1"/>
  <c r="AD1985" i="47"/>
  <c r="T1985" i="47"/>
  <c r="AB1984" i="47"/>
  <c r="U1984" i="47"/>
  <c r="AA1984" i="47"/>
  <c r="AC1984" i="47" s="1"/>
  <c r="AE1984" i="47" s="1"/>
  <c r="AD1984" i="47"/>
  <c r="T1984" i="47"/>
  <c r="AA1983" i="47"/>
  <c r="AD1983" i="47"/>
  <c r="T1983" i="47"/>
  <c r="AB1983" i="47"/>
  <c r="U1983" i="47"/>
  <c r="AA1982" i="47"/>
  <c r="AD1982" i="47"/>
  <c r="T1982" i="47"/>
  <c r="AB1982" i="47"/>
  <c r="U1982" i="47"/>
  <c r="AA1981" i="47"/>
  <c r="AD1981" i="47"/>
  <c r="T1981" i="47"/>
  <c r="AB1981" i="47"/>
  <c r="U1981" i="47"/>
  <c r="AA1980" i="47"/>
  <c r="AD1980" i="47"/>
  <c r="T1980" i="47"/>
  <c r="AB1980" i="47"/>
  <c r="U1980" i="47"/>
  <c r="AA1979" i="47"/>
  <c r="AD1979" i="47"/>
  <c r="T1979" i="47"/>
  <c r="AB1979" i="47"/>
  <c r="U1979" i="47"/>
  <c r="AB1978" i="47"/>
  <c r="U1978" i="47"/>
  <c r="AA1978" i="47"/>
  <c r="AC1978" i="47" s="1"/>
  <c r="AE1978" i="47" s="1"/>
  <c r="AD1978" i="47"/>
  <c r="T1978" i="47"/>
  <c r="V1978" i="47" s="1"/>
  <c r="AB1977" i="47"/>
  <c r="U1977" i="47"/>
  <c r="AA1977" i="47"/>
  <c r="AC1977" i="47" s="1"/>
  <c r="AE1977" i="47" s="1"/>
  <c r="AD1977" i="47"/>
  <c r="T1977" i="47"/>
  <c r="V1977" i="47" s="1"/>
  <c r="AB1976" i="47"/>
  <c r="U1976" i="47"/>
  <c r="AA1976" i="47"/>
  <c r="AC1976" i="47" s="1"/>
  <c r="AE1976" i="47" s="1"/>
  <c r="AD1976" i="47"/>
  <c r="T1976" i="47"/>
  <c r="V1976" i="47" s="1"/>
  <c r="AA1975" i="47"/>
  <c r="AD1975" i="47"/>
  <c r="T1975" i="47"/>
  <c r="AB1975" i="47"/>
  <c r="U1975" i="47"/>
  <c r="AA1974" i="47"/>
  <c r="AD1974" i="47"/>
  <c r="T1974" i="47"/>
  <c r="AB1974" i="47"/>
  <c r="U1974" i="47"/>
  <c r="AA1973" i="47"/>
  <c r="AD1973" i="47"/>
  <c r="T1973" i="47"/>
  <c r="AB1973" i="47"/>
  <c r="U1973" i="47"/>
  <c r="AA1972" i="47"/>
  <c r="AD1972" i="47"/>
  <c r="T1972" i="47"/>
  <c r="AB1972" i="47"/>
  <c r="U1972" i="47"/>
  <c r="AB1971" i="47"/>
  <c r="U1971" i="47"/>
  <c r="AA1971" i="47"/>
  <c r="AC1971" i="47" s="1"/>
  <c r="AE1971" i="47" s="1"/>
  <c r="AD1971" i="47"/>
  <c r="T1971" i="47"/>
  <c r="AA1970" i="47"/>
  <c r="AD1970" i="47"/>
  <c r="T1970" i="47"/>
  <c r="AB1970" i="47"/>
  <c r="U1970" i="47"/>
  <c r="AA1969" i="47"/>
  <c r="AD1969" i="47"/>
  <c r="T1969" i="47"/>
  <c r="AB1969" i="47"/>
  <c r="U1969" i="47"/>
  <c r="AA1968" i="47"/>
  <c r="AD1968" i="47"/>
  <c r="T1968" i="47"/>
  <c r="AB1968" i="47"/>
  <c r="U1968" i="47"/>
  <c r="AB1967" i="47"/>
  <c r="U1967" i="47"/>
  <c r="AA1967" i="47"/>
  <c r="AC1967" i="47" s="1"/>
  <c r="AE1967" i="47" s="1"/>
  <c r="AD1967" i="47"/>
  <c r="T1967" i="47"/>
  <c r="V1967" i="47" s="1"/>
  <c r="AB1966" i="47"/>
  <c r="U1966" i="47"/>
  <c r="AA1966" i="47"/>
  <c r="AC1966" i="47" s="1"/>
  <c r="AE1966" i="47" s="1"/>
  <c r="AD1966" i="47"/>
  <c r="T1966" i="47"/>
  <c r="AB1965" i="47"/>
  <c r="U1965" i="47"/>
  <c r="AA1965" i="47"/>
  <c r="AC1965" i="47" s="1"/>
  <c r="AE1965" i="47" s="1"/>
  <c r="AD1965" i="47"/>
  <c r="T1965" i="47"/>
  <c r="AA1964" i="47"/>
  <c r="AD1964" i="47"/>
  <c r="T1964" i="47"/>
  <c r="AB1964" i="47"/>
  <c r="U1964" i="47"/>
  <c r="AA1963" i="47"/>
  <c r="AD1963" i="47"/>
  <c r="T1963" i="47"/>
  <c r="AB1963" i="47"/>
  <c r="U1963" i="47"/>
  <c r="AB1962" i="47"/>
  <c r="U1962" i="47"/>
  <c r="AA1962" i="47"/>
  <c r="AD1962" i="47"/>
  <c r="T1962" i="47"/>
  <c r="AA1961" i="47"/>
  <c r="AD1961" i="47"/>
  <c r="T1961" i="47"/>
  <c r="AB1961" i="47"/>
  <c r="U1961" i="47"/>
  <c r="AA1960" i="47"/>
  <c r="AD1960" i="47"/>
  <c r="T1960" i="47"/>
  <c r="AB1960" i="47"/>
  <c r="U1960" i="47"/>
  <c r="AA1959" i="47"/>
  <c r="AD1959" i="47"/>
  <c r="T1959" i="47"/>
  <c r="AB1959" i="47"/>
  <c r="U1959" i="47"/>
  <c r="AA1958" i="47"/>
  <c r="AD1958" i="47"/>
  <c r="T1958" i="47"/>
  <c r="AB1958" i="47"/>
  <c r="U1958" i="47"/>
  <c r="AA1957" i="47"/>
  <c r="AD1957" i="47"/>
  <c r="T1957" i="47"/>
  <c r="AB1957" i="47"/>
  <c r="U1957" i="47"/>
  <c r="AA1956" i="47"/>
  <c r="AD1956" i="47"/>
  <c r="T1956" i="47"/>
  <c r="AB1956" i="47"/>
  <c r="U1956" i="47"/>
  <c r="AA1955" i="47"/>
  <c r="AD1955" i="47"/>
  <c r="T1955" i="47"/>
  <c r="AB1955" i="47"/>
  <c r="U1955" i="47"/>
  <c r="AA1954" i="47"/>
  <c r="AD1954" i="47"/>
  <c r="T1954" i="47"/>
  <c r="AB1954" i="47"/>
  <c r="U1954" i="47"/>
  <c r="AA1953" i="47"/>
  <c r="AD1953" i="47"/>
  <c r="T1953" i="47"/>
  <c r="AB1953" i="47"/>
  <c r="U1953" i="47"/>
  <c r="AA1952" i="47"/>
  <c r="AD1952" i="47"/>
  <c r="T1952" i="47"/>
  <c r="AB1952" i="47"/>
  <c r="U1952" i="47"/>
  <c r="AA1951" i="47"/>
  <c r="AD1951" i="47"/>
  <c r="T1951" i="47"/>
  <c r="AB1951" i="47"/>
  <c r="U1951" i="47"/>
  <c r="AA1950" i="47"/>
  <c r="AD1950" i="47"/>
  <c r="T1950" i="47"/>
  <c r="AB1950" i="47"/>
  <c r="U1950" i="47"/>
  <c r="AA1949" i="47"/>
  <c r="AD1949" i="47"/>
  <c r="T1949" i="47"/>
  <c r="AB1949" i="47"/>
  <c r="U1949" i="47"/>
  <c r="AA1948" i="47"/>
  <c r="AD1948" i="47"/>
  <c r="T1948" i="47"/>
  <c r="AB1948" i="47"/>
  <c r="U1948" i="47"/>
  <c r="AA1947" i="47"/>
  <c r="AD1947" i="47"/>
  <c r="T1947" i="47"/>
  <c r="AB1947" i="47"/>
  <c r="U1947" i="47"/>
  <c r="AA1946" i="47"/>
  <c r="AD1946" i="47"/>
  <c r="T1946" i="47"/>
  <c r="AB1946" i="47"/>
  <c r="U1946" i="47"/>
  <c r="AA1945" i="47"/>
  <c r="AD1945" i="47"/>
  <c r="T1945" i="47"/>
  <c r="AB1945" i="47"/>
  <c r="U1945" i="47"/>
  <c r="AA1944" i="47"/>
  <c r="AD1944" i="47"/>
  <c r="T1944" i="47"/>
  <c r="AB1944" i="47"/>
  <c r="U1944" i="47"/>
  <c r="AA1943" i="47"/>
  <c r="AD1943" i="47"/>
  <c r="T1943" i="47"/>
  <c r="AB1943" i="47"/>
  <c r="U1943" i="47"/>
  <c r="AA1942" i="47"/>
  <c r="AD1942" i="47"/>
  <c r="T1942" i="47"/>
  <c r="AB1942" i="47"/>
  <c r="U1942" i="47"/>
  <c r="AA1941" i="47"/>
  <c r="AD1941" i="47"/>
  <c r="T1941" i="47"/>
  <c r="AB1941" i="47"/>
  <c r="U1941" i="47"/>
  <c r="AA1940" i="47"/>
  <c r="AD1940" i="47"/>
  <c r="T1940" i="47"/>
  <c r="AB1940" i="47"/>
  <c r="U1940" i="47"/>
  <c r="AA1939" i="47"/>
  <c r="AD1939" i="47"/>
  <c r="T1939" i="47"/>
  <c r="AB1939" i="47"/>
  <c r="U1939" i="47"/>
  <c r="AA1938" i="47"/>
  <c r="AD1938" i="47"/>
  <c r="T1938" i="47"/>
  <c r="AB1938" i="47"/>
  <c r="U1938" i="47"/>
  <c r="AA1937" i="47"/>
  <c r="AD1937" i="47"/>
  <c r="T1937" i="47"/>
  <c r="AB1937" i="47"/>
  <c r="U1937" i="47"/>
  <c r="AA1936" i="47"/>
  <c r="AD1936" i="47"/>
  <c r="T1936" i="47"/>
  <c r="AB1936" i="47"/>
  <c r="U1936" i="47"/>
  <c r="AA1935" i="47"/>
  <c r="AD1935" i="47"/>
  <c r="T1935" i="47"/>
  <c r="AB1935" i="47"/>
  <c r="U1935" i="47"/>
  <c r="AA1934" i="47"/>
  <c r="AD1934" i="47"/>
  <c r="T1934" i="47"/>
  <c r="AB1934" i="47"/>
  <c r="U1934" i="47"/>
  <c r="AA1933" i="47"/>
  <c r="AD1933" i="47"/>
  <c r="T1933" i="47"/>
  <c r="AB1933" i="47"/>
  <c r="U1933" i="47"/>
  <c r="AA1932" i="47"/>
  <c r="AD1932" i="47"/>
  <c r="T1932" i="47"/>
  <c r="AB1932" i="47"/>
  <c r="U1932" i="47"/>
  <c r="AA1931" i="47"/>
  <c r="AD1931" i="47"/>
  <c r="T1931" i="47"/>
  <c r="AB1931" i="47"/>
  <c r="U1931" i="47"/>
  <c r="AA1930" i="47"/>
  <c r="AD1930" i="47"/>
  <c r="T1930" i="47"/>
  <c r="AB1930" i="47"/>
  <c r="U1930" i="47"/>
  <c r="AA1929" i="47"/>
  <c r="AD1929" i="47"/>
  <c r="T1929" i="47"/>
  <c r="AB1929" i="47"/>
  <c r="U1929" i="47"/>
  <c r="AA1928" i="47"/>
  <c r="AD1928" i="47"/>
  <c r="T1928" i="47"/>
  <c r="AB1928" i="47"/>
  <c r="U1928" i="47"/>
  <c r="AA1927" i="47"/>
  <c r="AD1927" i="47"/>
  <c r="T1927" i="47"/>
  <c r="AB1927" i="47"/>
  <c r="U1927" i="47"/>
  <c r="AA1926" i="47"/>
  <c r="AD1926" i="47"/>
  <c r="T1926" i="47"/>
  <c r="AB1926" i="47"/>
  <c r="U1926" i="47"/>
  <c r="AA1925" i="47"/>
  <c r="AD1925" i="47"/>
  <c r="T1925" i="47"/>
  <c r="AB1925" i="47"/>
  <c r="U1925" i="47"/>
  <c r="AA1924" i="47"/>
  <c r="AD1924" i="47"/>
  <c r="T1924" i="47"/>
  <c r="AB1924" i="47"/>
  <c r="U1924" i="47"/>
  <c r="AA1923" i="47"/>
  <c r="AD1923" i="47"/>
  <c r="T1923" i="47"/>
  <c r="AB1923" i="47"/>
  <c r="U1923" i="47"/>
  <c r="AA1922" i="47"/>
  <c r="AD1922" i="47"/>
  <c r="T1922" i="47"/>
  <c r="AB1922" i="47"/>
  <c r="U1922" i="47"/>
  <c r="AA1921" i="47"/>
  <c r="AD1921" i="47"/>
  <c r="T1921" i="47"/>
  <c r="AB1921" i="47"/>
  <c r="U1921" i="47"/>
  <c r="AA1920" i="47"/>
  <c r="AD1920" i="47"/>
  <c r="T1920" i="47"/>
  <c r="AB1920" i="47"/>
  <c r="U1920" i="47"/>
  <c r="AA1919" i="47"/>
  <c r="AD1919" i="47"/>
  <c r="T1919" i="47"/>
  <c r="AB1919" i="47"/>
  <c r="U1919" i="47"/>
  <c r="AA1918" i="47"/>
  <c r="AD1918" i="47"/>
  <c r="T1918" i="47"/>
  <c r="AB1918" i="47"/>
  <c r="U1918" i="47"/>
  <c r="AA1917" i="47"/>
  <c r="AD1917" i="47"/>
  <c r="T1917" i="47"/>
  <c r="AB1917" i="47"/>
  <c r="U1917" i="47"/>
  <c r="AA1916" i="47"/>
  <c r="AD1916" i="47"/>
  <c r="T1916" i="47"/>
  <c r="AB1916" i="47"/>
  <c r="U1916" i="47"/>
  <c r="AA1915" i="47"/>
  <c r="AD1915" i="47"/>
  <c r="T1915" i="47"/>
  <c r="AB1915" i="47"/>
  <c r="U1915" i="47"/>
  <c r="AA1914" i="47"/>
  <c r="AD1914" i="47"/>
  <c r="T1914" i="47"/>
  <c r="AB1914" i="47"/>
  <c r="U1914" i="47"/>
  <c r="AA1913" i="47"/>
  <c r="AD1913" i="47"/>
  <c r="T1913" i="47"/>
  <c r="AB1913" i="47"/>
  <c r="U1913" i="47"/>
  <c r="AA1912" i="47"/>
  <c r="AD1912" i="47"/>
  <c r="T1912" i="47"/>
  <c r="AB1912" i="47"/>
  <c r="U1912" i="47"/>
  <c r="AB1911" i="47"/>
  <c r="U1911" i="47"/>
  <c r="AA1911" i="47"/>
  <c r="AC1911" i="47" s="1"/>
  <c r="AE1911" i="47" s="1"/>
  <c r="AD1911" i="47"/>
  <c r="T1911" i="47"/>
  <c r="V1911" i="47" s="1"/>
  <c r="AB1910" i="47"/>
  <c r="U1910" i="47"/>
  <c r="AA1910" i="47"/>
  <c r="AC1910" i="47" s="1"/>
  <c r="AE1910" i="47" s="1"/>
  <c r="AD1910" i="47"/>
  <c r="T1910" i="47"/>
  <c r="V1910" i="47" s="1"/>
  <c r="AA1909" i="47"/>
  <c r="AD1909" i="47"/>
  <c r="T1909" i="47"/>
  <c r="AB1909" i="47"/>
  <c r="U1909" i="47"/>
  <c r="AA1908" i="47"/>
  <c r="AD1908" i="47"/>
  <c r="T1908" i="47"/>
  <c r="AB1908" i="47"/>
  <c r="U1908" i="47"/>
  <c r="AA1907" i="47"/>
  <c r="AD1907" i="47"/>
  <c r="T1907" i="47"/>
  <c r="AB1907" i="47"/>
  <c r="U1907" i="47"/>
  <c r="AB1906" i="47"/>
  <c r="U1906" i="47"/>
  <c r="AA1906" i="47"/>
  <c r="AD1906" i="47"/>
  <c r="T1906" i="47"/>
  <c r="V1906" i="47" s="1"/>
  <c r="AA1905" i="47"/>
  <c r="AD1905" i="47"/>
  <c r="T1905" i="47"/>
  <c r="AB1905" i="47"/>
  <c r="U1905" i="47"/>
  <c r="AA1904" i="47"/>
  <c r="AD1904" i="47"/>
  <c r="T1904" i="47"/>
  <c r="AB1904" i="47"/>
  <c r="U1904" i="47"/>
  <c r="AA1903" i="47"/>
  <c r="AD1903" i="47"/>
  <c r="T1903" i="47"/>
  <c r="AB1903" i="47"/>
  <c r="U1903" i="47"/>
  <c r="AA1902" i="47"/>
  <c r="AD1902" i="47"/>
  <c r="T1902" i="47"/>
  <c r="AB1902" i="47"/>
  <c r="U1902" i="47"/>
  <c r="AA1901" i="47"/>
  <c r="AD1901" i="47"/>
  <c r="T1901" i="47"/>
  <c r="AB1901" i="47"/>
  <c r="U1901" i="47"/>
  <c r="AA1900" i="47"/>
  <c r="AD1900" i="47"/>
  <c r="T1900" i="47"/>
  <c r="AB1900" i="47"/>
  <c r="U1900" i="47"/>
  <c r="AA1899" i="47"/>
  <c r="AD1899" i="47"/>
  <c r="T1899" i="47"/>
  <c r="AB1899" i="47"/>
  <c r="U1899" i="47"/>
  <c r="AA1898" i="47"/>
  <c r="AD1898" i="47"/>
  <c r="T1898" i="47"/>
  <c r="AB1898" i="47"/>
  <c r="U1898" i="47"/>
  <c r="AA1897" i="47"/>
  <c r="AD1897" i="47"/>
  <c r="T1897" i="47"/>
  <c r="AB1897" i="47"/>
  <c r="U1897" i="47"/>
  <c r="AA1896" i="47"/>
  <c r="AD1896" i="47"/>
  <c r="T1896" i="47"/>
  <c r="AB1896" i="47"/>
  <c r="U1896" i="47"/>
  <c r="AA1895" i="47"/>
  <c r="AD1895" i="47"/>
  <c r="T1895" i="47"/>
  <c r="U1895" i="47"/>
  <c r="AB1895" i="47"/>
  <c r="AA1894" i="47"/>
  <c r="AD1894" i="47"/>
  <c r="T1894" i="47"/>
  <c r="AB1894" i="47"/>
  <c r="U1894" i="47"/>
  <c r="AA1893" i="47"/>
  <c r="AD1893" i="47"/>
  <c r="T1893" i="47"/>
  <c r="AB1893" i="47"/>
  <c r="U1893" i="47"/>
  <c r="AB1892" i="47"/>
  <c r="U1892" i="47"/>
  <c r="T1892" i="47"/>
  <c r="AA1892" i="47"/>
  <c r="AC1892" i="47" s="1"/>
  <c r="AE1892" i="47" s="1"/>
  <c r="AD1892" i="47"/>
  <c r="AA1891" i="47"/>
  <c r="AD1891" i="47"/>
  <c r="T1891" i="47"/>
  <c r="AB1891" i="47"/>
  <c r="U1891" i="47"/>
  <c r="AD1890" i="47"/>
  <c r="T1890" i="47"/>
  <c r="AA1890" i="47"/>
  <c r="AB1890" i="47"/>
  <c r="U1890" i="47"/>
  <c r="AA1889" i="47"/>
  <c r="AD1889" i="47"/>
  <c r="T1889" i="47"/>
  <c r="AB1889" i="47"/>
  <c r="U1889" i="47"/>
  <c r="AB1888" i="47"/>
  <c r="U1888" i="47"/>
  <c r="AA1888" i="47"/>
  <c r="T1888" i="47"/>
  <c r="AD1888" i="47"/>
  <c r="AA1887" i="47"/>
  <c r="AD1887" i="47"/>
  <c r="T1887" i="47"/>
  <c r="AB1887" i="47"/>
  <c r="U1887" i="47"/>
  <c r="AA1886" i="47"/>
  <c r="AD1886" i="47"/>
  <c r="T1886" i="47"/>
  <c r="AB1886" i="47"/>
  <c r="U1886" i="47"/>
  <c r="AB1885" i="47"/>
  <c r="U1885" i="47"/>
  <c r="AA1885" i="47"/>
  <c r="AD1885" i="47"/>
  <c r="T1885" i="47"/>
  <c r="V1885" i="47" s="1"/>
  <c r="AB1884" i="47"/>
  <c r="U1884" i="47"/>
  <c r="AA1884" i="47"/>
  <c r="AC1884" i="47" s="1"/>
  <c r="AE1884" i="47" s="1"/>
  <c r="AD1884" i="47"/>
  <c r="T1884" i="47"/>
  <c r="AB1883" i="47"/>
  <c r="U1883" i="47"/>
  <c r="AA1883" i="47"/>
  <c r="AD1883" i="47"/>
  <c r="T1883" i="47"/>
  <c r="AA1882" i="47"/>
  <c r="AD1882" i="47"/>
  <c r="T1882" i="47"/>
  <c r="AB1882" i="47"/>
  <c r="U1882" i="47"/>
  <c r="AB1881" i="47"/>
  <c r="U1881" i="47"/>
  <c r="AA1881" i="47"/>
  <c r="AC1881" i="47" s="1"/>
  <c r="AE1881" i="47" s="1"/>
  <c r="AD1881" i="47"/>
  <c r="T1881" i="47"/>
  <c r="AA1880" i="47"/>
  <c r="AD1880" i="47"/>
  <c r="T1880" i="47"/>
  <c r="AB1880" i="47"/>
  <c r="U1880" i="47"/>
  <c r="AA1879" i="47"/>
  <c r="AD1879" i="47"/>
  <c r="T1879" i="47"/>
  <c r="AB1879" i="47"/>
  <c r="U1879" i="47"/>
  <c r="AA1878" i="47"/>
  <c r="AD1878" i="47"/>
  <c r="T1878" i="47"/>
  <c r="AB1878" i="47"/>
  <c r="U1878" i="47"/>
  <c r="AA1877" i="47"/>
  <c r="AD1877" i="47"/>
  <c r="T1877" i="47"/>
  <c r="AB1877" i="47"/>
  <c r="U1877" i="47"/>
  <c r="AA1876" i="47"/>
  <c r="AD1876" i="47"/>
  <c r="T1876" i="47"/>
  <c r="AB1876" i="47"/>
  <c r="U1876" i="47"/>
  <c r="AA1875" i="47"/>
  <c r="AD1875" i="47"/>
  <c r="T1875" i="47"/>
  <c r="AB1875" i="47"/>
  <c r="U1875" i="47"/>
  <c r="AA1874" i="47"/>
  <c r="AD1874" i="47"/>
  <c r="T1874" i="47"/>
  <c r="AB1874" i="47"/>
  <c r="U1874" i="47"/>
  <c r="AA1873" i="47"/>
  <c r="AD1873" i="47"/>
  <c r="T1873" i="47"/>
  <c r="AB1873" i="47"/>
  <c r="U1873" i="47"/>
  <c r="T1872" i="47"/>
  <c r="AA1872" i="47"/>
  <c r="AD1872" i="47"/>
  <c r="AB1872" i="47"/>
  <c r="U1872" i="47"/>
  <c r="T1871" i="47"/>
  <c r="AA1871" i="47"/>
  <c r="AD1871" i="47"/>
  <c r="AB1871" i="47"/>
  <c r="U1871" i="47"/>
  <c r="AA1870" i="47"/>
  <c r="AD1870" i="47"/>
  <c r="T1870" i="47"/>
  <c r="AB1870" i="47"/>
  <c r="U1870" i="47"/>
  <c r="AB1869" i="47"/>
  <c r="U1869" i="47"/>
  <c r="AA1869" i="47"/>
  <c r="AD1869" i="47"/>
  <c r="T1869" i="47"/>
  <c r="V1869" i="47" s="1"/>
  <c r="AB1868" i="47"/>
  <c r="U1868" i="47"/>
  <c r="AA1868" i="47"/>
  <c r="AC1868" i="47" s="1"/>
  <c r="AE1868" i="47" s="1"/>
  <c r="AD1868" i="47"/>
  <c r="T1868" i="47"/>
  <c r="AA1867" i="47"/>
  <c r="AD1867" i="47"/>
  <c r="T1867" i="47"/>
  <c r="AB1867" i="47"/>
  <c r="U1867" i="47"/>
  <c r="AB1866" i="47"/>
  <c r="U1866" i="47"/>
  <c r="AA1866" i="47"/>
  <c r="AD1866" i="47"/>
  <c r="T1866" i="47"/>
  <c r="AB1865" i="47"/>
  <c r="U1865" i="47"/>
  <c r="AA1865" i="47"/>
  <c r="AC1865" i="47" s="1"/>
  <c r="AE1865" i="47" s="1"/>
  <c r="T1865" i="47"/>
  <c r="AD1865" i="47"/>
  <c r="U1864" i="47"/>
  <c r="AB1864" i="47"/>
  <c r="AA1864" i="47"/>
  <c r="AD1864" i="47"/>
  <c r="T1864" i="47"/>
  <c r="V1864" i="47" s="1"/>
  <c r="AA1863" i="47"/>
  <c r="AD1863" i="47"/>
  <c r="T1863" i="47"/>
  <c r="AB1863" i="47"/>
  <c r="U1863" i="47"/>
  <c r="AA1862" i="47"/>
  <c r="AD1862" i="47"/>
  <c r="T1862" i="47"/>
  <c r="AB1862" i="47"/>
  <c r="U1862" i="47"/>
  <c r="AA1861" i="47"/>
  <c r="AD1861" i="47"/>
  <c r="T1861" i="47"/>
  <c r="AB1861" i="47"/>
  <c r="U1861" i="47"/>
  <c r="AB1860" i="47"/>
  <c r="U1860" i="47"/>
  <c r="AA1860" i="47"/>
  <c r="AD1860" i="47"/>
  <c r="T1860" i="47"/>
  <c r="T1859" i="47"/>
  <c r="AA1859" i="47"/>
  <c r="AD1859" i="47"/>
  <c r="AB1859" i="47"/>
  <c r="U1859" i="47"/>
  <c r="AB1858" i="47"/>
  <c r="U1858" i="47"/>
  <c r="AA1858" i="47"/>
  <c r="AD1858" i="47"/>
  <c r="T1858" i="47"/>
  <c r="V1858" i="47" s="1"/>
  <c r="AB1857" i="47"/>
  <c r="U1857" i="47"/>
  <c r="AA1857" i="47"/>
  <c r="AC1857" i="47" s="1"/>
  <c r="AE1857" i="47" s="1"/>
  <c r="AD1857" i="47"/>
  <c r="T1857" i="47"/>
  <c r="V1857" i="47" s="1"/>
  <c r="AB1856" i="47"/>
  <c r="U1856" i="47"/>
  <c r="AA1856" i="47"/>
  <c r="AD1856" i="47"/>
  <c r="T1856" i="47"/>
  <c r="AB1855" i="47"/>
  <c r="U1855" i="47"/>
  <c r="AA1855" i="47"/>
  <c r="AD1855" i="47"/>
  <c r="T1855" i="47"/>
  <c r="AB1854" i="47"/>
  <c r="U1854" i="47"/>
  <c r="AA1854" i="47"/>
  <c r="AC1854" i="47" s="1"/>
  <c r="AE1854" i="47" s="1"/>
  <c r="AD1854" i="47"/>
  <c r="T1854" i="47"/>
  <c r="AB1853" i="47"/>
  <c r="U1853" i="47"/>
  <c r="AA1853" i="47"/>
  <c r="AC1853" i="47" s="1"/>
  <c r="AE1853" i="47" s="1"/>
  <c r="AD1853" i="47"/>
  <c r="T1853" i="47"/>
  <c r="AA1852" i="47"/>
  <c r="AD1852" i="47"/>
  <c r="T1852" i="47"/>
  <c r="AB1852" i="47"/>
  <c r="U1852" i="47"/>
  <c r="AB1851" i="47"/>
  <c r="U1851" i="47"/>
  <c r="AA1851" i="47"/>
  <c r="AD1851" i="47"/>
  <c r="T1851" i="47"/>
  <c r="AA1850" i="47"/>
  <c r="AD1850" i="47"/>
  <c r="T1850" i="47"/>
  <c r="AB1850" i="47"/>
  <c r="U1850" i="47"/>
  <c r="AA1849" i="47"/>
  <c r="AD1849" i="47"/>
  <c r="T1849" i="47"/>
  <c r="AB1849" i="47"/>
  <c r="U1849" i="47"/>
  <c r="AA1848" i="47"/>
  <c r="AD1848" i="47"/>
  <c r="T1848" i="47"/>
  <c r="AB1848" i="47"/>
  <c r="U1848" i="47"/>
  <c r="AA1847" i="47"/>
  <c r="AD1847" i="47"/>
  <c r="T1847" i="47"/>
  <c r="AB1847" i="47"/>
  <c r="U1847" i="47"/>
  <c r="AA1846" i="47"/>
  <c r="AD1846" i="47"/>
  <c r="T1846" i="47"/>
  <c r="AB1846" i="47"/>
  <c r="U1846" i="47"/>
  <c r="AA1845" i="47"/>
  <c r="AD1845" i="47"/>
  <c r="T1845" i="47"/>
  <c r="AB1845" i="47"/>
  <c r="U1845" i="47"/>
  <c r="T1844" i="47"/>
  <c r="AA1844" i="47"/>
  <c r="AD1844" i="47"/>
  <c r="AB1844" i="47"/>
  <c r="U1844" i="47"/>
  <c r="AB1843" i="47"/>
  <c r="U1843" i="47"/>
  <c r="AA1843" i="47"/>
  <c r="AD1843" i="47"/>
  <c r="T1843" i="47"/>
  <c r="AB1842" i="47"/>
  <c r="U1842" i="47"/>
  <c r="T1842" i="47"/>
  <c r="AA1842" i="47"/>
  <c r="AC1842" i="47" s="1"/>
  <c r="AE1842" i="47" s="1"/>
  <c r="AD1842" i="47"/>
  <c r="AB1841" i="47"/>
  <c r="U1841" i="47"/>
  <c r="AA1841" i="47"/>
  <c r="AC1841" i="47" s="1"/>
  <c r="AE1841" i="47" s="1"/>
  <c r="AD1841" i="47"/>
  <c r="T1841" i="47"/>
  <c r="T1840" i="47"/>
  <c r="AA1840" i="47"/>
  <c r="AD1840" i="47"/>
  <c r="AB1840" i="47"/>
  <c r="U1840" i="47"/>
  <c r="T1839" i="47"/>
  <c r="AA1839" i="47"/>
  <c r="AD1839" i="47"/>
  <c r="AB1839" i="47"/>
  <c r="U1839" i="47"/>
  <c r="AB1838" i="47"/>
  <c r="U1838" i="47"/>
  <c r="AA1838" i="47"/>
  <c r="AD1838" i="47"/>
  <c r="T1838" i="47"/>
  <c r="AB1837" i="47"/>
  <c r="U1837" i="47"/>
  <c r="T1837" i="47"/>
  <c r="AA1837" i="47"/>
  <c r="AD1837" i="47"/>
  <c r="AA1836" i="47"/>
  <c r="AD1836" i="47"/>
  <c r="T1836" i="47"/>
  <c r="AB1836" i="47"/>
  <c r="U1836" i="47"/>
  <c r="AA1835" i="47"/>
  <c r="T1835" i="47"/>
  <c r="AD1835" i="47"/>
  <c r="AB1835" i="47"/>
  <c r="U1835" i="47"/>
  <c r="AB1834" i="47"/>
  <c r="U1834" i="47"/>
  <c r="AA1834" i="47"/>
  <c r="AD1834" i="47"/>
  <c r="T1834" i="47"/>
  <c r="AA1833" i="47"/>
  <c r="AD1833" i="47"/>
  <c r="T1833" i="47"/>
  <c r="AB1833" i="47"/>
  <c r="U1833" i="47"/>
  <c r="AB1832" i="47"/>
  <c r="U1832" i="47"/>
  <c r="AA1832" i="47"/>
  <c r="AD1832" i="47"/>
  <c r="T1832" i="47"/>
  <c r="AB1831" i="47"/>
  <c r="U1831" i="47"/>
  <c r="T1831" i="47"/>
  <c r="V1831" i="47" s="1"/>
  <c r="AA1831" i="47"/>
  <c r="AC1831" i="47" s="1"/>
  <c r="AE1831" i="47" s="1"/>
  <c r="AD1831" i="47"/>
  <c r="AA1830" i="47"/>
  <c r="AD1830" i="47"/>
  <c r="T1830" i="47"/>
  <c r="AB1830" i="47"/>
  <c r="U1830" i="47"/>
  <c r="AA1829" i="47"/>
  <c r="AD1829" i="47"/>
  <c r="T1829" i="47"/>
  <c r="AB1829" i="47"/>
  <c r="U1829" i="47"/>
  <c r="AA1828" i="47"/>
  <c r="AD1828" i="47"/>
  <c r="T1828" i="47"/>
  <c r="AB1828" i="47"/>
  <c r="U1828" i="47"/>
  <c r="AB1827" i="47"/>
  <c r="U1827" i="47"/>
  <c r="AA1827" i="47"/>
  <c r="AC1827" i="47" s="1"/>
  <c r="AE1827" i="47" s="1"/>
  <c r="AD1827" i="47"/>
  <c r="T1827" i="47"/>
  <c r="AB1826" i="47"/>
  <c r="U1826" i="47"/>
  <c r="AA1826" i="47"/>
  <c r="AC1826" i="47" s="1"/>
  <c r="AE1826" i="47" s="1"/>
  <c r="AD1826" i="47"/>
  <c r="T1826" i="47"/>
  <c r="V1826" i="47" s="1"/>
  <c r="AA1825" i="47"/>
  <c r="AD1825" i="47"/>
  <c r="T1825" i="47"/>
  <c r="AB1825" i="47"/>
  <c r="U1825" i="47"/>
  <c r="T1824" i="47"/>
  <c r="AA1824" i="47"/>
  <c r="AD1824" i="47"/>
  <c r="AB1824" i="47"/>
  <c r="U1824" i="47"/>
  <c r="AA1823" i="47"/>
  <c r="AD1823" i="47"/>
  <c r="T1823" i="47"/>
  <c r="AB1823" i="47"/>
  <c r="U1823" i="47"/>
  <c r="AB1822" i="47"/>
  <c r="U1822" i="47"/>
  <c r="AA1822" i="47"/>
  <c r="AC1822" i="47" s="1"/>
  <c r="AE1822" i="47" s="1"/>
  <c r="AD1822" i="47"/>
  <c r="T1822" i="47"/>
  <c r="AA1821" i="47"/>
  <c r="AD1821" i="47"/>
  <c r="T1821" i="47"/>
  <c r="AB1821" i="47"/>
  <c r="U1821" i="47"/>
  <c r="AB1820" i="47"/>
  <c r="U1820" i="47"/>
  <c r="AA1820" i="47"/>
  <c r="AC1820" i="47" s="1"/>
  <c r="AE1820" i="47" s="1"/>
  <c r="AD1820" i="47"/>
  <c r="T1820" i="47"/>
  <c r="V1820" i="47" s="1"/>
  <c r="AB1819" i="47"/>
  <c r="U1819" i="47"/>
  <c r="AA1819" i="47"/>
  <c r="AC1819" i="47" s="1"/>
  <c r="AE1819" i="47" s="1"/>
  <c r="AD1819" i="47"/>
  <c r="T1819" i="47"/>
  <c r="V1819" i="47" s="1"/>
  <c r="AB1818" i="47"/>
  <c r="U1818" i="47"/>
  <c r="AA1818" i="47"/>
  <c r="AD1818" i="47"/>
  <c r="T1818" i="47"/>
  <c r="AB1817" i="47"/>
  <c r="U1817" i="47"/>
  <c r="AA1817" i="47"/>
  <c r="AD1817" i="47"/>
  <c r="T1817" i="47"/>
  <c r="V1817" i="47" s="1"/>
  <c r="AB1816" i="47"/>
  <c r="U1816" i="47"/>
  <c r="T1816" i="47"/>
  <c r="AA1816" i="47"/>
  <c r="AD1816" i="47"/>
  <c r="AA1815" i="47"/>
  <c r="AD1815" i="47"/>
  <c r="T1815" i="47"/>
  <c r="AB1815" i="47"/>
  <c r="U1815" i="47"/>
  <c r="AB1814" i="47"/>
  <c r="U1814" i="47"/>
  <c r="AA1814" i="47"/>
  <c r="AD1814" i="47"/>
  <c r="T1814" i="47"/>
  <c r="AA1813" i="47"/>
  <c r="AD1813" i="47"/>
  <c r="T1813" i="47"/>
  <c r="AB1813" i="47"/>
  <c r="U1813" i="47"/>
  <c r="AA1812" i="47"/>
  <c r="AD1812" i="47"/>
  <c r="T1812" i="47"/>
  <c r="AB1812" i="47"/>
  <c r="U1812" i="47"/>
  <c r="AA1811" i="47"/>
  <c r="AD1811" i="47"/>
  <c r="T1811" i="47"/>
  <c r="AB1811" i="47"/>
  <c r="U1811" i="47"/>
  <c r="AA1810" i="47"/>
  <c r="AD1810" i="47"/>
  <c r="T1810" i="47"/>
  <c r="AB1810" i="47"/>
  <c r="U1810" i="47"/>
  <c r="T1809" i="47"/>
  <c r="AA1809" i="47"/>
  <c r="AD1809" i="47"/>
  <c r="AB1809" i="47"/>
  <c r="U1809" i="47"/>
  <c r="AB1808" i="47"/>
  <c r="U1808" i="47"/>
  <c r="AA1808" i="47"/>
  <c r="AD1808" i="47"/>
  <c r="T1808" i="47"/>
  <c r="AB1807" i="47"/>
  <c r="U1807" i="47"/>
  <c r="T1807" i="47"/>
  <c r="AA1807" i="47"/>
  <c r="AD1807" i="47"/>
  <c r="AB1806" i="47"/>
  <c r="U1806" i="47"/>
  <c r="AA1806" i="47"/>
  <c r="AD1806" i="47"/>
  <c r="T1806" i="47"/>
  <c r="AB1805" i="47"/>
  <c r="U1805" i="47"/>
  <c r="AA1805" i="47"/>
  <c r="AC1805" i="47" s="1"/>
  <c r="AE1805" i="47" s="1"/>
  <c r="AD1805" i="47"/>
  <c r="T1805" i="47"/>
  <c r="AB1804" i="47"/>
  <c r="U1804" i="47"/>
  <c r="AA1804" i="47"/>
  <c r="AC1804" i="47" s="1"/>
  <c r="AE1804" i="47" s="1"/>
  <c r="AD1804" i="47"/>
  <c r="T1804" i="47"/>
  <c r="V1804" i="47" s="1"/>
  <c r="AB1803" i="47"/>
  <c r="U1803" i="47"/>
  <c r="AA1803" i="47"/>
  <c r="AC1803" i="47" s="1"/>
  <c r="AE1803" i="47" s="1"/>
  <c r="AD1803" i="47"/>
  <c r="T1803" i="47"/>
  <c r="AA1802" i="47"/>
  <c r="AD1802" i="47"/>
  <c r="T1802" i="47"/>
  <c r="AB1802" i="47"/>
  <c r="U1802" i="47"/>
  <c r="AB1801" i="47"/>
  <c r="U1801" i="47"/>
  <c r="AA1801" i="47"/>
  <c r="AC1801" i="47" s="1"/>
  <c r="AE1801" i="47" s="1"/>
  <c r="AD1801" i="47"/>
  <c r="T1801" i="47"/>
  <c r="AB1800" i="47"/>
  <c r="U1800" i="47"/>
  <c r="AA1800" i="47"/>
  <c r="AC1800" i="47" s="1"/>
  <c r="AE1800" i="47" s="1"/>
  <c r="AD1800" i="47"/>
  <c r="T1800" i="47"/>
  <c r="V1800" i="47" s="1"/>
  <c r="AA1799" i="47"/>
  <c r="AD1799" i="47"/>
  <c r="T1799" i="47"/>
  <c r="AB1799" i="47"/>
  <c r="U1799" i="47"/>
  <c r="AB1798" i="47"/>
  <c r="U1798" i="47"/>
  <c r="AA1798" i="47"/>
  <c r="AD1798" i="47"/>
  <c r="T1798" i="47"/>
  <c r="V1798" i="47" s="1"/>
  <c r="AA1797" i="47"/>
  <c r="AD1797" i="47"/>
  <c r="T1797" i="47"/>
  <c r="AB1797" i="47"/>
  <c r="U1797" i="47"/>
  <c r="AB1796" i="47"/>
  <c r="U1796" i="47"/>
  <c r="AA1796" i="47"/>
  <c r="AC1796" i="47" s="1"/>
  <c r="AE1796" i="47" s="1"/>
  <c r="AD1796" i="47"/>
  <c r="T1796" i="47"/>
  <c r="AA1795" i="47"/>
  <c r="AD1795" i="47"/>
  <c r="T1795" i="47"/>
  <c r="AB1795" i="47"/>
  <c r="U1795" i="47"/>
  <c r="AA1794" i="47"/>
  <c r="AD1794" i="47"/>
  <c r="T1794" i="47"/>
  <c r="AB1794" i="47"/>
  <c r="U1794" i="47"/>
  <c r="AA1793" i="47"/>
  <c r="AD1793" i="47"/>
  <c r="T1793" i="47"/>
  <c r="AB1793" i="47"/>
  <c r="U1793" i="47"/>
  <c r="AA1792" i="47"/>
  <c r="AD1792" i="47"/>
  <c r="T1792" i="47"/>
  <c r="AB1792" i="47"/>
  <c r="U1792" i="47"/>
  <c r="AA1791" i="47"/>
  <c r="AD1791" i="47"/>
  <c r="T1791" i="47"/>
  <c r="AB1791" i="47"/>
  <c r="U1791" i="47"/>
  <c r="AB1790" i="47"/>
  <c r="U1790" i="47"/>
  <c r="AA1790" i="47"/>
  <c r="AD1790" i="47"/>
  <c r="T1790" i="47"/>
  <c r="AA1789" i="47"/>
  <c r="AD1789" i="47"/>
  <c r="T1789" i="47"/>
  <c r="AB1789" i="47"/>
  <c r="U1789" i="47"/>
  <c r="AA1788" i="47"/>
  <c r="AD1788" i="47"/>
  <c r="T1788" i="47"/>
  <c r="AB1788" i="47"/>
  <c r="U1788" i="47"/>
  <c r="AA1787" i="47"/>
  <c r="AD1787" i="47"/>
  <c r="T1787" i="47"/>
  <c r="AB1787" i="47"/>
  <c r="U1787" i="47"/>
  <c r="AA1786" i="47"/>
  <c r="AD1786" i="47"/>
  <c r="T1786" i="47"/>
  <c r="AB1786" i="47"/>
  <c r="U1786" i="47"/>
  <c r="AA1785" i="47"/>
  <c r="AD1785" i="47"/>
  <c r="T1785" i="47"/>
  <c r="AB1785" i="47"/>
  <c r="U1785" i="47"/>
  <c r="AA1784" i="47"/>
  <c r="AD1784" i="47"/>
  <c r="T1784" i="47"/>
  <c r="AB1784" i="47"/>
  <c r="U1784" i="47"/>
  <c r="AB1783" i="47"/>
  <c r="U1783" i="47"/>
  <c r="AA1783" i="47"/>
  <c r="AD1783" i="47"/>
  <c r="T1783" i="47"/>
  <c r="AB1782" i="47"/>
  <c r="U1782" i="47"/>
  <c r="AA1782" i="47"/>
  <c r="AC1782" i="47" s="1"/>
  <c r="AE1782" i="47" s="1"/>
  <c r="AD1782" i="47"/>
  <c r="T1782" i="47"/>
  <c r="AA1781" i="47"/>
  <c r="AD1781" i="47"/>
  <c r="T1781" i="47"/>
  <c r="AB1781" i="47"/>
  <c r="U1781" i="47"/>
  <c r="AA1780" i="47"/>
  <c r="AD1780" i="47"/>
  <c r="T1780" i="47"/>
  <c r="AB1780" i="47"/>
  <c r="U1780" i="47"/>
  <c r="AA1779" i="47"/>
  <c r="AD1779" i="47"/>
  <c r="T1779" i="47"/>
  <c r="AB1779" i="47"/>
  <c r="U1779" i="47"/>
  <c r="AB1778" i="47"/>
  <c r="U1778" i="47"/>
  <c r="AA1778" i="47"/>
  <c r="AD1778" i="47"/>
  <c r="T1778" i="47"/>
  <c r="AB1777" i="47"/>
  <c r="U1777" i="47"/>
  <c r="AA1777" i="47"/>
  <c r="AC1777" i="47" s="1"/>
  <c r="AE1777" i="47" s="1"/>
  <c r="AD1777" i="47"/>
  <c r="T1777" i="47"/>
  <c r="V1777" i="47" s="1"/>
  <c r="AA1776" i="47"/>
  <c r="AD1776" i="47"/>
  <c r="T1776" i="47"/>
  <c r="AB1776" i="47"/>
  <c r="U1776" i="47"/>
  <c r="AA1775" i="47"/>
  <c r="AD1775" i="47"/>
  <c r="T1775" i="47"/>
  <c r="AB1775" i="47"/>
  <c r="U1775" i="47"/>
  <c r="AA1774" i="47"/>
  <c r="AD1774" i="47"/>
  <c r="T1774" i="47"/>
  <c r="AB1774" i="47"/>
  <c r="U1774" i="47"/>
  <c r="AA1773" i="47"/>
  <c r="AD1773" i="47"/>
  <c r="T1773" i="47"/>
  <c r="AB1773" i="47"/>
  <c r="U1773" i="47"/>
  <c r="AB1772" i="47"/>
  <c r="U1772" i="47"/>
  <c r="AA1772" i="47"/>
  <c r="AD1772" i="47"/>
  <c r="T1772" i="47"/>
  <c r="V1772" i="47" s="1"/>
  <c r="AB1771" i="47"/>
  <c r="U1771" i="47"/>
  <c r="AA1771" i="47"/>
  <c r="AC1771" i="47" s="1"/>
  <c r="AE1771" i="47" s="1"/>
  <c r="AD1771" i="47"/>
  <c r="T1771" i="47"/>
  <c r="AB1770" i="47"/>
  <c r="U1770" i="47"/>
  <c r="AA1770" i="47"/>
  <c r="AD1770" i="47"/>
  <c r="T1770" i="47"/>
  <c r="V1770" i="47" s="1"/>
  <c r="AB1769" i="47"/>
  <c r="U1769" i="47"/>
  <c r="AA1769" i="47"/>
  <c r="AC1769" i="47" s="1"/>
  <c r="AE1769" i="47" s="1"/>
  <c r="AD1769" i="47"/>
  <c r="T1769" i="47"/>
  <c r="AA1768" i="47"/>
  <c r="AD1768" i="47"/>
  <c r="T1768" i="47"/>
  <c r="AB1768" i="47"/>
  <c r="U1768" i="47"/>
  <c r="AB1767" i="47"/>
  <c r="U1767" i="47"/>
  <c r="AA1767" i="47"/>
  <c r="AD1767" i="47"/>
  <c r="T1767" i="47"/>
  <c r="AB1766" i="47"/>
  <c r="U1766" i="47"/>
  <c r="AA1766" i="47"/>
  <c r="AC1766" i="47" s="1"/>
  <c r="AE1766" i="47" s="1"/>
  <c r="AD1766" i="47"/>
  <c r="T1766" i="47"/>
  <c r="V1766" i="47" s="1"/>
  <c r="AB1765" i="47"/>
  <c r="U1765" i="47"/>
  <c r="AA1765" i="47"/>
  <c r="AC1765" i="47" s="1"/>
  <c r="AE1765" i="47" s="1"/>
  <c r="AD1765" i="47"/>
  <c r="T1765" i="47"/>
  <c r="AA1764" i="47"/>
  <c r="AD1764" i="47"/>
  <c r="T1764" i="47"/>
  <c r="AB1764" i="47"/>
  <c r="U1764" i="47"/>
  <c r="AA1763" i="47"/>
  <c r="AD1763" i="47"/>
  <c r="T1763" i="47"/>
  <c r="AB1763" i="47"/>
  <c r="U1763" i="47"/>
  <c r="AA1762" i="47"/>
  <c r="AD1762" i="47"/>
  <c r="T1762" i="47"/>
  <c r="AB1762" i="47"/>
  <c r="U1762" i="47"/>
  <c r="AA1761" i="47"/>
  <c r="AD1761" i="47"/>
  <c r="T1761" i="47"/>
  <c r="AB1761" i="47"/>
  <c r="U1761" i="47"/>
  <c r="AA1760" i="47"/>
  <c r="AD1760" i="47"/>
  <c r="T1760" i="47"/>
  <c r="AB1760" i="47"/>
  <c r="U1760" i="47"/>
  <c r="AA1759" i="47"/>
  <c r="AD1759" i="47"/>
  <c r="T1759" i="47"/>
  <c r="AB1759" i="47"/>
  <c r="U1759" i="47"/>
  <c r="AA1758" i="47"/>
  <c r="AD1758" i="47"/>
  <c r="T1758" i="47"/>
  <c r="AB1758" i="47"/>
  <c r="U1758" i="47"/>
  <c r="AA1757" i="47"/>
  <c r="AD1757" i="47"/>
  <c r="T1757" i="47"/>
  <c r="AB1757" i="47"/>
  <c r="U1757" i="47"/>
  <c r="AA1756" i="47"/>
  <c r="AD1756" i="47"/>
  <c r="T1756" i="47"/>
  <c r="AB1756" i="47"/>
  <c r="U1756" i="47"/>
  <c r="AA1755" i="47"/>
  <c r="AD1755" i="47"/>
  <c r="T1755" i="47"/>
  <c r="AB1755" i="47"/>
  <c r="U1755" i="47"/>
  <c r="AA1754" i="47"/>
  <c r="AD1754" i="47"/>
  <c r="T1754" i="47"/>
  <c r="AB1754" i="47"/>
  <c r="U1754" i="47"/>
  <c r="AA1753" i="47"/>
  <c r="AD1753" i="47"/>
  <c r="T1753" i="47"/>
  <c r="AB1753" i="47"/>
  <c r="U1753" i="47"/>
  <c r="AA1752" i="47"/>
  <c r="AD1752" i="47"/>
  <c r="T1752" i="47"/>
  <c r="AB1752" i="47"/>
  <c r="U1752" i="47"/>
  <c r="AA1751" i="47"/>
  <c r="AD1751" i="47"/>
  <c r="T1751" i="47"/>
  <c r="AB1751" i="47"/>
  <c r="U1751" i="47"/>
  <c r="AA1750" i="47"/>
  <c r="AD1750" i="47"/>
  <c r="T1750" i="47"/>
  <c r="AB1750" i="47"/>
  <c r="U1750" i="47"/>
  <c r="AA1749" i="47"/>
  <c r="AD1749" i="47"/>
  <c r="T1749" i="47"/>
  <c r="AB1749" i="47"/>
  <c r="U1749" i="47"/>
  <c r="AA1748" i="47"/>
  <c r="AD1748" i="47"/>
  <c r="T1748" i="47"/>
  <c r="AB1748" i="47"/>
  <c r="U1748" i="47"/>
  <c r="AA1747" i="47"/>
  <c r="AD1747" i="47"/>
  <c r="T1747" i="47"/>
  <c r="AB1747" i="47"/>
  <c r="U1747" i="47"/>
  <c r="AA1746" i="47"/>
  <c r="AD1746" i="47"/>
  <c r="T1746" i="47"/>
  <c r="AB1746" i="47"/>
  <c r="U1746" i="47"/>
  <c r="AA1745" i="47"/>
  <c r="AD1745" i="47"/>
  <c r="T1745" i="47"/>
  <c r="AB1745" i="47"/>
  <c r="U1745" i="47"/>
  <c r="AA1744" i="47"/>
  <c r="AD1744" i="47"/>
  <c r="T1744" i="47"/>
  <c r="AB1744" i="47"/>
  <c r="U1744" i="47"/>
  <c r="AA1743" i="47"/>
  <c r="AD1743" i="47"/>
  <c r="T1743" i="47"/>
  <c r="AB1743" i="47"/>
  <c r="U1743" i="47"/>
  <c r="AA1742" i="47"/>
  <c r="AD1742" i="47"/>
  <c r="T1742" i="47"/>
  <c r="AB1742" i="47"/>
  <c r="U1742" i="47"/>
  <c r="AB1741" i="47"/>
  <c r="U1741" i="47"/>
  <c r="AA1741" i="47"/>
  <c r="AD1741" i="47"/>
  <c r="T1741" i="47"/>
  <c r="V1741" i="47" s="1"/>
  <c r="AB1740" i="47"/>
  <c r="U1740" i="47"/>
  <c r="AA1740" i="47"/>
  <c r="AC1740" i="47" s="1"/>
  <c r="AE1740" i="47" s="1"/>
  <c r="AD1740" i="47"/>
  <c r="T1740" i="47"/>
  <c r="AA1739" i="47"/>
  <c r="AD1739" i="47"/>
  <c r="T1739" i="47"/>
  <c r="AB1739" i="47"/>
  <c r="U1739" i="47"/>
  <c r="AA1738" i="47"/>
  <c r="AD1738" i="47"/>
  <c r="T1738" i="47"/>
  <c r="AB1738" i="47"/>
  <c r="U1738" i="47"/>
  <c r="AA1737" i="47"/>
  <c r="AD1737" i="47"/>
  <c r="T1737" i="47"/>
  <c r="AB1737" i="47"/>
  <c r="U1737" i="47"/>
  <c r="AA1736" i="47"/>
  <c r="AD1736" i="47"/>
  <c r="T1736" i="47"/>
  <c r="AB1736" i="47"/>
  <c r="U1736" i="47"/>
  <c r="AB1735" i="47"/>
  <c r="U1735" i="47"/>
  <c r="AA1735" i="47"/>
  <c r="AD1735" i="47"/>
  <c r="T1735" i="47"/>
  <c r="V1735" i="47" s="1"/>
  <c r="AA1734" i="47"/>
  <c r="AD1734" i="47"/>
  <c r="T1734" i="47"/>
  <c r="AB1734" i="47"/>
  <c r="U1734" i="47"/>
  <c r="AA1733" i="47"/>
  <c r="AD1733" i="47"/>
  <c r="T1733" i="47"/>
  <c r="AB1733" i="47"/>
  <c r="U1733" i="47"/>
  <c r="AA1732" i="47"/>
  <c r="AD1732" i="47"/>
  <c r="T1732" i="47"/>
  <c r="AB1732" i="47"/>
  <c r="U1732" i="47"/>
  <c r="AA1731" i="47"/>
  <c r="AD1731" i="47"/>
  <c r="T1731" i="47"/>
  <c r="AB1731" i="47"/>
  <c r="U1731" i="47"/>
  <c r="AA1730" i="47"/>
  <c r="AD1730" i="47"/>
  <c r="T1730" i="47"/>
  <c r="AB1730" i="47"/>
  <c r="U1730" i="47"/>
  <c r="AA1729" i="47"/>
  <c r="AD1729" i="47"/>
  <c r="T1729" i="47"/>
  <c r="AB1729" i="47"/>
  <c r="U1729" i="47"/>
  <c r="AB1728" i="47"/>
  <c r="U1728" i="47"/>
  <c r="AA1728" i="47"/>
  <c r="AD1728" i="47"/>
  <c r="T1728" i="47"/>
  <c r="V1728" i="47" s="1"/>
  <c r="AB1727" i="47"/>
  <c r="U1727" i="47"/>
  <c r="AA1727" i="47"/>
  <c r="AC1727" i="47" s="1"/>
  <c r="AE1727" i="47" s="1"/>
  <c r="AD1727" i="47"/>
  <c r="T1727" i="47"/>
  <c r="V1727" i="47" s="1"/>
  <c r="AB1726" i="47"/>
  <c r="U1726" i="47"/>
  <c r="AA1726" i="47"/>
  <c r="AC1726" i="47" s="1"/>
  <c r="AE1726" i="47" s="1"/>
  <c r="AD1726" i="47"/>
  <c r="T1726" i="47"/>
  <c r="V1726" i="47" s="1"/>
  <c r="AA1725" i="47"/>
  <c r="AD1725" i="47"/>
  <c r="T1725" i="47"/>
  <c r="AB1725" i="47"/>
  <c r="U1725" i="47"/>
  <c r="AB1724" i="47"/>
  <c r="U1724" i="47"/>
  <c r="AA1724" i="47"/>
  <c r="AD1724" i="47"/>
  <c r="T1724" i="47"/>
  <c r="V1724" i="47" s="1"/>
  <c r="AB1723" i="47"/>
  <c r="U1723" i="47"/>
  <c r="AA1723" i="47"/>
  <c r="AC1723" i="47" s="1"/>
  <c r="AE1723" i="47" s="1"/>
  <c r="AD1723" i="47"/>
  <c r="T1723" i="47"/>
  <c r="V1723" i="47" s="1"/>
  <c r="AB1722" i="47"/>
  <c r="U1722" i="47"/>
  <c r="AA1722" i="47"/>
  <c r="AC1722" i="47" s="1"/>
  <c r="AE1722" i="47" s="1"/>
  <c r="AD1722" i="47"/>
  <c r="T1722" i="47"/>
  <c r="V1722" i="47" s="1"/>
  <c r="AB1721" i="47"/>
  <c r="U1721" i="47"/>
  <c r="AA1721" i="47"/>
  <c r="AD1721" i="47"/>
  <c r="T1721" i="47"/>
  <c r="V1721" i="47" s="1"/>
  <c r="AA1720" i="47"/>
  <c r="AD1720" i="47"/>
  <c r="T1720" i="47"/>
  <c r="AB1720" i="47"/>
  <c r="U1720" i="47"/>
  <c r="AB1719" i="47"/>
  <c r="U1719" i="47"/>
  <c r="AA1719" i="47"/>
  <c r="AC1719" i="47" s="1"/>
  <c r="AE1719" i="47" s="1"/>
  <c r="AD1719" i="47"/>
  <c r="T1719" i="47"/>
  <c r="V1719" i="47" s="1"/>
  <c r="AA1718" i="47"/>
  <c r="AD1718" i="47"/>
  <c r="T1718" i="47"/>
  <c r="AB1718" i="47"/>
  <c r="U1718" i="47"/>
  <c r="AB1717" i="47"/>
  <c r="U1717" i="47"/>
  <c r="AA1717" i="47"/>
  <c r="AC1717" i="47" s="1"/>
  <c r="AE1717" i="47" s="1"/>
  <c r="AD1717" i="47"/>
  <c r="T1717" i="47"/>
  <c r="V1717" i="47" s="1"/>
  <c r="AB1716" i="47"/>
  <c r="U1716" i="47"/>
  <c r="AA1716" i="47"/>
  <c r="AC1716" i="47" s="1"/>
  <c r="AE1716" i="47" s="1"/>
  <c r="AD1716" i="47"/>
  <c r="T1716" i="47"/>
  <c r="V1716" i="47" s="1"/>
  <c r="AB1715" i="47"/>
  <c r="U1715" i="47"/>
  <c r="AA1715" i="47"/>
  <c r="AC1715" i="47" s="1"/>
  <c r="AE1715" i="47" s="1"/>
  <c r="AD1715" i="47"/>
  <c r="T1715" i="47"/>
  <c r="V1715" i="47" s="1"/>
  <c r="AB1714" i="47"/>
  <c r="U1714" i="47"/>
  <c r="AA1714" i="47"/>
  <c r="AC1714" i="47" s="1"/>
  <c r="AE1714" i="47" s="1"/>
  <c r="AD1714" i="47"/>
  <c r="T1714" i="47"/>
  <c r="V1714" i="47" s="1"/>
  <c r="AB1713" i="47"/>
  <c r="U1713" i="47"/>
  <c r="AA1713" i="47"/>
  <c r="AD1713" i="47"/>
  <c r="T1713" i="47"/>
  <c r="V1713" i="47" s="1"/>
  <c r="AA1712" i="47"/>
  <c r="AD1712" i="47"/>
  <c r="T1712" i="47"/>
  <c r="AB1712" i="47"/>
  <c r="U1712" i="47"/>
  <c r="AA1711" i="47"/>
  <c r="AD1711" i="47"/>
  <c r="T1711" i="47"/>
  <c r="AB1711" i="47"/>
  <c r="U1711" i="47"/>
  <c r="AA1710" i="47"/>
  <c r="AD1710" i="47"/>
  <c r="T1710" i="47"/>
  <c r="AB1710" i="47"/>
  <c r="U1710" i="47"/>
  <c r="AB1709" i="47"/>
  <c r="U1709" i="47"/>
  <c r="AA1709" i="47"/>
  <c r="AD1709" i="47"/>
  <c r="T1709" i="47"/>
  <c r="V1709" i="47" s="1"/>
  <c r="AA1708" i="47"/>
  <c r="AD1708" i="47"/>
  <c r="T1708" i="47"/>
  <c r="AB1708" i="47"/>
  <c r="U1708" i="47"/>
  <c r="AB1707" i="47"/>
  <c r="U1707" i="47"/>
  <c r="AA1707" i="47"/>
  <c r="AC1707" i="47" s="1"/>
  <c r="AE1707" i="47" s="1"/>
  <c r="AD1707" i="47"/>
  <c r="T1707" i="47"/>
  <c r="V1707" i="47" s="1"/>
  <c r="AB1706" i="47"/>
  <c r="U1706" i="47"/>
  <c r="AA1706" i="47"/>
  <c r="AD1706" i="47"/>
  <c r="T1706" i="47"/>
  <c r="V1706" i="47" s="1"/>
  <c r="AB1705" i="47"/>
  <c r="U1705" i="47"/>
  <c r="AA1705" i="47"/>
  <c r="AD1705" i="47"/>
  <c r="T1705" i="47"/>
  <c r="AB1704" i="47"/>
  <c r="U1704" i="47"/>
  <c r="AA1704" i="47"/>
  <c r="AD1704" i="47"/>
  <c r="T1704" i="47"/>
  <c r="AA1703" i="47"/>
  <c r="AD1703" i="47"/>
  <c r="T1703" i="47"/>
  <c r="AB1703" i="47"/>
  <c r="U1703" i="47"/>
  <c r="AA1702" i="47"/>
  <c r="AD1702" i="47"/>
  <c r="T1702" i="47"/>
  <c r="AB1702" i="47"/>
  <c r="U1702" i="47"/>
  <c r="AA1701" i="47"/>
  <c r="AD1701" i="47"/>
  <c r="T1701" i="47"/>
  <c r="AB1701" i="47"/>
  <c r="U1701" i="47"/>
  <c r="AA1700" i="47"/>
  <c r="AD1700" i="47"/>
  <c r="T1700" i="47"/>
  <c r="AB1700" i="47"/>
  <c r="U1700" i="47"/>
  <c r="AA1699" i="47"/>
  <c r="AD1699" i="47"/>
  <c r="T1699" i="47"/>
  <c r="AB1699" i="47"/>
  <c r="U1699" i="47"/>
  <c r="AB1698" i="47"/>
  <c r="U1698" i="47"/>
  <c r="AA1698" i="47"/>
  <c r="AD1698" i="47"/>
  <c r="T1698" i="47"/>
  <c r="V1698" i="47" s="1"/>
  <c r="AB1697" i="47"/>
  <c r="U1697" i="47"/>
  <c r="AA1697" i="47"/>
  <c r="AC1697" i="47" s="1"/>
  <c r="AE1697" i="47" s="1"/>
  <c r="AD1697" i="47"/>
  <c r="T1697" i="47"/>
  <c r="V1697" i="47" s="1"/>
  <c r="AA1696" i="47"/>
  <c r="AD1696" i="47"/>
  <c r="T1696" i="47"/>
  <c r="AB1696" i="47"/>
  <c r="U1696" i="47"/>
  <c r="AA1695" i="47"/>
  <c r="AD1695" i="47"/>
  <c r="T1695" i="47"/>
  <c r="AB1695" i="47"/>
  <c r="U1695" i="47"/>
  <c r="AA1694" i="47"/>
  <c r="AD1694" i="47"/>
  <c r="T1694" i="47"/>
  <c r="AB1694" i="47"/>
  <c r="U1694" i="47"/>
  <c r="AA1693" i="47"/>
  <c r="AD1693" i="47"/>
  <c r="T1693" i="47"/>
  <c r="AB1693" i="47"/>
  <c r="U1693" i="47"/>
  <c r="AA1692" i="47"/>
  <c r="AD1692" i="47"/>
  <c r="T1692" i="47"/>
  <c r="AB1692" i="47"/>
  <c r="U1692" i="47"/>
  <c r="AA1691" i="47"/>
  <c r="AD1691" i="47"/>
  <c r="T1691" i="47"/>
  <c r="AB1691" i="47"/>
  <c r="U1691" i="47"/>
  <c r="AA1690" i="47"/>
  <c r="AD1690" i="47"/>
  <c r="T1690" i="47"/>
  <c r="AB1690" i="47"/>
  <c r="U1690" i="47"/>
  <c r="AA1689" i="47"/>
  <c r="AD1689" i="47"/>
  <c r="T1689" i="47"/>
  <c r="AB1689" i="47"/>
  <c r="U1689" i="47"/>
  <c r="AA1688" i="47"/>
  <c r="AD1688" i="47"/>
  <c r="T1688" i="47"/>
  <c r="AB1688" i="47"/>
  <c r="U1688" i="47"/>
  <c r="AA1687" i="47"/>
  <c r="AD1687" i="47"/>
  <c r="T1687" i="47"/>
  <c r="AB1687" i="47"/>
  <c r="U1687" i="47"/>
  <c r="AA1686" i="47"/>
  <c r="AD1686" i="47"/>
  <c r="T1686" i="47"/>
  <c r="AB1686" i="47"/>
  <c r="U1686" i="47"/>
  <c r="AA1685" i="47"/>
  <c r="AD1685" i="47"/>
  <c r="T1685" i="47"/>
  <c r="AB1685" i="47"/>
  <c r="U1685" i="47"/>
  <c r="AA1684" i="47"/>
  <c r="AD1684" i="47"/>
  <c r="T1684" i="47"/>
  <c r="AB1684" i="47"/>
  <c r="U1684" i="47"/>
  <c r="AA1683" i="47"/>
  <c r="AD1683" i="47"/>
  <c r="T1683" i="47"/>
  <c r="AB1683" i="47"/>
  <c r="U1683" i="47"/>
  <c r="AA1682" i="47"/>
  <c r="AD1682" i="47"/>
  <c r="T1682" i="47"/>
  <c r="AB1682" i="47"/>
  <c r="U1682" i="47"/>
  <c r="AA1681" i="47"/>
  <c r="AD1681" i="47"/>
  <c r="T1681" i="47"/>
  <c r="AB1681" i="47"/>
  <c r="U1681" i="47"/>
  <c r="AB1680" i="47"/>
  <c r="U1680" i="47"/>
  <c r="AA1680" i="47"/>
  <c r="AD1680" i="47"/>
  <c r="T1680" i="47"/>
  <c r="V1680" i="47" s="1"/>
  <c r="AA1679" i="47"/>
  <c r="AD1679" i="47"/>
  <c r="T1679" i="47"/>
  <c r="AB1679" i="47"/>
  <c r="U1679" i="47"/>
  <c r="AA1678" i="47"/>
  <c r="AD1678" i="47"/>
  <c r="T1678" i="47"/>
  <c r="AB1678" i="47"/>
  <c r="U1678" i="47"/>
  <c r="AA1677" i="47"/>
  <c r="AD1677" i="47"/>
  <c r="T1677" i="47"/>
  <c r="AB1677" i="47"/>
  <c r="U1677" i="47"/>
  <c r="AA1676" i="47"/>
  <c r="AD1676" i="47"/>
  <c r="T1676" i="47"/>
  <c r="AB1676" i="47"/>
  <c r="U1676" i="47"/>
  <c r="AA1675" i="47"/>
  <c r="AD1675" i="47"/>
  <c r="T1675" i="47"/>
  <c r="AB1675" i="47"/>
  <c r="U1675" i="47"/>
  <c r="AA1674" i="47"/>
  <c r="AD1674" i="47"/>
  <c r="T1674" i="47"/>
  <c r="AB1674" i="47"/>
  <c r="U1674" i="47"/>
  <c r="AB1673" i="47"/>
  <c r="U1673" i="47"/>
  <c r="AA1673" i="47"/>
  <c r="AD1673" i="47"/>
  <c r="T1673" i="47"/>
  <c r="V1673" i="47" s="1"/>
  <c r="AA1672" i="47"/>
  <c r="AD1672" i="47"/>
  <c r="T1672" i="47"/>
  <c r="AB1672" i="47"/>
  <c r="U1672" i="47"/>
  <c r="AA1671" i="47"/>
  <c r="AD1671" i="47"/>
  <c r="T1671" i="47"/>
  <c r="AB1671" i="47"/>
  <c r="U1671" i="47"/>
  <c r="AA1670" i="47"/>
  <c r="AD1670" i="47"/>
  <c r="T1670" i="47"/>
  <c r="AB1670" i="47"/>
  <c r="U1670" i="47"/>
  <c r="AA1669" i="47"/>
  <c r="AD1669" i="47"/>
  <c r="T1669" i="47"/>
  <c r="AB1669" i="47"/>
  <c r="U1669" i="47"/>
  <c r="AA1668" i="47"/>
  <c r="AD1668" i="47"/>
  <c r="T1668" i="47"/>
  <c r="AB1668" i="47"/>
  <c r="U1668" i="47"/>
  <c r="AB1667" i="47"/>
  <c r="U1667" i="47"/>
  <c r="AA1667" i="47"/>
  <c r="AD1667" i="47"/>
  <c r="T1667" i="47"/>
  <c r="V1667" i="47" s="1"/>
  <c r="AA1666" i="47"/>
  <c r="AD1666" i="47"/>
  <c r="T1666" i="47"/>
  <c r="AB1666" i="47"/>
  <c r="U1666" i="47"/>
  <c r="AA1665" i="47"/>
  <c r="AD1665" i="47"/>
  <c r="T1665" i="47"/>
  <c r="AB1665" i="47"/>
  <c r="U1665" i="47"/>
  <c r="AA1664" i="47"/>
  <c r="AD1664" i="47"/>
  <c r="T1664" i="47"/>
  <c r="AB1664" i="47"/>
  <c r="U1664" i="47"/>
  <c r="AA1663" i="47"/>
  <c r="AD1663" i="47"/>
  <c r="T1663" i="47"/>
  <c r="AB1663" i="47"/>
  <c r="U1663" i="47"/>
  <c r="AB1662" i="47"/>
  <c r="U1662" i="47"/>
  <c r="AA1662" i="47"/>
  <c r="AD1662" i="47"/>
  <c r="T1662" i="47"/>
  <c r="V1662" i="47" s="1"/>
  <c r="AB1661" i="47"/>
  <c r="U1661" i="47"/>
  <c r="AA1661" i="47"/>
  <c r="AD1661" i="47"/>
  <c r="T1661" i="47"/>
  <c r="V1661" i="47" s="1"/>
  <c r="AB1660" i="47"/>
  <c r="U1660" i="47"/>
  <c r="AA1660" i="47"/>
  <c r="AC1660" i="47" s="1"/>
  <c r="AE1660" i="47" s="1"/>
  <c r="AD1660" i="47"/>
  <c r="T1660" i="47"/>
  <c r="V1660" i="47" s="1"/>
  <c r="AB1659" i="47"/>
  <c r="U1659" i="47"/>
  <c r="AA1659" i="47"/>
  <c r="AD1659" i="47"/>
  <c r="T1659" i="47"/>
  <c r="V1659" i="47" s="1"/>
  <c r="AB1658" i="47"/>
  <c r="U1658" i="47"/>
  <c r="AA1658" i="47"/>
  <c r="AC1658" i="47" s="1"/>
  <c r="AE1658" i="47" s="1"/>
  <c r="AD1658" i="47"/>
  <c r="T1658" i="47"/>
  <c r="AB1657" i="47"/>
  <c r="U1657" i="47"/>
  <c r="AA1657" i="47"/>
  <c r="AC1657" i="47" s="1"/>
  <c r="AE1657" i="47" s="1"/>
  <c r="AD1657" i="47"/>
  <c r="T1657" i="47"/>
  <c r="V1657" i="47" s="1"/>
  <c r="AB1656" i="47"/>
  <c r="U1656" i="47"/>
  <c r="AA1656" i="47"/>
  <c r="AD1656" i="47"/>
  <c r="T1656" i="47"/>
  <c r="V1656" i="47" s="1"/>
  <c r="AA1655" i="47"/>
  <c r="AD1655" i="47"/>
  <c r="T1655" i="47"/>
  <c r="AB1655" i="47"/>
  <c r="U1655" i="47"/>
  <c r="AB1654" i="47"/>
  <c r="U1654" i="47"/>
  <c r="AA1654" i="47"/>
  <c r="AC1654" i="47" s="1"/>
  <c r="AE1654" i="47" s="1"/>
  <c r="AD1654" i="47"/>
  <c r="T1654" i="47"/>
  <c r="V1654" i="47" s="1"/>
  <c r="AB1653" i="47"/>
  <c r="U1653" i="47"/>
  <c r="AA1653" i="47"/>
  <c r="AD1653" i="47"/>
  <c r="T1653" i="47"/>
  <c r="AA1652" i="47"/>
  <c r="AD1652" i="47"/>
  <c r="T1652" i="47"/>
  <c r="AB1652" i="47"/>
  <c r="U1652" i="47"/>
  <c r="AA1651" i="47"/>
  <c r="AD1651" i="47"/>
  <c r="T1651" i="47"/>
  <c r="AB1651" i="47"/>
  <c r="U1651" i="47"/>
  <c r="AA1650" i="47"/>
  <c r="AD1650" i="47"/>
  <c r="T1650" i="47"/>
  <c r="AB1650" i="47"/>
  <c r="U1650" i="47"/>
  <c r="AB1649" i="47"/>
  <c r="U1649" i="47"/>
  <c r="AA1649" i="47"/>
  <c r="AC1649" i="47" s="1"/>
  <c r="AE1649" i="47" s="1"/>
  <c r="AD1649" i="47"/>
  <c r="T1649" i="47"/>
  <c r="V1649" i="47" s="1"/>
  <c r="AA1648" i="47"/>
  <c r="AD1648" i="47"/>
  <c r="T1648" i="47"/>
  <c r="AB1648" i="47"/>
  <c r="U1648" i="47"/>
  <c r="AA1647" i="47"/>
  <c r="AD1647" i="47"/>
  <c r="T1647" i="47"/>
  <c r="AB1647" i="47"/>
  <c r="U1647" i="47"/>
  <c r="AA1646" i="47"/>
  <c r="AD1646" i="47"/>
  <c r="T1646" i="47"/>
  <c r="AB1646" i="47"/>
  <c r="U1646" i="47"/>
  <c r="AB1645" i="47"/>
  <c r="U1645" i="47"/>
  <c r="AA1645" i="47"/>
  <c r="AD1645" i="47"/>
  <c r="T1645" i="47"/>
  <c r="V1645" i="47" s="1"/>
  <c r="AA1644" i="47"/>
  <c r="AD1644" i="47"/>
  <c r="T1644" i="47"/>
  <c r="AB1644" i="47"/>
  <c r="U1644" i="47"/>
  <c r="AB1643" i="47"/>
  <c r="U1643" i="47"/>
  <c r="AA1643" i="47"/>
  <c r="AC1643" i="47" s="1"/>
  <c r="AE1643" i="47" s="1"/>
  <c r="AD1643" i="47"/>
  <c r="T1643" i="47"/>
  <c r="V1643" i="47" s="1"/>
  <c r="AB1642" i="47"/>
  <c r="U1642" i="47"/>
  <c r="AA1642" i="47"/>
  <c r="AD1642" i="47"/>
  <c r="T1642" i="47"/>
  <c r="V1642" i="47" s="1"/>
  <c r="AA1641" i="47"/>
  <c r="AD1641" i="47"/>
  <c r="T1641" i="47"/>
  <c r="AB1641" i="47"/>
  <c r="U1641" i="47"/>
  <c r="AB1640" i="47"/>
  <c r="U1640" i="47"/>
  <c r="AA1640" i="47"/>
  <c r="AD1640" i="47"/>
  <c r="T1640" i="47"/>
  <c r="V1640" i="47" s="1"/>
  <c r="AB1639" i="47"/>
  <c r="U1639" i="47"/>
  <c r="AA1639" i="47"/>
  <c r="AC1639" i="47" s="1"/>
  <c r="AE1639" i="47" s="1"/>
  <c r="AD1639" i="47"/>
  <c r="T1639" i="47"/>
  <c r="V1639" i="47" s="1"/>
  <c r="AA1638" i="47"/>
  <c r="AD1638" i="47"/>
  <c r="T1638" i="47"/>
  <c r="AB1638" i="47"/>
  <c r="U1638" i="47"/>
  <c r="AB1637" i="47"/>
  <c r="U1637" i="47"/>
  <c r="AA1637" i="47"/>
  <c r="AD1637" i="47"/>
  <c r="T1637" i="47"/>
  <c r="V1637" i="47" s="1"/>
  <c r="AB1636" i="47"/>
  <c r="U1636" i="47"/>
  <c r="AA1636" i="47"/>
  <c r="AC1636" i="47" s="1"/>
  <c r="AE1636" i="47" s="1"/>
  <c r="AD1636" i="47"/>
  <c r="T1636" i="47"/>
  <c r="V1636" i="47" s="1"/>
  <c r="AB1635" i="47"/>
  <c r="U1635" i="47"/>
  <c r="AA1635" i="47"/>
  <c r="AD1635" i="47"/>
  <c r="T1635" i="47"/>
  <c r="V1635" i="47" s="1"/>
  <c r="AB1634" i="47"/>
  <c r="U1634" i="47"/>
  <c r="AA1634" i="47"/>
  <c r="AC1634" i="47" s="1"/>
  <c r="AE1634" i="47" s="1"/>
  <c r="AD1634" i="47"/>
  <c r="T1634" i="47"/>
  <c r="V1634" i="47" s="1"/>
  <c r="AB1633" i="47"/>
  <c r="U1633" i="47"/>
  <c r="AA1633" i="47"/>
  <c r="AD1633" i="47"/>
  <c r="T1633" i="47"/>
  <c r="AA1632" i="47"/>
  <c r="AD1632" i="47"/>
  <c r="T1632" i="47"/>
  <c r="AB1632" i="47"/>
  <c r="U1632" i="47"/>
  <c r="AB1631" i="47"/>
  <c r="U1631" i="47"/>
  <c r="AA1631" i="47"/>
  <c r="AC1631" i="47" s="1"/>
  <c r="AE1631" i="47" s="1"/>
  <c r="AD1631" i="47"/>
  <c r="T1631" i="47"/>
  <c r="V1631" i="47" s="1"/>
  <c r="AB1630" i="47"/>
  <c r="U1630" i="47"/>
  <c r="AA1630" i="47"/>
  <c r="AD1630" i="47"/>
  <c r="T1630" i="47"/>
  <c r="V1630" i="47" s="1"/>
  <c r="AA1629" i="47"/>
  <c r="AD1629" i="47"/>
  <c r="T1629" i="47"/>
  <c r="AB1629" i="47"/>
  <c r="U1629" i="47"/>
  <c r="AA1628" i="47"/>
  <c r="AD1628" i="47"/>
  <c r="T1628" i="47"/>
  <c r="AB1628" i="47"/>
  <c r="U1628" i="47"/>
  <c r="AA1627" i="47"/>
  <c r="AD1627" i="47"/>
  <c r="T1627" i="47"/>
  <c r="AB1627" i="47"/>
  <c r="U1627" i="47"/>
  <c r="AA1626" i="47"/>
  <c r="AD1626" i="47"/>
  <c r="T1626" i="47"/>
  <c r="AB1626" i="47"/>
  <c r="U1626" i="47"/>
  <c r="AA1625" i="47"/>
  <c r="AD1625" i="47"/>
  <c r="T1625" i="47"/>
  <c r="AB1625" i="47"/>
  <c r="U1625" i="47"/>
  <c r="AA1624" i="47"/>
  <c r="AD1624" i="47"/>
  <c r="T1624" i="47"/>
  <c r="AB1624" i="47"/>
  <c r="U1624" i="47"/>
  <c r="AB1623" i="47"/>
  <c r="U1623" i="47"/>
  <c r="AA1623" i="47"/>
  <c r="AC1623" i="47" s="1"/>
  <c r="AE1623" i="47" s="1"/>
  <c r="AD1623" i="47"/>
  <c r="T1623" i="47"/>
  <c r="V1623" i="47" s="1"/>
  <c r="AA1622" i="47"/>
  <c r="AD1622" i="47"/>
  <c r="T1622" i="47"/>
  <c r="AB1622" i="47"/>
  <c r="U1622" i="47"/>
  <c r="AB1621" i="47"/>
  <c r="U1621" i="47"/>
  <c r="AA1621" i="47"/>
  <c r="AC1621" i="47" s="1"/>
  <c r="AE1621" i="47" s="1"/>
  <c r="AD1621" i="47"/>
  <c r="T1621" i="47"/>
  <c r="V1621" i="47" s="1"/>
  <c r="AA1620" i="47"/>
  <c r="AD1620" i="47"/>
  <c r="T1620" i="47"/>
  <c r="AB1620" i="47"/>
  <c r="U1620" i="47"/>
  <c r="AB1619" i="47"/>
  <c r="U1619" i="47"/>
  <c r="AA1619" i="47"/>
  <c r="AD1619" i="47"/>
  <c r="T1619" i="47"/>
  <c r="AB1618" i="47"/>
  <c r="U1618" i="47"/>
  <c r="AA1618" i="47"/>
  <c r="AC1618" i="47" s="1"/>
  <c r="AE1618" i="47" s="1"/>
  <c r="AD1618" i="47"/>
  <c r="T1618" i="47"/>
  <c r="V1618" i="47" s="1"/>
  <c r="AA1617" i="47"/>
  <c r="AD1617" i="47"/>
  <c r="T1617" i="47"/>
  <c r="AB1617" i="47"/>
  <c r="U1617" i="47"/>
  <c r="AB1616" i="47"/>
  <c r="U1616" i="47"/>
  <c r="AA1616" i="47"/>
  <c r="AC1616" i="47" s="1"/>
  <c r="AE1616" i="47" s="1"/>
  <c r="AD1616" i="47"/>
  <c r="T1616" i="47"/>
  <c r="V1616" i="47" s="1"/>
  <c r="AB1615" i="47"/>
  <c r="U1615" i="47"/>
  <c r="AA1615" i="47"/>
  <c r="AC1615" i="47" s="1"/>
  <c r="AE1615" i="47" s="1"/>
  <c r="AD1615" i="47"/>
  <c r="T1615" i="47"/>
  <c r="V1615" i="47" s="1"/>
  <c r="AB1614" i="47"/>
  <c r="U1614" i="47"/>
  <c r="AA1614" i="47"/>
  <c r="AC1614" i="47" s="1"/>
  <c r="AE1614" i="47" s="1"/>
  <c r="AD1614" i="47"/>
  <c r="T1614" i="47"/>
  <c r="V1614" i="47" s="1"/>
  <c r="AA1613" i="47"/>
  <c r="AD1613" i="47"/>
  <c r="T1613" i="47"/>
  <c r="AB1613" i="47"/>
  <c r="U1613" i="47"/>
  <c r="AB1612" i="47"/>
  <c r="U1612" i="47"/>
  <c r="AA1612" i="47"/>
  <c r="AC1612" i="47" s="1"/>
  <c r="AE1612" i="47" s="1"/>
  <c r="AD1612" i="47"/>
  <c r="T1612" i="47"/>
  <c r="AA1611" i="47"/>
  <c r="AD1611" i="47"/>
  <c r="T1611" i="47"/>
  <c r="AB1611" i="47"/>
  <c r="U1611" i="47"/>
  <c r="AA1610" i="47"/>
  <c r="AD1610" i="47"/>
  <c r="T1610" i="47"/>
  <c r="AB1610" i="47"/>
  <c r="U1610" i="47"/>
  <c r="AA1609" i="47"/>
  <c r="AD1609" i="47"/>
  <c r="T1609" i="47"/>
  <c r="AB1609" i="47"/>
  <c r="U1609" i="47"/>
  <c r="AA1608" i="47"/>
  <c r="AD1608" i="47"/>
  <c r="T1608" i="47"/>
  <c r="AB1608" i="47"/>
  <c r="U1608" i="47"/>
  <c r="AB1607" i="47"/>
  <c r="U1607" i="47"/>
  <c r="AA1607" i="47"/>
  <c r="AD1607" i="47"/>
  <c r="T1607" i="47"/>
  <c r="V1607" i="47" s="1"/>
  <c r="AB1606" i="47"/>
  <c r="U1606" i="47"/>
  <c r="AA1606" i="47"/>
  <c r="AD1606" i="47"/>
  <c r="T1606" i="47"/>
  <c r="V1606" i="47" s="1"/>
  <c r="AB1605" i="47"/>
  <c r="U1605" i="47"/>
  <c r="AA1605" i="47"/>
  <c r="AC1605" i="47" s="1"/>
  <c r="AE1605" i="47" s="1"/>
  <c r="AD1605" i="47"/>
  <c r="T1605" i="47"/>
  <c r="V1605" i="47" s="1"/>
  <c r="AB1604" i="47"/>
  <c r="U1604" i="47"/>
  <c r="AA1604" i="47"/>
  <c r="AD1604" i="47"/>
  <c r="T1604" i="47"/>
  <c r="V1604" i="47" s="1"/>
  <c r="AB1603" i="47"/>
  <c r="U1603" i="47"/>
  <c r="AA1603" i="47"/>
  <c r="AC1603" i="47" s="1"/>
  <c r="AE1603" i="47" s="1"/>
  <c r="AD1603" i="47"/>
  <c r="T1603" i="47"/>
  <c r="V1603" i="47" s="1"/>
  <c r="AA1602" i="47"/>
  <c r="AD1602" i="47"/>
  <c r="T1602" i="47"/>
  <c r="AB1602" i="47"/>
  <c r="U1602" i="47"/>
  <c r="AB1601" i="47"/>
  <c r="U1601" i="47"/>
  <c r="AA1601" i="47"/>
  <c r="AD1601" i="47"/>
  <c r="T1601" i="47"/>
  <c r="V1601" i="47" s="1"/>
  <c r="AA1600" i="47"/>
  <c r="AD1600" i="47"/>
  <c r="T1600" i="47"/>
  <c r="AB1600" i="47"/>
  <c r="U1600" i="47"/>
  <c r="AA1599" i="47"/>
  <c r="AD1599" i="47"/>
  <c r="T1599" i="47"/>
  <c r="AB1599" i="47"/>
  <c r="U1599" i="47"/>
  <c r="AA1598" i="47"/>
  <c r="AD1598" i="47"/>
  <c r="T1598" i="47"/>
  <c r="AB1598" i="47"/>
  <c r="U1598" i="47"/>
  <c r="AB1597" i="47"/>
  <c r="U1597" i="47"/>
  <c r="AA1597" i="47"/>
  <c r="AC1597" i="47" s="1"/>
  <c r="AE1597" i="47" s="1"/>
  <c r="AD1597" i="47"/>
  <c r="T1597" i="47"/>
  <c r="V1597" i="47" s="1"/>
  <c r="AB1596" i="47"/>
  <c r="U1596" i="47"/>
  <c r="AA1596" i="47"/>
  <c r="AD1596" i="47"/>
  <c r="T1596" i="47"/>
  <c r="V1596" i="47" s="1"/>
  <c r="AB1595" i="47"/>
  <c r="U1595" i="47"/>
  <c r="AA1595" i="47"/>
  <c r="AC1595" i="47" s="1"/>
  <c r="AE1595" i="47" s="1"/>
  <c r="AD1595" i="47"/>
  <c r="T1595" i="47"/>
  <c r="V1595" i="47" s="1"/>
  <c r="AA1594" i="47"/>
  <c r="AD1594" i="47"/>
  <c r="T1594" i="47"/>
  <c r="AB1594" i="47"/>
  <c r="U1594" i="47"/>
  <c r="AA1593" i="47"/>
  <c r="AD1593" i="47"/>
  <c r="T1593" i="47"/>
  <c r="AB1593" i="47"/>
  <c r="U1593" i="47"/>
  <c r="AA1592" i="47"/>
  <c r="AD1592" i="47"/>
  <c r="T1592" i="47"/>
  <c r="AB1592" i="47"/>
  <c r="U1592" i="47"/>
  <c r="AA1591" i="47"/>
  <c r="AD1591" i="47"/>
  <c r="T1591" i="47"/>
  <c r="AB1591" i="47"/>
  <c r="U1591" i="47"/>
  <c r="AB1590" i="47"/>
  <c r="U1590" i="47"/>
  <c r="AA1590" i="47"/>
  <c r="AD1590" i="47"/>
  <c r="T1590" i="47"/>
  <c r="V1590" i="47" s="1"/>
  <c r="AA1589" i="47"/>
  <c r="AD1589" i="47"/>
  <c r="T1589" i="47"/>
  <c r="AB1589" i="47"/>
  <c r="U1589" i="47"/>
  <c r="AA1588" i="47"/>
  <c r="AD1588" i="47"/>
  <c r="T1588" i="47"/>
  <c r="AB1588" i="47"/>
  <c r="U1588" i="47"/>
  <c r="AA1587" i="47"/>
  <c r="AD1587" i="47"/>
  <c r="T1587" i="47"/>
  <c r="AB1587" i="47"/>
  <c r="U1587" i="47"/>
  <c r="AA1586" i="47"/>
  <c r="AD1586" i="47"/>
  <c r="T1586" i="47"/>
  <c r="AB1586" i="47"/>
  <c r="U1586" i="47"/>
  <c r="AB1585" i="47"/>
  <c r="U1585" i="47"/>
  <c r="AA1585" i="47"/>
  <c r="AC1585" i="47" s="1"/>
  <c r="AE1585" i="47" s="1"/>
  <c r="AD1585" i="47"/>
  <c r="T1585" i="47"/>
  <c r="V1585" i="47" s="1"/>
  <c r="AA1584" i="47"/>
  <c r="AD1584" i="47"/>
  <c r="T1584" i="47"/>
  <c r="AB1584" i="47"/>
  <c r="U1584" i="47"/>
  <c r="AA1583" i="47"/>
  <c r="AD1583" i="47"/>
  <c r="T1583" i="47"/>
  <c r="AB1583" i="47"/>
  <c r="U1583" i="47"/>
  <c r="AA1582" i="47"/>
  <c r="AD1582" i="47"/>
  <c r="T1582" i="47"/>
  <c r="AB1582" i="47"/>
  <c r="U1582" i="47"/>
  <c r="AB1581" i="47"/>
  <c r="U1581" i="47"/>
  <c r="AA1581" i="47"/>
  <c r="AD1581" i="47"/>
  <c r="T1581" i="47"/>
  <c r="V1581" i="47" s="1"/>
  <c r="AB1580" i="47"/>
  <c r="U1580" i="47"/>
  <c r="AA1580" i="47"/>
  <c r="AC1580" i="47" s="1"/>
  <c r="AE1580" i="47" s="1"/>
  <c r="AD1580" i="47"/>
  <c r="T1580" i="47"/>
  <c r="AB1579" i="47"/>
  <c r="U1579" i="47"/>
  <c r="AA1579" i="47"/>
  <c r="AD1579" i="47"/>
  <c r="T1579" i="47"/>
  <c r="V1579" i="47" s="1"/>
  <c r="AB1578" i="47"/>
  <c r="U1578" i="47"/>
  <c r="AA1578" i="47"/>
  <c r="AC1578" i="47" s="1"/>
  <c r="AE1578" i="47" s="1"/>
  <c r="AD1578" i="47"/>
  <c r="T1578" i="47"/>
  <c r="V1578" i="47" s="1"/>
  <c r="AB1577" i="47"/>
  <c r="U1577" i="47"/>
  <c r="AA1577" i="47"/>
  <c r="AC1577" i="47" s="1"/>
  <c r="AE1577" i="47" s="1"/>
  <c r="AD1577" i="47"/>
  <c r="T1577" i="47"/>
  <c r="V1577" i="47" s="1"/>
  <c r="AA1576" i="47"/>
  <c r="AD1576" i="47"/>
  <c r="T1576" i="47"/>
  <c r="AB1576" i="47"/>
  <c r="U1576" i="47"/>
  <c r="AB1575" i="47"/>
  <c r="U1575" i="47"/>
  <c r="AA1575" i="47"/>
  <c r="AD1575" i="47"/>
  <c r="T1575" i="47"/>
  <c r="AA1574" i="47"/>
  <c r="AD1574" i="47"/>
  <c r="T1574" i="47"/>
  <c r="AB1574" i="47"/>
  <c r="U1574" i="47"/>
  <c r="AA1573" i="47"/>
  <c r="AD1573" i="47"/>
  <c r="T1573" i="47"/>
  <c r="AB1573" i="47"/>
  <c r="U1573" i="47"/>
  <c r="AB1572" i="47"/>
  <c r="U1572" i="47"/>
  <c r="AA1572" i="47"/>
  <c r="AC1572" i="47" s="1"/>
  <c r="AE1572" i="47" s="1"/>
  <c r="AD1572" i="47"/>
  <c r="T1572" i="47"/>
  <c r="V1572" i="47" s="1"/>
  <c r="AB1571" i="47"/>
  <c r="U1571" i="47"/>
  <c r="AA1571" i="47"/>
  <c r="AC1571" i="47" s="1"/>
  <c r="AE1571" i="47" s="1"/>
  <c r="AD1571" i="47"/>
  <c r="T1571" i="47"/>
  <c r="V1571" i="47" s="1"/>
  <c r="AB1570" i="47"/>
  <c r="U1570" i="47"/>
  <c r="AA1570" i="47"/>
  <c r="AD1570" i="47"/>
  <c r="T1570" i="47"/>
  <c r="AB1569" i="47"/>
  <c r="U1569" i="47"/>
  <c r="AA1569" i="47"/>
  <c r="AD1569" i="47"/>
  <c r="T1569" i="47"/>
  <c r="V1569" i="47" s="1"/>
  <c r="AB1568" i="47"/>
  <c r="U1568" i="47"/>
  <c r="AA1568" i="47"/>
  <c r="AC1568" i="47" s="1"/>
  <c r="AE1568" i="47" s="1"/>
  <c r="AD1568" i="47"/>
  <c r="T1568" i="47"/>
  <c r="V1568" i="47" s="1"/>
  <c r="AA1567" i="47"/>
  <c r="AD1567" i="47"/>
  <c r="T1567" i="47"/>
  <c r="AB1567" i="47"/>
  <c r="U1567" i="47"/>
  <c r="AB1566" i="47"/>
  <c r="U1566" i="47"/>
  <c r="AA1566" i="47"/>
  <c r="AD1566" i="47"/>
  <c r="T1566" i="47"/>
  <c r="V1566" i="47" s="1"/>
  <c r="AA1565" i="47"/>
  <c r="AD1565" i="47"/>
  <c r="T1565" i="47"/>
  <c r="AB1565" i="47"/>
  <c r="U1565" i="47"/>
  <c r="AB1564" i="47"/>
  <c r="U1564" i="47"/>
  <c r="AA1564" i="47"/>
  <c r="AC1564" i="47" s="1"/>
  <c r="AE1564" i="47" s="1"/>
  <c r="AD1564" i="47"/>
  <c r="T1564" i="47"/>
  <c r="V1564" i="47" s="1"/>
  <c r="AB1563" i="47"/>
  <c r="U1563" i="47"/>
  <c r="AA1563" i="47"/>
  <c r="AC1563" i="47" s="1"/>
  <c r="AE1563" i="47" s="1"/>
  <c r="AD1563" i="47"/>
  <c r="T1563" i="47"/>
  <c r="AB1562" i="47"/>
  <c r="U1562" i="47"/>
  <c r="AA1562" i="47"/>
  <c r="AD1562" i="47"/>
  <c r="T1562" i="47"/>
  <c r="V1562" i="47" s="1"/>
  <c r="AB1561" i="47"/>
  <c r="U1561" i="47"/>
  <c r="AA1561" i="47"/>
  <c r="AC1561" i="47" s="1"/>
  <c r="AE1561" i="47" s="1"/>
  <c r="AD1561" i="47"/>
  <c r="T1561" i="47"/>
  <c r="AB1560" i="47"/>
  <c r="U1560" i="47"/>
  <c r="AA1560" i="47"/>
  <c r="AC1560" i="47" s="1"/>
  <c r="AE1560" i="47" s="1"/>
  <c r="AD1560" i="47"/>
  <c r="T1560" i="47"/>
  <c r="V1560" i="47" s="1"/>
  <c r="AA1559" i="47"/>
  <c r="AD1559" i="47"/>
  <c r="T1559" i="47"/>
  <c r="AB1559" i="47"/>
  <c r="U1559" i="47"/>
  <c r="AA1558" i="47"/>
  <c r="AD1558" i="47"/>
  <c r="T1558" i="47"/>
  <c r="AB1558" i="47"/>
  <c r="U1558" i="47"/>
  <c r="AA1557" i="47"/>
  <c r="AD1557" i="47"/>
  <c r="T1557" i="47"/>
  <c r="AB1557" i="47"/>
  <c r="U1557" i="47"/>
  <c r="AB1556" i="47"/>
  <c r="U1556" i="47"/>
  <c r="AA1556" i="47"/>
  <c r="AD1556" i="47"/>
  <c r="T1556" i="47"/>
  <c r="AB1555" i="47"/>
  <c r="U1555" i="47"/>
  <c r="AA1555" i="47"/>
  <c r="AD1555" i="47"/>
  <c r="T1555" i="47"/>
  <c r="AB1554" i="47"/>
  <c r="U1554" i="47"/>
  <c r="AA1554" i="47"/>
  <c r="AC1554" i="47" s="1"/>
  <c r="AE1554" i="47" s="1"/>
  <c r="AD1554" i="47"/>
  <c r="T1554" i="47"/>
  <c r="AB1553" i="47"/>
  <c r="U1553" i="47"/>
  <c r="AA1553" i="47"/>
  <c r="AD1553" i="47"/>
  <c r="T1553" i="47"/>
  <c r="AB1552" i="47"/>
  <c r="U1552" i="47"/>
  <c r="AA1552" i="47"/>
  <c r="AD1552" i="47"/>
  <c r="T1552" i="47"/>
  <c r="V1552" i="47" s="1"/>
  <c r="AA1551" i="47"/>
  <c r="AD1551" i="47"/>
  <c r="T1551" i="47"/>
  <c r="AB1551" i="47"/>
  <c r="U1551" i="47"/>
  <c r="AB1550" i="47"/>
  <c r="U1550" i="47"/>
  <c r="AA1550" i="47"/>
  <c r="AD1550" i="47"/>
  <c r="T1550" i="47"/>
  <c r="AA1549" i="47"/>
  <c r="AD1549" i="47"/>
  <c r="T1549" i="47"/>
  <c r="AB1549" i="47"/>
  <c r="U1549" i="47"/>
  <c r="AA1548" i="47"/>
  <c r="AD1548" i="47"/>
  <c r="T1548" i="47"/>
  <c r="AB1548" i="47"/>
  <c r="U1548" i="47"/>
  <c r="AA1547" i="47"/>
  <c r="AD1547" i="47"/>
  <c r="T1547" i="47"/>
  <c r="AB1547" i="47"/>
  <c r="U1547" i="47"/>
  <c r="AB1546" i="47"/>
  <c r="U1546" i="47"/>
  <c r="AA1546" i="47"/>
  <c r="AD1546" i="47"/>
  <c r="T1546" i="47"/>
  <c r="AA1545" i="47"/>
  <c r="AD1545" i="47"/>
  <c r="T1545" i="47"/>
  <c r="AB1545" i="47"/>
  <c r="AG111" i="47" s="1"/>
  <c r="AK111" i="47" s="1"/>
  <c r="U1545" i="47"/>
  <c r="AA1544" i="47"/>
  <c r="AD1544" i="47"/>
  <c r="T1544" i="47"/>
  <c r="AB1544" i="47"/>
  <c r="U1544" i="47"/>
  <c r="AA1543" i="47"/>
  <c r="AD1543" i="47"/>
  <c r="T1543" i="47"/>
  <c r="AB1543" i="47"/>
  <c r="U1543" i="47"/>
  <c r="AA1542" i="47"/>
  <c r="AD1542" i="47"/>
  <c r="T1542" i="47"/>
  <c r="AB1542" i="47"/>
  <c r="U1542" i="47"/>
  <c r="AA1541" i="47"/>
  <c r="AD1541" i="47"/>
  <c r="T1541" i="47"/>
  <c r="AB1541" i="47"/>
  <c r="U1541" i="47"/>
  <c r="AA1540" i="47"/>
  <c r="AD1540" i="47"/>
  <c r="T1540" i="47"/>
  <c r="AB1540" i="47"/>
  <c r="U1540" i="47"/>
  <c r="AB1539" i="47"/>
  <c r="U1539" i="47"/>
  <c r="AA1539" i="47"/>
  <c r="AD1539" i="47"/>
  <c r="T1539" i="47"/>
  <c r="V1539" i="47" s="1"/>
  <c r="AB1538" i="47"/>
  <c r="U1538" i="47"/>
  <c r="AA1538" i="47"/>
  <c r="AD1538" i="47"/>
  <c r="T1538" i="47"/>
  <c r="AB1537" i="47"/>
  <c r="U1537" i="47"/>
  <c r="AA1537" i="47"/>
  <c r="AD1537" i="47"/>
  <c r="T1537" i="47"/>
  <c r="AB1536" i="47"/>
  <c r="U1536" i="47"/>
  <c r="AA1536" i="47"/>
  <c r="AD1536" i="47"/>
  <c r="T1536" i="47"/>
  <c r="V1536" i="47" s="1"/>
  <c r="AB1535" i="47"/>
  <c r="U1535" i="47"/>
  <c r="AA1535" i="47"/>
  <c r="AD1535" i="47"/>
  <c r="T1535" i="47"/>
  <c r="AB1534" i="47"/>
  <c r="U1534" i="47"/>
  <c r="AA1534" i="47"/>
  <c r="AD1534" i="47"/>
  <c r="T1534" i="47"/>
  <c r="AB1533" i="47"/>
  <c r="U1533" i="47"/>
  <c r="AA1533" i="47"/>
  <c r="AD1533" i="47"/>
  <c r="T1533" i="47"/>
  <c r="AA1532" i="47"/>
  <c r="AD1532" i="47"/>
  <c r="T1532" i="47"/>
  <c r="AB1532" i="47"/>
  <c r="U1532" i="47"/>
  <c r="AA1531" i="47"/>
  <c r="AD1531" i="47"/>
  <c r="T1531" i="47"/>
  <c r="AB1531" i="47"/>
  <c r="U1531" i="47"/>
  <c r="AA1530" i="47"/>
  <c r="AD1530" i="47"/>
  <c r="T1530" i="47"/>
  <c r="AB1530" i="47"/>
  <c r="U1530" i="47"/>
  <c r="AB1529" i="47"/>
  <c r="U1529" i="47"/>
  <c r="AA1529" i="47"/>
  <c r="AD1529" i="47"/>
  <c r="T1529" i="47"/>
  <c r="V1529" i="47" s="1"/>
  <c r="AA1528" i="47"/>
  <c r="AD1528" i="47"/>
  <c r="T1528" i="47"/>
  <c r="AB1528" i="47"/>
  <c r="U1528" i="47"/>
  <c r="AA1527" i="47"/>
  <c r="AD1527" i="47"/>
  <c r="T1527" i="47"/>
  <c r="AB1527" i="47"/>
  <c r="U1527" i="47"/>
  <c r="AB1526" i="47"/>
  <c r="U1526" i="47"/>
  <c r="AA1526" i="47"/>
  <c r="AD1526" i="47"/>
  <c r="T1526" i="47"/>
  <c r="AA1525" i="47"/>
  <c r="AD1525" i="47"/>
  <c r="T1525" i="47"/>
  <c r="AB1525" i="47"/>
  <c r="U1525" i="47"/>
  <c r="AB1524" i="47"/>
  <c r="U1524" i="47"/>
  <c r="AA1524" i="47"/>
  <c r="AD1524" i="47"/>
  <c r="T1524" i="47"/>
  <c r="AA1523" i="47"/>
  <c r="AD1523" i="47"/>
  <c r="T1523" i="47"/>
  <c r="AB1523" i="47"/>
  <c r="U1523" i="47"/>
  <c r="AB1522" i="47"/>
  <c r="U1522" i="47"/>
  <c r="AA1522" i="47"/>
  <c r="AD1522" i="47"/>
  <c r="T1522" i="47"/>
  <c r="V1522" i="47" s="1"/>
  <c r="AB1521" i="47"/>
  <c r="U1521" i="47"/>
  <c r="AA1521" i="47"/>
  <c r="AC1521" i="47" s="1"/>
  <c r="AE1521" i="47" s="1"/>
  <c r="AD1521" i="47"/>
  <c r="T1521" i="47"/>
  <c r="AB1520" i="47"/>
  <c r="U1520" i="47"/>
  <c r="AA1520" i="47"/>
  <c r="AD1520" i="47"/>
  <c r="T1520" i="47"/>
  <c r="AB1519" i="47"/>
  <c r="U1519" i="47"/>
  <c r="AA1519" i="47"/>
  <c r="AD1519" i="47"/>
  <c r="T1519" i="47"/>
  <c r="V1519" i="47" s="1"/>
  <c r="AA1518" i="47"/>
  <c r="AD1518" i="47"/>
  <c r="T1518" i="47"/>
  <c r="AB1518" i="47"/>
  <c r="U1518" i="47"/>
  <c r="AB1517" i="47"/>
  <c r="U1517" i="47"/>
  <c r="AA1517" i="47"/>
  <c r="AD1517" i="47"/>
  <c r="T1517" i="47"/>
  <c r="AB1516" i="47"/>
  <c r="U1516" i="47"/>
  <c r="AA1516" i="47"/>
  <c r="AD1516" i="47"/>
  <c r="T1516" i="47"/>
  <c r="AB1515" i="47"/>
  <c r="U1515" i="47"/>
  <c r="AA1515" i="47"/>
  <c r="AD1515" i="47"/>
  <c r="T1515" i="47"/>
  <c r="AA1514" i="47"/>
  <c r="AD1514" i="47"/>
  <c r="T1514" i="47"/>
  <c r="AB1514" i="47"/>
  <c r="U1514" i="47"/>
  <c r="AB1513" i="47"/>
  <c r="U1513" i="47"/>
  <c r="AA1513" i="47"/>
  <c r="AD1513" i="47"/>
  <c r="T1513" i="47"/>
  <c r="AB1512" i="47"/>
  <c r="U1512" i="47"/>
  <c r="AA1512" i="47"/>
  <c r="AD1512" i="47"/>
  <c r="T1512" i="47"/>
  <c r="V1512" i="47" s="1"/>
  <c r="AB1511" i="47"/>
  <c r="U1511" i="47"/>
  <c r="AA1511" i="47"/>
  <c r="AD1511" i="47"/>
  <c r="T1511" i="47"/>
  <c r="AA1510" i="47"/>
  <c r="AD1510" i="47"/>
  <c r="T1510" i="47"/>
  <c r="AB1510" i="47"/>
  <c r="U1510" i="47"/>
  <c r="AA1509" i="47"/>
  <c r="AD1509" i="47"/>
  <c r="T1509" i="47"/>
  <c r="AB1509" i="47"/>
  <c r="U1509" i="47"/>
  <c r="AA1508" i="47"/>
  <c r="AD1508" i="47"/>
  <c r="T1508" i="47"/>
  <c r="AB1508" i="47"/>
  <c r="U1508" i="47"/>
  <c r="AB1507" i="47"/>
  <c r="U1507" i="47"/>
  <c r="AA1507" i="47"/>
  <c r="AD1507" i="47"/>
  <c r="T1507" i="47"/>
  <c r="AA1506" i="47"/>
  <c r="AD1506" i="47"/>
  <c r="T1506" i="47"/>
  <c r="AB1506" i="47"/>
  <c r="U1506" i="47"/>
  <c r="AB1505" i="47"/>
  <c r="U1505" i="47"/>
  <c r="AA1505" i="47"/>
  <c r="AD1505" i="47"/>
  <c r="T1505" i="47"/>
  <c r="AB1504" i="47"/>
  <c r="U1504" i="47"/>
  <c r="AA1504" i="47"/>
  <c r="AD1504" i="47"/>
  <c r="T1504" i="47"/>
  <c r="V1504" i="47" s="1"/>
  <c r="AB1503" i="47"/>
  <c r="U1503" i="47"/>
  <c r="AA1503" i="47"/>
  <c r="AD1503" i="47"/>
  <c r="T1503" i="47"/>
  <c r="AB1502" i="47"/>
  <c r="U1502" i="47"/>
  <c r="AA1502" i="47"/>
  <c r="AD1502" i="47"/>
  <c r="T1502" i="47"/>
  <c r="V1502" i="47" s="1"/>
  <c r="AB1501" i="47"/>
  <c r="U1501" i="47"/>
  <c r="AA1501" i="47"/>
  <c r="AC1501" i="47" s="1"/>
  <c r="AE1501" i="47" s="1"/>
  <c r="AD1501" i="47"/>
  <c r="T1501" i="47"/>
  <c r="V1501" i="47" s="1"/>
  <c r="AA1500" i="47"/>
  <c r="AD1500" i="47"/>
  <c r="T1500" i="47"/>
  <c r="AB1500" i="47"/>
  <c r="U1500" i="47"/>
  <c r="AA1499" i="47"/>
  <c r="AD1499" i="47"/>
  <c r="T1499" i="47"/>
  <c r="AB1499" i="47"/>
  <c r="U1499" i="47"/>
  <c r="AA1498" i="47"/>
  <c r="AG912" i="47" s="1"/>
  <c r="AK912" i="47" s="1"/>
  <c r="AD1498" i="47"/>
  <c r="T1498" i="47"/>
  <c r="AB1498" i="47"/>
  <c r="U1498" i="47"/>
  <c r="AA1497" i="47"/>
  <c r="AD1497" i="47"/>
  <c r="T1497" i="47"/>
  <c r="AB1497" i="47"/>
  <c r="U1497" i="47"/>
  <c r="AA1496" i="47"/>
  <c r="AD1496" i="47"/>
  <c r="T1496" i="47"/>
  <c r="AB1496" i="47"/>
  <c r="U1496" i="47"/>
  <c r="AB1495" i="47"/>
  <c r="U1495" i="47"/>
  <c r="AA1495" i="47"/>
  <c r="AD1495" i="47"/>
  <c r="T1495" i="47"/>
  <c r="AA1494" i="47"/>
  <c r="AD1494" i="47"/>
  <c r="T1494" i="47"/>
  <c r="AB1494" i="47"/>
  <c r="U1494" i="47"/>
  <c r="AA1493" i="47"/>
  <c r="AD1493" i="47"/>
  <c r="T1493" i="47"/>
  <c r="AB1493" i="47"/>
  <c r="U1493" i="47"/>
  <c r="AA1492" i="47"/>
  <c r="AD1492" i="47"/>
  <c r="T1492" i="47"/>
  <c r="AB1492" i="47"/>
  <c r="U1492" i="47"/>
  <c r="AA1491" i="47"/>
  <c r="AD1491" i="47"/>
  <c r="T1491" i="47"/>
  <c r="AB1491" i="47"/>
  <c r="U1491" i="47"/>
  <c r="AB1490" i="47"/>
  <c r="U1490" i="47"/>
  <c r="AA1490" i="47"/>
  <c r="AD1490" i="47"/>
  <c r="T1490" i="47"/>
  <c r="V1490" i="47" s="1"/>
  <c r="AB1489" i="47"/>
  <c r="U1489" i="47"/>
  <c r="AA1489" i="47"/>
  <c r="AC1489" i="47" s="1"/>
  <c r="AD1489" i="47"/>
  <c r="T1489" i="47"/>
  <c r="V1489" i="47" s="1"/>
  <c r="AA1488" i="47"/>
  <c r="AD1488" i="47"/>
  <c r="T1488" i="47"/>
  <c r="AB1488" i="47"/>
  <c r="U1488" i="47"/>
  <c r="AB1487" i="47"/>
  <c r="U1487" i="47"/>
  <c r="AA1487" i="47"/>
  <c r="AC1487" i="47" s="1"/>
  <c r="AE1487" i="47" s="1"/>
  <c r="AD1487" i="47"/>
  <c r="T1487" i="47"/>
  <c r="V1487" i="47" s="1"/>
  <c r="AA1486" i="47"/>
  <c r="AD1486" i="47"/>
  <c r="T1486" i="47"/>
  <c r="AB1486" i="47"/>
  <c r="U1486" i="47"/>
  <c r="AH1486" i="47"/>
  <c r="AI1486" i="47" s="1"/>
  <c r="AJ1486" i="47" s="1"/>
  <c r="AK1486" i="47"/>
  <c r="AA1485" i="47"/>
  <c r="AD1485" i="47"/>
  <c r="T1485" i="47"/>
  <c r="AB1485" i="47"/>
  <c r="U1485" i="47"/>
  <c r="AA1484" i="47"/>
  <c r="AD1484" i="47"/>
  <c r="T1484" i="47"/>
  <c r="AB1484" i="47"/>
  <c r="U1484" i="47"/>
  <c r="AA1483" i="47"/>
  <c r="AD1483" i="47"/>
  <c r="T1483" i="47"/>
  <c r="AB1483" i="47"/>
  <c r="U1483" i="47"/>
  <c r="AB1482" i="47"/>
  <c r="U1482" i="47"/>
  <c r="AA1482" i="47"/>
  <c r="AD1482" i="47"/>
  <c r="T1482" i="47"/>
  <c r="V1482" i="47" s="1"/>
  <c r="AA1481" i="47"/>
  <c r="AD1481" i="47"/>
  <c r="T1481" i="47"/>
  <c r="AB1481" i="47"/>
  <c r="U1481" i="47"/>
  <c r="AA1480" i="47"/>
  <c r="AD1480" i="47"/>
  <c r="T1480" i="47"/>
  <c r="AB1480" i="47"/>
  <c r="U1480" i="47"/>
  <c r="AA1479" i="47"/>
  <c r="AD1479" i="47"/>
  <c r="T1479" i="47"/>
  <c r="AB1479" i="47"/>
  <c r="U1479" i="47"/>
  <c r="AA1478" i="47"/>
  <c r="AD1478" i="47"/>
  <c r="T1478" i="47"/>
  <c r="AB1478" i="47"/>
  <c r="U1478" i="47"/>
  <c r="AA1477" i="47"/>
  <c r="AD1477" i="47"/>
  <c r="T1477" i="47"/>
  <c r="AB1477" i="47"/>
  <c r="U1477" i="47"/>
  <c r="AB1476" i="47"/>
  <c r="U1476" i="47"/>
  <c r="AA1476" i="47"/>
  <c r="AD1476" i="47"/>
  <c r="T1476" i="47"/>
  <c r="V1476" i="47" s="1"/>
  <c r="AA1475" i="47"/>
  <c r="AD1475" i="47"/>
  <c r="T1475" i="47"/>
  <c r="AB1475" i="47"/>
  <c r="U1475" i="47"/>
  <c r="AA1474" i="47"/>
  <c r="AD1474" i="47"/>
  <c r="T1474" i="47"/>
  <c r="AB1474" i="47"/>
  <c r="U1474" i="47"/>
  <c r="AA1473" i="47"/>
  <c r="AD1473" i="47"/>
  <c r="T1473" i="47"/>
  <c r="AB1473" i="47"/>
  <c r="U1473" i="47"/>
  <c r="AA1472" i="47"/>
  <c r="AD1472" i="47"/>
  <c r="T1472" i="47"/>
  <c r="AB1472" i="47"/>
  <c r="U1472" i="47"/>
  <c r="AA1471" i="47"/>
  <c r="AD1471" i="47"/>
  <c r="T1471" i="47"/>
  <c r="AB1471" i="47"/>
  <c r="U1471" i="47"/>
  <c r="AA1470" i="47"/>
  <c r="AD1470" i="47"/>
  <c r="T1470" i="47"/>
  <c r="AB1470" i="47"/>
  <c r="U1470" i="47"/>
  <c r="AA1469" i="47"/>
  <c r="AD1469" i="47"/>
  <c r="T1469" i="47"/>
  <c r="AB1469" i="47"/>
  <c r="U1469" i="47"/>
  <c r="AA1468" i="47"/>
  <c r="AD1468" i="47"/>
  <c r="T1468" i="47"/>
  <c r="AB1468" i="47"/>
  <c r="U1468" i="47"/>
  <c r="AB1467" i="47"/>
  <c r="U1467" i="47"/>
  <c r="AA1467" i="47"/>
  <c r="AD1467" i="47"/>
  <c r="T1467" i="47"/>
  <c r="V1467" i="47" s="1"/>
  <c r="AA1466" i="47"/>
  <c r="AD1466" i="47"/>
  <c r="T1466" i="47"/>
  <c r="AB1466" i="47"/>
  <c r="U1466" i="47"/>
  <c r="AA1465" i="47"/>
  <c r="AD1465" i="47"/>
  <c r="T1465" i="47"/>
  <c r="AB1465" i="47"/>
  <c r="U1465" i="47"/>
  <c r="AA1464" i="47"/>
  <c r="AD1464" i="47"/>
  <c r="T1464" i="47"/>
  <c r="AB1464" i="47"/>
  <c r="U1464" i="47"/>
  <c r="AA1463" i="47"/>
  <c r="AD1463" i="47"/>
  <c r="T1463" i="47"/>
  <c r="AB1463" i="47"/>
  <c r="U1463" i="47"/>
  <c r="AA1462" i="47"/>
  <c r="AD1462" i="47"/>
  <c r="T1462" i="47"/>
  <c r="AB1462" i="47"/>
  <c r="U1462" i="47"/>
  <c r="AA1461" i="47"/>
  <c r="AD1461" i="47"/>
  <c r="T1461" i="47"/>
  <c r="AB1461" i="47"/>
  <c r="U1461" i="47"/>
  <c r="AA1460" i="47"/>
  <c r="AD1460" i="47"/>
  <c r="T1460" i="47"/>
  <c r="AB1460" i="47"/>
  <c r="U1460" i="47"/>
  <c r="AB1459" i="47"/>
  <c r="U1459" i="47"/>
  <c r="AA1459" i="47"/>
  <c r="AC1459" i="47" s="1"/>
  <c r="AE1459" i="47" s="1"/>
  <c r="AD1459" i="47"/>
  <c r="T1459" i="47"/>
  <c r="V1459" i="47" s="1"/>
  <c r="AA1458" i="47"/>
  <c r="AD1458" i="47"/>
  <c r="T1458" i="47"/>
  <c r="AB1458" i="47"/>
  <c r="U1458" i="47"/>
  <c r="AA1457" i="47"/>
  <c r="AD1457" i="47"/>
  <c r="T1457" i="47"/>
  <c r="AB1457" i="47"/>
  <c r="U1457" i="47"/>
  <c r="AA1456" i="47"/>
  <c r="AD1456" i="47"/>
  <c r="T1456" i="47"/>
  <c r="AB1456" i="47"/>
  <c r="U1456" i="47"/>
  <c r="AA1455" i="47"/>
  <c r="AD1455" i="47"/>
  <c r="T1455" i="47"/>
  <c r="AB1455" i="47"/>
  <c r="U1455" i="47"/>
  <c r="AB1454" i="47"/>
  <c r="U1454" i="47"/>
  <c r="AA1454" i="47"/>
  <c r="AC1454" i="47" s="1"/>
  <c r="AD1454" i="47"/>
  <c r="T1454" i="47"/>
  <c r="V1454" i="47" s="1"/>
  <c r="AA1453" i="47"/>
  <c r="AD1453" i="47"/>
  <c r="T1453" i="47"/>
  <c r="AB1453" i="47"/>
  <c r="U1453" i="47"/>
  <c r="AA1452" i="47"/>
  <c r="AG887" i="47" s="1"/>
  <c r="AD1452" i="47"/>
  <c r="T1452" i="47"/>
  <c r="AB1452" i="47"/>
  <c r="U1452" i="47"/>
  <c r="AA1451" i="47"/>
  <c r="AD1451" i="47"/>
  <c r="T1451" i="47"/>
  <c r="AB1451" i="47"/>
  <c r="U1451" i="47"/>
  <c r="AA1450" i="47"/>
  <c r="AD1450" i="47"/>
  <c r="T1450" i="47"/>
  <c r="AB1450" i="47"/>
  <c r="U1450" i="47"/>
  <c r="AA1449" i="47"/>
  <c r="AD1449" i="47"/>
  <c r="T1449" i="47"/>
  <c r="AB1449" i="47"/>
  <c r="U1449" i="47"/>
  <c r="AA1448" i="47"/>
  <c r="AD1448" i="47"/>
  <c r="T1448" i="47"/>
  <c r="AB1448" i="47"/>
  <c r="U1448" i="47"/>
  <c r="AA1447" i="47"/>
  <c r="AD1447" i="47"/>
  <c r="T1447" i="47"/>
  <c r="AB1447" i="47"/>
  <c r="U1447" i="47"/>
  <c r="AA1446" i="47"/>
  <c r="AD1446" i="47"/>
  <c r="T1446" i="47"/>
  <c r="AB1446" i="47"/>
  <c r="U1446" i="47"/>
  <c r="AA1445" i="47"/>
  <c r="AD1445" i="47"/>
  <c r="T1445" i="47"/>
  <c r="AB1445" i="47"/>
  <c r="U1445" i="47"/>
  <c r="AB1444" i="47"/>
  <c r="U1444" i="47"/>
  <c r="AA1444" i="47"/>
  <c r="AD1444" i="47"/>
  <c r="T1444" i="47"/>
  <c r="V1444" i="47" s="1"/>
  <c r="AA1443" i="47"/>
  <c r="AD1443" i="47"/>
  <c r="T1443" i="47"/>
  <c r="AB1443" i="47"/>
  <c r="U1443" i="47"/>
  <c r="AA1442" i="47"/>
  <c r="AD1442" i="47"/>
  <c r="T1442" i="47"/>
  <c r="AB1442" i="47"/>
  <c r="U1442" i="47"/>
  <c r="AB1441" i="47"/>
  <c r="U1441" i="47"/>
  <c r="AA1441" i="47"/>
  <c r="AD1441" i="47"/>
  <c r="T1441" i="47"/>
  <c r="V1441" i="47" s="1"/>
  <c r="AA1440" i="47"/>
  <c r="AD1440" i="47"/>
  <c r="T1440" i="47"/>
  <c r="AB1440" i="47"/>
  <c r="U1440" i="47"/>
  <c r="AB1439" i="47"/>
  <c r="U1439" i="47"/>
  <c r="AA1439" i="47"/>
  <c r="AD1439" i="47"/>
  <c r="T1439" i="47"/>
  <c r="V1439" i="47" s="1"/>
  <c r="AB1438" i="47"/>
  <c r="U1438" i="47"/>
  <c r="AA1438" i="47"/>
  <c r="AD1438" i="47"/>
  <c r="T1438" i="47"/>
  <c r="V1438" i="47" s="1"/>
  <c r="AA1437" i="47"/>
  <c r="AD1437" i="47"/>
  <c r="T1437" i="47"/>
  <c r="AB1437" i="47"/>
  <c r="U1437" i="47"/>
  <c r="AB1436" i="47"/>
  <c r="U1436" i="47"/>
  <c r="AA1436" i="47"/>
  <c r="AD1436" i="47"/>
  <c r="T1436" i="47"/>
  <c r="AA1435" i="47"/>
  <c r="AD1435" i="47"/>
  <c r="T1435" i="47"/>
  <c r="AB1435" i="47"/>
  <c r="U1435" i="47"/>
  <c r="AB1434" i="47"/>
  <c r="U1434" i="47"/>
  <c r="AA1434" i="47"/>
  <c r="AD1434" i="47"/>
  <c r="T1434" i="47"/>
  <c r="V1434" i="47" s="1"/>
  <c r="AA1433" i="47"/>
  <c r="AD1433" i="47"/>
  <c r="T1433" i="47"/>
  <c r="AB1433" i="47"/>
  <c r="U1433" i="47"/>
  <c r="AA1432" i="47"/>
  <c r="AD1432" i="47"/>
  <c r="T1432" i="47"/>
  <c r="AB1432" i="47"/>
  <c r="U1432" i="47"/>
  <c r="AA1431" i="47"/>
  <c r="AD1431" i="47"/>
  <c r="T1431" i="47"/>
  <c r="AB1431" i="47"/>
  <c r="U1431" i="47"/>
  <c r="AB1430" i="47"/>
  <c r="U1430" i="47"/>
  <c r="AA1430" i="47"/>
  <c r="AD1430" i="47"/>
  <c r="T1430" i="47"/>
  <c r="AB1429" i="47"/>
  <c r="U1429" i="47"/>
  <c r="AA1429" i="47"/>
  <c r="AC1429" i="47" s="1"/>
  <c r="AE1429" i="47" s="1"/>
  <c r="AD1429" i="47"/>
  <c r="T1429" i="47"/>
  <c r="V1429" i="47" s="1"/>
  <c r="AA1428" i="47"/>
  <c r="AD1428" i="47"/>
  <c r="T1428" i="47"/>
  <c r="AB1428" i="47"/>
  <c r="U1428" i="47"/>
  <c r="AB1427" i="47"/>
  <c r="U1427" i="47"/>
  <c r="AA1427" i="47"/>
  <c r="AD1427" i="47"/>
  <c r="T1427" i="47"/>
  <c r="V1427" i="47" s="1"/>
  <c r="AA1426" i="47"/>
  <c r="AD1426" i="47"/>
  <c r="T1426" i="47"/>
  <c r="AB1426" i="47"/>
  <c r="U1426" i="47"/>
  <c r="AA1425" i="47"/>
  <c r="AD1425" i="47"/>
  <c r="T1425" i="47"/>
  <c r="AB1425" i="47"/>
  <c r="U1425" i="47"/>
  <c r="AA1424" i="47"/>
  <c r="AD1424" i="47"/>
  <c r="T1424" i="47"/>
  <c r="AB1424" i="47"/>
  <c r="U1424" i="47"/>
  <c r="AA1423" i="47"/>
  <c r="AD1423" i="47"/>
  <c r="T1423" i="47"/>
  <c r="AB1423" i="47"/>
  <c r="U1423" i="47"/>
  <c r="AA1422" i="47"/>
  <c r="AD1422" i="47"/>
  <c r="T1422" i="47"/>
  <c r="AB1422" i="47"/>
  <c r="U1422" i="47"/>
  <c r="AA1421" i="47"/>
  <c r="AD1421" i="47"/>
  <c r="T1421" i="47"/>
  <c r="AB1421" i="47"/>
  <c r="U1421" i="47"/>
  <c r="AB1420" i="47"/>
  <c r="U1420" i="47"/>
  <c r="AA1420" i="47"/>
  <c r="AD1420" i="47"/>
  <c r="T1420" i="47"/>
  <c r="AA1419" i="47"/>
  <c r="AD1419" i="47"/>
  <c r="T1419" i="47"/>
  <c r="AB1419" i="47"/>
  <c r="U1419" i="47"/>
  <c r="AB1418" i="47"/>
  <c r="U1418" i="47"/>
  <c r="AA1418" i="47"/>
  <c r="AD1418" i="47"/>
  <c r="T1418" i="47"/>
  <c r="AA1417" i="47"/>
  <c r="AD1417" i="47"/>
  <c r="T1417" i="47"/>
  <c r="AB1417" i="47"/>
  <c r="U1417" i="47"/>
  <c r="AB1416" i="47"/>
  <c r="U1416" i="47"/>
  <c r="AA1416" i="47"/>
  <c r="AD1416" i="47"/>
  <c r="T1416" i="47"/>
  <c r="V1416" i="47" s="1"/>
  <c r="AA1415" i="47"/>
  <c r="AD1415" i="47"/>
  <c r="T1415" i="47"/>
  <c r="AB1415" i="47"/>
  <c r="U1415" i="47"/>
  <c r="AA1414" i="47"/>
  <c r="AD1414" i="47"/>
  <c r="T1414" i="47"/>
  <c r="AB1414" i="47"/>
  <c r="U1414" i="47"/>
  <c r="AB1413" i="47"/>
  <c r="U1413" i="47"/>
  <c r="AA1413" i="47"/>
  <c r="AD1413" i="47"/>
  <c r="T1413" i="47"/>
  <c r="V1413" i="47" s="1"/>
  <c r="AB1412" i="47"/>
  <c r="U1412" i="47"/>
  <c r="AA1412" i="47"/>
  <c r="AD1412" i="47"/>
  <c r="T1412" i="47"/>
  <c r="V1412" i="47" s="1"/>
  <c r="AA1411" i="47"/>
  <c r="AD1411" i="47"/>
  <c r="T1411" i="47"/>
  <c r="AB1411" i="47"/>
  <c r="U1411" i="47"/>
  <c r="AA1410" i="47"/>
  <c r="AD1410" i="47"/>
  <c r="T1410" i="47"/>
  <c r="AB1410" i="47"/>
  <c r="U1410" i="47"/>
  <c r="AA1409" i="47"/>
  <c r="AD1409" i="47"/>
  <c r="T1409" i="47"/>
  <c r="AB1409" i="47"/>
  <c r="U1409" i="47"/>
  <c r="AB1408" i="47"/>
  <c r="U1408" i="47"/>
  <c r="AA1408" i="47"/>
  <c r="AD1408" i="47"/>
  <c r="T1408" i="47"/>
  <c r="V1408" i="47" s="1"/>
  <c r="AA1407" i="47"/>
  <c r="AD1407" i="47"/>
  <c r="T1407" i="47"/>
  <c r="AB1407" i="47"/>
  <c r="U1407" i="47"/>
  <c r="AA1406" i="47"/>
  <c r="AD1406" i="47"/>
  <c r="T1406" i="47"/>
  <c r="AB1406" i="47"/>
  <c r="U1406" i="47"/>
  <c r="AA1405" i="47"/>
  <c r="AD1405" i="47"/>
  <c r="T1405" i="47"/>
  <c r="AB1405" i="47"/>
  <c r="U1405" i="47"/>
  <c r="AA1404" i="47"/>
  <c r="AD1404" i="47"/>
  <c r="T1404" i="47"/>
  <c r="AB1404" i="47"/>
  <c r="U1404" i="47"/>
  <c r="AA1403" i="47"/>
  <c r="AD1403" i="47"/>
  <c r="T1403" i="47"/>
  <c r="AB1403" i="47"/>
  <c r="U1403" i="47"/>
  <c r="AB1402" i="47"/>
  <c r="U1402" i="47"/>
  <c r="AA1402" i="47"/>
  <c r="AD1402" i="47"/>
  <c r="T1402" i="47"/>
  <c r="V1402" i="47" s="1"/>
  <c r="AA1401" i="47"/>
  <c r="AD1401" i="47"/>
  <c r="T1401" i="47"/>
  <c r="AB1401" i="47"/>
  <c r="U1401" i="47"/>
  <c r="AB1400" i="47"/>
  <c r="U1400" i="47"/>
  <c r="AA1400" i="47"/>
  <c r="AD1400" i="47"/>
  <c r="T1400" i="47"/>
  <c r="V1400" i="47" s="1"/>
  <c r="AB1399" i="47"/>
  <c r="U1399" i="47"/>
  <c r="AA1399" i="47"/>
  <c r="AD1399" i="47"/>
  <c r="T1399" i="47"/>
  <c r="AB1398" i="47"/>
  <c r="U1398" i="47"/>
  <c r="AA1398" i="47"/>
  <c r="AC1398" i="47" s="1"/>
  <c r="AE1398" i="47" s="1"/>
  <c r="AD1398" i="47"/>
  <c r="T1398" i="47"/>
  <c r="V1398" i="47" s="1"/>
  <c r="AB1397" i="47"/>
  <c r="U1397" i="47"/>
  <c r="AA1397" i="47"/>
  <c r="AD1397" i="47"/>
  <c r="T1397" i="47"/>
  <c r="AA1396" i="47"/>
  <c r="AD1396" i="47"/>
  <c r="T1396" i="47"/>
  <c r="AB1396" i="47"/>
  <c r="U1396" i="47"/>
  <c r="AA1395" i="47"/>
  <c r="AD1395" i="47"/>
  <c r="T1395" i="47"/>
  <c r="AB1395" i="47"/>
  <c r="U1395" i="47"/>
  <c r="AA1394" i="47"/>
  <c r="AD1394" i="47"/>
  <c r="T1394" i="47"/>
  <c r="AB1394" i="47"/>
  <c r="U1394" i="47"/>
  <c r="AB1393" i="47"/>
  <c r="U1393" i="47"/>
  <c r="AA1393" i="47"/>
  <c r="AD1393" i="47"/>
  <c r="T1393" i="47"/>
  <c r="AA1392" i="47"/>
  <c r="AD1392" i="47"/>
  <c r="T1392" i="47"/>
  <c r="AB1392" i="47"/>
  <c r="U1392" i="47"/>
  <c r="AB1391" i="47"/>
  <c r="U1391" i="47"/>
  <c r="AA1391" i="47"/>
  <c r="AD1391" i="47"/>
  <c r="T1391" i="47"/>
  <c r="AB1390" i="47"/>
  <c r="U1390" i="47"/>
  <c r="AA1390" i="47"/>
  <c r="AD1390" i="47"/>
  <c r="T1390" i="47"/>
  <c r="V1390" i="47" s="1"/>
  <c r="AA1389" i="47"/>
  <c r="AD1389" i="47"/>
  <c r="T1389" i="47"/>
  <c r="AB1389" i="47"/>
  <c r="U1389" i="47"/>
  <c r="AA1388" i="47"/>
  <c r="AD1388" i="47"/>
  <c r="T1388" i="47"/>
  <c r="AB1388" i="47"/>
  <c r="U1388" i="47"/>
  <c r="AA1387" i="47"/>
  <c r="AD1387" i="47"/>
  <c r="T1387" i="47"/>
  <c r="AB1387" i="47"/>
  <c r="U1387" i="47"/>
  <c r="AB1386" i="47"/>
  <c r="U1386" i="47"/>
  <c r="AA1386" i="47"/>
  <c r="AD1386" i="47"/>
  <c r="T1386" i="47"/>
  <c r="AA1385" i="47"/>
  <c r="AD1385" i="47"/>
  <c r="T1385" i="47"/>
  <c r="AB1385" i="47"/>
  <c r="U1385" i="47"/>
  <c r="AA1384" i="47"/>
  <c r="AD1384" i="47"/>
  <c r="T1384" i="47"/>
  <c r="AB1384" i="47"/>
  <c r="U1384" i="47"/>
  <c r="AB1383" i="47"/>
  <c r="U1383" i="47"/>
  <c r="AA1383" i="47"/>
  <c r="AD1383" i="47"/>
  <c r="T1383" i="47"/>
  <c r="AB1382" i="47"/>
  <c r="U1382" i="47"/>
  <c r="AA1382" i="47"/>
  <c r="AD1382" i="47"/>
  <c r="T1382" i="47"/>
  <c r="V1382" i="47" s="1"/>
  <c r="AA1381" i="47"/>
  <c r="T1381" i="47"/>
  <c r="AD1381" i="47"/>
  <c r="AB1381" i="47"/>
  <c r="U1381" i="47"/>
  <c r="AB1380" i="47"/>
  <c r="U1380" i="47"/>
  <c r="AA1380" i="47"/>
  <c r="AD1380" i="47"/>
  <c r="T1380" i="47"/>
  <c r="AB1379" i="47"/>
  <c r="U1379" i="47"/>
  <c r="AA1379" i="47"/>
  <c r="AD1379" i="47"/>
  <c r="T1379" i="47"/>
  <c r="AB1378" i="47"/>
  <c r="U1378" i="47"/>
  <c r="AA1378" i="47"/>
  <c r="AD1378" i="47"/>
  <c r="T1378" i="47"/>
  <c r="V1378" i="47" s="1"/>
  <c r="AD1377" i="47"/>
  <c r="T1377" i="47"/>
  <c r="AA1377" i="47"/>
  <c r="AB1377" i="47"/>
  <c r="U1377" i="47"/>
  <c r="AA1376" i="47"/>
  <c r="T1376" i="47"/>
  <c r="AD1376" i="47"/>
  <c r="AB1376" i="47"/>
  <c r="U1376" i="47"/>
  <c r="AB1375" i="47"/>
  <c r="U1375" i="47"/>
  <c r="AA1375" i="47"/>
  <c r="AD1375" i="47"/>
  <c r="T1375" i="47"/>
  <c r="V1375" i="47" s="1"/>
  <c r="AA1374" i="47"/>
  <c r="T1374" i="47"/>
  <c r="AD1374" i="47"/>
  <c r="AB1374" i="47"/>
  <c r="U1374" i="47"/>
  <c r="AB1373" i="47"/>
  <c r="U1373" i="47"/>
  <c r="AA1373" i="47"/>
  <c r="AD1373" i="47"/>
  <c r="T1373" i="47"/>
  <c r="AD1372" i="47"/>
  <c r="AA1372" i="47"/>
  <c r="T1372" i="47"/>
  <c r="U1372" i="47"/>
  <c r="AB1372" i="47"/>
  <c r="U1371" i="47"/>
  <c r="AB1371" i="47"/>
  <c r="AA1371" i="47"/>
  <c r="AD1371" i="47"/>
  <c r="T1371" i="47"/>
  <c r="AD1370" i="47"/>
  <c r="AA1370" i="47"/>
  <c r="T1370" i="47"/>
  <c r="AB1370" i="47"/>
  <c r="U1370" i="47"/>
  <c r="T1369" i="47"/>
  <c r="AA1369" i="47"/>
  <c r="AD1369" i="47"/>
  <c r="AB1369" i="47"/>
  <c r="U1369" i="47"/>
  <c r="AB1368" i="47"/>
  <c r="AG46" i="47" s="1"/>
  <c r="U1368" i="47"/>
  <c r="AA1368" i="47"/>
  <c r="T1368" i="47"/>
  <c r="AD1368" i="47"/>
  <c r="AB1367" i="47"/>
  <c r="U1367" i="47"/>
  <c r="AA1367" i="47"/>
  <c r="AC1367" i="47" s="1"/>
  <c r="AD1367" i="47"/>
  <c r="T1367" i="47"/>
  <c r="V1367" i="47" s="1"/>
  <c r="AK1367" i="47"/>
  <c r="AH1367" i="47"/>
  <c r="AI1367" i="47" s="1"/>
  <c r="AJ1367" i="47" s="1"/>
  <c r="AA1366" i="47"/>
  <c r="AD1366" i="47"/>
  <c r="T1366" i="47"/>
  <c r="AB1366" i="47"/>
  <c r="U1366" i="47"/>
  <c r="AB1365" i="47"/>
  <c r="U1365" i="47"/>
  <c r="AA1365" i="47"/>
  <c r="AD1365" i="47"/>
  <c r="T1365" i="47"/>
  <c r="V1365" i="47" s="1"/>
  <c r="AA1364" i="47"/>
  <c r="AD1364" i="47"/>
  <c r="T1364" i="47"/>
  <c r="AB1364" i="47"/>
  <c r="U1364" i="47"/>
  <c r="AA1363" i="47"/>
  <c r="AD1363" i="47"/>
  <c r="T1363" i="47"/>
  <c r="AB1363" i="47"/>
  <c r="U1363" i="47"/>
  <c r="AA1362" i="47"/>
  <c r="AD1362" i="47"/>
  <c r="T1362" i="47"/>
  <c r="AB1362" i="47"/>
  <c r="U1362" i="47"/>
  <c r="AA1361" i="47"/>
  <c r="AD1361" i="47"/>
  <c r="T1361" i="47"/>
  <c r="AB1361" i="47"/>
  <c r="U1361" i="47"/>
  <c r="AB1360" i="47"/>
  <c r="U1360" i="47"/>
  <c r="AA1360" i="47"/>
  <c r="AD1360" i="47"/>
  <c r="T1360" i="47"/>
  <c r="V1360" i="47" s="1"/>
  <c r="AB1359" i="47"/>
  <c r="U1359" i="47"/>
  <c r="AA1359" i="47"/>
  <c r="AD1359" i="47"/>
  <c r="T1359" i="47"/>
  <c r="V1359" i="47" s="1"/>
  <c r="AB1358" i="47"/>
  <c r="U1358" i="47"/>
  <c r="AA1358" i="47"/>
  <c r="AC1358" i="47" s="1"/>
  <c r="AE1358" i="47" s="1"/>
  <c r="AD1358" i="47"/>
  <c r="T1358" i="47"/>
  <c r="V1358" i="47" s="1"/>
  <c r="AB1357" i="47"/>
  <c r="U1357" i="47"/>
  <c r="AA1357" i="47"/>
  <c r="AD1357" i="47"/>
  <c r="T1357" i="47"/>
  <c r="V1357" i="47" s="1"/>
  <c r="AA1356" i="47"/>
  <c r="AD1356" i="47"/>
  <c r="T1356" i="47"/>
  <c r="AB1356" i="47"/>
  <c r="U1356" i="47"/>
  <c r="AB1355" i="47"/>
  <c r="U1355" i="47"/>
  <c r="AA1355" i="47"/>
  <c r="AD1355" i="47"/>
  <c r="T1355" i="47"/>
  <c r="V1355" i="47" s="1"/>
  <c r="AB1354" i="47"/>
  <c r="U1354" i="47"/>
  <c r="AA1354" i="47"/>
  <c r="AD1354" i="47"/>
  <c r="T1354" i="47"/>
  <c r="AA1353" i="47"/>
  <c r="AD1353" i="47"/>
  <c r="T1353" i="47"/>
  <c r="AB1353" i="47"/>
  <c r="U1353" i="47"/>
  <c r="AA1352" i="47"/>
  <c r="AD1352" i="47"/>
  <c r="T1352" i="47"/>
  <c r="AB1352" i="47"/>
  <c r="U1352" i="47"/>
  <c r="AA1351" i="47"/>
  <c r="AD1351" i="47"/>
  <c r="T1351" i="47"/>
  <c r="AB1351" i="47"/>
  <c r="U1351" i="47"/>
  <c r="AB1350" i="47"/>
  <c r="U1350" i="47"/>
  <c r="AA1350" i="47"/>
  <c r="AD1350" i="47"/>
  <c r="T1350" i="47"/>
  <c r="AB1349" i="47"/>
  <c r="U1349" i="47"/>
  <c r="AA1349" i="47"/>
  <c r="AD1349" i="47"/>
  <c r="T1349" i="47"/>
  <c r="V1349" i="47" s="1"/>
  <c r="AB1348" i="47"/>
  <c r="U1348" i="47"/>
  <c r="AA1348" i="47"/>
  <c r="AD1348" i="47"/>
  <c r="T1348" i="47"/>
  <c r="AA1347" i="47"/>
  <c r="AD1347" i="47"/>
  <c r="T1347" i="47"/>
  <c r="AB1347" i="47"/>
  <c r="U1347" i="47"/>
  <c r="AB1346" i="47"/>
  <c r="U1346" i="47"/>
  <c r="AA1346" i="47"/>
  <c r="AD1346" i="47"/>
  <c r="T1346" i="47"/>
  <c r="V1346" i="47" s="1"/>
  <c r="AA1345" i="47"/>
  <c r="AD1345" i="47"/>
  <c r="T1345" i="47"/>
  <c r="AB1345" i="47"/>
  <c r="U1345" i="47"/>
  <c r="AA1344" i="47"/>
  <c r="AD1344" i="47"/>
  <c r="T1344" i="47"/>
  <c r="AB1344" i="47"/>
  <c r="U1344" i="47"/>
  <c r="AB1343" i="47"/>
  <c r="U1343" i="47"/>
  <c r="AA1343" i="47"/>
  <c r="AD1343" i="47"/>
  <c r="T1343" i="47"/>
  <c r="AB1342" i="47"/>
  <c r="U1342" i="47"/>
  <c r="AA1342" i="47"/>
  <c r="AD1342" i="47"/>
  <c r="T1342" i="47"/>
  <c r="AB1341" i="47"/>
  <c r="U1341" i="47"/>
  <c r="AA1341" i="47"/>
  <c r="AC1341" i="47" s="1"/>
  <c r="AD1341" i="47"/>
  <c r="T1341" i="47"/>
  <c r="V1341" i="47" s="1"/>
  <c r="AA1340" i="47"/>
  <c r="AD1340" i="47"/>
  <c r="T1340" i="47"/>
  <c r="AB1340" i="47"/>
  <c r="U1340" i="47"/>
  <c r="AA1339" i="47"/>
  <c r="AD1339" i="47"/>
  <c r="T1339" i="47"/>
  <c r="AB1339" i="47"/>
  <c r="U1339" i="47"/>
  <c r="AB1338" i="47"/>
  <c r="U1338" i="47"/>
  <c r="AA1338" i="47"/>
  <c r="AD1338" i="47"/>
  <c r="T1338" i="47"/>
  <c r="V1338" i="47" s="1"/>
  <c r="AA1337" i="47"/>
  <c r="AD1337" i="47"/>
  <c r="T1337" i="47"/>
  <c r="AB1337" i="47"/>
  <c r="U1337" i="47"/>
  <c r="AA1336" i="47"/>
  <c r="AD1336" i="47"/>
  <c r="T1336" i="47"/>
  <c r="AB1336" i="47"/>
  <c r="U1336" i="47"/>
  <c r="AB1335" i="47"/>
  <c r="U1335" i="47"/>
  <c r="AA1335" i="47"/>
  <c r="AD1335" i="47"/>
  <c r="T1335" i="47"/>
  <c r="AA1334" i="47"/>
  <c r="AD1334" i="47"/>
  <c r="T1334" i="47"/>
  <c r="AB1334" i="47"/>
  <c r="U1334" i="47"/>
  <c r="AB1333" i="47"/>
  <c r="U1333" i="47"/>
  <c r="AA1333" i="47"/>
  <c r="AD1333" i="47"/>
  <c r="T1333" i="47"/>
  <c r="AB1332" i="47"/>
  <c r="U1332" i="47"/>
  <c r="AA1332" i="47"/>
  <c r="AD1332" i="47"/>
  <c r="T1332" i="47"/>
  <c r="V1332" i="47" s="1"/>
  <c r="AA1331" i="47"/>
  <c r="AD1331" i="47"/>
  <c r="T1331" i="47"/>
  <c r="AB1331" i="47"/>
  <c r="U1331" i="47"/>
  <c r="AB1330" i="47"/>
  <c r="U1330" i="47"/>
  <c r="AA1330" i="47"/>
  <c r="AD1330" i="47"/>
  <c r="T1330" i="47"/>
  <c r="V1330" i="47" s="1"/>
  <c r="AA1329" i="47"/>
  <c r="AD1329" i="47"/>
  <c r="T1329" i="47"/>
  <c r="AB1329" i="47"/>
  <c r="U1329" i="47"/>
  <c r="AA1328" i="47"/>
  <c r="AD1328" i="47"/>
  <c r="T1328" i="47"/>
  <c r="AB1328" i="47"/>
  <c r="U1328" i="47"/>
  <c r="AA1327" i="47"/>
  <c r="AD1327" i="47"/>
  <c r="T1327" i="47"/>
  <c r="AB1327" i="47"/>
  <c r="U1327" i="47"/>
  <c r="AA1326" i="47"/>
  <c r="AD1326" i="47"/>
  <c r="T1326" i="47"/>
  <c r="AB1326" i="47"/>
  <c r="U1326" i="47"/>
  <c r="AA1325" i="47"/>
  <c r="AD1325" i="47"/>
  <c r="T1325" i="47"/>
  <c r="AB1325" i="47"/>
  <c r="U1325" i="47"/>
  <c r="AA1324" i="47"/>
  <c r="AD1324" i="47"/>
  <c r="T1324" i="47"/>
  <c r="AB1324" i="47"/>
  <c r="U1324" i="47"/>
  <c r="AB1323" i="47"/>
  <c r="U1323" i="47"/>
  <c r="AA1323" i="47"/>
  <c r="AD1323" i="47"/>
  <c r="T1323" i="47"/>
  <c r="AA1322" i="47"/>
  <c r="AD1322" i="47"/>
  <c r="T1322" i="47"/>
  <c r="AB1322" i="47"/>
  <c r="AG806" i="47" s="1"/>
  <c r="U1322" i="47"/>
  <c r="AA1321" i="47"/>
  <c r="AD1321" i="47"/>
  <c r="T1321" i="47"/>
  <c r="AB1321" i="47"/>
  <c r="U1321" i="47"/>
  <c r="AA1320" i="47"/>
  <c r="AD1320" i="47"/>
  <c r="T1320" i="47"/>
  <c r="AB1320" i="47"/>
  <c r="U1320" i="47"/>
  <c r="AA1319" i="47"/>
  <c r="AD1319" i="47"/>
  <c r="T1319" i="47"/>
  <c r="AB1319" i="47"/>
  <c r="U1319" i="47"/>
  <c r="AA1318" i="47"/>
  <c r="AD1318" i="47"/>
  <c r="T1318" i="47"/>
  <c r="AB1318" i="47"/>
  <c r="U1318" i="47"/>
  <c r="AA1317" i="47"/>
  <c r="AD1317" i="47"/>
  <c r="T1317" i="47"/>
  <c r="AB1317" i="47"/>
  <c r="U1317" i="47"/>
  <c r="AA1316" i="47"/>
  <c r="AD1316" i="47"/>
  <c r="T1316" i="47"/>
  <c r="AB1316" i="47"/>
  <c r="U1316" i="47"/>
  <c r="AB1315" i="47"/>
  <c r="U1315" i="47"/>
  <c r="AA1315" i="47"/>
  <c r="AD1315" i="47"/>
  <c r="T1315" i="47"/>
  <c r="V1315" i="47" s="1"/>
  <c r="AB1314" i="47"/>
  <c r="U1314" i="47"/>
  <c r="AA1314" i="47"/>
  <c r="AC1314" i="47" s="1"/>
  <c r="AD1314" i="47"/>
  <c r="T1314" i="47"/>
  <c r="V1314" i="47" s="1"/>
  <c r="AA1313" i="47"/>
  <c r="AD1313" i="47"/>
  <c r="T1313" i="47"/>
  <c r="AB1313" i="47"/>
  <c r="U1313" i="47"/>
  <c r="AB1312" i="47"/>
  <c r="U1312" i="47"/>
  <c r="AA1312" i="47"/>
  <c r="AD1312" i="47"/>
  <c r="T1312" i="47"/>
  <c r="V1312" i="47" s="1"/>
  <c r="AA1311" i="47"/>
  <c r="AD1311" i="47"/>
  <c r="T1311" i="47"/>
  <c r="AB1311" i="47"/>
  <c r="U1311" i="47"/>
  <c r="AB1310" i="47"/>
  <c r="U1310" i="47"/>
  <c r="AA1310" i="47"/>
  <c r="AD1310" i="47"/>
  <c r="T1310" i="47"/>
  <c r="AA1309" i="47"/>
  <c r="AD1309" i="47"/>
  <c r="T1309" i="47"/>
  <c r="AB1309" i="47"/>
  <c r="U1309" i="47"/>
  <c r="AB1308" i="47"/>
  <c r="U1308" i="47"/>
  <c r="AA1308" i="47"/>
  <c r="AD1308" i="47"/>
  <c r="T1308" i="47"/>
  <c r="V1308" i="47" s="1"/>
  <c r="AB1307" i="47"/>
  <c r="U1307" i="47"/>
  <c r="AA1307" i="47"/>
  <c r="AC1307" i="47" s="1"/>
  <c r="AE1307" i="47" s="1"/>
  <c r="AD1307" i="47"/>
  <c r="T1307" i="47"/>
  <c r="V1307" i="47" s="1"/>
  <c r="AA1306" i="47"/>
  <c r="AD1306" i="47"/>
  <c r="T1306" i="47"/>
  <c r="AB1306" i="47"/>
  <c r="U1306" i="47"/>
  <c r="AA1305" i="47"/>
  <c r="AD1305" i="47"/>
  <c r="T1305" i="47"/>
  <c r="AB1305" i="47"/>
  <c r="U1305" i="47"/>
  <c r="AA1304" i="47"/>
  <c r="AD1304" i="47"/>
  <c r="T1304" i="47"/>
  <c r="AB1304" i="47"/>
  <c r="U1304" i="47"/>
  <c r="AA1303" i="47"/>
  <c r="AD1303" i="47"/>
  <c r="T1303" i="47"/>
  <c r="AB1303" i="47"/>
  <c r="U1303" i="47"/>
  <c r="AB1302" i="47"/>
  <c r="U1302" i="47"/>
  <c r="AA1302" i="47"/>
  <c r="AD1302" i="47"/>
  <c r="T1302" i="47"/>
  <c r="V1302" i="47" s="1"/>
  <c r="AA1301" i="47"/>
  <c r="AD1301" i="47"/>
  <c r="T1301" i="47"/>
  <c r="AB1301" i="47"/>
  <c r="U1301" i="47"/>
  <c r="AA1300" i="47"/>
  <c r="AD1300" i="47"/>
  <c r="T1300" i="47"/>
  <c r="AB1300" i="47"/>
  <c r="U1300" i="47"/>
  <c r="AB1299" i="47"/>
  <c r="U1299" i="47"/>
  <c r="AA1299" i="47"/>
  <c r="AD1299" i="47"/>
  <c r="T1299" i="47"/>
  <c r="V1299" i="47" s="1"/>
  <c r="AA1298" i="47"/>
  <c r="AD1298" i="47"/>
  <c r="T1298" i="47"/>
  <c r="AB1298" i="47"/>
  <c r="U1298" i="47"/>
  <c r="AA1297" i="47"/>
  <c r="AD1297" i="47"/>
  <c r="T1297" i="47"/>
  <c r="AB1297" i="47"/>
  <c r="U1297" i="47"/>
  <c r="AB1296" i="47"/>
  <c r="U1296" i="47"/>
  <c r="AA1296" i="47"/>
  <c r="AD1296" i="47"/>
  <c r="T1296" i="47"/>
  <c r="AB1295" i="47"/>
  <c r="U1295" i="47"/>
  <c r="AA1295" i="47"/>
  <c r="AD1295" i="47"/>
  <c r="T1295" i="47"/>
  <c r="V1295" i="47" s="1"/>
  <c r="AB1294" i="47"/>
  <c r="U1294" i="47"/>
  <c r="AA1294" i="47"/>
  <c r="AC1294" i="47" s="1"/>
  <c r="AD1294" i="47"/>
  <c r="T1294" i="47"/>
  <c r="V1294" i="47" s="1"/>
  <c r="AB1293" i="47"/>
  <c r="U1293" i="47"/>
  <c r="AA1293" i="47"/>
  <c r="AD1293" i="47"/>
  <c r="T1293" i="47"/>
  <c r="V1293" i="47" s="1"/>
  <c r="AA1292" i="47"/>
  <c r="AD1292" i="47"/>
  <c r="T1292" i="47"/>
  <c r="AB1292" i="47"/>
  <c r="U1292" i="47"/>
  <c r="AB1291" i="47"/>
  <c r="U1291" i="47"/>
  <c r="AA1291" i="47"/>
  <c r="AD1291" i="47"/>
  <c r="T1291" i="47"/>
  <c r="V1291" i="47" s="1"/>
  <c r="AA1290" i="47"/>
  <c r="AD1290" i="47"/>
  <c r="T1290" i="47"/>
  <c r="AB1290" i="47"/>
  <c r="U1290" i="47"/>
  <c r="AA1289" i="47"/>
  <c r="AD1289" i="47"/>
  <c r="T1289" i="47"/>
  <c r="AB1289" i="47"/>
  <c r="U1289" i="47"/>
  <c r="AB1288" i="47"/>
  <c r="U1288" i="47"/>
  <c r="AA1288" i="47"/>
  <c r="AD1288" i="47"/>
  <c r="T1288" i="47"/>
  <c r="AA1287" i="47"/>
  <c r="AD1287" i="47"/>
  <c r="T1287" i="47"/>
  <c r="AB1287" i="47"/>
  <c r="U1287" i="47"/>
  <c r="AA1286" i="47"/>
  <c r="AD1286" i="47"/>
  <c r="T1286" i="47"/>
  <c r="AB1286" i="47"/>
  <c r="U1286" i="47"/>
  <c r="AB1285" i="47"/>
  <c r="U1285" i="47"/>
  <c r="AA1285" i="47"/>
  <c r="AD1285" i="47"/>
  <c r="T1285" i="47"/>
  <c r="V1285" i="47" s="1"/>
  <c r="AA1284" i="47"/>
  <c r="AD1284" i="47"/>
  <c r="T1284" i="47"/>
  <c r="AB1284" i="47"/>
  <c r="U1284" i="47"/>
  <c r="AA1283" i="47"/>
  <c r="AD1283" i="47"/>
  <c r="T1283" i="47"/>
  <c r="AB1283" i="47"/>
  <c r="U1283" i="47"/>
  <c r="AA1282" i="47"/>
  <c r="AD1282" i="47"/>
  <c r="T1282" i="47"/>
  <c r="AB1282" i="47"/>
  <c r="U1282" i="47"/>
  <c r="AA1281" i="47"/>
  <c r="AD1281" i="47"/>
  <c r="T1281" i="47"/>
  <c r="AB1281" i="47"/>
  <c r="U1281" i="47"/>
  <c r="AB1280" i="47"/>
  <c r="U1280" i="47"/>
  <c r="AA1280" i="47"/>
  <c r="AD1280" i="47"/>
  <c r="T1280" i="47"/>
  <c r="AA1279" i="47"/>
  <c r="AD1279" i="47"/>
  <c r="T1279" i="47"/>
  <c r="AB1279" i="47"/>
  <c r="U1279" i="47"/>
  <c r="AA1278" i="47"/>
  <c r="AD1278" i="47"/>
  <c r="T1278" i="47"/>
  <c r="AB1278" i="47"/>
  <c r="U1278" i="47"/>
  <c r="AA1277" i="47"/>
  <c r="AD1277" i="47"/>
  <c r="T1277" i="47"/>
  <c r="AB1277" i="47"/>
  <c r="U1277" i="47"/>
  <c r="AA1276" i="47"/>
  <c r="AD1276" i="47"/>
  <c r="T1276" i="47"/>
  <c r="AB1276" i="47"/>
  <c r="U1276" i="47"/>
  <c r="AB1275" i="47"/>
  <c r="U1275" i="47"/>
  <c r="AA1275" i="47"/>
  <c r="AD1275" i="47"/>
  <c r="T1275" i="47"/>
  <c r="V1275" i="47" s="1"/>
  <c r="AA1274" i="47"/>
  <c r="AD1274" i="47"/>
  <c r="T1274" i="47"/>
  <c r="AB1274" i="47"/>
  <c r="U1274" i="47"/>
  <c r="AB1273" i="47"/>
  <c r="U1273" i="47"/>
  <c r="AA1273" i="47"/>
  <c r="AD1273" i="47"/>
  <c r="T1273" i="47"/>
  <c r="V1273" i="47" s="1"/>
  <c r="AA1272" i="47"/>
  <c r="AD1272" i="47"/>
  <c r="T1272" i="47"/>
  <c r="AB1272" i="47"/>
  <c r="U1272" i="47"/>
  <c r="AA1271" i="47"/>
  <c r="AD1271" i="47"/>
  <c r="T1271" i="47"/>
  <c r="AB1271" i="47"/>
  <c r="U1271" i="47"/>
  <c r="AA1270" i="47"/>
  <c r="AD1270" i="47"/>
  <c r="T1270" i="47"/>
  <c r="AB1270" i="47"/>
  <c r="U1270" i="47"/>
  <c r="AA1269" i="47"/>
  <c r="AD1269" i="47"/>
  <c r="T1269" i="47"/>
  <c r="AB1269" i="47"/>
  <c r="U1269" i="47"/>
  <c r="AB1268" i="47"/>
  <c r="U1268" i="47"/>
  <c r="AA1268" i="47"/>
  <c r="AD1268" i="47"/>
  <c r="T1268" i="47"/>
  <c r="V1268" i="47" s="1"/>
  <c r="AB1267" i="47"/>
  <c r="U1267" i="47"/>
  <c r="AA1267" i="47"/>
  <c r="AD1267" i="47"/>
  <c r="T1267" i="47"/>
  <c r="V1267" i="47" s="1"/>
  <c r="AA1266" i="47"/>
  <c r="AD1266" i="47"/>
  <c r="T1266" i="47"/>
  <c r="AB1266" i="47"/>
  <c r="U1266" i="47"/>
  <c r="AB1265" i="47"/>
  <c r="U1265" i="47"/>
  <c r="AA1265" i="47"/>
  <c r="AD1265" i="47"/>
  <c r="T1265" i="47"/>
  <c r="AA1264" i="47"/>
  <c r="AD1264" i="47"/>
  <c r="T1264" i="47"/>
  <c r="AB1264" i="47"/>
  <c r="U1264" i="47"/>
  <c r="AA1263" i="47"/>
  <c r="AD1263" i="47"/>
  <c r="T1263" i="47"/>
  <c r="AB1263" i="47"/>
  <c r="U1263" i="47"/>
  <c r="AA1262" i="47"/>
  <c r="AD1262" i="47"/>
  <c r="T1262" i="47"/>
  <c r="AB1262" i="47"/>
  <c r="U1262" i="47"/>
  <c r="AA1261" i="47"/>
  <c r="AD1261" i="47"/>
  <c r="T1261" i="47"/>
  <c r="AB1261" i="47"/>
  <c r="U1261" i="47"/>
  <c r="AA1260" i="47"/>
  <c r="AD1260" i="47"/>
  <c r="T1260" i="47"/>
  <c r="AB1260" i="47"/>
  <c r="U1260" i="47"/>
  <c r="AA1259" i="47"/>
  <c r="AD1259" i="47"/>
  <c r="T1259" i="47"/>
  <c r="AB1259" i="47"/>
  <c r="U1259" i="47"/>
  <c r="AA1258" i="47"/>
  <c r="AD1258" i="47"/>
  <c r="T1258" i="47"/>
  <c r="AB1258" i="47"/>
  <c r="U1258" i="47"/>
  <c r="AA1257" i="47"/>
  <c r="AD1257" i="47"/>
  <c r="T1257" i="47"/>
  <c r="AB1257" i="47"/>
  <c r="U1257" i="47"/>
  <c r="AA1256" i="47"/>
  <c r="AD1256" i="47"/>
  <c r="T1256" i="47"/>
  <c r="AB1256" i="47"/>
  <c r="U1256" i="47"/>
  <c r="AA1255" i="47"/>
  <c r="AD1255" i="47"/>
  <c r="T1255" i="47"/>
  <c r="AB1255" i="47"/>
  <c r="U1255" i="47"/>
  <c r="AA1254" i="47"/>
  <c r="AD1254" i="47"/>
  <c r="T1254" i="47"/>
  <c r="AB1254" i="47"/>
  <c r="U1254" i="47"/>
  <c r="AA1253" i="47"/>
  <c r="AD1253" i="47"/>
  <c r="T1253" i="47"/>
  <c r="AB1253" i="47"/>
  <c r="U1253" i="47"/>
  <c r="AB1252" i="47"/>
  <c r="U1252" i="47"/>
  <c r="AA1252" i="47"/>
  <c r="AD1252" i="47"/>
  <c r="T1252" i="47"/>
  <c r="AA1251" i="47"/>
  <c r="AD1251" i="47"/>
  <c r="T1251" i="47"/>
  <c r="AB1251" i="47"/>
  <c r="U1251" i="47"/>
  <c r="AA1250" i="47"/>
  <c r="AG767" i="47" s="1"/>
  <c r="AD1250" i="47"/>
  <c r="T1250" i="47"/>
  <c r="AB1250" i="47"/>
  <c r="U1250" i="47"/>
  <c r="AB1249" i="47"/>
  <c r="AG940" i="47" s="1"/>
  <c r="AK940" i="47" s="1"/>
  <c r="U1249" i="47"/>
  <c r="AA1249" i="47"/>
  <c r="AD1249" i="47"/>
  <c r="T1249" i="47"/>
  <c r="V1249" i="47" s="1"/>
  <c r="AA1248" i="47"/>
  <c r="AD1248" i="47"/>
  <c r="T1248" i="47"/>
  <c r="AB1248" i="47"/>
  <c r="U1248" i="47"/>
  <c r="AH1248" i="47"/>
  <c r="AI1248" i="47" s="1"/>
  <c r="AJ1248" i="47" s="1"/>
  <c r="AK1248" i="47"/>
  <c r="AB1247" i="47"/>
  <c r="U1247" i="47"/>
  <c r="AA1247" i="47"/>
  <c r="AC1247" i="47" s="1"/>
  <c r="AD1247" i="47"/>
  <c r="T1247" i="47"/>
  <c r="V1247" i="47" s="1"/>
  <c r="AA1246" i="47"/>
  <c r="AD1246" i="47"/>
  <c r="T1246" i="47"/>
  <c r="AB1246" i="47"/>
  <c r="U1246" i="47"/>
  <c r="AA1245" i="47"/>
  <c r="AD1245" i="47"/>
  <c r="T1245" i="47"/>
  <c r="AB1245" i="47"/>
  <c r="U1245" i="47"/>
  <c r="AA1244" i="47"/>
  <c r="AD1244" i="47"/>
  <c r="T1244" i="47"/>
  <c r="AB1244" i="47"/>
  <c r="U1244" i="47"/>
  <c r="AA1243" i="47"/>
  <c r="AD1243" i="47"/>
  <c r="T1243" i="47"/>
  <c r="AB1243" i="47"/>
  <c r="AG762" i="47" s="1"/>
  <c r="AK762" i="47" s="1"/>
  <c r="U1243" i="47"/>
  <c r="AA1242" i="47"/>
  <c r="AD1242" i="47"/>
  <c r="T1242" i="47"/>
  <c r="AB1242" i="47"/>
  <c r="U1242" i="47"/>
  <c r="AB1241" i="47"/>
  <c r="U1241" i="47"/>
  <c r="AA1241" i="47"/>
  <c r="AD1241" i="47"/>
  <c r="T1241" i="47"/>
  <c r="AB1240" i="47"/>
  <c r="U1240" i="47"/>
  <c r="AA1240" i="47"/>
  <c r="AC1240" i="47" s="1"/>
  <c r="AD1240" i="47"/>
  <c r="T1240" i="47"/>
  <c r="AB1239" i="47"/>
  <c r="U1239" i="47"/>
  <c r="AA1239" i="47"/>
  <c r="AD1239" i="47"/>
  <c r="T1239" i="47"/>
  <c r="V1239" i="47" s="1"/>
  <c r="AA1238" i="47"/>
  <c r="AD1238" i="47"/>
  <c r="T1238" i="47"/>
  <c r="AB1238" i="47"/>
  <c r="U1238" i="47"/>
  <c r="AA1237" i="47"/>
  <c r="AD1237" i="47"/>
  <c r="T1237" i="47"/>
  <c r="AB1237" i="47"/>
  <c r="U1237" i="47"/>
  <c r="AA1236" i="47"/>
  <c r="AD1236" i="47"/>
  <c r="T1236" i="47"/>
  <c r="AB1236" i="47"/>
  <c r="U1236" i="47"/>
  <c r="AA1235" i="47"/>
  <c r="AD1235" i="47"/>
  <c r="T1235" i="47"/>
  <c r="AB1235" i="47"/>
  <c r="U1235" i="47"/>
  <c r="AA1234" i="47"/>
  <c r="AD1234" i="47"/>
  <c r="T1234" i="47"/>
  <c r="AB1234" i="47"/>
  <c r="U1234" i="47"/>
  <c r="AB1233" i="47"/>
  <c r="U1233" i="47"/>
  <c r="AA1233" i="47"/>
  <c r="AC1233" i="47" s="1"/>
  <c r="AD1233" i="47"/>
  <c r="T1233" i="47"/>
  <c r="V1233" i="47" s="1"/>
  <c r="AA1232" i="47"/>
  <c r="AD1232" i="47"/>
  <c r="T1232" i="47"/>
  <c r="AB1232" i="47"/>
  <c r="U1232" i="47"/>
  <c r="AA1231" i="47"/>
  <c r="AD1231" i="47"/>
  <c r="T1231" i="47"/>
  <c r="AB1231" i="47"/>
  <c r="U1231" i="47"/>
  <c r="AA1230" i="47"/>
  <c r="AD1230" i="47"/>
  <c r="T1230" i="47"/>
  <c r="AB1230" i="47"/>
  <c r="U1230" i="47"/>
  <c r="AA1229" i="47"/>
  <c r="AD1229" i="47"/>
  <c r="T1229" i="47"/>
  <c r="AB1229" i="47"/>
  <c r="U1229" i="47"/>
  <c r="AA1228" i="47"/>
  <c r="AD1228" i="47"/>
  <c r="T1228" i="47"/>
  <c r="AB1228" i="47"/>
  <c r="U1228" i="47"/>
  <c r="AA1227" i="47"/>
  <c r="AD1227" i="47"/>
  <c r="T1227" i="47"/>
  <c r="AB1227" i="47"/>
  <c r="U1227" i="47"/>
  <c r="AA1226" i="47"/>
  <c r="AD1226" i="47"/>
  <c r="T1226" i="47"/>
  <c r="AB1226" i="47"/>
  <c r="U1226" i="47"/>
  <c r="AA1225" i="47"/>
  <c r="AD1225" i="47"/>
  <c r="T1225" i="47"/>
  <c r="AB1225" i="47"/>
  <c r="U1225" i="47"/>
  <c r="AA1224" i="47"/>
  <c r="AD1224" i="47"/>
  <c r="T1224" i="47"/>
  <c r="AB1224" i="47"/>
  <c r="U1224" i="47"/>
  <c r="AA1223" i="47"/>
  <c r="AD1223" i="47"/>
  <c r="T1223" i="47"/>
  <c r="AB1223" i="47"/>
  <c r="U1223" i="47"/>
  <c r="AB1222" i="47"/>
  <c r="U1222" i="47"/>
  <c r="AA1222" i="47"/>
  <c r="AD1222" i="47"/>
  <c r="T1222" i="47"/>
  <c r="V1222" i="47" s="1"/>
  <c r="AA1221" i="47"/>
  <c r="AD1221" i="47"/>
  <c r="T1221" i="47"/>
  <c r="AB1221" i="47"/>
  <c r="U1221" i="47"/>
  <c r="AA1220" i="47"/>
  <c r="AD1220" i="47"/>
  <c r="T1220" i="47"/>
  <c r="AB1220" i="47"/>
  <c r="U1220" i="47"/>
  <c r="AA1219" i="47"/>
  <c r="AD1219" i="47"/>
  <c r="T1219" i="47"/>
  <c r="AB1219" i="47"/>
  <c r="U1219" i="47"/>
  <c r="AA1218" i="47"/>
  <c r="AD1218" i="47"/>
  <c r="T1218" i="47"/>
  <c r="AB1218" i="47"/>
  <c r="U1218" i="47"/>
  <c r="AA1217" i="47"/>
  <c r="AD1217" i="47"/>
  <c r="T1217" i="47"/>
  <c r="AB1217" i="47"/>
  <c r="U1217" i="47"/>
  <c r="AA1216" i="47"/>
  <c r="AD1216" i="47"/>
  <c r="T1216" i="47"/>
  <c r="AB1216" i="47"/>
  <c r="U1216" i="47"/>
  <c r="AA1215" i="47"/>
  <c r="AD1215" i="47"/>
  <c r="T1215" i="47"/>
  <c r="AB1215" i="47"/>
  <c r="U1215" i="47"/>
  <c r="AB1214" i="47"/>
  <c r="U1214" i="47"/>
  <c r="AA1214" i="47"/>
  <c r="AD1214" i="47"/>
  <c r="T1214" i="47"/>
  <c r="AA1213" i="47"/>
  <c r="AD1213" i="47"/>
  <c r="T1213" i="47"/>
  <c r="AB1213" i="47"/>
  <c r="U1213" i="47"/>
  <c r="AB1212" i="47"/>
  <c r="U1212" i="47"/>
  <c r="AA1212" i="47"/>
  <c r="AC1212" i="47" s="1"/>
  <c r="AD1212" i="47"/>
  <c r="T1212" i="47"/>
  <c r="AA1211" i="47"/>
  <c r="AD1211" i="47"/>
  <c r="T1211" i="47"/>
  <c r="AB1211" i="47"/>
  <c r="U1211" i="47"/>
  <c r="AB1210" i="47"/>
  <c r="U1210" i="47"/>
  <c r="AA1210" i="47"/>
  <c r="AC1210" i="47" s="1"/>
  <c r="AD1210" i="47"/>
  <c r="T1210" i="47"/>
  <c r="V1210" i="47" s="1"/>
  <c r="AA1209" i="47"/>
  <c r="AD1209" i="47"/>
  <c r="T1209" i="47"/>
  <c r="AB1209" i="47"/>
  <c r="U1209" i="47"/>
  <c r="AB1208" i="47"/>
  <c r="U1208" i="47"/>
  <c r="AA1208" i="47"/>
  <c r="AC1208" i="47" s="1"/>
  <c r="AE1208" i="47" s="1"/>
  <c r="AD1208" i="47"/>
  <c r="T1208" i="47"/>
  <c r="V1208" i="47" s="1"/>
  <c r="AA1207" i="47"/>
  <c r="AD1207" i="47"/>
  <c r="T1207" i="47"/>
  <c r="AB1207" i="47"/>
  <c r="U1207" i="47"/>
  <c r="AA1206" i="47"/>
  <c r="AD1206" i="47"/>
  <c r="T1206" i="47"/>
  <c r="AB1206" i="47"/>
  <c r="U1206" i="47"/>
  <c r="AB1205" i="47"/>
  <c r="U1205" i="47"/>
  <c r="AA1205" i="47"/>
  <c r="AC1205" i="47" s="1"/>
  <c r="AE1205" i="47" s="1"/>
  <c r="AD1205" i="47"/>
  <c r="T1205" i="47"/>
  <c r="V1205" i="47" s="1"/>
  <c r="AA1204" i="47"/>
  <c r="AD1204" i="47"/>
  <c r="T1204" i="47"/>
  <c r="AB1204" i="47"/>
  <c r="U1204" i="47"/>
  <c r="AA1203" i="47"/>
  <c r="AD1203" i="47"/>
  <c r="T1203" i="47"/>
  <c r="AB1203" i="47"/>
  <c r="U1203" i="47"/>
  <c r="AA1202" i="47"/>
  <c r="AD1202" i="47"/>
  <c r="T1202" i="47"/>
  <c r="AB1202" i="47"/>
  <c r="U1202" i="47"/>
  <c r="AA1201" i="47"/>
  <c r="AD1201" i="47"/>
  <c r="T1201" i="47"/>
  <c r="AB1201" i="47"/>
  <c r="U1201" i="47"/>
  <c r="AA1200" i="47"/>
  <c r="AD1200" i="47"/>
  <c r="T1200" i="47"/>
  <c r="AB1200" i="47"/>
  <c r="U1200" i="47"/>
  <c r="AB1199" i="47"/>
  <c r="U1199" i="47"/>
  <c r="AA1199" i="47"/>
  <c r="AC1199" i="47" s="1"/>
  <c r="AE1199" i="47" s="1"/>
  <c r="AD1199" i="47"/>
  <c r="T1199" i="47"/>
  <c r="AB1198" i="47"/>
  <c r="U1198" i="47"/>
  <c r="AA1198" i="47"/>
  <c r="AC1198" i="47" s="1"/>
  <c r="AD1198" i="47"/>
  <c r="T1198" i="47"/>
  <c r="V1198" i="47" s="1"/>
  <c r="AA1197" i="47"/>
  <c r="AD1197" i="47"/>
  <c r="T1197" i="47"/>
  <c r="AB1197" i="47"/>
  <c r="U1197" i="47"/>
  <c r="AB1196" i="47"/>
  <c r="U1196" i="47"/>
  <c r="AA1196" i="47"/>
  <c r="AC1196" i="47" s="1"/>
  <c r="AD1196" i="47"/>
  <c r="T1196" i="47"/>
  <c r="V1196" i="47" s="1"/>
  <c r="AA1195" i="47"/>
  <c r="AD1195" i="47"/>
  <c r="T1195" i="47"/>
  <c r="AB1195" i="47"/>
  <c r="U1195" i="47"/>
  <c r="AB1194" i="47"/>
  <c r="U1194" i="47"/>
  <c r="AA1194" i="47"/>
  <c r="AC1194" i="47" s="1"/>
  <c r="AD1194" i="47"/>
  <c r="T1194" i="47"/>
  <c r="AA1193" i="47"/>
  <c r="AD1193" i="47"/>
  <c r="T1193" i="47"/>
  <c r="AB1193" i="47"/>
  <c r="U1193" i="47"/>
  <c r="AA1192" i="47"/>
  <c r="AD1192" i="47"/>
  <c r="T1192" i="47"/>
  <c r="AB1192" i="47"/>
  <c r="U1192" i="47"/>
  <c r="AB1191" i="47"/>
  <c r="U1191" i="47"/>
  <c r="AA1191" i="47"/>
  <c r="AD1191" i="47"/>
  <c r="T1191" i="47"/>
  <c r="V1191" i="47" s="1"/>
  <c r="AB1190" i="47"/>
  <c r="U1190" i="47"/>
  <c r="AA1190" i="47"/>
  <c r="AC1190" i="47" s="1"/>
  <c r="AD1190" i="47"/>
  <c r="T1190" i="47"/>
  <c r="V1190" i="47" s="1"/>
  <c r="AA1189" i="47"/>
  <c r="AD1189" i="47"/>
  <c r="T1189" i="47"/>
  <c r="AB1189" i="47"/>
  <c r="U1189" i="47"/>
  <c r="AA1188" i="47"/>
  <c r="AD1188" i="47"/>
  <c r="T1188" i="47"/>
  <c r="AB1188" i="47"/>
  <c r="U1188" i="47"/>
  <c r="AB1187" i="47"/>
  <c r="U1187" i="47"/>
  <c r="AA1187" i="47"/>
  <c r="AD1187" i="47"/>
  <c r="T1187" i="47"/>
  <c r="V1187" i="47" s="1"/>
  <c r="AA1186" i="47"/>
  <c r="AD1186" i="47"/>
  <c r="T1186" i="47"/>
  <c r="AB1186" i="47"/>
  <c r="U1186" i="47"/>
  <c r="AA1185" i="47"/>
  <c r="AD1185" i="47"/>
  <c r="T1185" i="47"/>
  <c r="AB1185" i="47"/>
  <c r="U1185" i="47"/>
  <c r="AA1184" i="47"/>
  <c r="AD1184" i="47"/>
  <c r="T1184" i="47"/>
  <c r="AB1184" i="47"/>
  <c r="U1184" i="47"/>
  <c r="AA1183" i="47"/>
  <c r="AD1183" i="47"/>
  <c r="T1183" i="47"/>
  <c r="AB1183" i="47"/>
  <c r="U1183" i="47"/>
  <c r="AB1182" i="47"/>
  <c r="U1182" i="47"/>
  <c r="AA1182" i="47"/>
  <c r="AC1182" i="47" s="1"/>
  <c r="AD1182" i="47"/>
  <c r="T1182" i="47"/>
  <c r="V1182" i="47" s="1"/>
  <c r="AA1181" i="47"/>
  <c r="AD1181" i="47"/>
  <c r="T1181" i="47"/>
  <c r="AB1181" i="47"/>
  <c r="U1181" i="47"/>
  <c r="AA1180" i="47"/>
  <c r="AD1180" i="47"/>
  <c r="T1180" i="47"/>
  <c r="AB1180" i="47"/>
  <c r="U1180" i="47"/>
  <c r="AA1179" i="47"/>
  <c r="AD1179" i="47"/>
  <c r="T1179" i="47"/>
  <c r="AB1179" i="47"/>
  <c r="U1179" i="47"/>
  <c r="AB1178" i="47"/>
  <c r="U1178" i="47"/>
  <c r="AA1178" i="47"/>
  <c r="AD1178" i="47"/>
  <c r="T1178" i="47"/>
  <c r="AB1177" i="47"/>
  <c r="U1177" i="47"/>
  <c r="AA1177" i="47"/>
  <c r="AD1177" i="47"/>
  <c r="T1177" i="47"/>
  <c r="V1177" i="47" s="1"/>
  <c r="AA1176" i="47"/>
  <c r="AD1176" i="47"/>
  <c r="T1176" i="47"/>
  <c r="AB1176" i="47"/>
  <c r="U1176" i="47"/>
  <c r="AB1175" i="47"/>
  <c r="U1175" i="47"/>
  <c r="AA1175" i="47"/>
  <c r="AC1175" i="47" s="1"/>
  <c r="AD1175" i="47"/>
  <c r="T1175" i="47"/>
  <c r="V1175" i="47" s="1"/>
  <c r="AB1174" i="47"/>
  <c r="U1174" i="47"/>
  <c r="AA1174" i="47"/>
  <c r="AC1174" i="47" s="1"/>
  <c r="AD1174" i="47"/>
  <c r="T1174" i="47"/>
  <c r="V1174" i="47" s="1"/>
  <c r="AB1173" i="47"/>
  <c r="U1173" i="47"/>
  <c r="AA1173" i="47"/>
  <c r="AD1173" i="47"/>
  <c r="T1173" i="47"/>
  <c r="V1173" i="47" s="1"/>
  <c r="AA1172" i="47"/>
  <c r="AD1172" i="47"/>
  <c r="T1172" i="47"/>
  <c r="AB1172" i="47"/>
  <c r="U1172" i="47"/>
  <c r="AA1171" i="47"/>
  <c r="AD1171" i="47"/>
  <c r="T1171" i="47"/>
  <c r="AB1171" i="47"/>
  <c r="U1171" i="47"/>
  <c r="AA1170" i="47"/>
  <c r="AD1170" i="47"/>
  <c r="T1170" i="47"/>
  <c r="AB1170" i="47"/>
  <c r="AG722" i="47" s="1"/>
  <c r="AK722" i="47" s="1"/>
  <c r="U1170" i="47"/>
  <c r="AB1169" i="47"/>
  <c r="U1169" i="47"/>
  <c r="AA1169" i="47"/>
  <c r="AC1169" i="47" s="1"/>
  <c r="AD1169" i="47"/>
  <c r="T1169" i="47"/>
  <c r="V1169" i="47" s="1"/>
  <c r="AA1168" i="47"/>
  <c r="AD1168" i="47"/>
  <c r="T1168" i="47"/>
  <c r="AB1168" i="47"/>
  <c r="U1168" i="47"/>
  <c r="AB1167" i="47"/>
  <c r="U1167" i="47"/>
  <c r="AA1167" i="47"/>
  <c r="AC1167" i="47" s="1"/>
  <c r="AD1167" i="47"/>
  <c r="T1167" i="47"/>
  <c r="V1167" i="47" s="1"/>
  <c r="AB1166" i="47"/>
  <c r="U1166" i="47"/>
  <c r="AA1166" i="47"/>
  <c r="AD1166" i="47"/>
  <c r="T1166" i="47"/>
  <c r="V1166" i="47" s="1"/>
  <c r="AA1165" i="47"/>
  <c r="AD1165" i="47"/>
  <c r="T1165" i="47"/>
  <c r="AB1165" i="47"/>
  <c r="U1165" i="47"/>
  <c r="AB1164" i="47"/>
  <c r="AG716" i="47" s="1"/>
  <c r="AK716" i="47" s="1"/>
  <c r="U1164" i="47"/>
  <c r="AA1164" i="47"/>
  <c r="AC1164" i="47" s="1"/>
  <c r="AD1164" i="47"/>
  <c r="T1164" i="47"/>
  <c r="V1164" i="47" s="1"/>
  <c r="AB1163" i="47"/>
  <c r="U1163" i="47"/>
  <c r="AA1163" i="47"/>
  <c r="AC1163" i="47" s="1"/>
  <c r="AD1163" i="47"/>
  <c r="T1163" i="47"/>
  <c r="V1163" i="47" s="1"/>
  <c r="AA1162" i="47"/>
  <c r="AD1162" i="47"/>
  <c r="T1162" i="47"/>
  <c r="AB1162" i="47"/>
  <c r="U1162" i="47"/>
  <c r="AB1161" i="47"/>
  <c r="U1161" i="47"/>
  <c r="AA1161" i="47"/>
  <c r="AC1161" i="47" s="1"/>
  <c r="AD1161" i="47"/>
  <c r="T1161" i="47"/>
  <c r="V1161" i="47" s="1"/>
  <c r="AA1160" i="47"/>
  <c r="AD1160" i="47"/>
  <c r="T1160" i="47"/>
  <c r="AB1160" i="47"/>
  <c r="U1160" i="47"/>
  <c r="AA1159" i="47"/>
  <c r="AD1159" i="47"/>
  <c r="T1159" i="47"/>
  <c r="AB1159" i="47"/>
  <c r="U1159" i="47"/>
  <c r="AB1158" i="47"/>
  <c r="U1158" i="47"/>
  <c r="AA1158" i="47"/>
  <c r="AC1158" i="47" s="1"/>
  <c r="AE1158" i="47" s="1"/>
  <c r="AD1158" i="47"/>
  <c r="T1158" i="47"/>
  <c r="V1158" i="47" s="1"/>
  <c r="AA1157" i="47"/>
  <c r="AD1157" i="47"/>
  <c r="T1157" i="47"/>
  <c r="AB1157" i="47"/>
  <c r="U1157" i="47"/>
  <c r="AA1156" i="47"/>
  <c r="AD1156" i="47"/>
  <c r="T1156" i="47"/>
  <c r="AB1156" i="47"/>
  <c r="U1156" i="47"/>
  <c r="AB1155" i="47"/>
  <c r="U1155" i="47"/>
  <c r="AA1155" i="47"/>
  <c r="AC1155" i="47" s="1"/>
  <c r="AD1155" i="47"/>
  <c r="T1155" i="47"/>
  <c r="V1155" i="47" s="1"/>
  <c r="AA1154" i="47"/>
  <c r="AD1154" i="47"/>
  <c r="T1154" i="47"/>
  <c r="AB1154" i="47"/>
  <c r="U1154" i="47"/>
  <c r="AA1153" i="47"/>
  <c r="AD1153" i="47"/>
  <c r="T1153" i="47"/>
  <c r="AB1153" i="47"/>
  <c r="U1153" i="47"/>
  <c r="AA1152" i="47"/>
  <c r="AD1152" i="47"/>
  <c r="T1152" i="47"/>
  <c r="AB1152" i="47"/>
  <c r="U1152" i="47"/>
  <c r="AB1151" i="47"/>
  <c r="U1151" i="47"/>
  <c r="AA1151" i="47"/>
  <c r="AD1151" i="47"/>
  <c r="T1151" i="47"/>
  <c r="V1151" i="47" s="1"/>
  <c r="AA1150" i="47"/>
  <c r="AD1150" i="47"/>
  <c r="T1150" i="47"/>
  <c r="AB1150" i="47"/>
  <c r="U1150" i="47"/>
  <c r="AA1149" i="47"/>
  <c r="AD1149" i="47"/>
  <c r="T1149" i="47"/>
  <c r="AB1149" i="47"/>
  <c r="U1149" i="47"/>
  <c r="AB1148" i="47"/>
  <c r="U1148" i="47"/>
  <c r="AA1148" i="47"/>
  <c r="AD1148" i="47"/>
  <c r="T1148" i="47"/>
  <c r="V1148" i="47" s="1"/>
  <c r="AB1147" i="47"/>
  <c r="U1147" i="47"/>
  <c r="AA1147" i="47"/>
  <c r="AC1147" i="47" s="1"/>
  <c r="AE1147" i="47" s="1"/>
  <c r="AD1147" i="47"/>
  <c r="T1147" i="47"/>
  <c r="V1147" i="47" s="1"/>
  <c r="AB1146" i="47"/>
  <c r="AG272" i="47" s="1"/>
  <c r="U1146" i="47"/>
  <c r="AA1146" i="47"/>
  <c r="AC1146" i="47" s="1"/>
  <c r="AE1146" i="47" s="1"/>
  <c r="AD1146" i="47"/>
  <c r="T1146" i="47"/>
  <c r="V1146" i="47" s="1"/>
  <c r="AB1145" i="47"/>
  <c r="U1145" i="47"/>
  <c r="AA1145" i="47"/>
  <c r="AC1145" i="47" s="1"/>
  <c r="AE1145" i="47" s="1"/>
  <c r="AD1145" i="47"/>
  <c r="T1145" i="47"/>
  <c r="V1145" i="47" s="1"/>
  <c r="AB1144" i="47"/>
  <c r="U1144" i="47"/>
  <c r="AA1144" i="47"/>
  <c r="AC1144" i="47" s="1"/>
  <c r="AE1144" i="47" s="1"/>
  <c r="AD1144" i="47"/>
  <c r="T1144" i="47"/>
  <c r="V1144" i="47" s="1"/>
  <c r="AB1143" i="47"/>
  <c r="U1143" i="47"/>
  <c r="AA1143" i="47"/>
  <c r="AC1143" i="47" s="1"/>
  <c r="AE1143" i="47" s="1"/>
  <c r="AD1143" i="47"/>
  <c r="T1143" i="47"/>
  <c r="V1143" i="47" s="1"/>
  <c r="AB1142" i="47"/>
  <c r="U1142" i="47"/>
  <c r="AA1142" i="47"/>
  <c r="AC1142" i="47" s="1"/>
  <c r="AE1142" i="47" s="1"/>
  <c r="AD1142" i="47"/>
  <c r="T1142" i="47"/>
  <c r="V1142" i="47" s="1"/>
  <c r="AB1141" i="47"/>
  <c r="U1141" i="47"/>
  <c r="AA1141" i="47"/>
  <c r="AD1141" i="47"/>
  <c r="T1141" i="47"/>
  <c r="V1141" i="47" s="1"/>
  <c r="AB1140" i="47"/>
  <c r="U1140" i="47"/>
  <c r="AA1140" i="47"/>
  <c r="AD1140" i="47"/>
  <c r="T1140" i="47"/>
  <c r="V1140" i="47" s="1"/>
  <c r="AA1139" i="47"/>
  <c r="AD1139" i="47"/>
  <c r="T1139" i="47"/>
  <c r="AB1139" i="47"/>
  <c r="U1139" i="47"/>
  <c r="AB1138" i="47"/>
  <c r="AG689" i="47" s="1"/>
  <c r="AK689" i="47" s="1"/>
  <c r="U1138" i="47"/>
  <c r="AA1138" i="47"/>
  <c r="AD1138" i="47"/>
  <c r="T1138" i="47"/>
  <c r="V1138" i="47" s="1"/>
  <c r="AB1137" i="47"/>
  <c r="U1137" i="47"/>
  <c r="AA1137" i="47"/>
  <c r="AC1137" i="47" s="1"/>
  <c r="AE1137" i="47" s="1"/>
  <c r="AD1137" i="47"/>
  <c r="T1137" i="47"/>
  <c r="V1137" i="47" s="1"/>
  <c r="AA1136" i="47"/>
  <c r="AD1136" i="47"/>
  <c r="T1136" i="47"/>
  <c r="AB1136" i="47"/>
  <c r="U1136" i="47"/>
  <c r="AA1135" i="47"/>
  <c r="T1135" i="47"/>
  <c r="AD1135" i="47"/>
  <c r="AB1135" i="47"/>
  <c r="U1135" i="47"/>
  <c r="AA1134" i="47"/>
  <c r="T1134" i="47"/>
  <c r="AD1134" i="47"/>
  <c r="AB1134" i="47"/>
  <c r="U1134" i="47"/>
  <c r="AB1133" i="47"/>
  <c r="U1133" i="47"/>
  <c r="T1133" i="47"/>
  <c r="AA1133" i="47"/>
  <c r="AC1133" i="47" s="1"/>
  <c r="AD1133" i="47"/>
  <c r="AB1132" i="47"/>
  <c r="AG81" i="47" s="1"/>
  <c r="U1132" i="47"/>
  <c r="AA1132" i="47"/>
  <c r="AC1132" i="47" s="1"/>
  <c r="T1132" i="47"/>
  <c r="V1132" i="47" s="1"/>
  <c r="AD1132" i="47"/>
  <c r="AA1131" i="47"/>
  <c r="T1131" i="47"/>
  <c r="AD1131" i="47"/>
  <c r="AB1131" i="47"/>
  <c r="U1131" i="47"/>
  <c r="T1130" i="47"/>
  <c r="AA1130" i="47"/>
  <c r="AD1130" i="47"/>
  <c r="AB1130" i="47"/>
  <c r="U1130" i="47"/>
  <c r="AH1129" i="47"/>
  <c r="AI1129" i="47" s="1"/>
  <c r="AJ1129" i="47" s="1"/>
  <c r="AK1129" i="47"/>
  <c r="AA1128" i="47"/>
  <c r="AD1128" i="47"/>
  <c r="T1128" i="47"/>
  <c r="AB1128" i="47"/>
  <c r="U1128" i="47"/>
  <c r="AA1127" i="47"/>
  <c r="AD1127" i="47"/>
  <c r="T1127" i="47"/>
  <c r="AB1127" i="47"/>
  <c r="U1127" i="47"/>
  <c r="AA1126" i="47"/>
  <c r="AD1126" i="47"/>
  <c r="T1126" i="47"/>
  <c r="AB1126" i="47"/>
  <c r="U1126" i="47"/>
  <c r="AA1125" i="47"/>
  <c r="AD1125" i="47"/>
  <c r="T1125" i="47"/>
  <c r="AB1125" i="47"/>
  <c r="U1125" i="47"/>
  <c r="AA1124" i="47"/>
  <c r="AD1124" i="47"/>
  <c r="T1124" i="47"/>
  <c r="AB1124" i="47"/>
  <c r="U1124" i="47"/>
  <c r="AA1123" i="47"/>
  <c r="AD1123" i="47"/>
  <c r="T1123" i="47"/>
  <c r="AB1123" i="47"/>
  <c r="U1123" i="47"/>
  <c r="AA1122" i="47"/>
  <c r="AD1122" i="47"/>
  <c r="T1122" i="47"/>
  <c r="AB1122" i="47"/>
  <c r="U1122" i="47"/>
  <c r="AA1121" i="47"/>
  <c r="AD1121" i="47"/>
  <c r="T1121" i="47"/>
  <c r="AB1121" i="47"/>
  <c r="U1121" i="47"/>
  <c r="AB1120" i="47"/>
  <c r="U1120" i="47"/>
  <c r="AA1120" i="47"/>
  <c r="AC1120" i="47" s="1"/>
  <c r="AE1120" i="47" s="1"/>
  <c r="AD1120" i="47"/>
  <c r="T1120" i="47"/>
  <c r="AB1119" i="47"/>
  <c r="U1119" i="47"/>
  <c r="AA1119" i="47"/>
  <c r="AD1119" i="47"/>
  <c r="T1119" i="47"/>
  <c r="V1119" i="47" s="1"/>
  <c r="AB1118" i="47"/>
  <c r="U1118" i="47"/>
  <c r="AA1118" i="47"/>
  <c r="AD1118" i="47"/>
  <c r="T1118" i="47"/>
  <c r="V1118" i="47" s="1"/>
  <c r="AA1117" i="47"/>
  <c r="AD1117" i="47"/>
  <c r="T1117" i="47"/>
  <c r="AB1117" i="47"/>
  <c r="U1117" i="47"/>
  <c r="AA1116" i="47"/>
  <c r="AD1116" i="47"/>
  <c r="T1116" i="47"/>
  <c r="AB1116" i="47"/>
  <c r="U1116" i="47"/>
  <c r="AA1115" i="47"/>
  <c r="AD1115" i="47"/>
  <c r="T1115" i="47"/>
  <c r="AB1115" i="47"/>
  <c r="U1115" i="47"/>
  <c r="AB1114" i="47"/>
  <c r="U1114" i="47"/>
  <c r="AA1114" i="47"/>
  <c r="AD1114" i="47"/>
  <c r="T1114" i="47"/>
  <c r="V1114" i="47" s="1"/>
  <c r="AA1113" i="47"/>
  <c r="AD1113" i="47"/>
  <c r="T1113" i="47"/>
  <c r="AB1113" i="47"/>
  <c r="U1113" i="47"/>
  <c r="AA1112" i="47"/>
  <c r="AD1112" i="47"/>
  <c r="T1112" i="47"/>
  <c r="AB1112" i="47"/>
  <c r="U1112" i="47"/>
  <c r="AB1111" i="47"/>
  <c r="U1111" i="47"/>
  <c r="AA1111" i="47"/>
  <c r="AC1111" i="47" s="1"/>
  <c r="AE1111" i="47" s="1"/>
  <c r="AD1111" i="47"/>
  <c r="T1111" i="47"/>
  <c r="AB1110" i="47"/>
  <c r="U1110" i="47"/>
  <c r="AA1110" i="47"/>
  <c r="AD1110" i="47"/>
  <c r="T1110" i="47"/>
  <c r="V1110" i="47" s="1"/>
  <c r="AA1109" i="47"/>
  <c r="AD1109" i="47"/>
  <c r="T1109" i="47"/>
  <c r="AB1109" i="47"/>
  <c r="U1109" i="47"/>
  <c r="AB1108" i="47"/>
  <c r="AG684" i="47" s="1"/>
  <c r="AK684" i="47" s="1"/>
  <c r="U1108" i="47"/>
  <c r="AA1108" i="47"/>
  <c r="AD1108" i="47"/>
  <c r="T1108" i="47"/>
  <c r="V1108" i="47" s="1"/>
  <c r="AA1107" i="47"/>
  <c r="AD1107" i="47"/>
  <c r="T1107" i="47"/>
  <c r="AB1107" i="47"/>
  <c r="U1107" i="47"/>
  <c r="AB1106" i="47"/>
  <c r="U1106" i="47"/>
  <c r="AA1106" i="47"/>
  <c r="AD1106" i="47"/>
  <c r="T1106" i="47"/>
  <c r="V1106" i="47" s="1"/>
  <c r="AA1105" i="47"/>
  <c r="AD1105" i="47"/>
  <c r="T1105" i="47"/>
  <c r="AB1105" i="47"/>
  <c r="U1105" i="47"/>
  <c r="AA1104" i="47"/>
  <c r="AD1104" i="47"/>
  <c r="T1104" i="47"/>
  <c r="AB1104" i="47"/>
  <c r="U1104" i="47"/>
  <c r="AA1103" i="47"/>
  <c r="AD1103" i="47"/>
  <c r="T1103" i="47"/>
  <c r="AB1103" i="47"/>
  <c r="U1103" i="47"/>
  <c r="AB1102" i="47"/>
  <c r="U1102" i="47"/>
  <c r="AA1102" i="47"/>
  <c r="AD1102" i="47"/>
  <c r="T1102" i="47"/>
  <c r="V1102" i="47" s="1"/>
  <c r="AA1101" i="47"/>
  <c r="AD1101" i="47"/>
  <c r="T1101" i="47"/>
  <c r="AB1101" i="47"/>
  <c r="U1101" i="47"/>
  <c r="AA1100" i="47"/>
  <c r="AD1100" i="47"/>
  <c r="T1100" i="47"/>
  <c r="AB1100" i="47"/>
  <c r="U1100" i="47"/>
  <c r="AB1099" i="47"/>
  <c r="U1099" i="47"/>
  <c r="AA1099" i="47"/>
  <c r="AD1099" i="47"/>
  <c r="T1099" i="47"/>
  <c r="V1099" i="47" s="1"/>
  <c r="AA1098" i="47"/>
  <c r="AD1098" i="47"/>
  <c r="T1098" i="47"/>
  <c r="AB1098" i="47"/>
  <c r="U1098" i="47"/>
  <c r="AA1097" i="47"/>
  <c r="AD1097" i="47"/>
  <c r="T1097" i="47"/>
  <c r="AB1097" i="47"/>
  <c r="U1097" i="47"/>
  <c r="AB1096" i="47"/>
  <c r="U1096" i="47"/>
  <c r="AA1096" i="47"/>
  <c r="AD1096" i="47"/>
  <c r="T1096" i="47"/>
  <c r="V1096" i="47" s="1"/>
  <c r="AA1095" i="47"/>
  <c r="AD1095" i="47"/>
  <c r="T1095" i="47"/>
  <c r="AB1095" i="47"/>
  <c r="U1095" i="47"/>
  <c r="AA1094" i="47"/>
  <c r="AD1094" i="47"/>
  <c r="T1094" i="47"/>
  <c r="AB1094" i="47"/>
  <c r="U1094" i="47"/>
  <c r="AA1093" i="47"/>
  <c r="AD1093" i="47"/>
  <c r="T1093" i="47"/>
  <c r="AB1093" i="47"/>
  <c r="AG799" i="47" s="1"/>
  <c r="U1093" i="47"/>
  <c r="AA1092" i="47"/>
  <c r="AD1092" i="47"/>
  <c r="T1092" i="47"/>
  <c r="AB1092" i="47"/>
  <c r="U1092" i="47"/>
  <c r="AA1091" i="47"/>
  <c r="AD1091" i="47"/>
  <c r="T1091" i="47"/>
  <c r="AB1091" i="47"/>
  <c r="U1091" i="47"/>
  <c r="AA1090" i="47"/>
  <c r="AD1090" i="47"/>
  <c r="T1090" i="47"/>
  <c r="AB1090" i="47"/>
  <c r="U1090" i="47"/>
  <c r="AA1089" i="47"/>
  <c r="AD1089" i="47"/>
  <c r="T1089" i="47"/>
  <c r="AB1089" i="47"/>
  <c r="U1089" i="47"/>
  <c r="AA1088" i="47"/>
  <c r="AD1088" i="47"/>
  <c r="T1088" i="47"/>
  <c r="AB1088" i="47"/>
  <c r="U1088" i="47"/>
  <c r="AB1087" i="47"/>
  <c r="U1087" i="47"/>
  <c r="AA1087" i="47"/>
  <c r="AD1087" i="47"/>
  <c r="T1087" i="47"/>
  <c r="V1087" i="47" s="1"/>
  <c r="AA1086" i="47"/>
  <c r="AD1086" i="47"/>
  <c r="T1086" i="47"/>
  <c r="AB1086" i="47"/>
  <c r="U1086" i="47"/>
  <c r="AA1085" i="47"/>
  <c r="AD1085" i="47"/>
  <c r="T1085" i="47"/>
  <c r="AB1085" i="47"/>
  <c r="U1085" i="47"/>
  <c r="AA1084" i="47"/>
  <c r="AD1084" i="47"/>
  <c r="T1084" i="47"/>
  <c r="AB1084" i="47"/>
  <c r="U1084" i="47"/>
  <c r="AA1083" i="47"/>
  <c r="AD1083" i="47"/>
  <c r="T1083" i="47"/>
  <c r="AB1083" i="47"/>
  <c r="U1083" i="47"/>
  <c r="AA1082" i="47"/>
  <c r="AD1082" i="47"/>
  <c r="T1082" i="47"/>
  <c r="AB1082" i="47"/>
  <c r="U1082" i="47"/>
  <c r="AB1081" i="47"/>
  <c r="U1081" i="47"/>
  <c r="AA1081" i="47"/>
  <c r="AD1081" i="47"/>
  <c r="T1081" i="47"/>
  <c r="V1081" i="47" s="1"/>
  <c r="AB1080" i="47"/>
  <c r="U1080" i="47"/>
  <c r="AA1080" i="47"/>
  <c r="AD1080" i="47"/>
  <c r="T1080" i="47"/>
  <c r="AB1079" i="47"/>
  <c r="U1079" i="47"/>
  <c r="AA1079" i="47"/>
  <c r="AC1079" i="47" s="1"/>
  <c r="AD1079" i="47"/>
  <c r="T1079" i="47"/>
  <c r="V1079" i="47" s="1"/>
  <c r="AA1078" i="47"/>
  <c r="AD1078" i="47"/>
  <c r="T1078" i="47"/>
  <c r="AB1078" i="47"/>
  <c r="U1078" i="47"/>
  <c r="AB1077" i="47"/>
  <c r="U1077" i="47"/>
  <c r="AA1077" i="47"/>
  <c r="AD1077" i="47"/>
  <c r="T1077" i="47"/>
  <c r="V1077" i="47" s="1"/>
  <c r="AB1076" i="47"/>
  <c r="U1076" i="47"/>
  <c r="AA1076" i="47"/>
  <c r="AD1076" i="47"/>
  <c r="T1076" i="47"/>
  <c r="AA1075" i="47"/>
  <c r="AD1075" i="47"/>
  <c r="T1075" i="47"/>
  <c r="AB1075" i="47"/>
  <c r="U1075" i="47"/>
  <c r="AB1074" i="47"/>
  <c r="U1074" i="47"/>
  <c r="AA1074" i="47"/>
  <c r="AD1074" i="47"/>
  <c r="T1074" i="47"/>
  <c r="V1074" i="47" s="1"/>
  <c r="AB1073" i="47"/>
  <c r="U1073" i="47"/>
  <c r="AA1073" i="47"/>
  <c r="AC1073" i="47" s="1"/>
  <c r="AE1073" i="47" s="1"/>
  <c r="AD1073" i="47"/>
  <c r="T1073" i="47"/>
  <c r="V1073" i="47" s="1"/>
  <c r="AB1072" i="47"/>
  <c r="U1072" i="47"/>
  <c r="AA1072" i="47"/>
  <c r="AC1072" i="47" s="1"/>
  <c r="AE1072" i="47" s="1"/>
  <c r="AD1072" i="47"/>
  <c r="T1072" i="47"/>
  <c r="V1072" i="47" s="1"/>
  <c r="AA1071" i="47"/>
  <c r="AD1071" i="47"/>
  <c r="T1071" i="47"/>
  <c r="AB1071" i="47"/>
  <c r="U1071" i="47"/>
  <c r="AA1070" i="47"/>
  <c r="AG659" i="47" s="1"/>
  <c r="AK659" i="47" s="1"/>
  <c r="AD1070" i="47"/>
  <c r="T1070" i="47"/>
  <c r="AB1070" i="47"/>
  <c r="U1070" i="47"/>
  <c r="AB1069" i="47"/>
  <c r="U1069" i="47"/>
  <c r="AA1069" i="47"/>
  <c r="AC1069" i="47" s="1"/>
  <c r="AD1069" i="47"/>
  <c r="T1069" i="47"/>
  <c r="V1069" i="47" s="1"/>
  <c r="AB1068" i="47"/>
  <c r="U1068" i="47"/>
  <c r="AA1068" i="47"/>
  <c r="AD1068" i="47"/>
  <c r="T1068" i="47"/>
  <c r="V1068" i="47" s="1"/>
  <c r="AA1067" i="47"/>
  <c r="AD1067" i="47"/>
  <c r="T1067" i="47"/>
  <c r="AB1067" i="47"/>
  <c r="U1067" i="47"/>
  <c r="AA1066" i="47"/>
  <c r="AD1066" i="47"/>
  <c r="T1066" i="47"/>
  <c r="AB1066" i="47"/>
  <c r="U1066" i="47"/>
  <c r="AB1065" i="47"/>
  <c r="U1065" i="47"/>
  <c r="AA1065" i="47"/>
  <c r="AC1065" i="47" s="1"/>
  <c r="AE1065" i="47" s="1"/>
  <c r="AD1065" i="47"/>
  <c r="T1065" i="47"/>
  <c r="V1065" i="47" s="1"/>
  <c r="AB1064" i="47"/>
  <c r="U1064" i="47"/>
  <c r="AA1064" i="47"/>
  <c r="AC1064" i="47" s="1"/>
  <c r="AE1064" i="47" s="1"/>
  <c r="AD1064" i="47"/>
  <c r="T1064" i="47"/>
  <c r="V1064" i="47" s="1"/>
  <c r="AB1063" i="47"/>
  <c r="U1063" i="47"/>
  <c r="AA1063" i="47"/>
  <c r="AD1063" i="47"/>
  <c r="T1063" i="47"/>
  <c r="V1063" i="47" s="1"/>
  <c r="AB1062" i="47"/>
  <c r="U1062" i="47"/>
  <c r="AA1062" i="47"/>
  <c r="AD1062" i="47"/>
  <c r="T1062" i="47"/>
  <c r="V1062" i="47" s="1"/>
  <c r="AB1061" i="47"/>
  <c r="U1061" i="47"/>
  <c r="AA1061" i="47"/>
  <c r="AD1061" i="47"/>
  <c r="T1061" i="47"/>
  <c r="V1061" i="47" s="1"/>
  <c r="AA1060" i="47"/>
  <c r="AD1060" i="47"/>
  <c r="T1060" i="47"/>
  <c r="AB1060" i="47"/>
  <c r="U1060" i="47"/>
  <c r="AB1059" i="47"/>
  <c r="U1059" i="47"/>
  <c r="AA1059" i="47"/>
  <c r="AD1059" i="47"/>
  <c r="T1059" i="47"/>
  <c r="V1059" i="47" s="1"/>
  <c r="AA1058" i="47"/>
  <c r="AD1058" i="47"/>
  <c r="T1058" i="47"/>
  <c r="AB1058" i="47"/>
  <c r="U1058" i="47"/>
  <c r="AB1057" i="47"/>
  <c r="U1057" i="47"/>
  <c r="AA1057" i="47"/>
  <c r="AD1057" i="47"/>
  <c r="T1057" i="47"/>
  <c r="V1057" i="47" s="1"/>
  <c r="AB1056" i="47"/>
  <c r="U1056" i="47"/>
  <c r="AA1056" i="47"/>
  <c r="AD1056" i="47"/>
  <c r="T1056" i="47"/>
  <c r="V1056" i="47" s="1"/>
  <c r="AA1055" i="47"/>
  <c r="AD1055" i="47"/>
  <c r="T1055" i="47"/>
  <c r="AB1055" i="47"/>
  <c r="U1055" i="47"/>
  <c r="AA1054" i="47"/>
  <c r="AD1054" i="47"/>
  <c r="T1054" i="47"/>
  <c r="AB1054" i="47"/>
  <c r="U1054" i="47"/>
  <c r="AB1053" i="47"/>
  <c r="U1053" i="47"/>
  <c r="AA1053" i="47"/>
  <c r="AD1053" i="47"/>
  <c r="T1053" i="47"/>
  <c r="V1053" i="47" s="1"/>
  <c r="AB1052" i="47"/>
  <c r="U1052" i="47"/>
  <c r="AA1052" i="47"/>
  <c r="AD1052" i="47"/>
  <c r="T1052" i="47"/>
  <c r="V1052" i="47" s="1"/>
  <c r="AB1051" i="47"/>
  <c r="U1051" i="47"/>
  <c r="AA1051" i="47"/>
  <c r="AC1051" i="47" s="1"/>
  <c r="AD1051" i="47"/>
  <c r="T1051" i="47"/>
  <c r="V1051" i="47" s="1"/>
  <c r="AA1050" i="47"/>
  <c r="AD1050" i="47"/>
  <c r="T1050" i="47"/>
  <c r="AB1050" i="47"/>
  <c r="U1050" i="47"/>
  <c r="AB1049" i="47"/>
  <c r="U1049" i="47"/>
  <c r="AA1049" i="47"/>
  <c r="AC1049" i="47" s="1"/>
  <c r="AD1049" i="47"/>
  <c r="T1049" i="47"/>
  <c r="V1049" i="47" s="1"/>
  <c r="AB1048" i="47"/>
  <c r="AG952" i="47" s="1"/>
  <c r="AK952" i="47" s="1"/>
  <c r="U1048" i="47"/>
  <c r="AA1048" i="47"/>
  <c r="AC1048" i="47" s="1"/>
  <c r="AD1048" i="47"/>
  <c r="T1048" i="47"/>
  <c r="V1048" i="47" s="1"/>
  <c r="AB1047" i="47"/>
  <c r="U1047" i="47"/>
  <c r="AA1047" i="47"/>
  <c r="AD1047" i="47"/>
  <c r="T1047" i="47"/>
  <c r="V1047" i="47" s="1"/>
  <c r="AB1046" i="47"/>
  <c r="U1046" i="47"/>
  <c r="AA1046" i="47"/>
  <c r="AD1046" i="47"/>
  <c r="T1046" i="47"/>
  <c r="V1046" i="47" s="1"/>
  <c r="AB1045" i="47"/>
  <c r="U1045" i="47"/>
  <c r="AA1045" i="47"/>
  <c r="AD1045" i="47"/>
  <c r="T1045" i="47"/>
  <c r="V1045" i="47" s="1"/>
  <c r="AA1044" i="47"/>
  <c r="AD1044" i="47"/>
  <c r="T1044" i="47"/>
  <c r="AB1044" i="47"/>
  <c r="U1044" i="47"/>
  <c r="AA1043" i="47"/>
  <c r="AD1043" i="47"/>
  <c r="T1043" i="47"/>
  <c r="AB1043" i="47"/>
  <c r="U1043" i="47"/>
  <c r="AB1042" i="47"/>
  <c r="U1042" i="47"/>
  <c r="AA1042" i="47"/>
  <c r="AD1042" i="47"/>
  <c r="T1042" i="47"/>
  <c r="V1042" i="47" s="1"/>
  <c r="AA1041" i="47"/>
  <c r="AD1041" i="47"/>
  <c r="T1041" i="47"/>
  <c r="AB1041" i="47"/>
  <c r="AG758" i="47" s="1"/>
  <c r="U1041" i="47"/>
  <c r="AB1040" i="47"/>
  <c r="U1040" i="47"/>
  <c r="AA1040" i="47"/>
  <c r="AD1040" i="47"/>
  <c r="T1040" i="47"/>
  <c r="V1040" i="47" s="1"/>
  <c r="AA1039" i="47"/>
  <c r="AD1039" i="47"/>
  <c r="T1039" i="47"/>
  <c r="AB1039" i="47"/>
  <c r="U1039" i="47"/>
  <c r="AA1038" i="47"/>
  <c r="AD1038" i="47"/>
  <c r="T1038" i="47"/>
  <c r="AB1038" i="47"/>
  <c r="U1038" i="47"/>
  <c r="AA1037" i="47"/>
  <c r="AD1037" i="47"/>
  <c r="T1037" i="47"/>
  <c r="AB1037" i="47"/>
  <c r="U1037" i="47"/>
  <c r="AB1036" i="47"/>
  <c r="U1036" i="47"/>
  <c r="AA1036" i="47"/>
  <c r="AD1036" i="47"/>
  <c r="T1036" i="47"/>
  <c r="V1036" i="47" s="1"/>
  <c r="AB1035" i="47"/>
  <c r="U1035" i="47"/>
  <c r="AA1035" i="47"/>
  <c r="AC1035" i="47" s="1"/>
  <c r="AD1035" i="47"/>
  <c r="T1035" i="47"/>
  <c r="V1035" i="47" s="1"/>
  <c r="AA1034" i="47"/>
  <c r="AD1034" i="47"/>
  <c r="T1034" i="47"/>
  <c r="AB1034" i="47"/>
  <c r="U1034" i="47"/>
  <c r="AA1033" i="47"/>
  <c r="T1033" i="47"/>
  <c r="AD1033" i="47"/>
  <c r="AB1033" i="47"/>
  <c r="U1033" i="47"/>
  <c r="U1032" i="47"/>
  <c r="AB1032" i="47"/>
  <c r="AA1032" i="47"/>
  <c r="AD1032" i="47"/>
  <c r="T1032" i="47"/>
  <c r="V1032" i="47" s="1"/>
  <c r="AA1031" i="47"/>
  <c r="AD1031" i="47"/>
  <c r="T1031" i="47"/>
  <c r="AB1031" i="47"/>
  <c r="U1031" i="47"/>
  <c r="AB1030" i="47"/>
  <c r="U1030" i="47"/>
  <c r="AA1030" i="47"/>
  <c r="AD1030" i="47"/>
  <c r="T1030" i="47"/>
  <c r="AB1029" i="47"/>
  <c r="U1029" i="47"/>
  <c r="AD1029" i="47"/>
  <c r="T1029" i="47"/>
  <c r="AA1029" i="47"/>
  <c r="AC1029" i="47" s="1"/>
  <c r="AE1029" i="47" s="1"/>
  <c r="AA1028" i="47"/>
  <c r="AD1028" i="47"/>
  <c r="T1028" i="47"/>
  <c r="AB1028" i="47"/>
  <c r="U1028" i="47"/>
  <c r="AA1027" i="47"/>
  <c r="AD1027" i="47"/>
  <c r="T1027" i="47"/>
  <c r="AB1027" i="47"/>
  <c r="U1027" i="47"/>
  <c r="AB1026" i="47"/>
  <c r="U1026" i="47"/>
  <c r="AA1026" i="47"/>
  <c r="AD1026" i="47"/>
  <c r="T1026" i="47"/>
  <c r="V1026" i="47" s="1"/>
  <c r="AB1025" i="47"/>
  <c r="U1025" i="47"/>
  <c r="AA1025" i="47"/>
  <c r="AD1025" i="47"/>
  <c r="T1025" i="47"/>
  <c r="AA1024" i="47"/>
  <c r="AD1024" i="47"/>
  <c r="T1024" i="47"/>
  <c r="AB1024" i="47"/>
  <c r="U1024" i="47"/>
  <c r="AB1023" i="47"/>
  <c r="U1023" i="47"/>
  <c r="AA1023" i="47"/>
  <c r="AD1023" i="47"/>
  <c r="T1023" i="47"/>
  <c r="T1022" i="47"/>
  <c r="AA1022" i="47"/>
  <c r="AD1022" i="47"/>
  <c r="U1022" i="47"/>
  <c r="AB1022" i="47"/>
  <c r="AD1021" i="47"/>
  <c r="T1021" i="47"/>
  <c r="AA1021" i="47"/>
  <c r="AB1021" i="47"/>
  <c r="U1021" i="47"/>
  <c r="AB1020" i="47"/>
  <c r="U1020" i="47"/>
  <c r="AA1020" i="47"/>
  <c r="T1020" i="47"/>
  <c r="AD1020" i="47"/>
  <c r="AB1019" i="47"/>
  <c r="U1019" i="47"/>
  <c r="AD1019" i="47"/>
  <c r="T1019" i="47"/>
  <c r="V1019" i="47" s="1"/>
  <c r="AA1019" i="47"/>
  <c r="AC1019" i="47" s="1"/>
  <c r="AD1018" i="47"/>
  <c r="T1018" i="47"/>
  <c r="AA1018" i="47"/>
  <c r="U1018" i="47"/>
  <c r="AB1018" i="47"/>
  <c r="U1017" i="47"/>
  <c r="AB1017" i="47"/>
  <c r="AA1017" i="47"/>
  <c r="AD1017" i="47"/>
  <c r="T1017" i="47"/>
  <c r="V1017" i="47" s="1"/>
  <c r="AB1016" i="47"/>
  <c r="U1016" i="47"/>
  <c r="AD1016" i="47"/>
  <c r="T1016" i="47"/>
  <c r="V1016" i="47" s="1"/>
  <c r="AA1016" i="47"/>
  <c r="AC1016" i="47" s="1"/>
  <c r="AE1016" i="47" s="1"/>
  <c r="AB1015" i="47"/>
  <c r="U1015" i="47"/>
  <c r="AA1015" i="47"/>
  <c r="AC1015" i="47" s="1"/>
  <c r="AD1015" i="47"/>
  <c r="T1015" i="47"/>
  <c r="V1015" i="47" s="1"/>
  <c r="AD1014" i="47"/>
  <c r="T1014" i="47"/>
  <c r="AA1014" i="47"/>
  <c r="U1014" i="47"/>
  <c r="AB1014" i="47"/>
  <c r="AB1013" i="47"/>
  <c r="U1013" i="47"/>
  <c r="AD1013" i="47"/>
  <c r="AA1013" i="47"/>
  <c r="T1013" i="47"/>
  <c r="V1013" i="47" s="1"/>
  <c r="AB1012" i="47"/>
  <c r="U1012" i="47"/>
  <c r="AD1012" i="47"/>
  <c r="AA1012" i="47"/>
  <c r="T1012" i="47"/>
  <c r="V1012" i="47" s="1"/>
  <c r="AA1011" i="47"/>
  <c r="AD1011" i="47"/>
  <c r="T1011" i="47"/>
  <c r="AB1011" i="47"/>
  <c r="U1011" i="47"/>
  <c r="AH1010" i="47"/>
  <c r="AI1010" i="47" s="1"/>
  <c r="AJ1010" i="47" s="1"/>
  <c r="AK1010" i="47"/>
  <c r="AA1009" i="47"/>
  <c r="AD1009" i="47"/>
  <c r="T1009" i="47"/>
  <c r="AB1009" i="47"/>
  <c r="U1009" i="47"/>
  <c r="AA1008" i="47"/>
  <c r="AD1008" i="47"/>
  <c r="T1008" i="47"/>
  <c r="AB1008" i="47"/>
  <c r="U1008" i="47"/>
  <c r="AB1007" i="47"/>
  <c r="U1007" i="47"/>
  <c r="AA1007" i="47"/>
  <c r="AD1007" i="47"/>
  <c r="T1007" i="47"/>
  <c r="AB1006" i="47"/>
  <c r="U1006" i="47"/>
  <c r="AA1006" i="47"/>
  <c r="AD1006" i="47"/>
  <c r="T1006" i="47"/>
  <c r="V1006" i="47" s="1"/>
  <c r="AB1005" i="47"/>
  <c r="U1005" i="47"/>
  <c r="AA1005" i="47"/>
  <c r="AD1005" i="47"/>
  <c r="T1005" i="47"/>
  <c r="AA1004" i="47"/>
  <c r="AG618" i="47" s="1"/>
  <c r="AD1004" i="47"/>
  <c r="T1004" i="47"/>
  <c r="AB1004" i="47"/>
  <c r="U1004" i="47"/>
  <c r="AA1003" i="47"/>
  <c r="AD1003" i="47"/>
  <c r="T1003" i="47"/>
  <c r="AB1003" i="47"/>
  <c r="U1003" i="47"/>
  <c r="AB1002" i="47"/>
  <c r="U1002" i="47"/>
  <c r="AA1002" i="47"/>
  <c r="AD1002" i="47"/>
  <c r="T1002" i="47"/>
  <c r="V1002" i="47" s="1"/>
  <c r="AA1001" i="47"/>
  <c r="AD1001" i="47"/>
  <c r="T1001" i="47"/>
  <c r="AB1001" i="47"/>
  <c r="U1001" i="47"/>
  <c r="AB1000" i="47"/>
  <c r="U1000" i="47"/>
  <c r="AA1000" i="47"/>
  <c r="AC1000" i="47" s="1"/>
  <c r="AD1000" i="47"/>
  <c r="T1000" i="47"/>
  <c r="V1000" i="47" s="1"/>
  <c r="AB999" i="47"/>
  <c r="U999" i="47"/>
  <c r="AA999" i="47"/>
  <c r="AD999" i="47"/>
  <c r="T999" i="47"/>
  <c r="AB998" i="47"/>
  <c r="U998" i="47"/>
  <c r="AA998" i="47"/>
  <c r="AC998" i="47" s="1"/>
  <c r="AD998" i="47"/>
  <c r="T998" i="47"/>
  <c r="V998" i="47" s="1"/>
  <c r="AA997" i="47"/>
  <c r="AD997" i="47"/>
  <c r="T997" i="47"/>
  <c r="AB997" i="47"/>
  <c r="U997" i="47"/>
  <c r="AB996" i="47"/>
  <c r="U996" i="47"/>
  <c r="AA996" i="47"/>
  <c r="AD996" i="47"/>
  <c r="T996" i="47"/>
  <c r="V996" i="47" s="1"/>
  <c r="AB995" i="47"/>
  <c r="U995" i="47"/>
  <c r="AA995" i="47"/>
  <c r="AD995" i="47"/>
  <c r="T995" i="47"/>
  <c r="V995" i="47" s="1"/>
  <c r="AB994" i="47"/>
  <c r="U994" i="47"/>
  <c r="AA994" i="47"/>
  <c r="AC994" i="47" s="1"/>
  <c r="AE994" i="47" s="1"/>
  <c r="AD994" i="47"/>
  <c r="T994" i="47"/>
  <c r="V994" i="47" s="1"/>
  <c r="AB993" i="47"/>
  <c r="U993" i="47"/>
  <c r="AA993" i="47"/>
  <c r="AC993" i="47" s="1"/>
  <c r="AD993" i="47"/>
  <c r="T993" i="47"/>
  <c r="V993" i="47" s="1"/>
  <c r="AB992" i="47"/>
  <c r="U992" i="47"/>
  <c r="AA992" i="47"/>
  <c r="AC992" i="47" s="1"/>
  <c r="AE992" i="47" s="1"/>
  <c r="AD992" i="47"/>
  <c r="T992" i="47"/>
  <c r="V992" i="47" s="1"/>
  <c r="AA991" i="47"/>
  <c r="AD991" i="47"/>
  <c r="T991" i="47"/>
  <c r="AB991" i="47"/>
  <c r="U991" i="47"/>
  <c r="AA990" i="47"/>
  <c r="AD990" i="47"/>
  <c r="T990" i="47"/>
  <c r="AB990" i="47"/>
  <c r="U990" i="47"/>
  <c r="AB989" i="47"/>
  <c r="U989" i="47"/>
  <c r="AA989" i="47"/>
  <c r="AD989" i="47"/>
  <c r="T989" i="47"/>
  <c r="V989" i="47" s="1"/>
  <c r="AB988" i="47"/>
  <c r="U988" i="47"/>
  <c r="AA988" i="47"/>
  <c r="AD988" i="47"/>
  <c r="T988" i="47"/>
  <c r="V988" i="47" s="1"/>
  <c r="AA987" i="47"/>
  <c r="AD987" i="47"/>
  <c r="T987" i="47"/>
  <c r="AB987" i="47"/>
  <c r="U987" i="47"/>
  <c r="AA986" i="47"/>
  <c r="AD986" i="47"/>
  <c r="T986" i="47"/>
  <c r="AB986" i="47"/>
  <c r="U986" i="47"/>
  <c r="AB985" i="47"/>
  <c r="AG604" i="47" s="1"/>
  <c r="AK604" i="47" s="1"/>
  <c r="U985" i="47"/>
  <c r="AA985" i="47"/>
  <c r="AD985" i="47"/>
  <c r="T985" i="47"/>
  <c r="V985" i="47" s="1"/>
  <c r="AA984" i="47"/>
  <c r="AD984" i="47"/>
  <c r="T984" i="47"/>
  <c r="AB984" i="47"/>
  <c r="U984" i="47"/>
  <c r="AB983" i="47"/>
  <c r="U983" i="47"/>
  <c r="AA983" i="47"/>
  <c r="AD983" i="47"/>
  <c r="T983" i="47"/>
  <c r="V983" i="47" s="1"/>
  <c r="AB982" i="47"/>
  <c r="U982" i="47"/>
  <c r="AA982" i="47"/>
  <c r="AD982" i="47"/>
  <c r="T982" i="47"/>
  <c r="V982" i="47" s="1"/>
  <c r="AA981" i="47"/>
  <c r="AD981" i="47"/>
  <c r="T981" i="47"/>
  <c r="AB981" i="47"/>
  <c r="U981" i="47"/>
  <c r="AA980" i="47"/>
  <c r="AD980" i="47"/>
  <c r="T980" i="47"/>
  <c r="AB980" i="47"/>
  <c r="U980" i="47"/>
  <c r="AA979" i="47"/>
  <c r="AD979" i="47"/>
  <c r="T979" i="47"/>
  <c r="AB979" i="47"/>
  <c r="U979" i="47"/>
  <c r="AA978" i="47"/>
  <c r="AD978" i="47"/>
  <c r="T978" i="47"/>
  <c r="AB978" i="47"/>
  <c r="U978" i="47"/>
  <c r="AA977" i="47"/>
  <c r="AD977" i="47"/>
  <c r="T977" i="47"/>
  <c r="AB977" i="47"/>
  <c r="U977" i="47"/>
  <c r="AB976" i="47"/>
  <c r="U976" i="47"/>
  <c r="AA976" i="47"/>
  <c r="AD976" i="47"/>
  <c r="T976" i="47"/>
  <c r="V976" i="47" s="1"/>
  <c r="AA975" i="47"/>
  <c r="AD975" i="47"/>
  <c r="T975" i="47"/>
  <c r="AB975" i="47"/>
  <c r="U975" i="47"/>
  <c r="AA974" i="47"/>
  <c r="AD974" i="47"/>
  <c r="T974" i="47"/>
  <c r="AB974" i="47"/>
  <c r="U974" i="47"/>
  <c r="AB973" i="47"/>
  <c r="U973" i="47"/>
  <c r="AA973" i="47"/>
  <c r="AD973" i="47"/>
  <c r="T973" i="47"/>
  <c r="V973" i="47" s="1"/>
  <c r="AA972" i="47"/>
  <c r="AD972" i="47"/>
  <c r="T972" i="47"/>
  <c r="AB972" i="47"/>
  <c r="U972" i="47"/>
  <c r="AA971" i="47"/>
  <c r="AD971" i="47"/>
  <c r="T971" i="47"/>
  <c r="AB971" i="47"/>
  <c r="U971" i="47"/>
  <c r="AB970" i="47"/>
  <c r="U970" i="47"/>
  <c r="AA970" i="47"/>
  <c r="AD970" i="47"/>
  <c r="T970" i="47"/>
  <c r="V970" i="47" s="1"/>
  <c r="AB969" i="47"/>
  <c r="U969" i="47"/>
  <c r="AA969" i="47"/>
  <c r="AD969" i="47"/>
  <c r="T969" i="47"/>
  <c r="V969" i="47" s="1"/>
  <c r="AB968" i="47"/>
  <c r="U968" i="47"/>
  <c r="AA968" i="47"/>
  <c r="AC968" i="47" s="1"/>
  <c r="AE968" i="47" s="1"/>
  <c r="AD968" i="47"/>
  <c r="T968" i="47"/>
  <c r="V968" i="47" s="1"/>
  <c r="AA967" i="47"/>
  <c r="AD967" i="47"/>
  <c r="T967" i="47"/>
  <c r="AB967" i="47"/>
  <c r="U967" i="47"/>
  <c r="AA966" i="47"/>
  <c r="AD966" i="47"/>
  <c r="T966" i="47"/>
  <c r="AB966" i="47"/>
  <c r="U966" i="47"/>
  <c r="AA965" i="47"/>
  <c r="AD965" i="47"/>
  <c r="T965" i="47"/>
  <c r="AB965" i="47"/>
  <c r="U965" i="47"/>
  <c r="AB964" i="47"/>
  <c r="U964" i="47"/>
  <c r="AA964" i="47"/>
  <c r="AD964" i="47"/>
  <c r="T964" i="47"/>
  <c r="V964" i="47" s="1"/>
  <c r="AB963" i="47"/>
  <c r="U963" i="47"/>
  <c r="AA963" i="47"/>
  <c r="AC963" i="47" s="1"/>
  <c r="AE963" i="47" s="1"/>
  <c r="AD963" i="47"/>
  <c r="T963" i="47"/>
  <c r="V963" i="47" s="1"/>
  <c r="AB962" i="47"/>
  <c r="U962" i="47"/>
  <c r="AA962" i="47"/>
  <c r="AD962" i="47"/>
  <c r="T962" i="47"/>
  <c r="AA961" i="47"/>
  <c r="AD961" i="47"/>
  <c r="T961" i="47"/>
  <c r="AB961" i="47"/>
  <c r="U961" i="47"/>
  <c r="AA960" i="47"/>
  <c r="AD960" i="47"/>
  <c r="T960" i="47"/>
  <c r="AB960" i="47"/>
  <c r="U960" i="47"/>
  <c r="AA959" i="47"/>
  <c r="AD959" i="47"/>
  <c r="T959" i="47"/>
  <c r="AB959" i="47"/>
  <c r="U959" i="47"/>
  <c r="AA958" i="47"/>
  <c r="AD958" i="47"/>
  <c r="T958" i="47"/>
  <c r="AB958" i="47"/>
  <c r="U958" i="47"/>
  <c r="AA957" i="47"/>
  <c r="AD957" i="47"/>
  <c r="T957" i="47"/>
  <c r="AB957" i="47"/>
  <c r="U957" i="47"/>
  <c r="AB956" i="47"/>
  <c r="U956" i="47"/>
  <c r="AA956" i="47"/>
  <c r="AD956" i="47"/>
  <c r="T956" i="47"/>
  <c r="V956" i="47" s="1"/>
  <c r="AA955" i="47"/>
  <c r="AD955" i="47"/>
  <c r="T955" i="47"/>
  <c r="AB955" i="47"/>
  <c r="U955" i="47"/>
  <c r="AB954" i="47"/>
  <c r="U954" i="47"/>
  <c r="AA954" i="47"/>
  <c r="AD954" i="47"/>
  <c r="T954" i="47"/>
  <c r="AB953" i="47"/>
  <c r="U953" i="47"/>
  <c r="AA953" i="47"/>
  <c r="AD953" i="47"/>
  <c r="T953" i="47"/>
  <c r="AA952" i="47"/>
  <c r="AD952" i="47"/>
  <c r="T952" i="47"/>
  <c r="AB952" i="47"/>
  <c r="U952" i="47"/>
  <c r="AB951" i="47"/>
  <c r="U951" i="47"/>
  <c r="AA951" i="47"/>
  <c r="AD951" i="47"/>
  <c r="T951" i="47"/>
  <c r="V951" i="47" s="1"/>
  <c r="AB950" i="47"/>
  <c r="U950" i="47"/>
  <c r="AA950" i="47"/>
  <c r="AC950" i="47" s="1"/>
  <c r="AE950" i="47" s="1"/>
  <c r="AD950" i="47"/>
  <c r="T950" i="47"/>
  <c r="AB949" i="47"/>
  <c r="U949" i="47"/>
  <c r="AA949" i="47"/>
  <c r="AC949" i="47" s="1"/>
  <c r="AE949" i="47" s="1"/>
  <c r="AD949" i="47"/>
  <c r="T949" i="47"/>
  <c r="AA948" i="47"/>
  <c r="AD948" i="47"/>
  <c r="T948" i="47"/>
  <c r="AB948" i="47"/>
  <c r="U948" i="47"/>
  <c r="AA947" i="47"/>
  <c r="AD947" i="47"/>
  <c r="T947" i="47"/>
  <c r="AB947" i="47"/>
  <c r="U947" i="47"/>
  <c r="AA946" i="47"/>
  <c r="AD946" i="47"/>
  <c r="T946" i="47"/>
  <c r="AB946" i="47"/>
  <c r="U946" i="47"/>
  <c r="AB945" i="47"/>
  <c r="U945" i="47"/>
  <c r="AA945" i="47"/>
  <c r="AD945" i="47"/>
  <c r="T945" i="47"/>
  <c r="AA944" i="47"/>
  <c r="AD944" i="47"/>
  <c r="T944" i="47"/>
  <c r="AB944" i="47"/>
  <c r="U944" i="47"/>
  <c r="AA943" i="47"/>
  <c r="AD943" i="47"/>
  <c r="T943" i="47"/>
  <c r="AB943" i="47"/>
  <c r="U943" i="47"/>
  <c r="AB942" i="47"/>
  <c r="U942" i="47"/>
  <c r="AA942" i="47"/>
  <c r="AD942" i="47"/>
  <c r="T942" i="47"/>
  <c r="AA941" i="47"/>
  <c r="AD941" i="47"/>
  <c r="T941" i="47"/>
  <c r="AB941" i="47"/>
  <c r="U941" i="47"/>
  <c r="AB940" i="47"/>
  <c r="U940" i="47"/>
  <c r="AA940" i="47"/>
  <c r="AD940" i="47"/>
  <c r="T940" i="47"/>
  <c r="AA939" i="47"/>
  <c r="AD939" i="47"/>
  <c r="T939" i="47"/>
  <c r="AB939" i="47"/>
  <c r="U939" i="47"/>
  <c r="AB938" i="47"/>
  <c r="U938" i="47"/>
  <c r="AA938" i="47"/>
  <c r="AD938" i="47"/>
  <c r="T938" i="47"/>
  <c r="AA937" i="47"/>
  <c r="AD937" i="47"/>
  <c r="T937" i="47"/>
  <c r="AB937" i="47"/>
  <c r="U937" i="47"/>
  <c r="AA936" i="47"/>
  <c r="AD936" i="47"/>
  <c r="T936" i="47"/>
  <c r="AB936" i="47"/>
  <c r="U936" i="47"/>
  <c r="AA935" i="47"/>
  <c r="AD935" i="47"/>
  <c r="T935" i="47"/>
  <c r="AB935" i="47"/>
  <c r="U935" i="47"/>
  <c r="AA934" i="47"/>
  <c r="AD934" i="47"/>
  <c r="T934" i="47"/>
  <c r="AB934" i="47"/>
  <c r="U934" i="47"/>
  <c r="AA933" i="47"/>
  <c r="AG571" i="47" s="1"/>
  <c r="AD933" i="47"/>
  <c r="T933" i="47"/>
  <c r="AB933" i="47"/>
  <c r="U933" i="47"/>
  <c r="AB932" i="47"/>
  <c r="U932" i="47"/>
  <c r="AA932" i="47"/>
  <c r="AD932" i="47"/>
  <c r="T932" i="47"/>
  <c r="AA931" i="47"/>
  <c r="AD931" i="47"/>
  <c r="T931" i="47"/>
  <c r="AB931" i="47"/>
  <c r="U931" i="47"/>
  <c r="AA930" i="47"/>
  <c r="AD930" i="47"/>
  <c r="T930" i="47"/>
  <c r="AB930" i="47"/>
  <c r="U930" i="47"/>
  <c r="AA929" i="47"/>
  <c r="AD929" i="47"/>
  <c r="T929" i="47"/>
  <c r="AB929" i="47"/>
  <c r="U929" i="47"/>
  <c r="AA928" i="47"/>
  <c r="AG569" i="47" s="1"/>
  <c r="AD928" i="47"/>
  <c r="T928" i="47"/>
  <c r="AB928" i="47"/>
  <c r="U928" i="47"/>
  <c r="AA927" i="47"/>
  <c r="AD927" i="47"/>
  <c r="T927" i="47"/>
  <c r="AB927" i="47"/>
  <c r="U927" i="47"/>
  <c r="AB926" i="47"/>
  <c r="U926" i="47"/>
  <c r="AA926" i="47"/>
  <c r="AD926" i="47"/>
  <c r="T926" i="47"/>
  <c r="V926" i="47" s="1"/>
  <c r="AB925" i="47"/>
  <c r="U925" i="47"/>
  <c r="AA925" i="47"/>
  <c r="AD925" i="47"/>
  <c r="T925" i="47"/>
  <c r="AA924" i="47"/>
  <c r="AD924" i="47"/>
  <c r="T924" i="47"/>
  <c r="AB924" i="47"/>
  <c r="U924" i="47"/>
  <c r="AA923" i="47"/>
  <c r="AD923" i="47"/>
  <c r="T923" i="47"/>
  <c r="AB923" i="47"/>
  <c r="U923" i="47"/>
  <c r="AA922" i="47"/>
  <c r="AD922" i="47"/>
  <c r="T922" i="47"/>
  <c r="AB922" i="47"/>
  <c r="U922" i="47"/>
  <c r="AA921" i="47"/>
  <c r="AD921" i="47"/>
  <c r="T921" i="47"/>
  <c r="AB921" i="47"/>
  <c r="U921" i="47"/>
  <c r="AA920" i="47"/>
  <c r="AD920" i="47"/>
  <c r="T920" i="47"/>
  <c r="AB920" i="47"/>
  <c r="U920" i="47"/>
  <c r="AB919" i="47"/>
  <c r="U919" i="47"/>
  <c r="AA919" i="47"/>
  <c r="AC919" i="47" s="1"/>
  <c r="AE919" i="47" s="1"/>
  <c r="AD919" i="47"/>
  <c r="T919" i="47"/>
  <c r="V919" i="47" s="1"/>
  <c r="AA918" i="47"/>
  <c r="AD918" i="47"/>
  <c r="T918" i="47"/>
  <c r="AB918" i="47"/>
  <c r="U918" i="47"/>
  <c r="AB917" i="47"/>
  <c r="AG563" i="47" s="1"/>
  <c r="U917" i="47"/>
  <c r="AA917" i="47"/>
  <c r="AD917" i="47"/>
  <c r="T917" i="47"/>
  <c r="AA916" i="47"/>
  <c r="AD916" i="47"/>
  <c r="T916" i="47"/>
  <c r="AB916" i="47"/>
  <c r="U916" i="47"/>
  <c r="AB915" i="47"/>
  <c r="U915" i="47"/>
  <c r="AA915" i="47"/>
  <c r="AC915" i="47" s="1"/>
  <c r="AD915" i="47"/>
  <c r="T915" i="47"/>
  <c r="AA914" i="47"/>
  <c r="AD914" i="47"/>
  <c r="T914" i="47"/>
  <c r="AB914" i="47"/>
  <c r="U914" i="47"/>
  <c r="AA913" i="47"/>
  <c r="AD913" i="47"/>
  <c r="T913" i="47"/>
  <c r="AB913" i="47"/>
  <c r="U913" i="47"/>
  <c r="AB912" i="47"/>
  <c r="U912" i="47"/>
  <c r="AA912" i="47"/>
  <c r="AD912" i="47"/>
  <c r="T912" i="47"/>
  <c r="V912" i="47" s="1"/>
  <c r="AA911" i="47"/>
  <c r="AD911" i="47"/>
  <c r="T911" i="47"/>
  <c r="AB911" i="47"/>
  <c r="U911" i="47"/>
  <c r="AB910" i="47"/>
  <c r="U910" i="47"/>
  <c r="AA910" i="47"/>
  <c r="AD910" i="47"/>
  <c r="T910" i="47"/>
  <c r="AA909" i="47"/>
  <c r="AG557" i="47" s="1"/>
  <c r="AD909" i="47"/>
  <c r="T909" i="47"/>
  <c r="AB909" i="47"/>
  <c r="U909" i="47"/>
  <c r="AA908" i="47"/>
  <c r="AD908" i="47"/>
  <c r="T908" i="47"/>
  <c r="AB908" i="47"/>
  <c r="U908" i="47"/>
  <c r="AA907" i="47"/>
  <c r="AD907" i="47"/>
  <c r="T907" i="47"/>
  <c r="AB907" i="47"/>
  <c r="U907" i="47"/>
  <c r="AA906" i="47"/>
  <c r="AD906" i="47"/>
  <c r="T906" i="47"/>
  <c r="AB906" i="47"/>
  <c r="U906" i="47"/>
  <c r="AB905" i="47"/>
  <c r="U905" i="47"/>
  <c r="AA905" i="47"/>
  <c r="AC905" i="47" s="1"/>
  <c r="AE905" i="47" s="1"/>
  <c r="AD905" i="47"/>
  <c r="T905" i="47"/>
  <c r="V905" i="47" s="1"/>
  <c r="AA904" i="47"/>
  <c r="AD904" i="47"/>
  <c r="T904" i="47"/>
  <c r="AB904" i="47"/>
  <c r="U904" i="47"/>
  <c r="AB903" i="47"/>
  <c r="U903" i="47"/>
  <c r="AA903" i="47"/>
  <c r="AC903" i="47" s="1"/>
  <c r="AE903" i="47" s="1"/>
  <c r="AD903" i="47"/>
  <c r="T903" i="47"/>
  <c r="AA902" i="47"/>
  <c r="AD902" i="47"/>
  <c r="T902" i="47"/>
  <c r="AB902" i="47"/>
  <c r="U902" i="47"/>
  <c r="AA901" i="47"/>
  <c r="AD901" i="47"/>
  <c r="T901" i="47"/>
  <c r="AB901" i="47"/>
  <c r="U901" i="47"/>
  <c r="AA900" i="47"/>
  <c r="AD900" i="47"/>
  <c r="T900" i="47"/>
  <c r="AB900" i="47"/>
  <c r="U900" i="47"/>
  <c r="AA899" i="47"/>
  <c r="AD899" i="47"/>
  <c r="T899" i="47"/>
  <c r="AB899" i="47"/>
  <c r="U899" i="47"/>
  <c r="AB898" i="47"/>
  <c r="AG724" i="47" s="1"/>
  <c r="U898" i="47"/>
  <c r="AA898" i="47"/>
  <c r="AC898" i="47" s="1"/>
  <c r="AE898" i="47" s="1"/>
  <c r="AD898" i="47"/>
  <c r="T898" i="47"/>
  <c r="V898" i="47" s="1"/>
  <c r="AA897" i="47"/>
  <c r="AD897" i="47"/>
  <c r="T897" i="47"/>
  <c r="AB897" i="47"/>
  <c r="U897" i="47"/>
  <c r="AB896" i="47"/>
  <c r="U896" i="47"/>
  <c r="AA896" i="47"/>
  <c r="AC896" i="47" s="1"/>
  <c r="AD896" i="47"/>
  <c r="T896" i="47"/>
  <c r="V896" i="47" s="1"/>
  <c r="AA895" i="47"/>
  <c r="AD895" i="47"/>
  <c r="T895" i="47"/>
  <c r="AB895" i="47"/>
  <c r="U895" i="47"/>
  <c r="AA894" i="47"/>
  <c r="AD894" i="47"/>
  <c r="T894" i="47"/>
  <c r="AB894" i="47"/>
  <c r="U894" i="47"/>
  <c r="AA893" i="47"/>
  <c r="AD893" i="47"/>
  <c r="T893" i="47"/>
  <c r="AB893" i="47"/>
  <c r="U893" i="47"/>
  <c r="AB892" i="47"/>
  <c r="U892" i="47"/>
  <c r="AA892" i="47"/>
  <c r="AC892" i="47" s="1"/>
  <c r="AE892" i="47" s="1"/>
  <c r="AD892" i="47"/>
  <c r="T892" i="47"/>
  <c r="V892" i="47" s="1"/>
  <c r="AB891" i="47"/>
  <c r="U891" i="47"/>
  <c r="AA891" i="47"/>
  <c r="AD891" i="47"/>
  <c r="T891" i="47"/>
  <c r="AA890" i="47"/>
  <c r="AD890" i="47"/>
  <c r="T890" i="47"/>
  <c r="AB890" i="47"/>
  <c r="U890" i="47"/>
  <c r="AA889" i="47"/>
  <c r="AD889" i="47"/>
  <c r="T889" i="47"/>
  <c r="AB889" i="47"/>
  <c r="U889" i="47"/>
  <c r="AA888" i="47"/>
  <c r="AG545" i="47" s="1"/>
  <c r="AK545" i="47" s="1"/>
  <c r="AD888" i="47"/>
  <c r="T888" i="47"/>
  <c r="AB888" i="47"/>
  <c r="U888" i="47"/>
  <c r="AB887" i="47"/>
  <c r="U887" i="47"/>
  <c r="AA887" i="47"/>
  <c r="AC887" i="47" s="1"/>
  <c r="AD887" i="47"/>
  <c r="T887" i="47"/>
  <c r="V887" i="47" s="1"/>
  <c r="AA886" i="47"/>
  <c r="AD886" i="47"/>
  <c r="T886" i="47"/>
  <c r="AB886" i="47"/>
  <c r="U886" i="47"/>
  <c r="AB885" i="47"/>
  <c r="U885" i="47"/>
  <c r="AA885" i="47"/>
  <c r="AD885" i="47"/>
  <c r="T885" i="47"/>
  <c r="V885" i="47" s="1"/>
  <c r="AA884" i="47"/>
  <c r="AD884" i="47"/>
  <c r="T884" i="47"/>
  <c r="AB884" i="47"/>
  <c r="U884" i="47"/>
  <c r="AA883" i="47"/>
  <c r="AD883" i="47"/>
  <c r="T883" i="47"/>
  <c r="AB883" i="47"/>
  <c r="U883" i="47"/>
  <c r="AA882" i="47"/>
  <c r="AD882" i="47"/>
  <c r="T882" i="47"/>
  <c r="AB882" i="47"/>
  <c r="U882" i="47"/>
  <c r="AA881" i="47"/>
  <c r="AD881" i="47"/>
  <c r="T881" i="47"/>
  <c r="AB881" i="47"/>
  <c r="U881" i="47"/>
  <c r="AB880" i="47"/>
  <c r="U880" i="47"/>
  <c r="AA880" i="47"/>
  <c r="AC880" i="47" s="1"/>
  <c r="AE880" i="47" s="1"/>
  <c r="AD880" i="47"/>
  <c r="T880" i="47"/>
  <c r="V880" i="47" s="1"/>
  <c r="AA879" i="47"/>
  <c r="AD879" i="47"/>
  <c r="T879" i="47"/>
  <c r="AB879" i="47"/>
  <c r="U879" i="47"/>
  <c r="AB878" i="47"/>
  <c r="U878" i="47"/>
  <c r="AA878" i="47"/>
  <c r="AC878" i="47" s="1"/>
  <c r="AE878" i="47" s="1"/>
  <c r="AD878" i="47"/>
  <c r="T878" i="47"/>
  <c r="V878" i="47" s="1"/>
  <c r="AA877" i="47"/>
  <c r="AD877" i="47"/>
  <c r="T877" i="47"/>
  <c r="AB877" i="47"/>
  <c r="AG539" i="47" s="1"/>
  <c r="U877" i="47"/>
  <c r="AA876" i="47"/>
  <c r="AG538" i="47" s="1"/>
  <c r="AD876" i="47"/>
  <c r="T876" i="47"/>
  <c r="AB876" i="47"/>
  <c r="U876" i="47"/>
  <c r="AA875" i="47"/>
  <c r="AD875" i="47"/>
  <c r="T875" i="47"/>
  <c r="AB875" i="47"/>
  <c r="U875" i="47"/>
  <c r="AA874" i="47"/>
  <c r="AD874" i="47"/>
  <c r="T874" i="47"/>
  <c r="AB874" i="47"/>
  <c r="U874" i="47"/>
  <c r="AA873" i="47"/>
  <c r="AD873" i="47"/>
  <c r="T873" i="47"/>
  <c r="AB873" i="47"/>
  <c r="U873" i="47"/>
  <c r="AB872" i="47"/>
  <c r="U872" i="47"/>
  <c r="AA872" i="47"/>
  <c r="AC872" i="47" s="1"/>
  <c r="AE872" i="47" s="1"/>
  <c r="AD872" i="47"/>
  <c r="T872" i="47"/>
  <c r="V872" i="47" s="1"/>
  <c r="AA871" i="47"/>
  <c r="AD871" i="47"/>
  <c r="T871" i="47"/>
  <c r="AB871" i="47"/>
  <c r="U871" i="47"/>
  <c r="AB870" i="47"/>
  <c r="U870" i="47"/>
  <c r="AA870" i="47"/>
  <c r="AD870" i="47"/>
  <c r="T870" i="47"/>
  <c r="V870" i="47" s="1"/>
  <c r="AB869" i="47"/>
  <c r="U869" i="47"/>
  <c r="AA869" i="47"/>
  <c r="AD869" i="47"/>
  <c r="T869" i="47"/>
  <c r="V869" i="47" s="1"/>
  <c r="AA868" i="47"/>
  <c r="AG532" i="47" s="1"/>
  <c r="AD868" i="47"/>
  <c r="T868" i="47"/>
  <c r="AB868" i="47"/>
  <c r="U868" i="47"/>
  <c r="AA867" i="47"/>
  <c r="AD867" i="47"/>
  <c r="T867" i="47"/>
  <c r="AB867" i="47"/>
  <c r="U867" i="47"/>
  <c r="AA866" i="47"/>
  <c r="AD866" i="47"/>
  <c r="T866" i="47"/>
  <c r="AB866" i="47"/>
  <c r="U866" i="47"/>
  <c r="AB865" i="47"/>
  <c r="U865" i="47"/>
  <c r="AA865" i="47"/>
  <c r="AC865" i="47" s="1"/>
  <c r="AD865" i="47"/>
  <c r="T865" i="47"/>
  <c r="AB864" i="47"/>
  <c r="U864" i="47"/>
  <c r="AA864" i="47"/>
  <c r="AC864" i="47" s="1"/>
  <c r="AD864" i="47"/>
  <c r="T864" i="47"/>
  <c r="V864" i="47" s="1"/>
  <c r="AA863" i="47"/>
  <c r="AD863" i="47"/>
  <c r="T863" i="47"/>
  <c r="AB863" i="47"/>
  <c r="U863" i="47"/>
  <c r="AA862" i="47"/>
  <c r="AD862" i="47"/>
  <c r="T862" i="47"/>
  <c r="AB862" i="47"/>
  <c r="U862" i="47"/>
  <c r="AB861" i="47"/>
  <c r="U861" i="47"/>
  <c r="AA861" i="47"/>
  <c r="AD861" i="47"/>
  <c r="T861" i="47"/>
  <c r="V861" i="47" s="1"/>
  <c r="AA860" i="47"/>
  <c r="AD860" i="47"/>
  <c r="T860" i="47"/>
  <c r="AB860" i="47"/>
  <c r="U860" i="47"/>
  <c r="AB859" i="47"/>
  <c r="U859" i="47"/>
  <c r="AA859" i="47"/>
  <c r="AD859" i="47"/>
  <c r="T859" i="47"/>
  <c r="AA858" i="47"/>
  <c r="AD858" i="47"/>
  <c r="T858" i="47"/>
  <c r="AB858" i="47"/>
  <c r="U858" i="47"/>
  <c r="AB857" i="47"/>
  <c r="U857" i="47"/>
  <c r="AA857" i="47"/>
  <c r="AD857" i="47"/>
  <c r="T857" i="47"/>
  <c r="AA856" i="47"/>
  <c r="AD856" i="47"/>
  <c r="T856" i="47"/>
  <c r="AB856" i="47"/>
  <c r="U856" i="47"/>
  <c r="AB855" i="47"/>
  <c r="U855" i="47"/>
  <c r="AA855" i="47"/>
  <c r="AD855" i="47"/>
  <c r="T855" i="47"/>
  <c r="V855" i="47" s="1"/>
  <c r="AA854" i="47"/>
  <c r="AD854" i="47"/>
  <c r="T854" i="47"/>
  <c r="AB854" i="47"/>
  <c r="U854" i="47"/>
  <c r="AB853" i="47"/>
  <c r="U853" i="47"/>
  <c r="AA853" i="47"/>
  <c r="AD853" i="47"/>
  <c r="T853" i="47"/>
  <c r="V853" i="47" s="1"/>
  <c r="AA852" i="47"/>
  <c r="AD852" i="47"/>
  <c r="T852" i="47"/>
  <c r="AB852" i="47"/>
  <c r="U852" i="47"/>
  <c r="AB851" i="47"/>
  <c r="U851" i="47"/>
  <c r="AA851" i="47"/>
  <c r="AD851" i="47"/>
  <c r="T851" i="47"/>
  <c r="V851" i="47" s="1"/>
  <c r="AB850" i="47"/>
  <c r="U850" i="47"/>
  <c r="AA850" i="47"/>
  <c r="AD850" i="47"/>
  <c r="T850" i="47"/>
  <c r="V850" i="47" s="1"/>
  <c r="AA849" i="47"/>
  <c r="AG516" i="47" s="1"/>
  <c r="AD849" i="47"/>
  <c r="T849" i="47"/>
  <c r="AB849" i="47"/>
  <c r="U849" i="47"/>
  <c r="AB848" i="47"/>
  <c r="AG875" i="47" s="1"/>
  <c r="AK875" i="47" s="1"/>
  <c r="U848" i="47"/>
  <c r="AA848" i="47"/>
  <c r="AD848" i="47"/>
  <c r="T848" i="47"/>
  <c r="AB847" i="47"/>
  <c r="U847" i="47"/>
  <c r="AA847" i="47"/>
  <c r="AC847" i="47" s="1"/>
  <c r="AD847" i="47"/>
  <c r="T847" i="47"/>
  <c r="V847" i="47" s="1"/>
  <c r="AA846" i="47"/>
  <c r="AD846" i="47"/>
  <c r="T846" i="47"/>
  <c r="AB846" i="47"/>
  <c r="U846" i="47"/>
  <c r="AB845" i="47"/>
  <c r="U845" i="47"/>
  <c r="AA845" i="47"/>
  <c r="AD845" i="47"/>
  <c r="T845" i="47"/>
  <c r="V845" i="47" s="1"/>
  <c r="AA844" i="47"/>
  <c r="AD844" i="47"/>
  <c r="T844" i="47"/>
  <c r="AB844" i="47"/>
  <c r="U844" i="47"/>
  <c r="AA843" i="47"/>
  <c r="AD843" i="47"/>
  <c r="T843" i="47"/>
  <c r="AB843" i="47"/>
  <c r="U843" i="47"/>
  <c r="AB842" i="47"/>
  <c r="U842" i="47"/>
  <c r="AA842" i="47"/>
  <c r="AD842" i="47"/>
  <c r="T842" i="47"/>
  <c r="AA841" i="47"/>
  <c r="AD841" i="47"/>
  <c r="T841" i="47"/>
  <c r="AB841" i="47"/>
  <c r="U841" i="47"/>
  <c r="AB840" i="47"/>
  <c r="U840" i="47"/>
  <c r="AA840" i="47"/>
  <c r="AD840" i="47"/>
  <c r="T840" i="47"/>
  <c r="V840" i="47" s="1"/>
  <c r="AA839" i="47"/>
  <c r="AD839" i="47"/>
  <c r="T839" i="47"/>
  <c r="AB839" i="47"/>
  <c r="U839" i="47"/>
  <c r="AA838" i="47"/>
  <c r="AG508" i="47" s="1"/>
  <c r="AK508" i="47" s="1"/>
  <c r="AD838" i="47"/>
  <c r="T838" i="47"/>
  <c r="AB838" i="47"/>
  <c r="U838" i="47"/>
  <c r="AB837" i="47"/>
  <c r="U837" i="47"/>
  <c r="AA837" i="47"/>
  <c r="AC837" i="47" s="1"/>
  <c r="AE837" i="47" s="1"/>
  <c r="AD837" i="47"/>
  <c r="T837" i="47"/>
  <c r="V837" i="47" s="1"/>
  <c r="AB836" i="47"/>
  <c r="U836" i="47"/>
  <c r="AA836" i="47"/>
  <c r="AD836" i="47"/>
  <c r="T836" i="47"/>
  <c r="V836" i="47" s="1"/>
  <c r="AA835" i="47"/>
  <c r="AD835" i="47"/>
  <c r="T835" i="47"/>
  <c r="AB835" i="47"/>
  <c r="U835" i="47"/>
  <c r="AB834" i="47"/>
  <c r="U834" i="47"/>
  <c r="AA834" i="47"/>
  <c r="AC834" i="47" s="1"/>
  <c r="AD834" i="47"/>
  <c r="T834" i="47"/>
  <c r="V834" i="47" s="1"/>
  <c r="AB833" i="47"/>
  <c r="U833" i="47"/>
  <c r="AA833" i="47"/>
  <c r="AD833" i="47"/>
  <c r="T833" i="47"/>
  <c r="V833" i="47" s="1"/>
  <c r="AB832" i="47"/>
  <c r="U832" i="47"/>
  <c r="AA832" i="47"/>
  <c r="AC832" i="47" s="1"/>
  <c r="AE832" i="47" s="1"/>
  <c r="AD832" i="47"/>
  <c r="T832" i="47"/>
  <c r="V832" i="47" s="1"/>
  <c r="AA831" i="47"/>
  <c r="AD831" i="47"/>
  <c r="T831" i="47"/>
  <c r="AB831" i="47"/>
  <c r="U831" i="47"/>
  <c r="AB830" i="47"/>
  <c r="U830" i="47"/>
  <c r="AA830" i="47"/>
  <c r="AD830" i="47"/>
  <c r="T830" i="47"/>
  <c r="V830" i="47" s="1"/>
  <c r="AA829" i="47"/>
  <c r="AD829" i="47"/>
  <c r="T829" i="47"/>
  <c r="AB829" i="47"/>
  <c r="U829" i="47"/>
  <c r="AA828" i="47"/>
  <c r="AD828" i="47"/>
  <c r="T828" i="47"/>
  <c r="AB828" i="47"/>
  <c r="U828" i="47"/>
  <c r="AA827" i="47"/>
  <c r="AD827" i="47"/>
  <c r="T827" i="47"/>
  <c r="AB827" i="47"/>
  <c r="U827" i="47"/>
  <c r="AA826" i="47"/>
  <c r="AD826" i="47"/>
  <c r="T826" i="47"/>
  <c r="AB826" i="47"/>
  <c r="U826" i="47"/>
  <c r="AA825" i="47"/>
  <c r="AD825" i="47"/>
  <c r="T825" i="47"/>
  <c r="AB825" i="47"/>
  <c r="U825" i="47"/>
  <c r="AA824" i="47"/>
  <c r="AD824" i="47"/>
  <c r="T824" i="47"/>
  <c r="AB824" i="47"/>
  <c r="U824" i="47"/>
  <c r="AB823" i="47"/>
  <c r="U823" i="47"/>
  <c r="AA823" i="47"/>
  <c r="AD823" i="47"/>
  <c r="T823" i="47"/>
  <c r="AB822" i="47"/>
  <c r="U822" i="47"/>
  <c r="AA822" i="47"/>
  <c r="AD822" i="47"/>
  <c r="T822" i="47"/>
  <c r="V822" i="47" s="1"/>
  <c r="AB821" i="47"/>
  <c r="U821" i="47"/>
  <c r="AA821" i="47"/>
  <c r="AD821" i="47"/>
  <c r="T821" i="47"/>
  <c r="V821" i="47" s="1"/>
  <c r="AB820" i="47"/>
  <c r="U820" i="47"/>
  <c r="AA820" i="47"/>
  <c r="AC820" i="47" s="1"/>
  <c r="AE820" i="47" s="1"/>
  <c r="AD820" i="47"/>
  <c r="T820" i="47"/>
  <c r="V820" i="47" s="1"/>
  <c r="AA819" i="47"/>
  <c r="AD819" i="47"/>
  <c r="T819" i="47"/>
  <c r="AB819" i="47"/>
  <c r="U819" i="47"/>
  <c r="AB818" i="47"/>
  <c r="U818" i="47"/>
  <c r="AA818" i="47"/>
  <c r="AD818" i="47"/>
  <c r="T818" i="47"/>
  <c r="V818" i="47" s="1"/>
  <c r="AA817" i="47"/>
  <c r="AD817" i="47"/>
  <c r="T817" i="47"/>
  <c r="AB817" i="47"/>
  <c r="U817" i="47"/>
  <c r="AA816" i="47"/>
  <c r="AD816" i="47"/>
  <c r="T816" i="47"/>
  <c r="AB816" i="47"/>
  <c r="U816" i="47"/>
  <c r="AA815" i="47"/>
  <c r="AD815" i="47"/>
  <c r="T815" i="47"/>
  <c r="AB815" i="47"/>
  <c r="U815" i="47"/>
  <c r="AB814" i="47"/>
  <c r="U814" i="47"/>
  <c r="AA814" i="47"/>
  <c r="AD814" i="47"/>
  <c r="T814" i="47"/>
  <c r="V814" i="47" s="1"/>
  <c r="AA813" i="47"/>
  <c r="AD813" i="47"/>
  <c r="T813" i="47"/>
  <c r="AB813" i="47"/>
  <c r="U813" i="47"/>
  <c r="AB812" i="47"/>
  <c r="U812" i="47"/>
  <c r="AA812" i="47"/>
  <c r="AD812" i="47"/>
  <c r="T812" i="47"/>
  <c r="AA811" i="47"/>
  <c r="AD811" i="47"/>
  <c r="T811" i="47"/>
  <c r="AB811" i="47"/>
  <c r="U811" i="47"/>
  <c r="AB810" i="47"/>
  <c r="U810" i="47"/>
  <c r="AA810" i="47"/>
  <c r="AD810" i="47"/>
  <c r="T810" i="47"/>
  <c r="AB809" i="47"/>
  <c r="U809" i="47"/>
  <c r="AA809" i="47"/>
  <c r="AD809" i="47"/>
  <c r="T809" i="47"/>
  <c r="V809" i="47" s="1"/>
  <c r="AB808" i="47"/>
  <c r="U808" i="47"/>
  <c r="AA808" i="47"/>
  <c r="AD808" i="47"/>
  <c r="T808" i="47"/>
  <c r="V808" i="47" s="1"/>
  <c r="AA807" i="47"/>
  <c r="AD807" i="47"/>
  <c r="T807" i="47"/>
  <c r="AB807" i="47"/>
  <c r="U807" i="47"/>
  <c r="AA806" i="47"/>
  <c r="AD806" i="47"/>
  <c r="T806" i="47"/>
  <c r="AB806" i="47"/>
  <c r="U806" i="47"/>
  <c r="AB805" i="47"/>
  <c r="U805" i="47"/>
  <c r="AA805" i="47"/>
  <c r="AD805" i="47"/>
  <c r="T805" i="47"/>
  <c r="AA804" i="47"/>
  <c r="AD804" i="47"/>
  <c r="T804" i="47"/>
  <c r="AB804" i="47"/>
  <c r="AG695" i="47" s="1"/>
  <c r="U804" i="47"/>
  <c r="AA803" i="47"/>
  <c r="AD803" i="47"/>
  <c r="T803" i="47"/>
  <c r="AB803" i="47"/>
  <c r="U803" i="47"/>
  <c r="AA802" i="47"/>
  <c r="AD802" i="47"/>
  <c r="T802" i="47"/>
  <c r="AB802" i="47"/>
  <c r="U802" i="47"/>
  <c r="AB801" i="47"/>
  <c r="U801" i="47"/>
  <c r="AA801" i="47"/>
  <c r="AD801" i="47"/>
  <c r="T801" i="47"/>
  <c r="V801" i="47" s="1"/>
  <c r="AB800" i="47"/>
  <c r="U800" i="47"/>
  <c r="AA800" i="47"/>
  <c r="AD800" i="47"/>
  <c r="T800" i="47"/>
  <c r="V800" i="47" s="1"/>
  <c r="AB799" i="47"/>
  <c r="U799" i="47"/>
  <c r="AA799" i="47"/>
  <c r="AC799" i="47" s="1"/>
  <c r="AE799" i="47" s="1"/>
  <c r="AD799" i="47"/>
  <c r="T799" i="47"/>
  <c r="AA798" i="47"/>
  <c r="AD798" i="47"/>
  <c r="T798" i="47"/>
  <c r="AB798" i="47"/>
  <c r="U798" i="47"/>
  <c r="AA797" i="47"/>
  <c r="AD797" i="47"/>
  <c r="T797" i="47"/>
  <c r="AB797" i="47"/>
  <c r="U797" i="47"/>
  <c r="AA796" i="47"/>
  <c r="AD796" i="47"/>
  <c r="T796" i="47"/>
  <c r="AB796" i="47"/>
  <c r="U796" i="47"/>
  <c r="AB795" i="47"/>
  <c r="U795" i="47"/>
  <c r="AA795" i="47"/>
  <c r="AD795" i="47"/>
  <c r="T795" i="47"/>
  <c r="V795" i="47" s="1"/>
  <c r="AA794" i="47"/>
  <c r="AG474" i="47" s="1"/>
  <c r="AD794" i="47"/>
  <c r="T794" i="47"/>
  <c r="AB794" i="47"/>
  <c r="U794" i="47"/>
  <c r="AB793" i="47"/>
  <c r="U793" i="47"/>
  <c r="AA793" i="47"/>
  <c r="AD793" i="47"/>
  <c r="T793" i="47"/>
  <c r="V793" i="47" s="1"/>
  <c r="AA792" i="47"/>
  <c r="AD792" i="47"/>
  <c r="T792" i="47"/>
  <c r="AB792" i="47"/>
  <c r="U792" i="47"/>
  <c r="AB791" i="47"/>
  <c r="U791" i="47"/>
  <c r="AA791" i="47"/>
  <c r="AD791" i="47"/>
  <c r="T791" i="47"/>
  <c r="V791" i="47" s="1"/>
  <c r="AA790" i="47"/>
  <c r="AD790" i="47"/>
  <c r="T790" i="47"/>
  <c r="AB790" i="47"/>
  <c r="U790" i="47"/>
  <c r="AB789" i="47"/>
  <c r="U789" i="47"/>
  <c r="AA789" i="47"/>
  <c r="AD789" i="47"/>
  <c r="T789" i="47"/>
  <c r="V789" i="47" s="1"/>
  <c r="AA788" i="47"/>
  <c r="AD788" i="47"/>
  <c r="T788" i="47"/>
  <c r="AB788" i="47"/>
  <c r="U788" i="47"/>
  <c r="AA787" i="47"/>
  <c r="AD787" i="47"/>
  <c r="T787" i="47"/>
  <c r="AB787" i="47"/>
  <c r="U787" i="47"/>
  <c r="AB786" i="47"/>
  <c r="U786" i="47"/>
  <c r="AA786" i="47"/>
  <c r="AD786" i="47"/>
  <c r="T786" i="47"/>
  <c r="V786" i="47" s="1"/>
  <c r="AA785" i="47"/>
  <c r="AD785" i="47"/>
  <c r="T785" i="47"/>
  <c r="AB785" i="47"/>
  <c r="U785" i="47"/>
  <c r="AB784" i="47"/>
  <c r="U784" i="47"/>
  <c r="AA784" i="47"/>
  <c r="AD784" i="47"/>
  <c r="T784" i="47"/>
  <c r="AA783" i="47"/>
  <c r="AD783" i="47"/>
  <c r="T783" i="47"/>
  <c r="AB783" i="47"/>
  <c r="U783" i="47"/>
  <c r="AB782" i="47"/>
  <c r="U782" i="47"/>
  <c r="AA782" i="47"/>
  <c r="AD782" i="47"/>
  <c r="T782" i="47"/>
  <c r="V782" i="47" s="1"/>
  <c r="AB781" i="47"/>
  <c r="U781" i="47"/>
  <c r="AA781" i="47"/>
  <c r="AC781" i="47" s="1"/>
  <c r="AE781" i="47" s="1"/>
  <c r="AD781" i="47"/>
  <c r="T781" i="47"/>
  <c r="V781" i="47" s="1"/>
  <c r="AA780" i="47"/>
  <c r="AD780" i="47"/>
  <c r="T780" i="47"/>
  <c r="AB780" i="47"/>
  <c r="U780" i="47"/>
  <c r="AB779" i="47"/>
  <c r="U779" i="47"/>
  <c r="AA779" i="47"/>
  <c r="AD779" i="47"/>
  <c r="T779" i="47"/>
  <c r="V779" i="47" s="1"/>
  <c r="AA778" i="47"/>
  <c r="AD778" i="47"/>
  <c r="T778" i="47"/>
  <c r="AB778" i="47"/>
  <c r="U778" i="47"/>
  <c r="AA777" i="47"/>
  <c r="AG463" i="47" s="1"/>
  <c r="AD777" i="47"/>
  <c r="T777" i="47"/>
  <c r="AB777" i="47"/>
  <c r="U777" i="47"/>
  <c r="AB776" i="47"/>
  <c r="U776" i="47"/>
  <c r="AA776" i="47"/>
  <c r="AD776" i="47"/>
  <c r="T776" i="47"/>
  <c r="V776" i="47" s="1"/>
  <c r="AA775" i="47"/>
  <c r="AD775" i="47"/>
  <c r="T775" i="47"/>
  <c r="AB775" i="47"/>
  <c r="U775" i="47"/>
  <c r="AA774" i="47"/>
  <c r="AD774" i="47"/>
  <c r="T774" i="47"/>
  <c r="AB774" i="47"/>
  <c r="U774" i="47"/>
  <c r="AB773" i="47"/>
  <c r="U773" i="47"/>
  <c r="AA773" i="47"/>
  <c r="AD773" i="47"/>
  <c r="T773" i="47"/>
  <c r="V773" i="47" s="1"/>
  <c r="AA772" i="47"/>
  <c r="AD772" i="47"/>
  <c r="T772" i="47"/>
  <c r="AB772" i="47"/>
  <c r="U772" i="47"/>
  <c r="AA771" i="47"/>
  <c r="AD771" i="47"/>
  <c r="T771" i="47"/>
  <c r="AB771" i="47"/>
  <c r="U771" i="47"/>
  <c r="AA770" i="47"/>
  <c r="AD770" i="47"/>
  <c r="T770" i="47"/>
  <c r="AB770" i="47"/>
  <c r="U770" i="47"/>
  <c r="AB769" i="47"/>
  <c r="U769" i="47"/>
  <c r="AA769" i="47"/>
  <c r="AD769" i="47"/>
  <c r="T769" i="47"/>
  <c r="V769" i="47" s="1"/>
  <c r="AB768" i="47"/>
  <c r="U768" i="47"/>
  <c r="AA768" i="47"/>
  <c r="AC768" i="47" s="1"/>
  <c r="AE768" i="47" s="1"/>
  <c r="AD768" i="47"/>
  <c r="T768" i="47"/>
  <c r="V768" i="47" s="1"/>
  <c r="AA767" i="47"/>
  <c r="AD767" i="47"/>
  <c r="T767" i="47"/>
  <c r="AB767" i="47"/>
  <c r="U767" i="47"/>
  <c r="AB766" i="47"/>
  <c r="U766" i="47"/>
  <c r="AA766" i="47"/>
  <c r="AD766" i="47"/>
  <c r="T766" i="47"/>
  <c r="AA765" i="47"/>
  <c r="AD765" i="47"/>
  <c r="T765" i="47"/>
  <c r="AB765" i="47"/>
  <c r="U765" i="47"/>
  <c r="AA764" i="47"/>
  <c r="AD764" i="47"/>
  <c r="T764" i="47"/>
  <c r="AB764" i="47"/>
  <c r="U764" i="47"/>
  <c r="AB763" i="47"/>
  <c r="U763" i="47"/>
  <c r="AA763" i="47"/>
  <c r="AD763" i="47"/>
  <c r="T763" i="47"/>
  <c r="V763" i="47" s="1"/>
  <c r="AB762" i="47"/>
  <c r="U762" i="47"/>
  <c r="AA762" i="47"/>
  <c r="AD762" i="47"/>
  <c r="T762" i="47"/>
  <c r="V762" i="47" s="1"/>
  <c r="AA761" i="47"/>
  <c r="AD761" i="47"/>
  <c r="T761" i="47"/>
  <c r="AB761" i="47"/>
  <c r="U761" i="47"/>
  <c r="AA760" i="47"/>
  <c r="AD760" i="47"/>
  <c r="T760" i="47"/>
  <c r="AB760" i="47"/>
  <c r="U760" i="47"/>
  <c r="AA759" i="47"/>
  <c r="AD759" i="47"/>
  <c r="T759" i="47"/>
  <c r="AB759" i="47"/>
  <c r="U759" i="47"/>
  <c r="AB758" i="47"/>
  <c r="U758" i="47"/>
  <c r="AA758" i="47"/>
  <c r="AD758" i="47"/>
  <c r="T758" i="47"/>
  <c r="AB757" i="47"/>
  <c r="U757" i="47"/>
  <c r="AA757" i="47"/>
  <c r="AD757" i="47"/>
  <c r="T757" i="47"/>
  <c r="V757" i="47" s="1"/>
  <c r="AB756" i="47"/>
  <c r="U756" i="47"/>
  <c r="AA756" i="47"/>
  <c r="AD756" i="47"/>
  <c r="T756" i="47"/>
  <c r="V756" i="47" s="1"/>
  <c r="AA755" i="47"/>
  <c r="AD755" i="47"/>
  <c r="T755" i="47"/>
  <c r="AB755" i="47"/>
  <c r="U755" i="47"/>
  <c r="AB754" i="47"/>
  <c r="U754" i="47"/>
  <c r="AA754" i="47"/>
  <c r="AD754" i="47"/>
  <c r="T754" i="47"/>
  <c r="V754" i="47" s="1"/>
  <c r="AB753" i="47"/>
  <c r="U753" i="47"/>
  <c r="AA753" i="47"/>
  <c r="AD753" i="47"/>
  <c r="T753" i="47"/>
  <c r="V753" i="47" s="1"/>
  <c r="AB752" i="47"/>
  <c r="U752" i="47"/>
  <c r="AA752" i="47"/>
  <c r="AD752" i="47"/>
  <c r="T752" i="47"/>
  <c r="V752" i="47" s="1"/>
  <c r="AB751" i="47"/>
  <c r="U751" i="47"/>
  <c r="AA751" i="47"/>
  <c r="AD751" i="47"/>
  <c r="T751" i="47"/>
  <c r="V751" i="47" s="1"/>
  <c r="AA750" i="47"/>
  <c r="AD750" i="47"/>
  <c r="T750" i="47"/>
  <c r="AB750" i="47"/>
  <c r="U750" i="47"/>
  <c r="AA749" i="47"/>
  <c r="AD749" i="47"/>
  <c r="T749" i="47"/>
  <c r="AB749" i="47"/>
  <c r="U749" i="47"/>
  <c r="AA748" i="47"/>
  <c r="AD748" i="47"/>
  <c r="T748" i="47"/>
  <c r="AB748" i="47"/>
  <c r="U748" i="47"/>
  <c r="AB747" i="47"/>
  <c r="U747" i="47"/>
  <c r="AA747" i="47"/>
  <c r="AD747" i="47"/>
  <c r="T747" i="47"/>
  <c r="AA746" i="47"/>
  <c r="AD746" i="47"/>
  <c r="T746" i="47"/>
  <c r="AB746" i="47"/>
  <c r="AG487" i="47" s="1"/>
  <c r="U746" i="47"/>
  <c r="AA745" i="47"/>
  <c r="AD745" i="47"/>
  <c r="T745" i="47"/>
  <c r="AB745" i="47"/>
  <c r="U745" i="47"/>
  <c r="AA744" i="47"/>
  <c r="AG442" i="47" s="1"/>
  <c r="AD744" i="47"/>
  <c r="T744" i="47"/>
  <c r="AB744" i="47"/>
  <c r="U744" i="47"/>
  <c r="AB743" i="47"/>
  <c r="U743" i="47"/>
  <c r="AA743" i="47"/>
  <c r="AC743" i="47" s="1"/>
  <c r="AE743" i="47" s="1"/>
  <c r="AD743" i="47"/>
  <c r="T743" i="47"/>
  <c r="V743" i="47" s="1"/>
  <c r="AA742" i="47"/>
  <c r="AD742" i="47"/>
  <c r="T742" i="47"/>
  <c r="AB742" i="47"/>
  <c r="U742" i="47"/>
  <c r="AB741" i="47"/>
  <c r="U741" i="47"/>
  <c r="AA741" i="47"/>
  <c r="AD741" i="47"/>
  <c r="T741" i="47"/>
  <c r="V741" i="47" s="1"/>
  <c r="AB740" i="47"/>
  <c r="U740" i="47"/>
  <c r="AA740" i="47"/>
  <c r="AD740" i="47"/>
  <c r="T740" i="47"/>
  <c r="V740" i="47" s="1"/>
  <c r="AB739" i="47"/>
  <c r="U739" i="47"/>
  <c r="AA739" i="47"/>
  <c r="AC739" i="47" s="1"/>
  <c r="AD739" i="47"/>
  <c r="T739" i="47"/>
  <c r="V739" i="47" s="1"/>
  <c r="AA738" i="47"/>
  <c r="AD738" i="47"/>
  <c r="T738" i="47"/>
  <c r="AB738" i="47"/>
  <c r="U738" i="47"/>
  <c r="AA737" i="47"/>
  <c r="AD737" i="47"/>
  <c r="T737" i="47"/>
  <c r="AB737" i="47"/>
  <c r="U737" i="47"/>
  <c r="AB736" i="47"/>
  <c r="U736" i="47"/>
  <c r="AA736" i="47"/>
  <c r="AD736" i="47"/>
  <c r="T736" i="47"/>
  <c r="V736" i="47" s="1"/>
  <c r="AB735" i="47"/>
  <c r="U735" i="47"/>
  <c r="AA735" i="47"/>
  <c r="AC735" i="47" s="1"/>
  <c r="AD735" i="47"/>
  <c r="T735" i="47"/>
  <c r="V735" i="47" s="1"/>
  <c r="AA734" i="47"/>
  <c r="AD734" i="47"/>
  <c r="T734" i="47"/>
  <c r="AB734" i="47"/>
  <c r="U734" i="47"/>
  <c r="AA733" i="47"/>
  <c r="AD733" i="47"/>
  <c r="T733" i="47"/>
  <c r="AB733" i="47"/>
  <c r="U733" i="47"/>
  <c r="AA732" i="47"/>
  <c r="AD732" i="47"/>
  <c r="T732" i="47"/>
  <c r="AB732" i="47"/>
  <c r="U732" i="47"/>
  <c r="AB731" i="47"/>
  <c r="U731" i="47"/>
  <c r="AA731" i="47"/>
  <c r="AD731" i="47"/>
  <c r="T731" i="47"/>
  <c r="AA730" i="47"/>
  <c r="AD730" i="47"/>
  <c r="T730" i="47"/>
  <c r="AB730" i="47"/>
  <c r="U730" i="47"/>
  <c r="AA729" i="47"/>
  <c r="AD729" i="47"/>
  <c r="T729" i="47"/>
  <c r="AB729" i="47"/>
  <c r="U729" i="47"/>
  <c r="AB728" i="47"/>
  <c r="U728" i="47"/>
  <c r="AA728" i="47"/>
  <c r="AD728" i="47"/>
  <c r="T728" i="47"/>
  <c r="AA727" i="47"/>
  <c r="AD727" i="47"/>
  <c r="T727" i="47"/>
  <c r="AB727" i="47"/>
  <c r="U727" i="47"/>
  <c r="AA726" i="47"/>
  <c r="AD726" i="47"/>
  <c r="T726" i="47"/>
  <c r="AB726" i="47"/>
  <c r="U726" i="47"/>
  <c r="AA725" i="47"/>
  <c r="AD725" i="47"/>
  <c r="T725" i="47"/>
  <c r="AB725" i="47"/>
  <c r="U725" i="47"/>
  <c r="AA724" i="47"/>
  <c r="AD724" i="47"/>
  <c r="T724" i="47"/>
  <c r="AB724" i="47"/>
  <c r="U724" i="47"/>
  <c r="AB723" i="47"/>
  <c r="U723" i="47"/>
  <c r="AA723" i="47"/>
  <c r="AD723" i="47"/>
  <c r="T723" i="47"/>
  <c r="AB722" i="47"/>
  <c r="U722" i="47"/>
  <c r="AA722" i="47"/>
  <c r="AD722" i="47"/>
  <c r="T722" i="47"/>
  <c r="AA721" i="47"/>
  <c r="AD721" i="47"/>
  <c r="T721" i="47"/>
  <c r="AB721" i="47"/>
  <c r="U721" i="47"/>
  <c r="AA720" i="47"/>
  <c r="AD720" i="47"/>
  <c r="T720" i="47"/>
  <c r="AB720" i="47"/>
  <c r="U720" i="47"/>
  <c r="AA719" i="47"/>
  <c r="AG431" i="47" s="1"/>
  <c r="AD719" i="47"/>
  <c r="T719" i="47"/>
  <c r="AB719" i="47"/>
  <c r="U719" i="47"/>
  <c r="AA718" i="47"/>
  <c r="AD718" i="47"/>
  <c r="T718" i="47"/>
  <c r="AB718" i="47"/>
  <c r="U718" i="47"/>
  <c r="AB717" i="47"/>
  <c r="U717" i="47"/>
  <c r="AA717" i="47"/>
  <c r="AD717" i="47"/>
  <c r="T717" i="47"/>
  <c r="V717" i="47" s="1"/>
  <c r="AA716" i="47"/>
  <c r="AD716" i="47"/>
  <c r="T716" i="47"/>
  <c r="AB716" i="47"/>
  <c r="U716" i="47"/>
  <c r="AB715" i="47"/>
  <c r="U715" i="47"/>
  <c r="AA715" i="47"/>
  <c r="AD715" i="47"/>
  <c r="T715" i="47"/>
  <c r="AB714" i="47"/>
  <c r="U714" i="47"/>
  <c r="AA714" i="47"/>
  <c r="AD714" i="47"/>
  <c r="T714" i="47"/>
  <c r="AA713" i="47"/>
  <c r="AG427" i="47" s="1"/>
  <c r="AK427" i="47" s="1"/>
  <c r="AD713" i="47"/>
  <c r="T713" i="47"/>
  <c r="AB713" i="47"/>
  <c r="U713" i="47"/>
  <c r="AA712" i="47"/>
  <c r="AD712" i="47"/>
  <c r="T712" i="47"/>
  <c r="AB712" i="47"/>
  <c r="U712" i="47"/>
  <c r="AB711" i="47"/>
  <c r="U711" i="47"/>
  <c r="AA711" i="47"/>
  <c r="AD711" i="47"/>
  <c r="T711" i="47"/>
  <c r="AA710" i="47"/>
  <c r="AD710" i="47"/>
  <c r="T710" i="47"/>
  <c r="AB710" i="47"/>
  <c r="U710" i="47"/>
  <c r="AB709" i="47"/>
  <c r="U709" i="47"/>
  <c r="AA709" i="47"/>
  <c r="AC709" i="47" s="1"/>
  <c r="AD709" i="47"/>
  <c r="T709" i="47"/>
  <c r="AA708" i="47"/>
  <c r="AD708" i="47"/>
  <c r="T708" i="47"/>
  <c r="AB708" i="47"/>
  <c r="U708" i="47"/>
  <c r="AB707" i="47"/>
  <c r="U707" i="47"/>
  <c r="AA707" i="47"/>
  <c r="AD707" i="47"/>
  <c r="T707" i="47"/>
  <c r="AA706" i="47"/>
  <c r="AD706" i="47"/>
  <c r="T706" i="47"/>
  <c r="AB706" i="47"/>
  <c r="U706" i="47"/>
  <c r="AA705" i="47"/>
  <c r="AD705" i="47"/>
  <c r="T705" i="47"/>
  <c r="AB705" i="47"/>
  <c r="U705" i="47"/>
  <c r="AA704" i="47"/>
  <c r="AD704" i="47"/>
  <c r="T704" i="47"/>
  <c r="AB704" i="47"/>
  <c r="U704" i="47"/>
  <c r="AA703" i="47"/>
  <c r="AD703" i="47"/>
  <c r="T703" i="47"/>
  <c r="AB703" i="47"/>
  <c r="U703" i="47"/>
  <c r="AA702" i="47"/>
  <c r="AD702" i="47"/>
  <c r="T702" i="47"/>
  <c r="AB702" i="47"/>
  <c r="U702" i="47"/>
  <c r="AB701" i="47"/>
  <c r="U701" i="47"/>
  <c r="AA701" i="47"/>
  <c r="AD701" i="47"/>
  <c r="T701" i="47"/>
  <c r="AA700" i="47"/>
  <c r="AG418" i="47" s="1"/>
  <c r="AD700" i="47"/>
  <c r="T700" i="47"/>
  <c r="AB700" i="47"/>
  <c r="U700" i="47"/>
  <c r="AB699" i="47"/>
  <c r="U699" i="47"/>
  <c r="AA699" i="47"/>
  <c r="AD699" i="47"/>
  <c r="T699" i="47"/>
  <c r="V699" i="47" s="1"/>
  <c r="AB698" i="47"/>
  <c r="U698" i="47"/>
  <c r="AA698" i="47"/>
  <c r="AD698" i="47"/>
  <c r="T698" i="47"/>
  <c r="V698" i="47" s="1"/>
  <c r="AA697" i="47"/>
  <c r="AD697" i="47"/>
  <c r="T697" i="47"/>
  <c r="AB697" i="47"/>
  <c r="U697" i="47"/>
  <c r="AB696" i="47"/>
  <c r="U696" i="47"/>
  <c r="AA696" i="47"/>
  <c r="AD696" i="47"/>
  <c r="T696" i="47"/>
  <c r="V696" i="47" s="1"/>
  <c r="AA695" i="47"/>
  <c r="AD695" i="47"/>
  <c r="T695" i="47"/>
  <c r="AB695" i="47"/>
  <c r="U695" i="47"/>
  <c r="AA694" i="47"/>
  <c r="AD694" i="47"/>
  <c r="T694" i="47"/>
  <c r="AB694" i="47"/>
  <c r="AG415" i="47" s="1"/>
  <c r="U694" i="47"/>
  <c r="AA693" i="47"/>
  <c r="AD693" i="47"/>
  <c r="T693" i="47"/>
  <c r="AB693" i="47"/>
  <c r="U693" i="47"/>
  <c r="AA692" i="47"/>
  <c r="AD692" i="47"/>
  <c r="T692" i="47"/>
  <c r="AB692" i="47"/>
  <c r="U692" i="47"/>
  <c r="AA691" i="47"/>
  <c r="AD691" i="47"/>
  <c r="T691" i="47"/>
  <c r="AB691" i="47"/>
  <c r="U691" i="47"/>
  <c r="AA690" i="47"/>
  <c r="AD690" i="47"/>
  <c r="T690" i="47"/>
  <c r="AB690" i="47"/>
  <c r="U690" i="47"/>
  <c r="AA689" i="47"/>
  <c r="AD689" i="47"/>
  <c r="T689" i="47"/>
  <c r="AB689" i="47"/>
  <c r="U689" i="47"/>
  <c r="AA688" i="47"/>
  <c r="AD688" i="47"/>
  <c r="T688" i="47"/>
  <c r="AB688" i="47"/>
  <c r="U688" i="47"/>
  <c r="AA687" i="47"/>
  <c r="AD687" i="47"/>
  <c r="T687" i="47"/>
  <c r="AB687" i="47"/>
  <c r="U687" i="47"/>
  <c r="AB686" i="47"/>
  <c r="U686" i="47"/>
  <c r="AA686" i="47"/>
  <c r="AD686" i="47"/>
  <c r="T686" i="47"/>
  <c r="V686" i="47" s="1"/>
  <c r="AB685" i="47"/>
  <c r="U685" i="47"/>
  <c r="AA685" i="47"/>
  <c r="AD685" i="47"/>
  <c r="T685" i="47"/>
  <c r="V685" i="47" s="1"/>
  <c r="AA684" i="47"/>
  <c r="AD684" i="47"/>
  <c r="T684" i="47"/>
  <c r="AB684" i="47"/>
  <c r="U684" i="47"/>
  <c r="AA683" i="47"/>
  <c r="AD683" i="47"/>
  <c r="T683" i="47"/>
  <c r="AB683" i="47"/>
  <c r="U683" i="47"/>
  <c r="AA682" i="47"/>
  <c r="AD682" i="47"/>
  <c r="T682" i="47"/>
  <c r="AB682" i="47"/>
  <c r="U682" i="47"/>
  <c r="AB681" i="47"/>
  <c r="U681" i="47"/>
  <c r="AA681" i="47"/>
  <c r="AD681" i="47"/>
  <c r="T681" i="47"/>
  <c r="AB680" i="47"/>
  <c r="U680" i="47"/>
  <c r="AA680" i="47"/>
  <c r="AD680" i="47"/>
  <c r="T680" i="47"/>
  <c r="V680" i="47" s="1"/>
  <c r="AA679" i="47"/>
  <c r="AD679" i="47"/>
  <c r="T679" i="47"/>
  <c r="AB679" i="47"/>
  <c r="U679" i="47"/>
  <c r="AA678" i="47"/>
  <c r="AD678" i="47"/>
  <c r="T678" i="47"/>
  <c r="AB678" i="47"/>
  <c r="U678" i="47"/>
  <c r="AB677" i="47"/>
  <c r="U677" i="47"/>
  <c r="AA677" i="47"/>
  <c r="AD677" i="47"/>
  <c r="T677" i="47"/>
  <c r="V677" i="47" s="1"/>
  <c r="AA676" i="47"/>
  <c r="AD676" i="47"/>
  <c r="T676" i="47"/>
  <c r="AB676" i="47"/>
  <c r="U676" i="47"/>
  <c r="AB675" i="47"/>
  <c r="U675" i="47"/>
  <c r="AA675" i="47"/>
  <c r="AD675" i="47"/>
  <c r="T675" i="47"/>
  <c r="AA674" i="47"/>
  <c r="AD674" i="47"/>
  <c r="T674" i="47"/>
  <c r="AB674" i="47"/>
  <c r="U674" i="47"/>
  <c r="AA673" i="47"/>
  <c r="AD673" i="47"/>
  <c r="T673" i="47"/>
  <c r="AB673" i="47"/>
  <c r="U673" i="47"/>
  <c r="AA672" i="47"/>
  <c r="AD672" i="47"/>
  <c r="T672" i="47"/>
  <c r="AB672" i="47"/>
  <c r="U672" i="47"/>
  <c r="AB671" i="47"/>
  <c r="U671" i="47"/>
  <c r="AA671" i="47"/>
  <c r="AD671" i="47"/>
  <c r="T671" i="47"/>
  <c r="AB670" i="47"/>
  <c r="U670" i="47"/>
  <c r="AA670" i="47"/>
  <c r="AD670" i="47"/>
  <c r="T670" i="47"/>
  <c r="AA669" i="47"/>
  <c r="AD669" i="47"/>
  <c r="T669" i="47"/>
  <c r="AB669" i="47"/>
  <c r="AG949" i="47" s="1"/>
  <c r="AK949" i="47" s="1"/>
  <c r="U669" i="47"/>
  <c r="AA668" i="47"/>
  <c r="AD668" i="47"/>
  <c r="T668" i="47"/>
  <c r="AB668" i="47"/>
  <c r="U668" i="47"/>
  <c r="AB667" i="47"/>
  <c r="U667" i="47"/>
  <c r="AA667" i="47"/>
  <c r="AD667" i="47"/>
  <c r="T667" i="47"/>
  <c r="AB666" i="47"/>
  <c r="U666" i="47"/>
  <c r="AA666" i="47"/>
  <c r="AD666" i="47"/>
  <c r="T666" i="47"/>
  <c r="T665" i="47"/>
  <c r="AA665" i="47"/>
  <c r="AD665" i="47"/>
  <c r="AB665" i="47"/>
  <c r="U665" i="47"/>
  <c r="AB664" i="47"/>
  <c r="AG826" i="47" s="1"/>
  <c r="AK826" i="47" s="1"/>
  <c r="U664" i="47"/>
  <c r="AA664" i="47"/>
  <c r="AD664" i="47"/>
  <c r="T664" i="47"/>
  <c r="AA663" i="47"/>
  <c r="AD663" i="47"/>
  <c r="T663" i="47"/>
  <c r="AB663" i="47"/>
  <c r="U663" i="47"/>
  <c r="AA662" i="47"/>
  <c r="AD662" i="47"/>
  <c r="T662" i="47"/>
  <c r="AB662" i="47"/>
  <c r="U662" i="47"/>
  <c r="AB661" i="47"/>
  <c r="U661" i="47"/>
  <c r="AA661" i="47"/>
  <c r="AD661" i="47"/>
  <c r="T661" i="47"/>
  <c r="AA660" i="47"/>
  <c r="AD660" i="47"/>
  <c r="T660" i="47"/>
  <c r="AB660" i="47"/>
  <c r="U660" i="47"/>
  <c r="AB659" i="47"/>
  <c r="U659" i="47"/>
  <c r="AA659" i="47"/>
  <c r="AD659" i="47"/>
  <c r="T659" i="47"/>
  <c r="T658" i="47"/>
  <c r="AA658" i="47"/>
  <c r="AD658" i="47"/>
  <c r="AB658" i="47"/>
  <c r="U658" i="47"/>
  <c r="AB657" i="47"/>
  <c r="U657" i="47"/>
  <c r="AA657" i="47"/>
  <c r="T657" i="47"/>
  <c r="AD657" i="47"/>
  <c r="AA656" i="47"/>
  <c r="AD656" i="47"/>
  <c r="T656" i="47"/>
  <c r="AB656" i="47"/>
  <c r="U656" i="47"/>
  <c r="AA655" i="47"/>
  <c r="AD655" i="47"/>
  <c r="T655" i="47"/>
  <c r="AB655" i="47"/>
  <c r="U655" i="47"/>
  <c r="AA654" i="47"/>
  <c r="AD654" i="47"/>
  <c r="T654" i="47"/>
  <c r="AB654" i="47"/>
  <c r="U654" i="47"/>
  <c r="AB653" i="47"/>
  <c r="U653" i="47"/>
  <c r="AA653" i="47"/>
  <c r="AD653" i="47"/>
  <c r="T653" i="47"/>
  <c r="AA652" i="47"/>
  <c r="AD652" i="47"/>
  <c r="T652" i="47"/>
  <c r="AB652" i="47"/>
  <c r="U652" i="47"/>
  <c r="AA651" i="47"/>
  <c r="AD651" i="47"/>
  <c r="T651" i="47"/>
  <c r="AB651" i="47"/>
  <c r="U651" i="47"/>
  <c r="AB650" i="47"/>
  <c r="U650" i="47"/>
  <c r="AA650" i="47"/>
  <c r="AD650" i="47"/>
  <c r="T650" i="47"/>
  <c r="AB649" i="47"/>
  <c r="U649" i="47"/>
  <c r="AA649" i="47"/>
  <c r="AD649" i="47"/>
  <c r="T649" i="47"/>
  <c r="AA648" i="47"/>
  <c r="AD648" i="47"/>
  <c r="T648" i="47"/>
  <c r="AB648" i="47"/>
  <c r="U648" i="47"/>
  <c r="AA647" i="47"/>
  <c r="AD647" i="47"/>
  <c r="T647" i="47"/>
  <c r="AB647" i="47"/>
  <c r="U647" i="47"/>
  <c r="AA646" i="47"/>
  <c r="AD646" i="47"/>
  <c r="T646" i="47"/>
  <c r="AB646" i="47"/>
  <c r="U646" i="47"/>
  <c r="AB645" i="47"/>
  <c r="U645" i="47"/>
  <c r="AA645" i="47"/>
  <c r="AD645" i="47"/>
  <c r="T645" i="47"/>
  <c r="AA644" i="47"/>
  <c r="AD644" i="47"/>
  <c r="T644" i="47"/>
  <c r="AB644" i="47"/>
  <c r="U644" i="47"/>
  <c r="AB643" i="47"/>
  <c r="U643" i="47"/>
  <c r="AA643" i="47"/>
  <c r="AD643" i="47"/>
  <c r="T643" i="47"/>
  <c r="AB642" i="47"/>
  <c r="U642" i="47"/>
  <c r="AA642" i="47"/>
  <c r="AD642" i="47"/>
  <c r="T642" i="47"/>
  <c r="AA641" i="47"/>
  <c r="AD641" i="47"/>
  <c r="T641" i="47"/>
  <c r="AB641" i="47"/>
  <c r="U641" i="47"/>
  <c r="AB640" i="47"/>
  <c r="U640" i="47"/>
  <c r="AA640" i="47"/>
  <c r="AD640" i="47"/>
  <c r="T640" i="47"/>
  <c r="AB639" i="47"/>
  <c r="U639" i="47"/>
  <c r="AA639" i="47"/>
  <c r="AD639" i="47"/>
  <c r="T639" i="47"/>
  <c r="AA638" i="47"/>
  <c r="AD638" i="47"/>
  <c r="T638" i="47"/>
  <c r="AB638" i="47"/>
  <c r="U638" i="47"/>
  <c r="AB637" i="47"/>
  <c r="U637" i="47"/>
  <c r="AA637" i="47"/>
  <c r="AD637" i="47"/>
  <c r="T637" i="47"/>
  <c r="AA636" i="47"/>
  <c r="AD636" i="47"/>
  <c r="T636" i="47"/>
  <c r="AB636" i="47"/>
  <c r="U636" i="47"/>
  <c r="AA635" i="47"/>
  <c r="AD635" i="47"/>
  <c r="T635" i="47"/>
  <c r="AB635" i="47"/>
  <c r="U635" i="47"/>
  <c r="AA634" i="47"/>
  <c r="AD634" i="47"/>
  <c r="T634" i="47"/>
  <c r="AB634" i="47"/>
  <c r="U634" i="47"/>
  <c r="AB633" i="47"/>
  <c r="U633" i="47"/>
  <c r="AA633" i="47"/>
  <c r="AD633" i="47"/>
  <c r="T633" i="47"/>
  <c r="AA632" i="47"/>
  <c r="AD632" i="47"/>
  <c r="T632" i="47"/>
  <c r="AB632" i="47"/>
  <c r="AG924" i="47" s="1"/>
  <c r="U632" i="47"/>
  <c r="AB631" i="47"/>
  <c r="U631" i="47"/>
  <c r="AA631" i="47"/>
  <c r="AD631" i="47"/>
  <c r="T631" i="47"/>
  <c r="V631" i="47" s="1"/>
  <c r="AA630" i="47"/>
  <c r="AD630" i="47"/>
  <c r="T630" i="47"/>
  <c r="AB630" i="47"/>
  <c r="U630" i="47"/>
  <c r="AB629" i="47"/>
  <c r="U629" i="47"/>
  <c r="AA629" i="47"/>
  <c r="AD629" i="47"/>
  <c r="T629" i="47"/>
  <c r="AB628" i="47"/>
  <c r="U628" i="47"/>
  <c r="AA628" i="47"/>
  <c r="AD628" i="47"/>
  <c r="T628" i="47"/>
  <c r="AB627" i="47"/>
  <c r="U627" i="47"/>
  <c r="AA627" i="47"/>
  <c r="AD627" i="47"/>
  <c r="T627" i="47"/>
  <c r="V627" i="47" s="1"/>
  <c r="AA626" i="47"/>
  <c r="AD626" i="47"/>
  <c r="T626" i="47"/>
  <c r="AB626" i="47"/>
  <c r="U626" i="47"/>
  <c r="AB625" i="47"/>
  <c r="U625" i="47"/>
  <c r="AA625" i="47"/>
  <c r="AD625" i="47"/>
  <c r="T625" i="47"/>
  <c r="AB624" i="47"/>
  <c r="U624" i="47"/>
  <c r="AA624" i="47"/>
  <c r="AD624" i="47"/>
  <c r="T624" i="47"/>
  <c r="AA623" i="47"/>
  <c r="AD623" i="47"/>
  <c r="T623" i="47"/>
  <c r="AB623" i="47"/>
  <c r="U623" i="47"/>
  <c r="AA622" i="47"/>
  <c r="AD622" i="47"/>
  <c r="T622" i="47"/>
  <c r="AB622" i="47"/>
  <c r="U622" i="47"/>
  <c r="AA621" i="47"/>
  <c r="AD621" i="47"/>
  <c r="T621" i="47"/>
  <c r="AB621" i="47"/>
  <c r="U621" i="47"/>
  <c r="AA620" i="47"/>
  <c r="AD620" i="47"/>
  <c r="T620" i="47"/>
  <c r="AB620" i="47"/>
  <c r="U620" i="47"/>
  <c r="AA619" i="47"/>
  <c r="AD619" i="47"/>
  <c r="T619" i="47"/>
  <c r="AB619" i="47"/>
  <c r="U619" i="47"/>
  <c r="AB618" i="47"/>
  <c r="U618" i="47"/>
  <c r="AA618" i="47"/>
  <c r="AD618" i="47"/>
  <c r="T618" i="47"/>
  <c r="AB617" i="47"/>
  <c r="U617" i="47"/>
  <c r="AA617" i="47"/>
  <c r="AD617" i="47"/>
  <c r="T617" i="47"/>
  <c r="AA616" i="47"/>
  <c r="AD616" i="47"/>
  <c r="T616" i="47"/>
  <c r="AB616" i="47"/>
  <c r="U616" i="47"/>
  <c r="AA615" i="47"/>
  <c r="AD615" i="47"/>
  <c r="T615" i="47"/>
  <c r="AB615" i="47"/>
  <c r="U615" i="47"/>
  <c r="AB614" i="47"/>
  <c r="U614" i="47"/>
  <c r="AA614" i="47"/>
  <c r="AD614" i="47"/>
  <c r="T614" i="47"/>
  <c r="AA613" i="47"/>
  <c r="AD613" i="47"/>
  <c r="T613" i="47"/>
  <c r="AB613" i="47"/>
  <c r="U613" i="47"/>
  <c r="AA612" i="47"/>
  <c r="AD612" i="47"/>
  <c r="T612" i="47"/>
  <c r="AB612" i="47"/>
  <c r="U612" i="47"/>
  <c r="AA611" i="47"/>
  <c r="AD611" i="47"/>
  <c r="T611" i="47"/>
  <c r="AB611" i="47"/>
  <c r="U611" i="47"/>
  <c r="AA610" i="47"/>
  <c r="AD610" i="47"/>
  <c r="T610" i="47"/>
  <c r="AB610" i="47"/>
  <c r="U610" i="47"/>
  <c r="AA609" i="47"/>
  <c r="AD609" i="47"/>
  <c r="T609" i="47"/>
  <c r="AB609" i="47"/>
  <c r="U609" i="47"/>
  <c r="AA608" i="47"/>
  <c r="AD608" i="47"/>
  <c r="T608" i="47"/>
  <c r="AB608" i="47"/>
  <c r="U608" i="47"/>
  <c r="AA607" i="47"/>
  <c r="AD607" i="47"/>
  <c r="T607" i="47"/>
  <c r="AB607" i="47"/>
  <c r="U607" i="47"/>
  <c r="AA606" i="47"/>
  <c r="AD606" i="47"/>
  <c r="T606" i="47"/>
  <c r="AB606" i="47"/>
  <c r="U606" i="47"/>
  <c r="AA605" i="47"/>
  <c r="AD605" i="47"/>
  <c r="T605" i="47"/>
  <c r="AB605" i="47"/>
  <c r="U605" i="47"/>
  <c r="AA604" i="47"/>
  <c r="AD604" i="47"/>
  <c r="T604" i="47"/>
  <c r="AB604" i="47"/>
  <c r="U604" i="47"/>
  <c r="AB603" i="47"/>
  <c r="U603" i="47"/>
  <c r="AA603" i="47"/>
  <c r="AD603" i="47"/>
  <c r="T603" i="47"/>
  <c r="AB602" i="47"/>
  <c r="U602" i="47"/>
  <c r="AA602" i="47"/>
  <c r="AD602" i="47"/>
  <c r="T602" i="47"/>
  <c r="AA601" i="47"/>
  <c r="AD601" i="47"/>
  <c r="T601" i="47"/>
  <c r="AB601" i="47"/>
  <c r="U601" i="47"/>
  <c r="AA600" i="47"/>
  <c r="AD600" i="47"/>
  <c r="T600" i="47"/>
  <c r="AB600" i="47"/>
  <c r="U600" i="47"/>
  <c r="AB599" i="47"/>
  <c r="U599" i="47"/>
  <c r="AA599" i="47"/>
  <c r="AD599" i="47"/>
  <c r="T599" i="47"/>
  <c r="AA598" i="47"/>
  <c r="AD598" i="47"/>
  <c r="T598" i="47"/>
  <c r="AB598" i="47"/>
  <c r="U598" i="47"/>
  <c r="AA597" i="47"/>
  <c r="AD597" i="47"/>
  <c r="T597" i="47"/>
  <c r="AB597" i="47"/>
  <c r="U597" i="47"/>
  <c r="AB596" i="47"/>
  <c r="U596" i="47"/>
  <c r="AA596" i="47"/>
  <c r="AD596" i="47"/>
  <c r="T596" i="47"/>
  <c r="AB595" i="47"/>
  <c r="U595" i="47"/>
  <c r="AA595" i="47"/>
  <c r="AD595" i="47"/>
  <c r="T595" i="47"/>
  <c r="AB594" i="47"/>
  <c r="U594" i="47"/>
  <c r="AA594" i="47"/>
  <c r="AD594" i="47"/>
  <c r="T594" i="47"/>
  <c r="AB593" i="47"/>
  <c r="U593" i="47"/>
  <c r="AA593" i="47"/>
  <c r="AD593" i="47"/>
  <c r="T593" i="47"/>
  <c r="AB592" i="47"/>
  <c r="U592" i="47"/>
  <c r="AA592" i="47"/>
  <c r="AD592" i="47"/>
  <c r="T592" i="47"/>
  <c r="AB591" i="47"/>
  <c r="U591" i="47"/>
  <c r="AA591" i="47"/>
  <c r="AD591" i="47"/>
  <c r="T591" i="47"/>
  <c r="AA590" i="47"/>
  <c r="AD590" i="47"/>
  <c r="T590" i="47"/>
  <c r="AB590" i="47"/>
  <c r="U590" i="47"/>
  <c r="AB589" i="47"/>
  <c r="U589" i="47"/>
  <c r="AA589" i="47"/>
  <c r="AD589" i="47"/>
  <c r="T589" i="47"/>
  <c r="V589" i="47" s="1"/>
  <c r="AB588" i="47"/>
  <c r="U588" i="47"/>
  <c r="AA588" i="47"/>
  <c r="AD588" i="47"/>
  <c r="T588" i="47"/>
  <c r="AA587" i="47"/>
  <c r="AD587" i="47"/>
  <c r="T587" i="47"/>
  <c r="AB587" i="47"/>
  <c r="U587" i="47"/>
  <c r="AB586" i="47"/>
  <c r="U586" i="47"/>
  <c r="AA586" i="47"/>
  <c r="AD586" i="47"/>
  <c r="T586" i="47"/>
  <c r="V586" i="47" s="1"/>
  <c r="AA585" i="47"/>
  <c r="AD585" i="47"/>
  <c r="T585" i="47"/>
  <c r="AB585" i="47"/>
  <c r="U585" i="47"/>
  <c r="AA584" i="47"/>
  <c r="AD584" i="47"/>
  <c r="T584" i="47"/>
  <c r="AB584" i="47"/>
  <c r="U584" i="47"/>
  <c r="AA583" i="47"/>
  <c r="AD583" i="47"/>
  <c r="T583" i="47"/>
  <c r="AB583" i="47"/>
  <c r="U583" i="47"/>
  <c r="AA582" i="47"/>
  <c r="AD582" i="47"/>
  <c r="T582" i="47"/>
  <c r="AB582" i="47"/>
  <c r="U582" i="47"/>
  <c r="AA581" i="47"/>
  <c r="AG343" i="47" s="1"/>
  <c r="AD581" i="47"/>
  <c r="T581" i="47"/>
  <c r="AB581" i="47"/>
  <c r="U581" i="47"/>
  <c r="AA580" i="47"/>
  <c r="AD580" i="47"/>
  <c r="T580" i="47"/>
  <c r="AB580" i="47"/>
  <c r="U580" i="47"/>
  <c r="AA579" i="47"/>
  <c r="AD579" i="47"/>
  <c r="T579" i="47"/>
  <c r="AB579" i="47"/>
  <c r="U579" i="47"/>
  <c r="AA578" i="47"/>
  <c r="AD578" i="47"/>
  <c r="T578" i="47"/>
  <c r="AB578" i="47"/>
  <c r="AG794" i="47" s="1"/>
  <c r="U578" i="47"/>
  <c r="AA577" i="47"/>
  <c r="AD577" i="47"/>
  <c r="T577" i="47"/>
  <c r="AB577" i="47"/>
  <c r="U577" i="47"/>
  <c r="AA576" i="47"/>
  <c r="AD576" i="47"/>
  <c r="T576" i="47"/>
  <c r="AB576" i="47"/>
  <c r="U576" i="47"/>
  <c r="AA575" i="47"/>
  <c r="AD575" i="47"/>
  <c r="T575" i="47"/>
  <c r="AB575" i="47"/>
  <c r="U575" i="47"/>
  <c r="AA574" i="47"/>
  <c r="AD574" i="47"/>
  <c r="T574" i="47"/>
  <c r="AB574" i="47"/>
  <c r="U574" i="47"/>
  <c r="AB573" i="47"/>
  <c r="U573" i="47"/>
  <c r="AA573" i="47"/>
  <c r="AC573" i="47" s="1"/>
  <c r="AD573" i="47"/>
  <c r="T573" i="47"/>
  <c r="V573" i="47" s="1"/>
  <c r="AB572" i="47"/>
  <c r="U572" i="47"/>
  <c r="AA572" i="47"/>
  <c r="AD572" i="47"/>
  <c r="T572" i="47"/>
  <c r="V572" i="47" s="1"/>
  <c r="AA571" i="47"/>
  <c r="AD571" i="47"/>
  <c r="T571" i="47"/>
  <c r="AB571" i="47"/>
  <c r="U571" i="47"/>
  <c r="AA570" i="47"/>
  <c r="AD570" i="47"/>
  <c r="T570" i="47"/>
  <c r="AB570" i="47"/>
  <c r="U570" i="47"/>
  <c r="AB569" i="47"/>
  <c r="U569" i="47"/>
  <c r="AA569" i="47"/>
  <c r="AD569" i="47"/>
  <c r="T569" i="47"/>
  <c r="V569" i="47" s="1"/>
  <c r="AA568" i="47"/>
  <c r="AD568" i="47"/>
  <c r="T568" i="47"/>
  <c r="AB568" i="47"/>
  <c r="U568" i="47"/>
  <c r="AB567" i="47"/>
  <c r="U567" i="47"/>
  <c r="AA567" i="47"/>
  <c r="AD567" i="47"/>
  <c r="T567" i="47"/>
  <c r="V567" i="47" s="1"/>
  <c r="AB566" i="47"/>
  <c r="U566" i="47"/>
  <c r="AA566" i="47"/>
  <c r="AD566" i="47"/>
  <c r="T566" i="47"/>
  <c r="AA565" i="47"/>
  <c r="AD565" i="47"/>
  <c r="T565" i="47"/>
  <c r="AB565" i="47"/>
  <c r="U565" i="47"/>
  <c r="AA564" i="47"/>
  <c r="AG336" i="47" s="1"/>
  <c r="AD564" i="47"/>
  <c r="T564" i="47"/>
  <c r="AB564" i="47"/>
  <c r="U564" i="47"/>
  <c r="AB563" i="47"/>
  <c r="U563" i="47"/>
  <c r="AA563" i="47"/>
  <c r="AD563" i="47"/>
  <c r="T563" i="47"/>
  <c r="AB562" i="47"/>
  <c r="U562" i="47"/>
  <c r="AA562" i="47"/>
  <c r="AD562" i="47"/>
  <c r="T562" i="47"/>
  <c r="AB561" i="47"/>
  <c r="U561" i="47"/>
  <c r="AA561" i="47"/>
  <c r="AD561" i="47"/>
  <c r="T561" i="47"/>
  <c r="V561" i="47" s="1"/>
  <c r="AB560" i="47"/>
  <c r="AG857" i="47" s="1"/>
  <c r="AK857" i="47" s="1"/>
  <c r="U560" i="47"/>
  <c r="AA560" i="47"/>
  <c r="AD560" i="47"/>
  <c r="T560" i="47"/>
  <c r="V560" i="47" s="1"/>
  <c r="AB559" i="47"/>
  <c r="U559" i="47"/>
  <c r="AA559" i="47"/>
  <c r="AC559" i="47" s="1"/>
  <c r="AD559" i="47"/>
  <c r="T559" i="47"/>
  <c r="V559" i="47" s="1"/>
  <c r="AA558" i="47"/>
  <c r="AG332" i="47" s="1"/>
  <c r="AK332" i="47" s="1"/>
  <c r="AD558" i="47"/>
  <c r="T558" i="47"/>
  <c r="AB558" i="47"/>
  <c r="U558" i="47"/>
  <c r="AB557" i="47"/>
  <c r="U557" i="47"/>
  <c r="AA557" i="47"/>
  <c r="AD557" i="47"/>
  <c r="T557" i="47"/>
  <c r="V557" i="47" s="1"/>
  <c r="AB556" i="47"/>
  <c r="U556" i="47"/>
  <c r="AA556" i="47"/>
  <c r="AC556" i="47" s="1"/>
  <c r="AE556" i="47" s="1"/>
  <c r="AD556" i="47"/>
  <c r="T556" i="47"/>
  <c r="V556" i="47" s="1"/>
  <c r="AB555" i="47"/>
  <c r="U555" i="47"/>
  <c r="AA555" i="47"/>
  <c r="AC555" i="47" s="1"/>
  <c r="AE555" i="47" s="1"/>
  <c r="AD555" i="47"/>
  <c r="T555" i="47"/>
  <c r="AB554" i="47"/>
  <c r="AG328" i="47" s="1"/>
  <c r="AK328" i="47" s="1"/>
  <c r="U554" i="47"/>
  <c r="AA554" i="47"/>
  <c r="AC554" i="47" s="1"/>
  <c r="AD554" i="47"/>
  <c r="T554" i="47"/>
  <c r="V554" i="47" s="1"/>
  <c r="AA553" i="47"/>
  <c r="AD553" i="47"/>
  <c r="T553" i="47"/>
  <c r="AB553" i="47"/>
  <c r="U553" i="47"/>
  <c r="AB552" i="47"/>
  <c r="U552" i="47"/>
  <c r="AA552" i="47"/>
  <c r="AC552" i="47" s="1"/>
  <c r="AD552" i="47"/>
  <c r="T552" i="47"/>
  <c r="V552" i="47" s="1"/>
  <c r="AA551" i="47"/>
  <c r="AD551" i="47"/>
  <c r="T551" i="47"/>
  <c r="AB551" i="47"/>
  <c r="U551" i="47"/>
  <c r="AA550" i="47"/>
  <c r="AD550" i="47"/>
  <c r="T550" i="47"/>
  <c r="AB550" i="47"/>
  <c r="U550" i="47"/>
  <c r="AA549" i="47"/>
  <c r="AD549" i="47"/>
  <c r="T549" i="47"/>
  <c r="AB549" i="47"/>
  <c r="U549" i="47"/>
  <c r="AB548" i="47"/>
  <c r="U548" i="47"/>
  <c r="AA548" i="47"/>
  <c r="AC548" i="47" s="1"/>
  <c r="AD548" i="47"/>
  <c r="T548" i="47"/>
  <c r="V548" i="47" s="1"/>
  <c r="AA547" i="47"/>
  <c r="AD547" i="47"/>
  <c r="T547" i="47"/>
  <c r="AB547" i="47"/>
  <c r="U547" i="47"/>
  <c r="AA546" i="47"/>
  <c r="AD546" i="47"/>
  <c r="T546" i="47"/>
  <c r="AB546" i="47"/>
  <c r="U546" i="47"/>
  <c r="AA545" i="47"/>
  <c r="T545" i="47"/>
  <c r="AD545" i="47"/>
  <c r="AB545" i="47"/>
  <c r="U545" i="47"/>
  <c r="AA544" i="47"/>
  <c r="T544" i="47"/>
  <c r="AD544" i="47"/>
  <c r="AB544" i="47"/>
  <c r="U544" i="47"/>
  <c r="AA543" i="47"/>
  <c r="AD543" i="47"/>
  <c r="T543" i="47"/>
  <c r="U543" i="47"/>
  <c r="AB543" i="47"/>
  <c r="AA542" i="47"/>
  <c r="AG320" i="47" s="1"/>
  <c r="AD542" i="47"/>
  <c r="T542" i="47"/>
  <c r="U542" i="47"/>
  <c r="AB542" i="47"/>
  <c r="AA541" i="47"/>
  <c r="T541" i="47"/>
  <c r="AD541" i="47"/>
  <c r="AB541" i="47"/>
  <c r="U541" i="47"/>
  <c r="AA540" i="47"/>
  <c r="AD540" i="47"/>
  <c r="T540" i="47"/>
  <c r="AB540" i="47"/>
  <c r="U540" i="47"/>
  <c r="AB539" i="47"/>
  <c r="U539" i="47"/>
  <c r="AA539" i="47"/>
  <c r="AC539" i="47" s="1"/>
  <c r="T539" i="47"/>
  <c r="V539" i="47" s="1"/>
  <c r="AD539" i="47"/>
  <c r="AB538" i="47"/>
  <c r="U538" i="47"/>
  <c r="AA538" i="47"/>
  <c r="AC538" i="47" s="1"/>
  <c r="T538" i="47"/>
  <c r="V538" i="47" s="1"/>
  <c r="AD538" i="47"/>
  <c r="AA537" i="47"/>
  <c r="AD537" i="47"/>
  <c r="T537" i="47"/>
  <c r="AB537" i="47"/>
  <c r="U537" i="47"/>
  <c r="T536" i="47"/>
  <c r="AA536" i="47"/>
  <c r="AD536" i="47"/>
  <c r="AB536" i="47"/>
  <c r="U536" i="47"/>
  <c r="AB535" i="47"/>
  <c r="U535" i="47"/>
  <c r="AA535" i="47"/>
  <c r="AC535" i="47" s="1"/>
  <c r="AE535" i="47" s="1"/>
  <c r="T535" i="47"/>
  <c r="V535" i="47" s="1"/>
  <c r="AD535" i="47"/>
  <c r="T534" i="47"/>
  <c r="AA534" i="47"/>
  <c r="AD534" i="47"/>
  <c r="AB534" i="47"/>
  <c r="U534" i="47"/>
  <c r="AA533" i="47"/>
  <c r="AD533" i="47"/>
  <c r="T533" i="47"/>
  <c r="AB533" i="47"/>
  <c r="U533" i="47"/>
  <c r="AA532" i="47"/>
  <c r="AD532" i="47"/>
  <c r="T532" i="47"/>
  <c r="AB532" i="47"/>
  <c r="U532" i="47"/>
  <c r="AA531" i="47"/>
  <c r="AD531" i="47"/>
  <c r="T531" i="47"/>
  <c r="AB531" i="47"/>
  <c r="U531" i="47"/>
  <c r="AB530" i="47"/>
  <c r="U530" i="47"/>
  <c r="AA530" i="47"/>
  <c r="AD530" i="47"/>
  <c r="T530" i="47"/>
  <c r="V530" i="47" s="1"/>
  <c r="AA529" i="47"/>
  <c r="AD529" i="47"/>
  <c r="T529" i="47"/>
  <c r="AB529" i="47"/>
  <c r="U529" i="47"/>
  <c r="AA528" i="47"/>
  <c r="AD528" i="47"/>
  <c r="T528" i="47"/>
  <c r="AB528" i="47"/>
  <c r="U528" i="47"/>
  <c r="AA527" i="47"/>
  <c r="AD527" i="47"/>
  <c r="T527" i="47"/>
  <c r="AB527" i="47"/>
  <c r="U527" i="47"/>
  <c r="AA526" i="47"/>
  <c r="AD526" i="47"/>
  <c r="T526" i="47"/>
  <c r="AB526" i="47"/>
  <c r="U526" i="47"/>
  <c r="AA525" i="47"/>
  <c r="AD525" i="47"/>
  <c r="T525" i="47"/>
  <c r="AB525" i="47"/>
  <c r="U525" i="47"/>
  <c r="AA524" i="47"/>
  <c r="AD524" i="47"/>
  <c r="T524" i="47"/>
  <c r="AB524" i="47"/>
  <c r="U524" i="47"/>
  <c r="AB523" i="47"/>
  <c r="U523" i="47"/>
  <c r="AA523" i="47"/>
  <c r="AC523" i="47" s="1"/>
  <c r="AD523" i="47"/>
  <c r="T523" i="47"/>
  <c r="V523" i="47" s="1"/>
  <c r="AB522" i="47"/>
  <c r="U522" i="47"/>
  <c r="AA522" i="47"/>
  <c r="AD522" i="47"/>
  <c r="T522" i="47"/>
  <c r="V522" i="47" s="1"/>
  <c r="AB521" i="47"/>
  <c r="U521" i="47"/>
  <c r="AA521" i="47"/>
  <c r="AC521" i="47" s="1"/>
  <c r="AD521" i="47"/>
  <c r="T521" i="47"/>
  <c r="V521" i="47" s="1"/>
  <c r="AA520" i="47"/>
  <c r="AD520" i="47"/>
  <c r="T520" i="47"/>
  <c r="AB520" i="47"/>
  <c r="U520" i="47"/>
  <c r="AB519" i="47"/>
  <c r="U519" i="47"/>
  <c r="AA519" i="47"/>
  <c r="AD519" i="47"/>
  <c r="T519" i="47"/>
  <c r="AA518" i="47"/>
  <c r="AD518" i="47"/>
  <c r="T518" i="47"/>
  <c r="AB518" i="47"/>
  <c r="U518" i="47"/>
  <c r="AA517" i="47"/>
  <c r="AD517" i="47"/>
  <c r="T517" i="47"/>
  <c r="AB517" i="47"/>
  <c r="U517" i="47"/>
  <c r="AB516" i="47"/>
  <c r="U516" i="47"/>
  <c r="AA516" i="47"/>
  <c r="AD516" i="47"/>
  <c r="T516" i="47"/>
  <c r="V516" i="47" s="1"/>
  <c r="AB515" i="47"/>
  <c r="U515" i="47"/>
  <c r="AA515" i="47"/>
  <c r="AC515" i="47" s="1"/>
  <c r="AD515" i="47"/>
  <c r="T515" i="47"/>
  <c r="V515" i="47" s="1"/>
  <c r="AB514" i="47"/>
  <c r="U514" i="47"/>
  <c r="AA514" i="47"/>
  <c r="AD514" i="47"/>
  <c r="T514" i="47"/>
  <c r="V514" i="47" s="1"/>
  <c r="AB513" i="47"/>
  <c r="U513" i="47"/>
  <c r="AA513" i="47"/>
  <c r="AD513" i="47"/>
  <c r="T513" i="47"/>
  <c r="V513" i="47" s="1"/>
  <c r="AA512" i="47"/>
  <c r="AD512" i="47"/>
  <c r="T512" i="47"/>
  <c r="AB512" i="47"/>
  <c r="U512" i="47"/>
  <c r="AA511" i="47"/>
  <c r="AD511" i="47"/>
  <c r="T511" i="47"/>
  <c r="AB511" i="47"/>
  <c r="U511" i="47"/>
  <c r="AB510" i="47"/>
  <c r="U510" i="47"/>
  <c r="AA510" i="47"/>
  <c r="AD510" i="47"/>
  <c r="T510" i="47"/>
  <c r="V510" i="47" s="1"/>
  <c r="AA509" i="47"/>
  <c r="AD509" i="47"/>
  <c r="T509" i="47"/>
  <c r="AB509" i="47"/>
  <c r="U509" i="47"/>
  <c r="AA508" i="47"/>
  <c r="AG301" i="47" s="1"/>
  <c r="AD508" i="47"/>
  <c r="T508" i="47"/>
  <c r="AB508" i="47"/>
  <c r="U508" i="47"/>
  <c r="AB507" i="47"/>
  <c r="U507" i="47"/>
  <c r="AA507" i="47"/>
  <c r="AD507" i="47"/>
  <c r="T507" i="47"/>
  <c r="V507" i="47" s="1"/>
  <c r="AA506" i="47"/>
  <c r="AG298" i="47" s="1"/>
  <c r="AD506" i="47"/>
  <c r="T506" i="47"/>
  <c r="AB506" i="47"/>
  <c r="U506" i="47"/>
  <c r="AB505" i="47"/>
  <c r="U505" i="47"/>
  <c r="AA505" i="47"/>
  <c r="AD505" i="47"/>
  <c r="T505" i="47"/>
  <c r="AB504" i="47"/>
  <c r="U504" i="47"/>
  <c r="AA504" i="47"/>
  <c r="AD504" i="47"/>
  <c r="T504" i="47"/>
  <c r="AB503" i="47"/>
  <c r="U503" i="47"/>
  <c r="AA503" i="47"/>
  <c r="AD503" i="47"/>
  <c r="T503" i="47"/>
  <c r="AB502" i="47"/>
  <c r="U502" i="47"/>
  <c r="AA502" i="47"/>
  <c r="AD502" i="47"/>
  <c r="T502" i="47"/>
  <c r="AA501" i="47"/>
  <c r="AG295" i="47" s="1"/>
  <c r="AD501" i="47"/>
  <c r="T501" i="47"/>
  <c r="AB501" i="47"/>
  <c r="U501" i="47"/>
  <c r="AA500" i="47"/>
  <c r="AG294" i="47" s="1"/>
  <c r="AD500" i="47"/>
  <c r="T500" i="47"/>
  <c r="AB500" i="47"/>
  <c r="U500" i="47"/>
  <c r="AB499" i="47"/>
  <c r="U499" i="47"/>
  <c r="AA499" i="47"/>
  <c r="AD499" i="47"/>
  <c r="T499" i="47"/>
  <c r="AA498" i="47"/>
  <c r="AG291" i="47" s="1"/>
  <c r="AD498" i="47"/>
  <c r="T498" i="47"/>
  <c r="AB498" i="47"/>
  <c r="U498" i="47"/>
  <c r="AB497" i="47"/>
  <c r="U497" i="47"/>
  <c r="AA497" i="47"/>
  <c r="AD497" i="47"/>
  <c r="T497" i="47"/>
  <c r="AA496" i="47"/>
  <c r="AD496" i="47"/>
  <c r="T496" i="47"/>
  <c r="AB496" i="47"/>
  <c r="U496" i="47"/>
  <c r="AA495" i="47"/>
  <c r="AD495" i="47"/>
  <c r="T495" i="47"/>
  <c r="AB495" i="47"/>
  <c r="U495" i="47"/>
  <c r="AA494" i="47"/>
  <c r="AD494" i="47"/>
  <c r="T494" i="47"/>
  <c r="AB494" i="47"/>
  <c r="U494" i="47"/>
  <c r="AA493" i="47"/>
  <c r="AD493" i="47"/>
  <c r="T493" i="47"/>
  <c r="AB493" i="47"/>
  <c r="U493" i="47"/>
  <c r="AB492" i="47"/>
  <c r="U492" i="47"/>
  <c r="AA492" i="47"/>
  <c r="AD492" i="47"/>
  <c r="T492" i="47"/>
  <c r="AA491" i="47"/>
  <c r="AD491" i="47"/>
  <c r="T491" i="47"/>
  <c r="AB491" i="47"/>
  <c r="U491" i="47"/>
  <c r="AB490" i="47"/>
  <c r="AG828" i="47" s="1"/>
  <c r="AK828" i="47" s="1"/>
  <c r="U490" i="47"/>
  <c r="AA490" i="47"/>
  <c r="AD490" i="47"/>
  <c r="T490" i="47"/>
  <c r="AA489" i="47"/>
  <c r="AD489" i="47"/>
  <c r="T489" i="47"/>
  <c r="AB489" i="47"/>
  <c r="AG782" i="47" s="1"/>
  <c r="U489" i="47"/>
  <c r="AA488" i="47"/>
  <c r="AD488" i="47"/>
  <c r="T488" i="47"/>
  <c r="AB488" i="47"/>
  <c r="U488" i="47"/>
  <c r="AA487" i="47"/>
  <c r="AD487" i="47"/>
  <c r="T487" i="47"/>
  <c r="AB487" i="47"/>
  <c r="U487" i="47"/>
  <c r="AA486" i="47"/>
  <c r="AD486" i="47"/>
  <c r="T486" i="47"/>
  <c r="AB486" i="47"/>
  <c r="U486" i="47"/>
  <c r="AA485" i="47"/>
  <c r="AD485" i="47"/>
  <c r="T485" i="47"/>
  <c r="AB485" i="47"/>
  <c r="U485" i="47"/>
  <c r="AA484" i="47"/>
  <c r="AD484" i="47"/>
  <c r="T484" i="47"/>
  <c r="AB484" i="47"/>
  <c r="U484" i="47"/>
  <c r="AB483" i="47"/>
  <c r="U483" i="47"/>
  <c r="AA483" i="47"/>
  <c r="AD483" i="47"/>
  <c r="T483" i="47"/>
  <c r="AB482" i="47"/>
  <c r="U482" i="47"/>
  <c r="AA482" i="47"/>
  <c r="AD482" i="47"/>
  <c r="T482" i="47"/>
  <c r="AB481" i="47"/>
  <c r="U481" i="47"/>
  <c r="AA481" i="47"/>
  <c r="AD481" i="47"/>
  <c r="T481" i="47"/>
  <c r="AA480" i="47"/>
  <c r="AD480" i="47"/>
  <c r="T480" i="47"/>
  <c r="AB480" i="47"/>
  <c r="U480" i="47"/>
  <c r="AB479" i="47"/>
  <c r="U479" i="47"/>
  <c r="AA479" i="47"/>
  <c r="AD479" i="47"/>
  <c r="T479" i="47"/>
  <c r="AB478" i="47"/>
  <c r="U478" i="47"/>
  <c r="AA478" i="47"/>
  <c r="AD478" i="47"/>
  <c r="T478" i="47"/>
  <c r="AB477" i="47"/>
  <c r="U477" i="47"/>
  <c r="AA477" i="47"/>
  <c r="AD477" i="47"/>
  <c r="T477" i="47"/>
  <c r="AA476" i="47"/>
  <c r="AD476" i="47"/>
  <c r="T476" i="47"/>
  <c r="AB476" i="47"/>
  <c r="U476" i="47"/>
  <c r="AA475" i="47"/>
  <c r="AD475" i="47"/>
  <c r="T475" i="47"/>
  <c r="AB475" i="47"/>
  <c r="U475" i="47"/>
  <c r="AB474" i="47"/>
  <c r="U474" i="47"/>
  <c r="AA474" i="47"/>
  <c r="AD474" i="47"/>
  <c r="T474" i="47"/>
  <c r="AB473" i="47"/>
  <c r="U473" i="47"/>
  <c r="AA473" i="47"/>
  <c r="AD473" i="47"/>
  <c r="T473" i="47"/>
  <c r="AA472" i="47"/>
  <c r="AD472" i="47"/>
  <c r="T472" i="47"/>
  <c r="AB472" i="47"/>
  <c r="U472" i="47"/>
  <c r="AA471" i="47"/>
  <c r="AD471" i="47"/>
  <c r="T471" i="47"/>
  <c r="AB471" i="47"/>
  <c r="U471" i="47"/>
  <c r="AA470" i="47"/>
  <c r="AD470" i="47"/>
  <c r="T470" i="47"/>
  <c r="AB470" i="47"/>
  <c r="U470" i="47"/>
  <c r="AA469" i="47"/>
  <c r="AD469" i="47"/>
  <c r="T469" i="47"/>
  <c r="AB469" i="47"/>
  <c r="U469" i="47"/>
  <c r="AB468" i="47"/>
  <c r="U468" i="47"/>
  <c r="AA468" i="47"/>
  <c r="AD468" i="47"/>
  <c r="T468" i="47"/>
  <c r="AB467" i="47"/>
  <c r="U467" i="47"/>
  <c r="AA467" i="47"/>
  <c r="AD467" i="47"/>
  <c r="T467" i="47"/>
  <c r="AB466" i="47"/>
  <c r="U466" i="47"/>
  <c r="AA466" i="47"/>
  <c r="AD466" i="47"/>
  <c r="T466" i="47"/>
  <c r="AB465" i="47"/>
  <c r="U465" i="47"/>
  <c r="AA465" i="47"/>
  <c r="AD465" i="47"/>
  <c r="T465" i="47"/>
  <c r="AA464" i="47"/>
  <c r="AD464" i="47"/>
  <c r="T464" i="47"/>
  <c r="AB464" i="47"/>
  <c r="U464" i="47"/>
  <c r="AA463" i="47"/>
  <c r="AD463" i="47"/>
  <c r="T463" i="47"/>
  <c r="AB463" i="47"/>
  <c r="U463" i="47"/>
  <c r="AA462" i="47"/>
  <c r="AD462" i="47"/>
  <c r="T462" i="47"/>
  <c r="AB462" i="47"/>
  <c r="U462" i="47"/>
  <c r="AB461" i="47"/>
  <c r="U461" i="47"/>
  <c r="AA461" i="47"/>
  <c r="AD461" i="47"/>
  <c r="T461" i="47"/>
  <c r="AB460" i="47"/>
  <c r="U460" i="47"/>
  <c r="AA460" i="47"/>
  <c r="AD460" i="47"/>
  <c r="T460" i="47"/>
  <c r="AA459" i="47"/>
  <c r="AD459" i="47"/>
  <c r="T459" i="47"/>
  <c r="AB459" i="47"/>
  <c r="U459" i="47"/>
  <c r="AA458" i="47"/>
  <c r="AD458" i="47"/>
  <c r="T458" i="47"/>
  <c r="AB458" i="47"/>
  <c r="U458" i="47"/>
  <c r="AB457" i="47"/>
  <c r="U457" i="47"/>
  <c r="AA457" i="47"/>
  <c r="AD457" i="47"/>
  <c r="T457" i="47"/>
  <c r="AA456" i="47"/>
  <c r="AD456" i="47"/>
  <c r="T456" i="47"/>
  <c r="AB456" i="47"/>
  <c r="U456" i="47"/>
  <c r="AA455" i="47"/>
  <c r="AD455" i="47"/>
  <c r="T455" i="47"/>
  <c r="AB455" i="47"/>
  <c r="U455" i="47"/>
  <c r="AB454" i="47"/>
  <c r="U454" i="47"/>
  <c r="AA454" i="47"/>
  <c r="AD454" i="47"/>
  <c r="T454" i="47"/>
  <c r="AB453" i="47"/>
  <c r="U453" i="47"/>
  <c r="AA453" i="47"/>
  <c r="AD453" i="47"/>
  <c r="T453" i="47"/>
  <c r="AB452" i="47"/>
  <c r="U452" i="47"/>
  <c r="AA452" i="47"/>
  <c r="AD452" i="47"/>
  <c r="T452" i="47"/>
  <c r="AA451" i="47"/>
  <c r="AD451" i="47"/>
  <c r="T451" i="47"/>
  <c r="AB451" i="47"/>
  <c r="U451" i="47"/>
  <c r="AA450" i="47"/>
  <c r="AD450" i="47"/>
  <c r="T450" i="47"/>
  <c r="AB450" i="47"/>
  <c r="U450" i="47"/>
  <c r="AB449" i="47"/>
  <c r="U449" i="47"/>
  <c r="AA449" i="47"/>
  <c r="AD449" i="47"/>
  <c r="T449" i="47"/>
  <c r="AA448" i="47"/>
  <c r="AD448" i="47"/>
  <c r="T448" i="47"/>
  <c r="AB448" i="47"/>
  <c r="U448" i="47"/>
  <c r="AA447" i="47"/>
  <c r="AD447" i="47"/>
  <c r="T447" i="47"/>
  <c r="AB447" i="47"/>
  <c r="AG277" i="47" s="1"/>
  <c r="U447" i="47"/>
  <c r="AB446" i="47"/>
  <c r="U446" i="47"/>
  <c r="AA446" i="47"/>
  <c r="T446" i="47"/>
  <c r="AD446" i="47"/>
  <c r="U445" i="47"/>
  <c r="AB445" i="47"/>
  <c r="AA445" i="47"/>
  <c r="T445" i="47"/>
  <c r="AD445" i="47"/>
  <c r="U444" i="47"/>
  <c r="AB444" i="47"/>
  <c r="T444" i="47"/>
  <c r="AA444" i="47"/>
  <c r="AD444" i="47"/>
  <c r="AB443" i="47"/>
  <c r="U443" i="47"/>
  <c r="AA443" i="47"/>
  <c r="T443" i="47"/>
  <c r="AD443" i="47"/>
  <c r="T442" i="47"/>
  <c r="AA442" i="47"/>
  <c r="AD442" i="47"/>
  <c r="U442" i="47"/>
  <c r="AB442" i="47"/>
  <c r="AB441" i="47"/>
  <c r="U441" i="47"/>
  <c r="T441" i="47"/>
  <c r="AA441" i="47"/>
  <c r="AD441" i="47"/>
  <c r="AA440" i="47"/>
  <c r="AD440" i="47"/>
  <c r="T440" i="47"/>
  <c r="AB440" i="47"/>
  <c r="U440" i="47"/>
  <c r="AB439" i="47"/>
  <c r="U439" i="47"/>
  <c r="AA439" i="47"/>
  <c r="AD439" i="47"/>
  <c r="T439" i="47"/>
  <c r="AB438" i="47"/>
  <c r="U438" i="47"/>
  <c r="AD438" i="47"/>
  <c r="AA438" i="47"/>
  <c r="T438" i="47"/>
  <c r="U437" i="47"/>
  <c r="AB437" i="47"/>
  <c r="AA437" i="47"/>
  <c r="AD437" i="47"/>
  <c r="T437" i="47"/>
  <c r="AB436" i="47"/>
  <c r="U436" i="47"/>
  <c r="AA436" i="47"/>
  <c r="AD436" i="47"/>
  <c r="T436" i="47"/>
  <c r="AB435" i="47"/>
  <c r="U435" i="47"/>
  <c r="AA435" i="47"/>
  <c r="T435" i="47"/>
  <c r="AD435" i="47"/>
  <c r="AA434" i="47"/>
  <c r="AG260" i="47" s="1"/>
  <c r="AK260" i="47" s="1"/>
  <c r="AD434" i="47"/>
  <c r="T434" i="47"/>
  <c r="U434" i="47"/>
  <c r="AB434" i="47"/>
  <c r="AB433" i="47"/>
  <c r="U433" i="47"/>
  <c r="T433" i="47"/>
  <c r="AA433" i="47"/>
  <c r="AG259" i="47" s="1"/>
  <c r="AK259" i="47" s="1"/>
  <c r="AD433" i="47"/>
  <c r="AA432" i="47"/>
  <c r="AD432" i="47"/>
  <c r="T432" i="47"/>
  <c r="U432" i="47"/>
  <c r="AB432" i="47"/>
  <c r="AA431" i="47"/>
  <c r="AD431" i="47"/>
  <c r="T431" i="47"/>
  <c r="AB431" i="47"/>
  <c r="U431" i="47"/>
  <c r="T430" i="47"/>
  <c r="AD430" i="47"/>
  <c r="AA430" i="47"/>
  <c r="AB430" i="47"/>
  <c r="U430" i="47"/>
  <c r="AA429" i="47"/>
  <c r="AD429" i="47"/>
  <c r="T429" i="47"/>
  <c r="AB429" i="47"/>
  <c r="U429" i="47"/>
  <c r="AA428" i="47"/>
  <c r="AG256" i="47" s="1"/>
  <c r="AD428" i="47"/>
  <c r="T428" i="47"/>
  <c r="AB428" i="47"/>
  <c r="U428" i="47"/>
  <c r="AB427" i="47"/>
  <c r="U427" i="47"/>
  <c r="AD427" i="47"/>
  <c r="T427" i="47"/>
  <c r="AA427" i="47"/>
  <c r="AB426" i="47"/>
  <c r="U426" i="47"/>
  <c r="AD426" i="47"/>
  <c r="T426" i="47"/>
  <c r="AA426" i="47"/>
  <c r="AC426" i="47" s="1"/>
  <c r="AE426" i="47" s="1"/>
  <c r="AB425" i="47"/>
  <c r="U425" i="47"/>
  <c r="T425" i="47"/>
  <c r="AA425" i="47"/>
  <c r="AD425" i="47"/>
  <c r="T424" i="47"/>
  <c r="AA424" i="47"/>
  <c r="AD424" i="47"/>
  <c r="AB424" i="47"/>
  <c r="U424" i="47"/>
  <c r="AB423" i="47"/>
  <c r="U423" i="47"/>
  <c r="AD423" i="47"/>
  <c r="AA423" i="47"/>
  <c r="T423" i="47"/>
  <c r="AA422" i="47"/>
  <c r="T422" i="47"/>
  <c r="AD422" i="47"/>
  <c r="U422" i="47"/>
  <c r="AB422" i="47"/>
  <c r="U421" i="47"/>
  <c r="AB421" i="47"/>
  <c r="AG888" i="47" s="1"/>
  <c r="AK888" i="47" s="1"/>
  <c r="T421" i="47"/>
  <c r="AD421" i="47"/>
  <c r="AA421" i="47"/>
  <c r="AB420" i="47"/>
  <c r="U420" i="47"/>
  <c r="T420" i="47"/>
  <c r="AA420" i="47"/>
  <c r="AD420" i="47"/>
  <c r="AD419" i="47"/>
  <c r="T419" i="47"/>
  <c r="AA419" i="47"/>
  <c r="AB419" i="47"/>
  <c r="U419" i="47"/>
  <c r="AD418" i="47"/>
  <c r="AA418" i="47"/>
  <c r="AG247" i="47" s="1"/>
  <c r="T418" i="47"/>
  <c r="AB418" i="47"/>
  <c r="U418" i="47"/>
  <c r="U417" i="47"/>
  <c r="AB417" i="47"/>
  <c r="AD417" i="47"/>
  <c r="T417" i="47"/>
  <c r="V417" i="47" s="1"/>
  <c r="AA417" i="47"/>
  <c r="U416" i="47"/>
  <c r="AB416" i="47"/>
  <c r="AA416" i="47"/>
  <c r="AD416" i="47"/>
  <c r="T416" i="47"/>
  <c r="V416" i="47" s="1"/>
  <c r="AA415" i="47"/>
  <c r="T415" i="47"/>
  <c r="AD415" i="47"/>
  <c r="U415" i="47"/>
  <c r="AB415" i="47"/>
  <c r="AB414" i="47"/>
  <c r="U414" i="47"/>
  <c r="AA414" i="47"/>
  <c r="AD414" i="47"/>
  <c r="T414" i="47"/>
  <c r="AA413" i="47"/>
  <c r="AD413" i="47"/>
  <c r="T413" i="47"/>
  <c r="AB413" i="47"/>
  <c r="U413" i="47"/>
  <c r="AA412" i="47"/>
  <c r="AD412" i="47"/>
  <c r="T412" i="47"/>
  <c r="AB412" i="47"/>
  <c r="U412" i="47"/>
  <c r="AA411" i="47"/>
  <c r="AD411" i="47"/>
  <c r="T411" i="47"/>
  <c r="AB411" i="47"/>
  <c r="U411" i="47"/>
  <c r="AA410" i="47"/>
  <c r="AD410" i="47"/>
  <c r="T410" i="47"/>
  <c r="AB410" i="47"/>
  <c r="U410" i="47"/>
  <c r="AB409" i="47"/>
  <c r="U409" i="47"/>
  <c r="AA409" i="47"/>
  <c r="AD409" i="47"/>
  <c r="T409" i="47"/>
  <c r="AA408" i="47"/>
  <c r="AD408" i="47"/>
  <c r="T408" i="47"/>
  <c r="AB408" i="47"/>
  <c r="U408" i="47"/>
  <c r="AB407" i="47"/>
  <c r="U407" i="47"/>
  <c r="AA407" i="47"/>
  <c r="AD407" i="47"/>
  <c r="T407" i="47"/>
  <c r="AA406" i="47"/>
  <c r="AD406" i="47"/>
  <c r="T406" i="47"/>
  <c r="AB406" i="47"/>
  <c r="U406" i="47"/>
  <c r="AA405" i="47"/>
  <c r="AD405" i="47"/>
  <c r="T405" i="47"/>
  <c r="AB405" i="47"/>
  <c r="U405" i="47"/>
  <c r="AB404" i="47"/>
  <c r="U404" i="47"/>
  <c r="AA404" i="47"/>
  <c r="AD404" i="47"/>
  <c r="T404" i="47"/>
  <c r="AA403" i="47"/>
  <c r="AD403" i="47"/>
  <c r="T403" i="47"/>
  <c r="AB403" i="47"/>
  <c r="U403" i="47"/>
  <c r="AB402" i="47"/>
  <c r="U402" i="47"/>
  <c r="AA402" i="47"/>
  <c r="AD402" i="47"/>
  <c r="T402" i="47"/>
  <c r="V402" i="47" s="1"/>
  <c r="AA401" i="47"/>
  <c r="AD401" i="47"/>
  <c r="T401" i="47"/>
  <c r="AB401" i="47"/>
  <c r="U401" i="47"/>
  <c r="AB400" i="47"/>
  <c r="U400" i="47"/>
  <c r="AA400" i="47"/>
  <c r="AD400" i="47"/>
  <c r="T400" i="47"/>
  <c r="AB399" i="47"/>
  <c r="U399" i="47"/>
  <c r="AA399" i="47"/>
  <c r="AD399" i="47"/>
  <c r="T399" i="47"/>
  <c r="AB398" i="47"/>
  <c r="U398" i="47"/>
  <c r="AA398" i="47"/>
  <c r="AD398" i="47"/>
  <c r="T398" i="47"/>
  <c r="AB397" i="47"/>
  <c r="U397" i="47"/>
  <c r="AA397" i="47"/>
  <c r="AD397" i="47"/>
  <c r="T397" i="47"/>
  <c r="V397" i="47" s="1"/>
  <c r="AB396" i="47"/>
  <c r="U396" i="47"/>
  <c r="AA396" i="47"/>
  <c r="AD396" i="47"/>
  <c r="T396" i="47"/>
  <c r="AB395" i="47"/>
  <c r="U395" i="47"/>
  <c r="AA395" i="47"/>
  <c r="AD395" i="47"/>
  <c r="T395" i="47"/>
  <c r="AB394" i="47"/>
  <c r="U394" i="47"/>
  <c r="AA394" i="47"/>
  <c r="AD394" i="47"/>
  <c r="T394" i="47"/>
  <c r="AA393" i="47"/>
  <c r="AD393" i="47"/>
  <c r="T393" i="47"/>
  <c r="AB393" i="47"/>
  <c r="U393" i="47"/>
  <c r="AA392" i="47"/>
  <c r="AD392" i="47"/>
  <c r="T392" i="47"/>
  <c r="AB392" i="47"/>
  <c r="U392" i="47"/>
  <c r="AA391" i="47"/>
  <c r="AD391" i="47"/>
  <c r="T391" i="47"/>
  <c r="AB391" i="47"/>
  <c r="U391" i="47"/>
  <c r="AB390" i="47"/>
  <c r="U390" i="47"/>
  <c r="AA390" i="47"/>
  <c r="AD390" i="47"/>
  <c r="T390" i="47"/>
  <c r="AA389" i="47"/>
  <c r="AD389" i="47"/>
  <c r="T389" i="47"/>
  <c r="AB389" i="47"/>
  <c r="U389" i="47"/>
  <c r="AA388" i="47"/>
  <c r="AD388" i="47"/>
  <c r="T388" i="47"/>
  <c r="AB388" i="47"/>
  <c r="U388" i="47"/>
  <c r="AB387" i="47"/>
  <c r="U387" i="47"/>
  <c r="AA387" i="47"/>
  <c r="AD387" i="47"/>
  <c r="T387" i="47"/>
  <c r="AB386" i="47"/>
  <c r="U386" i="47"/>
  <c r="AA386" i="47"/>
  <c r="AD386" i="47"/>
  <c r="T386" i="47"/>
  <c r="AB385" i="47"/>
  <c r="U385" i="47"/>
  <c r="AA385" i="47"/>
  <c r="AD385" i="47"/>
  <c r="T385" i="47"/>
  <c r="AA384" i="47"/>
  <c r="AD384" i="47"/>
  <c r="T384" i="47"/>
  <c r="AB384" i="47"/>
  <c r="U384" i="47"/>
  <c r="AA383" i="47"/>
  <c r="AD383" i="47"/>
  <c r="T383" i="47"/>
  <c r="AB383" i="47"/>
  <c r="U383" i="47"/>
  <c r="AA382" i="47"/>
  <c r="AD382" i="47"/>
  <c r="T382" i="47"/>
  <c r="AB382" i="47"/>
  <c r="U382" i="47"/>
  <c r="AA381" i="47"/>
  <c r="AD381" i="47"/>
  <c r="T381" i="47"/>
  <c r="AB381" i="47"/>
  <c r="U381" i="47"/>
  <c r="AA380" i="47"/>
  <c r="AD380" i="47"/>
  <c r="T380" i="47"/>
  <c r="AB380" i="47"/>
  <c r="U380" i="47"/>
  <c r="AA379" i="47"/>
  <c r="AD379" i="47"/>
  <c r="T379" i="47"/>
  <c r="AB379" i="47"/>
  <c r="U379" i="47"/>
  <c r="AB378" i="47"/>
  <c r="U378" i="47"/>
  <c r="AA378" i="47"/>
  <c r="AD378" i="47"/>
  <c r="T378" i="47"/>
  <c r="AA377" i="47"/>
  <c r="AD377" i="47"/>
  <c r="T377" i="47"/>
  <c r="AB377" i="47"/>
  <c r="U377" i="47"/>
  <c r="AB376" i="47"/>
  <c r="U376" i="47"/>
  <c r="AA376" i="47"/>
  <c r="AD376" i="47"/>
  <c r="T376" i="47"/>
  <c r="AA375" i="47"/>
  <c r="AD375" i="47"/>
  <c r="T375" i="47"/>
  <c r="AB375" i="47"/>
  <c r="U375" i="47"/>
  <c r="AA374" i="47"/>
  <c r="AD374" i="47"/>
  <c r="T374" i="47"/>
  <c r="AB374" i="47"/>
  <c r="U374" i="47"/>
  <c r="AA373" i="47"/>
  <c r="AD373" i="47"/>
  <c r="T373" i="47"/>
  <c r="AB373" i="47"/>
  <c r="U373" i="47"/>
  <c r="AA372" i="47"/>
  <c r="AD372" i="47"/>
  <c r="T372" i="47"/>
  <c r="AB372" i="47"/>
  <c r="U372" i="47"/>
  <c r="AB371" i="47"/>
  <c r="U371" i="47"/>
  <c r="AA371" i="47"/>
  <c r="AD371" i="47"/>
  <c r="T371" i="47"/>
  <c r="AA370" i="47"/>
  <c r="AD370" i="47"/>
  <c r="T370" i="47"/>
  <c r="AB370" i="47"/>
  <c r="U370" i="47"/>
  <c r="AB369" i="47"/>
  <c r="U369" i="47"/>
  <c r="AA369" i="47"/>
  <c r="AD369" i="47"/>
  <c r="T369" i="47"/>
  <c r="AA368" i="47"/>
  <c r="AD368" i="47"/>
  <c r="T368" i="47"/>
  <c r="AB368" i="47"/>
  <c r="U368" i="47"/>
  <c r="AB367" i="47"/>
  <c r="U367" i="47"/>
  <c r="AA367" i="47"/>
  <c r="AD367" i="47"/>
  <c r="T367" i="47"/>
  <c r="AA366" i="47"/>
  <c r="AD366" i="47"/>
  <c r="T366" i="47"/>
  <c r="AB366" i="47"/>
  <c r="U366" i="47"/>
  <c r="AB365" i="47"/>
  <c r="AG213" i="47" s="1"/>
  <c r="U365" i="47"/>
  <c r="AA365" i="47"/>
  <c r="AD365" i="47"/>
  <c r="T365" i="47"/>
  <c r="AA364" i="47"/>
  <c r="AD364" i="47"/>
  <c r="T364" i="47"/>
  <c r="AB364" i="47"/>
  <c r="U364" i="47"/>
  <c r="AB363" i="47"/>
  <c r="U363" i="47"/>
  <c r="AA363" i="47"/>
  <c r="AD363" i="47"/>
  <c r="T363" i="47"/>
  <c r="AB362" i="47"/>
  <c r="U362" i="47"/>
  <c r="AA362" i="47"/>
  <c r="AD362" i="47"/>
  <c r="T362" i="47"/>
  <c r="AB361" i="47"/>
  <c r="U361" i="47"/>
  <c r="AA361" i="47"/>
  <c r="AD361" i="47"/>
  <c r="T361" i="47"/>
  <c r="AB360" i="47"/>
  <c r="U360" i="47"/>
  <c r="AA360" i="47"/>
  <c r="AD360" i="47"/>
  <c r="T360" i="47"/>
  <c r="AA359" i="47"/>
  <c r="AD359" i="47"/>
  <c r="T359" i="47"/>
  <c r="AB359" i="47"/>
  <c r="U359" i="47"/>
  <c r="AB358" i="47"/>
  <c r="U358" i="47"/>
  <c r="AA358" i="47"/>
  <c r="AD358" i="47"/>
  <c r="T358" i="47"/>
  <c r="AB357" i="47"/>
  <c r="U357" i="47"/>
  <c r="AA357" i="47"/>
  <c r="AD357" i="47"/>
  <c r="T357" i="47"/>
  <c r="AB356" i="47"/>
  <c r="U356" i="47"/>
  <c r="AA356" i="47"/>
  <c r="AD356" i="47"/>
  <c r="T356" i="47"/>
  <c r="AB355" i="47"/>
  <c r="U355" i="47"/>
  <c r="AA355" i="47"/>
  <c r="AD355" i="47"/>
  <c r="T355" i="47"/>
  <c r="AB354" i="47"/>
  <c r="U354" i="47"/>
  <c r="AA354" i="47"/>
  <c r="AD354" i="47"/>
  <c r="T354" i="47"/>
  <c r="AB353" i="47"/>
  <c r="U353" i="47"/>
  <c r="AA353" i="47"/>
  <c r="AD353" i="47"/>
  <c r="T353" i="47"/>
  <c r="AB352" i="47"/>
  <c r="U352" i="47"/>
  <c r="AA352" i="47"/>
  <c r="AD352" i="47"/>
  <c r="T352" i="47"/>
  <c r="AA351" i="47"/>
  <c r="AD351" i="47"/>
  <c r="T351" i="47"/>
  <c r="AB351" i="47"/>
  <c r="U351" i="47"/>
  <c r="AA350" i="47"/>
  <c r="AD350" i="47"/>
  <c r="T350" i="47"/>
  <c r="AB350" i="47"/>
  <c r="U350" i="47"/>
  <c r="AB349" i="47"/>
  <c r="U349" i="47"/>
  <c r="AA349" i="47"/>
  <c r="AD349" i="47"/>
  <c r="T349" i="47"/>
  <c r="AA348" i="47"/>
  <c r="AD348" i="47"/>
  <c r="T348" i="47"/>
  <c r="AB348" i="47"/>
  <c r="U348" i="47"/>
  <c r="AB347" i="47"/>
  <c r="U347" i="47"/>
  <c r="AA347" i="47"/>
  <c r="AD347" i="47"/>
  <c r="T347" i="47"/>
  <c r="AA346" i="47"/>
  <c r="AD346" i="47"/>
  <c r="T346" i="47"/>
  <c r="AB346" i="47"/>
  <c r="U346" i="47"/>
  <c r="AB345" i="47"/>
  <c r="U345" i="47"/>
  <c r="AA345" i="47"/>
  <c r="AD345" i="47"/>
  <c r="T345" i="47"/>
  <c r="AA344" i="47"/>
  <c r="AD344" i="47"/>
  <c r="T344" i="47"/>
  <c r="AB344" i="47"/>
  <c r="U344" i="47"/>
  <c r="AA343" i="47"/>
  <c r="AD343" i="47"/>
  <c r="T343" i="47"/>
  <c r="AB343" i="47"/>
  <c r="U343" i="47"/>
  <c r="AA342" i="47"/>
  <c r="AD342" i="47"/>
  <c r="T342" i="47"/>
  <c r="AB342" i="47"/>
  <c r="U342" i="47"/>
  <c r="AA341" i="47"/>
  <c r="AD341" i="47"/>
  <c r="T341" i="47"/>
  <c r="AB341" i="47"/>
  <c r="AG351" i="47" s="1"/>
  <c r="U341" i="47"/>
  <c r="AA340" i="47"/>
  <c r="AD340" i="47"/>
  <c r="T340" i="47"/>
  <c r="AB340" i="47"/>
  <c r="U340" i="47"/>
  <c r="AA339" i="47"/>
  <c r="AD339" i="47"/>
  <c r="T339" i="47"/>
  <c r="AB339" i="47"/>
  <c r="U339" i="47"/>
  <c r="AA338" i="47"/>
  <c r="AD338" i="47"/>
  <c r="T338" i="47"/>
  <c r="AB338" i="47"/>
  <c r="U338" i="47"/>
  <c r="AA337" i="47"/>
  <c r="AD337" i="47"/>
  <c r="T337" i="47"/>
  <c r="AB337" i="47"/>
  <c r="U337" i="47"/>
  <c r="AA336" i="47"/>
  <c r="AD336" i="47"/>
  <c r="T336" i="47"/>
  <c r="AB336" i="47"/>
  <c r="AG204" i="47" s="1"/>
  <c r="U336" i="47"/>
  <c r="AA335" i="47"/>
  <c r="AD335" i="47"/>
  <c r="T335" i="47"/>
  <c r="AB335" i="47"/>
  <c r="U335" i="47"/>
  <c r="AB334" i="47"/>
  <c r="U334" i="47"/>
  <c r="AA334" i="47"/>
  <c r="AD334" i="47"/>
  <c r="T334" i="47"/>
  <c r="AA333" i="47"/>
  <c r="AD333" i="47"/>
  <c r="T333" i="47"/>
  <c r="AB333" i="47"/>
  <c r="U333" i="47"/>
  <c r="AB332" i="47"/>
  <c r="U332" i="47"/>
  <c r="AA332" i="47"/>
  <c r="AD332" i="47"/>
  <c r="T332" i="47"/>
  <c r="AB331" i="47"/>
  <c r="U331" i="47"/>
  <c r="AA331" i="47"/>
  <c r="AD331" i="47"/>
  <c r="T331" i="47"/>
  <c r="AB330" i="47"/>
  <c r="U330" i="47"/>
  <c r="AA330" i="47"/>
  <c r="AD330" i="47"/>
  <c r="T330" i="47"/>
  <c r="AB329" i="47"/>
  <c r="U329" i="47"/>
  <c r="AA329" i="47"/>
  <c r="AD329" i="47"/>
  <c r="T329" i="47"/>
  <c r="AA328" i="47"/>
  <c r="AD328" i="47"/>
  <c r="T328" i="47"/>
  <c r="AB328" i="47"/>
  <c r="U328" i="47"/>
  <c r="AB327" i="47"/>
  <c r="U327" i="47"/>
  <c r="AA327" i="47"/>
  <c r="AD327" i="47"/>
  <c r="T327" i="47"/>
  <c r="AA326" i="47"/>
  <c r="AD326" i="47"/>
  <c r="T326" i="47"/>
  <c r="AB326" i="47"/>
  <c r="U326" i="47"/>
  <c r="AA325" i="47"/>
  <c r="AD325" i="47"/>
  <c r="T325" i="47"/>
  <c r="AB325" i="47"/>
  <c r="U325" i="47"/>
  <c r="AB324" i="47"/>
  <c r="U324" i="47"/>
  <c r="AA324" i="47"/>
  <c r="AD324" i="47"/>
  <c r="T324" i="47"/>
  <c r="AA323" i="47"/>
  <c r="AD323" i="47"/>
  <c r="T323" i="47"/>
  <c r="AB323" i="47"/>
  <c r="U323" i="47"/>
  <c r="AB322" i="47"/>
  <c r="U322" i="47"/>
  <c r="AA322" i="47"/>
  <c r="AD322" i="47"/>
  <c r="T322" i="47"/>
  <c r="AA321" i="47"/>
  <c r="AD321" i="47"/>
  <c r="T321" i="47"/>
  <c r="AB321" i="47"/>
  <c r="U321" i="47"/>
  <c r="AA320" i="47"/>
  <c r="AD320" i="47"/>
  <c r="T320" i="47"/>
  <c r="AB320" i="47"/>
  <c r="U320" i="47"/>
  <c r="AB319" i="47"/>
  <c r="U319" i="47"/>
  <c r="AA319" i="47"/>
  <c r="AD319" i="47"/>
  <c r="T319" i="47"/>
  <c r="AB318" i="47"/>
  <c r="U318" i="47"/>
  <c r="AA318" i="47"/>
  <c r="AD318" i="47"/>
  <c r="T318" i="47"/>
  <c r="AA317" i="47"/>
  <c r="AD317" i="47"/>
  <c r="T317" i="47"/>
  <c r="AB317" i="47"/>
  <c r="U317" i="47"/>
  <c r="AB316" i="47"/>
  <c r="U316" i="47"/>
  <c r="AA316" i="47"/>
  <c r="AD316" i="47"/>
  <c r="T316" i="47"/>
  <c r="AA315" i="47"/>
  <c r="AD315" i="47"/>
  <c r="T315" i="47"/>
  <c r="AB315" i="47"/>
  <c r="U315" i="47"/>
  <c r="AB314" i="47"/>
  <c r="U314" i="47"/>
  <c r="AA314" i="47"/>
  <c r="AD314" i="47"/>
  <c r="T314" i="47"/>
  <c r="AA313" i="47"/>
  <c r="AD313" i="47"/>
  <c r="T313" i="47"/>
  <c r="AB313" i="47"/>
  <c r="U313" i="47"/>
  <c r="AA312" i="47"/>
  <c r="AD312" i="47"/>
  <c r="T312" i="47"/>
  <c r="AB312" i="47"/>
  <c r="U312" i="47"/>
  <c r="AA311" i="47"/>
  <c r="AD311" i="47"/>
  <c r="T311" i="47"/>
  <c r="AB311" i="47"/>
  <c r="U311" i="47"/>
  <c r="AB310" i="47"/>
  <c r="U310" i="47"/>
  <c r="AA310" i="47"/>
  <c r="AD310" i="47"/>
  <c r="T310" i="47"/>
  <c r="AA309" i="47"/>
  <c r="AD309" i="47"/>
  <c r="T309" i="47"/>
  <c r="AB309" i="47"/>
  <c r="U309" i="47"/>
  <c r="AB308" i="47"/>
  <c r="U308" i="47"/>
  <c r="AA308" i="47"/>
  <c r="AD308" i="47"/>
  <c r="T308" i="47"/>
  <c r="AA307" i="47"/>
  <c r="AD307" i="47"/>
  <c r="T307" i="47"/>
  <c r="AB307" i="47"/>
  <c r="U307" i="47"/>
  <c r="AA306" i="47"/>
  <c r="AD306" i="47"/>
  <c r="T306" i="47"/>
  <c r="AB306" i="47"/>
  <c r="U306" i="47"/>
  <c r="AB305" i="47"/>
  <c r="U305" i="47"/>
  <c r="AA305" i="47"/>
  <c r="AD305" i="47"/>
  <c r="T305" i="47"/>
  <c r="AA304" i="47"/>
  <c r="AD304" i="47"/>
  <c r="T304" i="47"/>
  <c r="AB304" i="47"/>
  <c r="U304" i="47"/>
  <c r="AA303" i="47"/>
  <c r="AD303" i="47"/>
  <c r="T303" i="47"/>
  <c r="AB303" i="47"/>
  <c r="U303" i="47"/>
  <c r="AD302" i="47"/>
  <c r="T302" i="47"/>
  <c r="AA302" i="47"/>
  <c r="U302" i="47"/>
  <c r="AB302" i="47"/>
  <c r="AB301" i="47"/>
  <c r="U301" i="47"/>
  <c r="AD301" i="47"/>
  <c r="AA301" i="47"/>
  <c r="T301" i="47"/>
  <c r="AD300" i="47"/>
  <c r="AA300" i="47"/>
  <c r="T300" i="47"/>
  <c r="AB300" i="47"/>
  <c r="U300" i="47"/>
  <c r="AD299" i="47"/>
  <c r="T299" i="47"/>
  <c r="AA299" i="47"/>
  <c r="U299" i="47"/>
  <c r="AB299" i="47"/>
  <c r="AG790" i="47" s="1"/>
  <c r="T298" i="47"/>
  <c r="AA298" i="47"/>
  <c r="AD298" i="47"/>
  <c r="AB298" i="47"/>
  <c r="U298" i="47"/>
  <c r="AB297" i="47"/>
  <c r="U297" i="47"/>
  <c r="AD297" i="47"/>
  <c r="AA297" i="47"/>
  <c r="T297" i="47"/>
  <c r="AB296" i="47"/>
  <c r="U296" i="47"/>
  <c r="AA296" i="47"/>
  <c r="AD296" i="47"/>
  <c r="T296" i="47"/>
  <c r="AA295" i="47"/>
  <c r="AD295" i="47"/>
  <c r="T295" i="47"/>
  <c r="AB295" i="47"/>
  <c r="U295" i="47"/>
  <c r="AB294" i="47"/>
  <c r="U294" i="47"/>
  <c r="AA294" i="47"/>
  <c r="AD294" i="47"/>
  <c r="T294" i="47"/>
  <c r="AA293" i="47"/>
  <c r="AD293" i="47"/>
  <c r="T293" i="47"/>
  <c r="AB293" i="47"/>
  <c r="U293" i="47"/>
  <c r="AB292" i="47"/>
  <c r="U292" i="47"/>
  <c r="AA292" i="47"/>
  <c r="AD292" i="47"/>
  <c r="T292" i="47"/>
  <c r="AB291" i="47"/>
  <c r="U291" i="47"/>
  <c r="AA291" i="47"/>
  <c r="AD291" i="47"/>
  <c r="T291" i="47"/>
  <c r="AA290" i="47"/>
  <c r="AD290" i="47"/>
  <c r="T290" i="47"/>
  <c r="AB290" i="47"/>
  <c r="U290" i="47"/>
  <c r="AA289" i="47"/>
  <c r="AD289" i="47"/>
  <c r="T289" i="47"/>
  <c r="AB289" i="47"/>
  <c r="U289" i="47"/>
  <c r="AA288" i="47"/>
  <c r="AD288" i="47"/>
  <c r="T288" i="47"/>
  <c r="AB288" i="47"/>
  <c r="U288" i="47"/>
  <c r="AB287" i="47"/>
  <c r="U287" i="47"/>
  <c r="AA287" i="47"/>
  <c r="AD287" i="47"/>
  <c r="T287" i="47"/>
  <c r="AB286" i="47"/>
  <c r="U286" i="47"/>
  <c r="AA286" i="47"/>
  <c r="AD286" i="47"/>
  <c r="T286" i="47"/>
  <c r="AA285" i="47"/>
  <c r="AD285" i="47"/>
  <c r="T285" i="47"/>
  <c r="AB285" i="47"/>
  <c r="U285" i="47"/>
  <c r="AA284" i="47"/>
  <c r="AD284" i="47"/>
  <c r="T284" i="47"/>
  <c r="AB284" i="47"/>
  <c r="U284" i="47"/>
  <c r="AA283" i="47"/>
  <c r="AD283" i="47"/>
  <c r="T283" i="47"/>
  <c r="AB283" i="47"/>
  <c r="U283" i="47"/>
  <c r="AB282" i="47"/>
  <c r="U282" i="47"/>
  <c r="AA282" i="47"/>
  <c r="AD282" i="47"/>
  <c r="T282" i="47"/>
  <c r="AB281" i="47"/>
  <c r="U281" i="47"/>
  <c r="AA281" i="47"/>
  <c r="AD281" i="47"/>
  <c r="T281" i="47"/>
  <c r="AB280" i="47"/>
  <c r="AG106" i="47" s="1"/>
  <c r="AK106" i="47" s="1"/>
  <c r="U280" i="47"/>
  <c r="AA280" i="47"/>
  <c r="AD280" i="47"/>
  <c r="T280" i="47"/>
  <c r="AA279" i="47"/>
  <c r="AD279" i="47"/>
  <c r="T279" i="47"/>
  <c r="AB279" i="47"/>
  <c r="U279" i="47"/>
  <c r="AB278" i="47"/>
  <c r="U278" i="47"/>
  <c r="AA278" i="47"/>
  <c r="AD278" i="47"/>
  <c r="T278" i="47"/>
  <c r="AA277" i="47"/>
  <c r="AD277" i="47"/>
  <c r="T277" i="47"/>
  <c r="AB277" i="47"/>
  <c r="U277" i="47"/>
  <c r="AA276" i="47"/>
  <c r="AD276" i="47"/>
  <c r="T276" i="47"/>
  <c r="AB276" i="47"/>
  <c r="U276" i="47"/>
  <c r="AA275" i="47"/>
  <c r="AD275" i="47"/>
  <c r="T275" i="47"/>
  <c r="AB275" i="47"/>
  <c r="U275" i="47"/>
  <c r="AB274" i="47"/>
  <c r="U274" i="47"/>
  <c r="AA274" i="47"/>
  <c r="AD274" i="47"/>
  <c r="T274" i="47"/>
  <c r="AB273" i="47"/>
  <c r="U273" i="47"/>
  <c r="AA273" i="47"/>
  <c r="AD273" i="47"/>
  <c r="T273" i="47"/>
  <c r="AA272" i="47"/>
  <c r="AD272" i="47"/>
  <c r="T272" i="47"/>
  <c r="AB272" i="47"/>
  <c r="U272" i="47"/>
  <c r="AB271" i="47"/>
  <c r="U271" i="47"/>
  <c r="AA271" i="47"/>
  <c r="AD271" i="47"/>
  <c r="T271" i="47"/>
  <c r="AA270" i="47"/>
  <c r="AD270" i="47"/>
  <c r="T270" i="47"/>
  <c r="AB270" i="47"/>
  <c r="U270" i="47"/>
  <c r="AB269" i="47"/>
  <c r="U269" i="47"/>
  <c r="AA269" i="47"/>
  <c r="AC269" i="47" s="1"/>
  <c r="AD269" i="47"/>
  <c r="T269" i="47"/>
  <c r="AA268" i="47"/>
  <c r="AD268" i="47"/>
  <c r="T268" i="47"/>
  <c r="AB268" i="47"/>
  <c r="U268" i="47"/>
  <c r="AB267" i="47"/>
  <c r="U267" i="47"/>
  <c r="AA267" i="47"/>
  <c r="AD267" i="47"/>
  <c r="T267" i="47"/>
  <c r="AA266" i="47"/>
  <c r="AD266" i="47"/>
  <c r="T266" i="47"/>
  <c r="AB266" i="47"/>
  <c r="U266" i="47"/>
  <c r="AA265" i="47"/>
  <c r="AD265" i="47"/>
  <c r="T265" i="47"/>
  <c r="AB265" i="47"/>
  <c r="U265" i="47"/>
  <c r="AA264" i="47"/>
  <c r="AD264" i="47"/>
  <c r="T264" i="47"/>
  <c r="AB264" i="47"/>
  <c r="U264" i="47"/>
  <c r="AA263" i="47"/>
  <c r="AD263" i="47"/>
  <c r="T263" i="47"/>
  <c r="AB263" i="47"/>
  <c r="U263" i="47"/>
  <c r="AA262" i="47"/>
  <c r="AD262" i="47"/>
  <c r="T262" i="47"/>
  <c r="AB262" i="47"/>
  <c r="U262" i="47"/>
  <c r="AA261" i="47"/>
  <c r="AD261" i="47"/>
  <c r="T261" i="47"/>
  <c r="AB261" i="47"/>
  <c r="U261" i="47"/>
  <c r="AA260" i="47"/>
  <c r="AD260" i="47"/>
  <c r="T260" i="47"/>
  <c r="AB260" i="47"/>
  <c r="U260" i="47"/>
  <c r="AA259" i="47"/>
  <c r="AD259" i="47"/>
  <c r="T259" i="47"/>
  <c r="AB259" i="47"/>
  <c r="U259" i="47"/>
  <c r="AB258" i="47"/>
  <c r="U258" i="47"/>
  <c r="AA258" i="47"/>
  <c r="AD258" i="47"/>
  <c r="T258" i="47"/>
  <c r="V258" i="47" s="1"/>
  <c r="AA257" i="47"/>
  <c r="AD257" i="47"/>
  <c r="T257" i="47"/>
  <c r="AB257" i="47"/>
  <c r="U257" i="47"/>
  <c r="AA256" i="47"/>
  <c r="AD256" i="47"/>
  <c r="T256" i="47"/>
  <c r="AB256" i="47"/>
  <c r="U256" i="47"/>
  <c r="AB255" i="47"/>
  <c r="U255" i="47"/>
  <c r="AA255" i="47"/>
  <c r="AD255" i="47"/>
  <c r="T255" i="47"/>
  <c r="AA254" i="47"/>
  <c r="AD254" i="47"/>
  <c r="T254" i="47"/>
  <c r="AB254" i="47"/>
  <c r="U254" i="47"/>
  <c r="AA253" i="47"/>
  <c r="AD253" i="47"/>
  <c r="T253" i="47"/>
  <c r="AB253" i="47"/>
  <c r="U253" i="47"/>
  <c r="AB252" i="47"/>
  <c r="U252" i="47"/>
  <c r="AA252" i="47"/>
  <c r="AD252" i="47"/>
  <c r="T252" i="47"/>
  <c r="V252" i="47" s="1"/>
  <c r="AA251" i="47"/>
  <c r="AG145" i="47" s="1"/>
  <c r="AD251" i="47"/>
  <c r="T251" i="47"/>
  <c r="AB251" i="47"/>
  <c r="U251" i="47"/>
  <c r="AB250" i="47"/>
  <c r="U250" i="47"/>
  <c r="AA250" i="47"/>
  <c r="AD250" i="47"/>
  <c r="T250" i="47"/>
  <c r="V250" i="47" s="1"/>
  <c r="AA249" i="47"/>
  <c r="AD249" i="47"/>
  <c r="T249" i="47"/>
  <c r="AB249" i="47"/>
  <c r="U249" i="47"/>
  <c r="AB248" i="47"/>
  <c r="U248" i="47"/>
  <c r="AA248" i="47"/>
  <c r="AD248" i="47"/>
  <c r="T248" i="47"/>
  <c r="V248" i="47" s="1"/>
  <c r="AA247" i="47"/>
  <c r="AD247" i="47"/>
  <c r="T247" i="47"/>
  <c r="AB247" i="47"/>
  <c r="U247" i="47"/>
  <c r="AB246" i="47"/>
  <c r="U246" i="47"/>
  <c r="AA246" i="47"/>
  <c r="AD246" i="47"/>
  <c r="T246" i="47"/>
  <c r="AB245" i="47"/>
  <c r="U245" i="47"/>
  <c r="AA245" i="47"/>
  <c r="AD245" i="47"/>
  <c r="T245" i="47"/>
  <c r="V245" i="47" s="1"/>
  <c r="AB244" i="47"/>
  <c r="U244" i="47"/>
  <c r="AA244" i="47"/>
  <c r="AD244" i="47"/>
  <c r="T244" i="47"/>
  <c r="AA243" i="47"/>
  <c r="AD243" i="47"/>
  <c r="T243" i="47"/>
  <c r="AB243" i="47"/>
  <c r="U243" i="47"/>
  <c r="AB242" i="47"/>
  <c r="U242" i="47"/>
  <c r="AA242" i="47"/>
  <c r="AD242" i="47"/>
  <c r="T242" i="47"/>
  <c r="AB241" i="47"/>
  <c r="U241" i="47"/>
  <c r="AA241" i="47"/>
  <c r="AD241" i="47"/>
  <c r="T241" i="47"/>
  <c r="AA240" i="47"/>
  <c r="AD240" i="47"/>
  <c r="T240" i="47"/>
  <c r="AB240" i="47"/>
  <c r="U240" i="47"/>
  <c r="AB239" i="47"/>
  <c r="U239" i="47"/>
  <c r="AA239" i="47"/>
  <c r="AD239" i="47"/>
  <c r="T239" i="47"/>
  <c r="V239" i="47" s="1"/>
  <c r="AB238" i="47"/>
  <c r="U238" i="47"/>
  <c r="AA238" i="47"/>
  <c r="AD238" i="47"/>
  <c r="T238" i="47"/>
  <c r="AA237" i="47"/>
  <c r="AD237" i="47"/>
  <c r="T237" i="47"/>
  <c r="AB237" i="47"/>
  <c r="U237" i="47"/>
  <c r="AB236" i="47"/>
  <c r="U236" i="47"/>
  <c r="AA236" i="47"/>
  <c r="AD236" i="47"/>
  <c r="T236" i="47"/>
  <c r="V236" i="47" s="1"/>
  <c r="AA235" i="47"/>
  <c r="AD235" i="47"/>
  <c r="T235" i="47"/>
  <c r="AB235" i="47"/>
  <c r="U235" i="47"/>
  <c r="AA234" i="47"/>
  <c r="AD234" i="47"/>
  <c r="T234" i="47"/>
  <c r="AB234" i="47"/>
  <c r="U234" i="47"/>
  <c r="AA233" i="47"/>
  <c r="AD233" i="47"/>
  <c r="T233" i="47"/>
  <c r="AB233" i="47"/>
  <c r="U233" i="47"/>
  <c r="AA232" i="47"/>
  <c r="AD232" i="47"/>
  <c r="T232" i="47"/>
  <c r="AB232" i="47"/>
  <c r="U232" i="47"/>
  <c r="AB231" i="47"/>
  <c r="U231" i="47"/>
  <c r="AA231" i="47"/>
  <c r="AC231" i="47" s="1"/>
  <c r="AE231" i="47" s="1"/>
  <c r="AD231" i="47"/>
  <c r="T231" i="47"/>
  <c r="AB230" i="47"/>
  <c r="U230" i="47"/>
  <c r="AA230" i="47"/>
  <c r="AD230" i="47"/>
  <c r="T230" i="47"/>
  <c r="AB229" i="47"/>
  <c r="U229" i="47"/>
  <c r="AA229" i="47"/>
  <c r="AD229" i="47"/>
  <c r="T229" i="47"/>
  <c r="AA228" i="47"/>
  <c r="AD228" i="47"/>
  <c r="T228" i="47"/>
  <c r="AB228" i="47"/>
  <c r="U228" i="47"/>
  <c r="AA227" i="47"/>
  <c r="AG132" i="47" s="1"/>
  <c r="AD227" i="47"/>
  <c r="T227" i="47"/>
  <c r="AB227" i="47"/>
  <c r="U227" i="47"/>
  <c r="AA226" i="47"/>
  <c r="AD226" i="47"/>
  <c r="T226" i="47"/>
  <c r="AB226" i="47"/>
  <c r="U226" i="47"/>
  <c r="AB225" i="47"/>
  <c r="AG131" i="47" s="1"/>
  <c r="U225" i="47"/>
  <c r="AA225" i="47"/>
  <c r="AD225" i="47"/>
  <c r="T225" i="47"/>
  <c r="AB224" i="47"/>
  <c r="U224" i="47"/>
  <c r="AA224" i="47"/>
  <c r="AD224" i="47"/>
  <c r="T224" i="47"/>
  <c r="AB223" i="47"/>
  <c r="U223" i="47"/>
  <c r="AA223" i="47"/>
  <c r="AD223" i="47"/>
  <c r="T223" i="47"/>
  <c r="AA222" i="47"/>
  <c r="AD222" i="47"/>
  <c r="T222" i="47"/>
  <c r="AB222" i="47"/>
  <c r="U222" i="47"/>
  <c r="AB221" i="47"/>
  <c r="U221" i="47"/>
  <c r="AA221" i="47"/>
  <c r="AD221" i="47"/>
  <c r="T221" i="47"/>
  <c r="AB220" i="47"/>
  <c r="U220" i="47"/>
  <c r="AA220" i="47"/>
  <c r="AD220" i="47"/>
  <c r="T220" i="47"/>
  <c r="AB219" i="47"/>
  <c r="U219" i="47"/>
  <c r="AA219" i="47"/>
  <c r="AD219" i="47"/>
  <c r="T219" i="47"/>
  <c r="V219" i="47" s="1"/>
  <c r="AA218" i="47"/>
  <c r="AD218" i="47"/>
  <c r="T218" i="47"/>
  <c r="AB218" i="47"/>
  <c r="U218" i="47"/>
  <c r="AA217" i="47"/>
  <c r="AD217" i="47"/>
  <c r="T217" i="47"/>
  <c r="AB217" i="47"/>
  <c r="U217" i="47"/>
  <c r="AA216" i="47"/>
  <c r="AD216" i="47"/>
  <c r="T216" i="47"/>
  <c r="AB216" i="47"/>
  <c r="U216" i="47"/>
  <c r="AA215" i="47"/>
  <c r="AD215" i="47"/>
  <c r="T215" i="47"/>
  <c r="AB215" i="47"/>
  <c r="U215" i="47"/>
  <c r="AA214" i="47"/>
  <c r="AD214" i="47"/>
  <c r="T214" i="47"/>
  <c r="AB214" i="47"/>
  <c r="U214" i="47"/>
  <c r="AA213" i="47"/>
  <c r="AD213" i="47"/>
  <c r="T213" i="47"/>
  <c r="AB213" i="47"/>
  <c r="U213" i="47"/>
  <c r="AA212" i="47"/>
  <c r="AD212" i="47"/>
  <c r="T212" i="47"/>
  <c r="AB212" i="47"/>
  <c r="U212" i="47"/>
  <c r="AB211" i="47"/>
  <c r="U211" i="47"/>
  <c r="AA211" i="47"/>
  <c r="AD211" i="47"/>
  <c r="T211" i="47"/>
  <c r="V211" i="47" s="1"/>
  <c r="AB210" i="47"/>
  <c r="U210" i="47"/>
  <c r="AA210" i="47"/>
  <c r="AD210" i="47"/>
  <c r="T210" i="47"/>
  <c r="AA209" i="47"/>
  <c r="AD209" i="47"/>
  <c r="T209" i="47"/>
  <c r="AB209" i="47"/>
  <c r="U209" i="47"/>
  <c r="AA208" i="47"/>
  <c r="AD208" i="47"/>
  <c r="T208" i="47"/>
  <c r="AB208" i="47"/>
  <c r="U208" i="47"/>
  <c r="AA207" i="47"/>
  <c r="AD207" i="47"/>
  <c r="T207" i="47"/>
  <c r="AB207" i="47"/>
  <c r="U207" i="47"/>
  <c r="AA206" i="47"/>
  <c r="AD206" i="47"/>
  <c r="T206" i="47"/>
  <c r="AB206" i="47"/>
  <c r="U206" i="47"/>
  <c r="AB205" i="47"/>
  <c r="U205" i="47"/>
  <c r="AA205" i="47"/>
  <c r="AD205" i="47"/>
  <c r="T205" i="47"/>
  <c r="V205" i="47" s="1"/>
  <c r="AA204" i="47"/>
  <c r="AG118" i="47" s="1"/>
  <c r="AD204" i="47"/>
  <c r="T204" i="47"/>
  <c r="AB204" i="47"/>
  <c r="U204" i="47"/>
  <c r="AB203" i="47"/>
  <c r="U203" i="47"/>
  <c r="AA203" i="47"/>
  <c r="AD203" i="47"/>
  <c r="T203" i="47"/>
  <c r="V203" i="47" s="1"/>
  <c r="AA202" i="47"/>
  <c r="AD202" i="47"/>
  <c r="T202" i="47"/>
  <c r="AB202" i="47"/>
  <c r="U202" i="47"/>
  <c r="AA201" i="47"/>
  <c r="AD201" i="47"/>
  <c r="T201" i="47"/>
  <c r="AB201" i="47"/>
  <c r="U201" i="47"/>
  <c r="AA200" i="47"/>
  <c r="AD200" i="47"/>
  <c r="T200" i="47"/>
  <c r="AB200" i="47"/>
  <c r="U200" i="47"/>
  <c r="AB199" i="47"/>
  <c r="U199" i="47"/>
  <c r="AA199" i="47"/>
  <c r="AD199" i="47"/>
  <c r="T199" i="47"/>
  <c r="V199" i="47" s="1"/>
  <c r="AA198" i="47"/>
  <c r="AD198" i="47"/>
  <c r="T198" i="47"/>
  <c r="AB198" i="47"/>
  <c r="AG115" i="47" s="1"/>
  <c r="AK115" i="47" s="1"/>
  <c r="U198" i="47"/>
  <c r="AA197" i="47"/>
  <c r="AD197" i="47"/>
  <c r="T197" i="47"/>
  <c r="AB197" i="47"/>
  <c r="U197" i="47"/>
  <c r="AA196" i="47"/>
  <c r="AD196" i="47"/>
  <c r="T196" i="47"/>
  <c r="AB196" i="47"/>
  <c r="U196" i="47"/>
  <c r="AB195" i="47"/>
  <c r="U195" i="47"/>
  <c r="AA195" i="47"/>
  <c r="AD195" i="47"/>
  <c r="T195" i="47"/>
  <c r="V195" i="47" s="1"/>
  <c r="AA194" i="47"/>
  <c r="AD194" i="47"/>
  <c r="T194" i="47"/>
  <c r="AB194" i="47"/>
  <c r="U194" i="47"/>
  <c r="AA193" i="47"/>
  <c r="AD193" i="47"/>
  <c r="T193" i="47"/>
  <c r="AB193" i="47"/>
  <c r="U193" i="47"/>
  <c r="AB192" i="47"/>
  <c r="U192" i="47"/>
  <c r="AA192" i="47"/>
  <c r="AD192" i="47"/>
  <c r="T192" i="47"/>
  <c r="AB191" i="47"/>
  <c r="U191" i="47"/>
  <c r="AA191" i="47"/>
  <c r="AD191" i="47"/>
  <c r="T191" i="47"/>
  <c r="AB190" i="47"/>
  <c r="U190" i="47"/>
  <c r="AA190" i="47"/>
  <c r="AD190" i="47"/>
  <c r="T190" i="47"/>
  <c r="AA189" i="47"/>
  <c r="AD189" i="47"/>
  <c r="T189" i="47"/>
  <c r="AB189" i="47"/>
  <c r="U189" i="47"/>
  <c r="AA188" i="47"/>
  <c r="AD188" i="47"/>
  <c r="T188" i="47"/>
  <c r="AB188" i="47"/>
  <c r="U188" i="47"/>
  <c r="U187" i="47"/>
  <c r="AB187" i="47"/>
  <c r="AA187" i="47"/>
  <c r="T187" i="47"/>
  <c r="V187" i="47" s="1"/>
  <c r="AD187" i="47"/>
  <c r="U186" i="47"/>
  <c r="AB186" i="47"/>
  <c r="AD186" i="47"/>
  <c r="AA186" i="47"/>
  <c r="AC186" i="47" s="1"/>
  <c r="AE186" i="47" s="1"/>
  <c r="T186" i="47"/>
  <c r="V186" i="47" s="1"/>
  <c r="AA185" i="47"/>
  <c r="T185" i="47"/>
  <c r="AD185" i="47"/>
  <c r="AB185" i="47"/>
  <c r="U185" i="47"/>
  <c r="AD184" i="47"/>
  <c r="AA184" i="47"/>
  <c r="T184" i="47"/>
  <c r="AB184" i="47"/>
  <c r="U184" i="47"/>
  <c r="U183" i="47"/>
  <c r="AB183" i="47"/>
  <c r="AA183" i="47"/>
  <c r="AD183" i="47"/>
  <c r="T183" i="47"/>
  <c r="V183" i="47" s="1"/>
  <c r="T182" i="47"/>
  <c r="AA182" i="47"/>
  <c r="AG105" i="47" s="1"/>
  <c r="AD182" i="47"/>
  <c r="AB182" i="47"/>
  <c r="U182" i="47"/>
  <c r="T181" i="47"/>
  <c r="AD181" i="47"/>
  <c r="AA181" i="47"/>
  <c r="AB181" i="47"/>
  <c r="U181" i="47"/>
  <c r="U180" i="47"/>
  <c r="AB180" i="47"/>
  <c r="T180" i="47"/>
  <c r="V180" i="47" s="1"/>
  <c r="AD180" i="47"/>
  <c r="AA180" i="47"/>
  <c r="T179" i="47"/>
  <c r="AA179" i="47"/>
  <c r="AD179" i="47"/>
  <c r="U179" i="47"/>
  <c r="AB179" i="47"/>
  <c r="AB178" i="47"/>
  <c r="U178" i="47"/>
  <c r="AA178" i="47"/>
  <c r="T178" i="47"/>
  <c r="V178" i="47" s="1"/>
  <c r="AD178" i="47"/>
  <c r="AB177" i="47"/>
  <c r="U177" i="47"/>
  <c r="AA177" i="47"/>
  <c r="T177" i="47"/>
  <c r="AD177" i="47"/>
  <c r="L177" i="47"/>
  <c r="M177" i="47"/>
  <c r="N177" i="47"/>
  <c r="AB176" i="47"/>
  <c r="AG754" i="47" s="1"/>
  <c r="U176" i="47"/>
  <c r="AA176" i="47"/>
  <c r="AD176" i="47"/>
  <c r="T176" i="47"/>
  <c r="V176" i="47" s="1"/>
  <c r="AA175" i="47"/>
  <c r="AD175" i="47"/>
  <c r="T175" i="47"/>
  <c r="AB175" i="47"/>
  <c r="U175" i="47"/>
  <c r="AB174" i="47"/>
  <c r="U174" i="47"/>
  <c r="AA174" i="47"/>
  <c r="AD174" i="47"/>
  <c r="T174" i="47"/>
  <c r="V174" i="47" s="1"/>
  <c r="AA173" i="47"/>
  <c r="AD173" i="47"/>
  <c r="T173" i="47"/>
  <c r="AB173" i="47"/>
  <c r="U173" i="47"/>
  <c r="AA172" i="47"/>
  <c r="AD172" i="47"/>
  <c r="T172" i="47"/>
  <c r="AB172" i="47"/>
  <c r="AG208" i="47" s="1"/>
  <c r="U172" i="47"/>
  <c r="AA171" i="47"/>
  <c r="T171" i="47"/>
  <c r="AB170" i="47"/>
  <c r="U170" i="47"/>
  <c r="AA170" i="47"/>
  <c r="AD170" i="47"/>
  <c r="T170" i="47"/>
  <c r="V170" i="47" s="1"/>
  <c r="AA169" i="47"/>
  <c r="T169" i="47"/>
  <c r="AA168" i="47"/>
  <c r="AD168" i="47"/>
  <c r="T168" i="47"/>
  <c r="AB168" i="47"/>
  <c r="U168" i="47"/>
  <c r="AB167" i="47"/>
  <c r="U167" i="47"/>
  <c r="AA167" i="47"/>
  <c r="AD167" i="47"/>
  <c r="T167" i="47"/>
  <c r="V167" i="47" s="1"/>
  <c r="AA166" i="47"/>
  <c r="AD166" i="47"/>
  <c r="T166" i="47"/>
  <c r="AB166" i="47"/>
  <c r="U166" i="47"/>
  <c r="AA165" i="47"/>
  <c r="AD165" i="47"/>
  <c r="T165" i="47"/>
  <c r="AB165" i="47"/>
  <c r="U165" i="47"/>
  <c r="AB164" i="47"/>
  <c r="U164" i="47"/>
  <c r="AA164" i="47"/>
  <c r="AD164" i="47"/>
  <c r="T164" i="47"/>
  <c r="AA163" i="47"/>
  <c r="AD163" i="47"/>
  <c r="T163" i="47"/>
  <c r="AB163" i="47"/>
  <c r="U163" i="47"/>
  <c r="AA162" i="47"/>
  <c r="AD162" i="47"/>
  <c r="T162" i="47"/>
  <c r="AB162" i="47"/>
  <c r="U162" i="47"/>
  <c r="AB161" i="47"/>
  <c r="U161" i="47"/>
  <c r="AA161" i="47"/>
  <c r="AD161" i="47"/>
  <c r="T161" i="47"/>
  <c r="AA160" i="47"/>
  <c r="AD160" i="47"/>
  <c r="T160" i="47"/>
  <c r="AB160" i="47"/>
  <c r="AG504" i="47" s="1"/>
  <c r="U160" i="47"/>
  <c r="AA159" i="47"/>
  <c r="AD159" i="47"/>
  <c r="T159" i="47"/>
  <c r="AB159" i="47"/>
  <c r="U159" i="47"/>
  <c r="AB158" i="47"/>
  <c r="U158" i="47"/>
  <c r="AA158" i="47"/>
  <c r="AD158" i="47"/>
  <c r="T158" i="47"/>
  <c r="AA157" i="47"/>
  <c r="AD157" i="47"/>
  <c r="T157" i="47"/>
  <c r="AB157" i="47"/>
  <c r="U157" i="47"/>
  <c r="AA156" i="47"/>
  <c r="AD156" i="47"/>
  <c r="T156" i="47"/>
  <c r="AB156" i="47"/>
  <c r="U156" i="47"/>
  <c r="AA155" i="47"/>
  <c r="AD155" i="47"/>
  <c r="T155" i="47"/>
  <c r="AB155" i="47"/>
  <c r="U155" i="47"/>
  <c r="AB154" i="47"/>
  <c r="U154" i="47"/>
  <c r="AA154" i="47"/>
  <c r="AD154" i="47"/>
  <c r="T154" i="47"/>
  <c r="V154" i="47" s="1"/>
  <c r="AA153" i="47"/>
  <c r="AD153" i="47"/>
  <c r="T153" i="47"/>
  <c r="AB153" i="47"/>
  <c r="U153" i="47"/>
  <c r="AB152" i="47"/>
  <c r="U152" i="47"/>
  <c r="AA152" i="47"/>
  <c r="AD152" i="47"/>
  <c r="T152" i="47"/>
  <c r="AA151" i="47"/>
  <c r="AD151" i="47"/>
  <c r="T151" i="47"/>
  <c r="AB151" i="47"/>
  <c r="U151" i="47"/>
  <c r="AB150" i="47"/>
  <c r="U150" i="47"/>
  <c r="AA150" i="47"/>
  <c r="AD150" i="47"/>
  <c r="T150" i="47"/>
  <c r="AA149" i="47"/>
  <c r="T149" i="47"/>
  <c r="AA148" i="47"/>
  <c r="AD148" i="47"/>
  <c r="T148" i="47"/>
  <c r="AB148" i="47"/>
  <c r="U148" i="47"/>
  <c r="AA147" i="47"/>
  <c r="AD147" i="47"/>
  <c r="T147" i="47"/>
  <c r="AB147" i="47"/>
  <c r="U147" i="47"/>
  <c r="AA146" i="47"/>
  <c r="AD146" i="47"/>
  <c r="T146" i="47"/>
  <c r="AB146" i="47"/>
  <c r="U146" i="47"/>
  <c r="AA145" i="47"/>
  <c r="AD145" i="47"/>
  <c r="T145" i="47"/>
  <c r="AB145" i="47"/>
  <c r="U145" i="47"/>
  <c r="AB144" i="47"/>
  <c r="AG82" i="47" s="1"/>
  <c r="AK82" i="47" s="1"/>
  <c r="U144" i="47"/>
  <c r="AA144" i="47"/>
  <c r="AD144" i="47"/>
  <c r="T144" i="47"/>
  <c r="AB143" i="47"/>
  <c r="U143" i="47"/>
  <c r="AA143" i="47"/>
  <c r="AD143" i="47"/>
  <c r="T143" i="47"/>
  <c r="AA142" i="47"/>
  <c r="AD142" i="47"/>
  <c r="T142" i="47"/>
  <c r="AB142" i="47"/>
  <c r="U142" i="47"/>
  <c r="AB141" i="47"/>
  <c r="U141" i="47"/>
  <c r="AA141" i="47"/>
  <c r="AD141" i="47"/>
  <c r="T141" i="47"/>
  <c r="AB140" i="47"/>
  <c r="U140" i="47"/>
  <c r="AA140" i="47"/>
  <c r="AD140" i="47"/>
  <c r="T140" i="47"/>
  <c r="AB139" i="47"/>
  <c r="U139" i="47"/>
  <c r="AA139" i="47"/>
  <c r="AD139" i="47"/>
  <c r="T139" i="47"/>
  <c r="AB138" i="47"/>
  <c r="U138" i="47"/>
  <c r="AA138" i="47"/>
  <c r="AD138" i="47"/>
  <c r="T138" i="47"/>
  <c r="AB137" i="47"/>
  <c r="U137" i="47"/>
  <c r="AA137" i="47"/>
  <c r="AD137" i="47"/>
  <c r="T137" i="47"/>
  <c r="AA136" i="47"/>
  <c r="AD136" i="47"/>
  <c r="T136" i="47"/>
  <c r="AB136" i="47"/>
  <c r="U136" i="47"/>
  <c r="AA135" i="47"/>
  <c r="AD135" i="47"/>
  <c r="T135" i="47"/>
  <c r="AB135" i="47"/>
  <c r="U135" i="47"/>
  <c r="AA134" i="47"/>
  <c r="AD134" i="47"/>
  <c r="T134" i="47"/>
  <c r="AB134" i="47"/>
  <c r="U134" i="47"/>
  <c r="AA133" i="47"/>
  <c r="AD133" i="47"/>
  <c r="T133" i="47"/>
  <c r="AB133" i="47"/>
  <c r="U133" i="47"/>
  <c r="AA132" i="47"/>
  <c r="AD132" i="47"/>
  <c r="T132" i="47"/>
  <c r="AB132" i="47"/>
  <c r="U132" i="47"/>
  <c r="AB131" i="47"/>
  <c r="U131" i="47"/>
  <c r="AA131" i="47"/>
  <c r="AD131" i="47"/>
  <c r="T131" i="47"/>
  <c r="AB130" i="47"/>
  <c r="U130" i="47"/>
  <c r="AA130" i="47"/>
  <c r="AD130" i="47"/>
  <c r="T130" i="47"/>
  <c r="AB129" i="47"/>
  <c r="U129" i="47"/>
  <c r="AA129" i="47"/>
  <c r="AD129" i="47"/>
  <c r="T129" i="47"/>
  <c r="AA128" i="47"/>
  <c r="AD128" i="47"/>
  <c r="T128" i="47"/>
  <c r="AB128" i="47"/>
  <c r="U128" i="47"/>
  <c r="AB127" i="47"/>
  <c r="U127" i="47"/>
  <c r="AA127" i="47"/>
  <c r="AD127" i="47"/>
  <c r="T127" i="47"/>
  <c r="AB126" i="47"/>
  <c r="U126" i="47"/>
  <c r="AA126" i="47"/>
  <c r="AD126" i="47"/>
  <c r="T126" i="47"/>
  <c r="AA125" i="47"/>
  <c r="AD125" i="47"/>
  <c r="T125" i="47"/>
  <c r="AB125" i="47"/>
  <c r="U125" i="47"/>
  <c r="AB124" i="47"/>
  <c r="U124" i="47"/>
  <c r="AA124" i="47"/>
  <c r="AD124" i="47"/>
  <c r="T124" i="47"/>
  <c r="V124" i="47" s="1"/>
  <c r="AA123" i="47"/>
  <c r="AD123" i="47"/>
  <c r="T123" i="47"/>
  <c r="AB123" i="47"/>
  <c r="U123" i="47"/>
  <c r="AA122" i="47"/>
  <c r="AD122" i="47"/>
  <c r="T122" i="47"/>
  <c r="AB122" i="47"/>
  <c r="AG847" i="47" s="1"/>
  <c r="AK847" i="47" s="1"/>
  <c r="U122" i="47"/>
  <c r="AB121" i="47"/>
  <c r="U121" i="47"/>
  <c r="AA121" i="47"/>
  <c r="AD121" i="47"/>
  <c r="T121" i="47"/>
  <c r="AA120" i="47"/>
  <c r="AD120" i="47"/>
  <c r="T120" i="47"/>
  <c r="AB120" i="47"/>
  <c r="U120" i="47"/>
  <c r="AB119" i="47"/>
  <c r="U119" i="47"/>
  <c r="AA119" i="47"/>
  <c r="AD119" i="47"/>
  <c r="T119" i="47"/>
  <c r="AB118" i="47"/>
  <c r="U118" i="47"/>
  <c r="AA118" i="47"/>
  <c r="AD118" i="47"/>
  <c r="T118" i="47"/>
  <c r="AB117" i="47"/>
  <c r="U117" i="47"/>
  <c r="AA117" i="47"/>
  <c r="AD117" i="47"/>
  <c r="T117" i="47"/>
  <c r="AB116" i="47"/>
  <c r="U116" i="47"/>
  <c r="AA116" i="47"/>
  <c r="AD116" i="47"/>
  <c r="T116" i="47"/>
  <c r="AA115" i="47"/>
  <c r="AD115" i="47"/>
  <c r="T115" i="47"/>
  <c r="AB115" i="47"/>
  <c r="U115" i="47"/>
  <c r="AA114" i="47"/>
  <c r="AD114" i="47"/>
  <c r="T114" i="47"/>
  <c r="AB114" i="47"/>
  <c r="U114" i="47"/>
  <c r="AB113" i="47"/>
  <c r="U113" i="47"/>
  <c r="AA113" i="47"/>
  <c r="AD113" i="47"/>
  <c r="T113" i="47"/>
  <c r="AB112" i="47"/>
  <c r="AG553" i="47" s="1"/>
  <c r="U112" i="47"/>
  <c r="AA112" i="47"/>
  <c r="AD112" i="47"/>
  <c r="T112" i="47"/>
  <c r="AA111" i="47"/>
  <c r="AD111" i="47"/>
  <c r="T111" i="47"/>
  <c r="AB111" i="47"/>
  <c r="U111" i="47"/>
  <c r="AA110" i="47"/>
  <c r="AD110" i="47"/>
  <c r="T110" i="47"/>
  <c r="AB110" i="47"/>
  <c r="U110" i="47"/>
  <c r="AB109" i="47"/>
  <c r="U109" i="47"/>
  <c r="AA109" i="47"/>
  <c r="AD109" i="47"/>
  <c r="T109" i="47"/>
  <c r="AB108" i="47"/>
  <c r="U108" i="47"/>
  <c r="AA108" i="47"/>
  <c r="AD108" i="47"/>
  <c r="T108" i="47"/>
  <c r="AB107" i="47"/>
  <c r="U107" i="47"/>
  <c r="AA107" i="47"/>
  <c r="AD107" i="47"/>
  <c r="T107" i="47"/>
  <c r="AA106" i="47"/>
  <c r="AD106" i="47"/>
  <c r="T106" i="47"/>
  <c r="AB106" i="47"/>
  <c r="U106" i="47"/>
  <c r="AA105" i="47"/>
  <c r="AD105" i="47"/>
  <c r="T105" i="47"/>
  <c r="AB105" i="47"/>
  <c r="U105" i="47"/>
  <c r="AB104" i="47"/>
  <c r="U104" i="47"/>
  <c r="AA104" i="47"/>
  <c r="AD104" i="47"/>
  <c r="T104" i="47"/>
  <c r="AB103" i="47"/>
  <c r="U103" i="47"/>
  <c r="AA103" i="47"/>
  <c r="AD103" i="47"/>
  <c r="T103" i="47"/>
  <c r="AA102" i="47"/>
  <c r="AD102" i="47"/>
  <c r="T102" i="47"/>
  <c r="AB102" i="47"/>
  <c r="U102" i="47"/>
  <c r="AB101" i="47"/>
  <c r="U101" i="47"/>
  <c r="AA101" i="47"/>
  <c r="AD101" i="47"/>
  <c r="T101" i="47"/>
  <c r="V101" i="47" s="1"/>
  <c r="AA100" i="47"/>
  <c r="AD100" i="47"/>
  <c r="T100" i="47"/>
  <c r="AB100" i="47"/>
  <c r="AG859" i="47" s="1"/>
  <c r="AK859" i="47" s="1"/>
  <c r="U100" i="47"/>
  <c r="AB99" i="47"/>
  <c r="U99" i="47"/>
  <c r="AA99" i="47"/>
  <c r="AD99" i="47"/>
  <c r="T99" i="47"/>
  <c r="AB98" i="47"/>
  <c r="U98" i="47"/>
  <c r="AA98" i="47"/>
  <c r="AD98" i="47"/>
  <c r="T98" i="47"/>
  <c r="AA97" i="47"/>
  <c r="AD97" i="47"/>
  <c r="T97" i="47"/>
  <c r="AB97" i="47"/>
  <c r="U97" i="47"/>
  <c r="AA96" i="47"/>
  <c r="AD96" i="47"/>
  <c r="T96" i="47"/>
  <c r="AB96" i="47"/>
  <c r="U96" i="47"/>
  <c r="AA95" i="47"/>
  <c r="AD95" i="47"/>
  <c r="T95" i="47"/>
  <c r="AB95" i="47"/>
  <c r="U95" i="47"/>
  <c r="AA94" i="47"/>
  <c r="AD94" i="47"/>
  <c r="T94" i="47"/>
  <c r="AB94" i="47"/>
  <c r="U94" i="47"/>
  <c r="AA93" i="47"/>
  <c r="AD93" i="47"/>
  <c r="T93" i="47"/>
  <c r="AB93" i="47"/>
  <c r="U93" i="47"/>
  <c r="AA92" i="47"/>
  <c r="AD92" i="47"/>
  <c r="T92" i="47"/>
  <c r="AB92" i="47"/>
  <c r="U92" i="47"/>
  <c r="AB91" i="47"/>
  <c r="U91" i="47"/>
  <c r="AA91" i="47"/>
  <c r="AD91" i="47"/>
  <c r="T91" i="47"/>
  <c r="AA90" i="47"/>
  <c r="AD90" i="47"/>
  <c r="T90" i="47"/>
  <c r="AB90" i="47"/>
  <c r="U90" i="47"/>
  <c r="AA89" i="47"/>
  <c r="AD89" i="47"/>
  <c r="T89" i="47"/>
  <c r="AB89" i="47"/>
  <c r="U89" i="47"/>
  <c r="AA88" i="47"/>
  <c r="AD88" i="47"/>
  <c r="T88" i="47"/>
  <c r="AB88" i="47"/>
  <c r="U88" i="47"/>
  <c r="AB87" i="47"/>
  <c r="U87" i="47"/>
  <c r="AA87" i="47"/>
  <c r="AD87" i="47"/>
  <c r="T87" i="47"/>
  <c r="AB86" i="47"/>
  <c r="U86" i="47"/>
  <c r="AA86" i="47"/>
  <c r="AD86" i="47"/>
  <c r="T86" i="47"/>
  <c r="AA85" i="47"/>
  <c r="AD85" i="47"/>
  <c r="T85" i="47"/>
  <c r="AB85" i="47"/>
  <c r="U85" i="47"/>
  <c r="AB84" i="47"/>
  <c r="U84" i="47"/>
  <c r="AA84" i="47"/>
  <c r="AD84" i="47"/>
  <c r="T84" i="47"/>
  <c r="AA83" i="47"/>
  <c r="AD83" i="47"/>
  <c r="T83" i="47"/>
  <c r="AB83" i="47"/>
  <c r="U83" i="47"/>
  <c r="AA82" i="47"/>
  <c r="AD82" i="47"/>
  <c r="T82" i="47"/>
  <c r="AB82" i="47"/>
  <c r="U82" i="47"/>
  <c r="AB81" i="47"/>
  <c r="U81" i="47"/>
  <c r="AA81" i="47"/>
  <c r="AD81" i="47"/>
  <c r="T81" i="47"/>
  <c r="AB80" i="47"/>
  <c r="U80" i="47"/>
  <c r="AA80" i="47"/>
  <c r="AD80" i="47"/>
  <c r="T80" i="47"/>
  <c r="AA79" i="47"/>
  <c r="AD79" i="47"/>
  <c r="T79" i="47"/>
  <c r="AB79" i="47"/>
  <c r="U79" i="47"/>
  <c r="AA78" i="47"/>
  <c r="AD78" i="47"/>
  <c r="T78" i="47"/>
  <c r="AB78" i="47"/>
  <c r="U78" i="47"/>
  <c r="AB77" i="47"/>
  <c r="U77" i="47"/>
  <c r="AA77" i="47"/>
  <c r="AD77" i="47"/>
  <c r="T77" i="47"/>
  <c r="AA76" i="47"/>
  <c r="AD76" i="47"/>
  <c r="T76" i="47"/>
  <c r="AB76" i="47"/>
  <c r="U76" i="47"/>
  <c r="AB75" i="47"/>
  <c r="U75" i="47"/>
  <c r="AA75" i="47"/>
  <c r="AD75" i="47"/>
  <c r="T75" i="47"/>
  <c r="AA74" i="47"/>
  <c r="AD74" i="47"/>
  <c r="T74" i="47"/>
  <c r="AB74" i="47"/>
  <c r="U74" i="47"/>
  <c r="AA73" i="47"/>
  <c r="AD73" i="47"/>
  <c r="T73" i="47"/>
  <c r="AB73" i="47"/>
  <c r="U73" i="47"/>
  <c r="AB72" i="47"/>
  <c r="U72" i="47"/>
  <c r="AA72" i="47"/>
  <c r="AD72" i="47"/>
  <c r="T72" i="47"/>
  <c r="AB71" i="47"/>
  <c r="U71" i="47"/>
  <c r="AA71" i="47"/>
  <c r="AD71" i="47"/>
  <c r="T71" i="47"/>
  <c r="AA70" i="47"/>
  <c r="AD70" i="47"/>
  <c r="T70" i="47"/>
  <c r="AB70" i="47"/>
  <c r="U70" i="47"/>
  <c r="AA69" i="47"/>
  <c r="AD69" i="47"/>
  <c r="T69" i="47"/>
  <c r="AB69" i="47"/>
  <c r="U69" i="47"/>
  <c r="AB68" i="47"/>
  <c r="U68" i="47"/>
  <c r="AA68" i="47"/>
  <c r="AD68" i="47"/>
  <c r="T68" i="47"/>
  <c r="U67" i="47"/>
  <c r="AB67" i="47"/>
  <c r="AA67" i="47"/>
  <c r="AD67" i="47"/>
  <c r="T67" i="47"/>
  <c r="U66" i="47"/>
  <c r="AB66" i="47"/>
  <c r="AD66" i="47"/>
  <c r="T66" i="47"/>
  <c r="AA66" i="47"/>
  <c r="AD65" i="47"/>
  <c r="T65" i="47"/>
  <c r="AA65" i="47"/>
  <c r="AB65" i="47"/>
  <c r="U65" i="47"/>
  <c r="AB64" i="47"/>
  <c r="U64" i="47"/>
  <c r="T64" i="47"/>
  <c r="AA64" i="47"/>
  <c r="AD64" i="47"/>
  <c r="T63" i="47"/>
  <c r="AA63" i="47"/>
  <c r="AD63" i="47"/>
  <c r="U63" i="47"/>
  <c r="AB63" i="47"/>
  <c r="AD62" i="47"/>
  <c r="T62" i="47"/>
  <c r="AA62" i="47"/>
  <c r="U62" i="47"/>
  <c r="AB62" i="47"/>
  <c r="AB61" i="47"/>
  <c r="U61" i="47"/>
  <c r="AD61" i="47"/>
  <c r="AA61" i="47"/>
  <c r="T61" i="47"/>
  <c r="AA60" i="47"/>
  <c r="T60" i="47"/>
  <c r="AD60" i="47"/>
  <c r="AB60" i="47"/>
  <c r="U60" i="47"/>
  <c r="T59" i="47"/>
  <c r="AA59" i="47"/>
  <c r="AD59" i="47"/>
  <c r="U59" i="47"/>
  <c r="AB59" i="47"/>
  <c r="AA1129" i="47"/>
  <c r="T1129" i="47"/>
  <c r="AD1129" i="47"/>
  <c r="AD1010" i="47"/>
  <c r="AA1010" i="47"/>
  <c r="AC1010" i="47" s="1"/>
  <c r="AE1010" i="47" s="1"/>
  <c r="T1010" i="47"/>
  <c r="AB58" i="47"/>
  <c r="U58" i="47"/>
  <c r="AD58" i="47"/>
  <c r="T58" i="47"/>
  <c r="AA58" i="47"/>
  <c r="L58" i="47"/>
  <c r="K58" i="47"/>
  <c r="N58" i="47"/>
  <c r="M58" i="47"/>
  <c r="AB57" i="47"/>
  <c r="U57" i="47"/>
  <c r="AA57" i="47"/>
  <c r="AD57" i="47"/>
  <c r="T57" i="47"/>
  <c r="AA56" i="47"/>
  <c r="AD56" i="47"/>
  <c r="T56" i="47"/>
  <c r="AB56" i="47"/>
  <c r="U56" i="47"/>
  <c r="AA55" i="47"/>
  <c r="AD55" i="47"/>
  <c r="T55" i="47"/>
  <c r="AB55" i="47"/>
  <c r="U55" i="47"/>
  <c r="AB54" i="47"/>
  <c r="U54" i="47"/>
  <c r="AA54" i="47"/>
  <c r="AD54" i="47"/>
  <c r="T54" i="47"/>
  <c r="AA53" i="47"/>
  <c r="AD53" i="47"/>
  <c r="T53" i="47"/>
  <c r="AB53" i="47"/>
  <c r="U53" i="47"/>
  <c r="AA52" i="47"/>
  <c r="AD52" i="47"/>
  <c r="T52" i="47"/>
  <c r="AB52" i="47"/>
  <c r="U52" i="47"/>
  <c r="AA51" i="47"/>
  <c r="AD51" i="47"/>
  <c r="T51" i="47"/>
  <c r="AB51" i="47"/>
  <c r="U51" i="47"/>
  <c r="AA50" i="47"/>
  <c r="AD50" i="47"/>
  <c r="T50" i="47"/>
  <c r="AB50" i="47"/>
  <c r="U50" i="47"/>
  <c r="AB49" i="47"/>
  <c r="U49" i="47"/>
  <c r="AA49" i="47"/>
  <c r="AD49" i="47"/>
  <c r="T49" i="47"/>
  <c r="AB48" i="47"/>
  <c r="U48" i="47"/>
  <c r="AA48" i="47"/>
  <c r="AD48" i="47"/>
  <c r="T48" i="47"/>
  <c r="AA47" i="47"/>
  <c r="AD47" i="47"/>
  <c r="T47" i="47"/>
  <c r="AB47" i="47"/>
  <c r="U47" i="47"/>
  <c r="AB46" i="47"/>
  <c r="AG28" i="47" s="1"/>
  <c r="U46" i="47"/>
  <c r="AA46" i="47"/>
  <c r="AD46" i="47"/>
  <c r="T46" i="47"/>
  <c r="AA45" i="47"/>
  <c r="AD45" i="47"/>
  <c r="T45" i="47"/>
  <c r="AB45" i="47"/>
  <c r="U45" i="47"/>
  <c r="AA44" i="47"/>
  <c r="AD44" i="47"/>
  <c r="T44" i="47"/>
  <c r="AB44" i="47"/>
  <c r="U44" i="47"/>
  <c r="AB43" i="47"/>
  <c r="U43" i="47"/>
  <c r="AA43" i="47"/>
  <c r="AD43" i="47"/>
  <c r="T43" i="47"/>
  <c r="AA42" i="47"/>
  <c r="AD42" i="47"/>
  <c r="T42" i="47"/>
  <c r="AB42" i="47"/>
  <c r="U42" i="47"/>
  <c r="AA41" i="47"/>
  <c r="AD41" i="47"/>
  <c r="T41" i="47"/>
  <c r="AB41" i="47"/>
  <c r="U41" i="47"/>
  <c r="AA40" i="47"/>
  <c r="AD40" i="47"/>
  <c r="T40" i="47"/>
  <c r="AB40" i="47"/>
  <c r="U40" i="47"/>
  <c r="AA39" i="47"/>
  <c r="AD39" i="47"/>
  <c r="T39" i="47"/>
  <c r="AB39" i="47"/>
  <c r="U39" i="47"/>
  <c r="AB38" i="47"/>
  <c r="U38" i="47"/>
  <c r="AA38" i="47"/>
  <c r="AD38" i="47"/>
  <c r="T38" i="47"/>
  <c r="AA37" i="47"/>
  <c r="AD37" i="47"/>
  <c r="T37" i="47"/>
  <c r="AB37" i="47"/>
  <c r="U37" i="47"/>
  <c r="AB36" i="47"/>
  <c r="U36" i="47"/>
  <c r="AA36" i="47"/>
  <c r="AD36" i="47"/>
  <c r="T36" i="47"/>
  <c r="AA35" i="47"/>
  <c r="AD35" i="47"/>
  <c r="T35" i="47"/>
  <c r="AB35" i="47"/>
  <c r="U35" i="47"/>
  <c r="AA34" i="47"/>
  <c r="AD34" i="47"/>
  <c r="T34" i="47"/>
  <c r="AB34" i="47"/>
  <c r="U34" i="47"/>
  <c r="AB33" i="47"/>
  <c r="U33" i="47"/>
  <c r="AA33" i="47"/>
  <c r="AD33" i="47"/>
  <c r="T33" i="47"/>
  <c r="AA32" i="47"/>
  <c r="AD32" i="47"/>
  <c r="T32" i="47"/>
  <c r="AB32" i="47"/>
  <c r="U32" i="47"/>
  <c r="AA31" i="47"/>
  <c r="AD31" i="47"/>
  <c r="T31" i="47"/>
  <c r="AB31" i="47"/>
  <c r="U31" i="47"/>
  <c r="AA30" i="47"/>
  <c r="AD30" i="47"/>
  <c r="T30" i="47"/>
  <c r="AB30" i="47"/>
  <c r="U30" i="47"/>
  <c r="AB29" i="47"/>
  <c r="U29" i="47"/>
  <c r="AA29" i="47"/>
  <c r="AD29" i="47"/>
  <c r="T29" i="47"/>
  <c r="AB28" i="47"/>
  <c r="AG613" i="47" s="1"/>
  <c r="U28" i="47"/>
  <c r="AA28" i="47"/>
  <c r="AD28" i="47"/>
  <c r="T28" i="47"/>
  <c r="AA27" i="47"/>
  <c r="AD27" i="47"/>
  <c r="T27" i="47"/>
  <c r="AB27" i="47"/>
  <c r="U27" i="47"/>
  <c r="AA26" i="47"/>
  <c r="AD26" i="47"/>
  <c r="T26" i="47"/>
  <c r="AB26" i="47"/>
  <c r="U26" i="47"/>
  <c r="AA25" i="47"/>
  <c r="AD25" i="47"/>
  <c r="T25" i="47"/>
  <c r="AB25" i="47"/>
  <c r="U25" i="47"/>
  <c r="AA24" i="47"/>
  <c r="AD24" i="47"/>
  <c r="T24" i="47"/>
  <c r="AB24" i="47"/>
  <c r="U24" i="47"/>
  <c r="AA23" i="47"/>
  <c r="AD23" i="47"/>
  <c r="T23" i="47"/>
  <c r="AB23" i="47"/>
  <c r="AG935" i="47" s="1"/>
  <c r="AK935" i="47" s="1"/>
  <c r="U23" i="47"/>
  <c r="AA22" i="47"/>
  <c r="AD22" i="47"/>
  <c r="T22" i="47"/>
  <c r="AB22" i="47"/>
  <c r="U22" i="47"/>
  <c r="AA21" i="47"/>
  <c r="AD21" i="47"/>
  <c r="T21" i="47"/>
  <c r="AB21" i="47"/>
  <c r="U21" i="47"/>
  <c r="AA20" i="47"/>
  <c r="AD20" i="47"/>
  <c r="T20" i="47"/>
  <c r="AB20" i="47"/>
  <c r="U20" i="47"/>
  <c r="AB19" i="47"/>
  <c r="U19" i="47"/>
  <c r="AA19" i="47"/>
  <c r="AG13" i="47" s="1"/>
  <c r="AD19" i="47"/>
  <c r="T19" i="47"/>
  <c r="V19" i="47" s="1"/>
  <c r="AA18" i="47"/>
  <c r="AD18" i="47"/>
  <c r="T18" i="47"/>
  <c r="AB18" i="47"/>
  <c r="U18" i="47"/>
  <c r="AB17" i="47"/>
  <c r="U17" i="47"/>
  <c r="AA17" i="47"/>
  <c r="AD17" i="47"/>
  <c r="T17" i="47"/>
  <c r="AA16" i="47"/>
  <c r="AD16" i="47"/>
  <c r="T16" i="47"/>
  <c r="AB16" i="47"/>
  <c r="U16" i="47"/>
  <c r="AA15" i="47"/>
  <c r="AD15" i="47"/>
  <c r="T15" i="47"/>
  <c r="AB15" i="47"/>
  <c r="AG706" i="47" s="1"/>
  <c r="U15" i="47"/>
  <c r="AB14" i="47"/>
  <c r="U14" i="47"/>
  <c r="AA14" i="47"/>
  <c r="AD14" i="47"/>
  <c r="T14" i="47"/>
  <c r="AA13" i="47"/>
  <c r="AD13" i="47"/>
  <c r="T13" i="47"/>
  <c r="AB13" i="47"/>
  <c r="AG10" i="47" s="1"/>
  <c r="U13" i="47"/>
  <c r="AA12" i="47"/>
  <c r="AD12" i="47"/>
  <c r="T12" i="47"/>
  <c r="AB12" i="47"/>
  <c r="AG789" i="47" s="1"/>
  <c r="AK789" i="47" s="1"/>
  <c r="U12" i="47"/>
  <c r="AA11" i="47"/>
  <c r="AG8" i="47" s="1"/>
  <c r="AK8" i="47" s="1"/>
  <c r="AD11" i="47"/>
  <c r="T11" i="47"/>
  <c r="AB11" i="47"/>
  <c r="AG635" i="47" s="1"/>
  <c r="AK635" i="47" s="1"/>
  <c r="U11" i="47"/>
  <c r="AA10" i="47"/>
  <c r="AD10" i="47"/>
  <c r="T10" i="47"/>
  <c r="AB10" i="47"/>
  <c r="AG6" i="47" s="1"/>
  <c r="U10" i="47"/>
  <c r="AB9" i="47"/>
  <c r="AG825" i="47" s="1"/>
  <c r="U9" i="47"/>
  <c r="AA9" i="47"/>
  <c r="AC9" i="47" s="1"/>
  <c r="AD9" i="47"/>
  <c r="T9" i="47"/>
  <c r="V9" i="47" s="1"/>
  <c r="AA8" i="47"/>
  <c r="AD8" i="47"/>
  <c r="T8" i="47"/>
  <c r="AB8" i="47"/>
  <c r="AG166" i="47" s="1"/>
  <c r="AK166" i="47" s="1"/>
  <c r="U8" i="47"/>
  <c r="AA7" i="47"/>
  <c r="AD7" i="47"/>
  <c r="T7" i="47"/>
  <c r="AB7" i="47"/>
  <c r="U7" i="47"/>
  <c r="AA6" i="47"/>
  <c r="AD6" i="47"/>
  <c r="T6" i="47"/>
  <c r="AB6" i="47"/>
  <c r="AG547" i="47" s="1"/>
  <c r="U6" i="47"/>
  <c r="AA5" i="47"/>
  <c r="AD5" i="47"/>
  <c r="T5" i="47"/>
  <c r="AB5" i="47"/>
  <c r="AG296" i="47" s="1"/>
  <c r="U5" i="47"/>
  <c r="AA4" i="47"/>
  <c r="AD4" i="47"/>
  <c r="T4" i="47"/>
  <c r="AB4" i="47"/>
  <c r="AG614" i="47" s="1"/>
  <c r="AK614" i="47" s="1"/>
  <c r="U4" i="47"/>
  <c r="AA3" i="47"/>
  <c r="AD3" i="47"/>
  <c r="T3" i="47"/>
  <c r="AB3" i="47"/>
  <c r="AG522" i="47" s="1"/>
  <c r="AK522" i="47" s="1"/>
  <c r="U3" i="47"/>
  <c r="AA2" i="47"/>
  <c r="AD2" i="47"/>
  <c r="T2" i="47"/>
  <c r="B6" i="18"/>
  <c r="B23" i="18"/>
  <c r="K5" i="18"/>
  <c r="K6" i="18"/>
  <c r="K7" i="18"/>
  <c r="J6" i="18"/>
  <c r="K8" i="18"/>
  <c r="J5" i="18"/>
  <c r="J7" i="18"/>
  <c r="J8" i="18"/>
  <c r="W5" i="18"/>
  <c r="W10" i="18"/>
  <c r="W12" i="18"/>
  <c r="X15" i="18"/>
  <c r="X20" i="18"/>
  <c r="W7" i="18"/>
  <c r="X8" i="18"/>
  <c r="X10" i="18"/>
  <c r="X19" i="18"/>
  <c r="X11" i="18"/>
  <c r="X5" i="18"/>
  <c r="X6" i="18"/>
  <c r="X14" i="18"/>
  <c r="W8" i="18"/>
  <c r="W11" i="18"/>
  <c r="W19" i="18"/>
  <c r="W17" i="18"/>
  <c r="X7" i="18"/>
  <c r="X18" i="18"/>
  <c r="W9" i="18"/>
  <c r="X16" i="18"/>
  <c r="X13" i="18"/>
  <c r="W20" i="18"/>
  <c r="X9" i="18"/>
  <c r="W15" i="18"/>
  <c r="W14" i="18"/>
  <c r="W16" i="18"/>
  <c r="W18" i="18"/>
  <c r="W6" i="18"/>
  <c r="X12" i="18"/>
  <c r="W13" i="18"/>
  <c r="X17"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W53" i="18"/>
  <c r="X53" i="18"/>
  <c r="AH1454" i="47"/>
  <c r="AI1454" i="47" s="1"/>
  <c r="AJ1454" i="47" s="1"/>
  <c r="AH1453" i="47"/>
  <c r="AI1453" i="47" s="1"/>
  <c r="AJ1453" i="47" s="1"/>
  <c r="AH1446" i="47"/>
  <c r="AI1446" i="47" s="1"/>
  <c r="AJ1446" i="47" s="1"/>
  <c r="AH1445" i="47"/>
  <c r="AI1445" i="47" s="1"/>
  <c r="AJ1445" i="47" s="1"/>
  <c r="AH1442" i="47"/>
  <c r="AI1442" i="47" s="1"/>
  <c r="AJ1442" i="47" s="1"/>
  <c r="AH1425" i="47"/>
  <c r="AI1425" i="47" s="1"/>
  <c r="AJ1425" i="47" s="1"/>
  <c r="AH1421" i="47"/>
  <c r="AI1421" i="47" s="1"/>
  <c r="AJ1421" i="47" s="1"/>
  <c r="AH1336" i="47"/>
  <c r="AI1336" i="47" s="1"/>
  <c r="AJ1336" i="47" s="1"/>
  <c r="AH1490" i="47"/>
  <c r="AI1490" i="47" s="1"/>
  <c r="AJ1490" i="47" s="1"/>
  <c r="AH1488" i="47"/>
  <c r="AI1488" i="47" s="1"/>
  <c r="AJ1488" i="47" s="1"/>
  <c r="AH1482" i="47"/>
  <c r="AI1482" i="47" s="1"/>
  <c r="AJ1482" i="47" s="1"/>
  <c r="AH1479" i="47"/>
  <c r="AI1479" i="47" s="1"/>
  <c r="AJ1479" i="47" s="1"/>
  <c r="AH1475" i="47"/>
  <c r="AI1475" i="47" s="1"/>
  <c r="AJ1475" i="47" s="1"/>
  <c r="AH1472" i="47"/>
  <c r="AI1472" i="47" s="1"/>
  <c r="AJ1472" i="47" s="1"/>
  <c r="AH1468" i="47"/>
  <c r="AI1468" i="47" s="1"/>
  <c r="AJ1468" i="47" s="1"/>
  <c r="AH1455" i="47"/>
  <c r="AI1455" i="47" s="1"/>
  <c r="AJ1455" i="47" s="1"/>
  <c r="AH1444" i="47"/>
  <c r="AI1444" i="47" s="1"/>
  <c r="AJ1444" i="47" s="1"/>
  <c r="AH1419" i="47"/>
  <c r="AI1419" i="47" s="1"/>
  <c r="AJ1419" i="47" s="1"/>
  <c r="AH1414" i="47"/>
  <c r="AI1414" i="47" s="1"/>
  <c r="AJ1414" i="47" s="1"/>
  <c r="AH1412" i="47"/>
  <c r="AI1412" i="47" s="1"/>
  <c r="AJ1412" i="47" s="1"/>
  <c r="AH1411" i="47"/>
  <c r="AI1411" i="47" s="1"/>
  <c r="AJ1411" i="47" s="1"/>
  <c r="AH1405" i="47"/>
  <c r="AI1405" i="47" s="1"/>
  <c r="AJ1405" i="47" s="1"/>
  <c r="AH1404" i="47"/>
  <c r="AI1404" i="47" s="1"/>
  <c r="AJ1404" i="47" s="1"/>
  <c r="AH1402" i="47"/>
  <c r="AI1402" i="47" s="1"/>
  <c r="AJ1402" i="47" s="1"/>
  <c r="AH1401" i="47"/>
  <c r="AI1401" i="47" s="1"/>
  <c r="AJ1401" i="47" s="1"/>
  <c r="AH1400" i="47"/>
  <c r="AI1400" i="47" s="1"/>
  <c r="AJ1400" i="47" s="1"/>
  <c r="AH1398" i="47"/>
  <c r="AI1398" i="47" s="1"/>
  <c r="AJ1398" i="47" s="1"/>
  <c r="AH1397" i="47"/>
  <c r="AI1397" i="47" s="1"/>
  <c r="AJ1397" i="47" s="1"/>
  <c r="AH1393" i="47"/>
  <c r="AI1393" i="47" s="1"/>
  <c r="AJ1393" i="47" s="1"/>
  <c r="AH1392" i="47"/>
  <c r="AI1392" i="47" s="1"/>
  <c r="AJ1392" i="47" s="1"/>
  <c r="AH1391" i="47"/>
  <c r="AI1391" i="47" s="1"/>
  <c r="AJ1391" i="47" s="1"/>
  <c r="AH1390" i="47"/>
  <c r="AI1390" i="47" s="1"/>
  <c r="AJ1390" i="47" s="1"/>
  <c r="AH1389" i="47"/>
  <c r="AI1389" i="47" s="1"/>
  <c r="AJ1389" i="47" s="1"/>
  <c r="AH1388" i="47"/>
  <c r="AI1388" i="47" s="1"/>
  <c r="AJ1388" i="47" s="1"/>
  <c r="AH1387" i="47"/>
  <c r="AI1387" i="47" s="1"/>
  <c r="AJ1387" i="47" s="1"/>
  <c r="AH1379" i="47"/>
  <c r="AI1379" i="47" s="1"/>
  <c r="AJ1379" i="47" s="1"/>
  <c r="AH1378" i="47"/>
  <c r="AI1378" i="47" s="1"/>
  <c r="AJ1378" i="47" s="1"/>
  <c r="AH1375" i="47"/>
  <c r="AI1375" i="47" s="1"/>
  <c r="AJ1375" i="47" s="1"/>
  <c r="AH1373" i="47"/>
  <c r="AI1373" i="47" s="1"/>
  <c r="AJ1373" i="47" s="1"/>
  <c r="AH1372" i="47"/>
  <c r="AI1372" i="47" s="1"/>
  <c r="AJ1372" i="47" s="1"/>
  <c r="AH1370" i="47"/>
  <c r="AI1370" i="47" s="1"/>
  <c r="AJ1370" i="47" s="1"/>
  <c r="AH1365" i="47"/>
  <c r="AI1365" i="47" s="1"/>
  <c r="AJ1365" i="47" s="1"/>
  <c r="AH1359" i="47"/>
  <c r="AI1359" i="47" s="1"/>
  <c r="AJ1359" i="47" s="1"/>
  <c r="AH1358" i="47"/>
  <c r="AI1358" i="47" s="1"/>
  <c r="AJ1358" i="47" s="1"/>
  <c r="AH1357" i="47"/>
  <c r="AI1357" i="47" s="1"/>
  <c r="AJ1357" i="47" s="1"/>
  <c r="AH1356" i="47"/>
  <c r="AI1356" i="47" s="1"/>
  <c r="AJ1356" i="47" s="1"/>
  <c r="AH1355" i="47"/>
  <c r="AI1355" i="47" s="1"/>
  <c r="AJ1355" i="47" s="1"/>
  <c r="AH1354" i="47"/>
  <c r="AI1354" i="47" s="1"/>
  <c r="AJ1354" i="47" s="1"/>
  <c r="AH1352" i="47"/>
  <c r="AI1352" i="47" s="1"/>
  <c r="AJ1352" i="47" s="1"/>
  <c r="AH1351" i="47"/>
  <c r="AI1351" i="47" s="1"/>
  <c r="AJ1351" i="47" s="1"/>
  <c r="AH1349" i="47"/>
  <c r="AI1349" i="47" s="1"/>
  <c r="AJ1349" i="47" s="1"/>
  <c r="AH1345" i="47"/>
  <c r="AI1345" i="47" s="1"/>
  <c r="AJ1345" i="47" s="1"/>
  <c r="AH1341" i="47"/>
  <c r="AI1341" i="47" s="1"/>
  <c r="AJ1341" i="47" s="1"/>
  <c r="AH1340" i="47"/>
  <c r="AI1340" i="47" s="1"/>
  <c r="AJ1340" i="47" s="1"/>
  <c r="AH1317" i="47"/>
  <c r="AI1317" i="47" s="1"/>
  <c r="AJ1317" i="47" s="1"/>
  <c r="AH1314" i="47"/>
  <c r="AI1314" i="47" s="1"/>
  <c r="AJ1314" i="47" s="1"/>
  <c r="AH1310" i="47"/>
  <c r="AI1310" i="47" s="1"/>
  <c r="AJ1310" i="47" s="1"/>
  <c r="AH1307" i="47"/>
  <c r="AI1307" i="47" s="1"/>
  <c r="AJ1307" i="47" s="1"/>
  <c r="AH1304" i="47"/>
  <c r="AI1304" i="47" s="1"/>
  <c r="AJ1304" i="47" s="1"/>
  <c r="AH1302" i="47"/>
  <c r="AI1302" i="47" s="1"/>
  <c r="AJ1302" i="47" s="1"/>
  <c r="AH1298" i="47"/>
  <c r="AI1298" i="47" s="1"/>
  <c r="AJ1298" i="47" s="1"/>
  <c r="AH1297" i="47"/>
  <c r="AI1297" i="47" s="1"/>
  <c r="AJ1297" i="47" s="1"/>
  <c r="AH1295" i="47"/>
  <c r="AI1295" i="47" s="1"/>
  <c r="AJ1295" i="47" s="1"/>
  <c r="AH1294" i="47"/>
  <c r="AI1294" i="47" s="1"/>
  <c r="AJ1294" i="47" s="1"/>
  <c r="AH1293" i="47"/>
  <c r="AI1293" i="47" s="1"/>
  <c r="AJ1293" i="47" s="1"/>
  <c r="AH1292" i="47"/>
  <c r="AI1292" i="47" s="1"/>
  <c r="AJ1292" i="47" s="1"/>
  <c r="AH1290" i="47"/>
  <c r="AI1290" i="47" s="1"/>
  <c r="AJ1290" i="47" s="1"/>
  <c r="AH1289" i="47"/>
  <c r="AI1289" i="47" s="1"/>
  <c r="AJ1289" i="47" s="1"/>
  <c r="AH1288" i="47"/>
  <c r="AI1288" i="47" s="1"/>
  <c r="AJ1288" i="47" s="1"/>
  <c r="AH1285" i="47"/>
  <c r="AI1285" i="47" s="1"/>
  <c r="AJ1285" i="47" s="1"/>
  <c r="AH1283" i="47"/>
  <c r="AI1283" i="47" s="1"/>
  <c r="AJ1283" i="47" s="1"/>
  <c r="AH1282" i="47"/>
  <c r="AI1282" i="47" s="1"/>
  <c r="AJ1282" i="47" s="1"/>
  <c r="AH1279" i="47"/>
  <c r="AI1279" i="47" s="1"/>
  <c r="AJ1279" i="47" s="1"/>
  <c r="AH1278" i="47"/>
  <c r="AI1278" i="47" s="1"/>
  <c r="AJ1278" i="47" s="1"/>
  <c r="AH1274" i="47"/>
  <c r="AI1274" i="47" s="1"/>
  <c r="AJ1274" i="47" s="1"/>
  <c r="AH1273" i="47"/>
  <c r="AI1273" i="47" s="1"/>
  <c r="AJ1273" i="47" s="1"/>
  <c r="AH1271" i="47"/>
  <c r="AI1271" i="47" s="1"/>
  <c r="AJ1271" i="47" s="1"/>
  <c r="AH1270" i="47"/>
  <c r="AI1270" i="47" s="1"/>
  <c r="AJ1270" i="47" s="1"/>
  <c r="AH1268" i="47"/>
  <c r="AI1268" i="47" s="1"/>
  <c r="AJ1268" i="47" s="1"/>
  <c r="AH1267" i="47"/>
  <c r="AI1267" i="47" s="1"/>
  <c r="AJ1267" i="47" s="1"/>
  <c r="AH1241" i="47"/>
  <c r="AI1241" i="47" s="1"/>
  <c r="AJ1241" i="47" s="1"/>
  <c r="AH1239" i="47"/>
  <c r="AI1239" i="47" s="1"/>
  <c r="AJ1239" i="47" s="1"/>
  <c r="AH1238" i="47"/>
  <c r="AI1238" i="47" s="1"/>
  <c r="AJ1238" i="47" s="1"/>
  <c r="AH1237" i="47"/>
  <c r="AI1237" i="47" s="1"/>
  <c r="AJ1237" i="47" s="1"/>
  <c r="AH1236" i="47"/>
  <c r="AI1236" i="47" s="1"/>
  <c r="AJ1236" i="47" s="1"/>
  <c r="AH1235" i="47"/>
  <c r="AI1235" i="47" s="1"/>
  <c r="AJ1235" i="47" s="1"/>
  <c r="AH1233" i="47"/>
  <c r="AI1233" i="47" s="1"/>
  <c r="AJ1233" i="47" s="1"/>
  <c r="AH1231" i="47"/>
  <c r="AI1231" i="47" s="1"/>
  <c r="AJ1231" i="47" s="1"/>
  <c r="AH1228" i="47"/>
  <c r="AI1228" i="47" s="1"/>
  <c r="AJ1228" i="47" s="1"/>
  <c r="AH1224" i="47"/>
  <c r="AI1224" i="47" s="1"/>
  <c r="AJ1224" i="47" s="1"/>
  <c r="AH1219" i="47"/>
  <c r="AI1219" i="47" s="1"/>
  <c r="AJ1219" i="47" s="1"/>
  <c r="AH1211" i="47"/>
  <c r="AI1211" i="47" s="1"/>
  <c r="AJ1211" i="47" s="1"/>
  <c r="AH1208" i="47"/>
  <c r="AI1208" i="47" s="1"/>
  <c r="AJ1208" i="47" s="1"/>
  <c r="AH1202" i="47"/>
  <c r="AI1202" i="47" s="1"/>
  <c r="AJ1202" i="47" s="1"/>
  <c r="AH1198" i="47"/>
  <c r="AI1198" i="47" s="1"/>
  <c r="AJ1198" i="47" s="1"/>
  <c r="AH1197" i="47"/>
  <c r="AI1197" i="47" s="1"/>
  <c r="AJ1197" i="47" s="1"/>
  <c r="AH1196" i="47"/>
  <c r="AI1196" i="47" s="1"/>
  <c r="AJ1196" i="47" s="1"/>
  <c r="AH1195" i="47"/>
  <c r="AI1195" i="47" s="1"/>
  <c r="AJ1195" i="47" s="1"/>
  <c r="AH1194" i="47"/>
  <c r="AI1194" i="47" s="1"/>
  <c r="AJ1194" i="47" s="1"/>
  <c r="AH1193" i="47"/>
  <c r="AI1193" i="47" s="1"/>
  <c r="AJ1193" i="47" s="1"/>
  <c r="AH1192" i="47"/>
  <c r="AI1192" i="47" s="1"/>
  <c r="AJ1192" i="47" s="1"/>
  <c r="AH1191" i="47"/>
  <c r="AI1191" i="47" s="1"/>
  <c r="AJ1191" i="47" s="1"/>
  <c r="AH1189" i="47"/>
  <c r="AI1189" i="47" s="1"/>
  <c r="AJ1189" i="47" s="1"/>
  <c r="AH1185" i="47"/>
  <c r="AI1185" i="47" s="1"/>
  <c r="AJ1185" i="47" s="1"/>
  <c r="AH1183" i="47"/>
  <c r="AI1183" i="47" s="1"/>
  <c r="AJ1183" i="47" s="1"/>
  <c r="AH1182" i="47"/>
  <c r="AI1182" i="47" s="1"/>
  <c r="AJ1182" i="47" s="1"/>
  <c r="AH1180" i="47"/>
  <c r="AI1180" i="47" s="1"/>
  <c r="AJ1180" i="47" s="1"/>
  <c r="AH1176" i="47"/>
  <c r="AI1176" i="47" s="1"/>
  <c r="AJ1176" i="47" s="1"/>
  <c r="AH1175" i="47"/>
  <c r="AI1175" i="47" s="1"/>
  <c r="AJ1175" i="47" s="1"/>
  <c r="AH1174" i="47"/>
  <c r="AI1174" i="47" s="1"/>
  <c r="AJ1174" i="47" s="1"/>
  <c r="AH1173" i="47"/>
  <c r="AI1173" i="47" s="1"/>
  <c r="AJ1173" i="47" s="1"/>
  <c r="AH1170" i="47"/>
  <c r="AI1170" i="47" s="1"/>
  <c r="AJ1170" i="47" s="1"/>
  <c r="AH1169" i="47"/>
  <c r="AI1169" i="47" s="1"/>
  <c r="AJ1169" i="47" s="1"/>
  <c r="AH1168" i="47"/>
  <c r="AI1168" i="47" s="1"/>
  <c r="AJ1168" i="47" s="1"/>
  <c r="AH1160" i="47"/>
  <c r="AI1160" i="47" s="1"/>
  <c r="AJ1160" i="47" s="1"/>
  <c r="AH1157" i="47"/>
  <c r="AI1157" i="47" s="1"/>
  <c r="AJ1157" i="47" s="1"/>
  <c r="AH1156" i="47"/>
  <c r="AI1156" i="47" s="1"/>
  <c r="AJ1156" i="47" s="1"/>
  <c r="AH1155" i="47"/>
  <c r="AI1155" i="47" s="1"/>
  <c r="AJ1155" i="47" s="1"/>
  <c r="AH1147" i="47"/>
  <c r="AI1147" i="47" s="1"/>
  <c r="AJ1147" i="47" s="1"/>
  <c r="AH1145" i="47"/>
  <c r="AI1145" i="47" s="1"/>
  <c r="AJ1145" i="47" s="1"/>
  <c r="AH1143" i="47"/>
  <c r="AI1143" i="47" s="1"/>
  <c r="AJ1143" i="47" s="1"/>
  <c r="AH1142" i="47"/>
  <c r="AI1142" i="47" s="1"/>
  <c r="AJ1142" i="47" s="1"/>
  <c r="AH1141" i="47"/>
  <c r="AI1141" i="47" s="1"/>
  <c r="AJ1141" i="47" s="1"/>
  <c r="AH1139" i="47"/>
  <c r="AI1139" i="47" s="1"/>
  <c r="AJ1139" i="47" s="1"/>
  <c r="AH1138" i="47"/>
  <c r="AI1138" i="47" s="1"/>
  <c r="AJ1138" i="47" s="1"/>
  <c r="AH1137" i="47"/>
  <c r="AI1137" i="47" s="1"/>
  <c r="AJ1137" i="47" s="1"/>
  <c r="AH1134" i="47"/>
  <c r="AI1134" i="47" s="1"/>
  <c r="AJ1134" i="47" s="1"/>
  <c r="AH1123" i="47"/>
  <c r="AI1123" i="47" s="1"/>
  <c r="AJ1123" i="47" s="1"/>
  <c r="AH1121" i="47"/>
  <c r="AI1121" i="47" s="1"/>
  <c r="AJ1121" i="47" s="1"/>
  <c r="AH1120" i="47"/>
  <c r="AI1120" i="47" s="1"/>
  <c r="AJ1120" i="47" s="1"/>
  <c r="AH1115" i="47"/>
  <c r="AI1115" i="47" s="1"/>
  <c r="AJ1115" i="47" s="1"/>
  <c r="AH1114" i="47"/>
  <c r="AI1114" i="47" s="1"/>
  <c r="AJ1114" i="47" s="1"/>
  <c r="AH1113" i="47"/>
  <c r="AI1113" i="47" s="1"/>
  <c r="AJ1113" i="47" s="1"/>
  <c r="AH1110" i="47"/>
  <c r="AI1110" i="47" s="1"/>
  <c r="AJ1110" i="47" s="1"/>
  <c r="AH1109" i="47"/>
  <c r="AI1109" i="47" s="1"/>
  <c r="AJ1109" i="47" s="1"/>
  <c r="AH1107" i="47"/>
  <c r="AI1107" i="47" s="1"/>
  <c r="AJ1107" i="47" s="1"/>
  <c r="AH1106" i="47"/>
  <c r="AI1106" i="47" s="1"/>
  <c r="AJ1106" i="47" s="1"/>
  <c r="AH1102" i="47"/>
  <c r="AI1102" i="47" s="1"/>
  <c r="AJ1102" i="47" s="1"/>
  <c r="AH1100" i="47"/>
  <c r="AI1100" i="47" s="1"/>
  <c r="AJ1100" i="47" s="1"/>
  <c r="AH1094" i="47"/>
  <c r="AI1094" i="47" s="1"/>
  <c r="AJ1094" i="47" s="1"/>
  <c r="AH1090" i="47"/>
  <c r="AI1090" i="47" s="1"/>
  <c r="AJ1090" i="47" s="1"/>
  <c r="AH1087" i="47"/>
  <c r="AI1087" i="47" s="1"/>
  <c r="AJ1087" i="47" s="1"/>
  <c r="AH1084" i="47"/>
  <c r="AI1084" i="47" s="1"/>
  <c r="AJ1084" i="47" s="1"/>
  <c r="AH1081" i="47"/>
  <c r="AI1081" i="47" s="1"/>
  <c r="AJ1081" i="47" s="1"/>
  <c r="AH1080" i="47"/>
  <c r="AI1080" i="47" s="1"/>
  <c r="AJ1080" i="47" s="1"/>
  <c r="AH1079" i="47"/>
  <c r="AI1079" i="47" s="1"/>
  <c r="AJ1079" i="47" s="1"/>
  <c r="AH1076" i="47"/>
  <c r="AI1076" i="47" s="1"/>
  <c r="AJ1076" i="47" s="1"/>
  <c r="AH1075" i="47"/>
  <c r="AI1075" i="47" s="1"/>
  <c r="AJ1075" i="47" s="1"/>
  <c r="AH1071" i="47"/>
  <c r="AI1071" i="47" s="1"/>
  <c r="AJ1071" i="47" s="1"/>
  <c r="AH1069" i="47"/>
  <c r="AI1069" i="47" s="1"/>
  <c r="AJ1069" i="47" s="1"/>
  <c r="AH1068" i="47"/>
  <c r="AI1068" i="47" s="1"/>
  <c r="AJ1068" i="47" s="1"/>
  <c r="AH1067" i="47"/>
  <c r="AI1067" i="47" s="1"/>
  <c r="AJ1067" i="47" s="1"/>
  <c r="AH1065" i="47"/>
  <c r="AI1065" i="47" s="1"/>
  <c r="AJ1065" i="47" s="1"/>
  <c r="AH1063" i="47"/>
  <c r="AI1063" i="47" s="1"/>
  <c r="AJ1063" i="47" s="1"/>
  <c r="AH1062" i="47"/>
  <c r="AI1062" i="47" s="1"/>
  <c r="AJ1062" i="47" s="1"/>
  <c r="AH1060" i="47"/>
  <c r="AI1060" i="47" s="1"/>
  <c r="AJ1060" i="47" s="1"/>
  <c r="AH1058" i="47"/>
  <c r="AI1058" i="47" s="1"/>
  <c r="AJ1058" i="47" s="1"/>
  <c r="AH1057" i="47"/>
  <c r="AI1057" i="47" s="1"/>
  <c r="AJ1057" i="47" s="1"/>
  <c r="AH1055" i="47"/>
  <c r="AI1055" i="47" s="1"/>
  <c r="AJ1055" i="47" s="1"/>
  <c r="AH1054" i="47"/>
  <c r="AI1054" i="47" s="1"/>
  <c r="AJ1054" i="47" s="1"/>
  <c r="AH1051" i="47"/>
  <c r="AI1051" i="47" s="1"/>
  <c r="AJ1051" i="47" s="1"/>
  <c r="AH1050" i="47"/>
  <c r="AI1050" i="47" s="1"/>
  <c r="AJ1050" i="47" s="1"/>
  <c r="AH1047" i="47"/>
  <c r="AI1047" i="47" s="1"/>
  <c r="AJ1047" i="47" s="1"/>
  <c r="AH1046" i="47"/>
  <c r="AI1046" i="47" s="1"/>
  <c r="AJ1046" i="47" s="1"/>
  <c r="AH1042" i="47"/>
  <c r="AI1042" i="47" s="1"/>
  <c r="AJ1042" i="47" s="1"/>
  <c r="AH1040" i="47"/>
  <c r="AI1040" i="47" s="1"/>
  <c r="AJ1040" i="47" s="1"/>
  <c r="AH1038" i="47"/>
  <c r="AI1038" i="47" s="1"/>
  <c r="AJ1038" i="47" s="1"/>
  <c r="AH1028" i="47"/>
  <c r="AI1028" i="47" s="1"/>
  <c r="AJ1028" i="47" s="1"/>
  <c r="AH1027" i="47"/>
  <c r="AI1027" i="47" s="1"/>
  <c r="AJ1027" i="47" s="1"/>
  <c r="AH1025" i="47"/>
  <c r="AI1025" i="47" s="1"/>
  <c r="AJ1025" i="47" s="1"/>
  <c r="AH1024" i="47"/>
  <c r="AI1024" i="47" s="1"/>
  <c r="AJ1024" i="47" s="1"/>
  <c r="AH1022" i="47"/>
  <c r="AI1022" i="47" s="1"/>
  <c r="AJ1022" i="47" s="1"/>
  <c r="AH1021" i="47"/>
  <c r="AI1021" i="47" s="1"/>
  <c r="AJ1021" i="47" s="1"/>
  <c r="AH1018" i="47"/>
  <c r="AI1018" i="47" s="1"/>
  <c r="AJ1018" i="47" s="1"/>
  <c r="AH1017" i="47"/>
  <c r="AI1017" i="47" s="1"/>
  <c r="AJ1017" i="47" s="1"/>
  <c r="AH1013" i="47"/>
  <c r="AI1013" i="47" s="1"/>
  <c r="AJ1013" i="47" s="1"/>
  <c r="AH1009" i="47"/>
  <c r="AI1009" i="47" s="1"/>
  <c r="AJ1009" i="47" s="1"/>
  <c r="AH1003" i="47"/>
  <c r="AI1003" i="47" s="1"/>
  <c r="AJ1003" i="47" s="1"/>
  <c r="AH1002" i="47"/>
  <c r="AI1002" i="47" s="1"/>
  <c r="AJ1002" i="47" s="1"/>
  <c r="AH1000" i="47"/>
  <c r="AI1000" i="47" s="1"/>
  <c r="AJ1000" i="47" s="1"/>
  <c r="AH997" i="47"/>
  <c r="AI997" i="47" s="1"/>
  <c r="AJ997" i="47" s="1"/>
  <c r="AH996" i="47"/>
  <c r="AI996" i="47" s="1"/>
  <c r="AJ996" i="47" s="1"/>
  <c r="AH994" i="47"/>
  <c r="AI994" i="47" s="1"/>
  <c r="AJ994" i="47" s="1"/>
  <c r="AH993" i="47"/>
  <c r="AI993" i="47" s="1"/>
  <c r="AJ993" i="47" s="1"/>
  <c r="AH990" i="47"/>
  <c r="AI990" i="47" s="1"/>
  <c r="AJ990" i="47" s="1"/>
  <c r="AH989" i="47"/>
  <c r="AI989" i="47" s="1"/>
  <c r="AJ989" i="47" s="1"/>
  <c r="AH988" i="47"/>
  <c r="AI988" i="47" s="1"/>
  <c r="AJ988" i="47" s="1"/>
  <c r="AH987" i="47"/>
  <c r="AI987" i="47" s="1"/>
  <c r="AJ987" i="47" s="1"/>
  <c r="AH986" i="47"/>
  <c r="AI986" i="47" s="1"/>
  <c r="AJ986" i="47" s="1"/>
  <c r="AH983" i="47"/>
  <c r="AI983" i="47" s="1"/>
  <c r="AJ983" i="47" s="1"/>
  <c r="AH982" i="47"/>
  <c r="AI982" i="47" s="1"/>
  <c r="AJ982" i="47" s="1"/>
  <c r="AH980" i="47"/>
  <c r="AI980" i="47" s="1"/>
  <c r="AJ980" i="47" s="1"/>
  <c r="AH979" i="47"/>
  <c r="AI979" i="47" s="1"/>
  <c r="AJ979" i="47" s="1"/>
  <c r="AH978" i="47"/>
  <c r="AI978" i="47" s="1"/>
  <c r="AJ978" i="47" s="1"/>
  <c r="AH975" i="47"/>
  <c r="AI975" i="47" s="1"/>
  <c r="AJ975" i="47" s="1"/>
  <c r="AH973" i="47"/>
  <c r="AI973" i="47" s="1"/>
  <c r="AJ973" i="47" s="1"/>
  <c r="AH972" i="47"/>
  <c r="AI972" i="47" s="1"/>
  <c r="AJ972" i="47" s="1"/>
  <c r="AH971" i="47"/>
  <c r="AI971" i="47" s="1"/>
  <c r="AJ971" i="47" s="1"/>
  <c r="AH970" i="47"/>
  <c r="AI970" i="47" s="1"/>
  <c r="AJ970" i="47" s="1"/>
  <c r="AH968" i="47"/>
  <c r="AI968" i="47" s="1"/>
  <c r="AJ968" i="47" s="1"/>
  <c r="AH966" i="47"/>
  <c r="AI966" i="47" s="1"/>
  <c r="AJ966" i="47" s="1"/>
  <c r="AH1500" i="47"/>
  <c r="AI1500" i="47" s="1"/>
  <c r="AJ1500" i="47" s="1"/>
  <c r="Q1500" i="47"/>
  <c r="AK1500" i="47"/>
  <c r="AH1499" i="47"/>
  <c r="AI1499" i="47" s="1"/>
  <c r="AJ1499" i="47" s="1"/>
  <c r="Q1499" i="47"/>
  <c r="AK1499" i="47"/>
  <c r="AH1498" i="47"/>
  <c r="AI1498" i="47" s="1"/>
  <c r="AJ1498" i="47" s="1"/>
  <c r="AK1498" i="47"/>
  <c r="Q1498" i="47"/>
  <c r="AH1497" i="47"/>
  <c r="AI1497" i="47" s="1"/>
  <c r="AJ1497" i="47" s="1"/>
  <c r="Q1497" i="47"/>
  <c r="AK1497" i="47"/>
  <c r="AH1496" i="47"/>
  <c r="AI1496" i="47" s="1"/>
  <c r="AJ1496" i="47" s="1"/>
  <c r="Q1496" i="47"/>
  <c r="AK1496" i="47"/>
  <c r="AH1495" i="47"/>
  <c r="AI1495" i="47" s="1"/>
  <c r="AJ1495" i="47" s="1"/>
  <c r="Q1495" i="47"/>
  <c r="AH1494" i="47"/>
  <c r="AI1494" i="47" s="1"/>
  <c r="AJ1494" i="47" s="1"/>
  <c r="Q1494" i="47"/>
  <c r="AH1493" i="47"/>
  <c r="AI1493" i="47" s="1"/>
  <c r="AJ1493" i="47" s="1"/>
  <c r="Q1493" i="47"/>
  <c r="AK1493" i="47"/>
  <c r="AH1492" i="47"/>
  <c r="AI1492" i="47" s="1"/>
  <c r="AJ1492" i="47" s="1"/>
  <c r="Q1492" i="47"/>
  <c r="AK1492" i="47"/>
  <c r="AH1491" i="47"/>
  <c r="AI1491" i="47" s="1"/>
  <c r="AJ1491" i="47" s="1"/>
  <c r="Q1491" i="47"/>
  <c r="AK1491" i="47"/>
  <c r="AH1489" i="47"/>
  <c r="AI1489" i="47" s="1"/>
  <c r="AJ1489" i="47" s="1"/>
  <c r="Q1489" i="47"/>
  <c r="AK1489" i="47"/>
  <c r="AH1487" i="47"/>
  <c r="AI1487" i="47" s="1"/>
  <c r="AJ1487" i="47" s="1"/>
  <c r="AK1487" i="47"/>
  <c r="Q1487" i="47"/>
  <c r="AH1485" i="47"/>
  <c r="AI1485" i="47" s="1"/>
  <c r="AJ1485" i="47" s="1"/>
  <c r="Q1485" i="47"/>
  <c r="AK1485" i="47"/>
  <c r="AH1484" i="47"/>
  <c r="AI1484" i="47" s="1"/>
  <c r="AJ1484" i="47" s="1"/>
  <c r="AK1484" i="47"/>
  <c r="Q1484" i="47"/>
  <c r="AH1483" i="47"/>
  <c r="AI1483" i="47" s="1"/>
  <c r="AJ1483" i="47" s="1"/>
  <c r="Q1483" i="47"/>
  <c r="AK1483" i="47"/>
  <c r="AH1481" i="47"/>
  <c r="AI1481" i="47" s="1"/>
  <c r="AJ1481" i="47" s="1"/>
  <c r="AK1481" i="47"/>
  <c r="Q1481" i="47"/>
  <c r="AH1480" i="47"/>
  <c r="AI1480" i="47" s="1"/>
  <c r="AJ1480" i="47" s="1"/>
  <c r="Q1480" i="47"/>
  <c r="AK1480" i="47"/>
  <c r="AH1478" i="47"/>
  <c r="AI1478" i="47" s="1"/>
  <c r="AJ1478" i="47" s="1"/>
  <c r="Q1478" i="47"/>
  <c r="AK1478" i="47"/>
  <c r="AH1477" i="47"/>
  <c r="AI1477" i="47" s="1"/>
  <c r="AJ1477" i="47" s="1"/>
  <c r="Q1477" i="47"/>
  <c r="AK1477" i="47"/>
  <c r="AH1476" i="47"/>
  <c r="AI1476" i="47" s="1"/>
  <c r="AJ1476" i="47" s="1"/>
  <c r="Q1476" i="47"/>
  <c r="AK1476" i="47"/>
  <c r="AH1474" i="47"/>
  <c r="AI1474" i="47" s="1"/>
  <c r="AJ1474" i="47" s="1"/>
  <c r="AK1474" i="47"/>
  <c r="Q1474" i="47"/>
  <c r="AH1473" i="47"/>
  <c r="AI1473" i="47" s="1"/>
  <c r="AJ1473" i="47" s="1"/>
  <c r="AK1473" i="47"/>
  <c r="Q1473" i="47"/>
  <c r="AH1471" i="47"/>
  <c r="AI1471" i="47" s="1"/>
  <c r="AJ1471" i="47" s="1"/>
  <c r="Q1471" i="47"/>
  <c r="AH1470" i="47"/>
  <c r="AI1470" i="47" s="1"/>
  <c r="AJ1470" i="47" s="1"/>
  <c r="AK1470" i="47"/>
  <c r="Q1470" i="47"/>
  <c r="AH1469" i="47"/>
  <c r="AI1469" i="47" s="1"/>
  <c r="AJ1469" i="47" s="1"/>
  <c r="Q1469" i="47"/>
  <c r="AK1469" i="47"/>
  <c r="AH1467" i="47"/>
  <c r="AI1467" i="47" s="1"/>
  <c r="AJ1467" i="47" s="1"/>
  <c r="AK1467" i="47"/>
  <c r="Q1467" i="47"/>
  <c r="AH1466" i="47"/>
  <c r="AI1466" i="47" s="1"/>
  <c r="AJ1466" i="47" s="1"/>
  <c r="Q1466" i="47"/>
  <c r="AK1466" i="47"/>
  <c r="AH1465" i="47"/>
  <c r="AI1465" i="47" s="1"/>
  <c r="AJ1465" i="47" s="1"/>
  <c r="Q1465" i="47"/>
  <c r="AK1465" i="47"/>
  <c r="AH1464" i="47"/>
  <c r="AI1464" i="47" s="1"/>
  <c r="AJ1464" i="47" s="1"/>
  <c r="Q1464" i="47"/>
  <c r="AH1463" i="47"/>
  <c r="AI1463" i="47" s="1"/>
  <c r="AJ1463" i="47" s="1"/>
  <c r="AK1463" i="47"/>
  <c r="Q1463" i="47"/>
  <c r="AH1462" i="47"/>
  <c r="AI1462" i="47" s="1"/>
  <c r="AJ1462" i="47" s="1"/>
  <c r="AK1462" i="47"/>
  <c r="AH1461" i="47"/>
  <c r="AI1461" i="47" s="1"/>
  <c r="AJ1461" i="47" s="1"/>
  <c r="Q1461" i="47"/>
  <c r="AK1461" i="47"/>
  <c r="AH1460" i="47"/>
  <c r="AI1460" i="47" s="1"/>
  <c r="AJ1460" i="47" s="1"/>
  <c r="Q1460" i="47"/>
  <c r="AK1460" i="47"/>
  <c r="AH1459" i="47"/>
  <c r="AI1459" i="47" s="1"/>
  <c r="AJ1459" i="47" s="1"/>
  <c r="Q1459" i="47"/>
  <c r="AK1459" i="47"/>
  <c r="AH1458" i="47"/>
  <c r="AI1458" i="47" s="1"/>
  <c r="AJ1458" i="47" s="1"/>
  <c r="AK1458" i="47"/>
  <c r="Q1458" i="47"/>
  <c r="AH1457" i="47"/>
  <c r="AI1457" i="47" s="1"/>
  <c r="AJ1457" i="47" s="1"/>
  <c r="AK1457" i="47"/>
  <c r="AH1456" i="47"/>
  <c r="AI1456" i="47" s="1"/>
  <c r="AJ1456" i="47" s="1"/>
  <c r="AK1456" i="47"/>
  <c r="Q1456" i="47"/>
  <c r="AH1452" i="47"/>
  <c r="AI1452" i="47" s="1"/>
  <c r="AJ1452" i="47" s="1"/>
  <c r="Q1452" i="47"/>
  <c r="AK1452" i="47"/>
  <c r="AH1451" i="47"/>
  <c r="AI1451" i="47" s="1"/>
  <c r="AJ1451" i="47" s="1"/>
  <c r="AK1451" i="47"/>
  <c r="Q1451" i="47"/>
  <c r="AH1450" i="47"/>
  <c r="AI1450" i="47" s="1"/>
  <c r="AJ1450" i="47" s="1"/>
  <c r="AK1450" i="47"/>
  <c r="Q1450" i="47"/>
  <c r="AH1449" i="47"/>
  <c r="AI1449" i="47" s="1"/>
  <c r="AJ1449" i="47" s="1"/>
  <c r="AK1449" i="47"/>
  <c r="Q1449" i="47"/>
  <c r="AH1448" i="47"/>
  <c r="AI1448" i="47" s="1"/>
  <c r="AJ1448" i="47" s="1"/>
  <c r="Q1448" i="47"/>
  <c r="AK1448" i="47"/>
  <c r="AH1447" i="47"/>
  <c r="AI1447" i="47" s="1"/>
  <c r="AJ1447" i="47" s="1"/>
  <c r="Q1447" i="47"/>
  <c r="AH1443" i="47"/>
  <c r="AI1443" i="47" s="1"/>
  <c r="AJ1443" i="47" s="1"/>
  <c r="AK1443" i="47"/>
  <c r="Q1443" i="47"/>
  <c r="AH1441" i="47"/>
  <c r="AI1441" i="47" s="1"/>
  <c r="AJ1441" i="47" s="1"/>
  <c r="AK1441" i="47"/>
  <c r="Q1441" i="47"/>
  <c r="AH1440" i="47"/>
  <c r="AI1440" i="47" s="1"/>
  <c r="AJ1440" i="47" s="1"/>
  <c r="AK1440" i="47"/>
  <c r="Q1440" i="47"/>
  <c r="AH1439" i="47"/>
  <c r="AI1439" i="47" s="1"/>
  <c r="AJ1439" i="47" s="1"/>
  <c r="Q1439" i="47"/>
  <c r="AH1438" i="47"/>
  <c r="AI1438" i="47" s="1"/>
  <c r="AJ1438" i="47" s="1"/>
  <c r="AK1438" i="47"/>
  <c r="Q1438" i="47"/>
  <c r="AH1437" i="47"/>
  <c r="AI1437" i="47" s="1"/>
  <c r="AJ1437" i="47" s="1"/>
  <c r="AK1437" i="47"/>
  <c r="AH1436" i="47"/>
  <c r="AI1436" i="47" s="1"/>
  <c r="AJ1436" i="47" s="1"/>
  <c r="AK1436" i="47"/>
  <c r="Q1436" i="47"/>
  <c r="AH1435" i="47"/>
  <c r="AI1435" i="47" s="1"/>
  <c r="AJ1435" i="47" s="1"/>
  <c r="Q1435" i="47"/>
  <c r="AK1435" i="47"/>
  <c r="AH1434" i="47"/>
  <c r="AI1434" i="47" s="1"/>
  <c r="AJ1434" i="47" s="1"/>
  <c r="Q1434" i="47"/>
  <c r="AK1434" i="47"/>
  <c r="AH1433" i="47"/>
  <c r="AI1433" i="47" s="1"/>
  <c r="AJ1433" i="47" s="1"/>
  <c r="Q1433" i="47"/>
  <c r="AK1433" i="47"/>
  <c r="AH1432" i="47"/>
  <c r="AI1432" i="47" s="1"/>
  <c r="AJ1432" i="47" s="1"/>
  <c r="AK1432" i="47"/>
  <c r="Q1432" i="47"/>
  <c r="AH1431" i="47"/>
  <c r="AI1431" i="47" s="1"/>
  <c r="AJ1431" i="47" s="1"/>
  <c r="Q1431" i="47"/>
  <c r="AK1431" i="47"/>
  <c r="AH1430" i="47"/>
  <c r="AI1430" i="47" s="1"/>
  <c r="AJ1430" i="47" s="1"/>
  <c r="Q1430" i="47"/>
  <c r="AK1430" i="47"/>
  <c r="AH1429" i="47"/>
  <c r="AI1429" i="47" s="1"/>
  <c r="AJ1429" i="47" s="1"/>
  <c r="Q1429" i="47"/>
  <c r="AK1429" i="47"/>
  <c r="AH1428" i="47"/>
  <c r="AI1428" i="47" s="1"/>
  <c r="AJ1428" i="47" s="1"/>
  <c r="Q1428" i="47"/>
  <c r="AK1428" i="47"/>
  <c r="AH1427" i="47"/>
  <c r="AI1427" i="47" s="1"/>
  <c r="AJ1427" i="47" s="1"/>
  <c r="AK1427" i="47"/>
  <c r="Q1427" i="47"/>
  <c r="AH1426" i="47"/>
  <c r="AI1426" i="47" s="1"/>
  <c r="AJ1426" i="47" s="1"/>
  <c r="AK1426" i="47"/>
  <c r="Q1426" i="47"/>
  <c r="AH1424" i="47"/>
  <c r="AI1424" i="47" s="1"/>
  <c r="AJ1424" i="47" s="1"/>
  <c r="Q1424" i="47"/>
  <c r="AK1424" i="47"/>
  <c r="AH1423" i="47"/>
  <c r="AI1423" i="47" s="1"/>
  <c r="AJ1423" i="47" s="1"/>
  <c r="Q1423" i="47"/>
  <c r="AK1423" i="47"/>
  <c r="AH1422" i="47"/>
  <c r="AI1422" i="47" s="1"/>
  <c r="AJ1422" i="47" s="1"/>
  <c r="Q1422" i="47"/>
  <c r="AK1422" i="47"/>
  <c r="AH1420" i="47"/>
  <c r="AI1420" i="47" s="1"/>
  <c r="AJ1420" i="47" s="1"/>
  <c r="Q1420" i="47"/>
  <c r="AK1420" i="47"/>
  <c r="AH1418" i="47"/>
  <c r="AI1418" i="47" s="1"/>
  <c r="AJ1418" i="47" s="1"/>
  <c r="AK1418" i="47"/>
  <c r="Q1418" i="47"/>
  <c r="AH1417" i="47"/>
  <c r="AI1417" i="47" s="1"/>
  <c r="AJ1417" i="47" s="1"/>
  <c r="AK1417" i="47"/>
  <c r="Q1417" i="47"/>
  <c r="AH1416" i="47"/>
  <c r="AI1416" i="47" s="1"/>
  <c r="AJ1416" i="47" s="1"/>
  <c r="AK1416" i="47"/>
  <c r="Q1416" i="47"/>
  <c r="AH1415" i="47"/>
  <c r="AI1415" i="47" s="1"/>
  <c r="AJ1415" i="47" s="1"/>
  <c r="AK1415" i="47"/>
  <c r="Q1415" i="47"/>
  <c r="AH1413" i="47"/>
  <c r="AI1413" i="47" s="1"/>
  <c r="AJ1413" i="47" s="1"/>
  <c r="AK1413" i="47"/>
  <c r="Q1413" i="47"/>
  <c r="AH1410" i="47"/>
  <c r="AI1410" i="47" s="1"/>
  <c r="AJ1410" i="47" s="1"/>
  <c r="AK1410" i="47"/>
  <c r="Q1410" i="47"/>
  <c r="AH1409" i="47"/>
  <c r="AI1409" i="47" s="1"/>
  <c r="AJ1409" i="47" s="1"/>
  <c r="Q1409" i="47"/>
  <c r="AK1409" i="47"/>
  <c r="AH1408" i="47"/>
  <c r="AI1408" i="47" s="1"/>
  <c r="AJ1408" i="47" s="1"/>
  <c r="AK1408" i="47"/>
  <c r="Q1408" i="47"/>
  <c r="AH1407" i="47"/>
  <c r="AI1407" i="47" s="1"/>
  <c r="AJ1407" i="47" s="1"/>
  <c r="AK1407" i="47"/>
  <c r="Q1407" i="47"/>
  <c r="AH1406" i="47"/>
  <c r="AI1406" i="47" s="1"/>
  <c r="AJ1406" i="47" s="1"/>
  <c r="AK1406" i="47"/>
  <c r="Q1406" i="47"/>
  <c r="AK1405" i="47"/>
  <c r="Q1405" i="47"/>
  <c r="AH1403" i="47"/>
  <c r="AI1403" i="47" s="1"/>
  <c r="AJ1403" i="47" s="1"/>
  <c r="Q1403" i="47"/>
  <c r="AK1403" i="47"/>
  <c r="AH1399" i="47"/>
  <c r="AI1399" i="47" s="1"/>
  <c r="AJ1399" i="47" s="1"/>
  <c r="AK1399" i="47"/>
  <c r="Q1399" i="47"/>
  <c r="AH1396" i="47"/>
  <c r="AI1396" i="47" s="1"/>
  <c r="AJ1396" i="47" s="1"/>
  <c r="Q1396" i="47"/>
  <c r="AK1396" i="47"/>
  <c r="AH1395" i="47"/>
  <c r="AI1395" i="47" s="1"/>
  <c r="AJ1395" i="47" s="1"/>
  <c r="Q1395" i="47"/>
  <c r="AK1395" i="47"/>
  <c r="AH1394" i="47"/>
  <c r="AI1394" i="47" s="1"/>
  <c r="AJ1394" i="47" s="1"/>
  <c r="AK1394" i="47"/>
  <c r="Q1394" i="47"/>
  <c r="AH1386" i="47"/>
  <c r="AI1386" i="47" s="1"/>
  <c r="AJ1386" i="47" s="1"/>
  <c r="AK1386" i="47"/>
  <c r="Q1386" i="47"/>
  <c r="AH1385" i="47"/>
  <c r="AI1385" i="47" s="1"/>
  <c r="AJ1385" i="47" s="1"/>
  <c r="AK1385" i="47"/>
  <c r="AH1384" i="47"/>
  <c r="AI1384" i="47" s="1"/>
  <c r="AJ1384" i="47" s="1"/>
  <c r="Q1384" i="47"/>
  <c r="AK1384" i="47"/>
  <c r="AH1383" i="47"/>
  <c r="AI1383" i="47" s="1"/>
  <c r="AJ1383" i="47" s="1"/>
  <c r="Q1383" i="47"/>
  <c r="AK1383" i="47"/>
  <c r="AH1382" i="47"/>
  <c r="AI1382" i="47" s="1"/>
  <c r="AJ1382" i="47" s="1"/>
  <c r="AK1382" i="47"/>
  <c r="Q1382" i="47"/>
  <c r="AH1381" i="47"/>
  <c r="AI1381" i="47" s="1"/>
  <c r="AJ1381" i="47" s="1"/>
  <c r="AK1381" i="47"/>
  <c r="Q1381" i="47"/>
  <c r="AH1380" i="47"/>
  <c r="AI1380" i="47" s="1"/>
  <c r="AJ1380" i="47" s="1"/>
  <c r="AK1380" i="47"/>
  <c r="Q1380" i="47"/>
  <c r="AH1377" i="47"/>
  <c r="AI1377" i="47" s="1"/>
  <c r="AJ1377" i="47" s="1"/>
  <c r="AK1377" i="47"/>
  <c r="Q1377" i="47"/>
  <c r="AH1376" i="47"/>
  <c r="AI1376" i="47" s="1"/>
  <c r="AJ1376" i="47" s="1"/>
  <c r="Q1376" i="47"/>
  <c r="AK1376" i="47"/>
  <c r="AH1374" i="47"/>
  <c r="AI1374" i="47" s="1"/>
  <c r="AJ1374" i="47" s="1"/>
  <c r="AK1374" i="47"/>
  <c r="Q1374" i="47"/>
  <c r="AK1372" i="47"/>
  <c r="Q1372" i="47"/>
  <c r="AH1371" i="47"/>
  <c r="AI1371" i="47" s="1"/>
  <c r="AJ1371" i="47" s="1"/>
  <c r="AK1371" i="47"/>
  <c r="Q1371" i="47"/>
  <c r="AH1369" i="47"/>
  <c r="AI1369" i="47" s="1"/>
  <c r="AJ1369" i="47" s="1"/>
  <c r="AK1369" i="47"/>
  <c r="Q1369" i="47"/>
  <c r="AH1368" i="47"/>
  <c r="AI1368" i="47" s="1"/>
  <c r="AJ1368" i="47" s="1"/>
  <c r="AK1368" i="47"/>
  <c r="Q1368" i="47"/>
  <c r="AH1366" i="47"/>
  <c r="AI1366" i="47" s="1"/>
  <c r="AJ1366" i="47" s="1"/>
  <c r="AK1366" i="47"/>
  <c r="Q1366" i="47"/>
  <c r="AH1364" i="47"/>
  <c r="AI1364" i="47" s="1"/>
  <c r="AJ1364" i="47" s="1"/>
  <c r="AK1364" i="47"/>
  <c r="Q1364" i="47"/>
  <c r="AH1363" i="47"/>
  <c r="AI1363" i="47" s="1"/>
  <c r="AJ1363" i="47" s="1"/>
  <c r="AK1363" i="47"/>
  <c r="Q1363" i="47"/>
  <c r="AH1362" i="47"/>
  <c r="AI1362" i="47" s="1"/>
  <c r="AJ1362" i="47" s="1"/>
  <c r="Q1362" i="47"/>
  <c r="AK1362" i="47"/>
  <c r="AH1361" i="47"/>
  <c r="AI1361" i="47" s="1"/>
  <c r="AJ1361" i="47" s="1"/>
  <c r="Q1361" i="47"/>
  <c r="AK1361" i="47"/>
  <c r="AH1360" i="47"/>
  <c r="AI1360" i="47" s="1"/>
  <c r="AJ1360" i="47" s="1"/>
  <c r="AK1360" i="47"/>
  <c r="Q1360" i="47"/>
  <c r="AH1353" i="47"/>
  <c r="AI1353" i="47" s="1"/>
  <c r="AJ1353" i="47" s="1"/>
  <c r="Q1353" i="47"/>
  <c r="AK1353" i="47"/>
  <c r="AH1350" i="47"/>
  <c r="AI1350" i="47" s="1"/>
  <c r="AJ1350" i="47" s="1"/>
  <c r="AK1350" i="47"/>
  <c r="Q1350" i="47"/>
  <c r="AH1348" i="47"/>
  <c r="AI1348" i="47" s="1"/>
  <c r="AJ1348" i="47" s="1"/>
  <c r="Q1348" i="47"/>
  <c r="AK1348" i="47"/>
  <c r="AH1347" i="47"/>
  <c r="AI1347" i="47" s="1"/>
  <c r="AJ1347" i="47" s="1"/>
  <c r="AK1347" i="47"/>
  <c r="Q1347" i="47"/>
  <c r="AH1346" i="47"/>
  <c r="AI1346" i="47" s="1"/>
  <c r="AJ1346" i="47" s="1"/>
  <c r="Q1346" i="47"/>
  <c r="AK1346" i="47"/>
  <c r="AH1344" i="47"/>
  <c r="AI1344" i="47" s="1"/>
  <c r="AJ1344" i="47" s="1"/>
  <c r="Q1344" i="47"/>
  <c r="AK1344" i="47"/>
  <c r="AH1343" i="47"/>
  <c r="AI1343" i="47" s="1"/>
  <c r="AJ1343" i="47" s="1"/>
  <c r="Q1343" i="47"/>
  <c r="AK1343" i="47"/>
  <c r="AH1342" i="47"/>
  <c r="AI1342" i="47" s="1"/>
  <c r="AJ1342" i="47" s="1"/>
  <c r="Q1342" i="47"/>
  <c r="AK1342" i="47"/>
  <c r="AH1339" i="47"/>
  <c r="AI1339" i="47" s="1"/>
  <c r="AJ1339" i="47" s="1"/>
  <c r="AK1339" i="47"/>
  <c r="Q1339" i="47"/>
  <c r="AH1338" i="47"/>
  <c r="AI1338" i="47" s="1"/>
  <c r="AJ1338" i="47" s="1"/>
  <c r="Q1338" i="47"/>
  <c r="AH1337" i="47"/>
  <c r="AI1337" i="47" s="1"/>
  <c r="AJ1337" i="47" s="1"/>
  <c r="Q1337" i="47"/>
  <c r="AK1337" i="47"/>
  <c r="AH1335" i="47"/>
  <c r="AI1335" i="47" s="1"/>
  <c r="AJ1335" i="47" s="1"/>
  <c r="Q1335" i="47"/>
  <c r="AK1335" i="47"/>
  <c r="AH1334" i="47"/>
  <c r="AI1334" i="47" s="1"/>
  <c r="AJ1334" i="47" s="1"/>
  <c r="AK1334" i="47"/>
  <c r="Q1334" i="47"/>
  <c r="AH1333" i="47"/>
  <c r="AI1333" i="47" s="1"/>
  <c r="AJ1333" i="47" s="1"/>
  <c r="Q1333" i="47"/>
  <c r="AK1333" i="47"/>
  <c r="AH1332" i="47"/>
  <c r="AI1332" i="47" s="1"/>
  <c r="AJ1332" i="47" s="1"/>
  <c r="AK1332" i="47"/>
  <c r="Q1332" i="47"/>
  <c r="AH1331" i="47"/>
  <c r="AI1331" i="47" s="1"/>
  <c r="AJ1331" i="47" s="1"/>
  <c r="Q1331" i="47"/>
  <c r="AK1331" i="47"/>
  <c r="AH1330" i="47"/>
  <c r="AI1330" i="47" s="1"/>
  <c r="AJ1330" i="47" s="1"/>
  <c r="Q1330" i="47"/>
  <c r="AK1330" i="47"/>
  <c r="AH1329" i="47"/>
  <c r="AI1329" i="47" s="1"/>
  <c r="AJ1329" i="47" s="1"/>
  <c r="AK1329" i="47"/>
  <c r="Q1329" i="47"/>
  <c r="AH1328" i="47"/>
  <c r="AI1328" i="47" s="1"/>
  <c r="AJ1328" i="47" s="1"/>
  <c r="AK1328" i="47"/>
  <c r="Q1328" i="47"/>
  <c r="AH1327" i="47"/>
  <c r="AI1327" i="47" s="1"/>
  <c r="AJ1327" i="47" s="1"/>
  <c r="AK1327" i="47"/>
  <c r="Q1327" i="47"/>
  <c r="AH1326" i="47"/>
  <c r="AI1326" i="47" s="1"/>
  <c r="AJ1326" i="47" s="1"/>
  <c r="AK1326" i="47"/>
  <c r="Q1326" i="47"/>
  <c r="AH1325" i="47"/>
  <c r="AI1325" i="47" s="1"/>
  <c r="AJ1325" i="47" s="1"/>
  <c r="AK1325" i="47"/>
  <c r="Q1325" i="47"/>
  <c r="AH1324" i="47"/>
  <c r="AI1324" i="47" s="1"/>
  <c r="AJ1324" i="47" s="1"/>
  <c r="Q1324" i="47"/>
  <c r="AK1324" i="47"/>
  <c r="AH1323" i="47"/>
  <c r="AI1323" i="47" s="1"/>
  <c r="AJ1323" i="47" s="1"/>
  <c r="AK1323" i="47"/>
  <c r="Q1323" i="47"/>
  <c r="AH1322" i="47"/>
  <c r="AI1322" i="47" s="1"/>
  <c r="AJ1322" i="47" s="1"/>
  <c r="Q1322" i="47"/>
  <c r="AK1322" i="47"/>
  <c r="AH1321" i="47"/>
  <c r="AI1321" i="47" s="1"/>
  <c r="AJ1321" i="47" s="1"/>
  <c r="Q1321" i="47"/>
  <c r="AK1321" i="47"/>
  <c r="AH1320" i="47"/>
  <c r="AI1320" i="47" s="1"/>
  <c r="AJ1320" i="47" s="1"/>
  <c r="AK1320" i="47"/>
  <c r="Q1320" i="47"/>
  <c r="AH1319" i="47"/>
  <c r="AI1319" i="47" s="1"/>
  <c r="AJ1319" i="47" s="1"/>
  <c r="Q1319" i="47"/>
  <c r="AK1319" i="47"/>
  <c r="AH1318" i="47"/>
  <c r="AI1318" i="47" s="1"/>
  <c r="AJ1318" i="47" s="1"/>
  <c r="Q1318" i="47"/>
  <c r="AK1318" i="47"/>
  <c r="AH1316" i="47"/>
  <c r="AI1316" i="47" s="1"/>
  <c r="AJ1316" i="47" s="1"/>
  <c r="AK1316" i="47"/>
  <c r="Q1316" i="47"/>
  <c r="AH1315" i="47"/>
  <c r="AI1315" i="47" s="1"/>
  <c r="AJ1315" i="47" s="1"/>
  <c r="AK1315" i="47"/>
  <c r="Q1315" i="47"/>
  <c r="AH1313" i="47"/>
  <c r="AI1313" i="47" s="1"/>
  <c r="AJ1313" i="47" s="1"/>
  <c r="Q1313" i="47"/>
  <c r="AK1313" i="47"/>
  <c r="AH1312" i="47"/>
  <c r="AI1312" i="47" s="1"/>
  <c r="AJ1312" i="47" s="1"/>
  <c r="AK1312" i="47"/>
  <c r="Q1312" i="47"/>
  <c r="AH1311" i="47"/>
  <c r="AI1311" i="47" s="1"/>
  <c r="AJ1311" i="47" s="1"/>
  <c r="AK1311" i="47"/>
  <c r="Q1311" i="47"/>
  <c r="AH1309" i="47"/>
  <c r="AI1309" i="47" s="1"/>
  <c r="AJ1309" i="47" s="1"/>
  <c r="AK1309" i="47"/>
  <c r="Q1309" i="47"/>
  <c r="AH1308" i="47"/>
  <c r="AI1308" i="47" s="1"/>
  <c r="AJ1308" i="47" s="1"/>
  <c r="AK1308" i="47"/>
  <c r="Q1308" i="47"/>
  <c r="AH1306" i="47"/>
  <c r="AI1306" i="47" s="1"/>
  <c r="AJ1306" i="47" s="1"/>
  <c r="AK1306" i="47"/>
  <c r="Q1306" i="47"/>
  <c r="AH1305" i="47"/>
  <c r="AI1305" i="47" s="1"/>
  <c r="AJ1305" i="47" s="1"/>
  <c r="AK1305" i="47"/>
  <c r="Q1305" i="47"/>
  <c r="AH1303" i="47"/>
  <c r="AI1303" i="47" s="1"/>
  <c r="AJ1303" i="47" s="1"/>
  <c r="Q1303" i="47"/>
  <c r="AK1303" i="47"/>
  <c r="AH1301" i="47"/>
  <c r="AI1301" i="47" s="1"/>
  <c r="AJ1301" i="47" s="1"/>
  <c r="Q1301" i="47"/>
  <c r="AK1301" i="47"/>
  <c r="AH1300" i="47"/>
  <c r="AI1300" i="47" s="1"/>
  <c r="AJ1300" i="47" s="1"/>
  <c r="AK1300" i="47"/>
  <c r="Q1300" i="47"/>
  <c r="AH1299" i="47"/>
  <c r="AI1299" i="47" s="1"/>
  <c r="AJ1299" i="47" s="1"/>
  <c r="Q1299" i="47"/>
  <c r="AK1299" i="47"/>
  <c r="AK1297" i="47"/>
  <c r="Q1297" i="47"/>
  <c r="AH1296" i="47"/>
  <c r="AI1296" i="47" s="1"/>
  <c r="AJ1296" i="47" s="1"/>
  <c r="AK1296" i="47"/>
  <c r="AH1291" i="47"/>
  <c r="AI1291" i="47" s="1"/>
  <c r="AJ1291" i="47" s="1"/>
  <c r="AK1291" i="47"/>
  <c r="Q1291" i="47"/>
  <c r="AH1287" i="47"/>
  <c r="AI1287" i="47" s="1"/>
  <c r="AJ1287" i="47" s="1"/>
  <c r="AK1287" i="47"/>
  <c r="Q1287" i="47"/>
  <c r="AH1286" i="47"/>
  <c r="AI1286" i="47" s="1"/>
  <c r="AJ1286" i="47" s="1"/>
  <c r="AK1286" i="47"/>
  <c r="Q1286" i="47"/>
  <c r="AH1284" i="47"/>
  <c r="AI1284" i="47" s="1"/>
  <c r="AJ1284" i="47" s="1"/>
  <c r="AK1284" i="47"/>
  <c r="AH1281" i="47"/>
  <c r="AI1281" i="47" s="1"/>
  <c r="AJ1281" i="47" s="1"/>
  <c r="AK1281" i="47"/>
  <c r="Q1281" i="47"/>
  <c r="AH1280" i="47"/>
  <c r="AI1280" i="47" s="1"/>
  <c r="AJ1280" i="47" s="1"/>
  <c r="Q1280" i="47"/>
  <c r="AK1280" i="47"/>
  <c r="AH1277" i="47"/>
  <c r="AI1277" i="47" s="1"/>
  <c r="AJ1277" i="47" s="1"/>
  <c r="Q1277" i="47"/>
  <c r="AK1277" i="47"/>
  <c r="AH1275" i="47"/>
  <c r="AI1275" i="47" s="1"/>
  <c r="AJ1275" i="47" s="1"/>
  <c r="Q1275" i="47"/>
  <c r="AK1275" i="47"/>
  <c r="AH1272" i="47"/>
  <c r="AI1272" i="47" s="1"/>
  <c r="AJ1272" i="47" s="1"/>
  <c r="Q1272" i="47"/>
  <c r="AK1272" i="47"/>
  <c r="AH1269" i="47"/>
  <c r="AI1269" i="47" s="1"/>
  <c r="AJ1269" i="47" s="1"/>
  <c r="AK1269" i="47"/>
  <c r="AH1266" i="47"/>
  <c r="AI1266" i="47" s="1"/>
  <c r="AJ1266" i="47" s="1"/>
  <c r="Q1266" i="47"/>
  <c r="AK1266" i="47"/>
  <c r="AH1265" i="47"/>
  <c r="AI1265" i="47" s="1"/>
  <c r="AJ1265" i="47" s="1"/>
  <c r="AK1265" i="47"/>
  <c r="Q1265" i="47"/>
  <c r="AH1264" i="47"/>
  <c r="AI1264" i="47" s="1"/>
  <c r="AJ1264" i="47" s="1"/>
  <c r="Q1264" i="47"/>
  <c r="AK1264" i="47"/>
  <c r="AH1263" i="47"/>
  <c r="AI1263" i="47" s="1"/>
  <c r="AJ1263" i="47" s="1"/>
  <c r="Q1263" i="47"/>
  <c r="AK1263" i="47"/>
  <c r="AH1262" i="47"/>
  <c r="AI1262" i="47" s="1"/>
  <c r="AJ1262" i="47" s="1"/>
  <c r="Q1262" i="47"/>
  <c r="AK1262" i="47"/>
  <c r="AH1261" i="47"/>
  <c r="AI1261" i="47" s="1"/>
  <c r="AJ1261" i="47" s="1"/>
  <c r="Q1261" i="47"/>
  <c r="AK1261" i="47"/>
  <c r="AH1260" i="47"/>
  <c r="AI1260" i="47" s="1"/>
  <c r="AJ1260" i="47" s="1"/>
  <c r="Q1260" i="47"/>
  <c r="AK1260" i="47"/>
  <c r="AH1259" i="47"/>
  <c r="AI1259" i="47" s="1"/>
  <c r="AJ1259" i="47" s="1"/>
  <c r="AK1259" i="47"/>
  <c r="Q1259" i="47"/>
  <c r="AH1258" i="47"/>
  <c r="AI1258" i="47" s="1"/>
  <c r="AJ1258" i="47" s="1"/>
  <c r="AK1258" i="47"/>
  <c r="Q1258" i="47"/>
  <c r="AH1257" i="47"/>
  <c r="AI1257" i="47" s="1"/>
  <c r="AJ1257" i="47" s="1"/>
  <c r="Q1257" i="47"/>
  <c r="AK1257" i="47"/>
  <c r="AH1256" i="47"/>
  <c r="AI1256" i="47" s="1"/>
  <c r="AJ1256" i="47" s="1"/>
  <c r="AK1256" i="47"/>
  <c r="Q1256" i="47"/>
  <c r="AH1255" i="47"/>
  <c r="AI1255" i="47" s="1"/>
  <c r="AJ1255" i="47" s="1"/>
  <c r="Q1255" i="47"/>
  <c r="AK1255" i="47"/>
  <c r="AH1254" i="47"/>
  <c r="AI1254" i="47" s="1"/>
  <c r="AJ1254" i="47" s="1"/>
  <c r="Q1254" i="47"/>
  <c r="AK1254" i="47"/>
  <c r="AH1253" i="47"/>
  <c r="AI1253" i="47" s="1"/>
  <c r="AJ1253" i="47" s="1"/>
  <c r="AK1253" i="47"/>
  <c r="Q1253" i="47"/>
  <c r="AH1252" i="47"/>
  <c r="AI1252" i="47" s="1"/>
  <c r="AJ1252" i="47" s="1"/>
  <c r="AK1252" i="47"/>
  <c r="Q1252" i="47"/>
  <c r="AH1251" i="47"/>
  <c r="AI1251" i="47" s="1"/>
  <c r="AJ1251" i="47" s="1"/>
  <c r="Q1251" i="47"/>
  <c r="AK1251" i="47"/>
  <c r="AH1250" i="47"/>
  <c r="AI1250" i="47" s="1"/>
  <c r="AJ1250" i="47" s="1"/>
  <c r="AK1250" i="47"/>
  <c r="Q1250" i="47"/>
  <c r="AH1249" i="47"/>
  <c r="AI1249" i="47" s="1"/>
  <c r="AJ1249" i="47" s="1"/>
  <c r="Q1249" i="47"/>
  <c r="AK1249" i="47"/>
  <c r="AH1247" i="47"/>
  <c r="AI1247" i="47" s="1"/>
  <c r="AJ1247" i="47" s="1"/>
  <c r="AK1247" i="47"/>
  <c r="Q1247" i="47"/>
  <c r="AH1246" i="47"/>
  <c r="AI1246" i="47" s="1"/>
  <c r="AJ1246" i="47" s="1"/>
  <c r="AK1246" i="47"/>
  <c r="Q1246" i="47"/>
  <c r="AH1245" i="47"/>
  <c r="AI1245" i="47" s="1"/>
  <c r="AJ1245" i="47" s="1"/>
  <c r="Q1245" i="47"/>
  <c r="AK1245" i="47"/>
  <c r="AH1244" i="47"/>
  <c r="AI1244" i="47" s="1"/>
  <c r="AJ1244" i="47" s="1"/>
  <c r="Q1244" i="47"/>
  <c r="AK1244" i="47"/>
  <c r="AH1243" i="47"/>
  <c r="AI1243" i="47" s="1"/>
  <c r="AJ1243" i="47" s="1"/>
  <c r="Q1243" i="47"/>
  <c r="AK1243" i="47"/>
  <c r="AH1242" i="47"/>
  <c r="AI1242" i="47" s="1"/>
  <c r="AJ1242" i="47" s="1"/>
  <c r="Q1242" i="47"/>
  <c r="AK1242" i="47"/>
  <c r="AH1240" i="47"/>
  <c r="AI1240" i="47" s="1"/>
  <c r="AJ1240" i="47" s="1"/>
  <c r="AK1240" i="47"/>
  <c r="AK1238" i="47"/>
  <c r="Q1238" i="47"/>
  <c r="AH1234" i="47"/>
  <c r="AI1234" i="47" s="1"/>
  <c r="AJ1234" i="47" s="1"/>
  <c r="Q1234" i="47"/>
  <c r="AK1234" i="47"/>
  <c r="AH1232" i="47"/>
  <c r="AI1232" i="47" s="1"/>
  <c r="AJ1232" i="47" s="1"/>
  <c r="Q1232" i="47"/>
  <c r="AK1232" i="47"/>
  <c r="AH1230" i="47"/>
  <c r="AI1230" i="47" s="1"/>
  <c r="AJ1230" i="47" s="1"/>
  <c r="Q1230" i="47"/>
  <c r="AK1230" i="47"/>
  <c r="AH1229" i="47"/>
  <c r="AI1229" i="47" s="1"/>
  <c r="AJ1229" i="47" s="1"/>
  <c r="Q1229" i="47"/>
  <c r="AK1229" i="47"/>
  <c r="AH1227" i="47"/>
  <c r="AI1227" i="47" s="1"/>
  <c r="AJ1227" i="47" s="1"/>
  <c r="Q1227" i="47"/>
  <c r="AH1226" i="47"/>
  <c r="AI1226" i="47" s="1"/>
  <c r="AJ1226" i="47" s="1"/>
  <c r="AK1226" i="47"/>
  <c r="Q1226" i="47"/>
  <c r="AH1225" i="47"/>
  <c r="AI1225" i="47" s="1"/>
  <c r="AJ1225" i="47" s="1"/>
  <c r="AK1225" i="47"/>
  <c r="Q1225" i="47"/>
  <c r="AH1223" i="47"/>
  <c r="AI1223" i="47" s="1"/>
  <c r="AJ1223" i="47" s="1"/>
  <c r="AK1223" i="47"/>
  <c r="Q1223" i="47"/>
  <c r="AH1222" i="47"/>
  <c r="AI1222" i="47" s="1"/>
  <c r="AJ1222" i="47" s="1"/>
  <c r="AK1222" i="47"/>
  <c r="Q1222" i="47"/>
  <c r="AH1221" i="47"/>
  <c r="AI1221" i="47" s="1"/>
  <c r="AJ1221" i="47" s="1"/>
  <c r="Q1221" i="47"/>
  <c r="AK1221" i="47"/>
  <c r="AH1220" i="47"/>
  <c r="AI1220" i="47" s="1"/>
  <c r="AJ1220" i="47" s="1"/>
  <c r="AK1220" i="47"/>
  <c r="Q1220" i="47"/>
  <c r="Q1219" i="47"/>
  <c r="AK1219" i="47"/>
  <c r="AH1218" i="47"/>
  <c r="AI1218" i="47" s="1"/>
  <c r="AJ1218" i="47" s="1"/>
  <c r="AK1218" i="47"/>
  <c r="AH1217" i="47"/>
  <c r="AI1217" i="47" s="1"/>
  <c r="AJ1217" i="47" s="1"/>
  <c r="AK1217" i="47"/>
  <c r="AH1216" i="47"/>
  <c r="AI1216" i="47" s="1"/>
  <c r="AJ1216" i="47" s="1"/>
  <c r="Q1216" i="47"/>
  <c r="AK1216" i="47"/>
  <c r="AH1215" i="47"/>
  <c r="AI1215" i="47" s="1"/>
  <c r="AJ1215" i="47" s="1"/>
  <c r="Q1215" i="47"/>
  <c r="AH1214" i="47"/>
  <c r="AI1214" i="47" s="1"/>
  <c r="AJ1214" i="47" s="1"/>
  <c r="Q1214" i="47"/>
  <c r="AH1213" i="47"/>
  <c r="AI1213" i="47" s="1"/>
  <c r="AJ1213" i="47" s="1"/>
  <c r="Q1213" i="47"/>
  <c r="AH1212" i="47"/>
  <c r="AI1212" i="47" s="1"/>
  <c r="AJ1212" i="47" s="1"/>
  <c r="Q1212" i="47"/>
  <c r="AH1210" i="47"/>
  <c r="AI1210" i="47" s="1"/>
  <c r="AJ1210" i="47" s="1"/>
  <c r="Q1210" i="47"/>
  <c r="AK1210" i="47"/>
  <c r="AH1209" i="47"/>
  <c r="AI1209" i="47" s="1"/>
  <c r="AJ1209" i="47" s="1"/>
  <c r="Q1209" i="47"/>
  <c r="AH1207" i="47"/>
  <c r="AI1207" i="47" s="1"/>
  <c r="AJ1207" i="47" s="1"/>
  <c r="Q1207" i="47"/>
  <c r="AH1206" i="47"/>
  <c r="AI1206" i="47" s="1"/>
  <c r="AJ1206" i="47" s="1"/>
  <c r="Q1206" i="47"/>
  <c r="AH1205" i="47"/>
  <c r="AI1205" i="47" s="1"/>
  <c r="AJ1205" i="47" s="1"/>
  <c r="AK1205" i="47"/>
  <c r="Q1205" i="47"/>
  <c r="AH1204" i="47"/>
  <c r="AI1204" i="47" s="1"/>
  <c r="AJ1204" i="47" s="1"/>
  <c r="Q1204" i="47"/>
  <c r="AK1204" i="47"/>
  <c r="AH1203" i="47"/>
  <c r="AI1203" i="47" s="1"/>
  <c r="AJ1203" i="47" s="1"/>
  <c r="Q1203" i="47"/>
  <c r="AH1201" i="47"/>
  <c r="AI1201" i="47" s="1"/>
  <c r="AJ1201" i="47" s="1"/>
  <c r="AK1201" i="47"/>
  <c r="Q1201" i="47"/>
  <c r="AH1200" i="47"/>
  <c r="AI1200" i="47" s="1"/>
  <c r="AJ1200" i="47" s="1"/>
  <c r="Q1200" i="47"/>
  <c r="AH1199" i="47"/>
  <c r="AI1199" i="47" s="1"/>
  <c r="AJ1199" i="47" s="1"/>
  <c r="AK1199" i="47"/>
  <c r="AK1192" i="47"/>
  <c r="Q1192" i="47"/>
  <c r="AK1191" i="47"/>
  <c r="Q1191" i="47"/>
  <c r="AH1190" i="47"/>
  <c r="AI1190" i="47" s="1"/>
  <c r="AJ1190" i="47" s="1"/>
  <c r="AK1190" i="47"/>
  <c r="Q1190" i="47"/>
  <c r="AK1189" i="47"/>
  <c r="Q1189" i="47"/>
  <c r="AH1188" i="47"/>
  <c r="AI1188" i="47" s="1"/>
  <c r="AJ1188" i="47" s="1"/>
  <c r="Q1188" i="47"/>
  <c r="AK1188" i="47"/>
  <c r="AH1187" i="47"/>
  <c r="AI1187" i="47" s="1"/>
  <c r="AJ1187" i="47" s="1"/>
  <c r="AK1187" i="47"/>
  <c r="Q1187" i="47"/>
  <c r="AH1186" i="47"/>
  <c r="AI1186" i="47" s="1"/>
  <c r="AJ1186" i="47" s="1"/>
  <c r="AK1186" i="47"/>
  <c r="Q1186" i="47"/>
  <c r="AH1184" i="47"/>
  <c r="AI1184" i="47" s="1"/>
  <c r="AJ1184" i="47" s="1"/>
  <c r="Q1184" i="47"/>
  <c r="AK1183" i="47"/>
  <c r="Q1183" i="47"/>
  <c r="AH1181" i="47"/>
  <c r="AI1181" i="47" s="1"/>
  <c r="AJ1181" i="47" s="1"/>
  <c r="AK1181" i="47"/>
  <c r="Q1181" i="47"/>
  <c r="AH1179" i="47"/>
  <c r="AI1179" i="47" s="1"/>
  <c r="AJ1179" i="47" s="1"/>
  <c r="AK1179" i="47"/>
  <c r="Q1179" i="47"/>
  <c r="AH1178" i="47"/>
  <c r="AI1178" i="47" s="1"/>
  <c r="AJ1178" i="47" s="1"/>
  <c r="Q1178" i="47"/>
  <c r="AH1177" i="47"/>
  <c r="AI1177" i="47" s="1"/>
  <c r="AJ1177" i="47" s="1"/>
  <c r="Q1177" i="47"/>
  <c r="AK1177" i="47"/>
  <c r="AH1172" i="47"/>
  <c r="AI1172" i="47" s="1"/>
  <c r="AJ1172" i="47" s="1"/>
  <c r="Q1172" i="47"/>
  <c r="AK1172" i="47"/>
  <c r="AH1171" i="47"/>
  <c r="AI1171" i="47" s="1"/>
  <c r="AJ1171" i="47" s="1"/>
  <c r="Q1171" i="47"/>
  <c r="AK1171" i="47"/>
  <c r="AK1170" i="47"/>
  <c r="Q1170" i="47"/>
  <c r="AH1167" i="47"/>
  <c r="AI1167" i="47" s="1"/>
  <c r="AJ1167" i="47" s="1"/>
  <c r="AK1167" i="47"/>
  <c r="Q1167" i="47"/>
  <c r="AH1166" i="47"/>
  <c r="AI1166" i="47" s="1"/>
  <c r="AJ1166" i="47" s="1"/>
  <c r="AK1166" i="47"/>
  <c r="Q1166" i="47"/>
  <c r="AH1165" i="47"/>
  <c r="AI1165" i="47" s="1"/>
  <c r="AJ1165" i="47" s="1"/>
  <c r="AK1165" i="47"/>
  <c r="Q1165" i="47"/>
  <c r="AH1164" i="47"/>
  <c r="AI1164" i="47" s="1"/>
  <c r="AJ1164" i="47" s="1"/>
  <c r="AK1164" i="47"/>
  <c r="Q1164" i="47"/>
  <c r="AH1163" i="47"/>
  <c r="AI1163" i="47" s="1"/>
  <c r="AJ1163" i="47" s="1"/>
  <c r="AK1163" i="47"/>
  <c r="Q1163" i="47"/>
  <c r="AH1162" i="47"/>
  <c r="AI1162" i="47" s="1"/>
  <c r="AJ1162" i="47" s="1"/>
  <c r="Q1162" i="47"/>
  <c r="AK1162" i="47"/>
  <c r="AH1161" i="47"/>
  <c r="AI1161" i="47" s="1"/>
  <c r="AJ1161" i="47" s="1"/>
  <c r="Q1161" i="47"/>
  <c r="AK1161" i="47"/>
  <c r="AH1159" i="47"/>
  <c r="AI1159" i="47" s="1"/>
  <c r="AJ1159" i="47" s="1"/>
  <c r="AK1159" i="47"/>
  <c r="Q1159" i="47"/>
  <c r="AH1158" i="47"/>
  <c r="AI1158" i="47" s="1"/>
  <c r="AJ1158" i="47" s="1"/>
  <c r="Q1158" i="47"/>
  <c r="AK1158" i="47"/>
  <c r="AH1154" i="47"/>
  <c r="AI1154" i="47" s="1"/>
  <c r="AJ1154" i="47" s="1"/>
  <c r="AK1154" i="47"/>
  <c r="Q1154" i="47"/>
  <c r="AH1153" i="47"/>
  <c r="AI1153" i="47" s="1"/>
  <c r="AJ1153" i="47" s="1"/>
  <c r="AK1153" i="47"/>
  <c r="Q1153" i="47"/>
  <c r="AH1152" i="47"/>
  <c r="AI1152" i="47" s="1"/>
  <c r="AJ1152" i="47" s="1"/>
  <c r="AK1152" i="47"/>
  <c r="Q1152" i="47"/>
  <c r="AH1151" i="47"/>
  <c r="AI1151" i="47" s="1"/>
  <c r="AJ1151" i="47" s="1"/>
  <c r="AK1151" i="47"/>
  <c r="Q1151" i="47"/>
  <c r="AH1150" i="47"/>
  <c r="AI1150" i="47" s="1"/>
  <c r="AJ1150" i="47" s="1"/>
  <c r="AK1150" i="47"/>
  <c r="Q1150" i="47"/>
  <c r="AH1149" i="47"/>
  <c r="AI1149" i="47" s="1"/>
  <c r="AJ1149" i="47" s="1"/>
  <c r="AK1149" i="47"/>
  <c r="Q1149" i="47"/>
  <c r="AH1148" i="47"/>
  <c r="AI1148" i="47" s="1"/>
  <c r="AJ1148" i="47" s="1"/>
  <c r="AK1148" i="47"/>
  <c r="Q1148" i="47"/>
  <c r="AH1146" i="47"/>
  <c r="AI1146" i="47" s="1"/>
  <c r="AJ1146" i="47" s="1"/>
  <c r="AK1146" i="47"/>
  <c r="Q1146" i="47"/>
  <c r="AH1144" i="47"/>
  <c r="AI1144" i="47" s="1"/>
  <c r="AJ1144" i="47" s="1"/>
  <c r="AK1144" i="47"/>
  <c r="AH1140" i="47"/>
  <c r="AI1140" i="47" s="1"/>
  <c r="AJ1140" i="47" s="1"/>
  <c r="AK1140" i="47"/>
  <c r="Q1140" i="47"/>
  <c r="AH1136" i="47"/>
  <c r="AI1136" i="47" s="1"/>
  <c r="AJ1136" i="47" s="1"/>
  <c r="AK1136" i="47"/>
  <c r="Q1136" i="47"/>
  <c r="AH1135" i="47"/>
  <c r="AI1135" i="47" s="1"/>
  <c r="AJ1135" i="47" s="1"/>
  <c r="Q1135" i="47"/>
  <c r="AK1135" i="47"/>
  <c r="AH1133" i="47"/>
  <c r="AI1133" i="47" s="1"/>
  <c r="AJ1133" i="47" s="1"/>
  <c r="Q1133" i="47"/>
  <c r="AK1133" i="47"/>
  <c r="AH1132" i="47"/>
  <c r="AI1132" i="47" s="1"/>
  <c r="AJ1132" i="47" s="1"/>
  <c r="Q1132" i="47"/>
  <c r="AK1132" i="47"/>
  <c r="AH1131" i="47"/>
  <c r="AI1131" i="47" s="1"/>
  <c r="AJ1131" i="47" s="1"/>
  <c r="AK1131" i="47"/>
  <c r="AH1130" i="47"/>
  <c r="AI1130" i="47" s="1"/>
  <c r="AJ1130" i="47" s="1"/>
  <c r="AK1130" i="47"/>
  <c r="Q1130" i="47"/>
  <c r="AH1127" i="47"/>
  <c r="AI1127" i="47" s="1"/>
  <c r="AJ1127" i="47" s="1"/>
  <c r="AK1127" i="47"/>
  <c r="AH1126" i="47"/>
  <c r="AI1126" i="47" s="1"/>
  <c r="AJ1126" i="47" s="1"/>
  <c r="Q1126" i="47"/>
  <c r="AK1126" i="47"/>
  <c r="AH1125" i="47"/>
  <c r="AI1125" i="47" s="1"/>
  <c r="AJ1125" i="47" s="1"/>
  <c r="Q1125" i="47"/>
  <c r="AK1125" i="47"/>
  <c r="AH1124" i="47"/>
  <c r="AI1124" i="47" s="1"/>
  <c r="AJ1124" i="47" s="1"/>
  <c r="AK1124" i="47"/>
  <c r="Q1124" i="47"/>
  <c r="AH1122" i="47"/>
  <c r="AI1122" i="47" s="1"/>
  <c r="AJ1122" i="47" s="1"/>
  <c r="Q1122" i="47"/>
  <c r="AK1122" i="47"/>
  <c r="AH1119" i="47"/>
  <c r="AI1119" i="47" s="1"/>
  <c r="AJ1119" i="47" s="1"/>
  <c r="Q1119" i="47"/>
  <c r="AK1119" i="47"/>
  <c r="AH1118" i="47"/>
  <c r="AI1118" i="47" s="1"/>
  <c r="AJ1118" i="47" s="1"/>
  <c r="Q1118" i="47"/>
  <c r="AK1118" i="47"/>
  <c r="AH1117" i="47"/>
  <c r="AI1117" i="47" s="1"/>
  <c r="AJ1117" i="47" s="1"/>
  <c r="Q1117" i="47"/>
  <c r="AK1117" i="47"/>
  <c r="AH1116" i="47"/>
  <c r="AI1116" i="47" s="1"/>
  <c r="AJ1116" i="47" s="1"/>
  <c r="Q1116" i="47"/>
  <c r="AK1116" i="47"/>
  <c r="AH1112" i="47"/>
  <c r="AI1112" i="47" s="1"/>
  <c r="AJ1112" i="47" s="1"/>
  <c r="Q1112" i="47"/>
  <c r="AH1111" i="47"/>
  <c r="AI1111" i="47" s="1"/>
  <c r="AJ1111" i="47" s="1"/>
  <c r="Q1111" i="47"/>
  <c r="AK1111" i="47"/>
  <c r="AH1108" i="47"/>
  <c r="AI1108" i="47" s="1"/>
  <c r="AJ1108" i="47" s="1"/>
  <c r="AK1108" i="47"/>
  <c r="AH1104" i="47"/>
  <c r="AI1104" i="47" s="1"/>
  <c r="AJ1104" i="47" s="1"/>
  <c r="Q1104" i="47"/>
  <c r="AK1104" i="47"/>
  <c r="AH1103" i="47"/>
  <c r="AI1103" i="47" s="1"/>
  <c r="AJ1103" i="47" s="1"/>
  <c r="AK1103" i="47"/>
  <c r="Q1103" i="47"/>
  <c r="AH1101" i="47"/>
  <c r="AI1101" i="47" s="1"/>
  <c r="AJ1101" i="47" s="1"/>
  <c r="AK1101" i="47"/>
  <c r="Q1101" i="47"/>
  <c r="AH1099" i="47"/>
  <c r="AI1099" i="47" s="1"/>
  <c r="AJ1099" i="47" s="1"/>
  <c r="Q1099" i="47"/>
  <c r="AK1099" i="47"/>
  <c r="AH1098" i="47"/>
  <c r="AI1098" i="47" s="1"/>
  <c r="AJ1098" i="47" s="1"/>
  <c r="Q1098" i="47"/>
  <c r="AH1097" i="47"/>
  <c r="AI1097" i="47" s="1"/>
  <c r="AJ1097" i="47" s="1"/>
  <c r="Q1097" i="47"/>
  <c r="AK1097" i="47"/>
  <c r="AH1096" i="47"/>
  <c r="AI1096" i="47" s="1"/>
  <c r="AJ1096" i="47" s="1"/>
  <c r="AK1096" i="47"/>
  <c r="Q1096" i="47"/>
  <c r="AH1095" i="47"/>
  <c r="AI1095" i="47" s="1"/>
  <c r="AJ1095" i="47" s="1"/>
  <c r="Q1095" i="47"/>
  <c r="AK1095" i="47"/>
  <c r="AH1093" i="47"/>
  <c r="AI1093" i="47" s="1"/>
  <c r="AJ1093" i="47" s="1"/>
  <c r="Q1093" i="47"/>
  <c r="AK1093" i="47"/>
  <c r="AH1092" i="47"/>
  <c r="AI1092" i="47" s="1"/>
  <c r="AJ1092" i="47" s="1"/>
  <c r="Q1092" i="47"/>
  <c r="AK1092" i="47"/>
  <c r="AH1091" i="47"/>
  <c r="AI1091" i="47" s="1"/>
  <c r="AJ1091" i="47" s="1"/>
  <c r="Q1091" i="47"/>
  <c r="AK1091" i="47"/>
  <c r="AH1089" i="47"/>
  <c r="AI1089" i="47" s="1"/>
  <c r="AJ1089" i="47" s="1"/>
  <c r="Q1089" i="47"/>
  <c r="AK1089" i="47"/>
  <c r="AH1088" i="47"/>
  <c r="AI1088" i="47" s="1"/>
  <c r="AJ1088" i="47" s="1"/>
  <c r="AK1088" i="47"/>
  <c r="Q1088" i="47"/>
  <c r="AH1086" i="47"/>
  <c r="AI1086" i="47" s="1"/>
  <c r="AJ1086" i="47" s="1"/>
  <c r="AK1086" i="47"/>
  <c r="AH1085" i="47"/>
  <c r="AI1085" i="47" s="1"/>
  <c r="AJ1085" i="47" s="1"/>
  <c r="AK1085" i="47"/>
  <c r="AH1083" i="47"/>
  <c r="AI1083" i="47" s="1"/>
  <c r="AJ1083" i="47" s="1"/>
  <c r="Q1083" i="47"/>
  <c r="AK1083" i="47"/>
  <c r="AH1082" i="47"/>
  <c r="AI1082" i="47" s="1"/>
  <c r="AJ1082" i="47" s="1"/>
  <c r="Q1082" i="47"/>
  <c r="AH1078" i="47"/>
  <c r="AI1078" i="47" s="1"/>
  <c r="AJ1078" i="47" s="1"/>
  <c r="AK1078" i="47"/>
  <c r="Q1078" i="47"/>
  <c r="AH1077" i="47"/>
  <c r="AI1077" i="47" s="1"/>
  <c r="AJ1077" i="47" s="1"/>
  <c r="Q1077" i="47"/>
  <c r="AK1077" i="47"/>
  <c r="AH1074" i="47"/>
  <c r="AI1074" i="47" s="1"/>
  <c r="AJ1074" i="47" s="1"/>
  <c r="Q1074" i="47"/>
  <c r="AK1074" i="47"/>
  <c r="AH1073" i="47"/>
  <c r="AI1073" i="47" s="1"/>
  <c r="AJ1073" i="47" s="1"/>
  <c r="AK1073" i="47"/>
  <c r="Q1073" i="47"/>
  <c r="AH1072" i="47"/>
  <c r="AI1072" i="47" s="1"/>
  <c r="AJ1072" i="47" s="1"/>
  <c r="Q1072" i="47"/>
  <c r="AK1072" i="47"/>
  <c r="AK1071" i="47"/>
  <c r="Q1071" i="47"/>
  <c r="AH1070" i="47"/>
  <c r="AI1070" i="47" s="1"/>
  <c r="AJ1070" i="47" s="1"/>
  <c r="Q1070" i="47"/>
  <c r="AK1070" i="47"/>
  <c r="AH1066" i="47"/>
  <c r="AI1066" i="47" s="1"/>
  <c r="AJ1066" i="47" s="1"/>
  <c r="Q1066" i="47"/>
  <c r="AK1066" i="47"/>
  <c r="AH1064" i="47"/>
  <c r="AI1064" i="47" s="1"/>
  <c r="AJ1064" i="47" s="1"/>
  <c r="Q1064" i="47"/>
  <c r="AK1064" i="47"/>
  <c r="AH1061" i="47"/>
  <c r="AI1061" i="47" s="1"/>
  <c r="AJ1061" i="47" s="1"/>
  <c r="AK1061" i="47"/>
  <c r="Q1060" i="47"/>
  <c r="AK1060" i="47"/>
  <c r="AH1059" i="47"/>
  <c r="AI1059" i="47" s="1"/>
  <c r="AJ1059" i="47" s="1"/>
  <c r="Q1059" i="47"/>
  <c r="AK1059" i="47"/>
  <c r="AH1056" i="47"/>
  <c r="AI1056" i="47" s="1"/>
  <c r="AJ1056" i="47" s="1"/>
  <c r="AK1056" i="47"/>
  <c r="Q1056" i="47"/>
  <c r="AH1053" i="47"/>
  <c r="AI1053" i="47" s="1"/>
  <c r="AJ1053" i="47" s="1"/>
  <c r="Q1053" i="47"/>
  <c r="AK1053" i="47"/>
  <c r="AH1049" i="47"/>
  <c r="AI1049" i="47" s="1"/>
  <c r="AJ1049" i="47" s="1"/>
  <c r="AK1049" i="47"/>
  <c r="Q1049" i="47"/>
  <c r="AH1048" i="47"/>
  <c r="AI1048" i="47" s="1"/>
  <c r="AJ1048" i="47" s="1"/>
  <c r="AK1048" i="47"/>
  <c r="Q1048" i="47"/>
  <c r="AH1045" i="47"/>
  <c r="AI1045" i="47" s="1"/>
  <c r="AJ1045" i="47" s="1"/>
  <c r="Q1045" i="47"/>
  <c r="AK1045" i="47"/>
  <c r="AH1044" i="47"/>
  <c r="AI1044" i="47" s="1"/>
  <c r="AJ1044" i="47" s="1"/>
  <c r="Q1044" i="47"/>
  <c r="AK1044" i="47"/>
  <c r="AH1043" i="47"/>
  <c r="AI1043" i="47" s="1"/>
  <c r="AJ1043" i="47" s="1"/>
  <c r="AK1043" i="47"/>
  <c r="Q1043" i="47"/>
  <c r="AK1042" i="47"/>
  <c r="Q1042" i="47"/>
  <c r="AH1039" i="47"/>
  <c r="AI1039" i="47" s="1"/>
  <c r="AJ1039" i="47" s="1"/>
  <c r="Q1039" i="47"/>
  <c r="AH1037" i="47"/>
  <c r="AI1037" i="47" s="1"/>
  <c r="AJ1037" i="47" s="1"/>
  <c r="AK1037" i="47"/>
  <c r="Q1037" i="47"/>
  <c r="AH1036" i="47"/>
  <c r="AI1036" i="47" s="1"/>
  <c r="AJ1036" i="47" s="1"/>
  <c r="AK1036" i="47"/>
  <c r="Q1036" i="47"/>
  <c r="AH1035" i="47"/>
  <c r="AI1035" i="47" s="1"/>
  <c r="AJ1035" i="47" s="1"/>
  <c r="Q1035" i="47"/>
  <c r="AK1035" i="47"/>
  <c r="AH1034" i="47"/>
  <c r="AI1034" i="47" s="1"/>
  <c r="AJ1034" i="47" s="1"/>
  <c r="Q1034" i="47"/>
  <c r="AK1034" i="47"/>
  <c r="AH1033" i="47"/>
  <c r="AI1033" i="47" s="1"/>
  <c r="AJ1033" i="47" s="1"/>
  <c r="AK1033" i="47"/>
  <c r="Q1033" i="47"/>
  <c r="AH1032" i="47"/>
  <c r="AI1032" i="47" s="1"/>
  <c r="AJ1032" i="47" s="1"/>
  <c r="AK1032" i="47"/>
  <c r="AH1031" i="47"/>
  <c r="AI1031" i="47" s="1"/>
  <c r="AJ1031" i="47" s="1"/>
  <c r="Q1031" i="47"/>
  <c r="AK1031" i="47"/>
  <c r="AH1030" i="47"/>
  <c r="AI1030" i="47" s="1"/>
  <c r="AJ1030" i="47" s="1"/>
  <c r="AK1030" i="47"/>
  <c r="AH1029" i="47"/>
  <c r="AI1029" i="47" s="1"/>
  <c r="AJ1029" i="47" s="1"/>
  <c r="Q1029" i="47"/>
  <c r="AK1029" i="47"/>
  <c r="AH1026" i="47"/>
  <c r="AI1026" i="47" s="1"/>
  <c r="AJ1026" i="47" s="1"/>
  <c r="AK1026" i="47"/>
  <c r="Q1026" i="47"/>
  <c r="Q1024" i="47"/>
  <c r="AK1024" i="47"/>
  <c r="AH1023" i="47"/>
  <c r="AI1023" i="47" s="1"/>
  <c r="AJ1023" i="47" s="1"/>
  <c r="AK1023" i="47"/>
  <c r="Q1023" i="47"/>
  <c r="AK1021" i="47"/>
  <c r="Q1021" i="47"/>
  <c r="AH1020" i="47"/>
  <c r="AI1020" i="47" s="1"/>
  <c r="AJ1020" i="47" s="1"/>
  <c r="Q1020" i="47"/>
  <c r="AH1019" i="47"/>
  <c r="AI1019" i="47" s="1"/>
  <c r="AJ1019" i="47" s="1"/>
  <c r="AK1019" i="47"/>
  <c r="AH1016" i="47"/>
  <c r="AI1016" i="47" s="1"/>
  <c r="AJ1016" i="47" s="1"/>
  <c r="Q1016" i="47"/>
  <c r="AK1016" i="47"/>
  <c r="AH1015" i="47"/>
  <c r="AI1015" i="47" s="1"/>
  <c r="AJ1015" i="47" s="1"/>
  <c r="Q1015" i="47"/>
  <c r="AK1015" i="47"/>
  <c r="AH1014" i="47"/>
  <c r="AI1014" i="47" s="1"/>
  <c r="AJ1014" i="47" s="1"/>
  <c r="Q1014" i="47"/>
  <c r="AK1014" i="47"/>
  <c r="AH1012" i="47"/>
  <c r="AI1012" i="47" s="1"/>
  <c r="AJ1012" i="47" s="1"/>
  <c r="AK1012" i="47"/>
  <c r="Q1012" i="47"/>
  <c r="AH1011" i="47"/>
  <c r="AI1011" i="47" s="1"/>
  <c r="AJ1011" i="47" s="1"/>
  <c r="AK1011" i="47"/>
  <c r="Q1011" i="47"/>
  <c r="Q1009" i="47"/>
  <c r="AK1009" i="47"/>
  <c r="AH1008" i="47"/>
  <c r="AI1008" i="47" s="1"/>
  <c r="AJ1008" i="47" s="1"/>
  <c r="Q1008" i="47"/>
  <c r="AH1007" i="47"/>
  <c r="AI1007" i="47" s="1"/>
  <c r="AJ1007" i="47" s="1"/>
  <c r="AK1007" i="47"/>
  <c r="AH1006" i="47"/>
  <c r="AI1006" i="47" s="1"/>
  <c r="AJ1006" i="47" s="1"/>
  <c r="AK1006" i="47"/>
  <c r="AH1005" i="47"/>
  <c r="AI1005" i="47" s="1"/>
  <c r="AJ1005" i="47" s="1"/>
  <c r="AK1005" i="47"/>
  <c r="Q1005" i="47"/>
  <c r="AH1004" i="47"/>
  <c r="AI1004" i="47" s="1"/>
  <c r="AJ1004" i="47" s="1"/>
  <c r="AK1004" i="47"/>
  <c r="Q1004" i="47"/>
  <c r="AH1001" i="47"/>
  <c r="AI1001" i="47" s="1"/>
  <c r="AJ1001" i="47" s="1"/>
  <c r="Q1001" i="47"/>
  <c r="AH999" i="47"/>
  <c r="AI999" i="47" s="1"/>
  <c r="AJ999" i="47" s="1"/>
  <c r="Q999" i="47"/>
  <c r="AK999" i="47"/>
  <c r="AH998" i="47"/>
  <c r="AI998" i="47" s="1"/>
  <c r="AJ998" i="47" s="1"/>
  <c r="Q998" i="47"/>
  <c r="AK998" i="47"/>
  <c r="AH995" i="47"/>
  <c r="AI995" i="47" s="1"/>
  <c r="AJ995" i="47" s="1"/>
  <c r="AK995" i="47"/>
  <c r="Q995" i="47"/>
  <c r="AH992" i="47"/>
  <c r="AI992" i="47" s="1"/>
  <c r="AJ992" i="47" s="1"/>
  <c r="Q992" i="47"/>
  <c r="AK992" i="47"/>
  <c r="AH991" i="47"/>
  <c r="AI991" i="47" s="1"/>
  <c r="AJ991" i="47" s="1"/>
  <c r="AK991" i="47"/>
  <c r="AH985" i="47"/>
  <c r="AI985" i="47" s="1"/>
  <c r="AJ985" i="47" s="1"/>
  <c r="AK985" i="47"/>
  <c r="Q985" i="47"/>
  <c r="AH984" i="47"/>
  <c r="AI984" i="47" s="1"/>
  <c r="AJ984" i="47" s="1"/>
  <c r="AK984" i="47"/>
  <c r="AH981" i="47"/>
  <c r="AI981" i="47" s="1"/>
  <c r="AJ981" i="47" s="1"/>
  <c r="Q981" i="47"/>
  <c r="AK981" i="47"/>
  <c r="AH977" i="47"/>
  <c r="AI977" i="47" s="1"/>
  <c r="AJ977" i="47" s="1"/>
  <c r="AK977" i="47"/>
  <c r="Q977" i="47"/>
  <c r="AH976" i="47"/>
  <c r="AI976" i="47" s="1"/>
  <c r="AJ976" i="47" s="1"/>
  <c r="Q976" i="47"/>
  <c r="AK975" i="47"/>
  <c r="Q975" i="47"/>
  <c r="AH974" i="47"/>
  <c r="AI974" i="47" s="1"/>
  <c r="AJ974" i="47" s="1"/>
  <c r="AK974" i="47"/>
  <c r="Q974" i="47"/>
  <c r="AH969" i="47"/>
  <c r="AI969" i="47" s="1"/>
  <c r="AJ969" i="47" s="1"/>
  <c r="AK969" i="47"/>
  <c r="Q969" i="47"/>
  <c r="AH967" i="47"/>
  <c r="AI967" i="47" s="1"/>
  <c r="AJ967" i="47" s="1"/>
  <c r="Q967" i="47"/>
  <c r="AK967" i="47"/>
  <c r="AH965" i="47"/>
  <c r="AI965" i="47" s="1"/>
  <c r="AJ965" i="47" s="1"/>
  <c r="AK965" i="47"/>
  <c r="Q965" i="47"/>
  <c r="AH964" i="47"/>
  <c r="AI964" i="47" s="1"/>
  <c r="AJ964" i="47" s="1"/>
  <c r="AK964" i="47"/>
  <c r="Q964" i="47"/>
  <c r="AH963" i="47"/>
  <c r="AI963" i="47" s="1"/>
  <c r="AJ963" i="47" s="1"/>
  <c r="AK963" i="47"/>
  <c r="Q963" i="47"/>
  <c r="Q961" i="47"/>
  <c r="Q959" i="47"/>
  <c r="M953" i="47"/>
  <c r="I953" i="47"/>
  <c r="I952" i="47"/>
  <c r="M952" i="47"/>
  <c r="E952" i="47"/>
  <c r="H952" i="47"/>
  <c r="N952" i="47"/>
  <c r="L952" i="47"/>
  <c r="K952" i="47"/>
  <c r="G952" i="47"/>
  <c r="J952" i="47"/>
  <c r="K949" i="47"/>
  <c r="E949" i="47"/>
  <c r="H949" i="47"/>
  <c r="I949" i="47"/>
  <c r="N949" i="47"/>
  <c r="L949" i="47"/>
  <c r="M949" i="47"/>
  <c r="J949" i="47"/>
  <c r="M948" i="47"/>
  <c r="N948" i="47"/>
  <c r="K948" i="47"/>
  <c r="E948" i="47"/>
  <c r="H948" i="47"/>
  <c r="G948" i="47"/>
  <c r="I948" i="47"/>
  <c r="J948" i="47"/>
  <c r="L948" i="47"/>
  <c r="M946" i="47"/>
  <c r="E946" i="47"/>
  <c r="J946" i="47"/>
  <c r="L946" i="47"/>
  <c r="K946" i="47"/>
  <c r="N946" i="47"/>
  <c r="Q945" i="47"/>
  <c r="I944" i="47"/>
  <c r="K944" i="47"/>
  <c r="J944" i="47"/>
  <c r="N944" i="47"/>
  <c r="H944" i="47"/>
  <c r="E944" i="47"/>
  <c r="G944" i="47"/>
  <c r="M944" i="47"/>
  <c r="L944" i="47"/>
  <c r="K943" i="47"/>
  <c r="M943" i="47"/>
  <c r="J943" i="47"/>
  <c r="G943" i="47"/>
  <c r="N943" i="47"/>
  <c r="I943" i="47"/>
  <c r="L943" i="47"/>
  <c r="H943" i="47"/>
  <c r="K942" i="47"/>
  <c r="M942" i="47"/>
  <c r="L942" i="47"/>
  <c r="N942" i="47"/>
  <c r="J942" i="47"/>
  <c r="K941" i="47"/>
  <c r="L941" i="47"/>
  <c r="M941" i="47"/>
  <c r="N941" i="47"/>
  <c r="E941" i="47"/>
  <c r="J941" i="47"/>
  <c r="G941" i="47"/>
  <c r="H941" i="47"/>
  <c r="I941" i="47"/>
  <c r="N940" i="47"/>
  <c r="M940" i="47"/>
  <c r="L939" i="47"/>
  <c r="M939" i="47"/>
  <c r="N939" i="47"/>
  <c r="G939" i="47"/>
  <c r="E939" i="47"/>
  <c r="H939" i="47"/>
  <c r="I939" i="47"/>
  <c r="J939" i="47"/>
  <c r="K939" i="47"/>
  <c r="I936" i="47"/>
  <c r="G936" i="47"/>
  <c r="M936" i="47"/>
  <c r="E936" i="47"/>
  <c r="H936" i="47"/>
  <c r="J936" i="47"/>
  <c r="L936" i="47"/>
  <c r="N936" i="47"/>
  <c r="K936" i="47"/>
  <c r="Q934" i="47"/>
  <c r="Q933" i="47"/>
  <c r="K933" i="47"/>
  <c r="L933" i="47"/>
  <c r="M933" i="47"/>
  <c r="N933" i="47"/>
  <c r="E933" i="47"/>
  <c r="I933" i="47"/>
  <c r="H933" i="47"/>
  <c r="J933" i="47"/>
  <c r="G933" i="47"/>
  <c r="Q932" i="47"/>
  <c r="Q931" i="47"/>
  <c r="Q930" i="47"/>
  <c r="J930" i="47"/>
  <c r="H930" i="47"/>
  <c r="N930" i="47"/>
  <c r="M930" i="47"/>
  <c r="K930" i="47"/>
  <c r="I930" i="47"/>
  <c r="G930" i="47"/>
  <c r="L930" i="47"/>
  <c r="E930" i="47"/>
  <c r="Q928" i="47"/>
  <c r="Q927" i="47"/>
  <c r="M927" i="47"/>
  <c r="L927" i="47"/>
  <c r="K927" i="47"/>
  <c r="H927" i="47"/>
  <c r="J927" i="47"/>
  <c r="N927" i="47"/>
  <c r="G927" i="47"/>
  <c r="I927" i="47"/>
  <c r="E927" i="47"/>
  <c r="Q926" i="47"/>
  <c r="Q925" i="47"/>
  <c r="H925" i="47"/>
  <c r="J925" i="47"/>
  <c r="L925" i="47"/>
  <c r="M925" i="47"/>
  <c r="I925" i="47"/>
  <c r="N925" i="47"/>
  <c r="G925" i="47"/>
  <c r="K925" i="47"/>
  <c r="E924" i="47"/>
  <c r="L924" i="47"/>
  <c r="I924" i="47"/>
  <c r="M924" i="47"/>
  <c r="N924" i="47"/>
  <c r="K924" i="47"/>
  <c r="J924" i="47"/>
  <c r="H924" i="47"/>
  <c r="G924" i="47"/>
  <c r="G923" i="47"/>
  <c r="J923" i="47"/>
  <c r="K923" i="47"/>
  <c r="I923" i="47"/>
  <c r="L923" i="47"/>
  <c r="H923" i="47"/>
  <c r="N923" i="47"/>
  <c r="M923" i="47"/>
  <c r="E923" i="47"/>
  <c r="E922" i="47"/>
  <c r="H922" i="47"/>
  <c r="J922" i="47"/>
  <c r="N922" i="47"/>
  <c r="G922" i="47"/>
  <c r="K922" i="47"/>
  <c r="M922" i="47"/>
  <c r="I922" i="47"/>
  <c r="L922" i="47"/>
  <c r="Q920" i="47"/>
  <c r="L920" i="47"/>
  <c r="N920" i="47"/>
  <c r="J920" i="47"/>
  <c r="M920" i="47"/>
  <c r="G920" i="47"/>
  <c r="H920" i="47"/>
  <c r="I920" i="47"/>
  <c r="K920" i="47"/>
  <c r="E920" i="47"/>
  <c r="K918" i="47"/>
  <c r="N918" i="47"/>
  <c r="H918" i="47"/>
  <c r="M918" i="47"/>
  <c r="J918" i="47"/>
  <c r="L918" i="47"/>
  <c r="E918" i="47"/>
  <c r="G918" i="47"/>
  <c r="I918" i="47"/>
  <c r="Q916" i="47"/>
  <c r="N916" i="47"/>
  <c r="M916" i="47"/>
  <c r="L916" i="47"/>
  <c r="K916" i="47"/>
  <c r="J916" i="47"/>
  <c r="H916" i="47"/>
  <c r="I916" i="47"/>
  <c r="G916" i="47"/>
  <c r="E916" i="47"/>
  <c r="Q915" i="47"/>
  <c r="M915" i="47"/>
  <c r="H915" i="47"/>
  <c r="I915" i="47"/>
  <c r="E915" i="47"/>
  <c r="G915" i="47"/>
  <c r="J915" i="47"/>
  <c r="K915" i="47"/>
  <c r="L915" i="47"/>
  <c r="N915" i="47"/>
  <c r="Q914" i="47"/>
  <c r="N913" i="47"/>
  <c r="E913" i="47"/>
  <c r="G913" i="47"/>
  <c r="K913" i="47"/>
  <c r="H913" i="47"/>
  <c r="I913" i="47"/>
  <c r="J913" i="47"/>
  <c r="L913" i="47"/>
  <c r="M913" i="47"/>
  <c r="H912" i="47"/>
  <c r="G912" i="47"/>
  <c r="E912" i="47"/>
  <c r="K912" i="47"/>
  <c r="J912" i="47"/>
  <c r="N912" i="47"/>
  <c r="I912" i="47"/>
  <c r="M912" i="47"/>
  <c r="L912" i="47"/>
  <c r="H911" i="47"/>
  <c r="N911" i="47"/>
  <c r="J911" i="47"/>
  <c r="E911" i="47"/>
  <c r="G911" i="47"/>
  <c r="K911" i="47"/>
  <c r="I911" i="47"/>
  <c r="L911" i="47"/>
  <c r="M911" i="47"/>
  <c r="Q910" i="47"/>
  <c r="J909" i="47"/>
  <c r="K909" i="47"/>
  <c r="H909" i="47"/>
  <c r="E909" i="47"/>
  <c r="I909" i="47"/>
  <c r="L909" i="47"/>
  <c r="M909" i="47"/>
  <c r="N909" i="47"/>
  <c r="G909" i="47"/>
  <c r="Q908" i="47"/>
  <c r="K906" i="47"/>
  <c r="E906" i="47"/>
  <c r="G906" i="47"/>
  <c r="H906" i="47"/>
  <c r="I906" i="47"/>
  <c r="N906" i="47"/>
  <c r="L906" i="47"/>
  <c r="J906" i="47"/>
  <c r="M906" i="47"/>
  <c r="Q905" i="47"/>
  <c r="J904" i="47"/>
  <c r="I904" i="47"/>
  <c r="G904" i="47"/>
  <c r="E904" i="47"/>
  <c r="M904" i="47"/>
  <c r="K904" i="47"/>
  <c r="H904" i="47"/>
  <c r="L904" i="47"/>
  <c r="N904" i="47"/>
  <c r="Q903" i="47"/>
  <c r="N902" i="47"/>
  <c r="E902" i="47"/>
  <c r="H902" i="47"/>
  <c r="K902" i="47"/>
  <c r="J902" i="47"/>
  <c r="L902" i="47"/>
  <c r="M902" i="47"/>
  <c r="G902" i="47"/>
  <c r="I902" i="47"/>
  <c r="Q901" i="47"/>
  <c r="I899" i="47"/>
  <c r="H899" i="47"/>
  <c r="G899" i="47"/>
  <c r="N899" i="47"/>
  <c r="M899" i="47"/>
  <c r="L899" i="47"/>
  <c r="E899" i="47"/>
  <c r="K899" i="47"/>
  <c r="J899" i="47"/>
  <c r="H897" i="47"/>
  <c r="N897" i="47"/>
  <c r="M897" i="47"/>
  <c r="L897" i="47"/>
  <c r="K897" i="47"/>
  <c r="J897" i="47"/>
  <c r="I897" i="47"/>
  <c r="G897" i="47"/>
  <c r="E897" i="47"/>
  <c r="Q896" i="47"/>
  <c r="M895" i="47"/>
  <c r="H895" i="47"/>
  <c r="L895" i="47"/>
  <c r="K895" i="47"/>
  <c r="N895" i="47"/>
  <c r="J895" i="47"/>
  <c r="I895" i="47"/>
  <c r="G895" i="47"/>
  <c r="E895" i="47"/>
  <c r="Q894" i="47"/>
  <c r="N894" i="47"/>
  <c r="M894" i="47"/>
  <c r="K894" i="47"/>
  <c r="H894" i="47"/>
  <c r="G894" i="47"/>
  <c r="E894" i="47"/>
  <c r="J894" i="47"/>
  <c r="I894" i="47"/>
  <c r="L894" i="47"/>
  <c r="I893" i="47"/>
  <c r="M893" i="47"/>
  <c r="K893" i="47"/>
  <c r="G893" i="47"/>
  <c r="L893" i="47"/>
  <c r="H893" i="47"/>
  <c r="E893" i="47"/>
  <c r="J893" i="47"/>
  <c r="N893" i="47"/>
  <c r="Q892" i="47"/>
  <c r="K891" i="47"/>
  <c r="H891" i="47"/>
  <c r="N891" i="47"/>
  <c r="M891" i="47"/>
  <c r="L891" i="47"/>
  <c r="J891" i="47"/>
  <c r="I891" i="47"/>
  <c r="G891" i="47"/>
  <c r="E891" i="47"/>
  <c r="Q890" i="47"/>
  <c r="H890" i="47"/>
  <c r="J890" i="47"/>
  <c r="L890" i="47"/>
  <c r="G890" i="47"/>
  <c r="E890" i="47"/>
  <c r="I890" i="47"/>
  <c r="K890" i="47"/>
  <c r="M890" i="47"/>
  <c r="N890" i="47"/>
  <c r="Q889" i="47"/>
  <c r="M889" i="47"/>
  <c r="K889" i="47"/>
  <c r="G889" i="47"/>
  <c r="E889" i="47"/>
  <c r="N889" i="47"/>
  <c r="L889" i="47"/>
  <c r="H889" i="47"/>
  <c r="I889" i="47"/>
  <c r="J889" i="47"/>
  <c r="M888" i="47"/>
  <c r="H888" i="47"/>
  <c r="G888" i="47"/>
  <c r="K888" i="47"/>
  <c r="I888" i="47"/>
  <c r="N888" i="47"/>
  <c r="E888" i="47"/>
  <c r="J888" i="47"/>
  <c r="L888" i="47"/>
  <c r="Q887" i="47"/>
  <c r="N887" i="47"/>
  <c r="E887" i="47"/>
  <c r="L887" i="47"/>
  <c r="K887" i="47"/>
  <c r="H887" i="47"/>
  <c r="J887" i="47"/>
  <c r="I887" i="47"/>
  <c r="G887" i="47"/>
  <c r="M887" i="47"/>
  <c r="Q886" i="47"/>
  <c r="J886" i="47"/>
  <c r="G886" i="47"/>
  <c r="I886" i="47"/>
  <c r="K886" i="47"/>
  <c r="L886" i="47"/>
  <c r="M886" i="47"/>
  <c r="N886" i="47"/>
  <c r="H886" i="47"/>
  <c r="E886" i="47"/>
  <c r="G885" i="47"/>
  <c r="I885" i="47"/>
  <c r="J885" i="47"/>
  <c r="K885" i="47"/>
  <c r="L885" i="47"/>
  <c r="H885" i="47"/>
  <c r="E885" i="47"/>
  <c r="N885" i="47"/>
  <c r="M885" i="47"/>
  <c r="Q884" i="47"/>
  <c r="M884" i="47"/>
  <c r="K884" i="47"/>
  <c r="I884" i="47"/>
  <c r="G884" i="47"/>
  <c r="N884" i="47"/>
  <c r="L884" i="47"/>
  <c r="J884" i="47"/>
  <c r="H884" i="47"/>
  <c r="E884" i="47"/>
  <c r="N883" i="47"/>
  <c r="J883" i="47"/>
  <c r="E883" i="47"/>
  <c r="G883" i="47"/>
  <c r="H883" i="47"/>
  <c r="I883" i="47"/>
  <c r="K883" i="47"/>
  <c r="L883" i="47"/>
  <c r="M883" i="47"/>
  <c r="G882" i="47"/>
  <c r="L882" i="47"/>
  <c r="H882" i="47"/>
  <c r="E882" i="47"/>
  <c r="I882" i="47"/>
  <c r="J882" i="47"/>
  <c r="K882" i="47"/>
  <c r="M882" i="47"/>
  <c r="N882" i="47"/>
  <c r="Q881" i="47"/>
  <c r="G881" i="47"/>
  <c r="L881" i="47"/>
  <c r="M881" i="47"/>
  <c r="H881" i="47"/>
  <c r="J881" i="47"/>
  <c r="K881" i="47"/>
  <c r="N881" i="47"/>
  <c r="E881" i="47"/>
  <c r="I881" i="47"/>
  <c r="I880" i="47"/>
  <c r="E880" i="47"/>
  <c r="H880" i="47"/>
  <c r="K880" i="47"/>
  <c r="L880" i="47"/>
  <c r="M880" i="47"/>
  <c r="N880" i="47"/>
  <c r="G880" i="47"/>
  <c r="J880" i="47"/>
  <c r="Q879" i="47"/>
  <c r="H879" i="47"/>
  <c r="E879" i="47"/>
  <c r="N879" i="47"/>
  <c r="M879" i="47"/>
  <c r="L879" i="47"/>
  <c r="J879" i="47"/>
  <c r="I879" i="47"/>
  <c r="G879" i="47"/>
  <c r="K879" i="47"/>
  <c r="I878" i="47"/>
  <c r="K878" i="47"/>
  <c r="M878" i="47"/>
  <c r="N878" i="47"/>
  <c r="E878" i="47"/>
  <c r="H878" i="47"/>
  <c r="J878" i="47"/>
  <c r="L878" i="47"/>
  <c r="G878" i="47"/>
  <c r="Q877" i="47"/>
  <c r="G877" i="47"/>
  <c r="E877" i="47"/>
  <c r="H877" i="47"/>
  <c r="N877" i="47"/>
  <c r="M877" i="47"/>
  <c r="L877" i="47"/>
  <c r="K877" i="47"/>
  <c r="J877" i="47"/>
  <c r="I877" i="47"/>
  <c r="J876" i="47"/>
  <c r="L876" i="47"/>
  <c r="K876" i="47"/>
  <c r="G876" i="47"/>
  <c r="N876" i="47"/>
  <c r="H876" i="47"/>
  <c r="I876" i="47"/>
  <c r="M876" i="47"/>
  <c r="E876" i="47"/>
  <c r="L875" i="47"/>
  <c r="E875" i="47"/>
  <c r="G875" i="47"/>
  <c r="K875" i="47"/>
  <c r="J875" i="47"/>
  <c r="I875" i="47"/>
  <c r="N875" i="47"/>
  <c r="H875" i="47"/>
  <c r="M875" i="47"/>
  <c r="G874" i="47"/>
  <c r="L874" i="47"/>
  <c r="M874" i="47"/>
  <c r="E874" i="47"/>
  <c r="H874" i="47"/>
  <c r="K874" i="47"/>
  <c r="I874" i="47"/>
  <c r="J874" i="47"/>
  <c r="N874" i="47"/>
  <c r="Q873" i="47"/>
  <c r="J873" i="47"/>
  <c r="L873" i="47"/>
  <c r="E873" i="47"/>
  <c r="H873" i="47"/>
  <c r="K873" i="47"/>
  <c r="G873" i="47"/>
  <c r="N873" i="47"/>
  <c r="I873" i="47"/>
  <c r="M873" i="47"/>
  <c r="L872" i="47"/>
  <c r="E872" i="47"/>
  <c r="G872" i="47"/>
  <c r="Q871" i="47"/>
  <c r="E870" i="47"/>
  <c r="L870" i="47"/>
  <c r="G870" i="47"/>
  <c r="Q870" i="47"/>
  <c r="Q869" i="47"/>
  <c r="M869" i="47"/>
  <c r="N869" i="47"/>
  <c r="E868" i="47"/>
  <c r="H868" i="47"/>
  <c r="G868" i="47"/>
  <c r="J868" i="47"/>
  <c r="K868" i="47"/>
  <c r="Q868" i="47"/>
  <c r="J867" i="47"/>
  <c r="K867" i="47"/>
  <c r="H867" i="47"/>
  <c r="E867" i="47"/>
  <c r="G867" i="47"/>
  <c r="I867" i="47"/>
  <c r="L867" i="47"/>
  <c r="Q867" i="47"/>
  <c r="Q866" i="47"/>
  <c r="J866" i="47"/>
  <c r="E866" i="47"/>
  <c r="M866" i="47"/>
  <c r="L866" i="47"/>
  <c r="N866" i="47"/>
  <c r="I866" i="47"/>
  <c r="K866" i="47"/>
  <c r="G866" i="47"/>
  <c r="H866" i="47"/>
  <c r="I865" i="47"/>
  <c r="L865" i="47"/>
  <c r="N865" i="47"/>
  <c r="E865" i="47"/>
  <c r="G865" i="47"/>
  <c r="M865" i="47"/>
  <c r="K865" i="47"/>
  <c r="J865" i="47"/>
  <c r="H865" i="47"/>
  <c r="M864" i="47"/>
  <c r="E864" i="47"/>
  <c r="G864" i="47"/>
  <c r="H864" i="47"/>
  <c r="I864" i="47"/>
  <c r="J864" i="47"/>
  <c r="K864" i="47"/>
  <c r="L864" i="47"/>
  <c r="K863" i="47"/>
  <c r="N863" i="47"/>
  <c r="N862" i="47"/>
  <c r="M862" i="47"/>
  <c r="K861" i="47"/>
  <c r="G861" i="47"/>
  <c r="J861" i="47"/>
  <c r="H861" i="47"/>
  <c r="E861" i="47"/>
  <c r="M861" i="47"/>
  <c r="I861" i="47"/>
  <c r="N861" i="47"/>
  <c r="L861" i="47"/>
  <c r="M860" i="47"/>
  <c r="I860" i="47"/>
  <c r="E860" i="47"/>
  <c r="L860" i="47"/>
  <c r="J860" i="47"/>
  <c r="G860" i="47"/>
  <c r="H860" i="47"/>
  <c r="K860" i="47"/>
  <c r="N860" i="47"/>
  <c r="Q860" i="47"/>
  <c r="E859" i="47"/>
  <c r="M859" i="47"/>
  <c r="G859" i="47"/>
  <c r="L859" i="47"/>
  <c r="I859" i="47"/>
  <c r="K859" i="47"/>
  <c r="N859" i="47"/>
  <c r="J859" i="47"/>
  <c r="H859" i="47"/>
  <c r="L858" i="47"/>
  <c r="J858" i="47"/>
  <c r="M858" i="47"/>
  <c r="E858" i="47"/>
  <c r="G858" i="47"/>
  <c r="N858" i="47"/>
  <c r="H858" i="47"/>
  <c r="I858" i="47"/>
  <c r="J857" i="47"/>
  <c r="K857" i="47"/>
  <c r="M857" i="47"/>
  <c r="L857" i="47"/>
  <c r="N857" i="47"/>
  <c r="G857" i="47"/>
  <c r="H857" i="47"/>
  <c r="E857" i="47"/>
  <c r="I857" i="47"/>
  <c r="Q856" i="47"/>
  <c r="I856" i="47"/>
  <c r="K856" i="47"/>
  <c r="M856" i="47"/>
  <c r="N856" i="47"/>
  <c r="L856" i="47"/>
  <c r="J856" i="47"/>
  <c r="H856" i="47"/>
  <c r="E856" i="47"/>
  <c r="G856" i="47"/>
  <c r="J855" i="47"/>
  <c r="I855" i="47"/>
  <c r="H855" i="47"/>
  <c r="G855" i="47"/>
  <c r="E855" i="47"/>
  <c r="K855" i="47"/>
  <c r="N855" i="47"/>
  <c r="M855" i="47"/>
  <c r="L855" i="47"/>
  <c r="K854" i="47"/>
  <c r="I854" i="47"/>
  <c r="H854" i="47"/>
  <c r="E854" i="47"/>
  <c r="G854" i="47"/>
  <c r="J854" i="47"/>
  <c r="L854" i="47"/>
  <c r="M854" i="47"/>
  <c r="N854" i="47"/>
  <c r="J853" i="47"/>
  <c r="H853" i="47"/>
  <c r="K853" i="47"/>
  <c r="G853" i="47"/>
  <c r="E853" i="47"/>
  <c r="L853" i="47"/>
  <c r="I853" i="47"/>
  <c r="M853" i="47"/>
  <c r="N853" i="47"/>
  <c r="G852" i="47"/>
  <c r="I852" i="47"/>
  <c r="K852" i="47"/>
  <c r="J852" i="47"/>
  <c r="H852" i="47"/>
  <c r="Q852" i="47"/>
  <c r="Q851" i="47"/>
  <c r="N851" i="47"/>
  <c r="J851" i="47"/>
  <c r="E851" i="47"/>
  <c r="K851" i="47"/>
  <c r="H851" i="47"/>
  <c r="G851" i="47"/>
  <c r="I851" i="47"/>
  <c r="M851" i="47"/>
  <c r="L851" i="47"/>
  <c r="L850" i="47"/>
  <c r="K850" i="47"/>
  <c r="E850" i="47"/>
  <c r="N850" i="47"/>
  <c r="H850" i="47"/>
  <c r="J850" i="47"/>
  <c r="G850" i="47"/>
  <c r="I850" i="47"/>
  <c r="M850" i="47"/>
  <c r="Q850" i="47"/>
  <c r="H849" i="47"/>
  <c r="I849" i="47"/>
  <c r="K849" i="47"/>
  <c r="L849" i="47"/>
  <c r="J849" i="47"/>
  <c r="G849" i="47"/>
  <c r="E849" i="47"/>
  <c r="N849" i="47"/>
  <c r="Q848" i="47"/>
  <c r="I848" i="47"/>
  <c r="G848" i="47"/>
  <c r="K848" i="47"/>
  <c r="L848" i="47"/>
  <c r="H848" i="47"/>
  <c r="N848" i="47"/>
  <c r="E848" i="47"/>
  <c r="J848" i="47"/>
  <c r="M848" i="47"/>
  <c r="E847" i="47"/>
  <c r="G847" i="47"/>
  <c r="I847" i="47"/>
  <c r="M847" i="47"/>
  <c r="L847" i="47"/>
  <c r="H847" i="47"/>
  <c r="J847" i="47"/>
  <c r="N847" i="47"/>
  <c r="K847" i="47"/>
  <c r="K846" i="47"/>
  <c r="I846" i="47"/>
  <c r="J846" i="47"/>
  <c r="H846" i="47"/>
  <c r="G846" i="47"/>
  <c r="Q845" i="47"/>
  <c r="I845" i="47"/>
  <c r="E845" i="47"/>
  <c r="N845" i="47"/>
  <c r="M845" i="47"/>
  <c r="J845" i="47"/>
  <c r="H845" i="47"/>
  <c r="L845" i="47"/>
  <c r="K845" i="47"/>
  <c r="L844" i="47"/>
  <c r="H844" i="47"/>
  <c r="K844" i="47"/>
  <c r="G844" i="47"/>
  <c r="E844" i="47"/>
  <c r="I844" i="47"/>
  <c r="J844" i="47"/>
  <c r="I843" i="47"/>
  <c r="K843" i="47"/>
  <c r="M843" i="47"/>
  <c r="G843" i="47"/>
  <c r="H843" i="47"/>
  <c r="J843" i="47"/>
  <c r="E843" i="47"/>
  <c r="L843" i="47"/>
  <c r="N843" i="47"/>
  <c r="M842" i="47"/>
  <c r="J842" i="47"/>
  <c r="I842" i="47"/>
  <c r="H842" i="47"/>
  <c r="L842" i="47"/>
  <c r="K842" i="47"/>
  <c r="N842" i="47"/>
  <c r="G842" i="47"/>
  <c r="E842" i="47"/>
  <c r="E841" i="47"/>
  <c r="I841" i="47"/>
  <c r="H841" i="47"/>
  <c r="M841" i="47"/>
  <c r="N841" i="47"/>
  <c r="L841" i="47"/>
  <c r="G841" i="47"/>
  <c r="J841" i="47"/>
  <c r="K841" i="47"/>
  <c r="Q840" i="47"/>
  <c r="I840" i="47"/>
  <c r="J840" i="47"/>
  <c r="G840" i="47"/>
  <c r="H840" i="47"/>
  <c r="E840" i="47"/>
  <c r="N840" i="47"/>
  <c r="M840" i="47"/>
  <c r="L840" i="47"/>
  <c r="K840" i="47"/>
  <c r="I839" i="47"/>
  <c r="E839" i="47"/>
  <c r="H839" i="47"/>
  <c r="G839" i="47"/>
  <c r="Q839" i="47"/>
  <c r="I837" i="47"/>
  <c r="J837" i="47"/>
  <c r="L837" i="47"/>
  <c r="M837" i="47"/>
  <c r="N837" i="47"/>
  <c r="E837" i="47"/>
  <c r="H837" i="47"/>
  <c r="K837" i="47"/>
  <c r="G837" i="47"/>
  <c r="L836" i="47"/>
  <c r="I836" i="47"/>
  <c r="N836" i="47"/>
  <c r="E836" i="47"/>
  <c r="J836" i="47"/>
  <c r="K836" i="47"/>
  <c r="M836" i="47"/>
  <c r="I833" i="47"/>
  <c r="E833" i="47"/>
  <c r="K833" i="47"/>
  <c r="J833" i="47"/>
  <c r="G833" i="47"/>
  <c r="Q832" i="47"/>
  <c r="N832" i="47"/>
  <c r="L832" i="47"/>
  <c r="K832" i="47"/>
  <c r="M832" i="47"/>
  <c r="L831" i="47"/>
  <c r="H831" i="47"/>
  <c r="N831" i="47"/>
  <c r="M831" i="47"/>
  <c r="I831" i="47"/>
  <c r="J831" i="47"/>
  <c r="K831" i="47"/>
  <c r="E830" i="47"/>
  <c r="H830" i="47"/>
  <c r="G830" i="47"/>
  <c r="J830" i="47"/>
  <c r="K830" i="47"/>
  <c r="L830" i="47"/>
  <c r="M829" i="47"/>
  <c r="G829" i="47"/>
  <c r="K829" i="47"/>
  <c r="J829" i="47"/>
  <c r="H829" i="47"/>
  <c r="I829" i="47"/>
  <c r="N829" i="47"/>
  <c r="L829" i="47"/>
  <c r="E829" i="47"/>
  <c r="Q829" i="47"/>
  <c r="E828" i="47"/>
  <c r="N828" i="47"/>
  <c r="K827" i="47"/>
  <c r="L827" i="47"/>
  <c r="J827" i="47"/>
  <c r="E827" i="47"/>
  <c r="H827" i="47"/>
  <c r="M827" i="47"/>
  <c r="N827" i="47"/>
  <c r="G827" i="47"/>
  <c r="I827" i="47"/>
  <c r="Q827" i="47"/>
  <c r="M826" i="47"/>
  <c r="E826" i="47"/>
  <c r="G826" i="47"/>
  <c r="H826" i="47"/>
  <c r="I826" i="47"/>
  <c r="J826" i="47"/>
  <c r="L826" i="47"/>
  <c r="K826" i="47"/>
  <c r="N826" i="47"/>
  <c r="Q824" i="47"/>
  <c r="L824" i="47"/>
  <c r="K824" i="47"/>
  <c r="E824" i="47"/>
  <c r="J824" i="47"/>
  <c r="N824" i="47"/>
  <c r="M824" i="47"/>
  <c r="N823" i="47"/>
  <c r="J823" i="47"/>
  <c r="M823" i="47"/>
  <c r="L823" i="47"/>
  <c r="K823" i="47"/>
  <c r="G823" i="47"/>
  <c r="I823" i="47"/>
  <c r="H823" i="47"/>
  <c r="E823" i="47"/>
  <c r="Q822" i="47"/>
  <c r="M821" i="47"/>
  <c r="N821" i="47"/>
  <c r="L821" i="47"/>
  <c r="E821" i="47"/>
  <c r="J821" i="47"/>
  <c r="G821" i="47"/>
  <c r="I821" i="47"/>
  <c r="K821" i="47"/>
  <c r="H821" i="47"/>
  <c r="Q820" i="47"/>
  <c r="E820" i="47"/>
  <c r="G820" i="47"/>
  <c r="I820" i="47"/>
  <c r="J820" i="47"/>
  <c r="K820" i="47"/>
  <c r="L820" i="47"/>
  <c r="M820" i="47"/>
  <c r="N820" i="47"/>
  <c r="H820" i="47"/>
  <c r="E818" i="47"/>
  <c r="N818" i="47"/>
  <c r="J818" i="47"/>
  <c r="Q818" i="47"/>
  <c r="K817" i="47"/>
  <c r="I817" i="47"/>
  <c r="J817" i="47"/>
  <c r="L817" i="47"/>
  <c r="G817" i="47"/>
  <c r="E817" i="47"/>
  <c r="H817" i="47"/>
  <c r="Q817" i="47"/>
  <c r="H814" i="47"/>
  <c r="M814" i="47"/>
  <c r="E814" i="47"/>
  <c r="E813" i="47"/>
  <c r="G813" i="47"/>
  <c r="Q812" i="47"/>
  <c r="E812" i="47"/>
  <c r="K812" i="47"/>
  <c r="L812" i="47"/>
  <c r="M812" i="47"/>
  <c r="N812" i="47"/>
  <c r="L811" i="47"/>
  <c r="J811" i="47"/>
  <c r="I811" i="47"/>
  <c r="H811" i="47"/>
  <c r="G810" i="47"/>
  <c r="M810" i="47"/>
  <c r="N810" i="47"/>
  <c r="E810" i="47"/>
  <c r="L810" i="47"/>
  <c r="H810" i="47"/>
  <c r="I810" i="47"/>
  <c r="J810" i="47"/>
  <c r="K810" i="47"/>
  <c r="E807" i="47"/>
  <c r="N807" i="47"/>
  <c r="M807" i="47"/>
  <c r="L807" i="47"/>
  <c r="K807" i="47"/>
  <c r="J807" i="47"/>
  <c r="I807" i="47"/>
  <c r="G807" i="47"/>
  <c r="H807" i="47"/>
  <c r="L806" i="47"/>
  <c r="M806" i="47"/>
  <c r="N806" i="47"/>
  <c r="K806" i="47"/>
  <c r="Q805" i="47"/>
  <c r="M805" i="47"/>
  <c r="L805" i="47"/>
  <c r="K805" i="47"/>
  <c r="J805" i="47"/>
  <c r="I805" i="47"/>
  <c r="H805" i="47"/>
  <c r="E805" i="47"/>
  <c r="N805" i="47"/>
  <c r="E803" i="47"/>
  <c r="G803" i="47"/>
  <c r="M803" i="47"/>
  <c r="L803" i="47"/>
  <c r="K803" i="47"/>
  <c r="J803" i="47"/>
  <c r="I803" i="47"/>
  <c r="H803" i="47"/>
  <c r="M802" i="47"/>
  <c r="I802" i="47"/>
  <c r="Q801" i="47"/>
  <c r="N800" i="47"/>
  <c r="M800" i="47"/>
  <c r="G796" i="47"/>
  <c r="I796" i="47"/>
  <c r="N796" i="47"/>
  <c r="H796" i="47"/>
  <c r="E796" i="47"/>
  <c r="J794" i="47"/>
  <c r="E794" i="47"/>
  <c r="G794" i="47"/>
  <c r="L794" i="47"/>
  <c r="M794" i="47"/>
  <c r="N794" i="47"/>
  <c r="I794" i="47"/>
  <c r="H794" i="47"/>
  <c r="K794" i="47"/>
  <c r="H793" i="47"/>
  <c r="I793" i="47"/>
  <c r="J793" i="47"/>
  <c r="N793" i="47"/>
  <c r="M793" i="47"/>
  <c r="L793" i="47"/>
  <c r="K793" i="47"/>
  <c r="G793" i="47"/>
  <c r="E793" i="47"/>
  <c r="M792" i="47"/>
  <c r="G792" i="47"/>
  <c r="J792" i="47"/>
  <c r="I792" i="47"/>
  <c r="E792" i="47"/>
  <c r="N792" i="47"/>
  <c r="K792" i="47"/>
  <c r="H792" i="47"/>
  <c r="L792" i="47"/>
  <c r="K791" i="47"/>
  <c r="I791" i="47"/>
  <c r="L791" i="47"/>
  <c r="H791" i="47"/>
  <c r="N791" i="47"/>
  <c r="M791" i="47"/>
  <c r="E791" i="47"/>
  <c r="G791" i="47"/>
  <c r="J791" i="47"/>
  <c r="K788" i="47"/>
  <c r="E788" i="47"/>
  <c r="G788" i="47"/>
  <c r="H788" i="47"/>
  <c r="I788" i="47"/>
  <c r="M788" i="47"/>
  <c r="N788" i="47"/>
  <c r="L788" i="47"/>
  <c r="M787" i="47"/>
  <c r="I787" i="47"/>
  <c r="N787" i="47"/>
  <c r="G786" i="47"/>
  <c r="N786" i="47"/>
  <c r="K786" i="47"/>
  <c r="M786" i="47"/>
  <c r="L786" i="47"/>
  <c r="J786" i="47"/>
  <c r="I786" i="47"/>
  <c r="H786" i="47"/>
  <c r="E786" i="47"/>
  <c r="L785" i="47"/>
  <c r="K785" i="47"/>
  <c r="N785" i="47"/>
  <c r="E785" i="47"/>
  <c r="M785" i="47"/>
  <c r="G785" i="47"/>
  <c r="G784" i="47"/>
  <c r="N784" i="47"/>
  <c r="J784" i="47"/>
  <c r="K784" i="47"/>
  <c r="L784" i="47"/>
  <c r="M784" i="47"/>
  <c r="H784" i="47"/>
  <c r="I784" i="47"/>
  <c r="E784" i="47"/>
  <c r="N783" i="47"/>
  <c r="M783" i="47"/>
  <c r="L783" i="47"/>
  <c r="J783" i="47"/>
  <c r="I783" i="47"/>
  <c r="H783" i="47"/>
  <c r="G783" i="47"/>
  <c r="E783" i="47"/>
  <c r="K783" i="47"/>
  <c r="J782" i="47"/>
  <c r="G782" i="47"/>
  <c r="M782" i="47"/>
  <c r="H782" i="47"/>
  <c r="E782" i="47"/>
  <c r="Q782" i="47"/>
  <c r="G781" i="47"/>
  <c r="E781" i="47"/>
  <c r="L781" i="47"/>
  <c r="K781" i="47"/>
  <c r="J781" i="47"/>
  <c r="I781" i="47"/>
  <c r="M781" i="47"/>
  <c r="N781" i="47"/>
  <c r="Q781" i="47"/>
  <c r="N780" i="47"/>
  <c r="L780" i="47"/>
  <c r="Q779" i="47"/>
  <c r="K779" i="47"/>
  <c r="G779" i="47"/>
  <c r="H779" i="47"/>
  <c r="E779" i="47"/>
  <c r="G778" i="47"/>
  <c r="E778" i="47"/>
  <c r="N778" i="47"/>
  <c r="G777" i="47"/>
  <c r="H777" i="47"/>
  <c r="I777" i="47"/>
  <c r="E777" i="47"/>
  <c r="J777" i="47"/>
  <c r="Q776" i="47"/>
  <c r="L775" i="47"/>
  <c r="M775" i="47"/>
  <c r="G775" i="47"/>
  <c r="H775" i="47"/>
  <c r="I775" i="47"/>
  <c r="E775" i="47"/>
  <c r="J775" i="47"/>
  <c r="L774" i="47"/>
  <c r="E774" i="47"/>
  <c r="H774" i="47"/>
  <c r="K774" i="47"/>
  <c r="M774" i="47"/>
  <c r="J774" i="47"/>
  <c r="I774" i="47"/>
  <c r="G774" i="47"/>
  <c r="E773" i="47"/>
  <c r="G773" i="47"/>
  <c r="I773" i="47"/>
  <c r="K773" i="47"/>
  <c r="L773" i="47"/>
  <c r="N773" i="47"/>
  <c r="M773" i="47"/>
  <c r="J773" i="47"/>
  <c r="H773" i="47"/>
  <c r="H772" i="47"/>
  <c r="E772" i="47"/>
  <c r="G772" i="47"/>
  <c r="J771" i="47"/>
  <c r="G771" i="47"/>
  <c r="I771" i="47"/>
  <c r="K771" i="47"/>
  <c r="L771" i="47"/>
  <c r="M771" i="47"/>
  <c r="E771" i="47"/>
  <c r="N771" i="47"/>
  <c r="H770" i="47"/>
  <c r="E770" i="47"/>
  <c r="M770" i="47"/>
  <c r="G770" i="47"/>
  <c r="I770" i="47"/>
  <c r="J770" i="47"/>
  <c r="N770" i="47"/>
  <c r="L770" i="47"/>
  <c r="K770" i="47"/>
  <c r="H769" i="47"/>
  <c r="G769" i="47"/>
  <c r="N769" i="47"/>
  <c r="I769" i="47"/>
  <c r="M769" i="47"/>
  <c r="J769" i="47"/>
  <c r="L769" i="47"/>
  <c r="K769" i="47"/>
  <c r="E769" i="47"/>
  <c r="L768" i="47"/>
  <c r="H768" i="47"/>
  <c r="G768" i="47"/>
  <c r="I768" i="47"/>
  <c r="J768" i="47"/>
  <c r="N768" i="47"/>
  <c r="M768" i="47"/>
  <c r="K768" i="47"/>
  <c r="E768" i="47"/>
  <c r="E767" i="47"/>
  <c r="G767" i="47"/>
  <c r="K767" i="47"/>
  <c r="H767" i="47"/>
  <c r="Q766" i="47"/>
  <c r="G766" i="47"/>
  <c r="H766" i="47"/>
  <c r="N766" i="47"/>
  <c r="I766" i="47"/>
  <c r="M766" i="47"/>
  <c r="E766" i="47"/>
  <c r="J766" i="47"/>
  <c r="L766" i="47"/>
  <c r="K766" i="47"/>
  <c r="J765" i="47"/>
  <c r="L765" i="47"/>
  <c r="M765" i="47"/>
  <c r="N765" i="47"/>
  <c r="G765" i="47"/>
  <c r="E765" i="47"/>
  <c r="K765" i="47"/>
  <c r="I765" i="47"/>
  <c r="H765" i="47"/>
  <c r="I764" i="47"/>
  <c r="G764" i="47"/>
  <c r="E764" i="47"/>
  <c r="H764" i="47"/>
  <c r="N764" i="47"/>
  <c r="L764" i="47"/>
  <c r="K764" i="47"/>
  <c r="J764" i="47"/>
  <c r="M764" i="47"/>
  <c r="E763" i="47"/>
  <c r="I763" i="47"/>
  <c r="K763" i="47"/>
  <c r="G763" i="47"/>
  <c r="L763" i="47"/>
  <c r="N763" i="47"/>
  <c r="H763" i="47"/>
  <c r="J763" i="47"/>
  <c r="M763" i="47"/>
  <c r="J761" i="47"/>
  <c r="L761" i="47"/>
  <c r="I761" i="47"/>
  <c r="G761" i="47"/>
  <c r="E761" i="47"/>
  <c r="H761" i="47"/>
  <c r="K761" i="47"/>
  <c r="N761" i="47"/>
  <c r="M761" i="47"/>
  <c r="M760" i="47"/>
  <c r="E760" i="47"/>
  <c r="H760" i="47"/>
  <c r="N759" i="47"/>
  <c r="H759" i="47"/>
  <c r="M759" i="47"/>
  <c r="E759" i="47"/>
  <c r="L759" i="47"/>
  <c r="K759" i="47"/>
  <c r="J759" i="47"/>
  <c r="G759" i="47"/>
  <c r="Q758" i="47"/>
  <c r="M758" i="47"/>
  <c r="J758" i="47"/>
  <c r="E758" i="47"/>
  <c r="G758" i="47"/>
  <c r="I758" i="47"/>
  <c r="K758" i="47"/>
  <c r="L758" i="47"/>
  <c r="N758" i="47"/>
  <c r="H758" i="47"/>
  <c r="H757" i="47"/>
  <c r="E757" i="47"/>
  <c r="J757" i="47"/>
  <c r="I757" i="47"/>
  <c r="G757" i="47"/>
  <c r="M756" i="47"/>
  <c r="N756" i="47"/>
  <c r="J756" i="47"/>
  <c r="I756" i="47"/>
  <c r="H756" i="47"/>
  <c r="K756" i="47"/>
  <c r="L756" i="47"/>
  <c r="E756" i="47"/>
  <c r="G756" i="47"/>
  <c r="E754" i="47"/>
  <c r="H754" i="47"/>
  <c r="G754" i="47"/>
  <c r="Q754" i="47"/>
  <c r="Q753" i="47"/>
  <c r="K752" i="47"/>
  <c r="N752" i="47"/>
  <c r="G752" i="47"/>
  <c r="L752" i="47"/>
  <c r="E752" i="47"/>
  <c r="M752" i="47"/>
  <c r="H752" i="47"/>
  <c r="I752" i="47"/>
  <c r="J752" i="47"/>
  <c r="N751" i="47"/>
  <c r="E751" i="47"/>
  <c r="M751" i="47"/>
  <c r="G751" i="47"/>
  <c r="J751" i="47"/>
  <c r="H751" i="47"/>
  <c r="I751" i="47"/>
  <c r="Q750" i="47"/>
  <c r="Q749" i="47"/>
  <c r="E749" i="47"/>
  <c r="H749" i="47"/>
  <c r="L749" i="47"/>
  <c r="M749" i="47"/>
  <c r="N749" i="47"/>
  <c r="J749" i="47"/>
  <c r="K749" i="47"/>
  <c r="I749" i="47"/>
  <c r="G749" i="47"/>
  <c r="H748" i="47"/>
  <c r="G748" i="47"/>
  <c r="I748" i="47"/>
  <c r="K748" i="47"/>
  <c r="M748" i="47"/>
  <c r="E748" i="47"/>
  <c r="N748" i="47"/>
  <c r="L748" i="47"/>
  <c r="J748" i="47"/>
  <c r="E747" i="47"/>
  <c r="K747" i="47"/>
  <c r="L747" i="47"/>
  <c r="M747" i="47"/>
  <c r="H747" i="47"/>
  <c r="G747" i="47"/>
  <c r="N747" i="47"/>
  <c r="L746" i="47"/>
  <c r="E746" i="47"/>
  <c r="K746" i="47"/>
  <c r="M746" i="47"/>
  <c r="H746" i="47"/>
  <c r="I746" i="47"/>
  <c r="M745" i="47"/>
  <c r="G745" i="47"/>
  <c r="J745" i="47"/>
  <c r="N745" i="47"/>
  <c r="I745" i="47"/>
  <c r="L745" i="47"/>
  <c r="H745" i="47"/>
  <c r="K745" i="47"/>
  <c r="E745" i="47"/>
  <c r="M744" i="47"/>
  <c r="L744" i="47"/>
  <c r="K744" i="47"/>
  <c r="G744" i="47"/>
  <c r="J744" i="47"/>
  <c r="E744" i="47"/>
  <c r="H744" i="47"/>
  <c r="I744" i="47"/>
  <c r="N744" i="47"/>
  <c r="E743" i="47"/>
  <c r="J743" i="47"/>
  <c r="G743" i="47"/>
  <c r="I743" i="47"/>
  <c r="H743" i="47"/>
  <c r="K743" i="47"/>
  <c r="Q743" i="47"/>
  <c r="N742" i="47"/>
  <c r="K742" i="47"/>
  <c r="E742" i="47"/>
  <c r="M742" i="47"/>
  <c r="J742" i="47"/>
  <c r="I742" i="47"/>
  <c r="L742" i="47"/>
  <c r="L740" i="47"/>
  <c r="G740" i="47"/>
  <c r="M740" i="47"/>
  <c r="E740" i="47"/>
  <c r="H739" i="47"/>
  <c r="E739" i="47"/>
  <c r="I739" i="47"/>
  <c r="I738" i="47"/>
  <c r="J738" i="47"/>
  <c r="L738" i="47"/>
  <c r="G738" i="47"/>
  <c r="E738" i="47"/>
  <c r="H738" i="47"/>
  <c r="K738" i="47"/>
  <c r="M738" i="47"/>
  <c r="N738" i="47"/>
  <c r="I737" i="47"/>
  <c r="L737" i="47"/>
  <c r="J737" i="47"/>
  <c r="K737" i="47"/>
  <c r="H737" i="47"/>
  <c r="N737" i="47"/>
  <c r="M737" i="47"/>
  <c r="G737" i="47"/>
  <c r="M736" i="47"/>
  <c r="L736" i="47"/>
  <c r="K736" i="47"/>
  <c r="H736" i="47"/>
  <c r="E736" i="47"/>
  <c r="G736" i="47"/>
  <c r="I736" i="47"/>
  <c r="J736" i="47"/>
  <c r="N736" i="47"/>
  <c r="E735" i="47"/>
  <c r="G735" i="47"/>
  <c r="J734" i="47"/>
  <c r="H734" i="47"/>
  <c r="K734" i="47"/>
  <c r="L734" i="47"/>
  <c r="G734" i="47"/>
  <c r="M734" i="47"/>
  <c r="I734" i="47"/>
  <c r="E734" i="47"/>
  <c r="N734" i="47"/>
  <c r="E732" i="47"/>
  <c r="L732" i="47"/>
  <c r="N730" i="47"/>
  <c r="M730" i="47"/>
  <c r="K729" i="47"/>
  <c r="I729" i="47"/>
  <c r="H729" i="47"/>
  <c r="G729" i="47"/>
  <c r="J729" i="47"/>
  <c r="M729" i="47"/>
  <c r="L729" i="47"/>
  <c r="E729" i="47"/>
  <c r="Q729" i="47"/>
  <c r="Q728" i="47"/>
  <c r="L728" i="47"/>
  <c r="H728" i="47"/>
  <c r="E728" i="47"/>
  <c r="G728" i="47"/>
  <c r="N728" i="47"/>
  <c r="K728" i="47"/>
  <c r="J728" i="47"/>
  <c r="M728" i="47"/>
  <c r="I728" i="47"/>
  <c r="J727" i="47"/>
  <c r="I727" i="47"/>
  <c r="N727" i="47"/>
  <c r="M727" i="47"/>
  <c r="E727" i="47"/>
  <c r="K727" i="47"/>
  <c r="L727" i="47"/>
  <c r="G727" i="47"/>
  <c r="Q727" i="47"/>
  <c r="H726" i="47"/>
  <c r="L726" i="47"/>
  <c r="K726" i="47"/>
  <c r="J726" i="47"/>
  <c r="M726" i="47"/>
  <c r="E726" i="47"/>
  <c r="N726" i="47"/>
  <c r="I726" i="47"/>
  <c r="G726" i="47"/>
  <c r="E725" i="47"/>
  <c r="I725" i="47"/>
  <c r="L725" i="47"/>
  <c r="J725" i="47"/>
  <c r="K725" i="47"/>
  <c r="N725" i="47"/>
  <c r="M725" i="47"/>
  <c r="H725" i="47"/>
  <c r="G725" i="47"/>
  <c r="N724" i="47"/>
  <c r="M724" i="47"/>
  <c r="E724" i="47"/>
  <c r="Q724" i="47"/>
  <c r="E723" i="47"/>
  <c r="H723" i="47"/>
  <c r="E722" i="47"/>
  <c r="G722" i="47"/>
  <c r="I722" i="47"/>
  <c r="H722" i="47"/>
  <c r="J722" i="47"/>
  <c r="N721" i="47"/>
  <c r="H721" i="47"/>
  <c r="G721" i="47"/>
  <c r="E721" i="47"/>
  <c r="K720" i="47"/>
  <c r="L720" i="47"/>
  <c r="N720" i="47"/>
  <c r="M720" i="47"/>
  <c r="H720" i="47"/>
  <c r="G720" i="47"/>
  <c r="J720" i="47"/>
  <c r="I720" i="47"/>
  <c r="E720" i="47"/>
  <c r="J719" i="47"/>
  <c r="I719" i="47"/>
  <c r="E719" i="47"/>
  <c r="H719" i="47"/>
  <c r="N719" i="47"/>
  <c r="M719" i="47"/>
  <c r="K719" i="47"/>
  <c r="L719" i="47"/>
  <c r="G719" i="47"/>
  <c r="I718" i="47"/>
  <c r="N718" i="47"/>
  <c r="M718" i="47"/>
  <c r="L718" i="47"/>
  <c r="K718" i="47"/>
  <c r="J718" i="47"/>
  <c r="H718" i="47"/>
  <c r="G718" i="47"/>
  <c r="E718" i="47"/>
  <c r="J717" i="47"/>
  <c r="N717" i="47"/>
  <c r="G717" i="47"/>
  <c r="K717" i="47"/>
  <c r="E717" i="47"/>
  <c r="L717" i="47"/>
  <c r="I717" i="47"/>
  <c r="M717" i="47"/>
  <c r="M716" i="47"/>
  <c r="E716" i="47"/>
  <c r="G716" i="47"/>
  <c r="I716" i="47"/>
  <c r="J716" i="47"/>
  <c r="K716" i="47"/>
  <c r="L716" i="47"/>
  <c r="H716" i="47"/>
  <c r="N716" i="47"/>
  <c r="G715" i="47"/>
  <c r="M715" i="47"/>
  <c r="L715" i="47"/>
  <c r="K715" i="47"/>
  <c r="J715" i="47"/>
  <c r="E715" i="47"/>
  <c r="I715" i="47"/>
  <c r="N715" i="47"/>
  <c r="H715" i="47"/>
  <c r="M714" i="47"/>
  <c r="I714" i="47"/>
  <c r="K714" i="47"/>
  <c r="J714" i="47"/>
  <c r="H714" i="47"/>
  <c r="G714" i="47"/>
  <c r="E714" i="47"/>
  <c r="L714" i="47"/>
  <c r="N714" i="47"/>
  <c r="E713" i="47"/>
  <c r="G713" i="47"/>
  <c r="N713" i="47"/>
  <c r="I713" i="47"/>
  <c r="H713" i="47"/>
  <c r="M713" i="47"/>
  <c r="L713" i="47"/>
  <c r="K713" i="47"/>
  <c r="J713" i="47"/>
  <c r="Q712" i="47"/>
  <c r="M712" i="47"/>
  <c r="L712" i="47"/>
  <c r="E712" i="47"/>
  <c r="J712" i="47"/>
  <c r="K712" i="47"/>
  <c r="G712" i="47"/>
  <c r="H712" i="47"/>
  <c r="I712" i="47"/>
  <c r="N712" i="47"/>
  <c r="Q711" i="47"/>
  <c r="I711" i="47"/>
  <c r="G711" i="47"/>
  <c r="E711" i="47"/>
  <c r="H711" i="47"/>
  <c r="N711" i="47"/>
  <c r="M711" i="47"/>
  <c r="L711" i="47"/>
  <c r="K711" i="47"/>
  <c r="J711" i="47"/>
  <c r="J706" i="47"/>
  <c r="M706" i="47"/>
  <c r="M703" i="47"/>
  <c r="N703" i="47"/>
  <c r="M702" i="47"/>
  <c r="I702" i="47"/>
  <c r="H702" i="47"/>
  <c r="E702" i="47"/>
  <c r="G702" i="47"/>
  <c r="J702" i="47"/>
  <c r="L702" i="47"/>
  <c r="G701" i="47"/>
  <c r="J701" i="47"/>
  <c r="E701" i="47"/>
  <c r="N701" i="47"/>
  <c r="M701" i="47"/>
  <c r="L701" i="47"/>
  <c r="H701" i="47"/>
  <c r="I701" i="47"/>
  <c r="K701" i="47"/>
  <c r="I700" i="47"/>
  <c r="K700" i="47"/>
  <c r="L700" i="47"/>
  <c r="N700" i="47"/>
  <c r="M700" i="47"/>
  <c r="H700" i="47"/>
  <c r="G700" i="47"/>
  <c r="E700" i="47"/>
  <c r="J700" i="47"/>
  <c r="E699" i="47"/>
  <c r="M699" i="47"/>
  <c r="N699" i="47"/>
  <c r="L699" i="47"/>
  <c r="H699" i="47"/>
  <c r="I699" i="47"/>
  <c r="J699" i="47"/>
  <c r="K699" i="47"/>
  <c r="K697" i="47"/>
  <c r="E697" i="47"/>
  <c r="N697" i="47"/>
  <c r="M697" i="47"/>
  <c r="L697" i="47"/>
  <c r="I697" i="47"/>
  <c r="H697" i="47"/>
  <c r="G697" i="47"/>
  <c r="J697" i="47"/>
  <c r="H695" i="47"/>
  <c r="E695" i="47"/>
  <c r="G695" i="47"/>
  <c r="Q695" i="47"/>
  <c r="N694" i="47"/>
  <c r="I694" i="47"/>
  <c r="M693" i="47"/>
  <c r="K693" i="47"/>
  <c r="N693" i="47"/>
  <c r="E693" i="47"/>
  <c r="I693" i="47"/>
  <c r="L693" i="47"/>
  <c r="G693" i="47"/>
  <c r="H693" i="47"/>
  <c r="J693" i="47"/>
  <c r="J692" i="47"/>
  <c r="N692" i="47"/>
  <c r="M692" i="47"/>
  <c r="K692" i="47"/>
  <c r="L692" i="47"/>
  <c r="G691" i="47"/>
  <c r="E691" i="47"/>
  <c r="H691" i="47"/>
  <c r="I691" i="47"/>
  <c r="K691" i="47"/>
  <c r="J691" i="47"/>
  <c r="J690" i="47"/>
  <c r="M690" i="47"/>
  <c r="N690" i="47"/>
  <c r="L690" i="47"/>
  <c r="K690" i="47"/>
  <c r="G689" i="47"/>
  <c r="E689" i="47"/>
  <c r="I689" i="47"/>
  <c r="H689" i="47"/>
  <c r="J688" i="47"/>
  <c r="H688" i="47"/>
  <c r="M688" i="47"/>
  <c r="I688" i="47"/>
  <c r="E688" i="47"/>
  <c r="L688" i="47"/>
  <c r="K688" i="47"/>
  <c r="N688" i="47"/>
  <c r="G688" i="47"/>
  <c r="Q687" i="47"/>
  <c r="G686" i="47"/>
  <c r="J686" i="47"/>
  <c r="L686" i="47"/>
  <c r="M686" i="47"/>
  <c r="N686" i="47"/>
  <c r="K686" i="47"/>
  <c r="G685" i="47"/>
  <c r="M685" i="47"/>
  <c r="E683" i="47"/>
  <c r="G683" i="47"/>
  <c r="H683" i="47"/>
  <c r="I683" i="47"/>
  <c r="J683" i="47"/>
  <c r="K683" i="47"/>
  <c r="L683" i="47"/>
  <c r="M683" i="47"/>
  <c r="N683" i="47"/>
  <c r="Q682" i="47"/>
  <c r="Q679" i="47"/>
  <c r="L679" i="47"/>
  <c r="I679" i="47"/>
  <c r="E679" i="47"/>
  <c r="K679" i="47"/>
  <c r="J679" i="47"/>
  <c r="M679" i="47"/>
  <c r="N679" i="47"/>
  <c r="G678" i="47"/>
  <c r="K678" i="47"/>
  <c r="J678" i="47"/>
  <c r="I678" i="47"/>
  <c r="H678" i="47"/>
  <c r="E678" i="47"/>
  <c r="M678" i="47"/>
  <c r="N678" i="47"/>
  <c r="L678" i="47"/>
  <c r="H676" i="47"/>
  <c r="E676" i="47"/>
  <c r="I674" i="47"/>
  <c r="H674" i="47"/>
  <c r="G674" i="47"/>
  <c r="J674" i="47"/>
  <c r="K674" i="47"/>
  <c r="E674" i="47"/>
  <c r="L673" i="47"/>
  <c r="E673" i="47"/>
  <c r="I673" i="47"/>
  <c r="H673" i="47"/>
  <c r="J673" i="47"/>
  <c r="K673" i="47"/>
  <c r="Q673" i="47"/>
  <c r="G672" i="47"/>
  <c r="L672" i="47"/>
  <c r="M672" i="47"/>
  <c r="J672" i="47"/>
  <c r="I672" i="47"/>
  <c r="H672" i="47"/>
  <c r="N672" i="47"/>
  <c r="K672" i="47"/>
  <c r="E672" i="47"/>
  <c r="Q672" i="47"/>
  <c r="I671" i="47"/>
  <c r="J671" i="47"/>
  <c r="H671" i="47"/>
  <c r="E671" i="47"/>
  <c r="G671" i="47"/>
  <c r="L670" i="47"/>
  <c r="K670" i="47"/>
  <c r="E670" i="47"/>
  <c r="H670" i="47"/>
  <c r="J670" i="47"/>
  <c r="G670" i="47"/>
  <c r="I670" i="47"/>
  <c r="N670" i="47"/>
  <c r="M670" i="47"/>
  <c r="N669" i="47"/>
  <c r="M669" i="47"/>
  <c r="L669" i="47"/>
  <c r="G668" i="47"/>
  <c r="E668" i="47"/>
  <c r="K668" i="47"/>
  <c r="L668" i="47"/>
  <c r="N668" i="47"/>
  <c r="M668" i="47"/>
  <c r="I668" i="47"/>
  <c r="H668" i="47"/>
  <c r="J668" i="47"/>
  <c r="E666" i="47"/>
  <c r="N666" i="47"/>
  <c r="H666" i="47"/>
  <c r="I666" i="47"/>
  <c r="K666" i="47"/>
  <c r="J666" i="47"/>
  <c r="L666" i="47"/>
  <c r="M666" i="47"/>
  <c r="G666" i="47"/>
  <c r="L665" i="47"/>
  <c r="K665" i="47"/>
  <c r="M665" i="47"/>
  <c r="Q665" i="47"/>
  <c r="Q664" i="47"/>
  <c r="G664" i="47"/>
  <c r="E664" i="47"/>
  <c r="N664" i="47"/>
  <c r="L664" i="47"/>
  <c r="M664" i="47"/>
  <c r="E663" i="47"/>
  <c r="H663" i="47"/>
  <c r="G663" i="47"/>
  <c r="I663" i="47"/>
  <c r="Q663" i="47"/>
  <c r="J662" i="47"/>
  <c r="L662" i="47"/>
  <c r="M662" i="47"/>
  <c r="K662" i="47"/>
  <c r="N662" i="47"/>
  <c r="G662" i="47"/>
  <c r="H662" i="47"/>
  <c r="I662" i="47"/>
  <c r="E662" i="47"/>
  <c r="J661" i="47"/>
  <c r="K661" i="47"/>
  <c r="H661" i="47"/>
  <c r="I661" i="47"/>
  <c r="E661" i="47"/>
  <c r="L661" i="47"/>
  <c r="N661" i="47"/>
  <c r="G661" i="47"/>
  <c r="M661" i="47"/>
  <c r="Q661" i="47"/>
  <c r="J660" i="47"/>
  <c r="L660" i="47"/>
  <c r="H660" i="47"/>
  <c r="N660" i="47"/>
  <c r="G660" i="47"/>
  <c r="E660" i="47"/>
  <c r="K660" i="47"/>
  <c r="M660" i="47"/>
  <c r="J659" i="47"/>
  <c r="N659" i="47"/>
  <c r="E659" i="47"/>
  <c r="M659" i="47"/>
  <c r="L659" i="47"/>
  <c r="H659" i="47"/>
  <c r="K659" i="47"/>
  <c r="G659" i="47"/>
  <c r="K658" i="47"/>
  <c r="H658" i="47"/>
  <c r="J658" i="47"/>
  <c r="I658" i="47"/>
  <c r="M658" i="47"/>
  <c r="L658" i="47"/>
  <c r="G658" i="47"/>
  <c r="N658" i="47"/>
  <c r="E658" i="47"/>
  <c r="Q657" i="47"/>
  <c r="I656" i="47"/>
  <c r="N656" i="47"/>
  <c r="M656" i="47"/>
  <c r="L656" i="47"/>
  <c r="K656" i="47"/>
  <c r="J656" i="47"/>
  <c r="H656" i="47"/>
  <c r="G656" i="47"/>
  <c r="E656" i="47"/>
  <c r="H655" i="47"/>
  <c r="G655" i="47"/>
  <c r="L655" i="47"/>
  <c r="I655" i="47"/>
  <c r="E655" i="47"/>
  <c r="N655" i="47"/>
  <c r="M655" i="47"/>
  <c r="K655" i="47"/>
  <c r="J655" i="47"/>
  <c r="M654" i="47"/>
  <c r="H654" i="47"/>
  <c r="E654" i="47"/>
  <c r="I654" i="47"/>
  <c r="N654" i="47"/>
  <c r="J654" i="47"/>
  <c r="K654" i="47"/>
  <c r="L654" i="47"/>
  <c r="G654" i="47"/>
  <c r="E653" i="47"/>
  <c r="K653" i="47"/>
  <c r="I652" i="47"/>
  <c r="K652" i="47"/>
  <c r="H652" i="47"/>
  <c r="L652" i="47"/>
  <c r="M652" i="47"/>
  <c r="J652" i="47"/>
  <c r="N652" i="47"/>
  <c r="G652" i="47"/>
  <c r="E652" i="47"/>
  <c r="H651" i="47"/>
  <c r="E651" i="47"/>
  <c r="K651" i="47"/>
  <c r="L651" i="47"/>
  <c r="I651" i="47"/>
  <c r="J651" i="47"/>
  <c r="G651" i="47"/>
  <c r="H650" i="47"/>
  <c r="G650" i="47"/>
  <c r="M650" i="47"/>
  <c r="J650" i="47"/>
  <c r="L650" i="47"/>
  <c r="N650" i="47"/>
  <c r="K650" i="47"/>
  <c r="E650" i="47"/>
  <c r="I649" i="47"/>
  <c r="G649" i="47"/>
  <c r="N649" i="47"/>
  <c r="H649" i="47"/>
  <c r="E649" i="47"/>
  <c r="M649" i="47"/>
  <c r="J649" i="47"/>
  <c r="K649" i="47"/>
  <c r="L649" i="47"/>
  <c r="H648" i="47"/>
  <c r="E648" i="47"/>
  <c r="G648" i="47"/>
  <c r="Q648" i="47"/>
  <c r="J646" i="47"/>
  <c r="K646" i="47"/>
  <c r="E646" i="47"/>
  <c r="H646" i="47"/>
  <c r="L646" i="47"/>
  <c r="G646" i="47"/>
  <c r="N646" i="47"/>
  <c r="I646" i="47"/>
  <c r="M646" i="47"/>
  <c r="I645" i="47"/>
  <c r="K645" i="47"/>
  <c r="J645" i="47"/>
  <c r="M645" i="47"/>
  <c r="L645" i="47"/>
  <c r="N645" i="47"/>
  <c r="H645" i="47"/>
  <c r="G645" i="47"/>
  <c r="E645" i="47"/>
  <c r="E644" i="47"/>
  <c r="K644" i="47"/>
  <c r="G644" i="47"/>
  <c r="J644" i="47"/>
  <c r="I644" i="47"/>
  <c r="H644" i="47"/>
  <c r="G643" i="47"/>
  <c r="E643" i="47"/>
  <c r="G642" i="47"/>
  <c r="N642" i="47"/>
  <c r="E642" i="47"/>
  <c r="J642" i="47"/>
  <c r="I642" i="47"/>
  <c r="L642" i="47"/>
  <c r="M642" i="47"/>
  <c r="H642" i="47"/>
  <c r="K642" i="47"/>
  <c r="E641" i="47"/>
  <c r="M641" i="47"/>
  <c r="J641" i="47"/>
  <c r="K641" i="47"/>
  <c r="N641" i="47"/>
  <c r="L641" i="47"/>
  <c r="G641" i="47"/>
  <c r="H641" i="47"/>
  <c r="I641" i="47"/>
  <c r="N640" i="47"/>
  <c r="H640" i="47"/>
  <c r="E640" i="47"/>
  <c r="G640" i="47"/>
  <c r="M640" i="47"/>
  <c r="J640" i="47"/>
  <c r="K640" i="47"/>
  <c r="I640" i="47"/>
  <c r="L640" i="47"/>
  <c r="J639" i="47"/>
  <c r="E639" i="47"/>
  <c r="M639" i="47"/>
  <c r="Q639" i="47"/>
  <c r="M638" i="47"/>
  <c r="L638" i="47"/>
  <c r="I638" i="47"/>
  <c r="N638" i="47"/>
  <c r="J638" i="47"/>
  <c r="G638" i="47"/>
  <c r="H638" i="47"/>
  <c r="E638" i="47"/>
  <c r="K638" i="47"/>
  <c r="N637" i="47"/>
  <c r="L637" i="47"/>
  <c r="J637" i="47"/>
  <c r="H637" i="47"/>
  <c r="M637" i="47"/>
  <c r="I637" i="47"/>
  <c r="E637" i="47"/>
  <c r="K637" i="47"/>
  <c r="G637" i="47"/>
  <c r="L635" i="47"/>
  <c r="G635" i="47"/>
  <c r="I635" i="47"/>
  <c r="H635" i="47"/>
  <c r="N635" i="47"/>
  <c r="M635" i="47"/>
  <c r="E635" i="47"/>
  <c r="J635" i="47"/>
  <c r="K635" i="47"/>
  <c r="Q634" i="47"/>
  <c r="N634" i="47"/>
  <c r="E634" i="47"/>
  <c r="G634" i="47"/>
  <c r="M634" i="47"/>
  <c r="J634" i="47"/>
  <c r="H634" i="47"/>
  <c r="L634" i="47"/>
  <c r="K634" i="47"/>
  <c r="I634" i="47"/>
  <c r="Q633" i="47"/>
  <c r="J633" i="47"/>
  <c r="N633" i="47"/>
  <c r="L633" i="47"/>
  <c r="I633" i="47"/>
  <c r="E633" i="47"/>
  <c r="M633" i="47"/>
  <c r="K633" i="47"/>
  <c r="G633" i="47"/>
  <c r="H633" i="47"/>
  <c r="I631" i="47"/>
  <c r="N631" i="47"/>
  <c r="K631" i="47"/>
  <c r="M631" i="47"/>
  <c r="E631" i="47"/>
  <c r="L631" i="47"/>
  <c r="J631" i="47"/>
  <c r="G631" i="47"/>
  <c r="H631" i="47"/>
  <c r="Q630" i="47"/>
  <c r="L630" i="47"/>
  <c r="G630" i="47"/>
  <c r="K630" i="47"/>
  <c r="H630" i="47"/>
  <c r="J630" i="47"/>
  <c r="N630" i="47"/>
  <c r="M630" i="47"/>
  <c r="I630" i="47"/>
  <c r="E630" i="47"/>
  <c r="J629" i="47"/>
  <c r="M629" i="47"/>
  <c r="K629" i="47"/>
  <c r="H629" i="47"/>
  <c r="E629" i="47"/>
  <c r="I629" i="47"/>
  <c r="L629" i="47"/>
  <c r="N629" i="47"/>
  <c r="G629" i="47"/>
  <c r="Q628" i="47"/>
  <c r="L628" i="47"/>
  <c r="K628" i="47"/>
  <c r="J628" i="47"/>
  <c r="H628" i="47"/>
  <c r="E628" i="47"/>
  <c r="G628" i="47"/>
  <c r="M628" i="47"/>
  <c r="I628" i="47"/>
  <c r="N628" i="47"/>
  <c r="M627" i="47"/>
  <c r="K627" i="47"/>
  <c r="J627" i="47"/>
  <c r="I627" i="47"/>
  <c r="G627" i="47"/>
  <c r="E627" i="47"/>
  <c r="N627" i="47"/>
  <c r="L627" i="47"/>
  <c r="H627" i="47"/>
  <c r="G625" i="47"/>
  <c r="N625" i="47"/>
  <c r="H625" i="47"/>
  <c r="J625" i="47"/>
  <c r="E625" i="47"/>
  <c r="K625" i="47"/>
  <c r="L625" i="47"/>
  <c r="I625" i="47"/>
  <c r="M625" i="47"/>
  <c r="N624" i="47"/>
  <c r="H624" i="47"/>
  <c r="G624" i="47"/>
  <c r="E624" i="47"/>
  <c r="M624" i="47"/>
  <c r="M623" i="47"/>
  <c r="G623" i="47"/>
  <c r="L623" i="47"/>
  <c r="J623" i="47"/>
  <c r="K623" i="47"/>
  <c r="I623" i="47"/>
  <c r="E623" i="47"/>
  <c r="H623" i="47"/>
  <c r="N623" i="47"/>
  <c r="N622" i="47"/>
  <c r="I622" i="47"/>
  <c r="G622" i="47"/>
  <c r="E622" i="47"/>
  <c r="J622" i="47"/>
  <c r="M622" i="47"/>
  <c r="H622" i="47"/>
  <c r="L622" i="47"/>
  <c r="K622" i="47"/>
  <c r="AB1010" i="47"/>
  <c r="I621" i="47"/>
  <c r="G621" i="47"/>
  <c r="K621" i="47"/>
  <c r="H621" i="47"/>
  <c r="J621" i="47"/>
  <c r="E621" i="47"/>
  <c r="E620" i="47"/>
  <c r="G620" i="47"/>
  <c r="Q620" i="47"/>
  <c r="I619" i="47"/>
  <c r="N619" i="47"/>
  <c r="M619" i="47"/>
  <c r="G619" i="47"/>
  <c r="E619" i="47"/>
  <c r="H619" i="47"/>
  <c r="J619" i="47"/>
  <c r="I618" i="47"/>
  <c r="G618" i="47"/>
  <c r="H618" i="47"/>
  <c r="K618" i="47"/>
  <c r="L618" i="47"/>
  <c r="M618" i="47"/>
  <c r="E618" i="47"/>
  <c r="J618" i="47"/>
  <c r="Q618" i="47"/>
  <c r="G617" i="47"/>
  <c r="I617" i="47"/>
  <c r="J617" i="47"/>
  <c r="H617" i="47"/>
  <c r="E617" i="47"/>
  <c r="K617" i="47"/>
  <c r="L617" i="47"/>
  <c r="Q617" i="47"/>
  <c r="L616" i="47"/>
  <c r="I616" i="47"/>
  <c r="J616" i="47"/>
  <c r="K616" i="47"/>
  <c r="G616" i="47"/>
  <c r="Q616" i="47"/>
  <c r="H615" i="47"/>
  <c r="E615" i="47"/>
  <c r="Q613" i="47"/>
  <c r="G612" i="47"/>
  <c r="M612" i="47"/>
  <c r="J612" i="47"/>
  <c r="I612" i="47"/>
  <c r="K612" i="47"/>
  <c r="H612" i="47"/>
  <c r="L612" i="47"/>
  <c r="Q612" i="47"/>
  <c r="I611" i="47"/>
  <c r="K611" i="47"/>
  <c r="J611" i="47"/>
  <c r="L611" i="47"/>
  <c r="H611" i="47"/>
  <c r="M611" i="47"/>
  <c r="G611" i="47"/>
  <c r="N611" i="47"/>
  <c r="Q610" i="47"/>
  <c r="L609" i="47"/>
  <c r="N609" i="47"/>
  <c r="L607" i="47"/>
  <c r="I607" i="47"/>
  <c r="J607" i="47"/>
  <c r="I606" i="47"/>
  <c r="L606" i="47"/>
  <c r="N606" i="47"/>
  <c r="M606" i="47"/>
  <c r="K606" i="47"/>
  <c r="J606" i="47"/>
  <c r="J605" i="47"/>
  <c r="I605" i="47"/>
  <c r="G605" i="47"/>
  <c r="E605" i="47"/>
  <c r="L605" i="47"/>
  <c r="H605" i="47"/>
  <c r="K605" i="47"/>
  <c r="Q605" i="47"/>
  <c r="M604" i="47"/>
  <c r="L604" i="47"/>
  <c r="K604" i="47"/>
  <c r="J604" i="47"/>
  <c r="I604" i="47"/>
  <c r="H604" i="47"/>
  <c r="G604" i="47"/>
  <c r="E604" i="47"/>
  <c r="I603" i="47"/>
  <c r="E603" i="47"/>
  <c r="N603" i="47"/>
  <c r="M603" i="47"/>
  <c r="L603" i="47"/>
  <c r="K603" i="47"/>
  <c r="J603" i="47"/>
  <c r="J602" i="47"/>
  <c r="K602" i="47"/>
  <c r="M602" i="47"/>
  <c r="N602" i="47"/>
  <c r="I602" i="47"/>
  <c r="G602" i="47"/>
  <c r="H602" i="47"/>
  <c r="K599" i="47"/>
  <c r="N599" i="47"/>
  <c r="G598" i="47"/>
  <c r="M598" i="47"/>
  <c r="L598" i="47"/>
  <c r="I597" i="47"/>
  <c r="H597" i="47"/>
  <c r="E597" i="47"/>
  <c r="G597" i="47"/>
  <c r="Q597" i="47"/>
  <c r="L594" i="47"/>
  <c r="N594" i="47"/>
  <c r="M594" i="47"/>
  <c r="G594" i="47"/>
  <c r="H594" i="47"/>
  <c r="E594" i="47"/>
  <c r="I594" i="47"/>
  <c r="G593" i="47"/>
  <c r="E593" i="47"/>
  <c r="K587" i="47"/>
  <c r="L587" i="47"/>
  <c r="M587" i="47"/>
  <c r="N587" i="47"/>
  <c r="E587" i="47"/>
  <c r="G587" i="47"/>
  <c r="H587" i="47"/>
  <c r="J587" i="47"/>
  <c r="J586" i="47"/>
  <c r="K586" i="47"/>
  <c r="L586" i="47"/>
  <c r="M586" i="47"/>
  <c r="N586" i="47"/>
  <c r="E586" i="47"/>
  <c r="G586" i="47"/>
  <c r="H586" i="47"/>
  <c r="I586" i="47"/>
  <c r="Q585" i="47"/>
  <c r="K585" i="47"/>
  <c r="J585" i="47"/>
  <c r="N585" i="47"/>
  <c r="M585" i="47"/>
  <c r="L585" i="47"/>
  <c r="I585" i="47"/>
  <c r="H585" i="47"/>
  <c r="E585" i="47"/>
  <c r="G585" i="47"/>
  <c r="Q584" i="47"/>
  <c r="K584" i="47"/>
  <c r="J584" i="47"/>
  <c r="N584" i="47"/>
  <c r="E584" i="47"/>
  <c r="H584" i="47"/>
  <c r="I584" i="47"/>
  <c r="G584" i="47"/>
  <c r="M584" i="47"/>
  <c r="L584" i="47"/>
  <c r="L582" i="47"/>
  <c r="N582" i="47"/>
  <c r="E582" i="47"/>
  <c r="G582" i="47"/>
  <c r="H582" i="47"/>
  <c r="J582" i="47"/>
  <c r="I582" i="47"/>
  <c r="K582" i="47"/>
  <c r="M582" i="47"/>
  <c r="Q581" i="47"/>
  <c r="L581" i="47"/>
  <c r="M581" i="47"/>
  <c r="E581" i="47"/>
  <c r="G581" i="47"/>
  <c r="N581" i="47"/>
  <c r="H581" i="47"/>
  <c r="I581" i="47"/>
  <c r="J581" i="47"/>
  <c r="K581" i="47"/>
  <c r="N580" i="47"/>
  <c r="M580" i="47"/>
  <c r="L580" i="47"/>
  <c r="J580" i="47"/>
  <c r="K580" i="47"/>
  <c r="I580" i="47"/>
  <c r="G580" i="47"/>
  <c r="E580" i="47"/>
  <c r="H580" i="47"/>
  <c r="E579" i="47"/>
  <c r="G579" i="47"/>
  <c r="H579" i="47"/>
  <c r="I579" i="47"/>
  <c r="J579" i="47"/>
  <c r="N579" i="47"/>
  <c r="L579" i="47"/>
  <c r="M579" i="47"/>
  <c r="K579" i="47"/>
  <c r="Q578" i="47"/>
  <c r="J578" i="47"/>
  <c r="K578" i="47"/>
  <c r="L578" i="47"/>
  <c r="N578" i="47"/>
  <c r="M578" i="47"/>
  <c r="E578" i="47"/>
  <c r="I578" i="47"/>
  <c r="G578" i="47"/>
  <c r="H578" i="47"/>
  <c r="I577" i="47"/>
  <c r="J577" i="47"/>
  <c r="K577" i="47"/>
  <c r="M577" i="47"/>
  <c r="N577" i="47"/>
  <c r="L577" i="47"/>
  <c r="E577" i="47"/>
  <c r="G577" i="47"/>
  <c r="H577" i="47"/>
  <c r="L576" i="47"/>
  <c r="K576" i="47"/>
  <c r="J576" i="47"/>
  <c r="N576" i="47"/>
  <c r="H576" i="47"/>
  <c r="M576" i="47"/>
  <c r="G576" i="47"/>
  <c r="E576" i="47"/>
  <c r="I576" i="47"/>
  <c r="Q575" i="47"/>
  <c r="L575" i="47"/>
  <c r="K575" i="47"/>
  <c r="M575" i="47"/>
  <c r="N575" i="47"/>
  <c r="I575" i="47"/>
  <c r="E575" i="47"/>
  <c r="G575" i="47"/>
  <c r="H575" i="47"/>
  <c r="J575" i="47"/>
  <c r="I574" i="47"/>
  <c r="K574" i="47"/>
  <c r="L574" i="47"/>
  <c r="M574" i="47"/>
  <c r="N574" i="47"/>
  <c r="G574" i="47"/>
  <c r="J574" i="47"/>
  <c r="E574" i="47"/>
  <c r="H574" i="47"/>
  <c r="H573" i="47"/>
  <c r="E573" i="47"/>
  <c r="J573" i="47"/>
  <c r="I573" i="47"/>
  <c r="G573" i="47"/>
  <c r="E571" i="47"/>
  <c r="G571" i="47"/>
  <c r="N571" i="47"/>
  <c r="M571" i="47"/>
  <c r="I571" i="47"/>
  <c r="H571" i="47"/>
  <c r="J571" i="47"/>
  <c r="K571" i="47"/>
  <c r="L571" i="47"/>
  <c r="E570" i="47"/>
  <c r="I570" i="47"/>
  <c r="J570" i="47"/>
  <c r="M570" i="47"/>
  <c r="N570" i="47"/>
  <c r="L570" i="47"/>
  <c r="K570" i="47"/>
  <c r="H570" i="47"/>
  <c r="G570" i="47"/>
  <c r="L569" i="47"/>
  <c r="E569" i="47"/>
  <c r="I569" i="47"/>
  <c r="G569" i="47"/>
  <c r="H569" i="47"/>
  <c r="K569" i="47"/>
  <c r="J569" i="47"/>
  <c r="N569" i="47"/>
  <c r="G568" i="47"/>
  <c r="H568" i="47"/>
  <c r="E568" i="47"/>
  <c r="E567" i="47"/>
  <c r="H567" i="47"/>
  <c r="G567" i="47"/>
  <c r="E566" i="47"/>
  <c r="G566" i="47"/>
  <c r="J566" i="47"/>
  <c r="K566" i="47"/>
  <c r="I566" i="47"/>
  <c r="N566" i="47"/>
  <c r="H566" i="47"/>
  <c r="L566" i="47"/>
  <c r="M566" i="47"/>
  <c r="E565" i="47"/>
  <c r="N565" i="47"/>
  <c r="L565" i="47"/>
  <c r="M565" i="47"/>
  <c r="J564" i="47"/>
  <c r="K564" i="47"/>
  <c r="Q564" i="47"/>
  <c r="Q563" i="47"/>
  <c r="E563" i="47"/>
  <c r="I563" i="47"/>
  <c r="N563" i="47"/>
  <c r="K563" i="47"/>
  <c r="J563" i="47"/>
  <c r="L563" i="47"/>
  <c r="G563" i="47"/>
  <c r="M563" i="47"/>
  <c r="H563" i="47"/>
  <c r="G562" i="47"/>
  <c r="E562" i="47"/>
  <c r="H562" i="47"/>
  <c r="M561" i="47"/>
  <c r="I561" i="47"/>
  <c r="K561" i="47"/>
  <c r="G561" i="47"/>
  <c r="E561" i="47"/>
  <c r="J561" i="47"/>
  <c r="N561" i="47"/>
  <c r="L561" i="47"/>
  <c r="H561" i="47"/>
  <c r="K560" i="47"/>
  <c r="M560" i="47"/>
  <c r="N560" i="47"/>
  <c r="E560" i="47"/>
  <c r="L560" i="47"/>
  <c r="H560" i="47"/>
  <c r="H559" i="47"/>
  <c r="G559" i="47"/>
  <c r="M559" i="47"/>
  <c r="K559" i="47"/>
  <c r="J559" i="47"/>
  <c r="L559" i="47"/>
  <c r="N559" i="47"/>
  <c r="E559" i="47"/>
  <c r="Q559" i="47"/>
  <c r="G558" i="47"/>
  <c r="E558" i="47"/>
  <c r="I558" i="47"/>
  <c r="L558" i="47"/>
  <c r="M558" i="47"/>
  <c r="K558" i="47"/>
  <c r="H558" i="47"/>
  <c r="J558" i="47"/>
  <c r="Q558" i="47"/>
  <c r="L557" i="47"/>
  <c r="K557" i="47"/>
  <c r="N557" i="47"/>
  <c r="G557" i="47"/>
  <c r="M557" i="47"/>
  <c r="J557" i="47"/>
  <c r="H557" i="47"/>
  <c r="I557" i="47"/>
  <c r="E557" i="47"/>
  <c r="K556" i="47"/>
  <c r="L556" i="47"/>
  <c r="I556" i="47"/>
  <c r="M556" i="47"/>
  <c r="E556" i="47"/>
  <c r="J556" i="47"/>
  <c r="H556" i="47"/>
  <c r="N556" i="47"/>
  <c r="G556" i="47"/>
  <c r="K555" i="47"/>
  <c r="N555" i="47"/>
  <c r="L555" i="47"/>
  <c r="J555" i="47"/>
  <c r="G555" i="47"/>
  <c r="H555" i="47"/>
  <c r="M555" i="47"/>
  <c r="E555" i="47"/>
  <c r="I555" i="47"/>
  <c r="Q554" i="47"/>
  <c r="J554" i="47"/>
  <c r="G554" i="47"/>
  <c r="E554" i="47"/>
  <c r="M554" i="47"/>
  <c r="L554" i="47"/>
  <c r="N554" i="47"/>
  <c r="K554" i="47"/>
  <c r="H554" i="47"/>
  <c r="I554" i="47"/>
  <c r="Q553" i="47"/>
  <c r="K553" i="47"/>
  <c r="I553" i="47"/>
  <c r="L553" i="47"/>
  <c r="J553" i="47"/>
  <c r="H553" i="47"/>
  <c r="M553" i="47"/>
  <c r="N553" i="47"/>
  <c r="E553" i="47"/>
  <c r="G553" i="47"/>
  <c r="N552" i="47"/>
  <c r="I552" i="47"/>
  <c r="K552" i="47"/>
  <c r="J552" i="47"/>
  <c r="H552" i="47"/>
  <c r="M552" i="47"/>
  <c r="L552" i="47"/>
  <c r="G552" i="47"/>
  <c r="E552" i="47"/>
  <c r="Q551" i="47"/>
  <c r="I550" i="47"/>
  <c r="G550" i="47"/>
  <c r="E550" i="47"/>
  <c r="H550" i="47"/>
  <c r="G549" i="47"/>
  <c r="K549" i="47"/>
  <c r="M549" i="47"/>
  <c r="J549" i="47"/>
  <c r="H549" i="47"/>
  <c r="E549" i="47"/>
  <c r="N549" i="47"/>
  <c r="L549" i="47"/>
  <c r="I549" i="47"/>
  <c r="G548" i="47"/>
  <c r="E548" i="47"/>
  <c r="L547" i="47"/>
  <c r="N547" i="47"/>
  <c r="M547" i="47"/>
  <c r="I547" i="47"/>
  <c r="E547" i="47"/>
  <c r="H547" i="47"/>
  <c r="K547" i="47"/>
  <c r="G547" i="47"/>
  <c r="J547" i="47"/>
  <c r="H546" i="47"/>
  <c r="J546" i="47"/>
  <c r="I546" i="47"/>
  <c r="E546" i="47"/>
  <c r="G546" i="47"/>
  <c r="Q546" i="47"/>
  <c r="I545" i="47"/>
  <c r="E545" i="47"/>
  <c r="N545" i="47"/>
  <c r="M545" i="47"/>
  <c r="H545" i="47"/>
  <c r="G545" i="47"/>
  <c r="J545" i="47"/>
  <c r="K545" i="47"/>
  <c r="L545" i="47"/>
  <c r="I544" i="47"/>
  <c r="K544" i="47"/>
  <c r="J544" i="47"/>
  <c r="H544" i="47"/>
  <c r="L544" i="47"/>
  <c r="M544" i="47"/>
  <c r="N544" i="47"/>
  <c r="G544" i="47"/>
  <c r="E544" i="47"/>
  <c r="I543" i="47"/>
  <c r="K543" i="47"/>
  <c r="L543" i="47"/>
  <c r="M543" i="47"/>
  <c r="E543" i="47"/>
  <c r="J543" i="47"/>
  <c r="H543" i="47"/>
  <c r="G543" i="47"/>
  <c r="N543" i="47"/>
  <c r="G542" i="47"/>
  <c r="J542" i="47"/>
  <c r="L542" i="47"/>
  <c r="I542" i="47"/>
  <c r="E542" i="47"/>
  <c r="N542" i="47"/>
  <c r="H542" i="47"/>
  <c r="M542" i="47"/>
  <c r="K542" i="47"/>
  <c r="G541" i="47"/>
  <c r="E541" i="47"/>
  <c r="I541" i="47"/>
  <c r="L541" i="47"/>
  <c r="K540" i="47"/>
  <c r="G540" i="47"/>
  <c r="N540" i="47"/>
  <c r="I540" i="47"/>
  <c r="M540" i="47"/>
  <c r="E540" i="47"/>
  <c r="N539" i="47"/>
  <c r="E539" i="47"/>
  <c r="J539" i="47"/>
  <c r="K539" i="47"/>
  <c r="L539" i="47"/>
  <c r="I539" i="47"/>
  <c r="H539" i="47"/>
  <c r="M539" i="47"/>
  <c r="G539" i="47"/>
  <c r="N538" i="47"/>
  <c r="J538" i="47"/>
  <c r="I538" i="47"/>
  <c r="E538" i="47"/>
  <c r="G538" i="47"/>
  <c r="K538" i="47"/>
  <c r="Q538" i="47"/>
  <c r="J537" i="47"/>
  <c r="L537" i="47"/>
  <c r="K537" i="47"/>
  <c r="E537" i="47"/>
  <c r="M537" i="47"/>
  <c r="N537" i="47"/>
  <c r="H537" i="47"/>
  <c r="G537" i="47"/>
  <c r="I537" i="47"/>
  <c r="Q537" i="47"/>
  <c r="M536" i="47"/>
  <c r="G536" i="47"/>
  <c r="K536" i="47"/>
  <c r="J536" i="47"/>
  <c r="L536" i="47"/>
  <c r="E536" i="47"/>
  <c r="H536" i="47"/>
  <c r="N536" i="47"/>
  <c r="I536" i="47"/>
  <c r="E535" i="47"/>
  <c r="G535" i="47"/>
  <c r="Q535" i="47"/>
  <c r="I534" i="47"/>
  <c r="M534" i="47"/>
  <c r="L534" i="47"/>
  <c r="H534" i="47"/>
  <c r="E534" i="47"/>
  <c r="K534" i="47"/>
  <c r="N534" i="47"/>
  <c r="G534" i="47"/>
  <c r="J534" i="47"/>
  <c r="H533" i="47"/>
  <c r="I533" i="47"/>
  <c r="K533" i="47"/>
  <c r="L533" i="47"/>
  <c r="M533" i="47"/>
  <c r="N533" i="47"/>
  <c r="E533" i="47"/>
  <c r="G533" i="47"/>
  <c r="J533" i="47"/>
  <c r="Q532" i="47"/>
  <c r="M532" i="47"/>
  <c r="N532" i="47"/>
  <c r="L532" i="47"/>
  <c r="J532" i="47"/>
  <c r="G532" i="47"/>
  <c r="K532" i="47"/>
  <c r="H532" i="47"/>
  <c r="E532" i="47"/>
  <c r="I532" i="47"/>
  <c r="Q531" i="47"/>
  <c r="L531" i="47"/>
  <c r="N531" i="47"/>
  <c r="M531" i="47"/>
  <c r="E531" i="47"/>
  <c r="G531" i="47"/>
  <c r="H531" i="47"/>
  <c r="J531" i="47"/>
  <c r="I531" i="47"/>
  <c r="K531" i="47"/>
  <c r="L530" i="47"/>
  <c r="M530" i="47"/>
  <c r="K530" i="47"/>
  <c r="I530" i="47"/>
  <c r="H530" i="47"/>
  <c r="G530" i="47"/>
  <c r="E530" i="47"/>
  <c r="N530" i="47"/>
  <c r="J530" i="47"/>
  <c r="N529" i="47"/>
  <c r="J529" i="47"/>
  <c r="E529" i="47"/>
  <c r="H529" i="47"/>
  <c r="I529" i="47"/>
  <c r="G529" i="47"/>
  <c r="M529" i="47"/>
  <c r="L529" i="47"/>
  <c r="K529" i="47"/>
  <c r="J528" i="47"/>
  <c r="L528" i="47"/>
  <c r="H528" i="47"/>
  <c r="N528" i="47"/>
  <c r="M528" i="47"/>
  <c r="I528" i="47"/>
  <c r="G528" i="47"/>
  <c r="K528" i="47"/>
  <c r="E528" i="47"/>
  <c r="Q527" i="47"/>
  <c r="M527" i="47"/>
  <c r="N527" i="47"/>
  <c r="H527" i="47"/>
  <c r="G527" i="47"/>
  <c r="I527" i="47"/>
  <c r="K527" i="47"/>
  <c r="E527" i="47"/>
  <c r="J527" i="47"/>
  <c r="L527" i="47"/>
  <c r="E526" i="47"/>
  <c r="L526" i="47"/>
  <c r="N526" i="47"/>
  <c r="I526" i="47"/>
  <c r="H526" i="47"/>
  <c r="K526" i="47"/>
  <c r="J526" i="47"/>
  <c r="M526" i="47"/>
  <c r="G526" i="47"/>
  <c r="G525" i="47"/>
  <c r="N525" i="47"/>
  <c r="M525" i="47"/>
  <c r="K525" i="47"/>
  <c r="I525" i="47"/>
  <c r="J525" i="47"/>
  <c r="E525" i="47"/>
  <c r="H525" i="47"/>
  <c r="L525" i="47"/>
  <c r="Q524" i="47"/>
  <c r="M523" i="47"/>
  <c r="E523" i="47"/>
  <c r="E522" i="47"/>
  <c r="G522" i="47"/>
  <c r="M521" i="47"/>
  <c r="I521" i="47"/>
  <c r="H521" i="47"/>
  <c r="E521" i="47"/>
  <c r="N521" i="47"/>
  <c r="G521" i="47"/>
  <c r="I519" i="47"/>
  <c r="E519" i="47"/>
  <c r="G519" i="47"/>
  <c r="M519" i="47"/>
  <c r="L519" i="47"/>
  <c r="N519" i="47"/>
  <c r="J519" i="47"/>
  <c r="H519" i="47"/>
  <c r="K519" i="47"/>
  <c r="K518" i="47"/>
  <c r="L518" i="47"/>
  <c r="H518" i="47"/>
  <c r="N518" i="47"/>
  <c r="I518" i="47"/>
  <c r="E518" i="47"/>
  <c r="J518" i="47"/>
  <c r="M518" i="47"/>
  <c r="G518" i="47"/>
  <c r="Q517" i="47"/>
  <c r="M515" i="47"/>
  <c r="I515" i="47"/>
  <c r="G515" i="47"/>
  <c r="H515" i="47"/>
  <c r="K515" i="47"/>
  <c r="E515" i="47"/>
  <c r="L515" i="47"/>
  <c r="J515" i="47"/>
  <c r="N515" i="47"/>
  <c r="K514" i="47"/>
  <c r="J514" i="47"/>
  <c r="E514" i="47"/>
  <c r="G514" i="47"/>
  <c r="M513" i="47"/>
  <c r="K513" i="47"/>
  <c r="N513" i="47"/>
  <c r="J512" i="47"/>
  <c r="L512" i="47"/>
  <c r="E512" i="47"/>
  <c r="N512" i="47"/>
  <c r="G512" i="47"/>
  <c r="H512" i="47"/>
  <c r="M512" i="47"/>
  <c r="I512" i="47"/>
  <c r="K512" i="47"/>
  <c r="J511" i="47"/>
  <c r="E511" i="47"/>
  <c r="L511" i="47"/>
  <c r="M511" i="47"/>
  <c r="K511" i="47"/>
  <c r="I511" i="47"/>
  <c r="N511" i="47"/>
  <c r="H511" i="47"/>
  <c r="G511" i="47"/>
  <c r="Q510" i="47"/>
  <c r="H510" i="47"/>
  <c r="G510" i="47"/>
  <c r="L510" i="47"/>
  <c r="K510" i="47"/>
  <c r="E510" i="47"/>
  <c r="J510" i="47"/>
  <c r="I510" i="47"/>
  <c r="M510" i="47"/>
  <c r="N510" i="47"/>
  <c r="Q509" i="47"/>
  <c r="I509" i="47"/>
  <c r="K509" i="47"/>
  <c r="N509" i="47"/>
  <c r="J509" i="47"/>
  <c r="L509" i="47"/>
  <c r="M509" i="47"/>
  <c r="G509" i="47"/>
  <c r="H509" i="47"/>
  <c r="E509" i="47"/>
  <c r="I508" i="47"/>
  <c r="E508" i="47"/>
  <c r="N508" i="47"/>
  <c r="H508" i="47"/>
  <c r="K508" i="47"/>
  <c r="M508" i="47"/>
  <c r="J508" i="47"/>
  <c r="L508" i="47"/>
  <c r="G508" i="47"/>
  <c r="Q507" i="47"/>
  <c r="K506" i="47"/>
  <c r="I506" i="47"/>
  <c r="G506" i="47"/>
  <c r="N506" i="47"/>
  <c r="L506" i="47"/>
  <c r="M506" i="47"/>
  <c r="E506" i="47"/>
  <c r="H506" i="47"/>
  <c r="J506" i="47"/>
  <c r="Q505" i="47"/>
  <c r="N505" i="47"/>
  <c r="M505" i="47"/>
  <c r="L505" i="47"/>
  <c r="H504" i="47"/>
  <c r="K504" i="47"/>
  <c r="L504" i="47"/>
  <c r="M504" i="47"/>
  <c r="J504" i="47"/>
  <c r="N504" i="47"/>
  <c r="K503" i="47"/>
  <c r="L503" i="47"/>
  <c r="H503" i="47"/>
  <c r="N503" i="47"/>
  <c r="M503" i="47"/>
  <c r="G503" i="47"/>
  <c r="E503" i="47"/>
  <c r="I503" i="47"/>
  <c r="E502" i="47"/>
  <c r="G502" i="47"/>
  <c r="H502" i="47"/>
  <c r="I502" i="47"/>
  <c r="J502" i="47"/>
  <c r="K502" i="47"/>
  <c r="N502" i="47"/>
  <c r="M502" i="47"/>
  <c r="L502" i="47"/>
  <c r="E500" i="47"/>
  <c r="N500" i="47"/>
  <c r="M500" i="47"/>
  <c r="K500" i="47"/>
  <c r="G500" i="47"/>
  <c r="J500" i="47"/>
  <c r="H500" i="47"/>
  <c r="L500" i="47"/>
  <c r="Q500" i="47"/>
  <c r="E499" i="47"/>
  <c r="G499" i="47"/>
  <c r="H499" i="47"/>
  <c r="L499" i="47"/>
  <c r="M499" i="47"/>
  <c r="I499" i="47"/>
  <c r="J499" i="47"/>
  <c r="K499" i="47"/>
  <c r="N499" i="47"/>
  <c r="Q496" i="47"/>
  <c r="N496" i="47"/>
  <c r="L496" i="47"/>
  <c r="E496" i="47"/>
  <c r="K496" i="47"/>
  <c r="M496" i="47"/>
  <c r="J496" i="47"/>
  <c r="I496" i="47"/>
  <c r="H496" i="47"/>
  <c r="G496" i="47"/>
  <c r="G493" i="47"/>
  <c r="J493" i="47"/>
  <c r="H493" i="47"/>
  <c r="I493" i="47"/>
  <c r="E493" i="47"/>
  <c r="K493" i="47"/>
  <c r="L493" i="47"/>
  <c r="M493" i="47"/>
  <c r="N493" i="47"/>
  <c r="Q492" i="47"/>
  <c r="H491" i="47"/>
  <c r="I491" i="47"/>
  <c r="J491" i="47"/>
  <c r="K491" i="47"/>
  <c r="L491" i="47"/>
  <c r="M491" i="47"/>
  <c r="N491" i="47"/>
  <c r="E491" i="47"/>
  <c r="G491" i="47"/>
  <c r="Q489" i="47"/>
  <c r="Q488" i="47"/>
  <c r="I488" i="47"/>
  <c r="H488" i="47"/>
  <c r="G488" i="47"/>
  <c r="L488" i="47"/>
  <c r="E488" i="47"/>
  <c r="N488" i="47"/>
  <c r="M488" i="47"/>
  <c r="K488" i="47"/>
  <c r="J488" i="47"/>
  <c r="K487" i="47"/>
  <c r="L487" i="47"/>
  <c r="M487" i="47"/>
  <c r="N487" i="47"/>
  <c r="K486" i="47"/>
  <c r="N486" i="47"/>
  <c r="M486" i="47"/>
  <c r="L486" i="47"/>
  <c r="J486" i="47"/>
  <c r="K485" i="47"/>
  <c r="M485" i="47"/>
  <c r="E485" i="47"/>
  <c r="N485" i="47"/>
  <c r="L484" i="47"/>
  <c r="J484" i="47"/>
  <c r="M484" i="47"/>
  <c r="N484" i="47"/>
  <c r="H484" i="47"/>
  <c r="I484" i="47"/>
  <c r="K484" i="47"/>
  <c r="M483" i="47"/>
  <c r="H483" i="47"/>
  <c r="G483" i="47"/>
  <c r="E483" i="47"/>
  <c r="L483" i="47"/>
  <c r="K483" i="47"/>
  <c r="J483" i="47"/>
  <c r="N483" i="47"/>
  <c r="I483" i="47"/>
  <c r="L482" i="47"/>
  <c r="N482" i="47"/>
  <c r="M482" i="47"/>
  <c r="K482" i="47"/>
  <c r="J482" i="47"/>
  <c r="I482" i="47"/>
  <c r="G482" i="47"/>
  <c r="E482" i="47"/>
  <c r="Q481" i="47"/>
  <c r="M481" i="47"/>
  <c r="N481" i="47"/>
  <c r="G481" i="47"/>
  <c r="E481" i="47"/>
  <c r="I481" i="47"/>
  <c r="H481" i="47"/>
  <c r="J481" i="47"/>
  <c r="K481" i="47"/>
  <c r="L481" i="47"/>
  <c r="L480" i="47"/>
  <c r="M480" i="47"/>
  <c r="N480" i="47"/>
  <c r="I480" i="47"/>
  <c r="J480" i="47"/>
  <c r="K480" i="47"/>
  <c r="H480" i="47"/>
  <c r="E480" i="47"/>
  <c r="G480" i="47"/>
  <c r="L479" i="47"/>
  <c r="N479" i="47"/>
  <c r="G479" i="47"/>
  <c r="M479" i="47"/>
  <c r="E479" i="47"/>
  <c r="H479" i="47"/>
  <c r="J479" i="47"/>
  <c r="I479" i="47"/>
  <c r="K479" i="47"/>
  <c r="H478" i="47"/>
  <c r="I478" i="47"/>
  <c r="J478" i="47"/>
  <c r="K478" i="47"/>
  <c r="L478" i="47"/>
  <c r="N478" i="47"/>
  <c r="M478" i="47"/>
  <c r="M477" i="47"/>
  <c r="K477" i="47"/>
  <c r="E477" i="47"/>
  <c r="J477" i="47"/>
  <c r="I477" i="47"/>
  <c r="H477" i="47"/>
  <c r="G477" i="47"/>
  <c r="L477" i="47"/>
  <c r="Q477" i="47"/>
  <c r="G476" i="47"/>
  <c r="M476" i="47"/>
  <c r="E476" i="47"/>
  <c r="H476" i="47"/>
  <c r="I476" i="47"/>
  <c r="J476" i="47"/>
  <c r="K476" i="47"/>
  <c r="L476" i="47"/>
  <c r="N476" i="47"/>
  <c r="E475" i="47"/>
  <c r="H475" i="47"/>
  <c r="K475" i="47"/>
  <c r="I475" i="47"/>
  <c r="J475" i="47"/>
  <c r="L474" i="47"/>
  <c r="K474" i="47"/>
  <c r="E474" i="47"/>
  <c r="H474" i="47"/>
  <c r="I474" i="47"/>
  <c r="J474" i="47"/>
  <c r="J473" i="47"/>
  <c r="E473" i="47"/>
  <c r="G473" i="47"/>
  <c r="H473" i="47"/>
  <c r="L473" i="47"/>
  <c r="I473" i="47"/>
  <c r="K473" i="47"/>
  <c r="Q473" i="47"/>
  <c r="I471" i="47"/>
  <c r="J471" i="47"/>
  <c r="E471" i="47"/>
  <c r="G471" i="47"/>
  <c r="H470" i="47"/>
  <c r="G470" i="47"/>
  <c r="I470" i="47"/>
  <c r="J470" i="47"/>
  <c r="K470" i="47"/>
  <c r="L470" i="47"/>
  <c r="M470" i="47"/>
  <c r="N470" i="47"/>
  <c r="N469" i="47"/>
  <c r="M469" i="47"/>
  <c r="Q468" i="47"/>
  <c r="E468" i="47"/>
  <c r="I468" i="47"/>
  <c r="H468" i="47"/>
  <c r="G468" i="47"/>
  <c r="M468" i="47"/>
  <c r="N468" i="47"/>
  <c r="L468" i="47"/>
  <c r="K468" i="47"/>
  <c r="J468" i="47"/>
  <c r="G467" i="47"/>
  <c r="I467" i="47"/>
  <c r="J467" i="47"/>
  <c r="N467" i="47"/>
  <c r="K467" i="47"/>
  <c r="H467" i="47"/>
  <c r="M467" i="47"/>
  <c r="L467" i="47"/>
  <c r="Q467" i="47"/>
  <c r="Q466" i="47"/>
  <c r="J465" i="47"/>
  <c r="G465" i="47"/>
  <c r="L465" i="47"/>
  <c r="K465" i="47"/>
  <c r="I465" i="47"/>
  <c r="E465" i="47"/>
  <c r="N465" i="47"/>
  <c r="M465" i="47"/>
  <c r="H465" i="47"/>
  <c r="E464" i="47"/>
  <c r="H464" i="47"/>
  <c r="J464" i="47"/>
  <c r="I464" i="47"/>
  <c r="G464" i="47"/>
  <c r="Q463" i="47"/>
  <c r="L463" i="47"/>
  <c r="G463" i="47"/>
  <c r="I463" i="47"/>
  <c r="J463" i="47"/>
  <c r="N463" i="47"/>
  <c r="K463" i="47"/>
  <c r="E463" i="47"/>
  <c r="H463" i="47"/>
  <c r="M463" i="47"/>
  <c r="G462" i="47"/>
  <c r="E462" i="47"/>
  <c r="J462" i="47"/>
  <c r="H462" i="47"/>
  <c r="I462" i="47"/>
  <c r="I461" i="47"/>
  <c r="J461" i="47"/>
  <c r="K461" i="47"/>
  <c r="L461" i="47"/>
  <c r="M461" i="47"/>
  <c r="E461" i="47"/>
  <c r="H461" i="47"/>
  <c r="G461" i="47"/>
  <c r="N461" i="47"/>
  <c r="K460" i="47"/>
  <c r="I460" i="47"/>
  <c r="E460" i="47"/>
  <c r="G460" i="47"/>
  <c r="H460" i="47"/>
  <c r="J460" i="47"/>
  <c r="L460" i="47"/>
  <c r="N460" i="47"/>
  <c r="M460" i="47"/>
  <c r="M459" i="47"/>
  <c r="K459" i="47"/>
  <c r="G459" i="47"/>
  <c r="L459" i="47"/>
  <c r="H459" i="47"/>
  <c r="E459" i="47"/>
  <c r="N459" i="47"/>
  <c r="I459" i="47"/>
  <c r="J459" i="47"/>
  <c r="K458" i="47"/>
  <c r="E458" i="47"/>
  <c r="G458" i="47"/>
  <c r="I458" i="47"/>
  <c r="J458" i="47"/>
  <c r="H458" i="47"/>
  <c r="Q457" i="47"/>
  <c r="G456" i="47"/>
  <c r="K456" i="47"/>
  <c r="E456" i="47"/>
  <c r="H456" i="47"/>
  <c r="N456" i="47"/>
  <c r="L456" i="47"/>
  <c r="I456" i="47"/>
  <c r="J456" i="47"/>
  <c r="Q456" i="47"/>
  <c r="L455" i="47"/>
  <c r="J455" i="47"/>
  <c r="M455" i="47"/>
  <c r="N455" i="47"/>
  <c r="G455" i="47"/>
  <c r="E455" i="47"/>
  <c r="K455" i="47"/>
  <c r="I455" i="47"/>
  <c r="H455" i="47"/>
  <c r="Q455" i="47"/>
  <c r="Q454" i="47"/>
  <c r="E454" i="47"/>
  <c r="J454" i="47"/>
  <c r="G454" i="47"/>
  <c r="N454" i="47"/>
  <c r="H454" i="47"/>
  <c r="K454" i="47"/>
  <c r="M454" i="47"/>
  <c r="L454" i="47"/>
  <c r="I454" i="47"/>
  <c r="E453" i="47"/>
  <c r="H453" i="47"/>
  <c r="G453" i="47"/>
  <c r="I453" i="47"/>
  <c r="M451" i="47"/>
  <c r="L451" i="47"/>
  <c r="K451" i="47"/>
  <c r="J451" i="47"/>
  <c r="I451" i="47"/>
  <c r="H451" i="47"/>
  <c r="G451" i="47"/>
  <c r="Q450" i="47"/>
  <c r="H450" i="47"/>
  <c r="G450" i="47"/>
  <c r="N450" i="47"/>
  <c r="E450" i="47"/>
  <c r="M450" i="47"/>
  <c r="K450" i="47"/>
  <c r="L450" i="47"/>
  <c r="I450" i="47"/>
  <c r="J450" i="47"/>
  <c r="G449" i="47"/>
  <c r="M449" i="47"/>
  <c r="H447" i="47"/>
  <c r="N447" i="47"/>
  <c r="G447" i="47"/>
  <c r="K447" i="47"/>
  <c r="L447" i="47"/>
  <c r="M447" i="47"/>
  <c r="J447" i="47"/>
  <c r="E447" i="47"/>
  <c r="M446" i="47"/>
  <c r="N446" i="47"/>
  <c r="K446" i="47"/>
  <c r="J446" i="47"/>
  <c r="E446" i="47"/>
  <c r="I446" i="47"/>
  <c r="G446" i="47"/>
  <c r="L446" i="47"/>
  <c r="H446" i="47"/>
  <c r="K445" i="47"/>
  <c r="G445" i="47"/>
  <c r="J445" i="47"/>
  <c r="I445" i="47"/>
  <c r="H445" i="47"/>
  <c r="E445" i="47"/>
  <c r="M445" i="47"/>
  <c r="N444" i="47"/>
  <c r="I444" i="47"/>
  <c r="G444" i="47"/>
  <c r="M444" i="47"/>
  <c r="L444" i="47"/>
  <c r="E444" i="47"/>
  <c r="H444" i="47"/>
  <c r="J444" i="47"/>
  <c r="K444" i="47"/>
  <c r="E443" i="47"/>
  <c r="K443" i="47"/>
  <c r="N443" i="47"/>
  <c r="J443" i="47"/>
  <c r="M443" i="47"/>
  <c r="L443" i="47"/>
  <c r="H443" i="47"/>
  <c r="I443" i="47"/>
  <c r="J442" i="47"/>
  <c r="M442" i="47"/>
  <c r="G442" i="47"/>
  <c r="I442" i="47"/>
  <c r="E442" i="47"/>
  <c r="H442" i="47"/>
  <c r="N442" i="47"/>
  <c r="K442" i="47"/>
  <c r="L442" i="47"/>
  <c r="K441" i="47"/>
  <c r="H441" i="47"/>
  <c r="K440" i="47"/>
  <c r="J440" i="47"/>
  <c r="H440" i="47"/>
  <c r="G440" i="47"/>
  <c r="L440" i="47"/>
  <c r="N440" i="47"/>
  <c r="E440" i="47"/>
  <c r="M440" i="47"/>
  <c r="I440" i="47"/>
  <c r="Q439" i="47"/>
  <c r="L439" i="47"/>
  <c r="M439" i="47"/>
  <c r="G439" i="47"/>
  <c r="K439" i="47"/>
  <c r="E439" i="47"/>
  <c r="N438" i="47"/>
  <c r="M438" i="47"/>
  <c r="L438" i="47"/>
  <c r="I438" i="47"/>
  <c r="E438" i="47"/>
  <c r="G438" i="47"/>
  <c r="J438" i="47"/>
  <c r="K438" i="47"/>
  <c r="H438" i="47"/>
  <c r="N437" i="47"/>
  <c r="H437" i="47"/>
  <c r="L437" i="47"/>
  <c r="J437" i="47"/>
  <c r="M437" i="47"/>
  <c r="I437" i="47"/>
  <c r="G437" i="47"/>
  <c r="K437" i="47"/>
  <c r="E437" i="47"/>
  <c r="I436" i="47"/>
  <c r="G436" i="47"/>
  <c r="K436" i="47"/>
  <c r="M436" i="47"/>
  <c r="E436" i="47"/>
  <c r="J436" i="47"/>
  <c r="H436" i="47"/>
  <c r="L436" i="47"/>
  <c r="N436" i="47"/>
  <c r="J435" i="47"/>
  <c r="I435" i="47"/>
  <c r="N435" i="47"/>
  <c r="G435" i="47"/>
  <c r="H435" i="47"/>
  <c r="L435" i="47"/>
  <c r="K435" i="47"/>
  <c r="E435" i="47"/>
  <c r="M435" i="47"/>
  <c r="E434" i="47"/>
  <c r="M434" i="47"/>
  <c r="I434" i="47"/>
  <c r="G434" i="47"/>
  <c r="K434" i="47"/>
  <c r="H434" i="47"/>
  <c r="N434" i="47"/>
  <c r="L434" i="47"/>
  <c r="J434" i="47"/>
  <c r="Q434" i="47"/>
  <c r="L433" i="47"/>
  <c r="I433" i="47"/>
  <c r="N433" i="47"/>
  <c r="M433" i="47"/>
  <c r="J433" i="47"/>
  <c r="E433" i="47"/>
  <c r="H433" i="47"/>
  <c r="G433" i="47"/>
  <c r="K433" i="47"/>
  <c r="K432" i="47"/>
  <c r="M432" i="47"/>
  <c r="G432" i="47"/>
  <c r="L432" i="47"/>
  <c r="N432" i="47"/>
  <c r="H432" i="47"/>
  <c r="J432" i="47"/>
  <c r="E432" i="47"/>
  <c r="I432" i="47"/>
  <c r="J431" i="47"/>
  <c r="E431" i="47"/>
  <c r="G431" i="47"/>
  <c r="H431" i="47"/>
  <c r="L431" i="47"/>
  <c r="N431" i="47"/>
  <c r="M431" i="47"/>
  <c r="I431" i="47"/>
  <c r="K431" i="47"/>
  <c r="J430" i="47"/>
  <c r="M430" i="47"/>
  <c r="E430" i="47"/>
  <c r="G430" i="47"/>
  <c r="I430" i="47"/>
  <c r="K430" i="47"/>
  <c r="G429" i="47"/>
  <c r="K429" i="47"/>
  <c r="M429" i="47"/>
  <c r="E429" i="47"/>
  <c r="J428" i="47"/>
  <c r="L428" i="47"/>
  <c r="G428" i="47"/>
  <c r="E428" i="47"/>
  <c r="N428" i="47"/>
  <c r="M428" i="47"/>
  <c r="K428" i="47"/>
  <c r="I428" i="47"/>
  <c r="H428" i="47"/>
  <c r="E427" i="47"/>
  <c r="G427" i="47"/>
  <c r="K427" i="47"/>
  <c r="I427" i="47"/>
  <c r="J427" i="47"/>
  <c r="L427" i="47"/>
  <c r="H427" i="47"/>
  <c r="M427" i="47"/>
  <c r="N427" i="47"/>
  <c r="H426" i="47"/>
  <c r="M426" i="47"/>
  <c r="K426" i="47"/>
  <c r="G426" i="47"/>
  <c r="J426" i="47"/>
  <c r="N426" i="47"/>
  <c r="I426" i="47"/>
  <c r="E426" i="47"/>
  <c r="H425" i="47"/>
  <c r="M425" i="47"/>
  <c r="G425" i="47"/>
  <c r="J425" i="47"/>
  <c r="Q425" i="47"/>
  <c r="M424" i="47"/>
  <c r="J424" i="47"/>
  <c r="E424" i="47"/>
  <c r="N424" i="47"/>
  <c r="G424" i="47"/>
  <c r="H424" i="47"/>
  <c r="L424" i="47"/>
  <c r="I424" i="47"/>
  <c r="K424" i="47"/>
  <c r="N423" i="47"/>
  <c r="H423" i="47"/>
  <c r="L423" i="47"/>
  <c r="J423" i="47"/>
  <c r="M423" i="47"/>
  <c r="E423" i="47"/>
  <c r="I423" i="47"/>
  <c r="K423" i="47"/>
  <c r="G422" i="47"/>
  <c r="J422" i="47"/>
  <c r="I422" i="47"/>
  <c r="E422" i="47"/>
  <c r="L422" i="47"/>
  <c r="K422" i="47"/>
  <c r="M422" i="47"/>
  <c r="E421" i="47"/>
  <c r="G421" i="47"/>
  <c r="J421" i="47"/>
  <c r="Q421" i="47"/>
  <c r="L420" i="47"/>
  <c r="N420" i="47"/>
  <c r="J420" i="47"/>
  <c r="H420" i="47"/>
  <c r="N419" i="47"/>
  <c r="G419" i="47"/>
  <c r="H419" i="47"/>
  <c r="L419" i="47"/>
  <c r="I419" i="47"/>
  <c r="M418" i="47"/>
  <c r="K418" i="47"/>
  <c r="H418" i="47"/>
  <c r="N418" i="47"/>
  <c r="J418" i="47"/>
  <c r="E418" i="47"/>
  <c r="I418" i="47"/>
  <c r="G418" i="47"/>
  <c r="L418" i="47"/>
  <c r="E417" i="47"/>
  <c r="L417" i="47"/>
  <c r="K417" i="47"/>
  <c r="J417" i="47"/>
  <c r="G417" i="47"/>
  <c r="M417" i="47"/>
  <c r="N417" i="47"/>
  <c r="Q416" i="47"/>
  <c r="N416" i="47"/>
  <c r="J416" i="47"/>
  <c r="M416" i="47"/>
  <c r="I416" i="47"/>
  <c r="K416" i="47"/>
  <c r="L416" i="47"/>
  <c r="E416" i="47"/>
  <c r="G416" i="47"/>
  <c r="H416" i="47"/>
  <c r="G415" i="47"/>
  <c r="N415" i="47"/>
  <c r="J415" i="47"/>
  <c r="M415" i="47"/>
  <c r="K415" i="47"/>
  <c r="I415" i="47"/>
  <c r="L415" i="47"/>
  <c r="H415" i="47"/>
  <c r="E415" i="47"/>
  <c r="I414" i="47"/>
  <c r="H414" i="47"/>
  <c r="N414" i="47"/>
  <c r="J414" i="47"/>
  <c r="M414" i="47"/>
  <c r="L414" i="47"/>
  <c r="E414" i="47"/>
  <c r="K414" i="47"/>
  <c r="G414" i="47"/>
  <c r="K413" i="47"/>
  <c r="L413" i="47"/>
  <c r="M413" i="47"/>
  <c r="N413" i="47"/>
  <c r="E413" i="47"/>
  <c r="G413" i="47"/>
  <c r="H413" i="47"/>
  <c r="I413" i="47"/>
  <c r="J413" i="47"/>
  <c r="N412" i="47"/>
  <c r="L412" i="47"/>
  <c r="I412" i="47"/>
  <c r="G412" i="47"/>
  <c r="E412" i="47"/>
  <c r="M412" i="47"/>
  <c r="K412" i="47"/>
  <c r="J412" i="47"/>
  <c r="H412" i="47"/>
  <c r="Q411" i="47"/>
  <c r="E411" i="47"/>
  <c r="G411" i="47"/>
  <c r="K411" i="47"/>
  <c r="N411" i="47"/>
  <c r="M411" i="47"/>
  <c r="L411" i="47"/>
  <c r="I411" i="47"/>
  <c r="J411" i="47"/>
  <c r="H411" i="47"/>
  <c r="G410" i="47"/>
  <c r="E410" i="47"/>
  <c r="J409" i="47"/>
  <c r="H409" i="47"/>
  <c r="M409" i="47"/>
  <c r="I409" i="47"/>
  <c r="G409" i="47"/>
  <c r="K409" i="47"/>
  <c r="E409" i="47"/>
  <c r="L409" i="47"/>
  <c r="N409" i="47"/>
  <c r="L408" i="47"/>
  <c r="K408" i="47"/>
  <c r="N408" i="47"/>
  <c r="I408" i="47"/>
  <c r="G408" i="47"/>
  <c r="H408" i="47"/>
  <c r="J408" i="47"/>
  <c r="M408" i="47"/>
  <c r="E408" i="47"/>
  <c r="Q408" i="47"/>
  <c r="N407" i="47"/>
  <c r="J407" i="47"/>
  <c r="K407" i="47"/>
  <c r="L407" i="47"/>
  <c r="G407" i="47"/>
  <c r="I407" i="47"/>
  <c r="M407" i="47"/>
  <c r="Q406" i="47"/>
  <c r="N404" i="47"/>
  <c r="M404" i="47"/>
  <c r="L404" i="47"/>
  <c r="Q403" i="47"/>
  <c r="M403" i="47"/>
  <c r="N403" i="47"/>
  <c r="G403" i="47"/>
  <c r="L403" i="47"/>
  <c r="K403" i="47"/>
  <c r="E403" i="47"/>
  <c r="H403" i="47"/>
  <c r="I403" i="47"/>
  <c r="J403" i="47"/>
  <c r="J402" i="47"/>
  <c r="L402" i="47"/>
  <c r="I402" i="47"/>
  <c r="G402" i="47"/>
  <c r="N402" i="47"/>
  <c r="M402" i="47"/>
  <c r="K402" i="47"/>
  <c r="L397" i="47"/>
  <c r="E397" i="47"/>
  <c r="K397" i="47"/>
  <c r="I397" i="47"/>
  <c r="J397" i="47"/>
  <c r="M397" i="47"/>
  <c r="H397" i="47"/>
  <c r="G394" i="47"/>
  <c r="E394" i="47"/>
  <c r="K394" i="47"/>
  <c r="I394" i="47"/>
  <c r="M394" i="47"/>
  <c r="H394" i="47"/>
  <c r="J394" i="47"/>
  <c r="Q394" i="47"/>
  <c r="L390" i="47"/>
  <c r="M390" i="47"/>
  <c r="E390" i="47"/>
  <c r="G390" i="47"/>
  <c r="Q390" i="47"/>
  <c r="I389" i="47"/>
  <c r="K389" i="47"/>
  <c r="N389" i="47"/>
  <c r="L389" i="47"/>
  <c r="G389" i="47"/>
  <c r="H389" i="47"/>
  <c r="E389" i="47"/>
  <c r="J389" i="47"/>
  <c r="N388" i="47"/>
  <c r="I388" i="47"/>
  <c r="J388" i="47"/>
  <c r="L388" i="47"/>
  <c r="E388" i="47"/>
  <c r="G388" i="47"/>
  <c r="M388" i="47"/>
  <c r="H388" i="47"/>
  <c r="K388" i="47"/>
  <c r="Q386" i="47"/>
  <c r="J386" i="47"/>
  <c r="K386" i="47"/>
  <c r="L386" i="47"/>
  <c r="M386" i="47"/>
  <c r="N386" i="47"/>
  <c r="Q385" i="47"/>
  <c r="I384" i="47"/>
  <c r="M384" i="47"/>
  <c r="L384" i="47"/>
  <c r="N384" i="47"/>
  <c r="K384" i="47"/>
  <c r="E384" i="47"/>
  <c r="J384" i="47"/>
  <c r="M383" i="47"/>
  <c r="E383" i="47"/>
  <c r="G383" i="47"/>
  <c r="I383" i="47"/>
  <c r="J383" i="47"/>
  <c r="K383" i="47"/>
  <c r="L383" i="47"/>
  <c r="I382" i="47"/>
  <c r="H382" i="47"/>
  <c r="G382" i="47"/>
  <c r="E382" i="47"/>
  <c r="J382" i="47"/>
  <c r="L382" i="47"/>
  <c r="K382" i="47"/>
  <c r="E380" i="47"/>
  <c r="G380" i="47"/>
  <c r="Q379" i="47"/>
  <c r="H379" i="47"/>
  <c r="I379" i="47"/>
  <c r="J379" i="47"/>
  <c r="K379" i="47"/>
  <c r="L379" i="47"/>
  <c r="M379" i="47"/>
  <c r="N379" i="47"/>
  <c r="Q378" i="47"/>
  <c r="E378" i="47"/>
  <c r="N378" i="47"/>
  <c r="M378" i="47"/>
  <c r="G377" i="47"/>
  <c r="E377" i="47"/>
  <c r="I377" i="47"/>
  <c r="K377" i="47"/>
  <c r="M377" i="47"/>
  <c r="J377" i="47"/>
  <c r="L377" i="47"/>
  <c r="N377" i="47"/>
  <c r="H377" i="47"/>
  <c r="Q373" i="47"/>
  <c r="L372" i="47"/>
  <c r="M372" i="47"/>
  <c r="N372" i="47"/>
  <c r="J372" i="47"/>
  <c r="H372" i="47"/>
  <c r="G372" i="47"/>
  <c r="I372" i="47"/>
  <c r="G371" i="47"/>
  <c r="H371" i="47"/>
  <c r="J371" i="47"/>
  <c r="K371" i="47"/>
  <c r="L371" i="47"/>
  <c r="M371" i="47"/>
  <c r="N371" i="47"/>
  <c r="N370" i="47"/>
  <c r="M370" i="47"/>
  <c r="K369" i="47"/>
  <c r="L369" i="47"/>
  <c r="M369" i="47"/>
  <c r="N369" i="47"/>
  <c r="J369" i="47"/>
  <c r="L368" i="47"/>
  <c r="G368" i="47"/>
  <c r="E368" i="47"/>
  <c r="J368" i="47"/>
  <c r="K368" i="47"/>
  <c r="I368" i="47"/>
  <c r="H368" i="47"/>
  <c r="Q368" i="47"/>
  <c r="Q366" i="47"/>
  <c r="Q365" i="47"/>
  <c r="J361" i="47"/>
  <c r="L361" i="47"/>
  <c r="I361" i="47"/>
  <c r="H361" i="47"/>
  <c r="K361" i="47"/>
  <c r="N361" i="47"/>
  <c r="M361" i="47"/>
  <c r="E360" i="47"/>
  <c r="N360" i="47"/>
  <c r="G360" i="47"/>
  <c r="I360" i="47"/>
  <c r="H360" i="47"/>
  <c r="N359" i="47"/>
  <c r="M359" i="47"/>
  <c r="J359" i="47"/>
  <c r="I359" i="47"/>
  <c r="H359" i="47"/>
  <c r="E359" i="47"/>
  <c r="G359" i="47"/>
  <c r="K359" i="47"/>
  <c r="L359" i="47"/>
  <c r="H358" i="47"/>
  <c r="G358" i="47"/>
  <c r="K358" i="47"/>
  <c r="I358" i="47"/>
  <c r="M356" i="47"/>
  <c r="H356" i="47"/>
  <c r="L356" i="47"/>
  <c r="K356" i="47"/>
  <c r="J356" i="47"/>
  <c r="I356" i="47"/>
  <c r="G356" i="47"/>
  <c r="N356" i="47"/>
  <c r="G355" i="47"/>
  <c r="H355" i="47"/>
  <c r="E355" i="47"/>
  <c r="I355" i="47"/>
  <c r="L354" i="47"/>
  <c r="H354" i="47"/>
  <c r="G354" i="47"/>
  <c r="J354" i="47"/>
  <c r="K354" i="47"/>
  <c r="M354" i="47"/>
  <c r="I354" i="47"/>
  <c r="H353" i="47"/>
  <c r="G353" i="47"/>
  <c r="E353" i="47"/>
  <c r="I353" i="47"/>
  <c r="K353" i="47"/>
  <c r="J353" i="47"/>
  <c r="I352" i="47"/>
  <c r="H352" i="47"/>
  <c r="J352" i="47"/>
  <c r="K352" i="47"/>
  <c r="G352" i="47"/>
  <c r="E352" i="47"/>
  <c r="N352" i="47"/>
  <c r="L352" i="47"/>
  <c r="M352" i="47"/>
  <c r="Q351" i="47"/>
  <c r="E351" i="47"/>
  <c r="L351" i="47"/>
  <c r="N351" i="47"/>
  <c r="I351" i="47"/>
  <c r="H351" i="47"/>
  <c r="G351" i="47"/>
  <c r="J351" i="47"/>
  <c r="K351" i="47"/>
  <c r="M351" i="47"/>
  <c r="I350" i="47"/>
  <c r="J350" i="47"/>
  <c r="M350" i="47"/>
  <c r="G350" i="47"/>
  <c r="N350" i="47"/>
  <c r="K350" i="47"/>
  <c r="L350" i="47"/>
  <c r="H350" i="47"/>
  <c r="Q350" i="47"/>
  <c r="J348" i="47"/>
  <c r="I348" i="47"/>
  <c r="K348" i="47"/>
  <c r="H348" i="47"/>
  <c r="E348" i="47"/>
  <c r="N348" i="47"/>
  <c r="L348" i="47"/>
  <c r="M348" i="47"/>
  <c r="G348" i="47"/>
  <c r="K347" i="47"/>
  <c r="E347" i="47"/>
  <c r="Q346" i="47"/>
  <c r="M346" i="47"/>
  <c r="K346" i="47"/>
  <c r="I346" i="47"/>
  <c r="G346" i="47"/>
  <c r="H346" i="47"/>
  <c r="J346" i="47"/>
  <c r="L346" i="47"/>
  <c r="N346" i="47"/>
  <c r="E346" i="47"/>
  <c r="E345" i="47"/>
  <c r="G345" i="47"/>
  <c r="H345" i="47"/>
  <c r="I345" i="47"/>
  <c r="J345" i="47"/>
  <c r="Q345" i="47"/>
  <c r="K344" i="47"/>
  <c r="H344" i="47"/>
  <c r="N344" i="47"/>
  <c r="G344" i="47"/>
  <c r="M344" i="47"/>
  <c r="J344" i="47"/>
  <c r="L344" i="47"/>
  <c r="I344" i="47"/>
  <c r="E344" i="47"/>
  <c r="Q343" i="47"/>
  <c r="N343" i="47"/>
  <c r="E343" i="47"/>
  <c r="H343" i="47"/>
  <c r="I343" i="47"/>
  <c r="K343" i="47"/>
  <c r="J343" i="47"/>
  <c r="G343" i="47"/>
  <c r="M343" i="47"/>
  <c r="L343" i="47"/>
  <c r="K342" i="47"/>
  <c r="I342" i="47"/>
  <c r="G342" i="47"/>
  <c r="E342" i="47"/>
  <c r="L342" i="47"/>
  <c r="N342" i="47"/>
  <c r="M342" i="47"/>
  <c r="J342" i="47"/>
  <c r="H342" i="47"/>
  <c r="H341" i="47"/>
  <c r="J341" i="47"/>
  <c r="M341" i="47"/>
  <c r="G341" i="47"/>
  <c r="E341" i="47"/>
  <c r="K341" i="47"/>
  <c r="N341" i="47"/>
  <c r="L341" i="47"/>
  <c r="I341" i="47"/>
  <c r="N340" i="47"/>
  <c r="E340" i="47"/>
  <c r="G340" i="47"/>
  <c r="L340" i="47"/>
  <c r="I340" i="47"/>
  <c r="J340" i="47"/>
  <c r="H340" i="47"/>
  <c r="M340" i="47"/>
  <c r="K340" i="47"/>
  <c r="H339" i="47"/>
  <c r="N339" i="47"/>
  <c r="E339" i="47"/>
  <c r="K338" i="47"/>
  <c r="J338" i="47"/>
  <c r="N338" i="47"/>
  <c r="M338" i="47"/>
  <c r="L338" i="47"/>
  <c r="I338" i="47"/>
  <c r="E338" i="47"/>
  <c r="G338" i="47"/>
  <c r="H338" i="47"/>
  <c r="E336" i="47"/>
  <c r="I336" i="47"/>
  <c r="L336" i="47"/>
  <c r="K336" i="47"/>
  <c r="N336" i="47"/>
  <c r="H336" i="47"/>
  <c r="J336" i="47"/>
  <c r="G336" i="47"/>
  <c r="M336" i="47"/>
  <c r="M335" i="47"/>
  <c r="I335" i="47"/>
  <c r="H335" i="47"/>
  <c r="G335" i="47"/>
  <c r="K335" i="47"/>
  <c r="E335" i="47"/>
  <c r="L335" i="47"/>
  <c r="J335" i="47"/>
  <c r="N335" i="47"/>
  <c r="E334" i="47"/>
  <c r="G334" i="47"/>
  <c r="Q334" i="47"/>
  <c r="I333" i="47"/>
  <c r="H333" i="47"/>
  <c r="J333" i="47"/>
  <c r="K333" i="47"/>
  <c r="M333" i="47"/>
  <c r="N333" i="47"/>
  <c r="L333" i="47"/>
  <c r="G333" i="47"/>
  <c r="E333" i="47"/>
  <c r="E332" i="47"/>
  <c r="H332" i="47"/>
  <c r="M332" i="47"/>
  <c r="I332" i="47"/>
  <c r="G332" i="47"/>
  <c r="K332" i="47"/>
  <c r="L332" i="47"/>
  <c r="J332" i="47"/>
  <c r="I331" i="47"/>
  <c r="J331" i="47"/>
  <c r="K331" i="47"/>
  <c r="M331" i="47"/>
  <c r="H331" i="47"/>
  <c r="E331" i="47"/>
  <c r="G331" i="47"/>
  <c r="N331" i="47"/>
  <c r="L331" i="47"/>
  <c r="Q330" i="47"/>
  <c r="K330" i="47"/>
  <c r="N330" i="47"/>
  <c r="J330" i="47"/>
  <c r="H330" i="47"/>
  <c r="I330" i="47"/>
  <c r="L330" i="47"/>
  <c r="G330" i="47"/>
  <c r="M330" i="47"/>
  <c r="E330" i="47"/>
  <c r="G329" i="47"/>
  <c r="E329" i="47"/>
  <c r="E328" i="47"/>
  <c r="G328" i="47"/>
  <c r="I328" i="47"/>
  <c r="K328" i="47"/>
  <c r="M328" i="47"/>
  <c r="N328" i="47"/>
  <c r="H328" i="47"/>
  <c r="J328" i="47"/>
  <c r="L328" i="47"/>
  <c r="Q327" i="47"/>
  <c r="N327" i="47"/>
  <c r="M327" i="47"/>
  <c r="E327" i="47"/>
  <c r="J327" i="47"/>
  <c r="G327" i="47"/>
  <c r="I327" i="47"/>
  <c r="L327" i="47"/>
  <c r="H327" i="47"/>
  <c r="K327" i="47"/>
  <c r="I326" i="47"/>
  <c r="M326" i="47"/>
  <c r="H326" i="47"/>
  <c r="L326" i="47"/>
  <c r="N326" i="47"/>
  <c r="K326" i="47"/>
  <c r="J326" i="47"/>
  <c r="G326" i="47"/>
  <c r="E326" i="47"/>
  <c r="N325" i="47"/>
  <c r="I325" i="47"/>
  <c r="L325" i="47"/>
  <c r="G325" i="47"/>
  <c r="H325" i="47"/>
  <c r="E325" i="47"/>
  <c r="M325" i="47"/>
  <c r="K325" i="47"/>
  <c r="J325" i="47"/>
  <c r="G324" i="47"/>
  <c r="J324" i="47"/>
  <c r="I324" i="47"/>
  <c r="N324" i="47"/>
  <c r="M324" i="47"/>
  <c r="K324" i="47"/>
  <c r="E324" i="47"/>
  <c r="L324" i="47"/>
  <c r="H324" i="47"/>
  <c r="J323" i="47"/>
  <c r="M323" i="47"/>
  <c r="L323" i="47"/>
  <c r="N323" i="47"/>
  <c r="E323" i="47"/>
  <c r="H323" i="47"/>
  <c r="I323" i="47"/>
  <c r="K323" i="47"/>
  <c r="G323" i="47"/>
  <c r="K322" i="47"/>
  <c r="M322" i="47"/>
  <c r="N322" i="47"/>
  <c r="G322" i="47"/>
  <c r="H322" i="47"/>
  <c r="J322" i="47"/>
  <c r="L322" i="47"/>
  <c r="E322" i="47"/>
  <c r="I322" i="47"/>
  <c r="I321" i="47"/>
  <c r="E321" i="47"/>
  <c r="H321" i="47"/>
  <c r="G321" i="47"/>
  <c r="N321" i="47"/>
  <c r="Q321" i="47"/>
  <c r="L320" i="47"/>
  <c r="G320" i="47"/>
  <c r="N320" i="47"/>
  <c r="K320" i="47"/>
  <c r="I320" i="47"/>
  <c r="H320" i="47"/>
  <c r="J320" i="47"/>
  <c r="M320" i="47"/>
  <c r="E320" i="47"/>
  <c r="Q320" i="47"/>
  <c r="L318" i="47"/>
  <c r="N318" i="47"/>
  <c r="E318" i="47"/>
  <c r="M318" i="47"/>
  <c r="K318" i="47"/>
  <c r="G318" i="47"/>
  <c r="H318" i="47"/>
  <c r="J318" i="47"/>
  <c r="I318" i="47"/>
  <c r="Q317" i="47"/>
  <c r="M317" i="47"/>
  <c r="N317" i="47"/>
  <c r="E317" i="47"/>
  <c r="J317" i="47"/>
  <c r="L317" i="47"/>
  <c r="G317" i="47"/>
  <c r="I317" i="47"/>
  <c r="K317" i="47"/>
  <c r="H317" i="47"/>
  <c r="Q316" i="47"/>
  <c r="I316" i="47"/>
  <c r="K316" i="47"/>
  <c r="N316" i="47"/>
  <c r="G316" i="47"/>
  <c r="J316" i="47"/>
  <c r="L316" i="47"/>
  <c r="E316" i="47"/>
  <c r="M316" i="47"/>
  <c r="H316" i="47"/>
  <c r="L315" i="47"/>
  <c r="J315" i="47"/>
  <c r="N315" i="47"/>
  <c r="H315" i="47"/>
  <c r="K315" i="47"/>
  <c r="M315" i="47"/>
  <c r="E315" i="47"/>
  <c r="G315" i="47"/>
  <c r="Q314" i="47"/>
  <c r="J314" i="47"/>
  <c r="E314" i="47"/>
  <c r="N314" i="47"/>
  <c r="K314" i="47"/>
  <c r="H314" i="47"/>
  <c r="M314" i="47"/>
  <c r="I314" i="47"/>
  <c r="G314" i="47"/>
  <c r="L314" i="47"/>
  <c r="Q313" i="47"/>
  <c r="K313" i="47"/>
  <c r="N313" i="47"/>
  <c r="J313" i="47"/>
  <c r="L313" i="47"/>
  <c r="H313" i="47"/>
  <c r="M313" i="47"/>
  <c r="I313" i="47"/>
  <c r="G313" i="47"/>
  <c r="E313" i="47"/>
  <c r="L312" i="47"/>
  <c r="M312" i="47"/>
  <c r="E312" i="47"/>
  <c r="N312" i="47"/>
  <c r="J312" i="47"/>
  <c r="G312" i="47"/>
  <c r="K312" i="47"/>
  <c r="H312" i="47"/>
  <c r="I312" i="47"/>
  <c r="M311" i="47"/>
  <c r="N311" i="47"/>
  <c r="E311" i="47"/>
  <c r="G311" i="47"/>
  <c r="I311" i="47"/>
  <c r="L311" i="47"/>
  <c r="K311" i="47"/>
  <c r="H311" i="47"/>
  <c r="J311" i="47"/>
  <c r="I310" i="47"/>
  <c r="L310" i="47"/>
  <c r="N310" i="47"/>
  <c r="K310" i="47"/>
  <c r="M310" i="47"/>
  <c r="G310" i="47"/>
  <c r="E310" i="47"/>
  <c r="H310" i="47"/>
  <c r="J310" i="47"/>
  <c r="I309" i="47"/>
  <c r="H309" i="47"/>
  <c r="E309" i="47"/>
  <c r="L309" i="47"/>
  <c r="N309" i="47"/>
  <c r="M309" i="47"/>
  <c r="J309" i="47"/>
  <c r="I308" i="47"/>
  <c r="L308" i="47"/>
  <c r="J308" i="47"/>
  <c r="M308" i="47"/>
  <c r="H308" i="47"/>
  <c r="K308" i="47"/>
  <c r="E308" i="47"/>
  <c r="N308" i="47"/>
  <c r="G308" i="47"/>
  <c r="N307" i="47"/>
  <c r="H307" i="47"/>
  <c r="J307" i="47"/>
  <c r="I307" i="47"/>
  <c r="G307" i="47"/>
  <c r="E307" i="47"/>
  <c r="M307" i="47"/>
  <c r="K307" i="47"/>
  <c r="L307" i="47"/>
  <c r="M306" i="47"/>
  <c r="L306" i="47"/>
  <c r="H306" i="47"/>
  <c r="E306" i="47"/>
  <c r="I306" i="47"/>
  <c r="K306" i="47"/>
  <c r="G306" i="47"/>
  <c r="N306" i="47"/>
  <c r="J306" i="47"/>
  <c r="K305" i="47"/>
  <c r="J305" i="47"/>
  <c r="N305" i="47"/>
  <c r="M305" i="47"/>
  <c r="I305" i="47"/>
  <c r="G305" i="47"/>
  <c r="L305" i="47"/>
  <c r="H305" i="47"/>
  <c r="E305" i="47"/>
  <c r="K304" i="47"/>
  <c r="N304" i="47"/>
  <c r="M304" i="47"/>
  <c r="L304" i="47"/>
  <c r="J304" i="47"/>
  <c r="I304" i="47"/>
  <c r="H304" i="47"/>
  <c r="G304" i="47"/>
  <c r="E304" i="47"/>
  <c r="E303" i="47"/>
  <c r="L303" i="47"/>
  <c r="N303" i="47"/>
  <c r="M303" i="47"/>
  <c r="K303" i="47"/>
  <c r="J303" i="47"/>
  <c r="I303" i="47"/>
  <c r="H303" i="47"/>
  <c r="G303" i="47"/>
  <c r="H302" i="47"/>
  <c r="E302" i="47"/>
  <c r="M302" i="47"/>
  <c r="J302" i="47"/>
  <c r="N302" i="47"/>
  <c r="K302" i="47"/>
  <c r="I302" i="47"/>
  <c r="J299" i="47"/>
  <c r="N299" i="47"/>
  <c r="K299" i="47"/>
  <c r="E299" i="47"/>
  <c r="M299" i="47"/>
  <c r="Q299" i="47"/>
  <c r="J298" i="47"/>
  <c r="N298" i="47"/>
  <c r="M298" i="47"/>
  <c r="I298" i="47"/>
  <c r="L297" i="47"/>
  <c r="J297" i="47"/>
  <c r="K297" i="47"/>
  <c r="I297" i="47"/>
  <c r="N297" i="47"/>
  <c r="G297" i="47"/>
  <c r="E297" i="47"/>
  <c r="H297" i="47"/>
  <c r="N296" i="47"/>
  <c r="H296" i="47"/>
  <c r="E296" i="47"/>
  <c r="J296" i="47"/>
  <c r="K296" i="47"/>
  <c r="L296" i="47"/>
  <c r="G296" i="47"/>
  <c r="M296" i="47"/>
  <c r="I296" i="47"/>
  <c r="G294" i="47"/>
  <c r="H294" i="47"/>
  <c r="J294" i="47"/>
  <c r="K294" i="47"/>
  <c r="I294" i="47"/>
  <c r="L294" i="47"/>
  <c r="E294" i="47"/>
  <c r="M294" i="47"/>
  <c r="N294" i="47"/>
  <c r="N290" i="47"/>
  <c r="M290" i="47"/>
  <c r="L290" i="47"/>
  <c r="K290" i="47"/>
  <c r="J290" i="47"/>
  <c r="I290" i="47"/>
  <c r="H290" i="47"/>
  <c r="G290" i="47"/>
  <c r="E290" i="47"/>
  <c r="N289" i="47"/>
  <c r="M289" i="47"/>
  <c r="L289" i="47"/>
  <c r="K289" i="47"/>
  <c r="I289" i="47"/>
  <c r="H289" i="47"/>
  <c r="G289" i="47"/>
  <c r="E289" i="47"/>
  <c r="J289" i="47"/>
  <c r="Q287" i="47"/>
  <c r="E285" i="47"/>
  <c r="G285" i="47"/>
  <c r="H285" i="47"/>
  <c r="I285" i="47"/>
  <c r="Q284" i="47"/>
  <c r="L284" i="47"/>
  <c r="N284" i="47"/>
  <c r="M284" i="47"/>
  <c r="J284" i="47"/>
  <c r="I284" i="47"/>
  <c r="H284" i="47"/>
  <c r="G284" i="47"/>
  <c r="E284" i="47"/>
  <c r="K284" i="47"/>
  <c r="J283" i="47"/>
  <c r="H283" i="47"/>
  <c r="G283" i="47"/>
  <c r="Q282" i="47"/>
  <c r="K281" i="47"/>
  <c r="J281" i="47"/>
  <c r="M281" i="47"/>
  <c r="L281" i="47"/>
  <c r="N281" i="47"/>
  <c r="H281" i="47"/>
  <c r="E281" i="47"/>
  <c r="G281" i="47"/>
  <c r="I281" i="47"/>
  <c r="M278" i="47"/>
  <c r="N278" i="47"/>
  <c r="E278" i="47"/>
  <c r="H278" i="47"/>
  <c r="G278" i="47"/>
  <c r="I278" i="47"/>
  <c r="J278" i="47"/>
  <c r="K278" i="47"/>
  <c r="L278" i="47"/>
  <c r="Q277" i="47"/>
  <c r="E277" i="47"/>
  <c r="H277" i="47"/>
  <c r="I277" i="47"/>
  <c r="K277" i="47"/>
  <c r="J277" i="47"/>
  <c r="G277" i="47"/>
  <c r="L277" i="47"/>
  <c r="M277" i="47"/>
  <c r="N277" i="47"/>
  <c r="Q276" i="47"/>
  <c r="N276" i="47"/>
  <c r="M276" i="47"/>
  <c r="L276" i="47"/>
  <c r="K276" i="47"/>
  <c r="J276" i="47"/>
  <c r="I276" i="47"/>
  <c r="H276" i="47"/>
  <c r="G276" i="47"/>
  <c r="E276" i="47"/>
  <c r="N275" i="47"/>
  <c r="M275" i="47"/>
  <c r="L275" i="47"/>
  <c r="K275" i="47"/>
  <c r="J275" i="47"/>
  <c r="I275" i="47"/>
  <c r="H275" i="47"/>
  <c r="G275" i="47"/>
  <c r="E275" i="47"/>
  <c r="M274" i="47"/>
  <c r="K274" i="47"/>
  <c r="N274" i="47"/>
  <c r="E274" i="47"/>
  <c r="G274" i="47"/>
  <c r="H274" i="47"/>
  <c r="L274" i="47"/>
  <c r="J274" i="47"/>
  <c r="I274" i="47"/>
  <c r="E273" i="47"/>
  <c r="G273" i="47"/>
  <c r="H273" i="47"/>
  <c r="I273" i="47"/>
  <c r="J273" i="47"/>
  <c r="K273" i="47"/>
  <c r="L273" i="47"/>
  <c r="N273" i="47"/>
  <c r="H272" i="47"/>
  <c r="G272" i="47"/>
  <c r="N272" i="47"/>
  <c r="L272" i="47"/>
  <c r="M272" i="47"/>
  <c r="K272" i="47"/>
  <c r="J272" i="47"/>
  <c r="I272" i="47"/>
  <c r="E272" i="47"/>
  <c r="L271" i="47"/>
  <c r="M271" i="47"/>
  <c r="N271" i="47"/>
  <c r="N268" i="47"/>
  <c r="L268" i="47"/>
  <c r="M268" i="47"/>
  <c r="G267" i="47"/>
  <c r="J267" i="47"/>
  <c r="I267" i="47"/>
  <c r="K267" i="47"/>
  <c r="H267" i="47"/>
  <c r="L267" i="47"/>
  <c r="M267" i="47"/>
  <c r="N267" i="47"/>
  <c r="G266" i="47"/>
  <c r="H266" i="47"/>
  <c r="I266" i="47"/>
  <c r="J266" i="47"/>
  <c r="L266" i="47"/>
  <c r="M266" i="47"/>
  <c r="N266" i="47"/>
  <c r="E266" i="47"/>
  <c r="K266" i="47"/>
  <c r="M265" i="47"/>
  <c r="N265" i="47"/>
  <c r="I265" i="47"/>
  <c r="I264" i="47"/>
  <c r="K264" i="47"/>
  <c r="N264" i="47"/>
  <c r="L264" i="47"/>
  <c r="M264" i="47"/>
  <c r="G262" i="47"/>
  <c r="E262" i="47"/>
  <c r="K262" i="47"/>
  <c r="J262" i="47"/>
  <c r="I262" i="47"/>
  <c r="H262" i="47"/>
  <c r="I261" i="47"/>
  <c r="E261" i="47"/>
  <c r="G261" i="47"/>
  <c r="K261" i="47"/>
  <c r="J261" i="47"/>
  <c r="N261" i="47"/>
  <c r="M261" i="47"/>
  <c r="L261" i="47"/>
  <c r="H261" i="47"/>
  <c r="G260" i="47"/>
  <c r="E260" i="47"/>
  <c r="H260" i="47"/>
  <c r="N259" i="47"/>
  <c r="L259" i="47"/>
  <c r="K259" i="47"/>
  <c r="J259" i="47"/>
  <c r="I259" i="47"/>
  <c r="H259" i="47"/>
  <c r="G259" i="47"/>
  <c r="E259" i="47"/>
  <c r="E258" i="47"/>
  <c r="N258" i="47"/>
  <c r="M258" i="47"/>
  <c r="L258" i="47"/>
  <c r="K258" i="47"/>
  <c r="J258" i="47"/>
  <c r="I258" i="47"/>
  <c r="H258" i="47"/>
  <c r="G258" i="47"/>
  <c r="K257" i="47"/>
  <c r="J257" i="47"/>
  <c r="H257" i="47"/>
  <c r="G257" i="47"/>
  <c r="E257" i="47"/>
  <c r="N256" i="47"/>
  <c r="M256" i="47"/>
  <c r="L256" i="47"/>
  <c r="K256" i="47"/>
  <c r="J256" i="47"/>
  <c r="Q256" i="47"/>
  <c r="L255" i="47"/>
  <c r="M255" i="47"/>
  <c r="N255" i="47"/>
  <c r="J254" i="47"/>
  <c r="M254" i="47"/>
  <c r="L252" i="47"/>
  <c r="N252" i="47"/>
  <c r="M252" i="47"/>
  <c r="K252" i="47"/>
  <c r="J252" i="47"/>
  <c r="I252" i="47"/>
  <c r="H252" i="47"/>
  <c r="G252" i="47"/>
  <c r="E252" i="47"/>
  <c r="N251" i="47"/>
  <c r="M251" i="47"/>
  <c r="J251" i="47"/>
  <c r="I251" i="47"/>
  <c r="K251" i="47"/>
  <c r="E251" i="47"/>
  <c r="L251" i="47"/>
  <c r="E250" i="47"/>
  <c r="H250" i="47"/>
  <c r="G250" i="47"/>
  <c r="H249" i="47"/>
  <c r="G249" i="47"/>
  <c r="E249" i="47"/>
  <c r="M249" i="47"/>
  <c r="L249" i="47"/>
  <c r="K249" i="47"/>
  <c r="N249" i="47"/>
  <c r="I249" i="47"/>
  <c r="J249" i="47"/>
  <c r="Q249" i="47"/>
  <c r="J248" i="47"/>
  <c r="N248" i="47"/>
  <c r="M248" i="47"/>
  <c r="M247" i="47"/>
  <c r="L247" i="47"/>
  <c r="G247" i="47"/>
  <c r="I247" i="47"/>
  <c r="M246" i="47"/>
  <c r="J246" i="47"/>
  <c r="G246" i="47"/>
  <c r="E246" i="47"/>
  <c r="H246" i="47"/>
  <c r="I246" i="47"/>
  <c r="K246" i="47"/>
  <c r="K245" i="47"/>
  <c r="M245" i="47"/>
  <c r="I245" i="47"/>
  <c r="G245" i="47"/>
  <c r="L245" i="47"/>
  <c r="E245" i="47"/>
  <c r="H245" i="47"/>
  <c r="J245" i="47"/>
  <c r="E244" i="47"/>
  <c r="H244" i="47"/>
  <c r="Q243" i="47"/>
  <c r="Q242" i="47"/>
  <c r="J242" i="47"/>
  <c r="I242" i="47"/>
  <c r="H242" i="47"/>
  <c r="N242" i="47"/>
  <c r="G242" i="47"/>
  <c r="L242" i="47"/>
  <c r="E242" i="47"/>
  <c r="K242" i="47"/>
  <c r="M241" i="47"/>
  <c r="I241" i="47"/>
  <c r="L241" i="47"/>
  <c r="G241" i="47"/>
  <c r="E241" i="47"/>
  <c r="N241" i="47"/>
  <c r="H241" i="47"/>
  <c r="J241" i="47"/>
  <c r="H240" i="47"/>
  <c r="G240" i="47"/>
  <c r="I240" i="47"/>
  <c r="E240" i="47"/>
  <c r="J240" i="47"/>
  <c r="K240" i="47"/>
  <c r="L240" i="47"/>
  <c r="M240" i="47"/>
  <c r="N240" i="47"/>
  <c r="Q239" i="47"/>
  <c r="G239" i="47"/>
  <c r="E239" i="47"/>
  <c r="I239" i="47"/>
  <c r="L239" i="47"/>
  <c r="K239" i="47"/>
  <c r="M239" i="47"/>
  <c r="J239" i="47"/>
  <c r="N239" i="47"/>
  <c r="L238" i="47"/>
  <c r="I238" i="47"/>
  <c r="G238" i="47"/>
  <c r="H238" i="47"/>
  <c r="J238" i="47"/>
  <c r="E238" i="47"/>
  <c r="K238" i="47"/>
  <c r="M238" i="47"/>
  <c r="N238" i="47"/>
  <c r="J237" i="47"/>
  <c r="N237" i="47"/>
  <c r="G237" i="47"/>
  <c r="K237" i="47"/>
  <c r="H237" i="47"/>
  <c r="M237" i="47"/>
  <c r="L237" i="47"/>
  <c r="I237" i="47"/>
  <c r="E237" i="47"/>
  <c r="G236" i="47"/>
  <c r="H236" i="47"/>
  <c r="I236" i="47"/>
  <c r="M235" i="47"/>
  <c r="N235" i="47"/>
  <c r="I235" i="47"/>
  <c r="J235" i="47"/>
  <c r="K235" i="47"/>
  <c r="L235" i="47"/>
  <c r="G235" i="47"/>
  <c r="E235" i="47"/>
  <c r="H235" i="47"/>
  <c r="Q235" i="47"/>
  <c r="Q234" i="47"/>
  <c r="M234" i="47"/>
  <c r="K234" i="47"/>
  <c r="G234" i="47"/>
  <c r="I234" i="47"/>
  <c r="J234" i="47"/>
  <c r="H234" i="47"/>
  <c r="N234" i="47"/>
  <c r="L234" i="47"/>
  <c r="E234" i="47"/>
  <c r="Q233" i="47"/>
  <c r="L233" i="47"/>
  <c r="J233" i="47"/>
  <c r="I233" i="47"/>
  <c r="H233" i="47"/>
  <c r="K233" i="47"/>
  <c r="M233" i="47"/>
  <c r="G233" i="47"/>
  <c r="E233" i="47"/>
  <c r="N233" i="47"/>
  <c r="J232" i="47"/>
  <c r="H232" i="47"/>
  <c r="L232" i="47"/>
  <c r="I232" i="47"/>
  <c r="N232" i="47"/>
  <c r="M232" i="47"/>
  <c r="K232" i="47"/>
  <c r="G232" i="47"/>
  <c r="E232" i="47"/>
  <c r="G231" i="47"/>
  <c r="E231" i="47"/>
  <c r="J231" i="47"/>
  <c r="I231" i="47"/>
  <c r="H231" i="47"/>
  <c r="Q231" i="47"/>
  <c r="G230" i="47"/>
  <c r="I230" i="47"/>
  <c r="J230" i="47"/>
  <c r="K230" i="47"/>
  <c r="M230" i="47"/>
  <c r="H230" i="47"/>
  <c r="E230" i="47"/>
  <c r="K229" i="47"/>
  <c r="E229" i="47"/>
  <c r="G229" i="47"/>
  <c r="I229" i="47"/>
  <c r="H229" i="47"/>
  <c r="M229" i="47"/>
  <c r="J229" i="47"/>
  <c r="L229" i="47"/>
  <c r="N229" i="47"/>
  <c r="Q228" i="47"/>
  <c r="H228" i="47"/>
  <c r="K228" i="47"/>
  <c r="E228" i="47"/>
  <c r="I228" i="47"/>
  <c r="G228" i="47"/>
  <c r="L228" i="47"/>
  <c r="M228" i="47"/>
  <c r="J228" i="47"/>
  <c r="N228" i="47"/>
  <c r="M227" i="47"/>
  <c r="K227" i="47"/>
  <c r="I227" i="47"/>
  <c r="G227" i="47"/>
  <c r="E227" i="47"/>
  <c r="J227" i="47"/>
  <c r="L227" i="47"/>
  <c r="H227" i="47"/>
  <c r="N227" i="47"/>
  <c r="Q226" i="47"/>
  <c r="G225" i="47"/>
  <c r="I225" i="47"/>
  <c r="J225" i="47"/>
  <c r="L225" i="47"/>
  <c r="K225" i="47"/>
  <c r="N224" i="47"/>
  <c r="H224" i="47"/>
  <c r="L224" i="47"/>
  <c r="G224" i="47"/>
  <c r="K224" i="47"/>
  <c r="M224" i="47"/>
  <c r="Q223" i="47"/>
  <c r="E223" i="47"/>
  <c r="H223" i="47"/>
  <c r="N223" i="47"/>
  <c r="K223" i="47"/>
  <c r="I223" i="47"/>
  <c r="J223" i="47"/>
  <c r="L223" i="47"/>
  <c r="M223" i="47"/>
  <c r="G223" i="47"/>
  <c r="N222" i="47"/>
  <c r="L222" i="47"/>
  <c r="K222" i="47"/>
  <c r="J222" i="47"/>
  <c r="I222" i="47"/>
  <c r="H222" i="47"/>
  <c r="E222" i="47"/>
  <c r="M222" i="47"/>
  <c r="G222" i="47"/>
  <c r="E221" i="47"/>
  <c r="K221" i="47"/>
  <c r="G221" i="47"/>
  <c r="H221" i="47"/>
  <c r="I221" i="47"/>
  <c r="J221" i="47"/>
  <c r="L221" i="47"/>
  <c r="M221" i="47"/>
  <c r="Q221" i="47"/>
  <c r="H220" i="47"/>
  <c r="I220" i="47"/>
  <c r="N220" i="47"/>
  <c r="G220" i="47"/>
  <c r="Q220" i="47"/>
  <c r="J219" i="47"/>
  <c r="I219" i="47"/>
  <c r="H219" i="47"/>
  <c r="G219" i="47"/>
  <c r="E219" i="47"/>
  <c r="N219" i="47"/>
  <c r="L219" i="47"/>
  <c r="M219" i="47"/>
  <c r="K219" i="47"/>
  <c r="M218" i="47"/>
  <c r="G218" i="47"/>
  <c r="H218" i="47"/>
  <c r="N218" i="47"/>
  <c r="K218" i="47"/>
  <c r="L218" i="47"/>
  <c r="J218" i="47"/>
  <c r="I218" i="47"/>
  <c r="E218" i="47"/>
  <c r="E217" i="47"/>
  <c r="I217" i="47"/>
  <c r="N217" i="47"/>
  <c r="M217" i="47"/>
  <c r="L217" i="47"/>
  <c r="K217" i="47"/>
  <c r="K216" i="47"/>
  <c r="L216" i="47"/>
  <c r="J216" i="47"/>
  <c r="M216" i="47"/>
  <c r="N216" i="47"/>
  <c r="G216" i="47"/>
  <c r="I216" i="47"/>
  <c r="E216" i="47"/>
  <c r="H216" i="47"/>
  <c r="Q215" i="47"/>
  <c r="J215" i="47"/>
  <c r="N215" i="47"/>
  <c r="M215" i="47"/>
  <c r="L215" i="47"/>
  <c r="G215" i="47"/>
  <c r="K215" i="47"/>
  <c r="E215" i="47"/>
  <c r="I215" i="47"/>
  <c r="H215" i="47"/>
  <c r="M214" i="47"/>
  <c r="J214" i="47"/>
  <c r="I214" i="47"/>
  <c r="G214" i="47"/>
  <c r="H214" i="47"/>
  <c r="K214" i="47"/>
  <c r="L214" i="47"/>
  <c r="Q213" i="47"/>
  <c r="N213" i="47"/>
  <c r="E213" i="47"/>
  <c r="I213" i="47"/>
  <c r="G213" i="47"/>
  <c r="J213" i="47"/>
  <c r="M213" i="47"/>
  <c r="K213" i="47"/>
  <c r="L213" i="47"/>
  <c r="H213" i="47"/>
  <c r="G212" i="47"/>
  <c r="M212" i="47"/>
  <c r="N212" i="47"/>
  <c r="K212" i="47"/>
  <c r="H212" i="47"/>
  <c r="I212" i="47"/>
  <c r="E212" i="47"/>
  <c r="J212" i="47"/>
  <c r="L212" i="47"/>
  <c r="Q211" i="47"/>
  <c r="E211" i="47"/>
  <c r="H211" i="47"/>
  <c r="K211" i="47"/>
  <c r="J211" i="47"/>
  <c r="M211" i="47"/>
  <c r="I211" i="47"/>
  <c r="N211" i="47"/>
  <c r="L211" i="47"/>
  <c r="G211" i="47"/>
  <c r="K210" i="47"/>
  <c r="I210" i="47"/>
  <c r="J210" i="47"/>
  <c r="L210" i="47"/>
  <c r="N210" i="47"/>
  <c r="H210" i="47"/>
  <c r="E210" i="47"/>
  <c r="G210" i="47"/>
  <c r="L209" i="47"/>
  <c r="I209" i="47"/>
  <c r="K209" i="47"/>
  <c r="M209" i="47"/>
  <c r="J209" i="47"/>
  <c r="N209" i="47"/>
  <c r="E209" i="47"/>
  <c r="G209" i="47"/>
  <c r="H209" i="47"/>
  <c r="Q208" i="47"/>
  <c r="G207" i="47"/>
  <c r="E207" i="47"/>
  <c r="H207" i="47"/>
  <c r="N206" i="47"/>
  <c r="G206" i="47"/>
  <c r="E206" i="47"/>
  <c r="H206" i="47"/>
  <c r="J206" i="47"/>
  <c r="L206" i="47"/>
  <c r="I206" i="47"/>
  <c r="K206" i="47"/>
  <c r="L205" i="47"/>
  <c r="I205" i="47"/>
  <c r="G205" i="47"/>
  <c r="K205" i="47"/>
  <c r="N205" i="47"/>
  <c r="E205" i="47"/>
  <c r="M205" i="47"/>
  <c r="H205" i="47"/>
  <c r="J205" i="47"/>
  <c r="G204" i="47"/>
  <c r="H204" i="47"/>
  <c r="E204" i="47"/>
  <c r="K203" i="47"/>
  <c r="G203" i="47"/>
  <c r="N203" i="47"/>
  <c r="H203" i="47"/>
  <c r="J203" i="47"/>
  <c r="L203" i="47"/>
  <c r="I203" i="47"/>
  <c r="E203" i="47"/>
  <c r="G202" i="47"/>
  <c r="L202" i="47"/>
  <c r="E202" i="47"/>
  <c r="M202" i="47"/>
  <c r="I202" i="47"/>
  <c r="H202" i="47"/>
  <c r="J202" i="47"/>
  <c r="K202" i="47"/>
  <c r="L201" i="47"/>
  <c r="K201" i="47"/>
  <c r="M201" i="47"/>
  <c r="N201" i="47"/>
  <c r="H201" i="47"/>
  <c r="J201" i="47"/>
  <c r="I201" i="47"/>
  <c r="N200" i="47"/>
  <c r="L200" i="47"/>
  <c r="K200" i="47"/>
  <c r="I200" i="47"/>
  <c r="H200" i="47"/>
  <c r="M200" i="47"/>
  <c r="J200" i="47"/>
  <c r="K199" i="47"/>
  <c r="E199" i="47"/>
  <c r="M199" i="47"/>
  <c r="N199" i="47"/>
  <c r="I198" i="47"/>
  <c r="J198" i="47"/>
  <c r="M198" i="47"/>
  <c r="N198" i="47"/>
  <c r="G198" i="47"/>
  <c r="H198" i="47"/>
  <c r="K198" i="47"/>
  <c r="L198" i="47"/>
  <c r="J194" i="47"/>
  <c r="G194" i="47"/>
  <c r="E194" i="47"/>
  <c r="I194" i="47"/>
  <c r="H194" i="47"/>
  <c r="N194" i="47"/>
  <c r="M194" i="47"/>
  <c r="L194" i="47"/>
  <c r="K194" i="47"/>
  <c r="Q193" i="47"/>
  <c r="M193" i="47"/>
  <c r="N193" i="47"/>
  <c r="G193" i="47"/>
  <c r="K193" i="47"/>
  <c r="E193" i="47"/>
  <c r="H193" i="47"/>
  <c r="I193" i="47"/>
  <c r="J193" i="47"/>
  <c r="L193" i="47"/>
  <c r="L192" i="47"/>
  <c r="E192" i="47"/>
  <c r="M192" i="47"/>
  <c r="G192" i="47"/>
  <c r="K192" i="47"/>
  <c r="I192" i="47"/>
  <c r="J192" i="47"/>
  <c r="N192" i="47"/>
  <c r="H192" i="47"/>
  <c r="Q192" i="47"/>
  <c r="L189" i="47"/>
  <c r="E189" i="47"/>
  <c r="N189" i="47"/>
  <c r="M189" i="47"/>
  <c r="K189" i="47"/>
  <c r="H189" i="47"/>
  <c r="J189" i="47"/>
  <c r="I189" i="47"/>
  <c r="H188" i="47"/>
  <c r="M188" i="47"/>
  <c r="H186" i="47"/>
  <c r="E186" i="47"/>
  <c r="M186" i="47"/>
  <c r="I186" i="47"/>
  <c r="J186" i="47"/>
  <c r="L186" i="47"/>
  <c r="L185" i="47"/>
  <c r="H185" i="47"/>
  <c r="I185" i="47"/>
  <c r="N185" i="47"/>
  <c r="G185" i="47"/>
  <c r="K185" i="47"/>
  <c r="G184" i="47"/>
  <c r="K184" i="47"/>
  <c r="J184" i="47"/>
  <c r="N184" i="47"/>
  <c r="M184" i="47"/>
  <c r="H183" i="47"/>
  <c r="J183" i="47"/>
  <c r="L183" i="47"/>
  <c r="M183" i="47"/>
  <c r="I183" i="47"/>
  <c r="E183" i="47"/>
  <c r="G183" i="47"/>
  <c r="N183" i="47"/>
  <c r="G182" i="47"/>
  <c r="J182" i="47"/>
  <c r="I182" i="47"/>
  <c r="L182" i="47"/>
  <c r="N182" i="47"/>
  <c r="K182" i="47"/>
  <c r="E181" i="47"/>
  <c r="I181" i="47"/>
  <c r="N181" i="47"/>
  <c r="H181" i="47"/>
  <c r="K180" i="47"/>
  <c r="G180" i="47"/>
  <c r="H180" i="47"/>
  <c r="J180" i="47"/>
  <c r="Q180" i="47"/>
  <c r="G177" i="47"/>
  <c r="E177" i="47"/>
  <c r="H177" i="47"/>
  <c r="I177" i="47"/>
  <c r="J177" i="47"/>
  <c r="G176" i="47"/>
  <c r="E176" i="47"/>
  <c r="I175" i="47"/>
  <c r="H175" i="47"/>
  <c r="G175" i="47"/>
  <c r="E175" i="47"/>
  <c r="M175" i="47"/>
  <c r="I174" i="47"/>
  <c r="G174" i="47"/>
  <c r="K174" i="47"/>
  <c r="E174" i="47"/>
  <c r="H174" i="47"/>
  <c r="L174" i="47"/>
  <c r="J174" i="47"/>
  <c r="Q174" i="47"/>
  <c r="G173" i="47"/>
  <c r="H173" i="47"/>
  <c r="I173" i="47"/>
  <c r="N173" i="47"/>
  <c r="M173" i="47"/>
  <c r="L173" i="47"/>
  <c r="K173" i="47"/>
  <c r="J173" i="47"/>
  <c r="E173" i="47"/>
  <c r="E172" i="47"/>
  <c r="N172" i="47"/>
  <c r="K172" i="47"/>
  <c r="J172" i="47"/>
  <c r="I172" i="47"/>
  <c r="H172" i="47"/>
  <c r="G172" i="47"/>
  <c r="M172" i="47"/>
  <c r="L172" i="47"/>
  <c r="Q171" i="47"/>
  <c r="N171" i="47"/>
  <c r="H171" i="47"/>
  <c r="L171" i="47"/>
  <c r="M171" i="47"/>
  <c r="K171" i="47"/>
  <c r="J171" i="47"/>
  <c r="I171" i="47"/>
  <c r="G171" i="47"/>
  <c r="E171" i="47"/>
  <c r="Q170" i="47"/>
  <c r="M170" i="47"/>
  <c r="G170" i="47"/>
  <c r="I170" i="47"/>
  <c r="N170" i="47"/>
  <c r="H170" i="47"/>
  <c r="L170" i="47"/>
  <c r="K170" i="47"/>
  <c r="E170" i="47"/>
  <c r="J170" i="47"/>
  <c r="Q169" i="47"/>
  <c r="E169" i="47"/>
  <c r="G169" i="47"/>
  <c r="I169" i="47"/>
  <c r="J169" i="47"/>
  <c r="L169" i="47"/>
  <c r="M169" i="47"/>
  <c r="N169" i="47"/>
  <c r="H169" i="47"/>
  <c r="K169" i="47"/>
  <c r="L168" i="47"/>
  <c r="M168" i="47"/>
  <c r="N168" i="47"/>
  <c r="K168" i="47"/>
  <c r="E168" i="47"/>
  <c r="G168" i="47"/>
  <c r="H168" i="47"/>
  <c r="I168" i="47"/>
  <c r="J168" i="47"/>
  <c r="N167" i="47"/>
  <c r="E167" i="47"/>
  <c r="M167" i="47"/>
  <c r="L167" i="47"/>
  <c r="K167" i="47"/>
  <c r="J167" i="47"/>
  <c r="I167" i="47"/>
  <c r="H167" i="47"/>
  <c r="G167" i="47"/>
  <c r="H166" i="47"/>
  <c r="G166" i="47"/>
  <c r="I166" i="47"/>
  <c r="N166" i="47"/>
  <c r="L166" i="47"/>
  <c r="E166" i="47"/>
  <c r="J166" i="47"/>
  <c r="M166" i="47"/>
  <c r="K166" i="47"/>
  <c r="I165" i="47"/>
  <c r="N165" i="47"/>
  <c r="M165" i="47"/>
  <c r="L165" i="47"/>
  <c r="K165" i="47"/>
  <c r="J165" i="47"/>
  <c r="H165" i="47"/>
  <c r="G165" i="47"/>
  <c r="E165" i="47"/>
  <c r="M164" i="47"/>
  <c r="N164" i="47"/>
  <c r="E164" i="47"/>
  <c r="L164" i="47"/>
  <c r="K164" i="47"/>
  <c r="J164" i="47"/>
  <c r="I164" i="47"/>
  <c r="H164" i="47"/>
  <c r="G164" i="47"/>
  <c r="J163" i="47"/>
  <c r="E163" i="47"/>
  <c r="K163" i="47"/>
  <c r="G163" i="47"/>
  <c r="I163" i="47"/>
  <c r="L163" i="47"/>
  <c r="M163" i="47"/>
  <c r="N163" i="47"/>
  <c r="H163" i="47"/>
  <c r="H162" i="47"/>
  <c r="L162" i="47"/>
  <c r="E162" i="47"/>
  <c r="J162" i="47"/>
  <c r="N162" i="47"/>
  <c r="G162" i="47"/>
  <c r="K162" i="47"/>
  <c r="M162" i="47"/>
  <c r="I162" i="47"/>
  <c r="Q161" i="47"/>
  <c r="E161" i="47"/>
  <c r="M161" i="47"/>
  <c r="I161" i="47"/>
  <c r="N161" i="47"/>
  <c r="H161" i="47"/>
  <c r="K161" i="47"/>
  <c r="L161" i="47"/>
  <c r="J161" i="47"/>
  <c r="G161" i="47"/>
  <c r="G160" i="47"/>
  <c r="I160" i="47"/>
  <c r="K160" i="47"/>
  <c r="N160" i="47"/>
  <c r="H160" i="47"/>
  <c r="E160" i="47"/>
  <c r="M160" i="47"/>
  <c r="L160" i="47"/>
  <c r="J160" i="47"/>
  <c r="H159" i="47"/>
  <c r="E159" i="47"/>
  <c r="L159" i="47"/>
  <c r="G159" i="47"/>
  <c r="J159" i="47"/>
  <c r="M159" i="47"/>
  <c r="I159" i="47"/>
  <c r="K159" i="47"/>
  <c r="N159" i="47"/>
  <c r="K158" i="47"/>
  <c r="M158" i="47"/>
  <c r="L158" i="47"/>
  <c r="H158" i="47"/>
  <c r="N158" i="47"/>
  <c r="G158" i="47"/>
  <c r="I158" i="47"/>
  <c r="E158" i="47"/>
  <c r="J158" i="47"/>
  <c r="N157" i="47"/>
  <c r="M157" i="47"/>
  <c r="K157" i="47"/>
  <c r="H157" i="47"/>
  <c r="G157" i="47"/>
  <c r="I157" i="47"/>
  <c r="L157" i="47"/>
  <c r="E157" i="47"/>
  <c r="J157" i="47"/>
  <c r="J156" i="47"/>
  <c r="I156" i="47"/>
  <c r="N156" i="47"/>
  <c r="G156" i="47"/>
  <c r="M156" i="47"/>
  <c r="E156" i="47"/>
  <c r="H156" i="47"/>
  <c r="K156" i="47"/>
  <c r="L156" i="47"/>
  <c r="N154" i="47"/>
  <c r="L154" i="47"/>
  <c r="G154" i="47"/>
  <c r="I154" i="47"/>
  <c r="H154" i="47"/>
  <c r="E154" i="47"/>
  <c r="M154" i="47"/>
  <c r="J154" i="47"/>
  <c r="K154" i="47"/>
  <c r="Q153" i="47"/>
  <c r="H153" i="47"/>
  <c r="G153" i="47"/>
  <c r="N153" i="47"/>
  <c r="E153" i="47"/>
  <c r="M153" i="47"/>
  <c r="G152" i="47"/>
  <c r="E152" i="47"/>
  <c r="I152" i="47"/>
  <c r="H152" i="47"/>
  <c r="H151" i="47"/>
  <c r="K151" i="47"/>
  <c r="G151" i="47"/>
  <c r="E151" i="47"/>
  <c r="N151" i="47"/>
  <c r="M151" i="47"/>
  <c r="J151" i="47"/>
  <c r="L151" i="47"/>
  <c r="I151" i="47"/>
  <c r="H150" i="47"/>
  <c r="N150" i="47"/>
  <c r="E150" i="47"/>
  <c r="K150" i="47"/>
  <c r="J150" i="47"/>
  <c r="G150" i="47"/>
  <c r="M150" i="47"/>
  <c r="L150" i="47"/>
  <c r="I150" i="47"/>
  <c r="N149" i="47"/>
  <c r="H149" i="47"/>
  <c r="E149" i="47"/>
  <c r="M149" i="47"/>
  <c r="K149" i="47"/>
  <c r="J149" i="47"/>
  <c r="I149" i="47"/>
  <c r="L149" i="47"/>
  <c r="G149" i="47"/>
  <c r="Q148" i="47"/>
  <c r="E148" i="47"/>
  <c r="L148" i="47"/>
  <c r="H148" i="47"/>
  <c r="N148" i="47"/>
  <c r="K148" i="47"/>
  <c r="I148" i="47"/>
  <c r="G148" i="47"/>
  <c r="M148" i="47"/>
  <c r="J148" i="47"/>
  <c r="Q147" i="47"/>
  <c r="J146" i="47"/>
  <c r="H146" i="47"/>
  <c r="G146" i="47"/>
  <c r="I146" i="47"/>
  <c r="E146" i="47"/>
  <c r="K146" i="47"/>
  <c r="N146" i="47"/>
  <c r="M146" i="47"/>
  <c r="L146" i="47"/>
  <c r="I145" i="47"/>
  <c r="G145" i="47"/>
  <c r="E145" i="47"/>
  <c r="N145" i="47"/>
  <c r="H145" i="47"/>
  <c r="K144" i="47"/>
  <c r="I144" i="47"/>
  <c r="H144" i="47"/>
  <c r="M144" i="47"/>
  <c r="E144" i="47"/>
  <c r="L144" i="47"/>
  <c r="G144" i="47"/>
  <c r="N144" i="47"/>
  <c r="J144" i="47"/>
  <c r="Q144" i="47"/>
  <c r="M143" i="47"/>
  <c r="I143" i="47"/>
  <c r="N143" i="47"/>
  <c r="J143" i="47"/>
  <c r="G143" i="47"/>
  <c r="H143" i="47"/>
  <c r="L143" i="47"/>
  <c r="K143" i="47"/>
  <c r="E143" i="47"/>
  <c r="Q142" i="47"/>
  <c r="L142" i="47"/>
  <c r="M142" i="47"/>
  <c r="N142" i="47"/>
  <c r="K142" i="47"/>
  <c r="I142" i="47"/>
  <c r="E142" i="47"/>
  <c r="J142" i="47"/>
  <c r="H142" i="47"/>
  <c r="G142" i="47"/>
  <c r="Q141" i="47"/>
  <c r="G141" i="47"/>
  <c r="L141" i="47"/>
  <c r="M141" i="47"/>
  <c r="K141" i="47"/>
  <c r="J141" i="47"/>
  <c r="I141" i="47"/>
  <c r="N141" i="47"/>
  <c r="E141" i="47"/>
  <c r="H141" i="47"/>
  <c r="J140" i="47"/>
  <c r="H140" i="47"/>
  <c r="E140" i="47"/>
  <c r="G140" i="47"/>
  <c r="Q140" i="47"/>
  <c r="E139" i="47"/>
  <c r="I139" i="47"/>
  <c r="G139" i="47"/>
  <c r="M139" i="47"/>
  <c r="L139" i="47"/>
  <c r="K139" i="47"/>
  <c r="H139" i="47"/>
  <c r="N139" i="47"/>
  <c r="J139" i="47"/>
  <c r="L137" i="47"/>
  <c r="H137" i="47"/>
  <c r="G137" i="47"/>
  <c r="E137" i="47"/>
  <c r="J136" i="47"/>
  <c r="L136" i="47"/>
  <c r="M136" i="47"/>
  <c r="N136" i="47"/>
  <c r="K136" i="47"/>
  <c r="E136" i="47"/>
  <c r="I136" i="47"/>
  <c r="H136" i="47"/>
  <c r="G136" i="47"/>
  <c r="N135" i="47"/>
  <c r="E135" i="47"/>
  <c r="K135" i="47"/>
  <c r="J135" i="47"/>
  <c r="G135" i="47"/>
  <c r="H135" i="47"/>
  <c r="M135" i="47"/>
  <c r="I135" i="47"/>
  <c r="L135" i="47"/>
  <c r="G134" i="47"/>
  <c r="H134" i="47"/>
  <c r="N134" i="47"/>
  <c r="J134" i="47"/>
  <c r="M134" i="47"/>
  <c r="E134" i="47"/>
  <c r="K134" i="47"/>
  <c r="L134" i="47"/>
  <c r="I134" i="47"/>
  <c r="Q132" i="47"/>
  <c r="E132" i="47"/>
  <c r="M132" i="47"/>
  <c r="L132" i="47"/>
  <c r="H132" i="47"/>
  <c r="J132" i="47"/>
  <c r="G132" i="47"/>
  <c r="K132" i="47"/>
  <c r="N132" i="47"/>
  <c r="I132" i="47"/>
  <c r="I131" i="47"/>
  <c r="H131" i="47"/>
  <c r="G131" i="47"/>
  <c r="E131" i="47"/>
  <c r="M130" i="47"/>
  <c r="G130" i="47"/>
  <c r="H130" i="47"/>
  <c r="E130" i="47"/>
  <c r="I130" i="47"/>
  <c r="L130" i="47"/>
  <c r="J130" i="47"/>
  <c r="K130" i="47"/>
  <c r="N130" i="47"/>
  <c r="H129" i="47"/>
  <c r="I129" i="47"/>
  <c r="G129" i="47"/>
  <c r="L129" i="47"/>
  <c r="K129" i="47"/>
  <c r="J129" i="47"/>
  <c r="E129" i="47"/>
  <c r="I128" i="47"/>
  <c r="H128" i="47"/>
  <c r="J128" i="47"/>
  <c r="L127" i="47"/>
  <c r="N127" i="47"/>
  <c r="K127" i="47"/>
  <c r="H127" i="47"/>
  <c r="M127" i="47"/>
  <c r="J127" i="47"/>
  <c r="I127" i="47"/>
  <c r="G127" i="47"/>
  <c r="E127" i="47"/>
  <c r="Q126" i="47"/>
  <c r="H126" i="47"/>
  <c r="J126" i="47"/>
  <c r="E126" i="47"/>
  <c r="I126" i="47"/>
  <c r="G126" i="47"/>
  <c r="L125" i="47"/>
  <c r="E125" i="47"/>
  <c r="H125" i="47"/>
  <c r="I125" i="47"/>
  <c r="N125" i="47"/>
  <c r="J125" i="47"/>
  <c r="M125" i="47"/>
  <c r="M124" i="47"/>
  <c r="I124" i="47"/>
  <c r="N124" i="47"/>
  <c r="H124" i="47"/>
  <c r="E124" i="47"/>
  <c r="K124" i="47"/>
  <c r="L124" i="47"/>
  <c r="G124" i="47"/>
  <c r="J124" i="47"/>
  <c r="H123" i="47"/>
  <c r="N123" i="47"/>
  <c r="L123" i="47"/>
  <c r="E123" i="47"/>
  <c r="M123" i="47"/>
  <c r="J123" i="47"/>
  <c r="K123" i="47"/>
  <c r="I123" i="47"/>
  <c r="G123" i="47"/>
  <c r="Q123" i="47"/>
  <c r="M122" i="47"/>
  <c r="I122" i="47"/>
  <c r="H122" i="47"/>
  <c r="E122" i="47"/>
  <c r="L122" i="47"/>
  <c r="G122" i="47"/>
  <c r="K122" i="47"/>
  <c r="J122" i="47"/>
  <c r="N122" i="47"/>
  <c r="I121" i="47"/>
  <c r="L121" i="47"/>
  <c r="N121" i="47"/>
  <c r="J121" i="47"/>
  <c r="K121" i="47"/>
  <c r="E121" i="47"/>
  <c r="H121" i="47"/>
  <c r="G121" i="47"/>
  <c r="M121" i="47"/>
  <c r="I119" i="47"/>
  <c r="E119" i="47"/>
  <c r="H119" i="47"/>
  <c r="K119" i="47"/>
  <c r="J119" i="47"/>
  <c r="G119" i="47"/>
  <c r="H118" i="47"/>
  <c r="G118" i="47"/>
  <c r="E118" i="47"/>
  <c r="J118" i="47"/>
  <c r="K118" i="47"/>
  <c r="L118" i="47"/>
  <c r="M118" i="47"/>
  <c r="N118" i="47"/>
  <c r="I118" i="47"/>
  <c r="Q117" i="47"/>
  <c r="I117" i="47"/>
  <c r="K117" i="47"/>
  <c r="E117" i="47"/>
  <c r="N117" i="47"/>
  <c r="L117" i="47"/>
  <c r="M117" i="47"/>
  <c r="J117" i="47"/>
  <c r="G117" i="47"/>
  <c r="H117" i="47"/>
  <c r="G116" i="47"/>
  <c r="I116" i="47"/>
  <c r="H116" i="47"/>
  <c r="J116" i="47"/>
  <c r="M116" i="47"/>
  <c r="N116" i="47"/>
  <c r="L116" i="47"/>
  <c r="K116" i="47"/>
  <c r="E116" i="47"/>
  <c r="M114" i="47"/>
  <c r="I114" i="47"/>
  <c r="G114" i="47"/>
  <c r="N114" i="47"/>
  <c r="J114" i="47"/>
  <c r="H114" i="47"/>
  <c r="K114" i="47"/>
  <c r="L114" i="47"/>
  <c r="E114" i="47"/>
  <c r="N113" i="47"/>
  <c r="E113" i="47"/>
  <c r="J113" i="47"/>
  <c r="K113" i="47"/>
  <c r="I113" i="47"/>
  <c r="L113" i="47"/>
  <c r="G113" i="47"/>
  <c r="H113" i="47"/>
  <c r="M113" i="47"/>
  <c r="Q112" i="47"/>
  <c r="E112" i="47"/>
  <c r="H112" i="47"/>
  <c r="K112" i="47"/>
  <c r="M112" i="47"/>
  <c r="J112" i="47"/>
  <c r="G112" i="47"/>
  <c r="I112" i="47"/>
  <c r="L112" i="47"/>
  <c r="N112" i="47"/>
  <c r="H111" i="47"/>
  <c r="N111" i="47"/>
  <c r="G111" i="47"/>
  <c r="M111" i="47"/>
  <c r="I111" i="47"/>
  <c r="K111" i="47"/>
  <c r="E111" i="47"/>
  <c r="L111" i="47"/>
  <c r="J111" i="47"/>
  <c r="Q109" i="47"/>
  <c r="J109" i="47"/>
  <c r="K109" i="47"/>
  <c r="E109" i="47"/>
  <c r="H109" i="47"/>
  <c r="N109" i="47"/>
  <c r="L109" i="47"/>
  <c r="M109" i="47"/>
  <c r="I109" i="47"/>
  <c r="G109" i="47"/>
  <c r="Q108" i="47"/>
  <c r="H107" i="47"/>
  <c r="G107" i="47"/>
  <c r="J107" i="47"/>
  <c r="E107" i="47"/>
  <c r="I107" i="47"/>
  <c r="J106" i="47"/>
  <c r="K106" i="47"/>
  <c r="I106" i="47"/>
  <c r="G106" i="47"/>
  <c r="H106" i="47"/>
  <c r="E106" i="47"/>
  <c r="G105" i="47"/>
  <c r="J105" i="47"/>
  <c r="I105" i="47"/>
  <c r="H105" i="47"/>
  <c r="K105" i="47"/>
  <c r="M105" i="47"/>
  <c r="E105" i="47"/>
  <c r="N105" i="47"/>
  <c r="L105" i="47"/>
  <c r="K104" i="47"/>
  <c r="I104" i="47"/>
  <c r="H104" i="47"/>
  <c r="G104" i="47"/>
  <c r="L104" i="47"/>
  <c r="N104" i="47"/>
  <c r="M104" i="47"/>
  <c r="J104" i="47"/>
  <c r="E104" i="47"/>
  <c r="L103" i="47"/>
  <c r="E103" i="47"/>
  <c r="G103" i="47"/>
  <c r="H103" i="47"/>
  <c r="M103" i="47"/>
  <c r="J103" i="47"/>
  <c r="N103" i="47"/>
  <c r="K103" i="47"/>
  <c r="I103" i="47"/>
  <c r="G102" i="47"/>
  <c r="H102" i="47"/>
  <c r="E102" i="47"/>
  <c r="I102" i="47"/>
  <c r="I101" i="47"/>
  <c r="K101" i="47"/>
  <c r="L101" i="47"/>
  <c r="M101" i="47"/>
  <c r="N101" i="47"/>
  <c r="J101" i="47"/>
  <c r="E101" i="47"/>
  <c r="G101" i="47"/>
  <c r="G100" i="47"/>
  <c r="N100" i="47"/>
  <c r="K100" i="47"/>
  <c r="L100" i="47"/>
  <c r="M100" i="47"/>
  <c r="Q99" i="47"/>
  <c r="G97" i="47"/>
  <c r="E97" i="47"/>
  <c r="M97" i="47"/>
  <c r="N97" i="47"/>
  <c r="L97" i="47"/>
  <c r="K97" i="47"/>
  <c r="J97" i="47"/>
  <c r="I97" i="47"/>
  <c r="H97" i="47"/>
  <c r="Q96" i="47"/>
  <c r="I96" i="47"/>
  <c r="G96" i="47"/>
  <c r="H96" i="47"/>
  <c r="J96" i="47"/>
  <c r="K96" i="47"/>
  <c r="L96" i="47"/>
  <c r="M96" i="47"/>
  <c r="N96" i="47"/>
  <c r="E96" i="47"/>
  <c r="E95" i="47"/>
  <c r="G95" i="47"/>
  <c r="H95" i="47"/>
  <c r="I95" i="47"/>
  <c r="J95" i="47"/>
  <c r="K95" i="47"/>
  <c r="L95" i="47"/>
  <c r="M95" i="47"/>
  <c r="N95" i="47"/>
  <c r="M94" i="47"/>
  <c r="L94" i="47"/>
  <c r="K94" i="47"/>
  <c r="J94" i="47"/>
  <c r="I94" i="47"/>
  <c r="G94" i="47"/>
  <c r="N94" i="47"/>
  <c r="H94" i="47"/>
  <c r="E94" i="47"/>
  <c r="H93" i="47"/>
  <c r="G93" i="47"/>
  <c r="E93" i="47"/>
  <c r="I93" i="47"/>
  <c r="N93" i="47"/>
  <c r="M93" i="47"/>
  <c r="L93" i="47"/>
  <c r="K93" i="47"/>
  <c r="J93" i="47"/>
  <c r="E92" i="47"/>
  <c r="G92" i="47"/>
  <c r="I92" i="47"/>
  <c r="J92" i="47"/>
  <c r="K92" i="47"/>
  <c r="H92" i="47"/>
  <c r="L91" i="47"/>
  <c r="M91" i="47"/>
  <c r="N91" i="47"/>
  <c r="K91" i="47"/>
  <c r="G90" i="47"/>
  <c r="E90" i="47"/>
  <c r="L90" i="47"/>
  <c r="M90" i="47"/>
  <c r="K90" i="47"/>
  <c r="J90" i="47"/>
  <c r="I90" i="47"/>
  <c r="N90" i="47"/>
  <c r="H90" i="47"/>
  <c r="N87" i="47"/>
  <c r="M87" i="47"/>
  <c r="Q86" i="47"/>
  <c r="M83" i="47"/>
  <c r="L83" i="47"/>
  <c r="I83" i="47"/>
  <c r="J83" i="47"/>
  <c r="N83" i="47"/>
  <c r="K83" i="47"/>
  <c r="L81" i="47"/>
  <c r="N81" i="47"/>
  <c r="M81" i="47"/>
  <c r="N80" i="47"/>
  <c r="M80" i="47"/>
  <c r="E79" i="47"/>
  <c r="G79" i="47"/>
  <c r="M78" i="47"/>
  <c r="L78" i="47"/>
  <c r="K78" i="47"/>
  <c r="J78" i="47"/>
  <c r="I78" i="47"/>
  <c r="G78" i="47"/>
  <c r="H78" i="47"/>
  <c r="E78" i="47"/>
  <c r="N78" i="47"/>
  <c r="J77" i="47"/>
  <c r="E77" i="47"/>
  <c r="G77" i="47"/>
  <c r="K77" i="47"/>
  <c r="L77" i="47"/>
  <c r="H77" i="47"/>
  <c r="M77" i="47"/>
  <c r="N77" i="47"/>
  <c r="I77" i="47"/>
  <c r="G74" i="47"/>
  <c r="H74" i="47"/>
  <c r="J74" i="47"/>
  <c r="K74" i="47"/>
  <c r="L74" i="47"/>
  <c r="M74" i="47"/>
  <c r="N74" i="47"/>
  <c r="I74" i="47"/>
  <c r="E74" i="47"/>
  <c r="L73" i="47"/>
  <c r="I73" i="47"/>
  <c r="J73" i="47"/>
  <c r="H73" i="47"/>
  <c r="E73" i="47"/>
  <c r="M73" i="47"/>
  <c r="K73" i="47"/>
  <c r="G73" i="47"/>
  <c r="G72" i="47"/>
  <c r="E72" i="47"/>
  <c r="I72" i="47"/>
  <c r="J72" i="47"/>
  <c r="H72" i="47"/>
  <c r="M71" i="47"/>
  <c r="I71" i="47"/>
  <c r="J71" i="47"/>
  <c r="K71" i="47"/>
  <c r="L71" i="47"/>
  <c r="N71" i="47"/>
  <c r="E71" i="47"/>
  <c r="H71" i="47"/>
  <c r="G71" i="47"/>
  <c r="N70" i="47"/>
  <c r="J70" i="47"/>
  <c r="K70" i="47"/>
  <c r="L70" i="47"/>
  <c r="E69" i="47"/>
  <c r="I69" i="47"/>
  <c r="G69" i="47"/>
  <c r="H69" i="47"/>
  <c r="J69" i="47"/>
  <c r="K69" i="47"/>
  <c r="J65" i="47"/>
  <c r="H65" i="47"/>
  <c r="N65" i="47"/>
  <c r="L65" i="47"/>
  <c r="I64" i="47"/>
  <c r="N64" i="47"/>
  <c r="H64" i="47"/>
  <c r="Q64" i="47"/>
  <c r="L63" i="47"/>
  <c r="E63" i="47"/>
  <c r="K63" i="47"/>
  <c r="Q63" i="47"/>
  <c r="G62" i="47"/>
  <c r="N62" i="47"/>
  <c r="K62" i="47"/>
  <c r="I62" i="47"/>
  <c r="L62" i="47"/>
  <c r="J62" i="47"/>
  <c r="E61" i="47"/>
  <c r="M61" i="47"/>
  <c r="J61" i="47"/>
  <c r="G61" i="47"/>
  <c r="H61" i="47"/>
  <c r="L61" i="47"/>
  <c r="K61" i="47"/>
  <c r="J59" i="47"/>
  <c r="H59" i="47"/>
  <c r="N59" i="47"/>
  <c r="K59" i="47"/>
  <c r="L59" i="47"/>
  <c r="E59" i="47"/>
  <c r="I59" i="47"/>
  <c r="G59" i="47"/>
  <c r="M59" i="47"/>
  <c r="J58" i="47"/>
  <c r="I58" i="47"/>
  <c r="H58" i="47"/>
  <c r="G58" i="47"/>
  <c r="E58" i="47"/>
  <c r="Q57" i="47"/>
  <c r="K57" i="47"/>
  <c r="J57" i="47"/>
  <c r="E57" i="47"/>
  <c r="H57" i="47"/>
  <c r="G57" i="47"/>
  <c r="I57" i="47"/>
  <c r="M57" i="47"/>
  <c r="N57" i="47"/>
  <c r="L57" i="47"/>
  <c r="N56" i="47"/>
  <c r="M56" i="47"/>
  <c r="L56" i="47"/>
  <c r="K56" i="47"/>
  <c r="J56" i="47"/>
  <c r="I56" i="47"/>
  <c r="H56" i="47"/>
  <c r="G56" i="47"/>
  <c r="E56" i="47"/>
  <c r="L55" i="47"/>
  <c r="K55" i="47"/>
  <c r="J55" i="47"/>
  <c r="I55" i="47"/>
  <c r="H55" i="47"/>
  <c r="G55" i="47"/>
  <c r="E55" i="47"/>
  <c r="N55" i="47"/>
  <c r="M55" i="47"/>
  <c r="M54" i="47"/>
  <c r="N54" i="47"/>
  <c r="J53" i="47"/>
  <c r="I53" i="47"/>
  <c r="H53" i="47"/>
  <c r="G53" i="47"/>
  <c r="E53" i="47"/>
  <c r="K53" i="47"/>
  <c r="N53" i="47"/>
  <c r="M53" i="47"/>
  <c r="L53" i="47"/>
  <c r="N52" i="47"/>
  <c r="M52" i="47"/>
  <c r="L52" i="47"/>
  <c r="K52" i="47"/>
  <c r="I52" i="47"/>
  <c r="H52" i="47"/>
  <c r="G52" i="47"/>
  <c r="E52" i="47"/>
  <c r="J52" i="47"/>
  <c r="Q51" i="47"/>
  <c r="H51" i="47"/>
  <c r="I51" i="47"/>
  <c r="J51" i="47"/>
  <c r="K51" i="47"/>
  <c r="L51" i="47"/>
  <c r="N51" i="47"/>
  <c r="M51" i="47"/>
  <c r="G51" i="47"/>
  <c r="E51" i="47"/>
  <c r="Q50" i="47"/>
  <c r="L50" i="47"/>
  <c r="N50" i="47"/>
  <c r="J50" i="47"/>
  <c r="I50" i="47"/>
  <c r="M50" i="47"/>
  <c r="G50" i="47"/>
  <c r="E50" i="47"/>
  <c r="K50" i="47"/>
  <c r="H50" i="47"/>
  <c r="J49" i="47"/>
  <c r="N49" i="47"/>
  <c r="M49" i="47"/>
  <c r="L49" i="47"/>
  <c r="K49" i="47"/>
  <c r="I49" i="47"/>
  <c r="H49" i="47"/>
  <c r="G49" i="47"/>
  <c r="E49" i="47"/>
  <c r="Q48" i="47"/>
  <c r="N48" i="47"/>
  <c r="M48" i="47"/>
  <c r="L48" i="47"/>
  <c r="K48" i="47"/>
  <c r="I48" i="47"/>
  <c r="H48" i="47"/>
  <c r="E48" i="47"/>
  <c r="J48" i="47"/>
  <c r="G48" i="47"/>
  <c r="Q47" i="47"/>
  <c r="K47" i="47"/>
  <c r="J47" i="47"/>
  <c r="I47" i="47"/>
  <c r="H47" i="47"/>
  <c r="G47" i="47"/>
  <c r="E47" i="47"/>
  <c r="M47" i="47"/>
  <c r="L47" i="47"/>
  <c r="N47" i="47"/>
  <c r="N46" i="47"/>
  <c r="L46" i="47"/>
  <c r="K46" i="47"/>
  <c r="J46" i="47"/>
  <c r="H46" i="47"/>
  <c r="G46" i="47"/>
  <c r="E46" i="47"/>
  <c r="I46" i="47"/>
  <c r="M46" i="47"/>
  <c r="H45" i="47"/>
  <c r="I45" i="47"/>
  <c r="J45" i="47"/>
  <c r="E45" i="47"/>
  <c r="K45" i="47"/>
  <c r="L45" i="47"/>
  <c r="M45" i="47"/>
  <c r="N45" i="47"/>
  <c r="G45" i="47"/>
  <c r="G44" i="47"/>
  <c r="I44" i="47"/>
  <c r="J44" i="47"/>
  <c r="K44" i="47"/>
  <c r="N44" i="47"/>
  <c r="M44" i="47"/>
  <c r="H44" i="47"/>
  <c r="L44" i="47"/>
  <c r="E44" i="47"/>
  <c r="M43" i="47"/>
  <c r="N43" i="47"/>
  <c r="Q42" i="47"/>
  <c r="E42" i="47"/>
  <c r="G42" i="47"/>
  <c r="H42" i="47"/>
  <c r="I42" i="47"/>
  <c r="J42" i="47"/>
  <c r="K42" i="47"/>
  <c r="L42" i="47"/>
  <c r="N42" i="47"/>
  <c r="M42" i="47"/>
  <c r="J41" i="47"/>
  <c r="L41" i="47"/>
  <c r="M41" i="47"/>
  <c r="N41" i="47"/>
  <c r="I41" i="47"/>
  <c r="K41" i="47"/>
  <c r="E41" i="47"/>
  <c r="G41" i="47"/>
  <c r="H41" i="47"/>
  <c r="Q40" i="47"/>
  <c r="K40" i="47"/>
  <c r="M40" i="47"/>
  <c r="N40" i="47"/>
  <c r="E40" i="47"/>
  <c r="G40" i="47"/>
  <c r="H40" i="47"/>
  <c r="I40" i="47"/>
  <c r="L40" i="47"/>
  <c r="J40" i="47"/>
  <c r="Q39" i="47"/>
  <c r="E39" i="47"/>
  <c r="G39" i="47"/>
  <c r="H39" i="47"/>
  <c r="I39" i="47"/>
  <c r="K39" i="47"/>
  <c r="M39" i="47"/>
  <c r="N39" i="47"/>
  <c r="J39" i="47"/>
  <c r="L39" i="47"/>
  <c r="N38" i="47"/>
  <c r="M38" i="47"/>
  <c r="Q37" i="47"/>
  <c r="N37" i="47"/>
  <c r="L37" i="47"/>
  <c r="K37" i="47"/>
  <c r="I37" i="47"/>
  <c r="H37" i="47"/>
  <c r="G37" i="47"/>
  <c r="E37" i="47"/>
  <c r="J37" i="47"/>
  <c r="M37" i="47"/>
  <c r="J36" i="47"/>
  <c r="L36" i="47"/>
  <c r="K36" i="47"/>
  <c r="M36" i="47"/>
  <c r="E36" i="47"/>
  <c r="I36" i="47"/>
  <c r="N36" i="47"/>
  <c r="H36" i="47"/>
  <c r="G36" i="47"/>
  <c r="Q35" i="47"/>
  <c r="G35" i="47"/>
  <c r="I35" i="47"/>
  <c r="K35" i="47"/>
  <c r="N35" i="47"/>
  <c r="J35" i="47"/>
  <c r="H35" i="47"/>
  <c r="E35" i="47"/>
  <c r="M35" i="47"/>
  <c r="L35" i="47"/>
  <c r="M34" i="47"/>
  <c r="E34" i="47"/>
  <c r="J34" i="47"/>
  <c r="K34" i="47"/>
  <c r="I34" i="47"/>
  <c r="N34" i="47"/>
  <c r="L34" i="47"/>
  <c r="G34" i="47"/>
  <c r="H34" i="47"/>
  <c r="Q33" i="47"/>
  <c r="K33" i="47"/>
  <c r="M33" i="47"/>
  <c r="E33" i="47"/>
  <c r="H33" i="47"/>
  <c r="L33" i="47"/>
  <c r="I33" i="47"/>
  <c r="G33" i="47"/>
  <c r="J33" i="47"/>
  <c r="N33" i="47"/>
  <c r="M32" i="47"/>
  <c r="J32" i="47"/>
  <c r="H32" i="47"/>
  <c r="G32" i="47"/>
  <c r="K32" i="47"/>
  <c r="L32" i="47"/>
  <c r="I32" i="47"/>
  <c r="E32" i="47"/>
  <c r="N32" i="47"/>
  <c r="Q31" i="47"/>
  <c r="M31" i="47"/>
  <c r="J31" i="47"/>
  <c r="G31" i="47"/>
  <c r="E31" i="47"/>
  <c r="I31" i="47"/>
  <c r="K31" i="47"/>
  <c r="N31" i="47"/>
  <c r="H31" i="47"/>
  <c r="L31" i="47"/>
  <c r="Q30" i="47"/>
  <c r="I30" i="47"/>
  <c r="G30" i="47"/>
  <c r="M30" i="47"/>
  <c r="J30" i="47"/>
  <c r="E30" i="47"/>
  <c r="L30" i="47"/>
  <c r="H30" i="47"/>
  <c r="N30" i="47"/>
  <c r="K30" i="47"/>
  <c r="Q29" i="47"/>
  <c r="N29" i="47"/>
  <c r="M29" i="47"/>
  <c r="J29" i="47"/>
  <c r="I29" i="47"/>
  <c r="K29" i="47"/>
  <c r="L29" i="47"/>
  <c r="G29" i="47"/>
  <c r="H29" i="47"/>
  <c r="E29" i="47"/>
  <c r="G28" i="47"/>
  <c r="H28" i="47"/>
  <c r="M28" i="47"/>
  <c r="I28" i="47"/>
  <c r="K28" i="47"/>
  <c r="E28" i="47"/>
  <c r="J28" i="47"/>
  <c r="N28" i="47"/>
  <c r="L28" i="47"/>
  <c r="Q27" i="47"/>
  <c r="G27" i="47"/>
  <c r="I27" i="47"/>
  <c r="K27" i="47"/>
  <c r="E27" i="47"/>
  <c r="M27" i="47"/>
  <c r="J27" i="47"/>
  <c r="L27" i="47"/>
  <c r="N27" i="47"/>
  <c r="H27" i="47"/>
  <c r="M26" i="47"/>
  <c r="E26" i="47"/>
  <c r="H26" i="47"/>
  <c r="L26" i="47"/>
  <c r="G26" i="47"/>
  <c r="I26" i="47"/>
  <c r="J26" i="47"/>
  <c r="N26" i="47"/>
  <c r="K26" i="47"/>
  <c r="K25" i="47"/>
  <c r="N25" i="47"/>
  <c r="H25" i="47"/>
  <c r="E25" i="47"/>
  <c r="I25" i="47"/>
  <c r="G25" i="47"/>
  <c r="J25" i="47"/>
  <c r="M25" i="47"/>
  <c r="L25" i="47"/>
  <c r="Q24" i="47"/>
  <c r="G24" i="47"/>
  <c r="I24" i="47"/>
  <c r="E24" i="47"/>
  <c r="H24" i="47"/>
  <c r="M24" i="47"/>
  <c r="K24" i="47"/>
  <c r="L24" i="47"/>
  <c r="N24" i="47"/>
  <c r="J24" i="47"/>
  <c r="I23" i="47"/>
  <c r="G23" i="47"/>
  <c r="J23" i="47"/>
  <c r="E23" i="47"/>
  <c r="N23" i="47"/>
  <c r="M23" i="47"/>
  <c r="K23" i="47"/>
  <c r="H23" i="47"/>
  <c r="L23" i="47"/>
  <c r="I22" i="47"/>
  <c r="G22" i="47"/>
  <c r="M22" i="47"/>
  <c r="N22" i="47"/>
  <c r="K22" i="47"/>
  <c r="J22" i="47"/>
  <c r="H22" i="47"/>
  <c r="E22" i="47"/>
  <c r="L22" i="47"/>
  <c r="M21" i="47"/>
  <c r="L21" i="47"/>
  <c r="H21" i="47"/>
  <c r="G21" i="47"/>
  <c r="I21" i="47"/>
  <c r="E21" i="47"/>
  <c r="J21" i="47"/>
  <c r="K21" i="47"/>
  <c r="N21" i="47"/>
  <c r="G20" i="47"/>
  <c r="M20" i="47"/>
  <c r="K20" i="47"/>
  <c r="E20" i="47"/>
  <c r="H20" i="47"/>
  <c r="J20" i="47"/>
  <c r="N20" i="47"/>
  <c r="L20" i="47"/>
  <c r="I20" i="47"/>
  <c r="L19" i="47"/>
  <c r="N19" i="47"/>
  <c r="K19" i="47"/>
  <c r="H19" i="47"/>
  <c r="G19" i="47"/>
  <c r="I19" i="47"/>
  <c r="J19" i="47"/>
  <c r="E19" i="47"/>
  <c r="M19" i="47"/>
  <c r="L18" i="47"/>
  <c r="M18" i="47"/>
  <c r="N18" i="47"/>
  <c r="I18" i="47"/>
  <c r="J18" i="47"/>
  <c r="K18" i="47"/>
  <c r="H18" i="47"/>
  <c r="G18" i="47"/>
  <c r="E18" i="47"/>
  <c r="K17" i="47"/>
  <c r="E17" i="47"/>
  <c r="N17" i="47"/>
  <c r="L17" i="47"/>
  <c r="G17" i="47"/>
  <c r="J17" i="47"/>
  <c r="H17" i="47"/>
  <c r="M17" i="47"/>
  <c r="I17" i="47"/>
  <c r="Q16" i="47"/>
  <c r="G16" i="47"/>
  <c r="J16" i="47"/>
  <c r="I16" i="47"/>
  <c r="E16" i="47"/>
  <c r="H16" i="47"/>
  <c r="K16" i="47"/>
  <c r="L16" i="47"/>
  <c r="N16" i="47"/>
  <c r="M16" i="47"/>
  <c r="I15" i="47"/>
  <c r="E15" i="47"/>
  <c r="G15" i="47"/>
  <c r="N15" i="47"/>
  <c r="H15" i="47"/>
  <c r="J15" i="47"/>
  <c r="L15" i="47"/>
  <c r="M15" i="47"/>
  <c r="K15" i="47"/>
  <c r="M14" i="47"/>
  <c r="J14" i="47"/>
  <c r="H14" i="47"/>
  <c r="E14" i="47"/>
  <c r="G14" i="47"/>
  <c r="I14" i="47"/>
  <c r="K14" i="47"/>
  <c r="L14" i="47"/>
  <c r="N14" i="47"/>
  <c r="Q13" i="47"/>
  <c r="K13" i="47"/>
  <c r="M13" i="47"/>
  <c r="L13" i="47"/>
  <c r="J13" i="47"/>
  <c r="H13" i="47"/>
  <c r="E13" i="47"/>
  <c r="I13" i="47"/>
  <c r="G13" i="47"/>
  <c r="N13" i="47"/>
  <c r="Q12" i="47"/>
  <c r="K12" i="47"/>
  <c r="I12" i="47"/>
  <c r="G12" i="47"/>
  <c r="E12" i="47"/>
  <c r="H12" i="47"/>
  <c r="J12" i="47"/>
  <c r="L12" i="47"/>
  <c r="N12" i="47"/>
  <c r="M12" i="47"/>
  <c r="J11" i="47"/>
  <c r="L11" i="47"/>
  <c r="H11" i="47"/>
  <c r="N11" i="47"/>
  <c r="M11" i="47"/>
  <c r="K11" i="47"/>
  <c r="E11" i="47"/>
  <c r="G11" i="47"/>
  <c r="I11" i="47"/>
  <c r="G10" i="47"/>
  <c r="M10" i="47"/>
  <c r="K10" i="47"/>
  <c r="H10" i="47"/>
  <c r="E10" i="47"/>
  <c r="I10" i="47"/>
  <c r="N10" i="47"/>
  <c r="J10" i="47"/>
  <c r="L10" i="47"/>
  <c r="Q9" i="47"/>
  <c r="N9" i="47"/>
  <c r="E9" i="47"/>
  <c r="I9" i="47"/>
  <c r="K9" i="47"/>
  <c r="M9" i="47"/>
  <c r="H9" i="47"/>
  <c r="L9" i="47"/>
  <c r="J9" i="47"/>
  <c r="G9" i="47"/>
  <c r="J8" i="47"/>
  <c r="M8" i="47"/>
  <c r="I8" i="47"/>
  <c r="L8" i="47"/>
  <c r="K8" i="47"/>
  <c r="N8" i="47"/>
  <c r="E8" i="47"/>
  <c r="G8" i="47"/>
  <c r="H8" i="47"/>
  <c r="G7" i="47"/>
  <c r="N7" i="47"/>
  <c r="L7" i="47"/>
  <c r="I7" i="47"/>
  <c r="E7" i="47"/>
  <c r="K7" i="47"/>
  <c r="H7" i="47"/>
  <c r="M7" i="47"/>
  <c r="J7" i="47"/>
  <c r="H6" i="47"/>
  <c r="N6" i="47"/>
  <c r="K6" i="47"/>
  <c r="E6" i="47"/>
  <c r="G6" i="47"/>
  <c r="L6" i="47"/>
  <c r="J6" i="47"/>
  <c r="I6" i="47"/>
  <c r="M6" i="47"/>
  <c r="G5" i="47"/>
  <c r="H5" i="47"/>
  <c r="E5" i="47"/>
  <c r="J5" i="47"/>
  <c r="K5" i="47"/>
  <c r="L5" i="47"/>
  <c r="I5" i="47"/>
  <c r="M5" i="47"/>
  <c r="N5" i="47"/>
  <c r="Q4" i="47"/>
  <c r="K4" i="47"/>
  <c r="I4" i="47"/>
  <c r="M4" i="47"/>
  <c r="N4" i="47"/>
  <c r="J4" i="47"/>
  <c r="E4" i="47"/>
  <c r="L4" i="47"/>
  <c r="G4" i="47"/>
  <c r="H4" i="47"/>
  <c r="Q3" i="47"/>
  <c r="E3" i="47"/>
  <c r="I3" i="47"/>
  <c r="L3" i="47"/>
  <c r="K3" i="47"/>
  <c r="M3" i="47"/>
  <c r="N3" i="47"/>
  <c r="J3" i="47"/>
  <c r="G3" i="47"/>
  <c r="H3" i="47"/>
  <c r="Z2" i="47"/>
  <c r="D649" i="47"/>
  <c r="O649" i="47" s="1"/>
  <c r="D643" i="47"/>
  <c r="D639" i="47"/>
  <c r="O639" i="47" s="1"/>
  <c r="D633" i="47"/>
  <c r="O633" i="47" s="1"/>
  <c r="AG630" i="47"/>
  <c r="D623" i="47"/>
  <c r="D553" i="47"/>
  <c r="O553" i="47" s="1"/>
  <c r="D304" i="47"/>
  <c r="D556" i="47"/>
  <c r="D571" i="47"/>
  <c r="O571" i="47" s="1"/>
  <c r="D567" i="47"/>
  <c r="D563" i="47"/>
  <c r="O563" i="47" s="1"/>
  <c r="D554" i="47"/>
  <c r="O554" i="47" s="1"/>
  <c r="D539" i="47"/>
  <c r="AG570" i="47"/>
  <c r="D534" i="47"/>
  <c r="O534" i="47" s="1"/>
  <c r="D303" i="47"/>
  <c r="D527" i="47"/>
  <c r="O527" i="47" s="1"/>
  <c r="D566" i="47"/>
  <c r="D570" i="47"/>
  <c r="D620" i="47"/>
  <c r="O620" i="47" s="1"/>
  <c r="D302" i="47"/>
  <c r="O302" i="47" s="1"/>
  <c r="D569" i="47"/>
  <c r="O569" i="47" s="1"/>
  <c r="D632" i="47"/>
  <c r="D301" i="47"/>
  <c r="D651" i="47"/>
  <c r="AG300" i="47"/>
  <c r="D661" i="47"/>
  <c r="O661" i="47" s="1"/>
  <c r="D300" i="47"/>
  <c r="D671" i="47"/>
  <c r="O671" i="47" s="1"/>
  <c r="D712" i="47"/>
  <c r="O712" i="47" s="1"/>
  <c r="D716" i="47"/>
  <c r="AG721" i="47"/>
  <c r="AK721" i="47" s="1"/>
  <c r="D725" i="47"/>
  <c r="AG728" i="47"/>
  <c r="D731" i="47"/>
  <c r="D299" i="47"/>
  <c r="O299" i="47" s="1"/>
  <c r="D743" i="47"/>
  <c r="O743" i="47" s="1"/>
  <c r="D523" i="47"/>
  <c r="D298" i="47"/>
  <c r="D550" i="47"/>
  <c r="D546" i="47"/>
  <c r="O546" i="47" s="1"/>
  <c r="D542" i="47"/>
  <c r="D455" i="47"/>
  <c r="O455" i="47" s="1"/>
  <c r="D447" i="47"/>
  <c r="D537" i="47"/>
  <c r="O537" i="47" s="1"/>
  <c r="D424" i="47"/>
  <c r="D297" i="47"/>
  <c r="D296" i="47"/>
  <c r="D412" i="47"/>
  <c r="D342" i="47"/>
  <c r="D326" i="47"/>
  <c r="D295" i="47"/>
  <c r="D309" i="47"/>
  <c r="AG526" i="47"/>
  <c r="D241" i="47"/>
  <c r="D236" i="47"/>
  <c r="AG230" i="47"/>
  <c r="D294" i="47"/>
  <c r="O294" i="47" s="1"/>
  <c r="D224" i="47"/>
  <c r="D212" i="47"/>
  <c r="D514" i="47"/>
  <c r="D293" i="47"/>
  <c r="D141" i="47"/>
  <c r="O141" i="47" s="1"/>
  <c r="AG292" i="47"/>
  <c r="D511" i="47"/>
  <c r="D292" i="47"/>
  <c r="D291" i="47"/>
  <c r="D112" i="47"/>
  <c r="O112" i="47" s="1"/>
  <c r="D28" i="47"/>
  <c r="D21" i="47"/>
  <c r="D12" i="47"/>
  <c r="O12" i="47" s="1"/>
  <c r="AG943" i="47"/>
  <c r="AK943" i="47" s="1"/>
  <c r="D940" i="47"/>
  <c r="AG464" i="47"/>
  <c r="AK464" i="47" s="1"/>
  <c r="D936" i="47"/>
  <c r="D290" i="47"/>
  <c r="AG289" i="47"/>
  <c r="D933" i="47"/>
  <c r="O933" i="47" s="1"/>
  <c r="AG928" i="47"/>
  <c r="AG921" i="47"/>
  <c r="AK921" i="47" s="1"/>
  <c r="AG457" i="47"/>
  <c r="D452" i="47"/>
  <c r="D918" i="47"/>
  <c r="D915" i="47"/>
  <c r="O915" i="47" s="1"/>
  <c r="AG896" i="47"/>
  <c r="D890" i="47"/>
  <c r="O890" i="47" s="1"/>
  <c r="AG883" i="47"/>
  <c r="AK883" i="47" s="1"/>
  <c r="D289" i="47"/>
  <c r="AG288" i="47"/>
  <c r="D873" i="47"/>
  <c r="O873" i="47" s="1"/>
  <c r="D288" i="47"/>
  <c r="AG869" i="47"/>
  <c r="D287" i="47"/>
  <c r="O287" i="47" s="1"/>
  <c r="AG287" i="47"/>
  <c r="AG865" i="47"/>
  <c r="AK865" i="47" s="1"/>
  <c r="D862" i="47"/>
  <c r="D286" i="47"/>
  <c r="O286" i="47" s="1"/>
  <c r="AG285" i="47"/>
  <c r="AG858" i="47"/>
  <c r="AG444" i="47"/>
  <c r="AG851" i="47"/>
  <c r="D848" i="47"/>
  <c r="O848" i="47" s="1"/>
  <c r="AG845" i="47"/>
  <c r="D285" i="47"/>
  <c r="AG839" i="47"/>
  <c r="D832" i="47"/>
  <c r="O832" i="47" s="1"/>
  <c r="AG284" i="47"/>
  <c r="D828" i="47"/>
  <c r="D822" i="47"/>
  <c r="O822" i="47" s="1"/>
  <c r="D820" i="47"/>
  <c r="O820" i="47" s="1"/>
  <c r="D817" i="47"/>
  <c r="O817" i="47" s="1"/>
  <c r="AG788" i="47"/>
  <c r="AK788" i="47" s="1"/>
  <c r="D435" i="47"/>
  <c r="AG780" i="47"/>
  <c r="AG776" i="47"/>
  <c r="D771" i="47"/>
  <c r="D284" i="47"/>
  <c r="O284" i="47" s="1"/>
  <c r="D765" i="47"/>
  <c r="D762" i="47"/>
  <c r="AG757" i="47"/>
  <c r="AK757" i="47" s="1"/>
  <c r="D283" i="47"/>
  <c r="D282" i="47"/>
  <c r="O282" i="47" s="1"/>
  <c r="D752" i="47"/>
  <c r="AG282" i="47"/>
  <c r="AG430" i="47"/>
  <c r="AG748" i="47"/>
  <c r="D745" i="47"/>
  <c r="AG281" i="47"/>
  <c r="AK281" i="47" s="1"/>
  <c r="AG424" i="47"/>
  <c r="AK424" i="47" s="1"/>
  <c r="D740" i="47"/>
  <c r="D735" i="47"/>
  <c r="D733" i="47"/>
  <c r="D729" i="47"/>
  <c r="O729" i="47" s="1"/>
  <c r="D726" i="47"/>
  <c r="O726" i="47" s="1"/>
  <c r="AG720" i="47"/>
  <c r="AK720" i="47" s="1"/>
  <c r="AG710" i="47"/>
  <c r="AK710" i="47" s="1"/>
  <c r="AG663" i="47"/>
  <c r="D658" i="47"/>
  <c r="D281" i="47"/>
  <c r="D280" i="47"/>
  <c r="D654" i="47"/>
  <c r="D416" i="47"/>
  <c r="O416" i="47" s="1"/>
  <c r="AG648" i="47"/>
  <c r="D640" i="47"/>
  <c r="D635" i="47"/>
  <c r="AG279" i="47"/>
  <c r="AK279" i="47" s="1"/>
  <c r="AG628" i="47"/>
  <c r="D279" i="47"/>
  <c r="AG624" i="47"/>
  <c r="AK624" i="47" s="1"/>
  <c r="D619" i="47"/>
  <c r="D616" i="47"/>
  <c r="O616" i="47" s="1"/>
  <c r="AG409" i="47"/>
  <c r="AK409" i="47" s="1"/>
  <c r="D568" i="47"/>
  <c r="AG352" i="47"/>
  <c r="D558" i="47"/>
  <c r="O558" i="47" s="1"/>
  <c r="D555" i="47"/>
  <c r="D551" i="47"/>
  <c r="O551" i="47" s="1"/>
  <c r="D278" i="47"/>
  <c r="D547" i="47"/>
  <c r="AG542" i="47"/>
  <c r="AK542" i="47" s="1"/>
  <c r="D538" i="47"/>
  <c r="O538" i="47" s="1"/>
  <c r="D533" i="47"/>
  <c r="AG518" i="47"/>
  <c r="AK518" i="47" s="1"/>
  <c r="D513" i="47"/>
  <c r="O513" i="47" s="1"/>
  <c r="D463" i="47"/>
  <c r="O463" i="47" s="1"/>
  <c r="D459" i="47"/>
  <c r="O459" i="47" s="1"/>
  <c r="AG455" i="47"/>
  <c r="AG447" i="47"/>
  <c r="AK447" i="47" s="1"/>
  <c r="D338" i="47"/>
  <c r="D277" i="47"/>
  <c r="O277" i="47" s="1"/>
  <c r="AG440" i="47"/>
  <c r="AK440" i="47" s="1"/>
  <c r="AG276" i="47"/>
  <c r="D333" i="47"/>
  <c r="D327" i="47"/>
  <c r="O327" i="47" s="1"/>
  <c r="D433" i="47"/>
  <c r="AG429" i="47"/>
  <c r="D323" i="47"/>
  <c r="AG423" i="47"/>
  <c r="D415" i="47"/>
  <c r="D410" i="47"/>
  <c r="D351" i="47"/>
  <c r="O351" i="47" s="1"/>
  <c r="D346" i="47"/>
  <c r="O346" i="47" s="1"/>
  <c r="D276" i="47"/>
  <c r="O276" i="47" s="1"/>
  <c r="AG337" i="47"/>
  <c r="AK337" i="47" s="1"/>
  <c r="AG331" i="47"/>
  <c r="AK331" i="47" s="1"/>
  <c r="D315" i="47"/>
  <c r="AG311" i="47"/>
  <c r="D325" i="47"/>
  <c r="O325" i="47" s="1"/>
  <c r="D320" i="47"/>
  <c r="O320" i="47" s="1"/>
  <c r="AG309" i="47"/>
  <c r="D243" i="47"/>
  <c r="O243" i="47" s="1"/>
  <c r="D234" i="47"/>
  <c r="O234" i="47" s="1"/>
  <c r="AG229" i="47"/>
  <c r="AK229" i="47" s="1"/>
  <c r="D275" i="47"/>
  <c r="AG275" i="47"/>
  <c r="AG225" i="47"/>
  <c r="AK225" i="47" s="1"/>
  <c r="D219" i="47"/>
  <c r="AG274" i="47"/>
  <c r="AK274" i="47" s="1"/>
  <c r="D208" i="47"/>
  <c r="O208" i="47" s="1"/>
  <c r="D159" i="47"/>
  <c r="AG150" i="47"/>
  <c r="AK150" i="47" s="1"/>
  <c r="D143" i="47"/>
  <c r="D237" i="47"/>
  <c r="D229" i="47"/>
  <c r="D134" i="47"/>
  <c r="AG126" i="47"/>
  <c r="AG222" i="47"/>
  <c r="D274" i="47"/>
  <c r="D108" i="47"/>
  <c r="O108" i="47" s="1"/>
  <c r="AG103" i="47"/>
  <c r="AK103" i="47" s="1"/>
  <c r="AG30" i="47"/>
  <c r="D217" i="47"/>
  <c r="D22" i="47"/>
  <c r="D14" i="47"/>
  <c r="D939" i="47"/>
  <c r="D932" i="47"/>
  <c r="O932" i="47" s="1"/>
  <c r="D273" i="47"/>
  <c r="D929" i="47"/>
  <c r="AG273" i="47"/>
  <c r="D925" i="47"/>
  <c r="O925" i="47" s="1"/>
  <c r="D920" i="47"/>
  <c r="O920" i="47" s="1"/>
  <c r="D917" i="47"/>
  <c r="AG914" i="47"/>
  <c r="D895" i="47"/>
  <c r="D892" i="47"/>
  <c r="O892" i="47" s="1"/>
  <c r="AG160" i="47"/>
  <c r="AK160" i="47" s="1"/>
  <c r="D888" i="47"/>
  <c r="D883" i="47"/>
  <c r="AG878" i="47"/>
  <c r="AK878" i="47" s="1"/>
  <c r="D272" i="47"/>
  <c r="AG153" i="47"/>
  <c r="AG149" i="47"/>
  <c r="AK149" i="47" s="1"/>
  <c r="D871" i="47"/>
  <c r="O871" i="47" s="1"/>
  <c r="D868" i="47"/>
  <c r="O868" i="47" s="1"/>
  <c r="AG271" i="47"/>
  <c r="D271" i="47"/>
  <c r="O271" i="47" s="1"/>
  <c r="D865" i="47"/>
  <c r="D270" i="47"/>
  <c r="AG269" i="47"/>
  <c r="D269" i="47"/>
  <c r="O269" i="47" s="1"/>
  <c r="AG861" i="47"/>
  <c r="AK861" i="47" s="1"/>
  <c r="D857" i="47"/>
  <c r="AG137" i="47"/>
  <c r="D268" i="47"/>
  <c r="D853" i="47"/>
  <c r="D850" i="47"/>
  <c r="O850" i="47" s="1"/>
  <c r="D846" i="47"/>
  <c r="AG843" i="47"/>
  <c r="AK843" i="47" s="1"/>
  <c r="D840" i="47"/>
  <c r="O840" i="47" s="1"/>
  <c r="AG835" i="47"/>
  <c r="D831" i="47"/>
  <c r="D827" i="47"/>
  <c r="O827" i="47" s="1"/>
  <c r="D267" i="47"/>
  <c r="D818" i="47"/>
  <c r="O818" i="47" s="1"/>
  <c r="D124" i="47"/>
  <c r="AG815" i="47"/>
  <c r="AK815" i="47" s="1"/>
  <c r="D812" i="47"/>
  <c r="O812" i="47" s="1"/>
  <c r="AG781" i="47"/>
  <c r="D777" i="47"/>
  <c r="AG771" i="47"/>
  <c r="AG266" i="47"/>
  <c r="AG766" i="47"/>
  <c r="AG755" i="47"/>
  <c r="AK755" i="47" s="1"/>
  <c r="D266" i="47"/>
  <c r="AG265" i="47"/>
  <c r="AG746" i="47"/>
  <c r="AK746" i="47" s="1"/>
  <c r="D742" i="47"/>
  <c r="O742" i="47" s="1"/>
  <c r="D739" i="47"/>
  <c r="D734" i="47"/>
  <c r="D265" i="47"/>
  <c r="D727" i="47"/>
  <c r="O727" i="47" s="1"/>
  <c r="D723" i="47"/>
  <c r="D711" i="47"/>
  <c r="O711" i="47" s="1"/>
  <c r="D113" i="47"/>
  <c r="D670" i="47"/>
  <c r="D264" i="47"/>
  <c r="D263" i="47"/>
  <c r="AG662" i="47"/>
  <c r="AG263" i="47"/>
  <c r="AG642" i="47"/>
  <c r="AK642" i="47" s="1"/>
  <c r="AG107" i="47"/>
  <c r="D638" i="47"/>
  <c r="AG629" i="47"/>
  <c r="D625" i="47"/>
  <c r="AG621" i="47"/>
  <c r="AK621" i="47" s="1"/>
  <c r="AG615" i="47"/>
  <c r="D262" i="47"/>
  <c r="AG262" i="47"/>
  <c r="AG261" i="47"/>
  <c r="AG611" i="47"/>
  <c r="AK611" i="47" s="1"/>
  <c r="AG567" i="47"/>
  <c r="AK567" i="47" s="1"/>
  <c r="D32" i="47"/>
  <c r="D27" i="47"/>
  <c r="O27" i="47" s="1"/>
  <c r="D549" i="47"/>
  <c r="AG544" i="47"/>
  <c r="D536" i="47"/>
  <c r="D532" i="47"/>
  <c r="O532" i="47" s="1"/>
  <c r="D528" i="47"/>
  <c r="D261" i="47"/>
  <c r="O261" i="47" s="1"/>
  <c r="AG523" i="47"/>
  <c r="AK523" i="47" s="1"/>
  <c r="D519" i="47"/>
  <c r="D260" i="47"/>
  <c r="D20" i="47"/>
  <c r="D443" i="47"/>
  <c r="O443" i="47" s="1"/>
  <c r="D438" i="47"/>
  <c r="D432" i="47"/>
  <c r="AG422" i="47"/>
  <c r="AG417" i="47"/>
  <c r="D259" i="47"/>
  <c r="D409" i="47"/>
  <c r="D354" i="47"/>
  <c r="D334" i="47"/>
  <c r="O334" i="47" s="1"/>
  <c r="D507" i="47"/>
  <c r="O507" i="47" s="1"/>
  <c r="D307" i="47"/>
  <c r="O307" i="47" s="1"/>
  <c r="D242" i="47"/>
  <c r="O242" i="47" s="1"/>
  <c r="D231" i="47"/>
  <c r="O231" i="47" s="1"/>
  <c r="D258" i="47"/>
  <c r="D227" i="47"/>
  <c r="D221" i="47"/>
  <c r="O221" i="47" s="1"/>
  <c r="D206" i="47"/>
  <c r="O206" i="47" s="1"/>
  <c r="D157" i="47"/>
  <c r="D257" i="47"/>
  <c r="D148" i="47"/>
  <c r="O148" i="47" s="1"/>
  <c r="D137" i="47"/>
  <c r="O137" i="47" s="1"/>
  <c r="D506" i="47"/>
  <c r="D128" i="47"/>
  <c r="D116" i="47"/>
  <c r="D107" i="47"/>
  <c r="D256" i="47"/>
  <c r="O256" i="47" s="1"/>
  <c r="D103" i="47"/>
  <c r="D31" i="47"/>
  <c r="O31" i="47" s="1"/>
  <c r="D505" i="47"/>
  <c r="O505" i="47" s="1"/>
  <c r="D13" i="47"/>
  <c r="O13" i="47" s="1"/>
  <c r="D942" i="47"/>
  <c r="O942" i="47" s="1"/>
  <c r="D255" i="47"/>
  <c r="D937" i="47"/>
  <c r="AG932" i="47"/>
  <c r="D254" i="47"/>
  <c r="O254" i="47" s="1"/>
  <c r="AG926" i="47"/>
  <c r="AG254" i="47"/>
  <c r="D253" i="47"/>
  <c r="O253" i="47" s="1"/>
  <c r="D504" i="47"/>
  <c r="AG253" i="47"/>
  <c r="AG252" i="47"/>
  <c r="D923" i="47"/>
  <c r="AG917" i="47"/>
  <c r="AK917" i="47" s="1"/>
  <c r="D893" i="47"/>
  <c r="D882" i="47"/>
  <c r="D503" i="47"/>
  <c r="O503" i="47" s="1"/>
  <c r="D878" i="47"/>
  <c r="D875" i="47"/>
  <c r="D252" i="47"/>
  <c r="D251" i="47"/>
  <c r="O251" i="47" s="1"/>
  <c r="D869" i="47"/>
  <c r="O869" i="47" s="1"/>
  <c r="D860" i="47"/>
  <c r="O860" i="47" s="1"/>
  <c r="AG852" i="47"/>
  <c r="AG846" i="47"/>
  <c r="AK846" i="47" s="1"/>
  <c r="AG502" i="47"/>
  <c r="D841" i="47"/>
  <c r="D836" i="47"/>
  <c r="AG832" i="47"/>
  <c r="AG827" i="47"/>
  <c r="AG822" i="47"/>
  <c r="D250" i="47"/>
  <c r="AG250" i="47"/>
  <c r="AG814" i="47"/>
  <c r="D502" i="47"/>
  <c r="AG501" i="47"/>
  <c r="D784" i="47"/>
  <c r="AG775" i="47"/>
  <c r="AK775" i="47" s="1"/>
  <c r="D766" i="47"/>
  <c r="O766" i="47" s="1"/>
  <c r="D759" i="47"/>
  <c r="AG249" i="47"/>
  <c r="D501" i="47"/>
  <c r="AG752" i="47"/>
  <c r="AK752" i="47" s="1"/>
  <c r="D747" i="47"/>
  <c r="D738" i="47"/>
  <c r="D249" i="47"/>
  <c r="O249" i="47" s="1"/>
  <c r="AG733" i="47"/>
  <c r="AK733" i="47" s="1"/>
  <c r="AG729" i="47"/>
  <c r="D721" i="47"/>
  <c r="D248" i="47"/>
  <c r="D714" i="47"/>
  <c r="AG711" i="47"/>
  <c r="D500" i="47"/>
  <c r="O500" i="47" s="1"/>
  <c r="AG671" i="47"/>
  <c r="AG500" i="47"/>
  <c r="D667" i="47"/>
  <c r="D664" i="47"/>
  <c r="O664" i="47" s="1"/>
  <c r="D656" i="47"/>
  <c r="D650" i="47"/>
  <c r="D647" i="47"/>
  <c r="D642" i="47"/>
  <c r="D637" i="47"/>
  <c r="D238" i="47"/>
  <c r="O238" i="47" s="1"/>
  <c r="D631" i="47"/>
  <c r="AG627" i="47"/>
  <c r="AG617" i="47"/>
  <c r="D613" i="47"/>
  <c r="O613" i="47" s="1"/>
  <c r="AG608" i="47"/>
  <c r="AG233" i="47"/>
  <c r="D499" i="47"/>
  <c r="D498" i="47"/>
  <c r="AG224" i="47"/>
  <c r="AK224" i="47" s="1"/>
  <c r="AG497" i="47"/>
  <c r="D552" i="47"/>
  <c r="D497" i="47"/>
  <c r="O497" i="47" s="1"/>
  <c r="AG548" i="47"/>
  <c r="D543" i="47"/>
  <c r="AG531" i="47"/>
  <c r="AG524" i="47"/>
  <c r="AG520" i="47"/>
  <c r="D465" i="47"/>
  <c r="O465" i="47" s="1"/>
  <c r="AG453" i="47"/>
  <c r="D445" i="47"/>
  <c r="O445" i="47" s="1"/>
  <c r="AG437" i="47"/>
  <c r="AK437" i="47" s="1"/>
  <c r="AG432" i="47"/>
  <c r="AK432" i="47" s="1"/>
  <c r="D428" i="47"/>
  <c r="D496" i="47"/>
  <c r="O496" i="47" s="1"/>
  <c r="D422" i="47"/>
  <c r="O422" i="47" s="1"/>
  <c r="D417" i="47"/>
  <c r="O417" i="47" s="1"/>
  <c r="AG495" i="47"/>
  <c r="AK495" i="47" s="1"/>
  <c r="D411" i="47"/>
  <c r="O411" i="47" s="1"/>
  <c r="D347" i="47"/>
  <c r="D495" i="47"/>
  <c r="AG342" i="47"/>
  <c r="AK342" i="47" s="1"/>
  <c r="D332" i="47"/>
  <c r="D324" i="47"/>
  <c r="D494" i="47"/>
  <c r="AG318" i="47"/>
  <c r="AK318" i="47" s="1"/>
  <c r="AG493" i="47"/>
  <c r="AK493" i="47" s="1"/>
  <c r="D314" i="47"/>
  <c r="O314" i="47" s="1"/>
  <c r="AG310" i="47"/>
  <c r="AK310" i="47" s="1"/>
  <c r="D156" i="47"/>
  <c r="D305" i="47"/>
  <c r="AG244" i="47"/>
  <c r="AG238" i="47"/>
  <c r="D232" i="47"/>
  <c r="AG226" i="47"/>
  <c r="AG210" i="47"/>
  <c r="D150" i="47"/>
  <c r="D204" i="47"/>
  <c r="O204" i="47" s="1"/>
  <c r="D152" i="47"/>
  <c r="D493" i="47"/>
  <c r="D492" i="47"/>
  <c r="O492" i="47" s="1"/>
  <c r="D142" i="47"/>
  <c r="O142" i="47" s="1"/>
  <c r="AG140" i="47"/>
  <c r="D136" i="47"/>
  <c r="AG492" i="47"/>
  <c r="D127" i="47"/>
  <c r="AG123" i="47"/>
  <c r="D133" i="47"/>
  <c r="AG491" i="47"/>
  <c r="AK491" i="47" s="1"/>
  <c r="AG109" i="47"/>
  <c r="AG33" i="47"/>
  <c r="AG15" i="47"/>
  <c r="AK15" i="47" s="1"/>
  <c r="D10" i="47"/>
  <c r="D953" i="47"/>
  <c r="O953" i="47" s="1"/>
  <c r="D951" i="47"/>
  <c r="AG125" i="47"/>
  <c r="D120" i="47"/>
  <c r="D948" i="47"/>
  <c r="AG944" i="47"/>
  <c r="AK944" i="47" s="1"/>
  <c r="D941" i="47"/>
  <c r="AG939" i="47"/>
  <c r="AK939" i="47" s="1"/>
  <c r="D491" i="47"/>
  <c r="D490" i="47"/>
  <c r="D111" i="47"/>
  <c r="AG936" i="47"/>
  <c r="AK936" i="47" s="1"/>
  <c r="AG490" i="47"/>
  <c r="AK490" i="47" s="1"/>
  <c r="D934" i="47"/>
  <c r="O934" i="47" s="1"/>
  <c r="AG930" i="47"/>
  <c r="D489" i="47"/>
  <c r="O489" i="47" s="1"/>
  <c r="AG927" i="47"/>
  <c r="D924" i="47"/>
  <c r="D922" i="47"/>
  <c r="AG918" i="47"/>
  <c r="D916" i="47"/>
  <c r="O916" i="47" s="1"/>
  <c r="D35" i="47"/>
  <c r="O35" i="47" s="1"/>
  <c r="D913" i="47"/>
  <c r="D886" i="47"/>
  <c r="O886" i="47" s="1"/>
  <c r="AG880" i="47"/>
  <c r="AK880" i="47" s="1"/>
  <c r="AG873" i="47"/>
  <c r="AG871" i="47"/>
  <c r="AG27" i="47"/>
  <c r="AG22" i="47"/>
  <c r="AK22" i="47" s="1"/>
  <c r="AG868" i="47"/>
  <c r="D864" i="47"/>
  <c r="AG14" i="47"/>
  <c r="AK14" i="47" s="1"/>
  <c r="AG860" i="47"/>
  <c r="D856" i="47"/>
  <c r="O856" i="47" s="1"/>
  <c r="D488" i="47"/>
  <c r="O488" i="47" s="1"/>
  <c r="AG853" i="47"/>
  <c r="AK853" i="47" s="1"/>
  <c r="D849" i="47"/>
  <c r="O849" i="47" s="1"/>
  <c r="AG844" i="47"/>
  <c r="AK844" i="47" s="1"/>
  <c r="AG840" i="47"/>
  <c r="D487" i="47"/>
  <c r="D837" i="47"/>
  <c r="D833" i="47"/>
  <c r="AG829" i="47"/>
  <c r="D821" i="47"/>
  <c r="D819" i="47"/>
  <c r="AG486" i="47"/>
  <c r="D203" i="47"/>
  <c r="D486" i="47"/>
  <c r="O486" i="47" s="1"/>
  <c r="AG816" i="47"/>
  <c r="AK816" i="47" s="1"/>
  <c r="D789" i="47"/>
  <c r="D786" i="47"/>
  <c r="AG485" i="47"/>
  <c r="AG202" i="47"/>
  <c r="D780" i="47"/>
  <c r="D485" i="47"/>
  <c r="AG777" i="47"/>
  <c r="AK777" i="47" s="1"/>
  <c r="D202" i="47"/>
  <c r="O202" i="47" s="1"/>
  <c r="D770" i="47"/>
  <c r="AG765" i="47"/>
  <c r="AG761" i="47"/>
  <c r="AK761" i="47" s="1"/>
  <c r="D757" i="47"/>
  <c r="D754" i="47"/>
  <c r="O754" i="47" s="1"/>
  <c r="AG484" i="47"/>
  <c r="AG750" i="47"/>
  <c r="D484" i="47"/>
  <c r="AG201" i="47"/>
  <c r="D201" i="47"/>
  <c r="D907" i="47"/>
  <c r="D908" i="47"/>
  <c r="O908" i="47" s="1"/>
  <c r="AG200" i="47"/>
  <c r="AK200" i="47" s="1"/>
  <c r="AG908" i="47"/>
  <c r="D909" i="47"/>
  <c r="AG909" i="47"/>
  <c r="AK909" i="47" s="1"/>
  <c r="D910" i="47"/>
  <c r="O910" i="47" s="1"/>
  <c r="AG910" i="47"/>
  <c r="D911" i="47"/>
  <c r="O911" i="47" s="1"/>
  <c r="AG911" i="47"/>
  <c r="D200" i="47"/>
  <c r="D483" i="47"/>
  <c r="D906" i="47"/>
  <c r="AG483" i="47"/>
  <c r="AK483" i="47" s="1"/>
  <c r="D199" i="47"/>
  <c r="D912" i="47"/>
  <c r="AG199" i="47"/>
  <c r="AG905" i="47"/>
  <c r="AG482" i="47"/>
  <c r="AK482" i="47" s="1"/>
  <c r="D19" i="47"/>
  <c r="D905" i="47"/>
  <c r="O905" i="47" s="1"/>
  <c r="AG904" i="47"/>
  <c r="D26" i="47"/>
  <c r="AG35" i="47"/>
  <c r="D904" i="47"/>
  <c r="O904" i="47" s="1"/>
  <c r="AG198" i="47"/>
  <c r="D198" i="47"/>
  <c r="D903" i="47"/>
  <c r="O903" i="47" s="1"/>
  <c r="D197" i="47"/>
  <c r="AG902" i="47"/>
  <c r="AK902" i="47" s="1"/>
  <c r="AG197" i="47"/>
  <c r="AG127" i="47"/>
  <c r="AK127" i="47" s="1"/>
  <c r="D482" i="47"/>
  <c r="D196" i="47"/>
  <c r="D132" i="47"/>
  <c r="O132" i="47" s="1"/>
  <c r="D902" i="47"/>
  <c r="D481" i="47"/>
  <c r="O481" i="47" s="1"/>
  <c r="D195" i="47"/>
  <c r="AG195" i="47"/>
  <c r="AG901" i="47"/>
  <c r="D901" i="47"/>
  <c r="O901" i="47" s="1"/>
  <c r="AG900" i="47"/>
  <c r="AK900" i="47" s="1"/>
  <c r="D144" i="47"/>
  <c r="O144" i="47" s="1"/>
  <c r="D900" i="47"/>
  <c r="AG151" i="47"/>
  <c r="AK151" i="47" s="1"/>
  <c r="AG158" i="47"/>
  <c r="AK158" i="47" s="1"/>
  <c r="AG205" i="47"/>
  <c r="AK205" i="47" s="1"/>
  <c r="AG481" i="47"/>
  <c r="D194" i="47"/>
  <c r="D209" i="47"/>
  <c r="AG193" i="47"/>
  <c r="D899" i="47"/>
  <c r="AG216" i="47"/>
  <c r="AG898" i="47"/>
  <c r="AK898" i="47" s="1"/>
  <c r="D220" i="47"/>
  <c r="O220" i="47" s="1"/>
  <c r="D898" i="47"/>
  <c r="AG897" i="47"/>
  <c r="D897" i="47"/>
  <c r="O897" i="47" s="1"/>
  <c r="D894" i="47"/>
  <c r="O894" i="47" s="1"/>
  <c r="D235" i="47"/>
  <c r="O235" i="47" s="1"/>
  <c r="D239" i="47"/>
  <c r="O239" i="47" s="1"/>
  <c r="D193" i="47"/>
  <c r="O193" i="47" s="1"/>
  <c r="D192" i="47"/>
  <c r="O192" i="47" s="1"/>
  <c r="D480" i="47"/>
  <c r="AG480" i="47"/>
  <c r="D887" i="47"/>
  <c r="O887" i="47" s="1"/>
  <c r="D310" i="47"/>
  <c r="D881" i="47"/>
  <c r="O881" i="47" s="1"/>
  <c r="AG479" i="47"/>
  <c r="D316" i="47"/>
  <c r="O316" i="47" s="1"/>
  <c r="AG877" i="47"/>
  <c r="D874" i="47"/>
  <c r="D322" i="47"/>
  <c r="AG192" i="47"/>
  <c r="AG870" i="47"/>
  <c r="D191" i="47"/>
  <c r="O191" i="47" s="1"/>
  <c r="AG191" i="47"/>
  <c r="D330" i="47"/>
  <c r="O330" i="47" s="1"/>
  <c r="AG190" i="47"/>
  <c r="D190" i="47"/>
  <c r="AG866" i="47"/>
  <c r="D479" i="47"/>
  <c r="O479" i="47" s="1"/>
  <c r="D335" i="47"/>
  <c r="AG340" i="47"/>
  <c r="AK340" i="47" s="1"/>
  <c r="AG346" i="47"/>
  <c r="D350" i="47"/>
  <c r="O350" i="47" s="1"/>
  <c r="AG855" i="47"/>
  <c r="D408" i="47"/>
  <c r="O408" i="47" s="1"/>
  <c r="AG411" i="47"/>
  <c r="D189" i="47"/>
  <c r="AG189" i="47"/>
  <c r="D478" i="47"/>
  <c r="AG478" i="47"/>
  <c r="AG848" i="47"/>
  <c r="D188" i="47"/>
  <c r="D187" i="47"/>
  <c r="D419" i="47"/>
  <c r="AG842" i="47"/>
  <c r="D835" i="47"/>
  <c r="O835" i="47" s="1"/>
  <c r="D186" i="47"/>
  <c r="AG830" i="47"/>
  <c r="AG186" i="47"/>
  <c r="D517" i="47"/>
  <c r="O517" i="47" s="1"/>
  <c r="D823" i="47"/>
  <c r="O823" i="47" s="1"/>
  <c r="D185" i="47"/>
  <c r="D521" i="47"/>
  <c r="D477" i="47"/>
  <c r="O477" i="47" s="1"/>
  <c r="D524" i="47"/>
  <c r="O524" i="47" s="1"/>
  <c r="AG477" i="47"/>
  <c r="AG819" i="47"/>
  <c r="AK819" i="47" s="1"/>
  <c r="D529" i="47"/>
  <c r="D814" i="47"/>
  <c r="AG184" i="47"/>
  <c r="D787" i="47"/>
  <c r="D782" i="47"/>
  <c r="O782" i="47" s="1"/>
  <c r="D778" i="47"/>
  <c r="D773" i="47"/>
  <c r="D184" i="47"/>
  <c r="O184" i="47" s="1"/>
  <c r="D548" i="47"/>
  <c r="D761" i="47"/>
  <c r="D476" i="47"/>
  <c r="D183" i="47"/>
  <c r="O183" i="47" s="1"/>
  <c r="AG552" i="47"/>
  <c r="AK552" i="47" s="1"/>
  <c r="D758" i="47"/>
  <c r="O758" i="47" s="1"/>
  <c r="AG556" i="47"/>
  <c r="D753" i="47"/>
  <c r="O753" i="47" s="1"/>
  <c r="D182" i="47"/>
  <c r="D562" i="47"/>
  <c r="D475" i="47"/>
  <c r="AG475" i="47"/>
  <c r="AG568" i="47"/>
  <c r="D611" i="47"/>
  <c r="D618" i="47"/>
  <c r="O618" i="47" s="1"/>
  <c r="D626" i="47"/>
  <c r="AG181" i="47"/>
  <c r="D630" i="47"/>
  <c r="O630" i="47" s="1"/>
  <c r="D474" i="47"/>
  <c r="D181" i="47"/>
  <c r="D644" i="47"/>
  <c r="D180" i="47"/>
  <c r="O180" i="47" s="1"/>
  <c r="D655" i="47"/>
  <c r="AG665" i="47"/>
  <c r="AG669" i="47"/>
  <c r="AK669" i="47" s="1"/>
  <c r="AG712" i="47"/>
  <c r="AG743" i="47"/>
  <c r="AG180" i="47"/>
  <c r="D473" i="47"/>
  <c r="O473" i="47" s="1"/>
  <c r="D717" i="47"/>
  <c r="AG179" i="47"/>
  <c r="AG473" i="47"/>
  <c r="D179" i="47"/>
  <c r="O179" i="47" s="1"/>
  <c r="AG726" i="47"/>
  <c r="D178" i="47"/>
  <c r="D736" i="47"/>
  <c r="AG472" i="47"/>
  <c r="AK472" i="47" s="1"/>
  <c r="AG742" i="47"/>
  <c r="D749" i="47"/>
  <c r="O749" i="47" s="1"/>
  <c r="D472" i="47"/>
  <c r="D177" i="47"/>
  <c r="O177" i="47" s="1"/>
  <c r="AG753" i="47"/>
  <c r="AG738" i="47"/>
  <c r="D176" i="47"/>
  <c r="O176" i="47" s="1"/>
  <c r="AG176" i="47"/>
  <c r="D756" i="47"/>
  <c r="AG471" i="47"/>
  <c r="AK471" i="47" s="1"/>
  <c r="AG760" i="47"/>
  <c r="AK760" i="47" s="1"/>
  <c r="AG731" i="47"/>
  <c r="AK731" i="47" s="1"/>
  <c r="D175" i="47"/>
  <c r="D471" i="47"/>
  <c r="D769" i="47"/>
  <c r="AG727" i="47"/>
  <c r="D774" i="47"/>
  <c r="AG779" i="47"/>
  <c r="D783" i="47"/>
  <c r="D788" i="47"/>
  <c r="AG812" i="47"/>
  <c r="D719" i="47"/>
  <c r="D174" i="47"/>
  <c r="O174" i="47" s="1"/>
  <c r="AG820" i="47"/>
  <c r="D824" i="47"/>
  <c r="O824" i="47" s="1"/>
  <c r="AG470" i="47"/>
  <c r="D470" i="47"/>
  <c r="AG173" i="47"/>
  <c r="AK173" i="47" s="1"/>
  <c r="D826" i="47"/>
  <c r="D829" i="47"/>
  <c r="O829" i="47" s="1"/>
  <c r="D469" i="47"/>
  <c r="O469" i="47" s="1"/>
  <c r="AG469" i="47"/>
  <c r="D715" i="47"/>
  <c r="D834" i="47"/>
  <c r="D838" i="47"/>
  <c r="D843" i="47"/>
  <c r="D847" i="47"/>
  <c r="AG850" i="47"/>
  <c r="D173" i="47"/>
  <c r="D852" i="47"/>
  <c r="O852" i="47" s="1"/>
  <c r="D855" i="47"/>
  <c r="O855" i="47" s="1"/>
  <c r="D859" i="47"/>
  <c r="D460" i="47"/>
  <c r="O460" i="47" s="1"/>
  <c r="D861" i="47"/>
  <c r="D867" i="47"/>
  <c r="O867" i="47" s="1"/>
  <c r="D456" i="47"/>
  <c r="O456" i="47" s="1"/>
  <c r="D870" i="47"/>
  <c r="O870" i="47" s="1"/>
  <c r="D872" i="47"/>
  <c r="D876" i="47"/>
  <c r="AG673" i="47"/>
  <c r="D172" i="47"/>
  <c r="AG171" i="47"/>
  <c r="D879" i="47"/>
  <c r="O879" i="47" s="1"/>
  <c r="AG882" i="47"/>
  <c r="AK882" i="47" s="1"/>
  <c r="D885" i="47"/>
  <c r="AG889" i="47"/>
  <c r="AG892" i="47"/>
  <c r="D448" i="47"/>
  <c r="D441" i="47"/>
  <c r="O441" i="47" s="1"/>
  <c r="D896" i="47"/>
  <c r="O896" i="47" s="1"/>
  <c r="AG667" i="47"/>
  <c r="AK667" i="47" s="1"/>
  <c r="D663" i="47"/>
  <c r="O663" i="47" s="1"/>
  <c r="AG916" i="47"/>
  <c r="D171" i="47"/>
  <c r="O171" i="47" s="1"/>
  <c r="D919" i="47"/>
  <c r="AG170" i="47"/>
  <c r="AG434" i="47"/>
  <c r="D921" i="47"/>
  <c r="D926" i="47"/>
  <c r="O926" i="47" s="1"/>
  <c r="D928" i="47"/>
  <c r="O928" i="47" s="1"/>
  <c r="D430" i="47"/>
  <c r="O430" i="47" s="1"/>
  <c r="D930" i="47"/>
  <c r="O930" i="47" s="1"/>
  <c r="D425" i="47"/>
  <c r="O425" i="47" s="1"/>
  <c r="D938" i="47"/>
  <c r="AG941" i="47"/>
  <c r="AK941" i="47" s="1"/>
  <c r="AG419" i="47"/>
  <c r="D170" i="47"/>
  <c r="O170" i="47" s="1"/>
  <c r="AG945" i="47"/>
  <c r="AG169" i="47"/>
  <c r="D653" i="47"/>
  <c r="O653" i="47" s="1"/>
  <c r="D946" i="47"/>
  <c r="D947" i="47"/>
  <c r="D949" i="47"/>
  <c r="D648" i="47"/>
  <c r="O648" i="47" s="1"/>
  <c r="AG950" i="47"/>
  <c r="AK950" i="47" s="1"/>
  <c r="D950" i="47"/>
  <c r="D952" i="47"/>
  <c r="D954" i="47"/>
  <c r="AG954" i="47"/>
  <c r="AK954" i="47" s="1"/>
  <c r="D169" i="47"/>
  <c r="O169" i="47" s="1"/>
  <c r="AG168" i="47"/>
  <c r="AK168" i="47" s="1"/>
  <c r="D15" i="47"/>
  <c r="D646" i="47"/>
  <c r="AG640" i="47"/>
  <c r="AK640" i="47" s="1"/>
  <c r="D636" i="47"/>
  <c r="D614" i="47"/>
  <c r="D610" i="47"/>
  <c r="O610" i="47" s="1"/>
  <c r="D564" i="47"/>
  <c r="O564" i="47" s="1"/>
  <c r="D407" i="47"/>
  <c r="D560" i="47"/>
  <c r="AG554" i="47"/>
  <c r="AG329" i="47"/>
  <c r="D168" i="47"/>
  <c r="AG541" i="47"/>
  <c r="AG167" i="47"/>
  <c r="D345" i="47"/>
  <c r="O345" i="47" s="1"/>
  <c r="D535" i="47"/>
  <c r="O535" i="47" s="1"/>
  <c r="D336" i="47"/>
  <c r="D518" i="47"/>
  <c r="AG514" i="47"/>
  <c r="AK514" i="47" s="1"/>
  <c r="AG509" i="47"/>
  <c r="D468" i="47"/>
  <c r="O468" i="47" s="1"/>
  <c r="AG330" i="47"/>
  <c r="D461" i="47"/>
  <c r="D451" i="47"/>
  <c r="D167" i="47"/>
  <c r="D446" i="47"/>
  <c r="AG441" i="47"/>
  <c r="D431" i="47"/>
  <c r="D426" i="47"/>
  <c r="AG421" i="47"/>
  <c r="D414" i="47"/>
  <c r="D353" i="47"/>
  <c r="D579" i="47"/>
  <c r="D344" i="47"/>
  <c r="AG339" i="47"/>
  <c r="AK339" i="47" s="1"/>
  <c r="AG333" i="47"/>
  <c r="D166" i="47"/>
  <c r="AG165" i="47"/>
  <c r="AK165" i="47" s="1"/>
  <c r="AG322" i="47"/>
  <c r="AK322" i="47" s="1"/>
  <c r="D317" i="47"/>
  <c r="O317" i="47" s="1"/>
  <c r="D311" i="47"/>
  <c r="AG248" i="47"/>
  <c r="AK248" i="47" s="1"/>
  <c r="AG319" i="47"/>
  <c r="AK319" i="47" s="1"/>
  <c r="AG223" i="47"/>
  <c r="D213" i="47"/>
  <c r="O213" i="47" s="1"/>
  <c r="AG313" i="47"/>
  <c r="AG307" i="47"/>
  <c r="AG161" i="47"/>
  <c r="D154" i="47"/>
  <c r="D165" i="47"/>
  <c r="AG147" i="47"/>
  <c r="AG164" i="47"/>
  <c r="AK164" i="47" s="1"/>
  <c r="D138" i="47"/>
  <c r="AG124" i="47"/>
  <c r="AG116" i="47"/>
  <c r="D105" i="47"/>
  <c r="O105" i="47" s="1"/>
  <c r="D244" i="47"/>
  <c r="AG32" i="47"/>
  <c r="AK32" i="47" s="1"/>
  <c r="AG239" i="47"/>
  <c r="AG23" i="47"/>
  <c r="AK23" i="47" s="1"/>
  <c r="D18" i="47"/>
  <c r="AG12" i="47"/>
  <c r="D164" i="47"/>
  <c r="AG232" i="47"/>
  <c r="AG163" i="47"/>
  <c r="AK163" i="47" s="1"/>
  <c r="D811" i="47"/>
  <c r="D30" i="47"/>
  <c r="O30" i="47" s="1"/>
  <c r="AG810" i="47"/>
  <c r="D810" i="47"/>
  <c r="D809" i="47"/>
  <c r="AG809" i="47"/>
  <c r="AG808" i="47"/>
  <c r="AG220" i="47"/>
  <c r="D808" i="47"/>
  <c r="AG807" i="47"/>
  <c r="D163" i="47"/>
  <c r="AG162" i="47"/>
  <c r="AK162" i="47" s="1"/>
  <c r="AG112" i="47"/>
  <c r="AG119" i="47"/>
  <c r="AK119" i="47" s="1"/>
  <c r="D807" i="47"/>
  <c r="O807" i="47" s="1"/>
  <c r="D130" i="47"/>
  <c r="AG135" i="47"/>
  <c r="D160" i="47"/>
  <c r="D806" i="47"/>
  <c r="AG143" i="47"/>
  <c r="AK143" i="47" s="1"/>
  <c r="D151" i="47"/>
  <c r="D145" i="47"/>
  <c r="AG805" i="47"/>
  <c r="D149" i="47"/>
  <c r="D805" i="47"/>
  <c r="O805" i="47" s="1"/>
  <c r="D804" i="47"/>
  <c r="AG156" i="47"/>
  <c r="AK156" i="47" s="1"/>
  <c r="D140" i="47"/>
  <c r="O140" i="47" s="1"/>
  <c r="AG804" i="47"/>
  <c r="D162" i="47"/>
  <c r="AG212" i="47"/>
  <c r="AK212" i="47" s="1"/>
  <c r="D207" i="47"/>
  <c r="D803" i="47"/>
  <c r="AG803" i="47"/>
  <c r="AK803" i="47" s="1"/>
  <c r="D131" i="47"/>
  <c r="AG802" i="47"/>
  <c r="AG217" i="47"/>
  <c r="D802" i="47"/>
  <c r="O802" i="47" s="1"/>
  <c r="D222" i="47"/>
  <c r="D801" i="47"/>
  <c r="O801" i="47" s="1"/>
  <c r="AG801" i="47"/>
  <c r="D800" i="47"/>
  <c r="D799" i="47"/>
  <c r="O799" i="47" s="1"/>
  <c r="AG798" i="47"/>
  <c r="D798" i="47"/>
  <c r="D797" i="47"/>
  <c r="AG797" i="47"/>
  <c r="AG231" i="47"/>
  <c r="D796" i="47"/>
  <c r="O796" i="47" s="1"/>
  <c r="AG796" i="47"/>
  <c r="D795" i="47"/>
  <c r="D794" i="47"/>
  <c r="D306" i="47"/>
  <c r="D119" i="47"/>
  <c r="AG793" i="47"/>
  <c r="AK793" i="47" s="1"/>
  <c r="D312" i="47"/>
  <c r="D793" i="47"/>
  <c r="AG792" i="47"/>
  <c r="AK792" i="47" s="1"/>
  <c r="D114" i="47"/>
  <c r="D790" i="47"/>
  <c r="D785" i="47"/>
  <c r="D321" i="47"/>
  <c r="O321" i="47" s="1"/>
  <c r="AG141" i="47"/>
  <c r="D781" i="47"/>
  <c r="O781" i="47" s="1"/>
  <c r="D776" i="47"/>
  <c r="O776" i="47" s="1"/>
  <c r="D135" i="47"/>
  <c r="O135" i="47" s="1"/>
  <c r="D772" i="47"/>
  <c r="AG768" i="47"/>
  <c r="D763" i="47"/>
  <c r="D760" i="47"/>
  <c r="AG756" i="47"/>
  <c r="AK756" i="47" s="1"/>
  <c r="AG747" i="47"/>
  <c r="AG744" i="47"/>
  <c r="D115" i="47"/>
  <c r="AG740" i="47"/>
  <c r="AK740" i="47" s="1"/>
  <c r="D737" i="47"/>
  <c r="AG334" i="47"/>
  <c r="D339" i="47"/>
  <c r="D343" i="47"/>
  <c r="O343" i="47" s="1"/>
  <c r="D106" i="47"/>
  <c r="D732" i="47"/>
  <c r="D34" i="47"/>
  <c r="AG347" i="47"/>
  <c r="AK347" i="47" s="1"/>
  <c r="D29" i="47"/>
  <c r="O29" i="47" s="1"/>
  <c r="AG24" i="47"/>
  <c r="D728" i="47"/>
  <c r="O728" i="47" s="1"/>
  <c r="AG355" i="47"/>
  <c r="AK355" i="47" s="1"/>
  <c r="D724" i="47"/>
  <c r="O724" i="47" s="1"/>
  <c r="D16" i="47"/>
  <c r="O16" i="47" s="1"/>
  <c r="D720" i="47"/>
  <c r="D406" i="47"/>
  <c r="O406" i="47" s="1"/>
  <c r="AG714" i="47"/>
  <c r="AK714" i="47" s="1"/>
  <c r="D710" i="47"/>
  <c r="D669" i="47"/>
  <c r="D405" i="47"/>
  <c r="AG414" i="47"/>
  <c r="AK414" i="47" s="1"/>
  <c r="D665" i="47"/>
  <c r="O665" i="47" s="1"/>
  <c r="D659" i="47"/>
  <c r="AG404" i="47"/>
  <c r="D404" i="47"/>
  <c r="AG19" i="47"/>
  <c r="AK19" i="47" s="1"/>
  <c r="AG656" i="47"/>
  <c r="AK656" i="47" s="1"/>
  <c r="AG403" i="47"/>
  <c r="D423" i="47"/>
  <c r="D427" i="47"/>
  <c r="AG650" i="47"/>
  <c r="AK650" i="47" s="1"/>
  <c r="AG435" i="47"/>
  <c r="AK435" i="47" s="1"/>
  <c r="AG439" i="47"/>
  <c r="AG443" i="47"/>
  <c r="AG451" i="47"/>
  <c r="AG637" i="47"/>
  <c r="AK637" i="47" s="1"/>
  <c r="D102" i="47"/>
  <c r="D457" i="47"/>
  <c r="O457" i="47" s="1"/>
  <c r="AG633" i="47"/>
  <c r="D403" i="47"/>
  <c r="O403" i="47" s="1"/>
  <c r="D629" i="47"/>
  <c r="O629" i="47" s="1"/>
  <c r="D462" i="47"/>
  <c r="D622" i="47"/>
  <c r="AG619" i="47"/>
  <c r="AK619" i="47" s="1"/>
  <c r="AG101" i="47"/>
  <c r="D615" i="47"/>
  <c r="O615" i="47" s="1"/>
  <c r="D101" i="47"/>
  <c r="AG402" i="47"/>
  <c r="AG609" i="47"/>
  <c r="AK609" i="47" s="1"/>
  <c r="D565" i="47"/>
  <c r="D402" i="47"/>
  <c r="D561" i="47"/>
  <c r="O561" i="47" s="1"/>
  <c r="D401" i="47"/>
  <c r="AG546" i="47"/>
  <c r="D100" i="47"/>
  <c r="D400" i="47"/>
  <c r="O400" i="47" s="1"/>
  <c r="AG99" i="47"/>
  <c r="AG400" i="47"/>
  <c r="AG529" i="47"/>
  <c r="AK529" i="47" s="1"/>
  <c r="D99" i="47"/>
  <c r="O99" i="47" s="1"/>
  <c r="D98" i="47"/>
  <c r="D525" i="47"/>
  <c r="AG98" i="47"/>
  <c r="AK98" i="47" s="1"/>
  <c r="D399" i="47"/>
  <c r="AG399" i="47"/>
  <c r="D398" i="47"/>
  <c r="AG398" i="47"/>
  <c r="D515" i="47"/>
  <c r="D464" i="47"/>
  <c r="AG97" i="47"/>
  <c r="AK97" i="47" s="1"/>
  <c r="AG460" i="47"/>
  <c r="AG454" i="47"/>
  <c r="D449" i="47"/>
  <c r="AG445" i="47"/>
  <c r="D439" i="47"/>
  <c r="O439" i="47" s="1"/>
  <c r="D397" i="47"/>
  <c r="AG397" i="47"/>
  <c r="D97" i="47"/>
  <c r="AG96" i="47"/>
  <c r="D396" i="47"/>
  <c r="O396" i="47" s="1"/>
  <c r="AG396" i="47"/>
  <c r="D395" i="47"/>
  <c r="AG395" i="47"/>
  <c r="AG433" i="47"/>
  <c r="AK433" i="47" s="1"/>
  <c r="AG425" i="47"/>
  <c r="AG420" i="47"/>
  <c r="AK420" i="47" s="1"/>
  <c r="AG412" i="47"/>
  <c r="AK412" i="47" s="1"/>
  <c r="D355" i="47"/>
  <c r="AG350" i="47"/>
  <c r="D340" i="47"/>
  <c r="D96" i="47"/>
  <c r="O96" i="47" s="1"/>
  <c r="D394" i="47"/>
  <c r="O394" i="47" s="1"/>
  <c r="AG95" i="47"/>
  <c r="AK95" i="47" s="1"/>
  <c r="D331" i="47"/>
  <c r="AG394" i="47"/>
  <c r="AG325" i="47"/>
  <c r="D246" i="47"/>
  <c r="AG393" i="47"/>
  <c r="AK393" i="47" s="1"/>
  <c r="AG235" i="47"/>
  <c r="D225" i="47"/>
  <c r="D393" i="47"/>
  <c r="D216" i="47"/>
  <c r="O216" i="47" s="1"/>
  <c r="AG392" i="47"/>
  <c r="D95" i="47"/>
  <c r="AG94" i="47"/>
  <c r="AK94" i="47" s="1"/>
  <c r="D210" i="47"/>
  <c r="D392" i="47"/>
  <c r="O392" i="47" s="1"/>
  <c r="D205" i="47"/>
  <c r="AG391" i="47"/>
  <c r="AG159" i="47"/>
  <c r="AK159" i="47" s="1"/>
  <c r="AG146" i="47"/>
  <c r="AK146" i="47" s="1"/>
  <c r="D391" i="47"/>
  <c r="O391" i="47" s="1"/>
  <c r="AG390" i="47"/>
  <c r="AG136" i="47"/>
  <c r="AK136" i="47" s="1"/>
  <c r="D126" i="47"/>
  <c r="O126" i="47" s="1"/>
  <c r="D121" i="47"/>
  <c r="D94" i="47"/>
  <c r="AG114" i="47"/>
  <c r="AK114" i="47" s="1"/>
  <c r="AG93" i="47"/>
  <c r="AK93" i="47" s="1"/>
  <c r="D17" i="47"/>
  <c r="D390" i="47"/>
  <c r="O390" i="47" s="1"/>
  <c r="D9" i="47"/>
  <c r="O9" i="47" s="1"/>
  <c r="AG709" i="47"/>
  <c r="D389" i="47"/>
  <c r="D709" i="47"/>
  <c r="O709" i="47" s="1"/>
  <c r="AG708" i="47"/>
  <c r="D466" i="47"/>
  <c r="O466" i="47" s="1"/>
  <c r="D708" i="47"/>
  <c r="D707" i="47"/>
  <c r="O707" i="47" s="1"/>
  <c r="D93" i="47"/>
  <c r="AG707" i="47"/>
  <c r="D706" i="47"/>
  <c r="D705" i="47"/>
  <c r="O705" i="47" s="1"/>
  <c r="AG705" i="47"/>
  <c r="AG704" i="47"/>
  <c r="D704" i="47"/>
  <c r="O704" i="47" s="1"/>
  <c r="D92" i="47"/>
  <c r="D509" i="47"/>
  <c r="O509" i="47" s="1"/>
  <c r="AG513" i="47"/>
  <c r="AG703" i="47"/>
  <c r="D703" i="47"/>
  <c r="D520" i="47"/>
  <c r="O520" i="47" s="1"/>
  <c r="D702" i="47"/>
  <c r="O702" i="47" s="1"/>
  <c r="D91" i="47"/>
  <c r="O91" i="47" s="1"/>
  <c r="AG525" i="47"/>
  <c r="AK525" i="47" s="1"/>
  <c r="AG388" i="47"/>
  <c r="AG702" i="47"/>
  <c r="D530" i="47"/>
  <c r="AG536" i="47"/>
  <c r="AK536" i="47" s="1"/>
  <c r="D388" i="47"/>
  <c r="O388" i="47" s="1"/>
  <c r="D701" i="47"/>
  <c r="D545" i="47"/>
  <c r="D90" i="47"/>
  <c r="D387" i="47"/>
  <c r="AG89" i="47"/>
  <c r="D89" i="47"/>
  <c r="O89" i="47" s="1"/>
  <c r="D700" i="47"/>
  <c r="O700" i="47" s="1"/>
  <c r="AG387" i="47"/>
  <c r="AK387" i="47" s="1"/>
  <c r="AG700" i="47"/>
  <c r="D88" i="47"/>
  <c r="O88" i="47" s="1"/>
  <c r="AG551" i="47"/>
  <c r="AG88" i="47"/>
  <c r="AG386" i="47"/>
  <c r="D557" i="47"/>
  <c r="O557" i="47" s="1"/>
  <c r="D87" i="47"/>
  <c r="AG87" i="47"/>
  <c r="D86" i="47"/>
  <c r="O86" i="47" s="1"/>
  <c r="AG86" i="47"/>
  <c r="AG699" i="47"/>
  <c r="D699" i="47"/>
  <c r="D698" i="47"/>
  <c r="O698" i="47" s="1"/>
  <c r="D85" i="47"/>
  <c r="O85" i="47" s="1"/>
  <c r="AG85" i="47"/>
  <c r="AG698" i="47"/>
  <c r="AG84" i="47"/>
  <c r="D84" i="47"/>
  <c r="AG697" i="47"/>
  <c r="D386" i="47"/>
  <c r="O386" i="47" s="1"/>
  <c r="D697" i="47"/>
  <c r="AG385" i="47"/>
  <c r="AG565" i="47"/>
  <c r="D696" i="47"/>
  <c r="O696" i="47" s="1"/>
  <c r="D83" i="47"/>
  <c r="AG83" i="47"/>
  <c r="D82" i="47"/>
  <c r="D385" i="47"/>
  <c r="O385" i="47" s="1"/>
  <c r="D609" i="47"/>
  <c r="D384" i="47"/>
  <c r="AG696" i="47"/>
  <c r="D612" i="47"/>
  <c r="O612" i="47" s="1"/>
  <c r="AG384" i="47"/>
  <c r="D81" i="47"/>
  <c r="D617" i="47"/>
  <c r="O617" i="47" s="1"/>
  <c r="D621" i="47"/>
  <c r="D624" i="47"/>
  <c r="D80" i="47"/>
  <c r="AG80" i="47"/>
  <c r="D695" i="47"/>
  <c r="O695" i="47" s="1"/>
  <c r="AG79" i="47"/>
  <c r="D628" i="47"/>
  <c r="O628" i="47" s="1"/>
  <c r="AG631" i="47"/>
  <c r="AK631" i="47" s="1"/>
  <c r="D79" i="47"/>
  <c r="D634" i="47"/>
  <c r="O634" i="47" s="1"/>
  <c r="D641" i="47"/>
  <c r="O641" i="47" s="1"/>
  <c r="D694" i="47"/>
  <c r="D645" i="47"/>
  <c r="AG693" i="47"/>
  <c r="D652" i="47"/>
  <c r="D383" i="47"/>
  <c r="AG874" i="47"/>
  <c r="AK874" i="47" s="1"/>
  <c r="D660" i="47"/>
  <c r="AG664" i="47"/>
  <c r="D78" i="47"/>
  <c r="O78" i="47" s="1"/>
  <c r="AG78" i="47"/>
  <c r="D668" i="47"/>
  <c r="D77" i="47"/>
  <c r="O77" i="47" s="1"/>
  <c r="D673" i="47"/>
  <c r="O673" i="47" s="1"/>
  <c r="AG77" i="47"/>
  <c r="D382" i="47"/>
  <c r="AG718" i="47"/>
  <c r="AK718" i="47" s="1"/>
  <c r="D722" i="47"/>
  <c r="D730" i="47"/>
  <c r="AG382" i="47"/>
  <c r="AK382" i="47" s="1"/>
  <c r="AG735" i="47"/>
  <c r="D381" i="47"/>
  <c r="AG76" i="47"/>
  <c r="AK76" i="47" s="1"/>
  <c r="D693" i="47"/>
  <c r="AG381" i="47"/>
  <c r="D76" i="47"/>
  <c r="D746" i="47"/>
  <c r="AG75" i="47"/>
  <c r="D75" i="47"/>
  <c r="O75" i="47" s="1"/>
  <c r="D750" i="47"/>
  <c r="O750" i="47" s="1"/>
  <c r="D74" i="47"/>
  <c r="D380" i="47"/>
  <c r="AG380" i="47"/>
  <c r="D764" i="47"/>
  <c r="AG379" i="47"/>
  <c r="AG692" i="47"/>
  <c r="D768" i="47"/>
  <c r="AG774" i="47"/>
  <c r="AK774" i="47" s="1"/>
  <c r="D692" i="47"/>
  <c r="O692" i="47" s="1"/>
  <c r="D779" i="47"/>
  <c r="O779" i="47" s="1"/>
  <c r="AG74" i="47"/>
  <c r="AG784" i="47"/>
  <c r="AK784" i="47" s="1"/>
  <c r="AG787" i="47"/>
  <c r="AK787" i="47" s="1"/>
  <c r="D73" i="47"/>
  <c r="D791" i="47"/>
  <c r="D379" i="47"/>
  <c r="O379" i="47" s="1"/>
  <c r="D813" i="47"/>
  <c r="D816" i="47"/>
  <c r="AG821" i="47"/>
  <c r="AK821" i="47" s="1"/>
  <c r="D691" i="47"/>
  <c r="AG691" i="47"/>
  <c r="AK691" i="47" s="1"/>
  <c r="AG73" i="47"/>
  <c r="AG378" i="47"/>
  <c r="D378" i="47"/>
  <c r="O378" i="47" s="1"/>
  <c r="D825" i="47"/>
  <c r="AG377" i="47"/>
  <c r="AG833" i="47"/>
  <c r="AG836" i="47"/>
  <c r="AK836" i="47" s="1"/>
  <c r="D72" i="47"/>
  <c r="D839" i="47"/>
  <c r="O839" i="47" s="1"/>
  <c r="AG72" i="47"/>
  <c r="D842" i="47"/>
  <c r="D845" i="47"/>
  <c r="O845" i="47" s="1"/>
  <c r="AG690" i="47"/>
  <c r="AG849" i="47"/>
  <c r="D690" i="47"/>
  <c r="O690" i="47" s="1"/>
  <c r="D851" i="47"/>
  <c r="O851" i="47" s="1"/>
  <c r="AG71" i="47"/>
  <c r="D854" i="47"/>
  <c r="D377" i="47"/>
  <c r="D376" i="47"/>
  <c r="D863" i="47"/>
  <c r="D71" i="47"/>
  <c r="AG376" i="47"/>
  <c r="AG867" i="47"/>
  <c r="AG375" i="47"/>
  <c r="D375" i="47"/>
  <c r="D70" i="47"/>
  <c r="D689" i="47"/>
  <c r="AG70" i="47"/>
  <c r="D374" i="47"/>
  <c r="AG374" i="47"/>
  <c r="AG879" i="47"/>
  <c r="AG881" i="47"/>
  <c r="AG885" i="47"/>
  <c r="AK885" i="47" s="1"/>
  <c r="AG373" i="47"/>
  <c r="D69" i="47"/>
  <c r="D373" i="47"/>
  <c r="O373" i="47" s="1"/>
  <c r="AG69" i="47"/>
  <c r="AK69" i="47" s="1"/>
  <c r="AG688" i="47"/>
  <c r="AK688" i="47" s="1"/>
  <c r="D889" i="47"/>
  <c r="O889" i="47" s="1"/>
  <c r="D68" i="47"/>
  <c r="AG68" i="47"/>
  <c r="AG67" i="47"/>
  <c r="D891" i="47"/>
  <c r="AG915" i="47"/>
  <c r="D67" i="47"/>
  <c r="AG372" i="47"/>
  <c r="AG919" i="47"/>
  <c r="AK919" i="47" s="1"/>
  <c r="AG922" i="47"/>
  <c r="AG925" i="47"/>
  <c r="D66" i="47"/>
  <c r="D927" i="47"/>
  <c r="O927" i="47" s="1"/>
  <c r="D65" i="47"/>
  <c r="AG931" i="47"/>
  <c r="D372" i="47"/>
  <c r="AG934" i="47"/>
  <c r="AG937" i="47"/>
  <c r="AK937" i="47" s="1"/>
  <c r="AG65" i="47"/>
  <c r="AG371" i="47"/>
  <c r="D688" i="47"/>
  <c r="AG942" i="47"/>
  <c r="D944" i="47"/>
  <c r="D945" i="47"/>
  <c r="O945" i="47" s="1"/>
  <c r="D687" i="47"/>
  <c r="O687" i="47" s="1"/>
  <c r="AG64" i="47"/>
  <c r="D64" i="47"/>
  <c r="O64" i="47" s="1"/>
  <c r="AG687" i="47"/>
  <c r="D371" i="47"/>
  <c r="AG370" i="47"/>
  <c r="AG948" i="47"/>
  <c r="AK948" i="47" s="1"/>
  <c r="AG951" i="47"/>
  <c r="AK951" i="47" s="1"/>
  <c r="AG953" i="47"/>
  <c r="D63" i="47"/>
  <c r="O63" i="47" s="1"/>
  <c r="AG686" i="47"/>
  <c r="D370" i="47"/>
  <c r="D62" i="47"/>
  <c r="AG17" i="47"/>
  <c r="AK17" i="47" s="1"/>
  <c r="D23" i="47"/>
  <c r="D686" i="47"/>
  <c r="O686" i="47" s="1"/>
  <c r="AG685" i="47"/>
  <c r="D685" i="47"/>
  <c r="D684" i="47"/>
  <c r="AG62" i="47"/>
  <c r="AK62" i="47" s="1"/>
  <c r="AG369" i="47"/>
  <c r="D369" i="47"/>
  <c r="O369" i="47" s="1"/>
  <c r="AG61" i="47"/>
  <c r="D33" i="47"/>
  <c r="O33" i="47" s="1"/>
  <c r="AG683" i="47"/>
  <c r="D683" i="47"/>
  <c r="AG682" i="47"/>
  <c r="D682" i="47"/>
  <c r="O682" i="47" s="1"/>
  <c r="AG681" i="47"/>
  <c r="D61" i="47"/>
  <c r="O61" i="47" s="1"/>
  <c r="AG60" i="47"/>
  <c r="D681" i="47"/>
  <c r="O681" i="47" s="1"/>
  <c r="D368" i="47"/>
  <c r="O368" i="47" s="1"/>
  <c r="D60" i="47"/>
  <c r="D680" i="47"/>
  <c r="AG368" i="47"/>
  <c r="AG680" i="47"/>
  <c r="AK680" i="47" s="1"/>
  <c r="D118" i="47"/>
  <c r="D367" i="47"/>
  <c r="O367" i="47" s="1"/>
  <c r="AG367" i="47"/>
  <c r="AG679" i="47"/>
  <c r="AG366" i="47"/>
  <c r="D59" i="47"/>
  <c r="D123" i="47"/>
  <c r="O123" i="47" s="1"/>
  <c r="D679" i="47"/>
  <c r="O679" i="47" s="1"/>
  <c r="D366" i="47"/>
  <c r="O366" i="47" s="1"/>
  <c r="D678" i="47"/>
  <c r="O678" i="47" s="1"/>
  <c r="AG534" i="47"/>
  <c r="AG772" i="47"/>
  <c r="AG177" i="47"/>
  <c r="AG678" i="47"/>
  <c r="D365" i="47"/>
  <c r="O365" i="47" s="1"/>
  <c r="AG365" i="47"/>
  <c r="D129" i="47"/>
  <c r="D364" i="47"/>
  <c r="D58" i="47"/>
  <c r="AG364" i="47"/>
  <c r="AG57" i="47"/>
  <c r="D139" i="47"/>
  <c r="D363" i="47"/>
  <c r="D362" i="47"/>
  <c r="D677" i="47"/>
  <c r="D676" i="47"/>
  <c r="D675" i="47"/>
  <c r="O675" i="47" s="1"/>
  <c r="AG675" i="47"/>
  <c r="AG674" i="47"/>
  <c r="D674" i="47"/>
  <c r="AG670" i="47"/>
  <c r="AK670" i="47" s="1"/>
  <c r="D57" i="47"/>
  <c r="O57" i="47" s="1"/>
  <c r="D361" i="47"/>
  <c r="AG666" i="47"/>
  <c r="AK666" i="47" s="1"/>
  <c r="D662" i="47"/>
  <c r="O662" i="47" s="1"/>
  <c r="D657" i="47"/>
  <c r="O657" i="47" s="1"/>
  <c r="AG652" i="47"/>
  <c r="AG641" i="47"/>
  <c r="D360" i="47"/>
  <c r="AG359" i="47"/>
  <c r="AK359" i="47" s="1"/>
  <c r="AG636" i="47"/>
  <c r="AK636" i="47" s="1"/>
  <c r="D155" i="47"/>
  <c r="D627" i="47"/>
  <c r="O627" i="47" s="1"/>
  <c r="D56" i="47"/>
  <c r="D158" i="47"/>
  <c r="D211" i="47"/>
  <c r="O211" i="47" s="1"/>
  <c r="D215" i="47"/>
  <c r="O215" i="47" s="1"/>
  <c r="AG620" i="47"/>
  <c r="AG616" i="47"/>
  <c r="AG219" i="47"/>
  <c r="AK219" i="47" s="1"/>
  <c r="D359" i="47"/>
  <c r="D559" i="47"/>
  <c r="O559" i="47" s="1"/>
  <c r="AG555" i="47"/>
  <c r="AK555" i="47" s="1"/>
  <c r="D544" i="47"/>
  <c r="D540" i="47"/>
  <c r="D55" i="47"/>
  <c r="AG535" i="47"/>
  <c r="D526" i="47"/>
  <c r="D358" i="47"/>
  <c r="D522" i="47"/>
  <c r="D516" i="47"/>
  <c r="D357" i="47"/>
  <c r="D54" i="47"/>
  <c r="D512" i="47"/>
  <c r="D508" i="47"/>
  <c r="AG466" i="47"/>
  <c r="AG462" i="47"/>
  <c r="AK462" i="47" s="1"/>
  <c r="AG458" i="47"/>
  <c r="AK458" i="47" s="1"/>
  <c r="D453" i="47"/>
  <c r="O453" i="47" s="1"/>
  <c r="D450" i="47"/>
  <c r="O450" i="47" s="1"/>
  <c r="D444" i="47"/>
  <c r="D440" i="47"/>
  <c r="AG356" i="47"/>
  <c r="D356" i="47"/>
  <c r="D53" i="47"/>
  <c r="D437" i="47"/>
  <c r="D434" i="47"/>
  <c r="O434" i="47" s="1"/>
  <c r="D429" i="47"/>
  <c r="D420" i="47"/>
  <c r="AG416" i="47"/>
  <c r="AG406" i="47"/>
  <c r="D352" i="47"/>
  <c r="D348" i="47"/>
  <c r="AG338" i="47"/>
  <c r="AK338" i="47" s="1"/>
  <c r="D329" i="47"/>
  <c r="AG321" i="47"/>
  <c r="D52" i="47"/>
  <c r="D313" i="47"/>
  <c r="O313" i="47" s="1"/>
  <c r="AG51" i="47"/>
  <c r="AG345" i="47"/>
  <c r="D341" i="47"/>
  <c r="D308" i="47"/>
  <c r="D245" i="47"/>
  <c r="D233" i="47"/>
  <c r="O233" i="47" s="1"/>
  <c r="AG228" i="47"/>
  <c r="D223" i="47"/>
  <c r="O223" i="47" s="1"/>
  <c r="D218" i="47"/>
  <c r="AG207" i="47"/>
  <c r="AK207" i="47" s="1"/>
  <c r="D161" i="47"/>
  <c r="O161" i="47" s="1"/>
  <c r="D51" i="47"/>
  <c r="O51" i="47" s="1"/>
  <c r="AG335" i="47"/>
  <c r="AG154" i="47"/>
  <c r="AK154" i="47" s="1"/>
  <c r="D146" i="47"/>
  <c r="AG138" i="47"/>
  <c r="AK138" i="47" s="1"/>
  <c r="D122" i="47"/>
  <c r="D117" i="47"/>
  <c r="O117" i="47" s="1"/>
  <c r="D109" i="47"/>
  <c r="O109" i="47" s="1"/>
  <c r="AG34" i="47"/>
  <c r="AK34" i="47" s="1"/>
  <c r="AG29" i="47"/>
  <c r="AG327" i="47"/>
  <c r="AG16" i="47"/>
  <c r="D50" i="47"/>
  <c r="O50" i="47" s="1"/>
  <c r="AG9" i="47"/>
  <c r="D608" i="47"/>
  <c r="O608" i="47" s="1"/>
  <c r="D226" i="47"/>
  <c r="O226" i="47" s="1"/>
  <c r="D230" i="47"/>
  <c r="D318" i="47"/>
  <c r="AG607" i="47"/>
  <c r="D607" i="47"/>
  <c r="O607" i="47" s="1"/>
  <c r="AG236" i="47"/>
  <c r="AK236" i="47" s="1"/>
  <c r="D606" i="47"/>
  <c r="D605" i="47"/>
  <c r="O605" i="47" s="1"/>
  <c r="AG605" i="47"/>
  <c r="D49" i="47"/>
  <c r="D604" i="47"/>
  <c r="AG48" i="47"/>
  <c r="D247" i="47"/>
  <c r="O247" i="47" s="1"/>
  <c r="AG315" i="47"/>
  <c r="AK315" i="47" s="1"/>
  <c r="AG603" i="47"/>
  <c r="AK603" i="47" s="1"/>
  <c r="D603" i="47"/>
  <c r="D319" i="47"/>
  <c r="D602" i="47"/>
  <c r="AG602" i="47"/>
  <c r="D601" i="47"/>
  <c r="D600" i="47"/>
  <c r="AG600" i="47"/>
  <c r="D48" i="47"/>
  <c r="O48" i="47" s="1"/>
  <c r="D599" i="47"/>
  <c r="AG246" i="47"/>
  <c r="AK246" i="47" s="1"/>
  <c r="AG47" i="47"/>
  <c r="AG599" i="47"/>
  <c r="D328" i="47"/>
  <c r="D240" i="47"/>
  <c r="AG234" i="47"/>
  <c r="D598" i="47"/>
  <c r="D228" i="47"/>
  <c r="O228" i="47" s="1"/>
  <c r="AG598" i="47"/>
  <c r="D597" i="47"/>
  <c r="O597" i="47" s="1"/>
  <c r="AG597" i="47"/>
  <c r="D47" i="47"/>
  <c r="O47" i="47" s="1"/>
  <c r="D596" i="47"/>
  <c r="O596" i="47" s="1"/>
  <c r="AG596" i="47"/>
  <c r="D595" i="47"/>
  <c r="AG595" i="47"/>
  <c r="D337" i="47"/>
  <c r="AG594" i="47"/>
  <c r="D594" i="47"/>
  <c r="AG344" i="47"/>
  <c r="AK344" i="47" s="1"/>
  <c r="AG221" i="47"/>
  <c r="D593" i="47"/>
  <c r="D592" i="47"/>
  <c r="D46" i="47"/>
  <c r="AG592" i="47"/>
  <c r="AG45" i="47"/>
  <c r="AK45" i="47" s="1"/>
  <c r="D214" i="47"/>
  <c r="AG591" i="47"/>
  <c r="D591" i="47"/>
  <c r="D349" i="47"/>
  <c r="D590" i="47"/>
  <c r="AG590" i="47"/>
  <c r="D589" i="47"/>
  <c r="AG209" i="47"/>
  <c r="AG589" i="47"/>
  <c r="D588" i="47"/>
  <c r="O588" i="47" s="1"/>
  <c r="D45" i="47"/>
  <c r="AG588" i="47"/>
  <c r="AG44" i="47"/>
  <c r="AK44" i="47" s="1"/>
  <c r="AG587" i="47"/>
  <c r="D587" i="47"/>
  <c r="O587" i="47" s="1"/>
  <c r="D586" i="47"/>
  <c r="D413" i="47"/>
  <c r="D418" i="47"/>
  <c r="D421" i="47"/>
  <c r="O421" i="47" s="1"/>
  <c r="AG426" i="47"/>
  <c r="AK426" i="47" s="1"/>
  <c r="AG585" i="47"/>
  <c r="D585" i="47"/>
  <c r="O585" i="47" s="1"/>
  <c r="D153" i="47"/>
  <c r="O153" i="47" s="1"/>
  <c r="D44" i="47"/>
  <c r="AG584" i="47"/>
  <c r="AG43" i="47"/>
  <c r="AK43" i="47" s="1"/>
  <c r="D436" i="47"/>
  <c r="D584" i="47"/>
  <c r="O584" i="47" s="1"/>
  <c r="D147" i="47"/>
  <c r="O147" i="47" s="1"/>
  <c r="D583" i="47"/>
  <c r="AG582" i="47"/>
  <c r="D43" i="47"/>
  <c r="D442" i="47"/>
  <c r="O442" i="47" s="1"/>
  <c r="AG42" i="47"/>
  <c r="D582" i="47"/>
  <c r="AG581" i="47"/>
  <c r="AG142" i="47"/>
  <c r="D454" i="47"/>
  <c r="O454" i="47" s="1"/>
  <c r="D581" i="47"/>
  <c r="O581" i="47" s="1"/>
  <c r="AG580" i="47"/>
  <c r="D458" i="47"/>
  <c r="D580" i="47"/>
  <c r="D943" i="47"/>
  <c r="AG578" i="47"/>
  <c r="D42" i="47"/>
  <c r="O42" i="47" s="1"/>
  <c r="D467" i="47"/>
  <c r="O467" i="47" s="1"/>
  <c r="AG41" i="47"/>
  <c r="AK41" i="47" s="1"/>
  <c r="D510" i="47"/>
  <c r="O510" i="47" s="1"/>
  <c r="D578" i="47"/>
  <c r="O578" i="47" s="1"/>
  <c r="D577" i="47"/>
  <c r="O577" i="47" s="1"/>
  <c r="AG134" i="47"/>
  <c r="AK134" i="47" s="1"/>
  <c r="AG938" i="47"/>
  <c r="AK938" i="47" s="1"/>
  <c r="D935" i="47"/>
  <c r="D931" i="47"/>
  <c r="O931" i="47" s="1"/>
  <c r="D125" i="47"/>
  <c r="O125" i="47" s="1"/>
  <c r="AG920" i="47"/>
  <c r="D914" i="47"/>
  <c r="O914" i="47" s="1"/>
  <c r="D41" i="47"/>
  <c r="AG894" i="47"/>
  <c r="AG40" i="47"/>
  <c r="AG577" i="47"/>
  <c r="AG890" i="47"/>
  <c r="AG521" i="47"/>
  <c r="AK521" i="47" s="1"/>
  <c r="AG576" i="47"/>
  <c r="AK576" i="47" s="1"/>
  <c r="AG886" i="47"/>
  <c r="D110" i="47"/>
  <c r="D884" i="47"/>
  <c r="O884" i="47" s="1"/>
  <c r="AG527" i="47"/>
  <c r="D104" i="47"/>
  <c r="D880" i="47"/>
  <c r="D40" i="47"/>
  <c r="O40" i="47" s="1"/>
  <c r="D531" i="47"/>
  <c r="O531" i="47" s="1"/>
  <c r="AG39" i="47"/>
  <c r="D877" i="47"/>
  <c r="O877" i="47" s="1"/>
  <c r="AG872" i="47"/>
  <c r="AK872" i="47" s="1"/>
  <c r="D866" i="47"/>
  <c r="O866" i="47" s="1"/>
  <c r="AG863" i="47"/>
  <c r="AK863" i="47" s="1"/>
  <c r="D576" i="47"/>
  <c r="D858" i="47"/>
  <c r="AG854" i="47"/>
  <c r="AG575" i="47"/>
  <c r="D844" i="47"/>
  <c r="D25" i="47"/>
  <c r="D39" i="47"/>
  <c r="O39" i="47" s="1"/>
  <c r="AG841" i="47"/>
  <c r="AK841" i="47" s="1"/>
  <c r="AG38" i="47"/>
  <c r="AK38" i="47" s="1"/>
  <c r="AG837" i="47"/>
  <c r="AG834" i="47"/>
  <c r="AK834" i="47" s="1"/>
  <c r="D830" i="47"/>
  <c r="AG823" i="47"/>
  <c r="AG537" i="47"/>
  <c r="D38" i="47"/>
  <c r="AG37" i="47"/>
  <c r="AG818" i="47"/>
  <c r="D815" i="47"/>
  <c r="D575" i="47"/>
  <c r="O575" i="47" s="1"/>
  <c r="D541" i="47"/>
  <c r="AG574" i="47"/>
  <c r="D792" i="47"/>
  <c r="AG786" i="47"/>
  <c r="AK786" i="47" s="1"/>
  <c r="AG783" i="47"/>
  <c r="D775" i="47"/>
  <c r="D767" i="47"/>
  <c r="AG763" i="47"/>
  <c r="AK763" i="47" s="1"/>
  <c r="D37" i="47"/>
  <c r="O37" i="47" s="1"/>
  <c r="D755" i="47"/>
  <c r="AG36" i="47"/>
  <c r="AK36" i="47" s="1"/>
  <c r="D751" i="47"/>
  <c r="D748" i="47"/>
  <c r="D36" i="47"/>
  <c r="AG31" i="47"/>
  <c r="D574" i="47"/>
  <c r="D744" i="47"/>
  <c r="D741" i="47"/>
  <c r="AG737" i="47"/>
  <c r="AK737" i="47" s="1"/>
  <c r="D24" i="47"/>
  <c r="O24" i="47" s="1"/>
  <c r="AG732" i="47"/>
  <c r="AK732" i="47" s="1"/>
  <c r="D718" i="47"/>
  <c r="D573" i="47"/>
  <c r="AG18" i="47"/>
  <c r="AK18" i="47" s="1"/>
  <c r="D713" i="47"/>
  <c r="D11" i="47"/>
  <c r="AG573" i="47"/>
  <c r="D672" i="47"/>
  <c r="O672" i="47" s="1"/>
  <c r="D572" i="47"/>
  <c r="D666" i="47"/>
  <c r="AG572" i="47"/>
  <c r="AG305" i="47"/>
  <c r="AG661" i="47"/>
  <c r="AG657" i="47"/>
  <c r="D8" i="47"/>
  <c r="Q2" i="47"/>
  <c r="H2" i="47"/>
  <c r="E2" i="47"/>
  <c r="I2" i="47"/>
  <c r="M2" i="47"/>
  <c r="K2" i="47"/>
  <c r="N2" i="47"/>
  <c r="G2" i="47"/>
  <c r="J2" i="47"/>
  <c r="L2" i="47"/>
  <c r="AC2127" i="47" l="1"/>
  <c r="AE2127" i="47" s="1"/>
  <c r="AC821" i="47"/>
  <c r="AE821" i="47" s="1"/>
  <c r="AG749" i="47"/>
  <c r="AD171" i="47"/>
  <c r="AB171" i="47"/>
  <c r="U171" i="47"/>
  <c r="AC1906" i="47"/>
  <c r="AE1906" i="47" s="1"/>
  <c r="AC1855" i="47"/>
  <c r="AE1855" i="47" s="1"/>
  <c r="AC1434" i="47"/>
  <c r="AC953" i="47"/>
  <c r="AC1837" i="47"/>
  <c r="AE1837" i="47" s="1"/>
  <c r="AC1856" i="47"/>
  <c r="AE1856" i="47" s="1"/>
  <c r="V1856" i="47"/>
  <c r="V1851" i="47"/>
  <c r="V758" i="47"/>
  <c r="AC756" i="47"/>
  <c r="AE756" i="47" s="1"/>
  <c r="V1005" i="47"/>
  <c r="V1537" i="47"/>
  <c r="AC926" i="47"/>
  <c r="V659" i="47"/>
  <c r="AH960" i="47"/>
  <c r="AI960" i="47" s="1"/>
  <c r="AJ960" i="47" s="1"/>
  <c r="AK960" i="47"/>
  <c r="V1892" i="47"/>
  <c r="V139" i="47"/>
  <c r="V131" i="47"/>
  <c r="V118" i="47"/>
  <c r="AC1866" i="47"/>
  <c r="AE1866" i="47" s="1"/>
  <c r="V1399" i="47"/>
  <c r="V399" i="47"/>
  <c r="AC250" i="47"/>
  <c r="AE250" i="47" s="1"/>
  <c r="V244" i="47"/>
  <c r="AC239" i="47"/>
  <c r="AC236" i="47"/>
  <c r="AE236" i="47" s="1"/>
  <c r="AC229" i="47"/>
  <c r="AC225" i="47"/>
  <c r="V225" i="47"/>
  <c r="AC152" i="47"/>
  <c r="AE152" i="47" s="1"/>
  <c r="V152" i="47"/>
  <c r="V150" i="47"/>
  <c r="AC2122" i="47"/>
  <c r="AE2122" i="47" s="1"/>
  <c r="AC1843" i="47"/>
  <c r="AE1843" i="47" s="1"/>
  <c r="AC1832" i="47"/>
  <c r="AE1832" i="47" s="1"/>
  <c r="AC1438" i="47"/>
  <c r="AE1438" i="47" s="1"/>
  <c r="V1391" i="47"/>
  <c r="AC248" i="47"/>
  <c r="V238" i="47"/>
  <c r="V231" i="47"/>
  <c r="AC230" i="47"/>
  <c r="AC174" i="47"/>
  <c r="AC167" i="47"/>
  <c r="V161" i="47"/>
  <c r="AC1140" i="47"/>
  <c r="AE1140" i="47" s="1"/>
  <c r="V505" i="47"/>
  <c r="AC242" i="47"/>
  <c r="AE242" i="47" s="1"/>
  <c r="AC241" i="47"/>
  <c r="V229" i="47"/>
  <c r="AC223" i="47"/>
  <c r="AC219" i="47"/>
  <c r="AC210" i="47"/>
  <c r="AC191" i="47"/>
  <c r="V191" i="47"/>
  <c r="AC190" i="47"/>
  <c r="AE190" i="47" s="1"/>
  <c r="V190" i="47"/>
  <c r="V177" i="47"/>
  <c r="V121" i="47"/>
  <c r="V398" i="47"/>
  <c r="AC238" i="47"/>
  <c r="V230" i="47"/>
  <c r="AC224" i="47"/>
  <c r="V223" i="47"/>
  <c r="AC221" i="47"/>
  <c r="V221" i="47"/>
  <c r="AC203" i="47"/>
  <c r="AE203" i="47" s="1"/>
  <c r="AC187" i="47"/>
  <c r="AE187" i="47" s="1"/>
  <c r="AC180" i="47"/>
  <c r="V116" i="47"/>
  <c r="V1029" i="47"/>
  <c r="AC1002" i="47"/>
  <c r="V158" i="47"/>
  <c r="AC869" i="47"/>
  <c r="AC199" i="47"/>
  <c r="AC192" i="47"/>
  <c r="AC178" i="47"/>
  <c r="AC176" i="47"/>
  <c r="AE176" i="47" s="1"/>
  <c r="AC170" i="47"/>
  <c r="AE170" i="47" s="1"/>
  <c r="AC158" i="47"/>
  <c r="AC150" i="47"/>
  <c r="V112" i="47"/>
  <c r="AC244" i="47"/>
  <c r="AE244" i="47" s="1"/>
  <c r="V241" i="47"/>
  <c r="AC220" i="47"/>
  <c r="V220" i="47"/>
  <c r="V210" i="47"/>
  <c r="AC177" i="47"/>
  <c r="AC154" i="47"/>
  <c r="V143" i="47"/>
  <c r="AC195" i="47"/>
  <c r="AE195" i="47" s="1"/>
  <c r="V192" i="47"/>
  <c r="AC141" i="47"/>
  <c r="V141" i="47"/>
  <c r="V138" i="47"/>
  <c r="V130" i="47"/>
  <c r="AH961" i="47"/>
  <c r="AI961" i="47" s="1"/>
  <c r="AJ961" i="47" s="1"/>
  <c r="AK961" i="47"/>
  <c r="AC205" i="47"/>
  <c r="V1554" i="47"/>
  <c r="V1348" i="47"/>
  <c r="V953" i="47"/>
  <c r="V1561" i="47"/>
  <c r="V642" i="47"/>
  <c r="V1853" i="47"/>
  <c r="AC659" i="47"/>
  <c r="AE659" i="47" s="1"/>
  <c r="V2136" i="47"/>
  <c r="V1570" i="47"/>
  <c r="V1342" i="47"/>
  <c r="V1855" i="47"/>
  <c r="V1354" i="47"/>
  <c r="V1265" i="47"/>
  <c r="V1854" i="47"/>
  <c r="V1350" i="47"/>
  <c r="V1240" i="47"/>
  <c r="V1575" i="47"/>
  <c r="V917" i="47"/>
  <c r="V1371" i="47"/>
  <c r="V1310" i="47"/>
  <c r="V661" i="47"/>
  <c r="V950" i="47"/>
  <c r="V915" i="47"/>
  <c r="AC1068" i="47"/>
  <c r="V940" i="47"/>
  <c r="V1520" i="47"/>
  <c r="V910" i="47"/>
  <c r="V2139" i="47"/>
  <c r="AC969" i="47"/>
  <c r="AC1817" i="47"/>
  <c r="AE1817" i="47" s="1"/>
  <c r="AB149" i="47"/>
  <c r="AC149" i="47" s="1"/>
  <c r="U149" i="47"/>
  <c r="V149" i="47" s="1"/>
  <c r="AD149" i="47"/>
  <c r="AC1869" i="47"/>
  <c r="AE1869" i="47" s="1"/>
  <c r="AC1818" i="47"/>
  <c r="AE1818" i="47" s="1"/>
  <c r="AC1808" i="47"/>
  <c r="AE1808" i="47" s="1"/>
  <c r="AC1713" i="47"/>
  <c r="AE1713" i="47" s="1"/>
  <c r="AC1705" i="47"/>
  <c r="AE1705" i="47" s="1"/>
  <c r="AC1680" i="47"/>
  <c r="AE1680" i="47" s="1"/>
  <c r="AC1645" i="47"/>
  <c r="AE1645" i="47" s="1"/>
  <c r="AC1637" i="47"/>
  <c r="AE1637" i="47" s="1"/>
  <c r="V1633" i="47"/>
  <c r="V1619" i="47"/>
  <c r="AC1606" i="47"/>
  <c r="AE1606" i="47" s="1"/>
  <c r="AC1604" i="47"/>
  <c r="AE1604" i="47" s="1"/>
  <c r="AC1596" i="47"/>
  <c r="AE1596" i="47" s="1"/>
  <c r="AC1562" i="47"/>
  <c r="AE1562" i="47" s="1"/>
  <c r="V1397" i="47"/>
  <c r="V810" i="47"/>
  <c r="V805" i="47"/>
  <c r="V728" i="47"/>
  <c r="AC722" i="47"/>
  <c r="AE722" i="47" s="1"/>
  <c r="AC717" i="47"/>
  <c r="AE717" i="47" s="1"/>
  <c r="V701" i="47"/>
  <c r="V1865" i="47"/>
  <c r="AC1858" i="47"/>
  <c r="AE1858" i="47" s="1"/>
  <c r="AC1834" i="47"/>
  <c r="AE1834" i="47" s="1"/>
  <c r="AC1728" i="47"/>
  <c r="AE1728" i="47" s="1"/>
  <c r="AC1673" i="47"/>
  <c r="AE1673" i="47" s="1"/>
  <c r="AC1653" i="47"/>
  <c r="AE1653" i="47" s="1"/>
  <c r="AC1642" i="47"/>
  <c r="AE1642" i="47" s="1"/>
  <c r="AC1640" i="47"/>
  <c r="AE1640" i="47" s="1"/>
  <c r="AC1635" i="47"/>
  <c r="AE1635" i="47" s="1"/>
  <c r="AC1633" i="47"/>
  <c r="AE1633" i="47" s="1"/>
  <c r="AC1630" i="47"/>
  <c r="AE1630" i="47" s="1"/>
  <c r="V1612" i="47"/>
  <c r="AC1607" i="47"/>
  <c r="AE1607" i="47" s="1"/>
  <c r="AC1601" i="47"/>
  <c r="AE1601" i="47" s="1"/>
  <c r="AC1581" i="47"/>
  <c r="AE1581" i="47" s="1"/>
  <c r="AC1575" i="47"/>
  <c r="AE1575" i="47" s="1"/>
  <c r="AC1138" i="47"/>
  <c r="AC870" i="47"/>
  <c r="AE870" i="47" s="1"/>
  <c r="AC791" i="47"/>
  <c r="AE791" i="47" s="1"/>
  <c r="V731" i="47"/>
  <c r="V709" i="47"/>
  <c r="V667" i="47"/>
  <c r="V666" i="47"/>
  <c r="AC423" i="47"/>
  <c r="AC1814" i="47"/>
  <c r="AE1814" i="47" s="1"/>
  <c r="AC1741" i="47"/>
  <c r="AE1741" i="47" s="1"/>
  <c r="AC1735" i="47"/>
  <c r="AE1735" i="47" s="1"/>
  <c r="AC1724" i="47"/>
  <c r="AE1724" i="47" s="1"/>
  <c r="AC1721" i="47"/>
  <c r="AE1721" i="47" s="1"/>
  <c r="AC1706" i="47"/>
  <c r="AE1706" i="47" s="1"/>
  <c r="AC1656" i="47"/>
  <c r="AE1656" i="47" s="1"/>
  <c r="AC1619" i="47"/>
  <c r="AE1619" i="47" s="1"/>
  <c r="AC1590" i="47"/>
  <c r="AE1590" i="47" s="1"/>
  <c r="AC1570" i="47"/>
  <c r="AE1570" i="47" s="1"/>
  <c r="V1563" i="47"/>
  <c r="AC1087" i="47"/>
  <c r="AE1087" i="47" s="1"/>
  <c r="AC1077" i="47"/>
  <c r="AE1077" i="47" s="1"/>
  <c r="V1076" i="47"/>
  <c r="V812" i="47"/>
  <c r="AC808" i="47"/>
  <c r="V722" i="47"/>
  <c r="AC711" i="47"/>
  <c r="AE711" i="47" s="1"/>
  <c r="V404" i="47"/>
  <c r="V331" i="47"/>
  <c r="V305" i="47"/>
  <c r="AC1412" i="47"/>
  <c r="AC995" i="47"/>
  <c r="AC982" i="47"/>
  <c r="AE982" i="47" s="1"/>
  <c r="V962" i="47"/>
  <c r="AC793" i="47"/>
  <c r="AE793" i="47" s="1"/>
  <c r="AC736" i="47"/>
  <c r="AC661" i="47"/>
  <c r="AE661" i="47" s="1"/>
  <c r="V376" i="47"/>
  <c r="V1418" i="47"/>
  <c r="AD169" i="47"/>
  <c r="AB169" i="47"/>
  <c r="AC169" i="47" s="1"/>
  <c r="AE169" i="47" s="1"/>
  <c r="U169" i="47"/>
  <c r="AC2103" i="47"/>
  <c r="AE2103" i="47" s="1"/>
  <c r="AC1268" i="47"/>
  <c r="AC1556" i="47"/>
  <c r="AE1556" i="47" s="1"/>
  <c r="V1556" i="47"/>
  <c r="AC776" i="47"/>
  <c r="AC698" i="47"/>
  <c r="AE698" i="47" s="1"/>
  <c r="V1212" i="47"/>
  <c r="AC1062" i="47"/>
  <c r="AC1860" i="47"/>
  <c r="AE1860" i="47" s="1"/>
  <c r="AC1851" i="47"/>
  <c r="AE1851" i="47" s="1"/>
  <c r="V1814" i="47"/>
  <c r="AC1579" i="47"/>
  <c r="AE1579" i="47" s="1"/>
  <c r="V1555" i="47"/>
  <c r="AC1546" i="47"/>
  <c r="AC1439" i="47"/>
  <c r="AC1418" i="47"/>
  <c r="AC1399" i="47"/>
  <c r="AE1399" i="47" s="1"/>
  <c r="AC1397" i="47"/>
  <c r="AE1397" i="47" s="1"/>
  <c r="AC1390" i="47"/>
  <c r="AE1390" i="47" s="1"/>
  <c r="V865" i="47"/>
  <c r="AC124" i="47"/>
  <c r="V109" i="47"/>
  <c r="AC1888" i="47"/>
  <c r="AE1888" i="47" s="1"/>
  <c r="AC1885" i="47"/>
  <c r="AE1885" i="47" s="1"/>
  <c r="AC1864" i="47"/>
  <c r="AE1864" i="47" s="1"/>
  <c r="V1842" i="47"/>
  <c r="V1816" i="47"/>
  <c r="AC1816" i="47"/>
  <c r="AE1816" i="47" s="1"/>
  <c r="V1580" i="47"/>
  <c r="AC1569" i="47"/>
  <c r="AE1569" i="47" s="1"/>
  <c r="AC1553" i="47"/>
  <c r="AC1441" i="47"/>
  <c r="V1380" i="47"/>
  <c r="V1373" i="47"/>
  <c r="AC1013" i="47"/>
  <c r="AC1883" i="47"/>
  <c r="AE1883" i="47" s="1"/>
  <c r="AC1838" i="47"/>
  <c r="AE1838" i="47" s="1"/>
  <c r="AC1566" i="47"/>
  <c r="AE1566" i="47" s="1"/>
  <c r="AC1550" i="47"/>
  <c r="AC1444" i="47"/>
  <c r="AE1444" i="47" s="1"/>
  <c r="AC1436" i="47"/>
  <c r="V1430" i="47"/>
  <c r="AC1408" i="47"/>
  <c r="AE1408" i="47" s="1"/>
  <c r="V1393" i="47"/>
  <c r="AC1005" i="47"/>
  <c r="AE1005" i="47" s="1"/>
  <c r="AC850" i="47"/>
  <c r="AE850" i="47" s="1"/>
  <c r="V670" i="47"/>
  <c r="AC144" i="47"/>
  <c r="AC1552" i="47"/>
  <c r="AE1552" i="47" s="1"/>
  <c r="AC1063" i="47"/>
  <c r="AC1061" i="47"/>
  <c r="AC1059" i="47"/>
  <c r="AC1045" i="47"/>
  <c r="AC1036" i="47"/>
  <c r="AC1032" i="47"/>
  <c r="V1030" i="47"/>
  <c r="AC822" i="47"/>
  <c r="V126" i="47"/>
  <c r="V117" i="47"/>
  <c r="AC707" i="47"/>
  <c r="V490" i="47"/>
  <c r="AC301" i="47"/>
  <c r="AE301" i="47" s="1"/>
  <c r="AC1042" i="47"/>
  <c r="AC161" i="47"/>
  <c r="AE161" i="47" s="1"/>
  <c r="AH94" i="47" s="1"/>
  <c r="AI94" i="47" s="1"/>
  <c r="AJ94" i="47" s="1"/>
  <c r="AC164" i="47"/>
  <c r="AE164" i="47" s="1"/>
  <c r="AC1330" i="47"/>
  <c r="AE1330" i="47" s="1"/>
  <c r="V1323" i="47"/>
  <c r="AC1046" i="47"/>
  <c r="AC1026" i="47"/>
  <c r="V1007" i="47"/>
  <c r="AC751" i="47"/>
  <c r="AC701" i="47"/>
  <c r="AC519" i="47"/>
  <c r="AC505" i="47"/>
  <c r="V504" i="47"/>
  <c r="V439" i="47"/>
  <c r="AC1413" i="47"/>
  <c r="V1383" i="47"/>
  <c r="AC1380" i="47"/>
  <c r="AC1346" i="47"/>
  <c r="AC1335" i="47"/>
  <c r="AE1335" i="47" s="1"/>
  <c r="AC1308" i="47"/>
  <c r="AE1308" i="47" s="1"/>
  <c r="V1296" i="47"/>
  <c r="AC1293" i="47"/>
  <c r="AC1252" i="47"/>
  <c r="AC1119" i="47"/>
  <c r="V1023" i="47"/>
  <c r="AC762" i="47"/>
  <c r="AE762" i="47" s="1"/>
  <c r="V747" i="47"/>
  <c r="V357" i="47"/>
  <c r="V144" i="47"/>
  <c r="AC143" i="47"/>
  <c r="AC138" i="47"/>
  <c r="AE138" i="47" s="1"/>
  <c r="AC131" i="47"/>
  <c r="AE131" i="47" s="1"/>
  <c r="AC129" i="47"/>
  <c r="V129" i="47"/>
  <c r="AC118" i="47"/>
  <c r="AC1427" i="47"/>
  <c r="AE1427" i="47" s="1"/>
  <c r="AC1420" i="47"/>
  <c r="V563" i="47"/>
  <c r="AC561" i="47"/>
  <c r="V1807" i="47"/>
  <c r="AC1807" i="47"/>
  <c r="AE1807" i="47" s="1"/>
  <c r="AC1382" i="47"/>
  <c r="AC1378" i="47"/>
  <c r="AE1378" i="47" s="1"/>
  <c r="AC1365" i="47"/>
  <c r="AC1355" i="47"/>
  <c r="AC1348" i="47"/>
  <c r="AE1348" i="47" s="1"/>
  <c r="AC1333" i="47"/>
  <c r="AE1333" i="47" s="1"/>
  <c r="V1333" i="47"/>
  <c r="AC1295" i="47"/>
  <c r="V1025" i="47"/>
  <c r="AC631" i="47"/>
  <c r="AE631" i="47" s="1"/>
  <c r="AC502" i="47"/>
  <c r="V127" i="47"/>
  <c r="AC126" i="47"/>
  <c r="V1521" i="47"/>
  <c r="AC1359" i="47"/>
  <c r="AE1359" i="47" s="1"/>
  <c r="AC1357" i="47"/>
  <c r="AE1357" i="47" s="1"/>
  <c r="AC1354" i="47"/>
  <c r="AE1354" i="47" s="1"/>
  <c r="V1343" i="47"/>
  <c r="AC1312" i="47"/>
  <c r="V1120" i="47"/>
  <c r="AC1118" i="47"/>
  <c r="AC1108" i="47"/>
  <c r="AE1108" i="47" s="1"/>
  <c r="AH684" i="47" s="1"/>
  <c r="AI684" i="47" s="1"/>
  <c r="AJ684" i="47" s="1"/>
  <c r="AC1102" i="47"/>
  <c r="AC1099" i="47"/>
  <c r="AE1099" i="47" s="1"/>
  <c r="V823" i="47"/>
  <c r="AC507" i="47"/>
  <c r="AE507" i="47" s="1"/>
  <c r="AC504" i="47"/>
  <c r="V503" i="47"/>
  <c r="AC1214" i="47"/>
  <c r="AC1114" i="47"/>
  <c r="AC1106" i="47"/>
  <c r="AE1106" i="47" s="1"/>
  <c r="AC699" i="47"/>
  <c r="AE699" i="47" s="1"/>
  <c r="AC562" i="47"/>
  <c r="AC522" i="47"/>
  <c r="AE522" i="47" s="1"/>
  <c r="AH309" i="47" s="1"/>
  <c r="AI309" i="47" s="1"/>
  <c r="AJ309" i="47" s="1"/>
  <c r="AC516" i="47"/>
  <c r="AC513" i="47"/>
  <c r="AE513" i="47" s="1"/>
  <c r="AC140" i="47"/>
  <c r="AE140" i="47" s="1"/>
  <c r="V140" i="47"/>
  <c r="V137" i="47"/>
  <c r="AC139" i="47"/>
  <c r="AE139" i="47" s="1"/>
  <c r="AC113" i="47"/>
  <c r="AE113" i="47" s="1"/>
  <c r="AC137" i="47"/>
  <c r="AE137" i="47" s="1"/>
  <c r="AC130" i="47"/>
  <c r="AC127" i="47"/>
  <c r="AC121" i="47"/>
  <c r="AC119" i="47"/>
  <c r="V119" i="47"/>
  <c r="AC112" i="47"/>
  <c r="AE112" i="47" s="1"/>
  <c r="AH959" i="47"/>
  <c r="AI959" i="47" s="1"/>
  <c r="AJ959" i="47" s="1"/>
  <c r="AK959" i="47"/>
  <c r="AC1343" i="47"/>
  <c r="AE1343" i="47" s="1"/>
  <c r="V2096" i="47"/>
  <c r="AC1806" i="47"/>
  <c r="AE1806" i="47" s="1"/>
  <c r="V1214" i="47"/>
  <c r="AG751" i="47"/>
  <c r="AG947" i="47"/>
  <c r="AC1275" i="47"/>
  <c r="AE1275" i="47" s="1"/>
  <c r="V1782" i="47"/>
  <c r="V903" i="47"/>
  <c r="V280" i="47"/>
  <c r="V711" i="47"/>
  <c r="AC666" i="47"/>
  <c r="V1495" i="47"/>
  <c r="AC845" i="47"/>
  <c r="AG512" i="47"/>
  <c r="AK512" i="47" s="1"/>
  <c r="V2135" i="47"/>
  <c r="V1803" i="47"/>
  <c r="V1841" i="47"/>
  <c r="V1199" i="47"/>
  <c r="V1843" i="47"/>
  <c r="V1778" i="47"/>
  <c r="V1790" i="47"/>
  <c r="V1511" i="47"/>
  <c r="V938" i="47"/>
  <c r="V1806" i="47"/>
  <c r="V1516" i="47"/>
  <c r="V1533" i="47"/>
  <c r="V2101" i="47"/>
  <c r="V1866" i="47"/>
  <c r="V932" i="47"/>
  <c r="V2112" i="47"/>
  <c r="V925" i="47"/>
  <c r="V1837" i="47"/>
  <c r="V1822" i="47"/>
  <c r="V949" i="47"/>
  <c r="V2122" i="47"/>
  <c r="V1832" i="47"/>
  <c r="V1805" i="47"/>
  <c r="V954" i="47"/>
  <c r="V2075" i="47"/>
  <c r="V1783" i="47"/>
  <c r="V301" i="47"/>
  <c r="V2127" i="47"/>
  <c r="V2088" i="47"/>
  <c r="V2074" i="47"/>
  <c r="V1550" i="47"/>
  <c r="V1241" i="47"/>
  <c r="V273" i="47"/>
  <c r="V2083" i="47"/>
  <c r="V2117" i="47"/>
  <c r="V1553" i="47"/>
  <c r="V1769" i="47"/>
  <c r="AG907" i="47"/>
  <c r="AK907" i="47" s="1"/>
  <c r="AG741" i="47"/>
  <c r="AK741" i="47" s="1"/>
  <c r="AG856" i="47"/>
  <c r="AC714" i="47"/>
  <c r="AE714" i="47" s="1"/>
  <c r="V1526" i="47"/>
  <c r="V1194" i="47"/>
  <c r="AC101" i="47"/>
  <c r="AC99" i="47"/>
  <c r="AC2058" i="47"/>
  <c r="AE2058" i="47" s="1"/>
  <c r="AC1798" i="47"/>
  <c r="AE1798" i="47" s="1"/>
  <c r="AC1783" i="47"/>
  <c r="AE1783" i="47" s="1"/>
  <c r="AC1778" i="47"/>
  <c r="AE1778" i="47" s="1"/>
  <c r="AC1520" i="47"/>
  <c r="V1368" i="47"/>
  <c r="AC1302" i="47"/>
  <c r="V1288" i="47"/>
  <c r="AC1191" i="47"/>
  <c r="AC497" i="47"/>
  <c r="AC492" i="47"/>
  <c r="AE492" i="47" s="1"/>
  <c r="V492" i="47"/>
  <c r="V407" i="47"/>
  <c r="V99" i="47"/>
  <c r="V2047" i="47"/>
  <c r="AC1790" i="47"/>
  <c r="AE1790" i="47" s="1"/>
  <c r="AC1770" i="47"/>
  <c r="AE1770" i="47" s="1"/>
  <c r="V1535" i="47"/>
  <c r="V1503" i="47"/>
  <c r="AC1360" i="47"/>
  <c r="AC1006" i="47"/>
  <c r="AC932" i="47"/>
  <c r="AE932" i="47" s="1"/>
  <c r="V614" i="47"/>
  <c r="AC1187" i="47"/>
  <c r="AC1080" i="47"/>
  <c r="AE1080" i="47" s="1"/>
  <c r="AC1074" i="47"/>
  <c r="AE1074" i="47" s="1"/>
  <c r="AC962" i="47"/>
  <c r="AE962" i="47" s="1"/>
  <c r="AC499" i="47"/>
  <c r="AC116" i="47"/>
  <c r="V113" i="47"/>
  <c r="AC752" i="47"/>
  <c r="AC740" i="47"/>
  <c r="AC104" i="47"/>
  <c r="V1178" i="47"/>
  <c r="AC1110" i="47"/>
  <c r="AE1110" i="47" s="1"/>
  <c r="V942" i="47"/>
  <c r="AC801" i="47"/>
  <c r="AE801" i="47" s="1"/>
  <c r="V104" i="47"/>
  <c r="V84" i="47"/>
  <c r="V75" i="47"/>
  <c r="V17" i="47"/>
  <c r="V857" i="47"/>
  <c r="V87" i="47"/>
  <c r="V352" i="47"/>
  <c r="AC324" i="47"/>
  <c r="AC103" i="47"/>
  <c r="AC98" i="47"/>
  <c r="V98" i="47"/>
  <c r="AC109" i="47"/>
  <c r="AE109" i="47" s="1"/>
  <c r="AC108" i="47"/>
  <c r="V108" i="47"/>
  <c r="AC107" i="47"/>
  <c r="V107" i="47"/>
  <c r="V103" i="47"/>
  <c r="AG899" i="47"/>
  <c r="AC1081" i="47"/>
  <c r="AC1076" i="47"/>
  <c r="AE1076" i="47" s="1"/>
  <c r="AC1177" i="47"/>
  <c r="AE1177" i="47" s="1"/>
  <c r="AC891" i="47"/>
  <c r="AE891" i="47" s="1"/>
  <c r="V891" i="47"/>
  <c r="AC490" i="47"/>
  <c r="AE490" i="47" s="1"/>
  <c r="AH285" i="47" s="1"/>
  <c r="AI285" i="47" s="1"/>
  <c r="AJ285" i="47" s="1"/>
  <c r="AC1555" i="47"/>
  <c r="AE1555" i="47" s="1"/>
  <c r="AG957" i="47"/>
  <c r="V1524" i="47"/>
  <c r="V1515" i="47"/>
  <c r="AC1323" i="47"/>
  <c r="AC945" i="47"/>
  <c r="AC800" i="47"/>
  <c r="V799" i="47"/>
  <c r="V784" i="47"/>
  <c r="AC766" i="47"/>
  <c r="AE766" i="47" s="1"/>
  <c r="AC763" i="47"/>
  <c r="AE763" i="47" s="1"/>
  <c r="AC696" i="47"/>
  <c r="AE696" i="47" s="1"/>
  <c r="AC667" i="47"/>
  <c r="V649" i="47"/>
  <c r="V602" i="47"/>
  <c r="V483" i="47"/>
  <c r="V482" i="47"/>
  <c r="V481" i="47"/>
  <c r="V461" i="47"/>
  <c r="V457" i="47"/>
  <c r="V427" i="47"/>
  <c r="V395" i="47"/>
  <c r="V356" i="47"/>
  <c r="V345" i="47"/>
  <c r="AC327" i="47"/>
  <c r="V319" i="47"/>
  <c r="V43" i="47"/>
  <c r="AC1767" i="47"/>
  <c r="AE1767" i="47" s="1"/>
  <c r="V1534" i="47"/>
  <c r="AC1430" i="47"/>
  <c r="AC1375" i="47"/>
  <c r="AE1375" i="47" s="1"/>
  <c r="AC1373" i="47"/>
  <c r="V1020" i="47"/>
  <c r="AC999" i="47"/>
  <c r="AC795" i="47"/>
  <c r="AC715" i="47"/>
  <c r="V714" i="47"/>
  <c r="AC483" i="47"/>
  <c r="V347" i="47"/>
  <c r="V330" i="47"/>
  <c r="V322" i="47"/>
  <c r="V2043" i="47"/>
  <c r="AC1772" i="47"/>
  <c r="AE1772" i="47" s="1"/>
  <c r="AC1402" i="47"/>
  <c r="AC1400" i="47"/>
  <c r="AE1400" i="47" s="1"/>
  <c r="AC1393" i="47"/>
  <c r="AC1391" i="47"/>
  <c r="AE1391" i="47" s="1"/>
  <c r="AC1368" i="47"/>
  <c r="AE1368" i="47" s="1"/>
  <c r="AC1350" i="47"/>
  <c r="AE1350" i="47" s="1"/>
  <c r="AC1332" i="47"/>
  <c r="V1133" i="47"/>
  <c r="V842" i="47"/>
  <c r="AC773" i="47"/>
  <c r="AE773" i="47" s="1"/>
  <c r="AC769" i="47"/>
  <c r="AE769" i="47" s="1"/>
  <c r="AC758" i="47"/>
  <c r="AC753" i="47"/>
  <c r="V596" i="47"/>
  <c r="V595" i="47"/>
  <c r="V479" i="47"/>
  <c r="V449" i="47"/>
  <c r="V387" i="47"/>
  <c r="AC1416" i="47"/>
  <c r="AC1386" i="47"/>
  <c r="AC1383" i="47"/>
  <c r="AC1371" i="47"/>
  <c r="AE1371" i="47" s="1"/>
  <c r="AC1310" i="47"/>
  <c r="AC814" i="47"/>
  <c r="AC805" i="47"/>
  <c r="AC731" i="47"/>
  <c r="V594" i="47"/>
  <c r="AC61" i="47"/>
  <c r="AE61" i="47" s="1"/>
  <c r="AC1129" i="47"/>
  <c r="V58" i="47"/>
  <c r="V36" i="47"/>
  <c r="AC789" i="47"/>
  <c r="AE789" i="47" s="1"/>
  <c r="V593" i="47"/>
  <c r="V478" i="47"/>
  <c r="V454" i="47"/>
  <c r="V363" i="47"/>
  <c r="V332" i="47"/>
  <c r="AC318" i="47"/>
  <c r="AE318" i="47" s="1"/>
  <c r="V318" i="47"/>
  <c r="V310" i="47"/>
  <c r="V294" i="47"/>
  <c r="V286" i="47"/>
  <c r="AC87" i="47"/>
  <c r="V81" i="47"/>
  <c r="V49" i="47"/>
  <c r="V29" i="47"/>
  <c r="AC1173" i="47"/>
  <c r="AC1053" i="47"/>
  <c r="AC925" i="47"/>
  <c r="AC840" i="47"/>
  <c r="AC786" i="47"/>
  <c r="AE786" i="47" s="1"/>
  <c r="AC782" i="47"/>
  <c r="AE782" i="47" s="1"/>
  <c r="AC747" i="47"/>
  <c r="AC728" i="47"/>
  <c r="AC723" i="47"/>
  <c r="AE723" i="47" s="1"/>
  <c r="V650" i="47"/>
  <c r="V633" i="47"/>
  <c r="AC603" i="47"/>
  <c r="V591" i="47"/>
  <c r="V477" i="47"/>
  <c r="AC356" i="47"/>
  <c r="AE356" i="47" s="1"/>
  <c r="V91" i="47"/>
  <c r="V86" i="47"/>
  <c r="AC84" i="47"/>
  <c r="AE84" i="47" s="1"/>
  <c r="V46" i="47"/>
  <c r="AG672" i="47"/>
  <c r="AC643" i="47"/>
  <c r="V640" i="47"/>
  <c r="V628" i="47"/>
  <c r="V624" i="47"/>
  <c r="AC482" i="47"/>
  <c r="V446" i="47"/>
  <c r="V394" i="47"/>
  <c r="V390" i="47"/>
  <c r="V371" i="47"/>
  <c r="V369" i="47"/>
  <c r="V324" i="47"/>
  <c r="V308" i="47"/>
  <c r="AC86" i="47"/>
  <c r="AG489" i="47"/>
  <c r="AC446" i="47"/>
  <c r="AC310" i="47"/>
  <c r="AE310" i="47" s="1"/>
  <c r="AC91" i="47"/>
  <c r="V80" i="47"/>
  <c r="AC75" i="47"/>
  <c r="V1129" i="47"/>
  <c r="AC1057" i="47"/>
  <c r="AE1057" i="47" s="1"/>
  <c r="AG891" i="47"/>
  <c r="AK891" i="47" s="1"/>
  <c r="V423" i="47"/>
  <c r="V588" i="47"/>
  <c r="AG701" i="47"/>
  <c r="AH955" i="47"/>
  <c r="AI955" i="47" s="1"/>
  <c r="AJ955" i="47" s="1"/>
  <c r="AK955" i="47"/>
  <c r="AH956" i="47"/>
  <c r="AI956" i="47" s="1"/>
  <c r="AJ956" i="47" s="1"/>
  <c r="AK956" i="47"/>
  <c r="AK758" i="47"/>
  <c r="AH758" i="47"/>
  <c r="AI758" i="47" s="1"/>
  <c r="AJ758" i="47" s="1"/>
  <c r="AC757" i="47"/>
  <c r="AG452" i="47"/>
  <c r="AK452" i="47" s="1"/>
  <c r="AC754" i="47"/>
  <c r="AG448" i="47"/>
  <c r="AK448" i="47" s="1"/>
  <c r="AK351" i="47"/>
  <c r="AH351" i="47"/>
  <c r="AI351" i="47" s="1"/>
  <c r="AJ351" i="47" s="1"/>
  <c r="K9" i="18"/>
  <c r="V1827" i="47"/>
  <c r="V2019" i="47"/>
  <c r="V1985" i="47"/>
  <c r="V1771" i="47"/>
  <c r="V1705" i="47"/>
  <c r="V566" i="47"/>
  <c r="V562" i="47"/>
  <c r="V2044" i="47"/>
  <c r="V1965" i="47"/>
  <c r="V1838" i="47"/>
  <c r="V1765" i="47"/>
  <c r="V1984" i="47"/>
  <c r="V1796" i="47"/>
  <c r="V1884" i="47"/>
  <c r="V1868" i="47"/>
  <c r="V1881" i="47"/>
  <c r="V2004" i="47"/>
  <c r="V1971" i="47"/>
  <c r="V1808" i="47"/>
  <c r="V1740" i="47"/>
  <c r="V1767" i="47"/>
  <c r="AC1338" i="47"/>
  <c r="AC1178" i="47"/>
  <c r="AE1178" i="47" s="1"/>
  <c r="AC1704" i="47"/>
  <c r="AE1704" i="47" s="1"/>
  <c r="V1704" i="47"/>
  <c r="V1420" i="47"/>
  <c r="AC848" i="47"/>
  <c r="V848" i="47"/>
  <c r="V1010" i="47"/>
  <c r="V555" i="47"/>
  <c r="AC246" i="47"/>
  <c r="V246" i="47"/>
  <c r="AC910" i="47"/>
  <c r="AE910" i="47" s="1"/>
  <c r="AG558" i="47"/>
  <c r="AC117" i="47"/>
  <c r="V1962" i="47"/>
  <c r="V1111" i="47"/>
  <c r="AC319" i="47"/>
  <c r="AE319" i="47" s="1"/>
  <c r="AG517" i="47"/>
  <c r="AG862" i="47"/>
  <c r="AK862" i="47" s="1"/>
  <c r="AC468" i="47"/>
  <c r="AE468" i="47" s="1"/>
  <c r="V467" i="47"/>
  <c r="AC452" i="47"/>
  <c r="V452" i="47"/>
  <c r="AC386" i="47"/>
  <c r="AC332" i="47"/>
  <c r="V327" i="47"/>
  <c r="AC322" i="47"/>
  <c r="V314" i="47"/>
  <c r="V296" i="47"/>
  <c r="AC294" i="47"/>
  <c r="V271" i="47"/>
  <c r="V77" i="47"/>
  <c r="V64" i="47"/>
  <c r="AC49" i="47"/>
  <c r="AE49" i="47" s="1"/>
  <c r="V48" i="47"/>
  <c r="AC29" i="47"/>
  <c r="AC1662" i="47"/>
  <c r="AE1662" i="47" s="1"/>
  <c r="AC1661" i="47"/>
  <c r="AE1661" i="47" s="1"/>
  <c r="AC1537" i="47"/>
  <c r="AC1534" i="47"/>
  <c r="AC1529" i="47"/>
  <c r="AE1529" i="47" s="1"/>
  <c r="AH937" i="47" s="1"/>
  <c r="AI937" i="47" s="1"/>
  <c r="AJ937" i="47" s="1"/>
  <c r="AC1522" i="47"/>
  <c r="AE1522" i="47" s="1"/>
  <c r="AC1515" i="47"/>
  <c r="AC1511" i="47"/>
  <c r="AC1505" i="47"/>
  <c r="V1505" i="47"/>
  <c r="AC1504" i="47"/>
  <c r="AC1490" i="47"/>
  <c r="AC1299" i="47"/>
  <c r="AC1288" i="47"/>
  <c r="V1280" i="47"/>
  <c r="AC1273" i="47"/>
  <c r="AE1273" i="47" s="1"/>
  <c r="AC1265" i="47"/>
  <c r="V1252" i="47"/>
  <c r="AC1148" i="47"/>
  <c r="AE1148" i="47" s="1"/>
  <c r="AC1020" i="47"/>
  <c r="AC970" i="47"/>
  <c r="AC954" i="47"/>
  <c r="AE954" i="47" s="1"/>
  <c r="AC686" i="47"/>
  <c r="V681" i="47"/>
  <c r="AC677" i="47"/>
  <c r="AC675" i="47"/>
  <c r="V675" i="47"/>
  <c r="AC670" i="47"/>
  <c r="AE670" i="47" s="1"/>
  <c r="AC657" i="47"/>
  <c r="AE657" i="47" s="1"/>
  <c r="V657" i="47"/>
  <c r="AC645" i="47"/>
  <c r="AE645" i="47" s="1"/>
  <c r="V645" i="47"/>
  <c r="AC477" i="47"/>
  <c r="AC461" i="47"/>
  <c r="V445" i="47"/>
  <c r="AC438" i="47"/>
  <c r="AC435" i="47"/>
  <c r="V426" i="47"/>
  <c r="V425" i="47"/>
  <c r="AC425" i="47"/>
  <c r="AE425" i="47" s="1"/>
  <c r="AC420" i="47"/>
  <c r="AE420" i="47" s="1"/>
  <c r="V414" i="47"/>
  <c r="AC402" i="47"/>
  <c r="AE402" i="47" s="1"/>
  <c r="AC399" i="47"/>
  <c r="AE399" i="47" s="1"/>
  <c r="V386" i="47"/>
  <c r="AC360" i="47"/>
  <c r="V355" i="47"/>
  <c r="V349" i="47"/>
  <c r="V329" i="47"/>
  <c r="V316" i="47"/>
  <c r="AC314" i="47"/>
  <c r="AE314" i="47" s="1"/>
  <c r="AC292" i="47"/>
  <c r="AE292" i="47" s="1"/>
  <c r="V287" i="47"/>
  <c r="AC282" i="47"/>
  <c r="V282" i="47"/>
  <c r="AC281" i="47"/>
  <c r="V281" i="47"/>
  <c r="V68" i="47"/>
  <c r="AC67" i="47"/>
  <c r="AE67" i="47" s="1"/>
  <c r="V61" i="47"/>
  <c r="AC57" i="47"/>
  <c r="AE57" i="47" s="1"/>
  <c r="AC2042" i="47"/>
  <c r="AE2042" i="47" s="1"/>
  <c r="AC1709" i="47"/>
  <c r="AE1709" i="47" s="1"/>
  <c r="AC1535" i="47"/>
  <c r="AE1535" i="47" s="1"/>
  <c r="AC1533" i="47"/>
  <c r="AC1519" i="47"/>
  <c r="AC1517" i="47"/>
  <c r="AC1503" i="47"/>
  <c r="AE1503" i="47" s="1"/>
  <c r="AC1495" i="47"/>
  <c r="AE1495" i="47" s="1"/>
  <c r="AC1476" i="47"/>
  <c r="AE1476" i="47" s="1"/>
  <c r="AC1467" i="47"/>
  <c r="AE1467" i="47" s="1"/>
  <c r="AC989" i="47"/>
  <c r="AE989" i="47" s="1"/>
  <c r="AC988" i="47"/>
  <c r="AC851" i="47"/>
  <c r="V653" i="47"/>
  <c r="AC642" i="47"/>
  <c r="AE642" i="47" s="1"/>
  <c r="AC639" i="47"/>
  <c r="AE639" i="47" s="1"/>
  <c r="AC633" i="47"/>
  <c r="AE633" i="47" s="1"/>
  <c r="AC629" i="47"/>
  <c r="AE629" i="47" s="1"/>
  <c r="V629" i="47"/>
  <c r="AC627" i="47"/>
  <c r="AC625" i="47"/>
  <c r="V625" i="47"/>
  <c r="AC617" i="47"/>
  <c r="AE617" i="47" s="1"/>
  <c r="AC593" i="47"/>
  <c r="AC560" i="47"/>
  <c r="AE560" i="47" s="1"/>
  <c r="AC481" i="47"/>
  <c r="AC479" i="47"/>
  <c r="AE479" i="47" s="1"/>
  <c r="AC473" i="47"/>
  <c r="V473" i="47"/>
  <c r="AC457" i="47"/>
  <c r="AE457" i="47" s="1"/>
  <c r="AC445" i="47"/>
  <c r="AC443" i="47"/>
  <c r="AC421" i="47"/>
  <c r="AE421" i="47" s="1"/>
  <c r="AC416" i="47"/>
  <c r="AC407" i="47"/>
  <c r="AE407" i="47" s="1"/>
  <c r="AC404" i="47"/>
  <c r="AC400" i="47"/>
  <c r="AE400" i="47" s="1"/>
  <c r="V400" i="47"/>
  <c r="AC398" i="47"/>
  <c r="AE398" i="47" s="1"/>
  <c r="AC395" i="47"/>
  <c r="AE395" i="47" s="1"/>
  <c r="AC394" i="47"/>
  <c r="AE394" i="47" s="1"/>
  <c r="AC390" i="47"/>
  <c r="AC369" i="47"/>
  <c r="AE369" i="47" s="1"/>
  <c r="V292" i="47"/>
  <c r="AC291" i="47"/>
  <c r="AE291" i="47" s="1"/>
  <c r="V291" i="47"/>
  <c r="AC286" i="47"/>
  <c r="V38" i="47"/>
  <c r="AC14" i="47"/>
  <c r="V14" i="47"/>
  <c r="AC1667" i="47"/>
  <c r="AE1667" i="47" s="1"/>
  <c r="AC1526" i="47"/>
  <c r="AE1526" i="47" s="1"/>
  <c r="AC1524" i="47"/>
  <c r="AE1524" i="47" s="1"/>
  <c r="AC1507" i="47"/>
  <c r="V1507" i="47"/>
  <c r="AC1502" i="47"/>
  <c r="AE1502" i="47" s="1"/>
  <c r="AC1291" i="47"/>
  <c r="AC1151" i="47"/>
  <c r="AE1151" i="47" s="1"/>
  <c r="AC1025" i="47"/>
  <c r="V999" i="47"/>
  <c r="AC983" i="47"/>
  <c r="AC973" i="47"/>
  <c r="AC956" i="47"/>
  <c r="AE956" i="47" s="1"/>
  <c r="AC951" i="47"/>
  <c r="AC942" i="47"/>
  <c r="AE942" i="47" s="1"/>
  <c r="AC940" i="47"/>
  <c r="AE940" i="47" s="1"/>
  <c r="AH576" i="47" s="1"/>
  <c r="AI576" i="47" s="1"/>
  <c r="AJ576" i="47" s="1"/>
  <c r="AC938" i="47"/>
  <c r="AC857" i="47"/>
  <c r="V643" i="47"/>
  <c r="AC640" i="47"/>
  <c r="AE640" i="47" s="1"/>
  <c r="V639" i="47"/>
  <c r="V617" i="47"/>
  <c r="AC602" i="47"/>
  <c r="AC596" i="47"/>
  <c r="V592" i="47"/>
  <c r="AC569" i="47"/>
  <c r="AE569" i="47" s="1"/>
  <c r="V443" i="47"/>
  <c r="V421" i="47"/>
  <c r="AC358" i="47"/>
  <c r="AE358" i="47" s="1"/>
  <c r="AC280" i="47"/>
  <c r="AE280" i="47" s="1"/>
  <c r="AC278" i="47"/>
  <c r="AE278" i="47" s="1"/>
  <c r="V278" i="47"/>
  <c r="V274" i="47"/>
  <c r="AC273" i="47"/>
  <c r="V269" i="47"/>
  <c r="AC267" i="47"/>
  <c r="V267" i="47"/>
  <c r="AC258" i="47"/>
  <c r="AC71" i="47"/>
  <c r="AE71" i="47" s="1"/>
  <c r="V67" i="47"/>
  <c r="AC46" i="47"/>
  <c r="AE46" i="47" s="1"/>
  <c r="AC36" i="47"/>
  <c r="AC1659" i="47"/>
  <c r="AE1659" i="47" s="1"/>
  <c r="AC1539" i="47"/>
  <c r="V1538" i="47"/>
  <c r="AC1536" i="47"/>
  <c r="AC1516" i="47"/>
  <c r="AC1513" i="47"/>
  <c r="AE1513" i="47" s="1"/>
  <c r="V1513" i="47"/>
  <c r="AC1267" i="47"/>
  <c r="AC1249" i="47"/>
  <c r="AE1249" i="47" s="1"/>
  <c r="AC503" i="47"/>
  <c r="AC478" i="47"/>
  <c r="V474" i="47"/>
  <c r="V468" i="47"/>
  <c r="V444" i="47"/>
  <c r="AC441" i="47"/>
  <c r="V433" i="47"/>
  <c r="AC433" i="47"/>
  <c r="AC417" i="47"/>
  <c r="V385" i="47"/>
  <c r="AC362" i="47"/>
  <c r="AC361" i="47"/>
  <c r="V354" i="47"/>
  <c r="V353" i="47"/>
  <c r="AC352" i="47"/>
  <c r="AC345" i="47"/>
  <c r="AC330" i="47"/>
  <c r="AE330" i="47" s="1"/>
  <c r="AC297" i="47"/>
  <c r="V297" i="47"/>
  <c r="V71" i="47"/>
  <c r="AC58" i="47"/>
  <c r="AE58" i="47" s="1"/>
  <c r="V54" i="47"/>
  <c r="AC1296" i="47"/>
  <c r="AC1285" i="47"/>
  <c r="AE1285" i="47" s="1"/>
  <c r="AC1023" i="47"/>
  <c r="AE1023" i="47" s="1"/>
  <c r="AC1007" i="47"/>
  <c r="AC861" i="47"/>
  <c r="V859" i="47"/>
  <c r="AC855" i="47"/>
  <c r="AC823" i="47"/>
  <c r="AE823" i="47" s="1"/>
  <c r="AC818" i="47"/>
  <c r="AC671" i="47"/>
  <c r="AC567" i="47"/>
  <c r="AC566" i="47"/>
  <c r="AC563" i="47"/>
  <c r="AC376" i="47"/>
  <c r="V362" i="47"/>
  <c r="V360" i="47"/>
  <c r="AC354" i="47"/>
  <c r="AE354" i="47" s="1"/>
  <c r="AC331" i="47"/>
  <c r="AE331" i="47" s="1"/>
  <c r="AC329" i="47"/>
  <c r="AC81" i="47"/>
  <c r="AE81" i="47" s="1"/>
  <c r="AC64" i="47"/>
  <c r="AE64" i="47" s="1"/>
  <c r="AC19" i="47"/>
  <c r="AE19" i="47" s="1"/>
  <c r="AC976" i="47"/>
  <c r="AC964" i="47"/>
  <c r="AE964" i="47" s="1"/>
  <c r="AC680" i="47"/>
  <c r="V671" i="47"/>
  <c r="AC653" i="47"/>
  <c r="AC650" i="47"/>
  <c r="AE650" i="47" s="1"/>
  <c r="AC649" i="47"/>
  <c r="AE649" i="47" s="1"/>
  <c r="V637" i="47"/>
  <c r="AC618" i="47"/>
  <c r="AE618" i="47" s="1"/>
  <c r="V618" i="47"/>
  <c r="V603" i="47"/>
  <c r="V599" i="47"/>
  <c r="AC595" i="47"/>
  <c r="AC592" i="47"/>
  <c r="AC588" i="47"/>
  <c r="AE588" i="47" s="1"/>
  <c r="AC628" i="47"/>
  <c r="AE628" i="47" s="1"/>
  <c r="AC614" i="47"/>
  <c r="AE614" i="47" s="1"/>
  <c r="AC599" i="47"/>
  <c r="AC594" i="47"/>
  <c r="AC589" i="47"/>
  <c r="AE589" i="47" s="1"/>
  <c r="AC474" i="47"/>
  <c r="V466" i="47"/>
  <c r="AC465" i="47"/>
  <c r="V465" i="47"/>
  <c r="AC460" i="47"/>
  <c r="AE460" i="47" s="1"/>
  <c r="AC449" i="47"/>
  <c r="AC396" i="47"/>
  <c r="AE396" i="47" s="1"/>
  <c r="V396" i="47"/>
  <c r="AC378" i="47"/>
  <c r="AE378" i="47" s="1"/>
  <c r="AC371" i="47"/>
  <c r="V367" i="47"/>
  <c r="AC365" i="47"/>
  <c r="AE365" i="47" s="1"/>
  <c r="V365" i="47"/>
  <c r="V361" i="47"/>
  <c r="AC334" i="47"/>
  <c r="AC308" i="47"/>
  <c r="AE308" i="47" s="1"/>
  <c r="AC305" i="47"/>
  <c r="AC252" i="47"/>
  <c r="AC68" i="47"/>
  <c r="V66" i="47"/>
  <c r="AC66" i="47"/>
  <c r="AE66" i="47" s="1"/>
  <c r="AC48" i="47"/>
  <c r="AE48" i="47" s="1"/>
  <c r="AC43" i="47"/>
  <c r="AC38" i="47"/>
  <c r="AE38" i="47" s="1"/>
  <c r="AC17" i="47"/>
  <c r="AE17" i="47" s="1"/>
  <c r="AC466" i="47"/>
  <c r="V460" i="47"/>
  <c r="AC454" i="47"/>
  <c r="AC453" i="47"/>
  <c r="AE453" i="47" s="1"/>
  <c r="V453" i="47"/>
  <c r="AC444" i="47"/>
  <c r="AE444" i="47" s="1"/>
  <c r="V438" i="47"/>
  <c r="AC437" i="47"/>
  <c r="AC436" i="47"/>
  <c r="AE436" i="47" s="1"/>
  <c r="V436" i="47"/>
  <c r="V420" i="47"/>
  <c r="AC414" i="47"/>
  <c r="AE414" i="47" s="1"/>
  <c r="AC409" i="47"/>
  <c r="AE409" i="47" s="1"/>
  <c r="V409" i="47"/>
  <c r="AC397" i="47"/>
  <c r="AE397" i="47" s="1"/>
  <c r="AC387" i="47"/>
  <c r="AC385" i="47"/>
  <c r="AE385" i="47" s="1"/>
  <c r="V378" i="47"/>
  <c r="AC357" i="47"/>
  <c r="AE357" i="47" s="1"/>
  <c r="AC355" i="47"/>
  <c r="AC353" i="47"/>
  <c r="AE353" i="47" s="1"/>
  <c r="AC347" i="47"/>
  <c r="V255" i="47"/>
  <c r="AC33" i="47"/>
  <c r="V33" i="47"/>
  <c r="V28" i="47"/>
  <c r="AC80" i="47"/>
  <c r="AC77" i="47"/>
  <c r="AE77" i="47" s="1"/>
  <c r="AC72" i="47"/>
  <c r="V72" i="47"/>
  <c r="V57" i="47"/>
  <c r="AC28" i="47"/>
  <c r="AE28" i="47" s="1"/>
  <c r="O5" i="47"/>
  <c r="Q5" i="47"/>
  <c r="O7" i="47"/>
  <c r="Q7" i="47"/>
  <c r="O6" i="47"/>
  <c r="Q6" i="47"/>
  <c r="AC572" i="47"/>
  <c r="AE572" i="47" s="1"/>
  <c r="AC54" i="47"/>
  <c r="AE54" i="47" s="1"/>
  <c r="AC1962" i="47"/>
  <c r="AE1962" i="47" s="1"/>
  <c r="V945" i="47"/>
  <c r="AC859" i="47"/>
  <c r="AE859" i="47" s="1"/>
  <c r="V1658" i="47"/>
  <c r="AC1512" i="47"/>
  <c r="AC637" i="47"/>
  <c r="AC1096" i="47"/>
  <c r="AC287" i="47"/>
  <c r="AG923" i="47"/>
  <c r="AK923" i="47" s="1"/>
  <c r="AC1349" i="47"/>
  <c r="AC1315" i="47"/>
  <c r="AC1166" i="47"/>
  <c r="AC591" i="47"/>
  <c r="V358" i="47"/>
  <c r="AC1342" i="47"/>
  <c r="AE1342" i="47" s="1"/>
  <c r="AC853" i="47"/>
  <c r="AE853" i="47" s="1"/>
  <c r="V1653" i="47"/>
  <c r="V334" i="47"/>
  <c r="AC296" i="47"/>
  <c r="AC274" i="47"/>
  <c r="AC810" i="47"/>
  <c r="AE810" i="47" s="1"/>
  <c r="AG506" i="47"/>
  <c r="AK506" i="47" s="1"/>
  <c r="AG730" i="47"/>
  <c r="AK730" i="47" s="1"/>
  <c r="AG459" i="47"/>
  <c r="AG494" i="47"/>
  <c r="AG838" i="47"/>
  <c r="AC1379" i="47"/>
  <c r="AC812" i="47"/>
  <c r="AE812" i="47" s="1"/>
  <c r="AC1239" i="47"/>
  <c r="AC557" i="47"/>
  <c r="AG946" i="47"/>
  <c r="AK946" i="47" s="1"/>
  <c r="AC784" i="47"/>
  <c r="AE784" i="47" s="1"/>
  <c r="V1080" i="47"/>
  <c r="AC624" i="47"/>
  <c r="AC586" i="47"/>
  <c r="V519" i="47"/>
  <c r="AG304" i="47"/>
  <c r="AK304" i="47" s="1"/>
  <c r="V242" i="47"/>
  <c r="AG540" i="47"/>
  <c r="AE238" i="47" s="1"/>
  <c r="AG172" i="47"/>
  <c r="AG237" i="47"/>
  <c r="AK237" i="47" s="1"/>
  <c r="AG297" i="47"/>
  <c r="AK297" i="47" s="1"/>
  <c r="AG326" i="47"/>
  <c r="AG739" i="47"/>
  <c r="AG413" i="47"/>
  <c r="AG258" i="47"/>
  <c r="AK258" i="47" s="1"/>
  <c r="AG560" i="47"/>
  <c r="AK560" i="47" s="1"/>
  <c r="AG438" i="47"/>
  <c r="AK438" i="47" s="1"/>
  <c r="AG108" i="47"/>
  <c r="AG811" i="47"/>
  <c r="AG242" i="47"/>
  <c r="AG211" i="47"/>
  <c r="AK749" i="47"/>
  <c r="AH749" i="47"/>
  <c r="AI749" i="47" s="1"/>
  <c r="AJ749" i="47" s="1"/>
  <c r="AC836" i="47"/>
  <c r="AE836" i="47" s="1"/>
  <c r="AG507" i="47"/>
  <c r="AC367" i="47"/>
  <c r="AE367" i="47" s="1"/>
  <c r="AG215" i="47"/>
  <c r="V1883" i="47"/>
  <c r="V1386" i="47"/>
  <c r="V499" i="47"/>
  <c r="V502" i="47"/>
  <c r="V1379" i="47"/>
  <c r="AG26" i="47"/>
  <c r="AG92" i="47"/>
  <c r="AG91" i="47"/>
  <c r="V1335" i="47"/>
  <c r="AG55" i="47"/>
  <c r="AG800" i="47"/>
  <c r="AK800" i="47" s="1"/>
  <c r="V1278" i="47"/>
  <c r="AC1052" i="47"/>
  <c r="AG50" i="47"/>
  <c r="AG601" i="47"/>
  <c r="AG519" i="47"/>
  <c r="AK519" i="47" s="1"/>
  <c r="AG66" i="47"/>
  <c r="AG813" i="47"/>
  <c r="AK813" i="47" s="1"/>
  <c r="AG606" i="47"/>
  <c r="AK606" i="47" s="1"/>
  <c r="V497" i="47"/>
  <c r="AG290" i="47"/>
  <c r="AK290" i="47" s="1"/>
  <c r="AG286" i="47"/>
  <c r="AG383" i="47"/>
  <c r="AC439" i="47"/>
  <c r="V224" i="47"/>
  <c r="AG668" i="47"/>
  <c r="AG745" i="47"/>
  <c r="AG299" i="47"/>
  <c r="AG270" i="47"/>
  <c r="AK270" i="47" s="1"/>
  <c r="AG113" i="47"/>
  <c r="AC833" i="47"/>
  <c r="AE833" i="47" s="1"/>
  <c r="AG505" i="47"/>
  <c r="AC427" i="47"/>
  <c r="AG255" i="47"/>
  <c r="AK255" i="47" s="1"/>
  <c r="AK553" i="47"/>
  <c r="AH553" i="47"/>
  <c r="AI553" i="47" s="1"/>
  <c r="AJ553" i="47" s="1"/>
  <c r="V1834" i="47"/>
  <c r="V1818" i="47"/>
  <c r="V1801" i="47"/>
  <c r="V1546" i="47"/>
  <c r="V707" i="47"/>
  <c r="V437" i="47"/>
  <c r="V2100" i="47"/>
  <c r="V1860" i="47"/>
  <c r="V2103" i="47"/>
  <c r="V723" i="47"/>
  <c r="V1888" i="47"/>
  <c r="AC1245" i="47"/>
  <c r="V1243" i="47"/>
  <c r="AG214" i="47"/>
  <c r="AC1179" i="47"/>
  <c r="AE1179" i="47" s="1"/>
  <c r="V1179" i="47"/>
  <c r="AC1034" i="47"/>
  <c r="AE1034" i="47" s="1"/>
  <c r="V1018" i="47"/>
  <c r="V766" i="47"/>
  <c r="AC469" i="47"/>
  <c r="AE469" i="47" s="1"/>
  <c r="AC2233" i="47"/>
  <c r="AE2233" i="47" s="1"/>
  <c r="AG723" i="47"/>
  <c r="AK723" i="47" s="1"/>
  <c r="AG361" i="47"/>
  <c r="AK361" i="47" s="1"/>
  <c r="V1290" i="47"/>
  <c r="AG676" i="47"/>
  <c r="AC1222" i="47"/>
  <c r="AG174" i="47"/>
  <c r="AC809" i="47"/>
  <c r="AE809" i="47" s="1"/>
  <c r="V718" i="47"/>
  <c r="AC1538" i="47"/>
  <c r="AE1538" i="47" s="1"/>
  <c r="AC1280" i="47"/>
  <c r="AE1280" i="47" s="1"/>
  <c r="V1271" i="47"/>
  <c r="AG694" i="47"/>
  <c r="V1328" i="47"/>
  <c r="V1326" i="47"/>
  <c r="V1276" i="47"/>
  <c r="V1254" i="47"/>
  <c r="V1207" i="47"/>
  <c r="AG206" i="47"/>
  <c r="AC990" i="47"/>
  <c r="AE990" i="47" s="1"/>
  <c r="V1517" i="47"/>
  <c r="AG913" i="47"/>
  <c r="AK913" i="47" s="1"/>
  <c r="AG903" i="47"/>
  <c r="V1274" i="47"/>
  <c r="AC1141" i="47"/>
  <c r="AE1141" i="47" s="1"/>
  <c r="AG196" i="47"/>
  <c r="AK196" i="47" s="1"/>
  <c r="AG348" i="47"/>
  <c r="AG49" i="47"/>
  <c r="AG58" i="47"/>
  <c r="AK58" i="47" s="1"/>
  <c r="V955" i="47"/>
  <c r="V948" i="47"/>
  <c r="AG646" i="47"/>
  <c r="AK646" i="47" s="1"/>
  <c r="AC943" i="47"/>
  <c r="V941" i="47"/>
  <c r="V930" i="47"/>
  <c r="AG450" i="47"/>
  <c r="V920" i="47"/>
  <c r="AC363" i="47"/>
  <c r="AE363" i="47" s="1"/>
  <c r="AC349" i="47"/>
  <c r="AE349" i="47" s="1"/>
  <c r="AC245" i="47"/>
  <c r="AE245" i="47" s="1"/>
  <c r="AG579" i="47"/>
  <c r="AK579" i="47" s="1"/>
  <c r="V673" i="47"/>
  <c r="V435" i="47"/>
  <c r="V434" i="47"/>
  <c r="AG446" i="47"/>
  <c r="AK446" i="47" s="1"/>
  <c r="AG293" i="47"/>
  <c r="AC415" i="47"/>
  <c r="AG139" i="47"/>
  <c r="AK139" i="47" s="1"/>
  <c r="AC410" i="47"/>
  <c r="AE410" i="47" s="1"/>
  <c r="V8" i="47"/>
  <c r="V169" i="47"/>
  <c r="AG876" i="47"/>
  <c r="AK876" i="47" s="1"/>
  <c r="V163" i="47"/>
  <c r="V159" i="47"/>
  <c r="AG52" i="47"/>
  <c r="AG182" i="47"/>
  <c r="AK182" i="47" s="1"/>
  <c r="AG306" i="47"/>
  <c r="AK306" i="47" s="1"/>
  <c r="AG499" i="47"/>
  <c r="AG511" i="47"/>
  <c r="AG533" i="47"/>
  <c r="AK533" i="47" s="1"/>
  <c r="AG357" i="47"/>
  <c r="AK357" i="47" s="1"/>
  <c r="AG410" i="47"/>
  <c r="V30" i="47"/>
  <c r="AG185" i="47"/>
  <c r="AK185" i="47" s="1"/>
  <c r="AG658" i="47"/>
  <c r="AK658" i="47" s="1"/>
  <c r="AG550" i="47"/>
  <c r="AG353" i="47"/>
  <c r="AG188" i="47"/>
  <c r="AG283" i="47"/>
  <c r="AG312" i="47"/>
  <c r="AG764" i="47"/>
  <c r="AG736" i="47"/>
  <c r="AG660" i="47"/>
  <c r="AH563" i="47"/>
  <c r="AI563" i="47" s="1"/>
  <c r="AJ563" i="47" s="1"/>
  <c r="AK563" i="47"/>
  <c r="AC917" i="47"/>
  <c r="AE917" i="47" s="1"/>
  <c r="AG562" i="47"/>
  <c r="AC912" i="47"/>
  <c r="AE912" i="47" s="1"/>
  <c r="AG559" i="47"/>
  <c r="AH724" i="47"/>
  <c r="AI724" i="47" s="1"/>
  <c r="AJ724" i="47" s="1"/>
  <c r="AK724" i="47"/>
  <c r="AC842" i="47"/>
  <c r="AE842" i="47" s="1"/>
  <c r="AG510" i="47"/>
  <c r="AC830" i="47"/>
  <c r="AE830" i="47" s="1"/>
  <c r="AG503" i="47"/>
  <c r="AC779" i="47"/>
  <c r="AE779" i="47" s="1"/>
  <c r="AG465" i="47"/>
  <c r="AC271" i="47"/>
  <c r="AG157" i="47"/>
  <c r="AK157" i="47" s="1"/>
  <c r="AC255" i="47"/>
  <c r="AE255" i="47" s="1"/>
  <c r="AG148" i="47"/>
  <c r="O778" i="47"/>
  <c r="Q778" i="47"/>
  <c r="O773" i="47"/>
  <c r="Q773" i="47"/>
  <c r="O761" i="47"/>
  <c r="Q761" i="47"/>
  <c r="O476" i="47"/>
  <c r="Q476" i="47"/>
  <c r="AK415" i="47"/>
  <c r="AK794" i="47"/>
  <c r="AK504" i="47"/>
  <c r="AK706" i="47"/>
  <c r="AG7" i="47"/>
  <c r="AC10" i="47"/>
  <c r="AG4" i="47"/>
  <c r="AC5" i="47"/>
  <c r="AE5" i="47" s="1"/>
  <c r="AK296" i="47"/>
  <c r="AG2" i="47"/>
  <c r="Y16" i="18"/>
  <c r="Y12" i="18"/>
  <c r="Y15" i="18"/>
  <c r="Y17" i="18"/>
  <c r="Y8" i="18"/>
  <c r="Y20" i="18"/>
  <c r="Y9" i="18"/>
  <c r="Y11" i="18"/>
  <c r="Y6" i="18"/>
  <c r="Y18" i="18"/>
  <c r="Y7" i="18"/>
  <c r="Y5" i="18"/>
  <c r="Y14" i="18"/>
  <c r="Y19" i="18"/>
  <c r="Y10" i="18"/>
  <c r="Y13" i="18"/>
  <c r="Y21" i="18"/>
  <c r="Y22" i="18"/>
  <c r="Y23" i="18"/>
  <c r="Y24" i="18"/>
  <c r="Y25" i="18"/>
  <c r="Y26" i="18"/>
  <c r="Y27" i="18"/>
  <c r="Y28" i="18"/>
  <c r="Y29" i="18"/>
  <c r="Y30" i="18"/>
  <c r="Y31" i="18"/>
  <c r="Y32" i="18"/>
  <c r="Y33" i="18"/>
  <c r="Y34" i="18"/>
  <c r="Y35" i="18"/>
  <c r="Y36" i="18"/>
  <c r="Y37" i="18"/>
  <c r="Y38" i="18"/>
  <c r="Y39" i="18"/>
  <c r="Y40" i="18"/>
  <c r="Y41" i="18"/>
  <c r="Y42" i="18"/>
  <c r="Y43" i="18"/>
  <c r="Y44" i="18"/>
  <c r="Y45" i="18"/>
  <c r="Y46" i="18"/>
  <c r="Y47" i="18"/>
  <c r="Y48" i="18"/>
  <c r="Y49" i="18"/>
  <c r="Y50" i="18"/>
  <c r="Y51" i="18"/>
  <c r="Y52" i="18"/>
  <c r="Y53" i="18"/>
  <c r="B7" i="18"/>
  <c r="B10" i="18"/>
  <c r="L5" i="18"/>
  <c r="J9" i="18"/>
  <c r="U2" i="47"/>
  <c r="V2" i="47" s="1"/>
  <c r="AB2" i="47"/>
  <c r="Q643" i="47"/>
  <c r="O643" i="47"/>
  <c r="AH571" i="47"/>
  <c r="AI571" i="47" s="1"/>
  <c r="AJ571" i="47" s="1"/>
  <c r="AK571" i="47"/>
  <c r="Q556" i="47"/>
  <c r="O556" i="47"/>
  <c r="AH570" i="47"/>
  <c r="AI570" i="47" s="1"/>
  <c r="AJ570" i="47" s="1"/>
  <c r="AK570" i="47"/>
  <c r="Q570" i="47"/>
  <c r="O570" i="47"/>
  <c r="AH569" i="47"/>
  <c r="AI569" i="47" s="1"/>
  <c r="AJ569" i="47" s="1"/>
  <c r="AK569" i="47"/>
  <c r="AK301" i="47"/>
  <c r="Q301" i="47"/>
  <c r="O301" i="47"/>
  <c r="AK516" i="47"/>
  <c r="AH442" i="47"/>
  <c r="AI442" i="47" s="1"/>
  <c r="AJ442" i="47" s="1"/>
  <c r="AK442" i="47"/>
  <c r="Q296" i="47"/>
  <c r="O296" i="47"/>
  <c r="AK336" i="47"/>
  <c r="AK295" i="47"/>
  <c r="Q295" i="47"/>
  <c r="O295" i="47"/>
  <c r="Q309" i="47"/>
  <c r="O309" i="47"/>
  <c r="AK247" i="47"/>
  <c r="AH247" i="47"/>
  <c r="AI247" i="47" s="1"/>
  <c r="AJ247" i="47" s="1"/>
  <c r="O241" i="47"/>
  <c r="Q241" i="47"/>
  <c r="AK294" i="47"/>
  <c r="AH294" i="47"/>
  <c r="AI294" i="47" s="1"/>
  <c r="AJ294" i="47" s="1"/>
  <c r="Q293" i="47"/>
  <c r="O293" i="47"/>
  <c r="Q511" i="47"/>
  <c r="O511" i="47"/>
  <c r="AK291" i="47"/>
  <c r="Q291" i="47"/>
  <c r="O291" i="47"/>
  <c r="AK105" i="47"/>
  <c r="AH105" i="47"/>
  <c r="AI105" i="47" s="1"/>
  <c r="AJ105" i="47" s="1"/>
  <c r="Q290" i="47"/>
  <c r="O290" i="47"/>
  <c r="AK289" i="47"/>
  <c r="AH289" i="47"/>
  <c r="AI289" i="47" s="1"/>
  <c r="AJ289" i="47" s="1"/>
  <c r="O918" i="47"/>
  <c r="Q918" i="47"/>
  <c r="Q289" i="47"/>
  <c r="O289" i="47"/>
  <c r="AK288" i="47"/>
  <c r="Q288" i="47"/>
  <c r="O288" i="47"/>
  <c r="AK285" i="47"/>
  <c r="AK858" i="47"/>
  <c r="AK444" i="47"/>
  <c r="Q285" i="47"/>
  <c r="O285" i="47"/>
  <c r="Q765" i="47"/>
  <c r="O765" i="47"/>
  <c r="Q283" i="47"/>
  <c r="O283" i="47"/>
  <c r="AH430" i="47"/>
  <c r="AI430" i="47" s="1"/>
  <c r="AJ430" i="47" s="1"/>
  <c r="AK430" i="47"/>
  <c r="AK748" i="47"/>
  <c r="Q278" i="47"/>
  <c r="O278" i="47"/>
  <c r="AK429" i="47"/>
  <c r="AH429" i="47"/>
  <c r="AI429" i="47" s="1"/>
  <c r="AJ429" i="47" s="1"/>
  <c r="AK423" i="47"/>
  <c r="Q415" i="47"/>
  <c r="O415" i="47"/>
  <c r="AK311" i="47"/>
  <c r="AK309" i="47"/>
  <c r="Q275" i="47"/>
  <c r="O275" i="47"/>
  <c r="AK275" i="47"/>
  <c r="AH222" i="47"/>
  <c r="AI222" i="47" s="1"/>
  <c r="AJ222" i="47" s="1"/>
  <c r="AK222" i="47"/>
  <c r="Q273" i="47"/>
  <c r="O273" i="47"/>
  <c r="AK273" i="47"/>
  <c r="AH271" i="47"/>
  <c r="AI271" i="47" s="1"/>
  <c r="AJ271" i="47" s="1"/>
  <c r="AK271" i="47"/>
  <c r="Q270" i="47"/>
  <c r="O270" i="47"/>
  <c r="AH269" i="47"/>
  <c r="AI269" i="47" s="1"/>
  <c r="AJ269" i="47" s="1"/>
  <c r="AK269" i="47"/>
  <c r="AK137" i="47"/>
  <c r="AH137" i="47"/>
  <c r="AI137" i="47" s="1"/>
  <c r="AJ137" i="47" s="1"/>
  <c r="Q268" i="47"/>
  <c r="O268" i="47"/>
  <c r="AH835" i="47"/>
  <c r="AI835" i="47" s="1"/>
  <c r="AJ835" i="47" s="1"/>
  <c r="AK835" i="47"/>
  <c r="Q267" i="47"/>
  <c r="O267" i="47"/>
  <c r="Q124" i="47"/>
  <c r="O124" i="47"/>
  <c r="AK266" i="47"/>
  <c r="Q266" i="47"/>
  <c r="O266" i="47"/>
  <c r="AK265" i="47"/>
  <c r="Q734" i="47"/>
  <c r="O734" i="47"/>
  <c r="Q265" i="47"/>
  <c r="O265" i="47"/>
  <c r="Q264" i="47"/>
  <c r="O264" i="47"/>
  <c r="Q263" i="47"/>
  <c r="O263" i="47"/>
  <c r="AK662" i="47"/>
  <c r="AH662" i="47"/>
  <c r="AI662" i="47" s="1"/>
  <c r="AJ662" i="47" s="1"/>
  <c r="AK263" i="47"/>
  <c r="Q638" i="47"/>
  <c r="O638" i="47"/>
  <c r="AH629" i="47"/>
  <c r="AI629" i="47" s="1"/>
  <c r="AJ629" i="47" s="1"/>
  <c r="AK629" i="47"/>
  <c r="AH615" i="47"/>
  <c r="AI615" i="47" s="1"/>
  <c r="AJ615" i="47" s="1"/>
  <c r="AK615" i="47"/>
  <c r="O262" i="47"/>
  <c r="Q262" i="47"/>
  <c r="AK262" i="47"/>
  <c r="AK261" i="47"/>
  <c r="AH261" i="47"/>
  <c r="AI261" i="47" s="1"/>
  <c r="AJ261" i="47" s="1"/>
  <c r="AH557" i="47"/>
  <c r="AI557" i="47" s="1"/>
  <c r="AJ557" i="47" s="1"/>
  <c r="AK557" i="47"/>
  <c r="Q549" i="47"/>
  <c r="O549" i="47"/>
  <c r="AK544" i="47"/>
  <c r="O438" i="47"/>
  <c r="Q438" i="47"/>
  <c r="AH422" i="47"/>
  <c r="AI422" i="47" s="1"/>
  <c r="AJ422" i="47" s="1"/>
  <c r="AK422" i="47"/>
  <c r="AH417" i="47"/>
  <c r="AI417" i="47" s="1"/>
  <c r="AJ417" i="47" s="1"/>
  <c r="AK417" i="47"/>
  <c r="O258" i="47"/>
  <c r="Q258" i="47"/>
  <c r="Q227" i="47"/>
  <c r="O227" i="47"/>
  <c r="AK145" i="47"/>
  <c r="Q506" i="47"/>
  <c r="O506" i="47"/>
  <c r="Q116" i="47"/>
  <c r="O116" i="47"/>
  <c r="AH254" i="47"/>
  <c r="AI254" i="47" s="1"/>
  <c r="AJ254" i="47" s="1"/>
  <c r="AK254" i="47"/>
  <c r="Q504" i="47"/>
  <c r="O504" i="47"/>
  <c r="AH253" i="47"/>
  <c r="AI253" i="47" s="1"/>
  <c r="AJ253" i="47" s="1"/>
  <c r="AK253" i="47"/>
  <c r="AK252" i="47"/>
  <c r="Q252" i="47"/>
  <c r="O252" i="47"/>
  <c r="AK502" i="47"/>
  <c r="O250" i="47"/>
  <c r="Q250" i="47"/>
  <c r="AK250" i="47"/>
  <c r="Q502" i="47"/>
  <c r="O502" i="47"/>
  <c r="AK501" i="47"/>
  <c r="O501" i="47"/>
  <c r="Q501" i="47"/>
  <c r="Q747" i="47"/>
  <c r="O747" i="47"/>
  <c r="AH671" i="47"/>
  <c r="AI671" i="47" s="1"/>
  <c r="AJ671" i="47" s="1"/>
  <c r="AK671" i="47"/>
  <c r="AK627" i="47"/>
  <c r="AH627" i="47"/>
  <c r="AI627" i="47" s="1"/>
  <c r="AJ627" i="47" s="1"/>
  <c r="AK608" i="47"/>
  <c r="AH608" i="47"/>
  <c r="AI608" i="47" s="1"/>
  <c r="AJ608" i="47" s="1"/>
  <c r="Q498" i="47"/>
  <c r="O498" i="47"/>
  <c r="AK497" i="47"/>
  <c r="AH497" i="47"/>
  <c r="AI497" i="47" s="1"/>
  <c r="AJ497" i="47" s="1"/>
  <c r="AK548" i="47"/>
  <c r="O543" i="47"/>
  <c r="Q543" i="47"/>
  <c r="AH520" i="47"/>
  <c r="AI520" i="47" s="1"/>
  <c r="AJ520" i="47" s="1"/>
  <c r="AK520" i="47"/>
  <c r="AH453" i="47"/>
  <c r="AI453" i="47" s="1"/>
  <c r="AJ453" i="47" s="1"/>
  <c r="AK453" i="47"/>
  <c r="Q305" i="47"/>
  <c r="O305" i="47"/>
  <c r="AK238" i="47"/>
  <c r="AH238" i="47"/>
  <c r="AI238" i="47" s="1"/>
  <c r="AJ238" i="47" s="1"/>
  <c r="Q232" i="47"/>
  <c r="O232" i="47"/>
  <c r="AK210" i="47"/>
  <c r="AH125" i="47"/>
  <c r="AI125" i="47" s="1"/>
  <c r="AJ125" i="47" s="1"/>
  <c r="AK125" i="47"/>
  <c r="Q111" i="47"/>
  <c r="O111" i="47"/>
  <c r="AK918" i="47"/>
  <c r="Q487" i="47"/>
  <c r="O487" i="47"/>
  <c r="Q837" i="47"/>
  <c r="O837" i="47"/>
  <c r="AH486" i="47"/>
  <c r="AI486" i="47" s="1"/>
  <c r="AJ486" i="47" s="1"/>
  <c r="AK486" i="47"/>
  <c r="AK485" i="47"/>
  <c r="AH202" i="47"/>
  <c r="AI202" i="47" s="1"/>
  <c r="AJ202" i="47" s="1"/>
  <c r="AK202" i="47"/>
  <c r="O485" i="47"/>
  <c r="Q485" i="47"/>
  <c r="AK765" i="47"/>
  <c r="AK484" i="47"/>
  <c r="Q484" i="47"/>
  <c r="O484" i="47"/>
  <c r="AK201" i="47"/>
  <c r="Q201" i="47"/>
  <c r="O201" i="47"/>
  <c r="AH911" i="47"/>
  <c r="AI911" i="47" s="1"/>
  <c r="AJ911" i="47" s="1"/>
  <c r="AK911" i="47"/>
  <c r="Q199" i="47"/>
  <c r="O199" i="47"/>
  <c r="AK199" i="47"/>
  <c r="AH904" i="47"/>
  <c r="AI904" i="47" s="1"/>
  <c r="AJ904" i="47" s="1"/>
  <c r="AK904" i="47"/>
  <c r="AK198" i="47"/>
  <c r="Q198" i="47"/>
  <c r="O198" i="47"/>
  <c r="O197" i="47"/>
  <c r="Q197" i="47"/>
  <c r="AK197" i="47"/>
  <c r="Q195" i="47"/>
  <c r="O195" i="47"/>
  <c r="AK195" i="47"/>
  <c r="Q194" i="47"/>
  <c r="O194" i="47"/>
  <c r="O209" i="47"/>
  <c r="Q209" i="47"/>
  <c r="AK216" i="47"/>
  <c r="AH216" i="47"/>
  <c r="AI216" i="47" s="1"/>
  <c r="AJ216" i="47" s="1"/>
  <c r="AH897" i="47"/>
  <c r="AI897" i="47" s="1"/>
  <c r="AJ897" i="47" s="1"/>
  <c r="AK897" i="47"/>
  <c r="O480" i="47"/>
  <c r="Q480" i="47"/>
  <c r="AK480" i="47"/>
  <c r="AH479" i="47"/>
  <c r="AI479" i="47" s="1"/>
  <c r="AJ479" i="47" s="1"/>
  <c r="AK479" i="47"/>
  <c r="AH191" i="47"/>
  <c r="AI191" i="47" s="1"/>
  <c r="AJ191" i="47" s="1"/>
  <c r="AK191" i="47"/>
  <c r="AK190" i="47"/>
  <c r="Q190" i="47"/>
  <c r="O190" i="47"/>
  <c r="Q335" i="47"/>
  <c r="O335" i="47"/>
  <c r="AH855" i="47"/>
  <c r="AI855" i="47" s="1"/>
  <c r="AJ855" i="47" s="1"/>
  <c r="AK855" i="47"/>
  <c r="Q189" i="47"/>
  <c r="O189" i="47"/>
  <c r="AK189" i="47"/>
  <c r="Q478" i="47"/>
  <c r="O478" i="47"/>
  <c r="AK478" i="47"/>
  <c r="Q188" i="47"/>
  <c r="O188" i="47"/>
  <c r="Q187" i="47"/>
  <c r="O187" i="47"/>
  <c r="Q419" i="47"/>
  <c r="O419" i="47"/>
  <c r="AK842" i="47"/>
  <c r="O186" i="47"/>
  <c r="Q186" i="47"/>
  <c r="AK830" i="47"/>
  <c r="AK186" i="47"/>
  <c r="O185" i="47"/>
  <c r="Q185" i="47"/>
  <c r="AK184" i="47"/>
  <c r="AH184" i="47"/>
  <c r="AI184" i="47" s="1"/>
  <c r="AJ184" i="47" s="1"/>
  <c r="O548" i="47"/>
  <c r="Q548" i="47"/>
  <c r="AK556" i="47"/>
  <c r="AH556" i="47"/>
  <c r="AI556" i="47" s="1"/>
  <c r="AJ556" i="47" s="1"/>
  <c r="Q475" i="47"/>
  <c r="O475" i="47"/>
  <c r="AH475" i="47"/>
  <c r="AI475" i="47" s="1"/>
  <c r="AJ475" i="47" s="1"/>
  <c r="AK475" i="47"/>
  <c r="AK179" i="47"/>
  <c r="AH179" i="47"/>
  <c r="AI179" i="47" s="1"/>
  <c r="AJ179" i="47" s="1"/>
  <c r="AH726" i="47"/>
  <c r="AI726" i="47" s="1"/>
  <c r="AJ726" i="47" s="1"/>
  <c r="AK726" i="47"/>
  <c r="Q178" i="47"/>
  <c r="O178" i="47"/>
  <c r="AH742" i="47"/>
  <c r="AI742" i="47" s="1"/>
  <c r="AJ742" i="47" s="1"/>
  <c r="AK742" i="47"/>
  <c r="AH176" i="47"/>
  <c r="AI176" i="47" s="1"/>
  <c r="AJ176" i="47" s="1"/>
  <c r="AK176" i="47"/>
  <c r="O769" i="47"/>
  <c r="Q769" i="47"/>
  <c r="AH470" i="47"/>
  <c r="AI470" i="47" s="1"/>
  <c r="AJ470" i="47" s="1"/>
  <c r="AK470" i="47"/>
  <c r="Q470" i="47"/>
  <c r="O470" i="47"/>
  <c r="Q826" i="47"/>
  <c r="O826" i="47"/>
  <c r="AH469" i="47"/>
  <c r="AI469" i="47" s="1"/>
  <c r="AJ469" i="47" s="1"/>
  <c r="AK469" i="47"/>
  <c r="AK419" i="47"/>
  <c r="Q407" i="47"/>
  <c r="O407" i="47"/>
  <c r="AK329" i="47"/>
  <c r="AK541" i="47"/>
  <c r="Q336" i="47"/>
  <c r="O336" i="47"/>
  <c r="AH441" i="47"/>
  <c r="AI441" i="47" s="1"/>
  <c r="AJ441" i="47" s="1"/>
  <c r="AK441" i="47"/>
  <c r="Q311" i="47"/>
  <c r="O311" i="47"/>
  <c r="AH307" i="47"/>
  <c r="AI307" i="47" s="1"/>
  <c r="AJ307" i="47" s="1"/>
  <c r="AK307" i="47"/>
  <c r="AK124" i="47"/>
  <c r="AK116" i="47"/>
  <c r="AK232" i="47"/>
  <c r="AH810" i="47"/>
  <c r="AI810" i="47" s="1"/>
  <c r="AJ810" i="47" s="1"/>
  <c r="AK810" i="47"/>
  <c r="Q810" i="47"/>
  <c r="O810" i="47"/>
  <c r="Q809" i="47"/>
  <c r="O809" i="47"/>
  <c r="AK809" i="47"/>
  <c r="AK808" i="47"/>
  <c r="Q808" i="47"/>
  <c r="O808" i="47"/>
  <c r="AH807" i="47"/>
  <c r="AI807" i="47" s="1"/>
  <c r="AJ807" i="47" s="1"/>
  <c r="AK807" i="47"/>
  <c r="AH135" i="47"/>
  <c r="AI135" i="47" s="1"/>
  <c r="AJ135" i="47" s="1"/>
  <c r="AK135" i="47"/>
  <c r="Q806" i="47"/>
  <c r="O806" i="47"/>
  <c r="O145" i="47"/>
  <c r="Q145" i="47"/>
  <c r="Q804" i="47"/>
  <c r="O804" i="47"/>
  <c r="AK804" i="47"/>
  <c r="AH802" i="47"/>
  <c r="AI802" i="47" s="1"/>
  <c r="AJ802" i="47" s="1"/>
  <c r="AK802" i="47"/>
  <c r="Q222" i="47"/>
  <c r="O222" i="47"/>
  <c r="O800" i="47"/>
  <c r="Q800" i="47"/>
  <c r="AK798" i="47"/>
  <c r="Q798" i="47"/>
  <c r="O798" i="47"/>
  <c r="O797" i="47"/>
  <c r="Q797" i="47"/>
  <c r="AK797" i="47"/>
  <c r="AH796" i="47"/>
  <c r="AI796" i="47" s="1"/>
  <c r="AJ796" i="47" s="1"/>
  <c r="AK796" i="47"/>
  <c r="Q795" i="47"/>
  <c r="O795" i="47"/>
  <c r="Q794" i="47"/>
  <c r="O794" i="47"/>
  <c r="Q306" i="47"/>
  <c r="O306" i="47"/>
  <c r="O312" i="47"/>
  <c r="Q312" i="47"/>
  <c r="Q772" i="47"/>
  <c r="O772" i="47"/>
  <c r="AK768" i="47"/>
  <c r="AK747" i="47"/>
  <c r="AH744" i="47"/>
  <c r="AI744" i="47" s="1"/>
  <c r="AJ744" i="47" s="1"/>
  <c r="AK744" i="47"/>
  <c r="Q405" i="47"/>
  <c r="O405" i="47"/>
  <c r="AK404" i="47"/>
  <c r="Q404" i="47"/>
  <c r="O404" i="47"/>
  <c r="Q423" i="47"/>
  <c r="O423" i="47"/>
  <c r="AH443" i="47"/>
  <c r="AI443" i="47" s="1"/>
  <c r="AJ443" i="47" s="1"/>
  <c r="AK443" i="47"/>
  <c r="AK101" i="47"/>
  <c r="Q101" i="47"/>
  <c r="O101" i="47"/>
  <c r="AK402" i="47"/>
  <c r="O565" i="47"/>
  <c r="Q565" i="47"/>
  <c r="Q402" i="47"/>
  <c r="O402" i="47"/>
  <c r="Q100" i="47"/>
  <c r="O100" i="47"/>
  <c r="AH400" i="47"/>
  <c r="AI400" i="47" s="1"/>
  <c r="AJ400" i="47" s="1"/>
  <c r="AK400" i="47"/>
  <c r="Q399" i="47"/>
  <c r="O399" i="47"/>
  <c r="AK399" i="47"/>
  <c r="Q398" i="47"/>
  <c r="O398" i="47"/>
  <c r="AK398" i="47"/>
  <c r="AH460" i="47"/>
  <c r="AI460" i="47" s="1"/>
  <c r="AJ460" i="47" s="1"/>
  <c r="AK460" i="47"/>
  <c r="AH445" i="47"/>
  <c r="AI445" i="47" s="1"/>
  <c r="AJ445" i="47" s="1"/>
  <c r="AK445" i="47"/>
  <c r="Q397" i="47"/>
  <c r="O397" i="47"/>
  <c r="AK397" i="47"/>
  <c r="AH396" i="47"/>
  <c r="AI396" i="47" s="1"/>
  <c r="AJ396" i="47" s="1"/>
  <c r="AK396" i="47"/>
  <c r="Q395" i="47"/>
  <c r="O395" i="47"/>
  <c r="AK395" i="47"/>
  <c r="AH325" i="47"/>
  <c r="AI325" i="47" s="1"/>
  <c r="AJ325" i="47" s="1"/>
  <c r="AK325" i="47"/>
  <c r="AK392" i="47"/>
  <c r="AH392" i="47"/>
  <c r="AI392" i="47" s="1"/>
  <c r="AJ392" i="47" s="1"/>
  <c r="Q210" i="47"/>
  <c r="O210" i="47"/>
  <c r="AK391" i="47"/>
  <c r="AH391" i="47"/>
  <c r="AI391" i="47" s="1"/>
  <c r="AJ391" i="47" s="1"/>
  <c r="AH709" i="47"/>
  <c r="AI709" i="47" s="1"/>
  <c r="AJ709" i="47" s="1"/>
  <c r="AK709" i="47"/>
  <c r="AK708" i="47"/>
  <c r="Q708" i="47"/>
  <c r="O708" i="47"/>
  <c r="AH707" i="47"/>
  <c r="AI707" i="47" s="1"/>
  <c r="AJ707" i="47" s="1"/>
  <c r="AK707" i="47"/>
  <c r="Q706" i="47"/>
  <c r="O706" i="47"/>
  <c r="AH705" i="47"/>
  <c r="AI705" i="47" s="1"/>
  <c r="AJ705" i="47" s="1"/>
  <c r="AK705" i="47"/>
  <c r="AK704" i="47"/>
  <c r="AH704" i="47"/>
  <c r="AI704" i="47" s="1"/>
  <c r="AJ704" i="47" s="1"/>
  <c r="AH513" i="47"/>
  <c r="AI513" i="47" s="1"/>
  <c r="AJ513" i="47" s="1"/>
  <c r="AK513" i="47"/>
  <c r="AK703" i="47"/>
  <c r="Q703" i="47"/>
  <c r="O703" i="47"/>
  <c r="AH388" i="47"/>
  <c r="AI388" i="47" s="1"/>
  <c r="AJ388" i="47" s="1"/>
  <c r="AK388" i="47"/>
  <c r="AH702" i="47"/>
  <c r="AI702" i="47" s="1"/>
  <c r="AJ702" i="47" s="1"/>
  <c r="AK702" i="47"/>
  <c r="Q701" i="47"/>
  <c r="O701" i="47"/>
  <c r="O90" i="47"/>
  <c r="Q90" i="47"/>
  <c r="AH89" i="47"/>
  <c r="AI89" i="47" s="1"/>
  <c r="AJ89" i="47" s="1"/>
  <c r="AK89" i="47"/>
  <c r="AH700" i="47"/>
  <c r="AI700" i="47" s="1"/>
  <c r="AJ700" i="47" s="1"/>
  <c r="AK700" i="47"/>
  <c r="AH88" i="47"/>
  <c r="AI88" i="47" s="1"/>
  <c r="AJ88" i="47" s="1"/>
  <c r="AK88" i="47"/>
  <c r="Q87" i="47"/>
  <c r="O87" i="47"/>
  <c r="AK87" i="47"/>
  <c r="AK699" i="47"/>
  <c r="Q699" i="47"/>
  <c r="O699" i="47"/>
  <c r="AH85" i="47"/>
  <c r="AI85" i="47" s="1"/>
  <c r="AJ85" i="47" s="1"/>
  <c r="AK85" i="47"/>
  <c r="AH698" i="47"/>
  <c r="AI698" i="47" s="1"/>
  <c r="AJ698" i="47" s="1"/>
  <c r="AK698" i="47"/>
  <c r="AK84" i="47"/>
  <c r="O84" i="47"/>
  <c r="Q84" i="47"/>
  <c r="AK697" i="47"/>
  <c r="Q697" i="47"/>
  <c r="O697" i="47"/>
  <c r="AK565" i="47"/>
  <c r="O83" i="47"/>
  <c r="Q83" i="47"/>
  <c r="AK83" i="47"/>
  <c r="Q384" i="47"/>
  <c r="O384" i="47"/>
  <c r="AH696" i="47"/>
  <c r="AI696" i="47" s="1"/>
  <c r="AJ696" i="47" s="1"/>
  <c r="AK696" i="47"/>
  <c r="AK384" i="47"/>
  <c r="Q81" i="47"/>
  <c r="O81" i="47"/>
  <c r="Q80" i="47"/>
  <c r="O80" i="47"/>
  <c r="AK80" i="47"/>
  <c r="AK79" i="47"/>
  <c r="AH79" i="47"/>
  <c r="AI79" i="47" s="1"/>
  <c r="AJ79" i="47" s="1"/>
  <c r="Q79" i="47"/>
  <c r="O79" i="47"/>
  <c r="O694" i="47"/>
  <c r="Q694" i="47"/>
  <c r="AK693" i="47"/>
  <c r="Q383" i="47"/>
  <c r="O383" i="47"/>
  <c r="Q660" i="47"/>
  <c r="O660" i="47"/>
  <c r="AH78" i="47"/>
  <c r="AI78" i="47" s="1"/>
  <c r="AJ78" i="47" s="1"/>
  <c r="AK78" i="47"/>
  <c r="AH77" i="47"/>
  <c r="AI77" i="47" s="1"/>
  <c r="AJ77" i="47" s="1"/>
  <c r="AK77" i="47"/>
  <c r="Q730" i="47"/>
  <c r="O730" i="47"/>
  <c r="Q381" i="47"/>
  <c r="O381" i="47"/>
  <c r="Q693" i="47"/>
  <c r="O693" i="47"/>
  <c r="AK381" i="47"/>
  <c r="AK75" i="47"/>
  <c r="AH75" i="47"/>
  <c r="AI75" i="47" s="1"/>
  <c r="AJ75" i="47" s="1"/>
  <c r="Q74" i="47"/>
  <c r="O74" i="47"/>
  <c r="O380" i="47"/>
  <c r="Q380" i="47"/>
  <c r="AK380" i="47"/>
  <c r="AH692" i="47"/>
  <c r="AI692" i="47" s="1"/>
  <c r="AJ692" i="47" s="1"/>
  <c r="AK692" i="47"/>
  <c r="Q768" i="47"/>
  <c r="O768" i="47"/>
  <c r="AK74" i="47"/>
  <c r="Q73" i="47"/>
  <c r="O73" i="47"/>
  <c r="AK73" i="47"/>
  <c r="O842" i="47"/>
  <c r="Q842" i="47"/>
  <c r="AH690" i="47"/>
  <c r="AI690" i="47" s="1"/>
  <c r="AJ690" i="47" s="1"/>
  <c r="AK690" i="47"/>
  <c r="AH849" i="47"/>
  <c r="AI849" i="47" s="1"/>
  <c r="AJ849" i="47" s="1"/>
  <c r="AK849" i="47"/>
  <c r="AK71" i="47"/>
  <c r="Q854" i="47"/>
  <c r="O854" i="47"/>
  <c r="Q376" i="47"/>
  <c r="O376" i="47"/>
  <c r="Q71" i="47"/>
  <c r="O71" i="47"/>
  <c r="AK376" i="47"/>
  <c r="AK375" i="47"/>
  <c r="O375" i="47"/>
  <c r="Q375" i="47"/>
  <c r="O70" i="47"/>
  <c r="Q70" i="47"/>
  <c r="AH70" i="47"/>
  <c r="AI70" i="47" s="1"/>
  <c r="AJ70" i="47" s="1"/>
  <c r="AK70" i="47"/>
  <c r="Q374" i="47"/>
  <c r="O374" i="47"/>
  <c r="AK374" i="47"/>
  <c r="O68" i="47"/>
  <c r="Q68" i="47"/>
  <c r="AK68" i="47"/>
  <c r="AK67" i="47"/>
  <c r="Q891" i="47"/>
  <c r="O891" i="47"/>
  <c r="O67" i="47"/>
  <c r="Q67" i="47"/>
  <c r="AK372" i="47"/>
  <c r="O65" i="47"/>
  <c r="Q65" i="47"/>
  <c r="Q372" i="47"/>
  <c r="O372" i="47"/>
  <c r="AH65" i="47"/>
  <c r="AI65" i="47" s="1"/>
  <c r="AJ65" i="47" s="1"/>
  <c r="AK65" i="47"/>
  <c r="AK371" i="47"/>
  <c r="AH942" i="47"/>
  <c r="AI942" i="47" s="1"/>
  <c r="AJ942" i="47" s="1"/>
  <c r="AK942" i="47"/>
  <c r="Q371" i="47"/>
  <c r="O371" i="47"/>
  <c r="AH953" i="47"/>
  <c r="AI953" i="47" s="1"/>
  <c r="AJ953" i="47" s="1"/>
  <c r="AK953" i="47"/>
  <c r="AK686" i="47"/>
  <c r="AH686" i="47"/>
  <c r="AI686" i="47" s="1"/>
  <c r="AJ686" i="47" s="1"/>
  <c r="AK685" i="47"/>
  <c r="Q685" i="47"/>
  <c r="O685" i="47"/>
  <c r="AH369" i="47"/>
  <c r="AI369" i="47" s="1"/>
  <c r="AJ369" i="47" s="1"/>
  <c r="AK369" i="47"/>
  <c r="AK61" i="47"/>
  <c r="AH61" i="47"/>
  <c r="AI61" i="47" s="1"/>
  <c r="AJ61" i="47" s="1"/>
  <c r="AH681" i="47"/>
  <c r="AI681" i="47" s="1"/>
  <c r="AJ681" i="47" s="1"/>
  <c r="AK681" i="47"/>
  <c r="AK60" i="47"/>
  <c r="O60" i="47"/>
  <c r="Q60" i="47"/>
  <c r="AH367" i="47"/>
  <c r="AI367" i="47" s="1"/>
  <c r="AJ367" i="47" s="1"/>
  <c r="AK367" i="47"/>
  <c r="AK534" i="47"/>
  <c r="AH534" i="47"/>
  <c r="AI534" i="47" s="1"/>
  <c r="AJ534" i="47" s="1"/>
  <c r="AK177" i="47"/>
  <c r="AH177" i="47"/>
  <c r="AI177" i="47" s="1"/>
  <c r="AJ177" i="47" s="1"/>
  <c r="AK678" i="47"/>
  <c r="AH678" i="47"/>
  <c r="AI678" i="47" s="1"/>
  <c r="AJ678" i="47" s="1"/>
  <c r="Q364" i="47"/>
  <c r="O364" i="47"/>
  <c r="Q58" i="47"/>
  <c r="O58" i="47"/>
  <c r="AK364" i="47"/>
  <c r="Q363" i="47"/>
  <c r="O363" i="47"/>
  <c r="Q362" i="47"/>
  <c r="O362" i="47"/>
  <c r="Q676" i="47"/>
  <c r="O676" i="47"/>
  <c r="AH675" i="47"/>
  <c r="AI675" i="47" s="1"/>
  <c r="AJ675" i="47" s="1"/>
  <c r="AK675" i="47"/>
  <c r="Q361" i="47"/>
  <c r="O361" i="47"/>
  <c r="AH641" i="47"/>
  <c r="AI641" i="47" s="1"/>
  <c r="AJ641" i="47" s="1"/>
  <c r="AK641" i="47"/>
  <c r="Q360" i="47"/>
  <c r="O360" i="47"/>
  <c r="Q544" i="47"/>
  <c r="O544" i="47"/>
  <c r="Q540" i="47"/>
  <c r="O540" i="47"/>
  <c r="Q516" i="47"/>
  <c r="O516" i="47"/>
  <c r="Q357" i="47"/>
  <c r="O357" i="47"/>
  <c r="Q444" i="47"/>
  <c r="O444" i="47"/>
  <c r="AK356" i="47"/>
  <c r="Q356" i="47"/>
  <c r="O356" i="47"/>
  <c r="O429" i="47"/>
  <c r="Q429" i="47"/>
  <c r="O329" i="47"/>
  <c r="Q329" i="47"/>
  <c r="Q308" i="47"/>
  <c r="O308" i="47"/>
  <c r="AK335" i="47"/>
  <c r="AH607" i="47"/>
  <c r="AI607" i="47" s="1"/>
  <c r="AJ607" i="47" s="1"/>
  <c r="AK607" i="47"/>
  <c r="Q606" i="47"/>
  <c r="O606" i="47"/>
  <c r="O602" i="47"/>
  <c r="Q602" i="47"/>
  <c r="AK602" i="47"/>
  <c r="Q601" i="47"/>
  <c r="O601" i="47"/>
  <c r="Q600" i="47"/>
  <c r="O600" i="47"/>
  <c r="AK600" i="47"/>
  <c r="Q599" i="47"/>
  <c r="O599" i="47"/>
  <c r="AH599" i="47"/>
  <c r="AI599" i="47" s="1"/>
  <c r="AJ599" i="47" s="1"/>
  <c r="AK599" i="47"/>
  <c r="Q598" i="47"/>
  <c r="O598" i="47"/>
  <c r="AK598" i="47"/>
  <c r="AH596" i="47"/>
  <c r="AI596" i="47" s="1"/>
  <c r="AJ596" i="47" s="1"/>
  <c r="AK596" i="47"/>
  <c r="O595" i="47"/>
  <c r="Q595" i="47"/>
  <c r="AK595" i="47"/>
  <c r="AH594" i="47"/>
  <c r="AI594" i="47" s="1"/>
  <c r="AJ594" i="47" s="1"/>
  <c r="AK594" i="47"/>
  <c r="Q594" i="47"/>
  <c r="O594" i="47"/>
  <c r="O593" i="47"/>
  <c r="Q593" i="47"/>
  <c r="Q592" i="47"/>
  <c r="O592" i="47"/>
  <c r="AK592" i="47"/>
  <c r="AK591" i="47"/>
  <c r="Q591" i="47"/>
  <c r="O591" i="47"/>
  <c r="O590" i="47"/>
  <c r="Q590" i="47"/>
  <c r="AK590" i="47"/>
  <c r="Q589" i="47"/>
  <c r="O589" i="47"/>
  <c r="AK209" i="47"/>
  <c r="AK589" i="47"/>
  <c r="AK588" i="47"/>
  <c r="AH588" i="47"/>
  <c r="AI588" i="47" s="1"/>
  <c r="AJ588" i="47" s="1"/>
  <c r="AK587" i="47"/>
  <c r="AH587" i="47"/>
  <c r="AI587" i="47" s="1"/>
  <c r="AJ587" i="47" s="1"/>
  <c r="Q586" i="47"/>
  <c r="O586" i="47"/>
  <c r="AK582" i="47"/>
  <c r="Q582" i="47"/>
  <c r="O582" i="47"/>
  <c r="AK580" i="47"/>
  <c r="Q580" i="47"/>
  <c r="O580" i="47"/>
  <c r="AH577" i="47"/>
  <c r="AI577" i="47" s="1"/>
  <c r="AJ577" i="47" s="1"/>
  <c r="AK577" i="47"/>
  <c r="Q858" i="47"/>
  <c r="O858" i="47"/>
  <c r="AK854" i="47"/>
  <c r="AK837" i="47"/>
  <c r="Q830" i="47"/>
  <c r="O830" i="47"/>
  <c r="AH823" i="47"/>
  <c r="AI823" i="47" s="1"/>
  <c r="AJ823" i="47" s="1"/>
  <c r="AK823" i="47"/>
  <c r="Q541" i="47"/>
  <c r="O541" i="47"/>
  <c r="AK574" i="47"/>
  <c r="Q748" i="47"/>
  <c r="O748" i="47"/>
  <c r="O574" i="47"/>
  <c r="Q574" i="47"/>
  <c r="Q744" i="47"/>
  <c r="O744" i="47"/>
  <c r="Q573" i="47"/>
  <c r="O573" i="47"/>
  <c r="AK573" i="47"/>
  <c r="AK305" i="47"/>
  <c r="AC2500" i="47"/>
  <c r="AE2500" i="47" s="1"/>
  <c r="V2500" i="47"/>
  <c r="AC2499" i="47"/>
  <c r="AE2499" i="47" s="1"/>
  <c r="V2499" i="47"/>
  <c r="AC2498" i="47"/>
  <c r="AE2498" i="47" s="1"/>
  <c r="V2498" i="47"/>
  <c r="AC2497" i="47"/>
  <c r="AE2497" i="47" s="1"/>
  <c r="V2497" i="47"/>
  <c r="AC2496" i="47"/>
  <c r="AE2496" i="47" s="1"/>
  <c r="V2496" i="47"/>
  <c r="AC2495" i="47"/>
  <c r="AE2495" i="47" s="1"/>
  <c r="V2495" i="47"/>
  <c r="AC2494" i="47"/>
  <c r="AE2494" i="47" s="1"/>
  <c r="V2494" i="47"/>
  <c r="AC2493" i="47"/>
  <c r="AE2493" i="47" s="1"/>
  <c r="V2493" i="47"/>
  <c r="AC2492" i="47"/>
  <c r="AE2492" i="47" s="1"/>
  <c r="V2492" i="47"/>
  <c r="AC2491" i="47"/>
  <c r="AE2491" i="47" s="1"/>
  <c r="V2491" i="47"/>
  <c r="AC2490" i="47"/>
  <c r="AE2490" i="47" s="1"/>
  <c r="V2490" i="47"/>
  <c r="AC2489" i="47"/>
  <c r="AE2489" i="47" s="1"/>
  <c r="V2489" i="47"/>
  <c r="AC2488" i="47"/>
  <c r="AE2488" i="47" s="1"/>
  <c r="V2488" i="47"/>
  <c r="AC2487" i="47"/>
  <c r="AE2487" i="47" s="1"/>
  <c r="V2487" i="47"/>
  <c r="AC2486" i="47"/>
  <c r="AE2486" i="47" s="1"/>
  <c r="V2486" i="47"/>
  <c r="AC2485" i="47"/>
  <c r="AE2485" i="47" s="1"/>
  <c r="V2485" i="47"/>
  <c r="AC2484" i="47"/>
  <c r="AE2484" i="47" s="1"/>
  <c r="V2484" i="47"/>
  <c r="AC2483" i="47"/>
  <c r="AE2483" i="47" s="1"/>
  <c r="V2483" i="47"/>
  <c r="AC2482" i="47"/>
  <c r="AE2482" i="47" s="1"/>
  <c r="V2482" i="47"/>
  <c r="AC2481" i="47"/>
  <c r="AE2481" i="47" s="1"/>
  <c r="V2481" i="47"/>
  <c r="AC2480" i="47"/>
  <c r="AE2480" i="47" s="1"/>
  <c r="V2480" i="47"/>
  <c r="AC2479" i="47"/>
  <c r="AE2479" i="47" s="1"/>
  <c r="V2479" i="47"/>
  <c r="AC2478" i="47"/>
  <c r="AE2478" i="47" s="1"/>
  <c r="V2478" i="47"/>
  <c r="AC2477" i="47"/>
  <c r="AE2477" i="47" s="1"/>
  <c r="V2477" i="47"/>
  <c r="AC2476" i="47"/>
  <c r="AE2476" i="47" s="1"/>
  <c r="V2476" i="47"/>
  <c r="AC2475" i="47"/>
  <c r="AE2475" i="47" s="1"/>
  <c r="V2475" i="47"/>
  <c r="AC2474" i="47"/>
  <c r="AE2474" i="47" s="1"/>
  <c r="V2474" i="47"/>
  <c r="AC2473" i="47"/>
  <c r="AE2473" i="47" s="1"/>
  <c r="V2473" i="47"/>
  <c r="AC2472" i="47"/>
  <c r="AE2472" i="47" s="1"/>
  <c r="V2472" i="47"/>
  <c r="AC2471" i="47"/>
  <c r="AE2471" i="47" s="1"/>
  <c r="V2471" i="47"/>
  <c r="AC2470" i="47"/>
  <c r="AE2470" i="47" s="1"/>
  <c r="V2470" i="47"/>
  <c r="AC2469" i="47"/>
  <c r="AE2469" i="47" s="1"/>
  <c r="V2469" i="47"/>
  <c r="AC2468" i="47"/>
  <c r="AE2468" i="47" s="1"/>
  <c r="V2468" i="47"/>
  <c r="AC2467" i="47"/>
  <c r="AE2467" i="47" s="1"/>
  <c r="V2467" i="47"/>
  <c r="AC2466" i="47"/>
  <c r="AE2466" i="47" s="1"/>
  <c r="V2466" i="47"/>
  <c r="AC2465" i="47"/>
  <c r="AE2465" i="47" s="1"/>
  <c r="V2465" i="47"/>
  <c r="AC2464" i="47"/>
  <c r="AE2464" i="47" s="1"/>
  <c r="V2464" i="47"/>
  <c r="AC2463" i="47"/>
  <c r="AE2463" i="47" s="1"/>
  <c r="V2463" i="47"/>
  <c r="AC2462" i="47"/>
  <c r="AE2462" i="47" s="1"/>
  <c r="V2462" i="47"/>
  <c r="AC2461" i="47"/>
  <c r="AE2461" i="47" s="1"/>
  <c r="V2461" i="47"/>
  <c r="AC2460" i="47"/>
  <c r="AE2460" i="47" s="1"/>
  <c r="V2460" i="47"/>
  <c r="AC2459" i="47"/>
  <c r="AE2459" i="47" s="1"/>
  <c r="V2459" i="47"/>
  <c r="AC2458" i="47"/>
  <c r="AE2458" i="47" s="1"/>
  <c r="V2458" i="47"/>
  <c r="AC2457" i="47"/>
  <c r="AE2457" i="47" s="1"/>
  <c r="V2457" i="47"/>
  <c r="AC2456" i="47"/>
  <c r="AE2456" i="47" s="1"/>
  <c r="V2456" i="47"/>
  <c r="AC2455" i="47"/>
  <c r="AE2455" i="47" s="1"/>
  <c r="V2455" i="47"/>
  <c r="AC2454" i="47"/>
  <c r="AE2454" i="47" s="1"/>
  <c r="V2454" i="47"/>
  <c r="AC2453" i="47"/>
  <c r="AE2453" i="47" s="1"/>
  <c r="V2453" i="47"/>
  <c r="AC2452" i="47"/>
  <c r="AE2452" i="47" s="1"/>
  <c r="V2452" i="47"/>
  <c r="AC2451" i="47"/>
  <c r="AE2451" i="47" s="1"/>
  <c r="V2451" i="47"/>
  <c r="AC2450" i="47"/>
  <c r="AE2450" i="47" s="1"/>
  <c r="V2450" i="47"/>
  <c r="AC2449" i="47"/>
  <c r="AE2449" i="47" s="1"/>
  <c r="V2449" i="47"/>
  <c r="AC2448" i="47"/>
  <c r="AE2448" i="47" s="1"/>
  <c r="V2448" i="47"/>
  <c r="AC2447" i="47"/>
  <c r="AE2447" i="47" s="1"/>
  <c r="V2447" i="47"/>
  <c r="AC2446" i="47"/>
  <c r="AE2446" i="47" s="1"/>
  <c r="V2446" i="47"/>
  <c r="AC2445" i="47"/>
  <c r="AE2445" i="47" s="1"/>
  <c r="V2445" i="47"/>
  <c r="AC2444" i="47"/>
  <c r="AE2444" i="47" s="1"/>
  <c r="V2444" i="47"/>
  <c r="AC2443" i="47"/>
  <c r="AE2443" i="47" s="1"/>
  <c r="V2443" i="47"/>
  <c r="AC2442" i="47"/>
  <c r="AE2442" i="47" s="1"/>
  <c r="V2442" i="47"/>
  <c r="AC2441" i="47"/>
  <c r="AE2441" i="47" s="1"/>
  <c r="V2441" i="47"/>
  <c r="AC2440" i="47"/>
  <c r="AE2440" i="47" s="1"/>
  <c r="V2440" i="47"/>
  <c r="AC2439" i="47"/>
  <c r="AE2439" i="47" s="1"/>
  <c r="V2439" i="47"/>
  <c r="AC2438" i="47"/>
  <c r="AE2438" i="47" s="1"/>
  <c r="V2438" i="47"/>
  <c r="AC2437" i="47"/>
  <c r="AE2437" i="47" s="1"/>
  <c r="V2437" i="47"/>
  <c r="AC2436" i="47"/>
  <c r="AE2436" i="47" s="1"/>
  <c r="V2436" i="47"/>
  <c r="AC2435" i="47"/>
  <c r="AE2435" i="47" s="1"/>
  <c r="V2435" i="47"/>
  <c r="AC2434" i="47"/>
  <c r="AE2434" i="47" s="1"/>
  <c r="V2434" i="47"/>
  <c r="AC2433" i="47"/>
  <c r="AE2433" i="47" s="1"/>
  <c r="V2433" i="47"/>
  <c r="AC2432" i="47"/>
  <c r="AE2432" i="47" s="1"/>
  <c r="V2432" i="47"/>
  <c r="AC2431" i="47"/>
  <c r="AE2431" i="47" s="1"/>
  <c r="V2431" i="47"/>
  <c r="AC2430" i="47"/>
  <c r="AE2430" i="47" s="1"/>
  <c r="V2430" i="47"/>
  <c r="AC2429" i="47"/>
  <c r="AE2429" i="47" s="1"/>
  <c r="V2429" i="47"/>
  <c r="AC2428" i="47"/>
  <c r="AE2428" i="47" s="1"/>
  <c r="V2428" i="47"/>
  <c r="AC2427" i="47"/>
  <c r="AE2427" i="47" s="1"/>
  <c r="V2427" i="47"/>
  <c r="AC2426" i="47"/>
  <c r="AE2426" i="47" s="1"/>
  <c r="V2426" i="47"/>
  <c r="AC2425" i="47"/>
  <c r="AE2425" i="47" s="1"/>
  <c r="V2425" i="47"/>
  <c r="AC2424" i="47"/>
  <c r="AE2424" i="47" s="1"/>
  <c r="V2424" i="47"/>
  <c r="AC2423" i="47"/>
  <c r="AE2423" i="47" s="1"/>
  <c r="V2423" i="47"/>
  <c r="AC2422" i="47"/>
  <c r="AE2422" i="47" s="1"/>
  <c r="V2422" i="47"/>
  <c r="AC2421" i="47"/>
  <c r="AE2421" i="47" s="1"/>
  <c r="V2421" i="47"/>
  <c r="AC2420" i="47"/>
  <c r="AE2420" i="47" s="1"/>
  <c r="V2420" i="47"/>
  <c r="AC2419" i="47"/>
  <c r="AE2419" i="47" s="1"/>
  <c r="V2419" i="47"/>
  <c r="AC2418" i="47"/>
  <c r="AE2418" i="47" s="1"/>
  <c r="V2418" i="47"/>
  <c r="AC2417" i="47"/>
  <c r="AE2417" i="47" s="1"/>
  <c r="V2417" i="47"/>
  <c r="AC2416" i="47"/>
  <c r="AE2416" i="47" s="1"/>
  <c r="V2416" i="47"/>
  <c r="AC2415" i="47"/>
  <c r="AE2415" i="47" s="1"/>
  <c r="V2415" i="47"/>
  <c r="AC2414" i="47"/>
  <c r="AE2414" i="47" s="1"/>
  <c r="V2414" i="47"/>
  <c r="AC2413" i="47"/>
  <c r="AE2413" i="47" s="1"/>
  <c r="V2413" i="47"/>
  <c r="AC2412" i="47"/>
  <c r="AE2412" i="47" s="1"/>
  <c r="V2412" i="47"/>
  <c r="AC2411" i="47"/>
  <c r="AE2411" i="47" s="1"/>
  <c r="V2411" i="47"/>
  <c r="AC2410" i="47"/>
  <c r="AE2410" i="47" s="1"/>
  <c r="V2410" i="47"/>
  <c r="AC2409" i="47"/>
  <c r="AE2409" i="47" s="1"/>
  <c r="V2409" i="47"/>
  <c r="AC2408" i="47"/>
  <c r="AE2408" i="47" s="1"/>
  <c r="V2408" i="47"/>
  <c r="AC2407" i="47"/>
  <c r="AE2407" i="47" s="1"/>
  <c r="V2407" i="47"/>
  <c r="AC2406" i="47"/>
  <c r="AE2406" i="47" s="1"/>
  <c r="V2406" i="47"/>
  <c r="AC2405" i="47"/>
  <c r="AE2405" i="47" s="1"/>
  <c r="V2405" i="47"/>
  <c r="AC2404" i="47"/>
  <c r="AE2404" i="47" s="1"/>
  <c r="V2404" i="47"/>
  <c r="AC2403" i="47"/>
  <c r="AE2403" i="47" s="1"/>
  <c r="V2403" i="47"/>
  <c r="AC2402" i="47"/>
  <c r="AE2402" i="47" s="1"/>
  <c r="V2402" i="47"/>
  <c r="AC2401" i="47"/>
  <c r="AE2401" i="47" s="1"/>
  <c r="V2401" i="47"/>
  <c r="AC2400" i="47"/>
  <c r="AE2400" i="47" s="1"/>
  <c r="V2400" i="47"/>
  <c r="AC2399" i="47"/>
  <c r="AE2399" i="47" s="1"/>
  <c r="V2399" i="47"/>
  <c r="AC2398" i="47"/>
  <c r="AE2398" i="47" s="1"/>
  <c r="V2398" i="47"/>
  <c r="AC2397" i="47"/>
  <c r="AE2397" i="47" s="1"/>
  <c r="V2397" i="47"/>
  <c r="AC2396" i="47"/>
  <c r="AE2396" i="47" s="1"/>
  <c r="V2396" i="47"/>
  <c r="AC2395" i="47"/>
  <c r="AE2395" i="47" s="1"/>
  <c r="V2395" i="47"/>
  <c r="AC2394" i="47"/>
  <c r="AE2394" i="47" s="1"/>
  <c r="V2394" i="47"/>
  <c r="AC2393" i="47"/>
  <c r="AE2393" i="47" s="1"/>
  <c r="V2393" i="47"/>
  <c r="AC2392" i="47"/>
  <c r="AE2392" i="47" s="1"/>
  <c r="V2392" i="47"/>
  <c r="AC2391" i="47"/>
  <c r="AE2391" i="47" s="1"/>
  <c r="V2391" i="47"/>
  <c r="AC2390" i="47"/>
  <c r="AE2390" i="47" s="1"/>
  <c r="V2390" i="47"/>
  <c r="AC2389" i="47"/>
  <c r="AE2389" i="47" s="1"/>
  <c r="V2389" i="47"/>
  <c r="AC2388" i="47"/>
  <c r="AE2388" i="47" s="1"/>
  <c r="V2388" i="47"/>
  <c r="AC2387" i="47"/>
  <c r="AE2387" i="47" s="1"/>
  <c r="V2387" i="47"/>
  <c r="AC2386" i="47"/>
  <c r="AE2386" i="47" s="1"/>
  <c r="V2386" i="47"/>
  <c r="AC2385" i="47"/>
  <c r="AE2385" i="47" s="1"/>
  <c r="V2385" i="47"/>
  <c r="AC2384" i="47"/>
  <c r="AE2384" i="47" s="1"/>
  <c r="V2384" i="47"/>
  <c r="AC2383" i="47"/>
  <c r="AE2383" i="47" s="1"/>
  <c r="V2383" i="47"/>
  <c r="AC2382" i="47"/>
  <c r="AE2382" i="47" s="1"/>
  <c r="V2382" i="47"/>
  <c r="AC2381" i="47"/>
  <c r="AE2381" i="47" s="1"/>
  <c r="V2381" i="47"/>
  <c r="AC2380" i="47"/>
  <c r="AE2380" i="47" s="1"/>
  <c r="V2380" i="47"/>
  <c r="AC2379" i="47"/>
  <c r="AE2379" i="47" s="1"/>
  <c r="V2379" i="47"/>
  <c r="AC2378" i="47"/>
  <c r="AE2378" i="47" s="1"/>
  <c r="V2378" i="47"/>
  <c r="AC2377" i="47"/>
  <c r="AE2377" i="47" s="1"/>
  <c r="V2377" i="47"/>
  <c r="AC2376" i="47"/>
  <c r="AE2376" i="47" s="1"/>
  <c r="V2376" i="47"/>
  <c r="AC2375" i="47"/>
  <c r="AE2375" i="47" s="1"/>
  <c r="V2375" i="47"/>
  <c r="AC2374" i="47"/>
  <c r="AE2374" i="47" s="1"/>
  <c r="V2374" i="47"/>
  <c r="AC2373" i="47"/>
  <c r="AE2373" i="47" s="1"/>
  <c r="V2373" i="47"/>
  <c r="AC2372" i="47"/>
  <c r="AE2372" i="47" s="1"/>
  <c r="V2372" i="47"/>
  <c r="AC2371" i="47"/>
  <c r="AE2371" i="47" s="1"/>
  <c r="V2371" i="47"/>
  <c r="AC2370" i="47"/>
  <c r="AE2370" i="47" s="1"/>
  <c r="V2370" i="47"/>
  <c r="AC2369" i="47"/>
  <c r="AE2369" i="47" s="1"/>
  <c r="V2369" i="47"/>
  <c r="AC2368" i="47"/>
  <c r="AE2368" i="47" s="1"/>
  <c r="V2368" i="47"/>
  <c r="AC2367" i="47"/>
  <c r="AE2367" i="47" s="1"/>
  <c r="V2367" i="47"/>
  <c r="AC2366" i="47"/>
  <c r="AE2366" i="47" s="1"/>
  <c r="V2366" i="47"/>
  <c r="AC2365" i="47"/>
  <c r="AE2365" i="47" s="1"/>
  <c r="V2365" i="47"/>
  <c r="AC2364" i="47"/>
  <c r="AE2364" i="47" s="1"/>
  <c r="V2364" i="47"/>
  <c r="AC2363" i="47"/>
  <c r="AE2363" i="47" s="1"/>
  <c r="V2363" i="47"/>
  <c r="AC2362" i="47"/>
  <c r="AE2362" i="47" s="1"/>
  <c r="V2362" i="47"/>
  <c r="AC2361" i="47"/>
  <c r="AE2361" i="47" s="1"/>
  <c r="V2361" i="47"/>
  <c r="AC2360" i="47"/>
  <c r="AE2360" i="47" s="1"/>
  <c r="V2360" i="47"/>
  <c r="AC2359" i="47"/>
  <c r="AE2359" i="47" s="1"/>
  <c r="V2359" i="47"/>
  <c r="AC2358" i="47"/>
  <c r="AE2358" i="47" s="1"/>
  <c r="V2358" i="47"/>
  <c r="AC2357" i="47"/>
  <c r="AE2357" i="47" s="1"/>
  <c r="V2357" i="47"/>
  <c r="AC2356" i="47"/>
  <c r="AE2356" i="47" s="1"/>
  <c r="V2356" i="47"/>
  <c r="AC2355" i="47"/>
  <c r="AE2355" i="47" s="1"/>
  <c r="V2355" i="47"/>
  <c r="AC2354" i="47"/>
  <c r="AE2354" i="47" s="1"/>
  <c r="V2354" i="47"/>
  <c r="AC2353" i="47"/>
  <c r="AE2353" i="47" s="1"/>
  <c r="V2353" i="47"/>
  <c r="AC2352" i="47"/>
  <c r="AE2352" i="47" s="1"/>
  <c r="V2352" i="47"/>
  <c r="AC2351" i="47"/>
  <c r="AE2351" i="47" s="1"/>
  <c r="V2351" i="47"/>
  <c r="AC2350" i="47"/>
  <c r="AE2350" i="47" s="1"/>
  <c r="V2350" i="47"/>
  <c r="AC2349" i="47"/>
  <c r="AE2349" i="47" s="1"/>
  <c r="V2349" i="47"/>
  <c r="AC2348" i="47"/>
  <c r="AE2348" i="47" s="1"/>
  <c r="V2348" i="47"/>
  <c r="AC2347" i="47"/>
  <c r="AE2347" i="47" s="1"/>
  <c r="V2347" i="47"/>
  <c r="AC2346" i="47"/>
  <c r="AE2346" i="47" s="1"/>
  <c r="V2346" i="47"/>
  <c r="AC2345" i="47"/>
  <c r="AE2345" i="47" s="1"/>
  <c r="V2345" i="47"/>
  <c r="AC2344" i="47"/>
  <c r="AE2344" i="47" s="1"/>
  <c r="V2344" i="47"/>
  <c r="AC2343" i="47"/>
  <c r="AE2343" i="47" s="1"/>
  <c r="V2343" i="47"/>
  <c r="AC2342" i="47"/>
  <c r="AE2342" i="47" s="1"/>
  <c r="V2342" i="47"/>
  <c r="AC2341" i="47"/>
  <c r="AE2341" i="47" s="1"/>
  <c r="V2341" i="47"/>
  <c r="AC2340" i="47"/>
  <c r="AE2340" i="47" s="1"/>
  <c r="V2340" i="47"/>
  <c r="AC2339" i="47"/>
  <c r="AE2339" i="47" s="1"/>
  <c r="V2339" i="47"/>
  <c r="AC2338" i="47"/>
  <c r="AE2338" i="47" s="1"/>
  <c r="V2338" i="47"/>
  <c r="AC2337" i="47"/>
  <c r="AE2337" i="47" s="1"/>
  <c r="V2337" i="47"/>
  <c r="AC2336" i="47"/>
  <c r="AE2336" i="47" s="1"/>
  <c r="V2336" i="47"/>
  <c r="AC2335" i="47"/>
  <c r="AE2335" i="47" s="1"/>
  <c r="V2335" i="47"/>
  <c r="AC2334" i="47"/>
  <c r="AE2334" i="47" s="1"/>
  <c r="V2334" i="47"/>
  <c r="AC2333" i="47"/>
  <c r="AE2333" i="47" s="1"/>
  <c r="V2333" i="47"/>
  <c r="AC2332" i="47"/>
  <c r="AE2332" i="47" s="1"/>
  <c r="V2332" i="47"/>
  <c r="AC2331" i="47"/>
  <c r="AE2331" i="47" s="1"/>
  <c r="V2331" i="47"/>
  <c r="AC2330" i="47"/>
  <c r="AE2330" i="47" s="1"/>
  <c r="V2330" i="47"/>
  <c r="AC2329" i="47"/>
  <c r="AE2329" i="47" s="1"/>
  <c r="V2329" i="47"/>
  <c r="AC2328" i="47"/>
  <c r="AE2328" i="47" s="1"/>
  <c r="V2328" i="47"/>
  <c r="AC2327" i="47"/>
  <c r="AE2327" i="47" s="1"/>
  <c r="V2327" i="47"/>
  <c r="AC2326" i="47"/>
  <c r="AE2326" i="47" s="1"/>
  <c r="V2326" i="47"/>
  <c r="AC2325" i="47"/>
  <c r="AE2325" i="47" s="1"/>
  <c r="V2325" i="47"/>
  <c r="AC2324" i="47"/>
  <c r="AE2324" i="47" s="1"/>
  <c r="V2324" i="47"/>
  <c r="AC2323" i="47"/>
  <c r="AE2323" i="47" s="1"/>
  <c r="V2323" i="47"/>
  <c r="AC2322" i="47"/>
  <c r="AE2322" i="47" s="1"/>
  <c r="V2322" i="47"/>
  <c r="AC2321" i="47"/>
  <c r="AE2321" i="47" s="1"/>
  <c r="V2321" i="47"/>
  <c r="AC2320" i="47"/>
  <c r="AE2320" i="47" s="1"/>
  <c r="V2320" i="47"/>
  <c r="AC2319" i="47"/>
  <c r="AE2319" i="47" s="1"/>
  <c r="V2319" i="47"/>
  <c r="AC2318" i="47"/>
  <c r="AE2318" i="47" s="1"/>
  <c r="V2318" i="47"/>
  <c r="AC2317" i="47"/>
  <c r="AE2317" i="47" s="1"/>
  <c r="V2317" i="47"/>
  <c r="AC2316" i="47"/>
  <c r="AE2316" i="47" s="1"/>
  <c r="V2316" i="47"/>
  <c r="AC2315" i="47"/>
  <c r="AE2315" i="47" s="1"/>
  <c r="V2315" i="47"/>
  <c r="AC2314" i="47"/>
  <c r="AE2314" i="47" s="1"/>
  <c r="V2314" i="47"/>
  <c r="AC2313" i="47"/>
  <c r="AE2313" i="47" s="1"/>
  <c r="V2313" i="47"/>
  <c r="AC2312" i="47"/>
  <c r="AE2312" i="47" s="1"/>
  <c r="V2312" i="47"/>
  <c r="AC2311" i="47"/>
  <c r="AE2311" i="47" s="1"/>
  <c r="V2311" i="47"/>
  <c r="AC2310" i="47"/>
  <c r="AE2310" i="47" s="1"/>
  <c r="V2310" i="47"/>
  <c r="AC2309" i="47"/>
  <c r="AE2309" i="47" s="1"/>
  <c r="V2309" i="47"/>
  <c r="AC2308" i="47"/>
  <c r="AE2308" i="47" s="1"/>
  <c r="V2308" i="47"/>
  <c r="AC2307" i="47"/>
  <c r="AE2307" i="47" s="1"/>
  <c r="V2307" i="47"/>
  <c r="AC2306" i="47"/>
  <c r="AE2306" i="47" s="1"/>
  <c r="V2306" i="47"/>
  <c r="AC2305" i="47"/>
  <c r="AE2305" i="47" s="1"/>
  <c r="V2305" i="47"/>
  <c r="AC2304" i="47"/>
  <c r="AE2304" i="47" s="1"/>
  <c r="V2304" i="47"/>
  <c r="AC2303" i="47"/>
  <c r="AE2303" i="47" s="1"/>
  <c r="V2303" i="47"/>
  <c r="AC2302" i="47"/>
  <c r="AE2302" i="47" s="1"/>
  <c r="V2302" i="47"/>
  <c r="AC2301" i="47"/>
  <c r="AE2301" i="47" s="1"/>
  <c r="V2301" i="47"/>
  <c r="AC2300" i="47"/>
  <c r="AE2300" i="47" s="1"/>
  <c r="V2300" i="47"/>
  <c r="AC2299" i="47"/>
  <c r="AE2299" i="47" s="1"/>
  <c r="V2299" i="47"/>
  <c r="AC2298" i="47"/>
  <c r="AE2298" i="47" s="1"/>
  <c r="V2298" i="47"/>
  <c r="AC2297" i="47"/>
  <c r="AE2297" i="47" s="1"/>
  <c r="V2297" i="47"/>
  <c r="AC2296" i="47"/>
  <c r="AE2296" i="47" s="1"/>
  <c r="V2296" i="47"/>
  <c r="AC2295" i="47"/>
  <c r="AE2295" i="47" s="1"/>
  <c r="V2295" i="47"/>
  <c r="AC2294" i="47"/>
  <c r="AE2294" i="47" s="1"/>
  <c r="V2294" i="47"/>
  <c r="AC2293" i="47"/>
  <c r="AE2293" i="47" s="1"/>
  <c r="V2293" i="47"/>
  <c r="AC2292" i="47"/>
  <c r="AE2292" i="47" s="1"/>
  <c r="V2292" i="47"/>
  <c r="AC2291" i="47"/>
  <c r="AE2291" i="47" s="1"/>
  <c r="V2291" i="47"/>
  <c r="AC2290" i="47"/>
  <c r="AE2290" i="47" s="1"/>
  <c r="V2290" i="47"/>
  <c r="AC2289" i="47"/>
  <c r="AE2289" i="47" s="1"/>
  <c r="V2289" i="47"/>
  <c r="AC2288" i="47"/>
  <c r="AE2288" i="47" s="1"/>
  <c r="V2288" i="47"/>
  <c r="AC2287" i="47"/>
  <c r="AE2287" i="47" s="1"/>
  <c r="V2287" i="47"/>
  <c r="AC2286" i="47"/>
  <c r="AE2286" i="47" s="1"/>
  <c r="V2286" i="47"/>
  <c r="AC2285" i="47"/>
  <c r="AE2285" i="47" s="1"/>
  <c r="V2285" i="47"/>
  <c r="AC2284" i="47"/>
  <c r="AE2284" i="47" s="1"/>
  <c r="V2284" i="47"/>
  <c r="AC2283" i="47"/>
  <c r="AE2283" i="47" s="1"/>
  <c r="V2283" i="47"/>
  <c r="AC2282" i="47"/>
  <c r="AE2282" i="47" s="1"/>
  <c r="V2282" i="47"/>
  <c r="AC2281" i="47"/>
  <c r="AE2281" i="47" s="1"/>
  <c r="V2281" i="47"/>
  <c r="AC2280" i="47"/>
  <c r="AE2280" i="47" s="1"/>
  <c r="V2280" i="47"/>
  <c r="AC2279" i="47"/>
  <c r="AE2279" i="47" s="1"/>
  <c r="V2279" i="47"/>
  <c r="AC2278" i="47"/>
  <c r="AE2278" i="47" s="1"/>
  <c r="V2278" i="47"/>
  <c r="AC2277" i="47"/>
  <c r="AE2277" i="47" s="1"/>
  <c r="V2277" i="47"/>
  <c r="AC2276" i="47"/>
  <c r="AE2276" i="47" s="1"/>
  <c r="V2276" i="47"/>
  <c r="AC2275" i="47"/>
  <c r="AE2275" i="47" s="1"/>
  <c r="V2275" i="47"/>
  <c r="AC2274" i="47"/>
  <c r="AE2274" i="47" s="1"/>
  <c r="V2274" i="47"/>
  <c r="AC2273" i="47"/>
  <c r="AE2273" i="47" s="1"/>
  <c r="V2273" i="47"/>
  <c r="AC2272" i="47"/>
  <c r="AE2272" i="47" s="1"/>
  <c r="V2272" i="47"/>
  <c r="AC2271" i="47"/>
  <c r="AE2271" i="47" s="1"/>
  <c r="V2271" i="47"/>
  <c r="AC2270" i="47"/>
  <c r="AE2270" i="47" s="1"/>
  <c r="V2270" i="47"/>
  <c r="AC2269" i="47"/>
  <c r="AE2269" i="47" s="1"/>
  <c r="V2269" i="47"/>
  <c r="AC2268" i="47"/>
  <c r="AE2268" i="47" s="1"/>
  <c r="V2268" i="47"/>
  <c r="AC2267" i="47"/>
  <c r="AE2267" i="47" s="1"/>
  <c r="V2267" i="47"/>
  <c r="AC2266" i="47"/>
  <c r="AE2266" i="47" s="1"/>
  <c r="V2266" i="47"/>
  <c r="AC2265" i="47"/>
  <c r="AE2265" i="47" s="1"/>
  <c r="V2265" i="47"/>
  <c r="AC2264" i="47"/>
  <c r="AE2264" i="47" s="1"/>
  <c r="V2264" i="47"/>
  <c r="AC2263" i="47"/>
  <c r="AE2263" i="47" s="1"/>
  <c r="V2263" i="47"/>
  <c r="AC2262" i="47"/>
  <c r="AE2262" i="47" s="1"/>
  <c r="V2262" i="47"/>
  <c r="AC2261" i="47"/>
  <c r="AE2261" i="47" s="1"/>
  <c r="V2261" i="47"/>
  <c r="AC2260" i="47"/>
  <c r="AE2260" i="47" s="1"/>
  <c r="V2260" i="47"/>
  <c r="AC2259" i="47"/>
  <c r="AE2259" i="47" s="1"/>
  <c r="V2259" i="47"/>
  <c r="AC2258" i="47"/>
  <c r="AE2258" i="47" s="1"/>
  <c r="V2258" i="47"/>
  <c r="AC2257" i="47"/>
  <c r="AE2257" i="47" s="1"/>
  <c r="V2257" i="47"/>
  <c r="AC2256" i="47"/>
  <c r="AE2256" i="47" s="1"/>
  <c r="V2256" i="47"/>
  <c r="AC2255" i="47"/>
  <c r="AE2255" i="47" s="1"/>
  <c r="V2255" i="47"/>
  <c r="AC2254" i="47"/>
  <c r="AE2254" i="47" s="1"/>
  <c r="V2254" i="47"/>
  <c r="AC2253" i="47"/>
  <c r="AE2253" i="47" s="1"/>
  <c r="V2253" i="47"/>
  <c r="AC2252" i="47"/>
  <c r="AE2252" i="47" s="1"/>
  <c r="V2252" i="47"/>
  <c r="AC2251" i="47"/>
  <c r="AE2251" i="47" s="1"/>
  <c r="V2251" i="47"/>
  <c r="AC2250" i="47"/>
  <c r="AE2250" i="47" s="1"/>
  <c r="V2250" i="47"/>
  <c r="AC2249" i="47"/>
  <c r="AE2249" i="47" s="1"/>
  <c r="V2249" i="47"/>
  <c r="AC2248" i="47"/>
  <c r="AE2248" i="47" s="1"/>
  <c r="V2248" i="47"/>
  <c r="AC2247" i="47"/>
  <c r="AE2247" i="47" s="1"/>
  <c r="V2247" i="47"/>
  <c r="AC2246" i="47"/>
  <c r="AE2246" i="47" s="1"/>
  <c r="V2246" i="47"/>
  <c r="AC2245" i="47"/>
  <c r="AE2245" i="47" s="1"/>
  <c r="V2245" i="47"/>
  <c r="AC2244" i="47"/>
  <c r="AE2244" i="47" s="1"/>
  <c r="V2244" i="47"/>
  <c r="AC2243" i="47"/>
  <c r="AE2243" i="47" s="1"/>
  <c r="V2243" i="47"/>
  <c r="AC2242" i="47"/>
  <c r="AE2242" i="47" s="1"/>
  <c r="V2242" i="47"/>
  <c r="AC2241" i="47"/>
  <c r="AE2241" i="47" s="1"/>
  <c r="V2241" i="47"/>
  <c r="AC2240" i="47"/>
  <c r="AE2240" i="47" s="1"/>
  <c r="V2240" i="47"/>
  <c r="AC2239" i="47"/>
  <c r="AE2239" i="47" s="1"/>
  <c r="V2239" i="47"/>
  <c r="AC2238" i="47"/>
  <c r="AE2238" i="47" s="1"/>
  <c r="V2238" i="47"/>
  <c r="AC2237" i="47"/>
  <c r="AE2237" i="47" s="1"/>
  <c r="V2237" i="47"/>
  <c r="AC2236" i="47"/>
  <c r="AE2236" i="47" s="1"/>
  <c r="V2236" i="47"/>
  <c r="AC2235" i="47"/>
  <c r="AE2235" i="47" s="1"/>
  <c r="V2235" i="47"/>
  <c r="AC2234" i="47"/>
  <c r="AE2234" i="47" s="1"/>
  <c r="V2234" i="47"/>
  <c r="AC1991" i="47"/>
  <c r="AE1991" i="47" s="1"/>
  <c r="V1987" i="47"/>
  <c r="AC1982" i="47"/>
  <c r="AE1982" i="47" s="1"/>
  <c r="V1982" i="47"/>
  <c r="AC1981" i="47"/>
  <c r="AE1981" i="47" s="1"/>
  <c r="V1981" i="47"/>
  <c r="V1980" i="47"/>
  <c r="AC1979" i="47"/>
  <c r="AE1979" i="47" s="1"/>
  <c r="V1979" i="47"/>
  <c r="AC1974" i="47"/>
  <c r="AE1974" i="47" s="1"/>
  <c r="V1974" i="47"/>
  <c r="AC1973" i="47"/>
  <c r="AE1973" i="47" s="1"/>
  <c r="V1973" i="47"/>
  <c r="AC1972" i="47"/>
  <c r="AE1972" i="47" s="1"/>
  <c r="V1972" i="47"/>
  <c r="AC1968" i="47"/>
  <c r="AE1968" i="47" s="1"/>
  <c r="V1968" i="47"/>
  <c r="V1518" i="47"/>
  <c r="AG120" i="47"/>
  <c r="AC1508" i="47"/>
  <c r="AE1508" i="47" s="1"/>
  <c r="V1500" i="47"/>
  <c r="AC1499" i="47"/>
  <c r="AC1498" i="47"/>
  <c r="V1498" i="47"/>
  <c r="V1497" i="47"/>
  <c r="V1496" i="47"/>
  <c r="V1492" i="47"/>
  <c r="V1484" i="47"/>
  <c r="V1481" i="47"/>
  <c r="AC1480" i="47"/>
  <c r="AE1480" i="47" s="1"/>
  <c r="AC1475" i="47"/>
  <c r="AC1474" i="47"/>
  <c r="AE1474" i="47" s="1"/>
  <c r="V1474" i="47"/>
  <c r="AC1472" i="47"/>
  <c r="AC1470" i="47"/>
  <c r="AE1470" i="47" s="1"/>
  <c r="V1469" i="47"/>
  <c r="V1468" i="47"/>
  <c r="AC1464" i="47"/>
  <c r="AE1464" i="47" s="1"/>
  <c r="V1463" i="47"/>
  <c r="AC1462" i="47"/>
  <c r="V1461" i="47"/>
  <c r="AC1460" i="47"/>
  <c r="AE1460" i="47" s="1"/>
  <c r="V1452" i="47"/>
  <c r="AC1451" i="47"/>
  <c r="AE1451" i="47" s="1"/>
  <c r="V1450" i="47"/>
  <c r="V1447" i="47"/>
  <c r="AC1446" i="47"/>
  <c r="AE1446" i="47" s="1"/>
  <c r="V1442" i="47"/>
  <c r="V1331" i="47"/>
  <c r="AC1329" i="47"/>
  <c r="V1311" i="47"/>
  <c r="V1309" i="47"/>
  <c r="V1303" i="47"/>
  <c r="AC1300" i="47"/>
  <c r="AC1286" i="47"/>
  <c r="AE1286" i="47" s="1"/>
  <c r="V1283" i="47"/>
  <c r="V1282" i="47"/>
  <c r="AC1279" i="47"/>
  <c r="AE1279" i="47" s="1"/>
  <c r="V1277" i="47"/>
  <c r="AC1271" i="47"/>
  <c r="AC1270" i="47"/>
  <c r="AC1269" i="47"/>
  <c r="AC1266" i="47"/>
  <c r="AE1266" i="47" s="1"/>
  <c r="V1266" i="47"/>
  <c r="AC1262" i="47"/>
  <c r="V1262" i="47"/>
  <c r="AC1260" i="47"/>
  <c r="V1260" i="47"/>
  <c r="AC1259" i="47"/>
  <c r="V1259" i="47"/>
  <c r="V1258" i="47"/>
  <c r="AC1257" i="47"/>
  <c r="V1253" i="47"/>
  <c r="AC1251" i="47"/>
  <c r="V1248" i="47"/>
  <c r="AC1246" i="47"/>
  <c r="V1238" i="47"/>
  <c r="V1237" i="47"/>
  <c r="AC1236" i="47"/>
  <c r="V1235" i="47"/>
  <c r="AC1234" i="47"/>
  <c r="V1232" i="47"/>
  <c r="AC1231" i="47"/>
  <c r="AC1209" i="47"/>
  <c r="V1206" i="47"/>
  <c r="AC1204" i="47"/>
  <c r="AE1204" i="47" s="1"/>
  <c r="V1203" i="47"/>
  <c r="AC1202" i="47"/>
  <c r="V1197" i="47"/>
  <c r="V1195" i="47"/>
  <c r="V1193" i="47"/>
  <c r="AC1192" i="47"/>
  <c r="V1186" i="47"/>
  <c r="AC1185" i="47"/>
  <c r="V1184" i="47"/>
  <c r="AC1183" i="47"/>
  <c r="V1183" i="47"/>
  <c r="V1027" i="47"/>
  <c r="V1024" i="47"/>
  <c r="V1014" i="47"/>
  <c r="V1011" i="47"/>
  <c r="V1004" i="47"/>
  <c r="V1003" i="47"/>
  <c r="V981" i="47"/>
  <c r="AC978" i="47"/>
  <c r="AE978" i="47" s="1"/>
  <c r="AC977" i="47"/>
  <c r="V975" i="47"/>
  <c r="V972" i="47"/>
  <c r="V971" i="47"/>
  <c r="AC967" i="47"/>
  <c r="AE967" i="47" s="1"/>
  <c r="V967" i="47"/>
  <c r="AC965" i="47"/>
  <c r="AE965" i="47" s="1"/>
  <c r="AC961" i="47"/>
  <c r="AE961" i="47" s="1"/>
  <c r="V961" i="47"/>
  <c r="AC960" i="47"/>
  <c r="AE960" i="47" s="1"/>
  <c r="V960" i="47"/>
  <c r="AC955" i="47"/>
  <c r="AE955" i="47" s="1"/>
  <c r="AC952" i="47"/>
  <c r="AC742" i="47"/>
  <c r="AC716" i="47"/>
  <c r="AC700" i="47"/>
  <c r="AE700" i="47" s="1"/>
  <c r="V694" i="47"/>
  <c r="AC693" i="47"/>
  <c r="V688" i="47"/>
  <c r="AC687" i="47"/>
  <c r="AC684" i="47"/>
  <c r="V682" i="47"/>
  <c r="V679" i="47"/>
  <c r="V534" i="47"/>
  <c r="V509" i="47"/>
  <c r="AC508" i="47"/>
  <c r="AC494" i="47"/>
  <c r="AC489" i="47"/>
  <c r="AE489" i="47" s="1"/>
  <c r="V463" i="47"/>
  <c r="V459" i="47"/>
  <c r="V458" i="47"/>
  <c r="V419" i="47"/>
  <c r="V204" i="47"/>
  <c r="V202" i="47"/>
  <c r="V201" i="47"/>
  <c r="AC200" i="47"/>
  <c r="AE200" i="47" s="1"/>
  <c r="AH116" i="47" s="1"/>
  <c r="AI116" i="47" s="1"/>
  <c r="AJ116" i="47" s="1"/>
  <c r="V200" i="47"/>
  <c r="V34" i="47"/>
  <c r="AC32" i="47"/>
  <c r="V32" i="47"/>
  <c r="AC31" i="47"/>
  <c r="AC26" i="47"/>
  <c r="V26" i="47"/>
  <c r="V2233" i="47"/>
  <c r="AC2232" i="47"/>
  <c r="AE2232" i="47" s="1"/>
  <c r="V2232" i="47"/>
  <c r="AC2231" i="47"/>
  <c r="AE2231" i="47" s="1"/>
  <c r="V2231" i="47"/>
  <c r="AC2230" i="47"/>
  <c r="AE2230" i="47" s="1"/>
  <c r="V2230" i="47"/>
  <c r="AC2229" i="47"/>
  <c r="AE2229" i="47" s="1"/>
  <c r="V2229" i="47"/>
  <c r="AC2228" i="47"/>
  <c r="AE2228" i="47" s="1"/>
  <c r="V2228" i="47"/>
  <c r="AC2227" i="47"/>
  <c r="AE2227" i="47" s="1"/>
  <c r="V2227" i="47"/>
  <c r="AC2226" i="47"/>
  <c r="AE2226" i="47" s="1"/>
  <c r="V2226" i="47"/>
  <c r="AC2225" i="47"/>
  <c r="AE2225" i="47" s="1"/>
  <c r="V2225" i="47"/>
  <c r="AC2224" i="47"/>
  <c r="AE2224" i="47" s="1"/>
  <c r="V2224" i="47"/>
  <c r="AC2223" i="47"/>
  <c r="AE2223" i="47" s="1"/>
  <c r="V2223" i="47"/>
  <c r="AC2222" i="47"/>
  <c r="AE2222" i="47" s="1"/>
  <c r="V2222" i="47"/>
  <c r="AC2221" i="47"/>
  <c r="AE2221" i="47" s="1"/>
  <c r="V2221" i="47"/>
  <c r="AC2220" i="47"/>
  <c r="AE2220" i="47" s="1"/>
  <c r="V2220" i="47"/>
  <c r="AC2219" i="47"/>
  <c r="AE2219" i="47" s="1"/>
  <c r="V2219" i="47"/>
  <c r="AC2218" i="47"/>
  <c r="AE2218" i="47" s="1"/>
  <c r="V2218" i="47"/>
  <c r="AC2217" i="47"/>
  <c r="AE2217" i="47" s="1"/>
  <c r="V2217" i="47"/>
  <c r="AC2216" i="47"/>
  <c r="AE2216" i="47" s="1"/>
  <c r="V2216" i="47"/>
  <c r="AC2215" i="47"/>
  <c r="AE2215" i="47" s="1"/>
  <c r="V2215" i="47"/>
  <c r="AC2214" i="47"/>
  <c r="AE2214" i="47" s="1"/>
  <c r="V2214" i="47"/>
  <c r="AC2213" i="47"/>
  <c r="AE2213" i="47" s="1"/>
  <c r="V2213" i="47"/>
  <c r="AC2212" i="47"/>
  <c r="AE2212" i="47" s="1"/>
  <c r="V2212" i="47"/>
  <c r="AC2211" i="47"/>
  <c r="AE2211" i="47" s="1"/>
  <c r="V2211" i="47"/>
  <c r="AC2210" i="47"/>
  <c r="AE2210" i="47" s="1"/>
  <c r="V2210" i="47"/>
  <c r="AC2209" i="47"/>
  <c r="AE2209" i="47" s="1"/>
  <c r="V2209" i="47"/>
  <c r="AC2208" i="47"/>
  <c r="AE2208" i="47" s="1"/>
  <c r="V2208" i="47"/>
  <c r="AC2207" i="47"/>
  <c r="AE2207" i="47" s="1"/>
  <c r="V2207" i="47"/>
  <c r="AC2206" i="47"/>
  <c r="AE2206" i="47" s="1"/>
  <c r="V2206" i="47"/>
  <c r="AC2205" i="47"/>
  <c r="AE2205" i="47" s="1"/>
  <c r="V2205" i="47"/>
  <c r="AC2204" i="47"/>
  <c r="AE2204" i="47" s="1"/>
  <c r="V2204" i="47"/>
  <c r="AC2203" i="47"/>
  <c r="AE2203" i="47" s="1"/>
  <c r="V2203" i="47"/>
  <c r="AC2202" i="47"/>
  <c r="AE2202" i="47" s="1"/>
  <c r="V2202" i="47"/>
  <c r="AC2201" i="47"/>
  <c r="AE2201" i="47" s="1"/>
  <c r="V2201" i="47"/>
  <c r="AC2200" i="47"/>
  <c r="AE2200" i="47" s="1"/>
  <c r="V2200" i="47"/>
  <c r="AC2199" i="47"/>
  <c r="AE2199" i="47" s="1"/>
  <c r="V2199" i="47"/>
  <c r="AC2198" i="47"/>
  <c r="AE2198" i="47" s="1"/>
  <c r="V2198" i="47"/>
  <c r="AC2197" i="47"/>
  <c r="AE2197" i="47" s="1"/>
  <c r="V2197" i="47"/>
  <c r="AC2196" i="47"/>
  <c r="AE2196" i="47" s="1"/>
  <c r="V2196" i="47"/>
  <c r="AC2195" i="47"/>
  <c r="AE2195" i="47" s="1"/>
  <c r="V2195" i="47"/>
  <c r="AC2194" i="47"/>
  <c r="AE2194" i="47" s="1"/>
  <c r="V2194" i="47"/>
  <c r="AC2193" i="47"/>
  <c r="AE2193" i="47" s="1"/>
  <c r="V2193" i="47"/>
  <c r="AC2192" i="47"/>
  <c r="AE2192" i="47" s="1"/>
  <c r="V2192" i="47"/>
  <c r="AC2191" i="47"/>
  <c r="AE2191" i="47" s="1"/>
  <c r="V2191" i="47"/>
  <c r="AC2190" i="47"/>
  <c r="AE2190" i="47" s="1"/>
  <c r="V2190" i="47"/>
  <c r="AC2189" i="47"/>
  <c r="AE2189" i="47" s="1"/>
  <c r="V2189" i="47"/>
  <c r="AC2188" i="47"/>
  <c r="AE2188" i="47" s="1"/>
  <c r="V2188" i="47"/>
  <c r="AC2187" i="47"/>
  <c r="AE2187" i="47" s="1"/>
  <c r="V2187" i="47"/>
  <c r="AC2186" i="47"/>
  <c r="AE2186" i="47" s="1"/>
  <c r="V2186" i="47"/>
  <c r="AC2185" i="47"/>
  <c r="AE2185" i="47" s="1"/>
  <c r="V2185" i="47"/>
  <c r="AC2184" i="47"/>
  <c r="AE2184" i="47" s="1"/>
  <c r="V2184" i="47"/>
  <c r="AC2183" i="47"/>
  <c r="AE2183" i="47" s="1"/>
  <c r="V2183" i="47"/>
  <c r="AC2182" i="47"/>
  <c r="AE2182" i="47" s="1"/>
  <c r="V2182" i="47"/>
  <c r="AC2181" i="47"/>
  <c r="AE2181" i="47" s="1"/>
  <c r="V2181" i="47"/>
  <c r="AC2180" i="47"/>
  <c r="AE2180" i="47" s="1"/>
  <c r="V2180" i="47"/>
  <c r="AC2179" i="47"/>
  <c r="AE2179" i="47" s="1"/>
  <c r="V2179" i="47"/>
  <c r="AC2178" i="47"/>
  <c r="AE2178" i="47" s="1"/>
  <c r="V2178" i="47"/>
  <c r="AC2177" i="47"/>
  <c r="AE2177" i="47" s="1"/>
  <c r="V2177" i="47"/>
  <c r="AC2176" i="47"/>
  <c r="AE2176" i="47" s="1"/>
  <c r="V2176" i="47"/>
  <c r="AC2175" i="47"/>
  <c r="AE2175" i="47" s="1"/>
  <c r="V2175" i="47"/>
  <c r="AC2174" i="47"/>
  <c r="AE2174" i="47" s="1"/>
  <c r="V2174" i="47"/>
  <c r="AC2173" i="47"/>
  <c r="AE2173" i="47" s="1"/>
  <c r="V2173" i="47"/>
  <c r="AC2172" i="47"/>
  <c r="AE2172" i="47" s="1"/>
  <c r="V2172" i="47"/>
  <c r="AC2171" i="47"/>
  <c r="AE2171" i="47" s="1"/>
  <c r="V2171" i="47"/>
  <c r="AC2170" i="47"/>
  <c r="AE2170" i="47" s="1"/>
  <c r="V2170" i="47"/>
  <c r="AC2169" i="47"/>
  <c r="AE2169" i="47" s="1"/>
  <c r="V2169" i="47"/>
  <c r="AC2168" i="47"/>
  <c r="AE2168" i="47" s="1"/>
  <c r="V2168" i="47"/>
  <c r="AC2167" i="47"/>
  <c r="AE2167" i="47" s="1"/>
  <c r="V2167" i="47"/>
  <c r="AC2166" i="47"/>
  <c r="AE2166" i="47" s="1"/>
  <c r="V2166" i="47"/>
  <c r="AC2165" i="47"/>
  <c r="AE2165" i="47" s="1"/>
  <c r="V2165" i="47"/>
  <c r="AC2164" i="47"/>
  <c r="AE2164" i="47" s="1"/>
  <c r="V2164" i="47"/>
  <c r="AC2163" i="47"/>
  <c r="AE2163" i="47" s="1"/>
  <c r="V2163" i="47"/>
  <c r="AC2162" i="47"/>
  <c r="AE2162" i="47" s="1"/>
  <c r="V2162" i="47"/>
  <c r="AC2161" i="47"/>
  <c r="AE2161" i="47" s="1"/>
  <c r="V2161" i="47"/>
  <c r="AC2160" i="47"/>
  <c r="AE2160" i="47" s="1"/>
  <c r="V2160" i="47"/>
  <c r="AC2159" i="47"/>
  <c r="AE2159" i="47" s="1"/>
  <c r="V2159" i="47"/>
  <c r="AC2158" i="47"/>
  <c r="AE2158" i="47" s="1"/>
  <c r="V2158" i="47"/>
  <c r="AC2157" i="47"/>
  <c r="AE2157" i="47" s="1"/>
  <c r="V2157" i="47"/>
  <c r="AC2156" i="47"/>
  <c r="AE2156" i="47" s="1"/>
  <c r="V2156" i="47"/>
  <c r="AC2155" i="47"/>
  <c r="AE2155" i="47" s="1"/>
  <c r="V2155" i="47"/>
  <c r="AC2154" i="47"/>
  <c r="AE2154" i="47" s="1"/>
  <c r="V2154" i="47"/>
  <c r="AC2151" i="47"/>
  <c r="AE2151" i="47" s="1"/>
  <c r="V2151" i="47"/>
  <c r="AC2150" i="47"/>
  <c r="AE2150" i="47" s="1"/>
  <c r="V2150" i="47"/>
  <c r="AC2149" i="47"/>
  <c r="AE2149" i="47" s="1"/>
  <c r="V2149" i="47"/>
  <c r="AC2148" i="47"/>
  <c r="AE2148" i="47" s="1"/>
  <c r="V2148" i="47"/>
  <c r="AC2147" i="47"/>
  <c r="AE2147" i="47" s="1"/>
  <c r="V2147" i="47"/>
  <c r="AC2146" i="47"/>
  <c r="AE2146" i="47" s="1"/>
  <c r="V2146" i="47"/>
  <c r="AC2145" i="47"/>
  <c r="AE2145" i="47" s="1"/>
  <c r="V2145" i="47"/>
  <c r="AC2144" i="47"/>
  <c r="AE2144" i="47" s="1"/>
  <c r="V2144" i="47"/>
  <c r="AC2143" i="47"/>
  <c r="AE2143" i="47" s="1"/>
  <c r="V2143" i="47"/>
  <c r="AC2142" i="47"/>
  <c r="AE2142" i="47" s="1"/>
  <c r="V2142" i="47"/>
  <c r="AC2132" i="47"/>
  <c r="AE2132" i="47" s="1"/>
  <c r="V2132" i="47"/>
  <c r="AC2130" i="47"/>
  <c r="AE2130" i="47" s="1"/>
  <c r="V2130" i="47"/>
  <c r="AC2129" i="47"/>
  <c r="AE2129" i="47" s="1"/>
  <c r="V2129" i="47"/>
  <c r="AC2126" i="47"/>
  <c r="AE2126" i="47" s="1"/>
  <c r="V2126" i="47"/>
  <c r="AC2125" i="47"/>
  <c r="AE2125" i="47" s="1"/>
  <c r="V2125" i="47"/>
  <c r="AC2124" i="47"/>
  <c r="AE2124" i="47" s="1"/>
  <c r="V2124" i="47"/>
  <c r="AC2123" i="47"/>
  <c r="AE2123" i="47" s="1"/>
  <c r="V2123" i="47"/>
  <c r="AC2121" i="47"/>
  <c r="AE2121" i="47" s="1"/>
  <c r="V2121" i="47"/>
  <c r="AC2120" i="47"/>
  <c r="AE2120" i="47" s="1"/>
  <c r="V2120" i="47"/>
  <c r="AC2119" i="47"/>
  <c r="AE2119" i="47" s="1"/>
  <c r="V2119" i="47"/>
  <c r="AC2118" i="47"/>
  <c r="AE2118" i="47" s="1"/>
  <c r="V2118" i="47"/>
  <c r="AC2116" i="47"/>
  <c r="AE2116" i="47" s="1"/>
  <c r="V2116" i="47"/>
  <c r="AC2115" i="47"/>
  <c r="AE2115" i="47" s="1"/>
  <c r="V2115" i="47"/>
  <c r="AC2114" i="47"/>
  <c r="AE2114" i="47" s="1"/>
  <c r="V2114" i="47"/>
  <c r="AC2111" i="47"/>
  <c r="AE2111" i="47" s="1"/>
  <c r="V2111" i="47"/>
  <c r="AC2109" i="47"/>
  <c r="AE2109" i="47" s="1"/>
  <c r="V2109" i="47"/>
  <c r="AC2108" i="47"/>
  <c r="AE2108" i="47" s="1"/>
  <c r="V2108" i="47"/>
  <c r="AC2107" i="47"/>
  <c r="AE2107" i="47" s="1"/>
  <c r="V2107" i="47"/>
  <c r="AC2106" i="47"/>
  <c r="AE2106" i="47" s="1"/>
  <c r="V2106" i="47"/>
  <c r="AC2104" i="47"/>
  <c r="AE2104" i="47" s="1"/>
  <c r="V2104" i="47"/>
  <c r="AC2098" i="47"/>
  <c r="AE2098" i="47" s="1"/>
  <c r="V2098" i="47"/>
  <c r="AC2097" i="47"/>
  <c r="AE2097" i="47" s="1"/>
  <c r="V2097" i="47"/>
  <c r="AC2095" i="47"/>
  <c r="AE2095" i="47" s="1"/>
  <c r="V2095" i="47"/>
  <c r="AC2094" i="47"/>
  <c r="AE2094" i="47" s="1"/>
  <c r="V2094" i="47"/>
  <c r="AC2093" i="47"/>
  <c r="AE2093" i="47" s="1"/>
  <c r="V2093" i="47"/>
  <c r="AC2092" i="47"/>
  <c r="AE2092" i="47" s="1"/>
  <c r="V2092" i="47"/>
  <c r="AC2091" i="47"/>
  <c r="AE2091" i="47" s="1"/>
  <c r="V2091" i="47"/>
  <c r="AC2086" i="47"/>
  <c r="AE2086" i="47" s="1"/>
  <c r="V2086" i="47"/>
  <c r="AC2085" i="47"/>
  <c r="AE2085" i="47" s="1"/>
  <c r="V2085" i="47"/>
  <c r="AC2084" i="47"/>
  <c r="AE2084" i="47" s="1"/>
  <c r="V2084" i="47"/>
  <c r="AC2081" i="47"/>
  <c r="AE2081" i="47" s="1"/>
  <c r="V2081" i="47"/>
  <c r="AC2080" i="47"/>
  <c r="AE2080" i="47" s="1"/>
  <c r="V2080" i="47"/>
  <c r="AC2079" i="47"/>
  <c r="AE2079" i="47" s="1"/>
  <c r="V2079" i="47"/>
  <c r="AC2078" i="47"/>
  <c r="AE2078" i="47" s="1"/>
  <c r="V2078" i="47"/>
  <c r="AC2077" i="47"/>
  <c r="AE2077" i="47" s="1"/>
  <c r="V2077" i="47"/>
  <c r="AC2076" i="47"/>
  <c r="AE2076" i="47" s="1"/>
  <c r="V2076" i="47"/>
  <c r="AC2073" i="47"/>
  <c r="AE2073" i="47" s="1"/>
  <c r="V2073" i="47"/>
  <c r="AC2072" i="47"/>
  <c r="AE2072" i="47" s="1"/>
  <c r="V2072" i="47"/>
  <c r="AC2071" i="47"/>
  <c r="AE2071" i="47" s="1"/>
  <c r="V2071" i="47"/>
  <c r="AC2070" i="47"/>
  <c r="AE2070" i="47" s="1"/>
  <c r="V2070" i="47"/>
  <c r="AC2069" i="47"/>
  <c r="AE2069" i="47" s="1"/>
  <c r="V2069" i="47"/>
  <c r="AC2068" i="47"/>
  <c r="AE2068" i="47" s="1"/>
  <c r="V2068" i="47"/>
  <c r="AC2067" i="47"/>
  <c r="AE2067" i="47" s="1"/>
  <c r="V2067" i="47"/>
  <c r="AC2066" i="47"/>
  <c r="AE2066" i="47" s="1"/>
  <c r="V2066" i="47"/>
  <c r="AC2065" i="47"/>
  <c r="AE2065" i="47" s="1"/>
  <c r="V2065" i="47"/>
  <c r="AC2064" i="47"/>
  <c r="AE2064" i="47" s="1"/>
  <c r="V2064" i="47"/>
  <c r="AC2062" i="47"/>
  <c r="AE2062" i="47" s="1"/>
  <c r="V2062" i="47"/>
  <c r="AC2059" i="47"/>
  <c r="AE2059" i="47" s="1"/>
  <c r="V2059" i="47"/>
  <c r="AC2056" i="47"/>
  <c r="AE2056" i="47" s="1"/>
  <c r="V2056" i="47"/>
  <c r="AC2055" i="47"/>
  <c r="AE2055" i="47" s="1"/>
  <c r="V2055" i="47"/>
  <c r="AC2052" i="47"/>
  <c r="AE2052" i="47" s="1"/>
  <c r="V2052" i="47"/>
  <c r="AC2041" i="47"/>
  <c r="AE2041" i="47" s="1"/>
  <c r="V2041" i="47"/>
  <c r="AC2040" i="47"/>
  <c r="AE2040" i="47" s="1"/>
  <c r="V2040" i="47"/>
  <c r="AC2038" i="47"/>
  <c r="AE2038" i="47" s="1"/>
  <c r="V2038" i="47"/>
  <c r="AC2036" i="47"/>
  <c r="AE2036" i="47" s="1"/>
  <c r="V2036" i="47"/>
  <c r="AC2034" i="47"/>
  <c r="AE2034" i="47" s="1"/>
  <c r="V2034" i="47"/>
  <c r="AC2033" i="47"/>
  <c r="AE2033" i="47" s="1"/>
  <c r="V2033" i="47"/>
  <c r="AC2032" i="47"/>
  <c r="AE2032" i="47" s="1"/>
  <c r="V2032" i="47"/>
  <c r="AC2031" i="47"/>
  <c r="AE2031" i="47" s="1"/>
  <c r="V2031" i="47"/>
  <c r="AC2029" i="47"/>
  <c r="AE2029" i="47" s="1"/>
  <c r="V2029" i="47"/>
  <c r="AC2027" i="47"/>
  <c r="AE2027" i="47" s="1"/>
  <c r="V2027" i="47"/>
  <c r="AC2024" i="47"/>
  <c r="AE2024" i="47" s="1"/>
  <c r="V2024" i="47"/>
  <c r="AC2023" i="47"/>
  <c r="AE2023" i="47" s="1"/>
  <c r="V2023" i="47"/>
  <c r="AC2022" i="47"/>
  <c r="AE2022" i="47" s="1"/>
  <c r="V2022" i="47"/>
  <c r="AC2020" i="47"/>
  <c r="AE2020" i="47" s="1"/>
  <c r="V2020" i="47"/>
  <c r="AC2018" i="47"/>
  <c r="AE2018" i="47" s="1"/>
  <c r="V2018" i="47"/>
  <c r="AC2017" i="47"/>
  <c r="AE2017" i="47" s="1"/>
  <c r="V2017" i="47"/>
  <c r="AC2016" i="47"/>
  <c r="AE2016" i="47" s="1"/>
  <c r="V2016" i="47"/>
  <c r="AC2015" i="47"/>
  <c r="AE2015" i="47" s="1"/>
  <c r="V2015" i="47"/>
  <c r="AC2014" i="47"/>
  <c r="AE2014" i="47" s="1"/>
  <c r="V2014" i="47"/>
  <c r="AC2010" i="47"/>
  <c r="AE2010" i="47" s="1"/>
  <c r="V2010" i="47"/>
  <c r="AC2009" i="47"/>
  <c r="AE2009" i="47" s="1"/>
  <c r="V2009" i="47"/>
  <c r="AC2005" i="47"/>
  <c r="AE2005" i="47" s="1"/>
  <c r="V2005" i="47"/>
  <c r="AC2000" i="47"/>
  <c r="AE2000" i="47" s="1"/>
  <c r="V2000" i="47"/>
  <c r="AC1999" i="47"/>
  <c r="AE1999" i="47" s="1"/>
  <c r="V1999" i="47"/>
  <c r="AC1998" i="47"/>
  <c r="AE1998" i="47" s="1"/>
  <c r="V1998" i="47"/>
  <c r="AC1997" i="47"/>
  <c r="AE1997" i="47" s="1"/>
  <c r="V1997" i="47"/>
  <c r="AC1995" i="47"/>
  <c r="AE1995" i="47" s="1"/>
  <c r="V1995" i="47"/>
  <c r="V1991" i="47"/>
  <c r="AC1989" i="47"/>
  <c r="AE1989" i="47" s="1"/>
  <c r="V1989" i="47"/>
  <c r="AC1987" i="47"/>
  <c r="AE1987" i="47" s="1"/>
  <c r="AC1983" i="47"/>
  <c r="AE1983" i="47" s="1"/>
  <c r="V1983" i="47"/>
  <c r="AC1980" i="47"/>
  <c r="AE1980" i="47" s="1"/>
  <c r="AC1975" i="47"/>
  <c r="AE1975" i="47" s="1"/>
  <c r="V1975" i="47"/>
  <c r="AC1970" i="47"/>
  <c r="AE1970" i="47" s="1"/>
  <c r="V1970" i="47"/>
  <c r="AC1969" i="47"/>
  <c r="AE1969" i="47" s="1"/>
  <c r="V1969" i="47"/>
  <c r="AC1510" i="47"/>
  <c r="AE1510" i="47" s="1"/>
  <c r="V1510" i="47"/>
  <c r="AG884" i="47"/>
  <c r="V1494" i="47"/>
  <c r="V1493" i="47"/>
  <c r="AC1492" i="47"/>
  <c r="AE1492" i="47" s="1"/>
  <c r="V1491" i="47"/>
  <c r="V1488" i="47"/>
  <c r="V1486" i="47"/>
  <c r="AC1485" i="47"/>
  <c r="AE1485" i="47" s="1"/>
  <c r="AC1484" i="47"/>
  <c r="AE1484" i="47" s="1"/>
  <c r="V1483" i="47"/>
  <c r="V1480" i="47"/>
  <c r="AC1479" i="47"/>
  <c r="AE1479" i="47" s="1"/>
  <c r="V1478" i="47"/>
  <c r="V1477" i="47"/>
  <c r="V1475" i="47"/>
  <c r="AC1473" i="47"/>
  <c r="V1473" i="47"/>
  <c r="AC1471" i="47"/>
  <c r="V1470" i="47"/>
  <c r="V1466" i="47"/>
  <c r="V1465" i="47"/>
  <c r="V1458" i="47"/>
  <c r="AC1457" i="47"/>
  <c r="V1456" i="47"/>
  <c r="V1455" i="47"/>
  <c r="V1453" i="47"/>
  <c r="AC1452" i="47"/>
  <c r="AE1452" i="47" s="1"/>
  <c r="AC1450" i="47"/>
  <c r="V1449" i="47"/>
  <c r="V1448" i="47"/>
  <c r="AC1447" i="47"/>
  <c r="V1446" i="47"/>
  <c r="V1445" i="47"/>
  <c r="V1443" i="47"/>
  <c r="AC1442" i="47"/>
  <c r="AE1442" i="47" s="1"/>
  <c r="AC1331" i="47"/>
  <c r="AE1331" i="47" s="1"/>
  <c r="V1327" i="47"/>
  <c r="V1325" i="47"/>
  <c r="V1324" i="47"/>
  <c r="AC1321" i="47"/>
  <c r="V1321" i="47"/>
  <c r="AC1320" i="47"/>
  <c r="V1320" i="47"/>
  <c r="AC1316" i="47"/>
  <c r="AE1316" i="47" s="1"/>
  <c r="V1316" i="47"/>
  <c r="AC1313" i="47"/>
  <c r="AE1313" i="47" s="1"/>
  <c r="V1313" i="47"/>
  <c r="AC1309" i="47"/>
  <c r="AE1309" i="47" s="1"/>
  <c r="V1306" i="47"/>
  <c r="V1305" i="47"/>
  <c r="AC1304" i="47"/>
  <c r="AC1301" i="47"/>
  <c r="AE1301" i="47" s="1"/>
  <c r="AC1283" i="47"/>
  <c r="AE1283" i="47" s="1"/>
  <c r="AC1282" i="47"/>
  <c r="AE1282" i="47" s="1"/>
  <c r="AC1281" i="47"/>
  <c r="AE1281" i="47" s="1"/>
  <c r="V1270" i="47"/>
  <c r="V1250" i="47"/>
  <c r="V1245" i="47"/>
  <c r="AC1244" i="47"/>
  <c r="V1223" i="47"/>
  <c r="V1221" i="47"/>
  <c r="V1220" i="47"/>
  <c r="V1219" i="47"/>
  <c r="AC1216" i="47"/>
  <c r="AE1216" i="47" s="1"/>
  <c r="V1213" i="47"/>
  <c r="V1211" i="47"/>
  <c r="AC1206" i="47"/>
  <c r="AE1206" i="47" s="1"/>
  <c r="V1202" i="47"/>
  <c r="AC1181" i="47"/>
  <c r="AE1181" i="47" s="1"/>
  <c r="V1181" i="47"/>
  <c r="AC1180" i="47"/>
  <c r="AE1180" i="47" s="1"/>
  <c r="V1180" i="47"/>
  <c r="AC1041" i="47"/>
  <c r="AE1041" i="47" s="1"/>
  <c r="V1041" i="47"/>
  <c r="AC1011" i="47"/>
  <c r="AC1009" i="47"/>
  <c r="AE1009" i="47" s="1"/>
  <c r="V1009" i="47"/>
  <c r="V1008" i="47"/>
  <c r="AC1004" i="47"/>
  <c r="AE1004" i="47" s="1"/>
  <c r="V990" i="47"/>
  <c r="V987" i="47"/>
  <c r="V986" i="47"/>
  <c r="V984" i="47"/>
  <c r="AC981" i="47"/>
  <c r="AC980" i="47"/>
  <c r="AC979" i="47"/>
  <c r="AE979" i="47" s="1"/>
  <c r="V978" i="47"/>
  <c r="V974" i="47"/>
  <c r="AC971" i="47"/>
  <c r="V952" i="47"/>
  <c r="AC948" i="47"/>
  <c r="AE948" i="47" s="1"/>
  <c r="V947" i="47"/>
  <c r="AC946" i="47"/>
  <c r="V944" i="47"/>
  <c r="AC941" i="47"/>
  <c r="AE941" i="47" s="1"/>
  <c r="V719" i="47"/>
  <c r="V713" i="47"/>
  <c r="AC712" i="47"/>
  <c r="AC710" i="47"/>
  <c r="V710" i="47"/>
  <c r="AE709" i="47"/>
  <c r="V708" i="47"/>
  <c r="AC705" i="47"/>
  <c r="AE705" i="47" s="1"/>
  <c r="AC704" i="47"/>
  <c r="AC703" i="47"/>
  <c r="AC702" i="47"/>
  <c r="AC695" i="47"/>
  <c r="V695" i="47"/>
  <c r="AC692" i="47"/>
  <c r="V691" i="47"/>
  <c r="AC690" i="47"/>
  <c r="AE690" i="47" s="1"/>
  <c r="V689" i="47"/>
  <c r="AC688" i="47"/>
  <c r="AC678" i="47"/>
  <c r="AE678" i="47" s="1"/>
  <c r="AC676" i="47"/>
  <c r="V676" i="47"/>
  <c r="AC673" i="47"/>
  <c r="AC672" i="47"/>
  <c r="V669" i="47"/>
  <c r="V668" i="47"/>
  <c r="AC664" i="47"/>
  <c r="AE664" i="47" s="1"/>
  <c r="AH397" i="47" s="1"/>
  <c r="AI397" i="47" s="1"/>
  <c r="AJ397" i="47" s="1"/>
  <c r="AC534" i="47"/>
  <c r="AE534" i="47" s="1"/>
  <c r="AC533" i="47"/>
  <c r="AE533" i="47" s="1"/>
  <c r="AC520" i="47"/>
  <c r="AC518" i="47"/>
  <c r="AC493" i="47"/>
  <c r="AC491" i="47"/>
  <c r="AE491" i="47" s="1"/>
  <c r="AC480" i="47"/>
  <c r="AE480" i="47" s="1"/>
  <c r="V475" i="47"/>
  <c r="V469" i="47"/>
  <c r="AC464" i="47"/>
  <c r="AC459" i="47"/>
  <c r="AE459" i="47" s="1"/>
  <c r="AC456" i="47"/>
  <c r="AE456" i="47" s="1"/>
  <c r="AC447" i="47"/>
  <c r="AE447" i="47" s="1"/>
  <c r="AG110" i="47"/>
  <c r="AC424" i="47"/>
  <c r="AE424" i="47" s="1"/>
  <c r="AC413" i="47"/>
  <c r="AC411" i="47"/>
  <c r="AC226" i="47"/>
  <c r="AC218" i="47"/>
  <c r="V217" i="47"/>
  <c r="AC216" i="47"/>
  <c r="AC204" i="47"/>
  <c r="AC202" i="47"/>
  <c r="AE202" i="47" s="1"/>
  <c r="AC197" i="47"/>
  <c r="V197" i="47"/>
  <c r="V185" i="47"/>
  <c r="AC184" i="47"/>
  <c r="AE184" i="47" s="1"/>
  <c r="AC183" i="47"/>
  <c r="AE183" i="47" s="1"/>
  <c r="V182" i="47"/>
  <c r="AC182" i="47"/>
  <c r="AE182" i="47" s="1"/>
  <c r="V181" i="47"/>
  <c r="AC181" i="47"/>
  <c r="V25" i="47"/>
  <c r="AC24" i="47"/>
  <c r="V24" i="47"/>
  <c r="V15" i="47"/>
  <c r="L8" i="18"/>
  <c r="V1966" i="47"/>
  <c r="AC1964" i="47"/>
  <c r="AE1964" i="47" s="1"/>
  <c r="V1964" i="47"/>
  <c r="AC1963" i="47"/>
  <c r="AE1963" i="47" s="1"/>
  <c r="V1963" i="47"/>
  <c r="AC1961" i="47"/>
  <c r="AE1961" i="47" s="1"/>
  <c r="V1961" i="47"/>
  <c r="AC1960" i="47"/>
  <c r="AE1960" i="47" s="1"/>
  <c r="V1960" i="47"/>
  <c r="AC1959" i="47"/>
  <c r="AE1959" i="47" s="1"/>
  <c r="V1959" i="47"/>
  <c r="AC1958" i="47"/>
  <c r="AE1958" i="47" s="1"/>
  <c r="V1958" i="47"/>
  <c r="AC1957" i="47"/>
  <c r="AE1957" i="47" s="1"/>
  <c r="V1957" i="47"/>
  <c r="AC1956" i="47"/>
  <c r="AE1956" i="47" s="1"/>
  <c r="V1956" i="47"/>
  <c r="AC1955" i="47"/>
  <c r="AE1955" i="47" s="1"/>
  <c r="V1955" i="47"/>
  <c r="AC1954" i="47"/>
  <c r="AE1954" i="47" s="1"/>
  <c r="V1954" i="47"/>
  <c r="AC1953" i="47"/>
  <c r="AE1953" i="47" s="1"/>
  <c r="V1953" i="47"/>
  <c r="AC1952" i="47"/>
  <c r="AE1952" i="47" s="1"/>
  <c r="V1952" i="47"/>
  <c r="AC1951" i="47"/>
  <c r="AE1951" i="47" s="1"/>
  <c r="V1951" i="47"/>
  <c r="AC1950" i="47"/>
  <c r="AE1950" i="47" s="1"/>
  <c r="V1950" i="47"/>
  <c r="AC1949" i="47"/>
  <c r="AE1949" i="47" s="1"/>
  <c r="V1949" i="47"/>
  <c r="AC1948" i="47"/>
  <c r="AE1948" i="47" s="1"/>
  <c r="V1948" i="47"/>
  <c r="AC1947" i="47"/>
  <c r="AE1947" i="47" s="1"/>
  <c r="V1947" i="47"/>
  <c r="AC1946" i="47"/>
  <c r="AE1946" i="47" s="1"/>
  <c r="V1946" i="47"/>
  <c r="AC1945" i="47"/>
  <c r="AE1945" i="47" s="1"/>
  <c r="V1945" i="47"/>
  <c r="AC1944" i="47"/>
  <c r="AE1944" i="47" s="1"/>
  <c r="V1944" i="47"/>
  <c r="AC1943" i="47"/>
  <c r="AE1943" i="47" s="1"/>
  <c r="V1943" i="47"/>
  <c r="AC1942" i="47"/>
  <c r="AE1942" i="47" s="1"/>
  <c r="V1942" i="47"/>
  <c r="AC1941" i="47"/>
  <c r="AE1941" i="47" s="1"/>
  <c r="V1941" i="47"/>
  <c r="AC1940" i="47"/>
  <c r="AE1940" i="47" s="1"/>
  <c r="V1940" i="47"/>
  <c r="AC1939" i="47"/>
  <c r="AE1939" i="47" s="1"/>
  <c r="V1939" i="47"/>
  <c r="AC1938" i="47"/>
  <c r="AE1938" i="47" s="1"/>
  <c r="V1938" i="47"/>
  <c r="AC1937" i="47"/>
  <c r="AE1937" i="47" s="1"/>
  <c r="V1937" i="47"/>
  <c r="AC1936" i="47"/>
  <c r="AE1936" i="47" s="1"/>
  <c r="V1936" i="47"/>
  <c r="AC1935" i="47"/>
  <c r="AE1935" i="47" s="1"/>
  <c r="V1935" i="47"/>
  <c r="AC1934" i="47"/>
  <c r="AE1934" i="47" s="1"/>
  <c r="V1934" i="47"/>
  <c r="AC1933" i="47"/>
  <c r="AE1933" i="47" s="1"/>
  <c r="V1933" i="47"/>
  <c r="AC1932" i="47"/>
  <c r="AE1932" i="47" s="1"/>
  <c r="V1932" i="47"/>
  <c r="AC1931" i="47"/>
  <c r="AE1931" i="47" s="1"/>
  <c r="V1931" i="47"/>
  <c r="AC1930" i="47"/>
  <c r="AE1930" i="47" s="1"/>
  <c r="V1930" i="47"/>
  <c r="AC1929" i="47"/>
  <c r="AE1929" i="47" s="1"/>
  <c r="V1929" i="47"/>
  <c r="AC1928" i="47"/>
  <c r="AE1928" i="47" s="1"/>
  <c r="V1928" i="47"/>
  <c r="AC1927" i="47"/>
  <c r="AE1927" i="47" s="1"/>
  <c r="V1927" i="47"/>
  <c r="AC1926" i="47"/>
  <c r="AE1926" i="47" s="1"/>
  <c r="V1926" i="47"/>
  <c r="AC1925" i="47"/>
  <c r="AE1925" i="47" s="1"/>
  <c r="V1925" i="47"/>
  <c r="AC1924" i="47"/>
  <c r="AE1924" i="47" s="1"/>
  <c r="V1924" i="47"/>
  <c r="AC1923" i="47"/>
  <c r="AE1923" i="47" s="1"/>
  <c r="V1923" i="47"/>
  <c r="AC1922" i="47"/>
  <c r="AE1922" i="47" s="1"/>
  <c r="V1922" i="47"/>
  <c r="AC1921" i="47"/>
  <c r="AE1921" i="47" s="1"/>
  <c r="V1921" i="47"/>
  <c r="AC1920" i="47"/>
  <c r="AE1920" i="47" s="1"/>
  <c r="V1920" i="47"/>
  <c r="AC1919" i="47"/>
  <c r="AE1919" i="47" s="1"/>
  <c r="V1919" i="47"/>
  <c r="AC1918" i="47"/>
  <c r="AE1918" i="47" s="1"/>
  <c r="V1918" i="47"/>
  <c r="AC1917" i="47"/>
  <c r="AE1917" i="47" s="1"/>
  <c r="V1917" i="47"/>
  <c r="AC1916" i="47"/>
  <c r="AE1916" i="47" s="1"/>
  <c r="V1916" i="47"/>
  <c r="AC1915" i="47"/>
  <c r="AE1915" i="47" s="1"/>
  <c r="V1915" i="47"/>
  <c r="AC1914" i="47"/>
  <c r="AE1914" i="47" s="1"/>
  <c r="V1914" i="47"/>
  <c r="AC1913" i="47"/>
  <c r="AE1913" i="47" s="1"/>
  <c r="V1913" i="47"/>
  <c r="AC1912" i="47"/>
  <c r="AE1912" i="47" s="1"/>
  <c r="V1912" i="47"/>
  <c r="AC1909" i="47"/>
  <c r="AE1909" i="47" s="1"/>
  <c r="V1909" i="47"/>
  <c r="AC1908" i="47"/>
  <c r="AE1908" i="47" s="1"/>
  <c r="V1908" i="47"/>
  <c r="AC1907" i="47"/>
  <c r="AE1907" i="47" s="1"/>
  <c r="V1907" i="47"/>
  <c r="AC1905" i="47"/>
  <c r="AE1905" i="47" s="1"/>
  <c r="V1905" i="47"/>
  <c r="AC1904" i="47"/>
  <c r="AE1904" i="47" s="1"/>
  <c r="V1904" i="47"/>
  <c r="AC1903" i="47"/>
  <c r="AE1903" i="47" s="1"/>
  <c r="V1903" i="47"/>
  <c r="AC1902" i="47"/>
  <c r="AE1902" i="47" s="1"/>
  <c r="V1902" i="47"/>
  <c r="AC1901" i="47"/>
  <c r="AE1901" i="47" s="1"/>
  <c r="V1901" i="47"/>
  <c r="AC1900" i="47"/>
  <c r="AE1900" i="47" s="1"/>
  <c r="V1900" i="47"/>
  <c r="AC1899" i="47"/>
  <c r="AE1899" i="47" s="1"/>
  <c r="V1899" i="47"/>
  <c r="AC1898" i="47"/>
  <c r="AE1898" i="47" s="1"/>
  <c r="V1898" i="47"/>
  <c r="AC1897" i="47"/>
  <c r="AE1897" i="47" s="1"/>
  <c r="V1897" i="47"/>
  <c r="AC1896" i="47"/>
  <c r="AE1896" i="47" s="1"/>
  <c r="V1896" i="47"/>
  <c r="AC1895" i="47"/>
  <c r="AE1895" i="47" s="1"/>
  <c r="V1895" i="47"/>
  <c r="AC1894" i="47"/>
  <c r="AE1894" i="47" s="1"/>
  <c r="V1894" i="47"/>
  <c r="AC1893" i="47"/>
  <c r="AE1893" i="47" s="1"/>
  <c r="V1893" i="47"/>
  <c r="AC1891" i="47"/>
  <c r="AE1891" i="47" s="1"/>
  <c r="V1891" i="47"/>
  <c r="V1890" i="47"/>
  <c r="AC1890" i="47"/>
  <c r="AE1890" i="47" s="1"/>
  <c r="AC1889" i="47"/>
  <c r="AE1889" i="47" s="1"/>
  <c r="V1889" i="47"/>
  <c r="AC1887" i="47"/>
  <c r="AE1887" i="47" s="1"/>
  <c r="V1887" i="47"/>
  <c r="AC1886" i="47"/>
  <c r="AE1886" i="47" s="1"/>
  <c r="V1886" i="47"/>
  <c r="AC1882" i="47"/>
  <c r="AE1882" i="47" s="1"/>
  <c r="V1882" i="47"/>
  <c r="AC1880" i="47"/>
  <c r="AE1880" i="47" s="1"/>
  <c r="V1880" i="47"/>
  <c r="AC1879" i="47"/>
  <c r="AE1879" i="47" s="1"/>
  <c r="V1879" i="47"/>
  <c r="AC1878" i="47"/>
  <c r="AE1878" i="47" s="1"/>
  <c r="V1878" i="47"/>
  <c r="AC1877" i="47"/>
  <c r="AE1877" i="47" s="1"/>
  <c r="V1877" i="47"/>
  <c r="AC1876" i="47"/>
  <c r="AE1876" i="47" s="1"/>
  <c r="V1876" i="47"/>
  <c r="AC1875" i="47"/>
  <c r="AE1875" i="47" s="1"/>
  <c r="V1875" i="47"/>
  <c r="AC1874" i="47"/>
  <c r="AE1874" i="47" s="1"/>
  <c r="V1874" i="47"/>
  <c r="AC1873" i="47"/>
  <c r="AE1873" i="47" s="1"/>
  <c r="V1873" i="47"/>
  <c r="V1872" i="47"/>
  <c r="AC1872" i="47"/>
  <c r="AE1872" i="47" s="1"/>
  <c r="V1871" i="47"/>
  <c r="AC1871" i="47"/>
  <c r="AE1871" i="47" s="1"/>
  <c r="AC1870" i="47"/>
  <c r="AE1870" i="47" s="1"/>
  <c r="V1870" i="47"/>
  <c r="AC1867" i="47"/>
  <c r="AE1867" i="47" s="1"/>
  <c r="V1867" i="47"/>
  <c r="AC1863" i="47"/>
  <c r="AE1863" i="47" s="1"/>
  <c r="V1863" i="47"/>
  <c r="AC1862" i="47"/>
  <c r="AE1862" i="47" s="1"/>
  <c r="V1862" i="47"/>
  <c r="AC1861" i="47"/>
  <c r="AE1861" i="47" s="1"/>
  <c r="V1861" i="47"/>
  <c r="V1859" i="47"/>
  <c r="AC1859" i="47"/>
  <c r="AE1859" i="47" s="1"/>
  <c r="AC1852" i="47"/>
  <c r="AE1852" i="47" s="1"/>
  <c r="V1852" i="47"/>
  <c r="AC1850" i="47"/>
  <c r="AE1850" i="47" s="1"/>
  <c r="V1850" i="47"/>
  <c r="AC1849" i="47"/>
  <c r="AE1849" i="47" s="1"/>
  <c r="V1849" i="47"/>
  <c r="AC1848" i="47"/>
  <c r="AE1848" i="47" s="1"/>
  <c r="V1848" i="47"/>
  <c r="AC1847" i="47"/>
  <c r="AE1847" i="47" s="1"/>
  <c r="V1847" i="47"/>
  <c r="AC1846" i="47"/>
  <c r="AE1846" i="47" s="1"/>
  <c r="V1846" i="47"/>
  <c r="AC1845" i="47"/>
  <c r="AE1845" i="47" s="1"/>
  <c r="V1845" i="47"/>
  <c r="V1844" i="47"/>
  <c r="AC1844" i="47"/>
  <c r="AE1844" i="47" s="1"/>
  <c r="V1840" i="47"/>
  <c r="AC1840" i="47"/>
  <c r="AE1840" i="47" s="1"/>
  <c r="V1839" i="47"/>
  <c r="AC1839" i="47"/>
  <c r="AE1839" i="47" s="1"/>
  <c r="AC1836" i="47"/>
  <c r="AE1836" i="47" s="1"/>
  <c r="V1836" i="47"/>
  <c r="AC1835" i="47"/>
  <c r="AE1835" i="47" s="1"/>
  <c r="V1835" i="47"/>
  <c r="AC1833" i="47"/>
  <c r="AE1833" i="47" s="1"/>
  <c r="V1833" i="47"/>
  <c r="AC1830" i="47"/>
  <c r="AE1830" i="47" s="1"/>
  <c r="V1830" i="47"/>
  <c r="AC1829" i="47"/>
  <c r="AE1829" i="47" s="1"/>
  <c r="V1829" i="47"/>
  <c r="AC1828" i="47"/>
  <c r="AE1828" i="47" s="1"/>
  <c r="V1828" i="47"/>
  <c r="AC1825" i="47"/>
  <c r="AE1825" i="47" s="1"/>
  <c r="V1825" i="47"/>
  <c r="V1824" i="47"/>
  <c r="AC1824" i="47"/>
  <c r="AE1824" i="47" s="1"/>
  <c r="AC1823" i="47"/>
  <c r="AE1823" i="47" s="1"/>
  <c r="V1823" i="47"/>
  <c r="AC1821" i="47"/>
  <c r="AE1821" i="47" s="1"/>
  <c r="V1821" i="47"/>
  <c r="AC1815" i="47"/>
  <c r="AE1815" i="47" s="1"/>
  <c r="V1815" i="47"/>
  <c r="AC1813" i="47"/>
  <c r="AE1813" i="47" s="1"/>
  <c r="V1813" i="47"/>
  <c r="AC1812" i="47"/>
  <c r="AE1812" i="47" s="1"/>
  <c r="V1812" i="47"/>
  <c r="AC1811" i="47"/>
  <c r="AE1811" i="47" s="1"/>
  <c r="V1811" i="47"/>
  <c r="AC1810" i="47"/>
  <c r="AE1810" i="47" s="1"/>
  <c r="V1810" i="47"/>
  <c r="V1809" i="47"/>
  <c r="AC1809" i="47"/>
  <c r="AE1809" i="47" s="1"/>
  <c r="AC1802" i="47"/>
  <c r="AE1802" i="47" s="1"/>
  <c r="V1802" i="47"/>
  <c r="AC1799" i="47"/>
  <c r="AE1799" i="47" s="1"/>
  <c r="V1799" i="47"/>
  <c r="AC1797" i="47"/>
  <c r="AE1797" i="47" s="1"/>
  <c r="V1797" i="47"/>
  <c r="AC1795" i="47"/>
  <c r="AE1795" i="47" s="1"/>
  <c r="V1795" i="47"/>
  <c r="AC1794" i="47"/>
  <c r="AE1794" i="47" s="1"/>
  <c r="V1794" i="47"/>
  <c r="AC1793" i="47"/>
  <c r="AE1793" i="47" s="1"/>
  <c r="V1793" i="47"/>
  <c r="AC1792" i="47"/>
  <c r="AE1792" i="47" s="1"/>
  <c r="V1792" i="47"/>
  <c r="AC1791" i="47"/>
  <c r="AE1791" i="47" s="1"/>
  <c r="V1791" i="47"/>
  <c r="AC1789" i="47"/>
  <c r="AE1789" i="47" s="1"/>
  <c r="V1789" i="47"/>
  <c r="AC1788" i="47"/>
  <c r="AE1788" i="47" s="1"/>
  <c r="V1788" i="47"/>
  <c r="AC1787" i="47"/>
  <c r="AE1787" i="47" s="1"/>
  <c r="V1787" i="47"/>
  <c r="AC1786" i="47"/>
  <c r="AE1786" i="47" s="1"/>
  <c r="V1786" i="47"/>
  <c r="AC1785" i="47"/>
  <c r="AE1785" i="47" s="1"/>
  <c r="V1785" i="47"/>
  <c r="AC1784" i="47"/>
  <c r="AE1784" i="47" s="1"/>
  <c r="V1784" i="47"/>
  <c r="AC1781" i="47"/>
  <c r="AE1781" i="47" s="1"/>
  <c r="V1781" i="47"/>
  <c r="AC1780" i="47"/>
  <c r="AE1780" i="47" s="1"/>
  <c r="V1780" i="47"/>
  <c r="AC1779" i="47"/>
  <c r="AE1779" i="47" s="1"/>
  <c r="V1779" i="47"/>
  <c r="AC1776" i="47"/>
  <c r="AE1776" i="47" s="1"/>
  <c r="V1776" i="47"/>
  <c r="AC1775" i="47"/>
  <c r="AE1775" i="47" s="1"/>
  <c r="V1775" i="47"/>
  <c r="AC1774" i="47"/>
  <c r="AE1774" i="47" s="1"/>
  <c r="V1774" i="47"/>
  <c r="AC1773" i="47"/>
  <c r="AE1773" i="47" s="1"/>
  <c r="V1773" i="47"/>
  <c r="AC1768" i="47"/>
  <c r="AE1768" i="47" s="1"/>
  <c r="V1768" i="47"/>
  <c r="AC1764" i="47"/>
  <c r="AE1764" i="47" s="1"/>
  <c r="V1764" i="47"/>
  <c r="AC1763" i="47"/>
  <c r="AE1763" i="47" s="1"/>
  <c r="V1763" i="47"/>
  <c r="AC1762" i="47"/>
  <c r="AE1762" i="47" s="1"/>
  <c r="V1762" i="47"/>
  <c r="AC1761" i="47"/>
  <c r="AE1761" i="47" s="1"/>
  <c r="V1761" i="47"/>
  <c r="AC1760" i="47"/>
  <c r="AE1760" i="47" s="1"/>
  <c r="V1760" i="47"/>
  <c r="AC1759" i="47"/>
  <c r="AE1759" i="47" s="1"/>
  <c r="V1759" i="47"/>
  <c r="AC1758" i="47"/>
  <c r="AE1758" i="47" s="1"/>
  <c r="V1758" i="47"/>
  <c r="AC1757" i="47"/>
  <c r="AE1757" i="47" s="1"/>
  <c r="V1757" i="47"/>
  <c r="AC1756" i="47"/>
  <c r="AE1756" i="47" s="1"/>
  <c r="V1756" i="47"/>
  <c r="AC1755" i="47"/>
  <c r="AE1755" i="47" s="1"/>
  <c r="V1755" i="47"/>
  <c r="AC1754" i="47"/>
  <c r="AE1754" i="47" s="1"/>
  <c r="V1754" i="47"/>
  <c r="AC1753" i="47"/>
  <c r="AE1753" i="47" s="1"/>
  <c r="V1753" i="47"/>
  <c r="AC1752" i="47"/>
  <c r="AE1752" i="47" s="1"/>
  <c r="V1752" i="47"/>
  <c r="AC1751" i="47"/>
  <c r="AE1751" i="47" s="1"/>
  <c r="V1751" i="47"/>
  <c r="AC1750" i="47"/>
  <c r="AE1750" i="47" s="1"/>
  <c r="V1750" i="47"/>
  <c r="AC1749" i="47"/>
  <c r="AE1749" i="47" s="1"/>
  <c r="V1749" i="47"/>
  <c r="AC1748" i="47"/>
  <c r="AE1748" i="47" s="1"/>
  <c r="V1748" i="47"/>
  <c r="AC1747" i="47"/>
  <c r="AE1747" i="47" s="1"/>
  <c r="V1747" i="47"/>
  <c r="AC1746" i="47"/>
  <c r="AE1746" i="47" s="1"/>
  <c r="V1746" i="47"/>
  <c r="AC1745" i="47"/>
  <c r="AE1745" i="47" s="1"/>
  <c r="V1745" i="47"/>
  <c r="AC1744" i="47"/>
  <c r="AE1744" i="47" s="1"/>
  <c r="V1744" i="47"/>
  <c r="AC1743" i="47"/>
  <c r="AE1743" i="47" s="1"/>
  <c r="V1743" i="47"/>
  <c r="AC1742" i="47"/>
  <c r="AE1742" i="47" s="1"/>
  <c r="V1742" i="47"/>
  <c r="AC1739" i="47"/>
  <c r="AE1739" i="47" s="1"/>
  <c r="V1739" i="47"/>
  <c r="AC1738" i="47"/>
  <c r="AE1738" i="47" s="1"/>
  <c r="V1738" i="47"/>
  <c r="AC1737" i="47"/>
  <c r="AE1737" i="47" s="1"/>
  <c r="V1737" i="47"/>
  <c r="AC1736" i="47"/>
  <c r="AE1736" i="47" s="1"/>
  <c r="V1736" i="47"/>
  <c r="AC1734" i="47"/>
  <c r="AE1734" i="47" s="1"/>
  <c r="V1734" i="47"/>
  <c r="AC1733" i="47"/>
  <c r="AE1733" i="47" s="1"/>
  <c r="V1733" i="47"/>
  <c r="AC1732" i="47"/>
  <c r="AE1732" i="47" s="1"/>
  <c r="V1732" i="47"/>
  <c r="AC1731" i="47"/>
  <c r="AE1731" i="47" s="1"/>
  <c r="V1731" i="47"/>
  <c r="AC1730" i="47"/>
  <c r="AE1730" i="47" s="1"/>
  <c r="V1730" i="47"/>
  <c r="AC1729" i="47"/>
  <c r="AE1729" i="47" s="1"/>
  <c r="V1729" i="47"/>
  <c r="AC1725" i="47"/>
  <c r="AE1725" i="47" s="1"/>
  <c r="V1725" i="47"/>
  <c r="AC1720" i="47"/>
  <c r="AE1720" i="47" s="1"/>
  <c r="V1720" i="47"/>
  <c r="AC1718" i="47"/>
  <c r="AE1718" i="47" s="1"/>
  <c r="V1718" i="47"/>
  <c r="AC1712" i="47"/>
  <c r="AE1712" i="47" s="1"/>
  <c r="V1712" i="47"/>
  <c r="AC1711" i="47"/>
  <c r="AE1711" i="47" s="1"/>
  <c r="V1711" i="47"/>
  <c r="AC1710" i="47"/>
  <c r="AE1710" i="47" s="1"/>
  <c r="V1710" i="47"/>
  <c r="AC1708" i="47"/>
  <c r="AE1708" i="47" s="1"/>
  <c r="V1708" i="47"/>
  <c r="AC1703" i="47"/>
  <c r="AE1703" i="47" s="1"/>
  <c r="V1703" i="47"/>
  <c r="AC1702" i="47"/>
  <c r="AE1702" i="47" s="1"/>
  <c r="V1702" i="47"/>
  <c r="AC1701" i="47"/>
  <c r="AE1701" i="47" s="1"/>
  <c r="V1701" i="47"/>
  <c r="AC1700" i="47"/>
  <c r="AE1700" i="47" s="1"/>
  <c r="V1700" i="47"/>
  <c r="AC1699" i="47"/>
  <c r="AE1699" i="47" s="1"/>
  <c r="V1699" i="47"/>
  <c r="AC1531" i="47"/>
  <c r="V1531" i="47"/>
  <c r="AC1530" i="47"/>
  <c r="AC1528" i="47"/>
  <c r="AE1528" i="47" s="1"/>
  <c r="AH936" i="47" s="1"/>
  <c r="AI936" i="47" s="1"/>
  <c r="AJ936" i="47" s="1"/>
  <c r="V1528" i="47"/>
  <c r="AC1527" i="47"/>
  <c r="AE1527" i="47" s="1"/>
  <c r="V1527" i="47"/>
  <c r="V1525" i="47"/>
  <c r="AC1523" i="47"/>
  <c r="AE1523" i="47" s="1"/>
  <c r="AC1518" i="47"/>
  <c r="AC1514" i="47"/>
  <c r="AE1514" i="47" s="1"/>
  <c r="AG906" i="47"/>
  <c r="V1508" i="47"/>
  <c r="AC1500" i="47"/>
  <c r="AE1500" i="47" s="1"/>
  <c r="V1485" i="47"/>
  <c r="AC1483" i="47"/>
  <c r="AE1483" i="47" s="1"/>
  <c r="AC1482" i="47"/>
  <c r="AC1481" i="47"/>
  <c r="AE1481" i="47" s="1"/>
  <c r="V1479" i="47"/>
  <c r="AC1478" i="47"/>
  <c r="AE1478" i="47" s="1"/>
  <c r="AC1477" i="47"/>
  <c r="AE1477" i="47" s="1"/>
  <c r="AG278" i="47"/>
  <c r="AC1440" i="47"/>
  <c r="AE1440" i="47" s="1"/>
  <c r="V1440" i="47"/>
  <c r="AC1437" i="47"/>
  <c r="V1437" i="47"/>
  <c r="AC1336" i="47"/>
  <c r="AC1334" i="47"/>
  <c r="AC1328" i="47"/>
  <c r="AE1328" i="47" s="1"/>
  <c r="AC1325" i="47"/>
  <c r="AE1325" i="47" s="1"/>
  <c r="AC1324" i="47"/>
  <c r="AE1324" i="47" s="1"/>
  <c r="AC1311" i="47"/>
  <c r="AC1305" i="47"/>
  <c r="V1304" i="47"/>
  <c r="V1301" i="47"/>
  <c r="AC1298" i="47"/>
  <c r="V1298" i="47"/>
  <c r="V1297" i="47"/>
  <c r="V1292" i="47"/>
  <c r="AC1290" i="47"/>
  <c r="V1289" i="47"/>
  <c r="AC1287" i="47"/>
  <c r="V1287" i="47"/>
  <c r="V1251" i="47"/>
  <c r="AC1248" i="47"/>
  <c r="AE1248" i="47" s="1"/>
  <c r="V1244" i="47"/>
  <c r="AC1243" i="47"/>
  <c r="AE1243" i="47" s="1"/>
  <c r="AC1242" i="47"/>
  <c r="AC1241" i="47"/>
  <c r="AC1238" i="47"/>
  <c r="V1236" i="47"/>
  <c r="V1234" i="47"/>
  <c r="AC1232" i="47"/>
  <c r="V1231" i="47"/>
  <c r="AC1228" i="47"/>
  <c r="AE1228" i="47" s="1"/>
  <c r="V1228" i="47"/>
  <c r="AC1227" i="47"/>
  <c r="V1227" i="47"/>
  <c r="AC1226" i="47"/>
  <c r="AE1226" i="47" s="1"/>
  <c r="V1226" i="47"/>
  <c r="AC1224" i="47"/>
  <c r="AE1224" i="47" s="1"/>
  <c r="V1224" i="47"/>
  <c r="AC1221" i="47"/>
  <c r="AC1220" i="47"/>
  <c r="AC1219" i="47"/>
  <c r="AE1219" i="47" s="1"/>
  <c r="V1200" i="47"/>
  <c r="AC1193" i="47"/>
  <c r="AC1189" i="47"/>
  <c r="AE1189" i="47" s="1"/>
  <c r="V1188" i="47"/>
  <c r="V1185" i="47"/>
  <c r="AC1033" i="47"/>
  <c r="V1033" i="47"/>
  <c r="V1031" i="47"/>
  <c r="V1028" i="47"/>
  <c r="AC1027" i="47"/>
  <c r="V1022" i="47"/>
  <c r="AC1022" i="47"/>
  <c r="AE1022" i="47" s="1"/>
  <c r="V1021" i="47"/>
  <c r="AC984" i="47"/>
  <c r="V965" i="47"/>
  <c r="AC959" i="47"/>
  <c r="AE959" i="47" s="1"/>
  <c r="V959" i="47"/>
  <c r="AC958" i="47"/>
  <c r="V958" i="47"/>
  <c r="AC957" i="47"/>
  <c r="AE957" i="47" s="1"/>
  <c r="V957" i="47"/>
  <c r="AC947" i="47"/>
  <c r="V946" i="47"/>
  <c r="V939" i="47"/>
  <c r="AC936" i="47"/>
  <c r="AE936" i="47" s="1"/>
  <c r="AC935" i="47"/>
  <c r="AE935" i="47" s="1"/>
  <c r="AC934" i="47"/>
  <c r="AE934" i="47" s="1"/>
  <c r="AC933" i="47"/>
  <c r="AE933" i="47" s="1"/>
  <c r="AC931" i="47"/>
  <c r="AE931" i="47" s="1"/>
  <c r="AC929" i="47"/>
  <c r="AE929" i="47" s="1"/>
  <c r="V928" i="47"/>
  <c r="V923" i="47"/>
  <c r="AC921" i="47"/>
  <c r="AE921" i="47" s="1"/>
  <c r="AC745" i="47"/>
  <c r="AE745" i="47" s="1"/>
  <c r="V744" i="47"/>
  <c r="V742" i="47"/>
  <c r="AC741" i="47"/>
  <c r="AC738" i="47"/>
  <c r="AE738" i="47" s="1"/>
  <c r="V738" i="47"/>
  <c r="AC737" i="47"/>
  <c r="AC734" i="47"/>
  <c r="AC733" i="47"/>
  <c r="V732" i="47"/>
  <c r="AC730" i="47"/>
  <c r="V729" i="47"/>
  <c r="V727" i="47"/>
  <c r="V725" i="47"/>
  <c r="V721" i="47"/>
  <c r="AC720" i="47"/>
  <c r="AC718" i="47"/>
  <c r="AE718" i="47" s="1"/>
  <c r="V715" i="47"/>
  <c r="AC713" i="47"/>
  <c r="V712" i="47"/>
  <c r="AC706" i="47"/>
  <c r="V706" i="47"/>
  <c r="V703" i="47"/>
  <c r="V697" i="47"/>
  <c r="AC694" i="47"/>
  <c r="AE694" i="47" s="1"/>
  <c r="AH414" i="47" s="1"/>
  <c r="AI414" i="47" s="1"/>
  <c r="AJ414" i="47" s="1"/>
  <c r="V693" i="47"/>
  <c r="V692" i="47"/>
  <c r="AC691" i="47"/>
  <c r="V690" i="47"/>
  <c r="AC689" i="47"/>
  <c r="V687" i="47"/>
  <c r="AC681" i="47"/>
  <c r="AE681" i="47" s="1"/>
  <c r="AC674" i="47"/>
  <c r="V674" i="47"/>
  <c r="V518" i="47"/>
  <c r="AC512" i="47"/>
  <c r="AE512" i="47" s="1"/>
  <c r="V512" i="47"/>
  <c r="AC471" i="47"/>
  <c r="AE471" i="47" s="1"/>
  <c r="V450" i="47"/>
  <c r="AC448" i="47"/>
  <c r="V448" i="47"/>
  <c r="V447" i="47"/>
  <c r="V441" i="47"/>
  <c r="V207" i="47"/>
  <c r="AC206" i="47"/>
  <c r="V206" i="47"/>
  <c r="AC189" i="47"/>
  <c r="AE189" i="47" s="1"/>
  <c r="V189" i="47"/>
  <c r="AC188" i="47"/>
  <c r="AE188" i="47" s="1"/>
  <c r="V175" i="47"/>
  <c r="AC20" i="47"/>
  <c r="AE20" i="47" s="1"/>
  <c r="AH14" i="47" s="1"/>
  <c r="AI14" i="47" s="1"/>
  <c r="AJ14" i="47" s="1"/>
  <c r="V20" i="47"/>
  <c r="AC1698" i="47"/>
  <c r="AE1698" i="47" s="1"/>
  <c r="AC1696" i="47"/>
  <c r="AE1696" i="47" s="1"/>
  <c r="V1696" i="47"/>
  <c r="AC1695" i="47"/>
  <c r="AE1695" i="47" s="1"/>
  <c r="V1695" i="47"/>
  <c r="AC1694" i="47"/>
  <c r="AE1694" i="47" s="1"/>
  <c r="V1694" i="47"/>
  <c r="AC1693" i="47"/>
  <c r="AE1693" i="47" s="1"/>
  <c r="V1693" i="47"/>
  <c r="AC1692" i="47"/>
  <c r="AE1692" i="47" s="1"/>
  <c r="V1692" i="47"/>
  <c r="AC1691" i="47"/>
  <c r="AE1691" i="47" s="1"/>
  <c r="V1691" i="47"/>
  <c r="AC1690" i="47"/>
  <c r="AE1690" i="47" s="1"/>
  <c r="V1690" i="47"/>
  <c r="AC1689" i="47"/>
  <c r="AE1689" i="47" s="1"/>
  <c r="V1689" i="47"/>
  <c r="AC1688" i="47"/>
  <c r="AE1688" i="47" s="1"/>
  <c r="V1688" i="47"/>
  <c r="AC1687" i="47"/>
  <c r="AE1687" i="47" s="1"/>
  <c r="V1687" i="47"/>
  <c r="AC1686" i="47"/>
  <c r="AE1686" i="47" s="1"/>
  <c r="V1686" i="47"/>
  <c r="AC1685" i="47"/>
  <c r="AE1685" i="47" s="1"/>
  <c r="V1685" i="47"/>
  <c r="AC1684" i="47"/>
  <c r="AE1684" i="47" s="1"/>
  <c r="V1684" i="47"/>
  <c r="AC1683" i="47"/>
  <c r="AE1683" i="47" s="1"/>
  <c r="V1683" i="47"/>
  <c r="AC1682" i="47"/>
  <c r="AE1682" i="47" s="1"/>
  <c r="V1682" i="47"/>
  <c r="AC1681" i="47"/>
  <c r="AE1681" i="47" s="1"/>
  <c r="V1681" i="47"/>
  <c r="AC1679" i="47"/>
  <c r="AE1679" i="47" s="1"/>
  <c r="V1679" i="47"/>
  <c r="AC1678" i="47"/>
  <c r="AE1678" i="47" s="1"/>
  <c r="V1678" i="47"/>
  <c r="AC1677" i="47"/>
  <c r="AE1677" i="47" s="1"/>
  <c r="V1677" i="47"/>
  <c r="AC1676" i="47"/>
  <c r="AE1676" i="47" s="1"/>
  <c r="V1676" i="47"/>
  <c r="AC1675" i="47"/>
  <c r="AE1675" i="47" s="1"/>
  <c r="V1675" i="47"/>
  <c r="AC1674" i="47"/>
  <c r="AE1674" i="47" s="1"/>
  <c r="V1674" i="47"/>
  <c r="AC1672" i="47"/>
  <c r="AE1672" i="47" s="1"/>
  <c r="V1672" i="47"/>
  <c r="AC1671" i="47"/>
  <c r="AE1671" i="47" s="1"/>
  <c r="V1671" i="47"/>
  <c r="AC1670" i="47"/>
  <c r="AE1670" i="47" s="1"/>
  <c r="V1670" i="47"/>
  <c r="AC1669" i="47"/>
  <c r="AE1669" i="47" s="1"/>
  <c r="V1669" i="47"/>
  <c r="AC1668" i="47"/>
  <c r="AE1668" i="47" s="1"/>
  <c r="V1668" i="47"/>
  <c r="AC1666" i="47"/>
  <c r="AE1666" i="47" s="1"/>
  <c r="V1666" i="47"/>
  <c r="AC1665" i="47"/>
  <c r="AE1665" i="47" s="1"/>
  <c r="V1665" i="47"/>
  <c r="AC1664" i="47"/>
  <c r="AE1664" i="47" s="1"/>
  <c r="V1664" i="47"/>
  <c r="AC1663" i="47"/>
  <c r="AE1663" i="47" s="1"/>
  <c r="V1663" i="47"/>
  <c r="AC1655" i="47"/>
  <c r="AE1655" i="47" s="1"/>
  <c r="V1655" i="47"/>
  <c r="AC1652" i="47"/>
  <c r="AE1652" i="47" s="1"/>
  <c r="V1652" i="47"/>
  <c r="AC1651" i="47"/>
  <c r="AE1651" i="47" s="1"/>
  <c r="V1651" i="47"/>
  <c r="AC1650" i="47"/>
  <c r="AE1650" i="47" s="1"/>
  <c r="V1650" i="47"/>
  <c r="AC1648" i="47"/>
  <c r="AE1648" i="47" s="1"/>
  <c r="V1648" i="47"/>
  <c r="AC1647" i="47"/>
  <c r="AE1647" i="47" s="1"/>
  <c r="V1647" i="47"/>
  <c r="AC1646" i="47"/>
  <c r="AE1646" i="47" s="1"/>
  <c r="V1646" i="47"/>
  <c r="AC1644" i="47"/>
  <c r="AE1644" i="47" s="1"/>
  <c r="V1644" i="47"/>
  <c r="AC1641" i="47"/>
  <c r="AE1641" i="47" s="1"/>
  <c r="V1641" i="47"/>
  <c r="AC1638" i="47"/>
  <c r="AE1638" i="47" s="1"/>
  <c r="V1638" i="47"/>
  <c r="AC1632" i="47"/>
  <c r="AE1632" i="47" s="1"/>
  <c r="V1632" i="47"/>
  <c r="AC1629" i="47"/>
  <c r="AE1629" i="47" s="1"/>
  <c r="V1629" i="47"/>
  <c r="AC1628" i="47"/>
  <c r="AE1628" i="47" s="1"/>
  <c r="V1628" i="47"/>
  <c r="AC1627" i="47"/>
  <c r="AE1627" i="47" s="1"/>
  <c r="V1627" i="47"/>
  <c r="AC1626" i="47"/>
  <c r="AE1626" i="47" s="1"/>
  <c r="V1626" i="47"/>
  <c r="AC1625" i="47"/>
  <c r="AE1625" i="47" s="1"/>
  <c r="V1625" i="47"/>
  <c r="AC1624" i="47"/>
  <c r="AE1624" i="47" s="1"/>
  <c r="V1624" i="47"/>
  <c r="AC1622" i="47"/>
  <c r="AE1622" i="47" s="1"/>
  <c r="V1622" i="47"/>
  <c r="AC1620" i="47"/>
  <c r="AE1620" i="47" s="1"/>
  <c r="V1620" i="47"/>
  <c r="AC1617" i="47"/>
  <c r="AE1617" i="47" s="1"/>
  <c r="V1617" i="47"/>
  <c r="AC1613" i="47"/>
  <c r="AE1613" i="47" s="1"/>
  <c r="V1613" i="47"/>
  <c r="AC1611" i="47"/>
  <c r="AE1611" i="47" s="1"/>
  <c r="V1611" i="47"/>
  <c r="AC1610" i="47"/>
  <c r="AE1610" i="47" s="1"/>
  <c r="V1610" i="47"/>
  <c r="AC1609" i="47"/>
  <c r="AE1609" i="47" s="1"/>
  <c r="V1609" i="47"/>
  <c r="AC1608" i="47"/>
  <c r="AE1608" i="47" s="1"/>
  <c r="V1608" i="47"/>
  <c r="AC1602" i="47"/>
  <c r="AE1602" i="47" s="1"/>
  <c r="V1602" i="47"/>
  <c r="AC1600" i="47"/>
  <c r="AE1600" i="47" s="1"/>
  <c r="V1600" i="47"/>
  <c r="AC1599" i="47"/>
  <c r="AE1599" i="47" s="1"/>
  <c r="V1599" i="47"/>
  <c r="AC1598" i="47"/>
  <c r="AE1598" i="47" s="1"/>
  <c r="V1598" i="47"/>
  <c r="AC1594" i="47"/>
  <c r="AE1594" i="47" s="1"/>
  <c r="V1594" i="47"/>
  <c r="AC1593" i="47"/>
  <c r="AE1593" i="47" s="1"/>
  <c r="V1593" i="47"/>
  <c r="AC1592" i="47"/>
  <c r="AE1592" i="47" s="1"/>
  <c r="V1592" i="47"/>
  <c r="AC1591" i="47"/>
  <c r="AE1591" i="47" s="1"/>
  <c r="V1591" i="47"/>
  <c r="AC1589" i="47"/>
  <c r="AE1589" i="47" s="1"/>
  <c r="V1589" i="47"/>
  <c r="AC1588" i="47"/>
  <c r="AE1588" i="47" s="1"/>
  <c r="V1588" i="47"/>
  <c r="AC1587" i="47"/>
  <c r="AE1587" i="47" s="1"/>
  <c r="V1587" i="47"/>
  <c r="AC1586" i="47"/>
  <c r="AE1586" i="47" s="1"/>
  <c r="V1586" i="47"/>
  <c r="AC1584" i="47"/>
  <c r="AE1584" i="47" s="1"/>
  <c r="V1584" i="47"/>
  <c r="AC1583" i="47"/>
  <c r="AE1583" i="47" s="1"/>
  <c r="V1583" i="47"/>
  <c r="AC1582" i="47"/>
  <c r="AE1582" i="47" s="1"/>
  <c r="V1582" i="47"/>
  <c r="AC1576" i="47"/>
  <c r="AE1576" i="47" s="1"/>
  <c r="V1576" i="47"/>
  <c r="AC1574" i="47"/>
  <c r="AE1574" i="47" s="1"/>
  <c r="V1574" i="47"/>
  <c r="AC1573" i="47"/>
  <c r="AE1573" i="47" s="1"/>
  <c r="V1573" i="47"/>
  <c r="AC1567" i="47"/>
  <c r="AE1567" i="47" s="1"/>
  <c r="V1567" i="47"/>
  <c r="AC1565" i="47"/>
  <c r="AE1565" i="47" s="1"/>
  <c r="V1565" i="47"/>
  <c r="AC1559" i="47"/>
  <c r="AE1559" i="47" s="1"/>
  <c r="V1559" i="47"/>
  <c r="AC1558" i="47"/>
  <c r="AE1558" i="47" s="1"/>
  <c r="V1558" i="47"/>
  <c r="AC1557" i="47"/>
  <c r="AE1557" i="47" s="1"/>
  <c r="V1557" i="47"/>
  <c r="AC1551" i="47"/>
  <c r="V1551" i="47"/>
  <c r="AC1549" i="47"/>
  <c r="V1549" i="47"/>
  <c r="AC1548" i="47"/>
  <c r="V1548" i="47"/>
  <c r="AG831" i="47"/>
  <c r="AC1547" i="47"/>
  <c r="V1547" i="47"/>
  <c r="AG358" i="47"/>
  <c r="AC1545" i="47"/>
  <c r="AE1545" i="47" s="1"/>
  <c r="AH111" i="47" s="1"/>
  <c r="AI111" i="47" s="1"/>
  <c r="AJ111" i="47" s="1"/>
  <c r="V1545" i="47"/>
  <c r="AC1544" i="47"/>
  <c r="V1544" i="47"/>
  <c r="AC1543" i="47"/>
  <c r="AE1543" i="47" s="1"/>
  <c r="AH950" i="47" s="1"/>
  <c r="AI950" i="47" s="1"/>
  <c r="AJ950" i="47" s="1"/>
  <c r="V1543" i="47"/>
  <c r="AC1542" i="47"/>
  <c r="V1542" i="47"/>
  <c r="AC1541" i="47"/>
  <c r="V1541" i="47"/>
  <c r="AC1540" i="47"/>
  <c r="V1540" i="47"/>
  <c r="AG770" i="47"/>
  <c r="AG638" i="47"/>
  <c r="AC1532" i="47"/>
  <c r="V1532" i="47"/>
  <c r="V1530" i="47"/>
  <c r="AC1525" i="47"/>
  <c r="AE1525" i="47" s="1"/>
  <c r="V1523" i="47"/>
  <c r="AG651" i="47"/>
  <c r="V1514" i="47"/>
  <c r="AG785" i="47"/>
  <c r="AC1509" i="47"/>
  <c r="AE1509" i="47" s="1"/>
  <c r="V1509" i="47"/>
  <c r="AC1506" i="47"/>
  <c r="V1506" i="47"/>
  <c r="V1499" i="47"/>
  <c r="AC1497" i="47"/>
  <c r="AE1497" i="47" s="1"/>
  <c r="AC1496" i="47"/>
  <c r="AE1496" i="47" s="1"/>
  <c r="AC1494" i="47"/>
  <c r="AE1494" i="47" s="1"/>
  <c r="AC1493" i="47"/>
  <c r="AC1491" i="47"/>
  <c r="AE1491" i="47" s="1"/>
  <c r="AC1488" i="47"/>
  <c r="AE1488" i="47" s="1"/>
  <c r="AC1486" i="47"/>
  <c r="AE1486" i="47" s="1"/>
  <c r="V1472" i="47"/>
  <c r="V1471" i="47"/>
  <c r="AC1469" i="47"/>
  <c r="AE1469" i="47" s="1"/>
  <c r="AC1468" i="47"/>
  <c r="AE1468" i="47" s="1"/>
  <c r="AC1466" i="47"/>
  <c r="AC1465" i="47"/>
  <c r="V1464" i="47"/>
  <c r="AC1463" i="47"/>
  <c r="V1462" i="47"/>
  <c r="AC1461" i="47"/>
  <c r="V1460" i="47"/>
  <c r="AC1458" i="47"/>
  <c r="V1457" i="47"/>
  <c r="AC1456" i="47"/>
  <c r="AC1455" i="47"/>
  <c r="AC1453" i="47"/>
  <c r="AE1453" i="47" s="1"/>
  <c r="V1451" i="47"/>
  <c r="AC1449" i="47"/>
  <c r="AE1449" i="47" s="1"/>
  <c r="AC1448" i="47"/>
  <c r="AE1448" i="47" s="1"/>
  <c r="AC1445" i="47"/>
  <c r="AC1443" i="47"/>
  <c r="AE1443" i="47" s="1"/>
  <c r="AG264" i="47"/>
  <c r="AC1319" i="47"/>
  <c r="AE1319" i="47" s="1"/>
  <c r="V1319" i="47"/>
  <c r="AC1318" i="47"/>
  <c r="AE1318" i="47" s="1"/>
  <c r="V1318" i="47"/>
  <c r="AC1317" i="47"/>
  <c r="AE1317" i="47" s="1"/>
  <c r="V1317" i="47"/>
  <c r="AC1297" i="47"/>
  <c r="AE1294" i="47"/>
  <c r="AC1289" i="47"/>
  <c r="V1286" i="47"/>
  <c r="AC1284" i="47"/>
  <c r="AE1284" i="47" s="1"/>
  <c r="V1284" i="47"/>
  <c r="V1281" i="47"/>
  <c r="V1279" i="47"/>
  <c r="AC1274" i="47"/>
  <c r="AE1274" i="47" s="1"/>
  <c r="V1272" i="47"/>
  <c r="AG759" i="47"/>
  <c r="V1257" i="47"/>
  <c r="AC1256" i="47"/>
  <c r="AC1255" i="47"/>
  <c r="AC1253" i="47"/>
  <c r="AC1250" i="47"/>
  <c r="AE1250" i="47" s="1"/>
  <c r="V1218" i="47"/>
  <c r="AC1217" i="47"/>
  <c r="AE1217" i="47" s="1"/>
  <c r="V1215" i="47"/>
  <c r="AC1213" i="47"/>
  <c r="AC1211" i="47"/>
  <c r="V1204" i="47"/>
  <c r="AC1203" i="47"/>
  <c r="AE1203" i="47" s="1"/>
  <c r="AC1201" i="47"/>
  <c r="V1201" i="47"/>
  <c r="AC1200" i="47"/>
  <c r="AC1197" i="47"/>
  <c r="AC1195" i="47"/>
  <c r="V1192" i="47"/>
  <c r="V1189" i="47"/>
  <c r="AC1188" i="47"/>
  <c r="AC1186" i="47"/>
  <c r="AC1184" i="47"/>
  <c r="AC1031" i="47"/>
  <c r="AE1031" i="47" s="1"/>
  <c r="AC1028" i="47"/>
  <c r="AE1028" i="47" s="1"/>
  <c r="AC1024" i="47"/>
  <c r="AE1024" i="47" s="1"/>
  <c r="AC1014" i="47"/>
  <c r="AC1008" i="47"/>
  <c r="AE1008" i="47" s="1"/>
  <c r="AC1003" i="47"/>
  <c r="AE1003" i="47" s="1"/>
  <c r="AC1001" i="47"/>
  <c r="V1001" i="47"/>
  <c r="AC997" i="47"/>
  <c r="AC987" i="47"/>
  <c r="AE987" i="47" s="1"/>
  <c r="AC986" i="47"/>
  <c r="AC939" i="47"/>
  <c r="AE939" i="47" s="1"/>
  <c r="AC937" i="47"/>
  <c r="V935" i="47"/>
  <c r="V933" i="47"/>
  <c r="V929" i="47"/>
  <c r="V927" i="47"/>
  <c r="V924" i="47"/>
  <c r="AC923" i="47"/>
  <c r="V922" i="47"/>
  <c r="V921" i="47"/>
  <c r="V737" i="47"/>
  <c r="V734" i="47"/>
  <c r="V730" i="47"/>
  <c r="AC729" i="47"/>
  <c r="AC727" i="47"/>
  <c r="V684" i="47"/>
  <c r="V683" i="47"/>
  <c r="AC679" i="47"/>
  <c r="V678" i="47"/>
  <c r="V665" i="47"/>
  <c r="AC665" i="47"/>
  <c r="AC511" i="47"/>
  <c r="AE511" i="47" s="1"/>
  <c r="AC509" i="47"/>
  <c r="AG130" i="47"/>
  <c r="AE225" i="47" s="1"/>
  <c r="AC485" i="47"/>
  <c r="AE485" i="47" s="1"/>
  <c r="V485" i="47"/>
  <c r="V472" i="47"/>
  <c r="AC462" i="47"/>
  <c r="AE462" i="47" s="1"/>
  <c r="V455" i="47"/>
  <c r="AC451" i="47"/>
  <c r="V451" i="47"/>
  <c r="V215" i="47"/>
  <c r="V213" i="47"/>
  <c r="AC208" i="47"/>
  <c r="V208" i="47"/>
  <c r="AG25" i="47"/>
  <c r="AC162" i="47"/>
  <c r="AC160" i="47"/>
  <c r="AE160" i="47" s="1"/>
  <c r="AH504" i="47" s="1"/>
  <c r="AI504" i="47" s="1"/>
  <c r="AJ504" i="47" s="1"/>
  <c r="AC159" i="47"/>
  <c r="AC39" i="47"/>
  <c r="AE39" i="47" s="1"/>
  <c r="AC37" i="47"/>
  <c r="AE37" i="47" s="1"/>
  <c r="L7" i="18"/>
  <c r="V1436" i="47"/>
  <c r="AC1435" i="47"/>
  <c r="AE1435" i="47" s="1"/>
  <c r="V1435" i="47"/>
  <c r="AC1433" i="47"/>
  <c r="AE1433" i="47" s="1"/>
  <c r="V1433" i="47"/>
  <c r="AC1432" i="47"/>
  <c r="AE1432" i="47" s="1"/>
  <c r="V1432" i="47"/>
  <c r="AC1431" i="47"/>
  <c r="V1431" i="47"/>
  <c r="AC1428" i="47"/>
  <c r="AE1428" i="47" s="1"/>
  <c r="V1428" i="47"/>
  <c r="AG488" i="47"/>
  <c r="AC1426" i="47"/>
  <c r="AE1426" i="47" s="1"/>
  <c r="V1426" i="47"/>
  <c r="AG317" i="47"/>
  <c r="AC1425" i="47"/>
  <c r="V1425" i="47"/>
  <c r="AC1424" i="47"/>
  <c r="V1424" i="47"/>
  <c r="AC1423" i="47"/>
  <c r="V1423" i="47"/>
  <c r="AC1422" i="47"/>
  <c r="V1422" i="47"/>
  <c r="AC1421" i="47"/>
  <c r="AE1421" i="47" s="1"/>
  <c r="V1421" i="47"/>
  <c r="AC1419" i="47"/>
  <c r="AE1419" i="47" s="1"/>
  <c r="V1419" i="47"/>
  <c r="AC1417" i="47"/>
  <c r="V1417" i="47"/>
  <c r="AC1415" i="47"/>
  <c r="AE1415" i="47" s="1"/>
  <c r="V1415" i="47"/>
  <c r="AC1414" i="47"/>
  <c r="V1414" i="47"/>
  <c r="AG644" i="47"/>
  <c r="AC1411" i="47"/>
  <c r="V1411" i="47"/>
  <c r="AC1410" i="47"/>
  <c r="V1410" i="47"/>
  <c r="AC1409" i="47"/>
  <c r="AE1409" i="47" s="1"/>
  <c r="V1409" i="47"/>
  <c r="AC1407" i="47"/>
  <c r="AE1407" i="47" s="1"/>
  <c r="V1407" i="47"/>
  <c r="AC1406" i="47"/>
  <c r="AE1406" i="47" s="1"/>
  <c r="V1406" i="47"/>
  <c r="AG11" i="47"/>
  <c r="AC1405" i="47"/>
  <c r="AE1405" i="47" s="1"/>
  <c r="V1405" i="47"/>
  <c r="AC1404" i="47"/>
  <c r="AE1404" i="47" s="1"/>
  <c r="V1404" i="47"/>
  <c r="AC1403" i="47"/>
  <c r="V1403" i="47"/>
  <c r="AC1401" i="47"/>
  <c r="AE1401" i="47" s="1"/>
  <c r="V1401" i="47"/>
  <c r="AC1396" i="47"/>
  <c r="V1396" i="47"/>
  <c r="AC1395" i="47"/>
  <c r="V1395" i="47"/>
  <c r="AC1394" i="47"/>
  <c r="V1394" i="47"/>
  <c r="AC1392" i="47"/>
  <c r="AE1392" i="47" s="1"/>
  <c r="V1392" i="47"/>
  <c r="AC1389" i="47"/>
  <c r="V1389" i="47"/>
  <c r="AC1388" i="47"/>
  <c r="V1388" i="47"/>
  <c r="AC1387" i="47"/>
  <c r="V1387" i="47"/>
  <c r="AC1385" i="47"/>
  <c r="V1385" i="47"/>
  <c r="AG20" i="47"/>
  <c r="AC1384" i="47"/>
  <c r="V1384" i="47"/>
  <c r="AC1381" i="47"/>
  <c r="V1381" i="47"/>
  <c r="AG583" i="47"/>
  <c r="V1377" i="47"/>
  <c r="AC1377" i="47"/>
  <c r="AE1377" i="47" s="1"/>
  <c r="AC1376" i="47"/>
  <c r="V1376" i="47"/>
  <c r="AC1374" i="47"/>
  <c r="V1374" i="47"/>
  <c r="AC1372" i="47"/>
  <c r="V1372" i="47"/>
  <c r="AC1370" i="47"/>
  <c r="AE1370" i="47" s="1"/>
  <c r="V1370" i="47"/>
  <c r="V1369" i="47"/>
  <c r="AC1369" i="47"/>
  <c r="AE1369" i="47" s="1"/>
  <c r="AE1367" i="47"/>
  <c r="AH834" i="47" s="1"/>
  <c r="AI834" i="47" s="1"/>
  <c r="AJ834" i="47" s="1"/>
  <c r="AC1366" i="47"/>
  <c r="AE1366" i="47" s="1"/>
  <c r="V1366" i="47"/>
  <c r="AC1364" i="47"/>
  <c r="V1364" i="47"/>
  <c r="AG401" i="47"/>
  <c r="AC1363" i="47"/>
  <c r="V1363" i="47"/>
  <c r="AC1362" i="47"/>
  <c r="V1362" i="47"/>
  <c r="AC1361" i="47"/>
  <c r="V1361" i="47"/>
  <c r="AC1356" i="47"/>
  <c r="AE1356" i="47" s="1"/>
  <c r="V1356" i="47"/>
  <c r="AC1353" i="47"/>
  <c r="AE1353" i="47" s="1"/>
  <c r="V1353" i="47"/>
  <c r="AC1352" i="47"/>
  <c r="AE1352" i="47" s="1"/>
  <c r="V1352" i="47"/>
  <c r="AC1351" i="47"/>
  <c r="AE1351" i="47" s="1"/>
  <c r="V1351" i="47"/>
  <c r="AC1347" i="47"/>
  <c r="V1347" i="47"/>
  <c r="AC1345" i="47"/>
  <c r="V1345" i="47"/>
  <c r="AC1344" i="47"/>
  <c r="AE1344" i="47" s="1"/>
  <c r="V1344" i="47"/>
  <c r="AC1340" i="47"/>
  <c r="V1340" i="47"/>
  <c r="AC1339" i="47"/>
  <c r="V1339" i="47"/>
  <c r="AC1337" i="47"/>
  <c r="V1337" i="47"/>
  <c r="V1336" i="47"/>
  <c r="V1334" i="47"/>
  <c r="V1329" i="47"/>
  <c r="AC1327" i="47"/>
  <c r="AE1327" i="47" s="1"/>
  <c r="AC1326" i="47"/>
  <c r="AE1326" i="47" s="1"/>
  <c r="AC1322" i="47"/>
  <c r="AE1322" i="47" s="1"/>
  <c r="V1322" i="47"/>
  <c r="AC1306" i="47"/>
  <c r="AC1303" i="47"/>
  <c r="V1300" i="47"/>
  <c r="AC1292" i="47"/>
  <c r="AC1278" i="47"/>
  <c r="AE1278" i="47" s="1"/>
  <c r="AC1277" i="47"/>
  <c r="AC1276" i="47"/>
  <c r="AC1272" i="47"/>
  <c r="V1269" i="47"/>
  <c r="AC1264" i="47"/>
  <c r="V1264" i="47"/>
  <c r="AC1263" i="47"/>
  <c r="V1263" i="47"/>
  <c r="AC1261" i="47"/>
  <c r="V1261" i="47"/>
  <c r="AC1258" i="47"/>
  <c r="V1256" i="47"/>
  <c r="V1255" i="47"/>
  <c r="AC1254" i="47"/>
  <c r="V1246" i="47"/>
  <c r="V1242" i="47"/>
  <c r="AC1237" i="47"/>
  <c r="AC1235" i="47"/>
  <c r="AE1235" i="47" s="1"/>
  <c r="AC1230" i="47"/>
  <c r="V1230" i="47"/>
  <c r="AC1229" i="47"/>
  <c r="V1229" i="47"/>
  <c r="AC1225" i="47"/>
  <c r="AE1225" i="47" s="1"/>
  <c r="V1225" i="47"/>
  <c r="AC1223" i="47"/>
  <c r="AC1218" i="47"/>
  <c r="AE1218" i="47" s="1"/>
  <c r="V1217" i="47"/>
  <c r="V1216" i="47"/>
  <c r="AC1215" i="47"/>
  <c r="V1209" i="47"/>
  <c r="AC1207" i="47"/>
  <c r="AE1207" i="47" s="1"/>
  <c r="AG456" i="47"/>
  <c r="V931" i="47"/>
  <c r="V726" i="47"/>
  <c r="AC724" i="47"/>
  <c r="AE724" i="47" s="1"/>
  <c r="AC721" i="47"/>
  <c r="V720" i="47"/>
  <c r="V704" i="47"/>
  <c r="V531" i="47"/>
  <c r="V529" i="47"/>
  <c r="AC526" i="47"/>
  <c r="V526" i="47"/>
  <c r="AC524" i="47"/>
  <c r="V524" i="47"/>
  <c r="AC517" i="47"/>
  <c r="V508" i="47"/>
  <c r="AC501" i="47"/>
  <c r="AC498" i="47"/>
  <c r="V498" i="47"/>
  <c r="AC496" i="47"/>
  <c r="V495" i="47"/>
  <c r="AC458" i="47"/>
  <c r="AE458" i="47" s="1"/>
  <c r="V456" i="47"/>
  <c r="AC455" i="47"/>
  <c r="V442" i="47"/>
  <c r="AC442" i="47"/>
  <c r="AC440" i="47"/>
  <c r="V440" i="47"/>
  <c r="AC222" i="47"/>
  <c r="V222" i="47"/>
  <c r="V194" i="47"/>
  <c r="V193" i="47"/>
  <c r="V179" i="47"/>
  <c r="AC179" i="47"/>
  <c r="AE179" i="47" s="1"/>
  <c r="V173" i="47"/>
  <c r="V165" i="47"/>
  <c r="V164" i="47"/>
  <c r="V162" i="47"/>
  <c r="V22" i="47"/>
  <c r="AC21" i="47"/>
  <c r="V21" i="47"/>
  <c r="AE9" i="47"/>
  <c r="AC7" i="47"/>
  <c r="AC6" i="47"/>
  <c r="V6" i="47"/>
  <c r="V5" i="47"/>
  <c r="AC4" i="47"/>
  <c r="AE4" i="47" s="1"/>
  <c r="V4" i="47"/>
  <c r="AC1176" i="47"/>
  <c r="AE1176" i="47" s="1"/>
  <c r="V1176" i="47"/>
  <c r="AC1172" i="47"/>
  <c r="V1172" i="47"/>
  <c r="AC1171" i="47"/>
  <c r="V1171" i="47"/>
  <c r="AG717" i="47"/>
  <c r="AC1170" i="47"/>
  <c r="AE1170" i="47" s="1"/>
  <c r="V1170" i="47"/>
  <c r="AG719" i="47"/>
  <c r="AC1168" i="47"/>
  <c r="V1168" i="47"/>
  <c r="AE1167" i="47"/>
  <c r="AH718" i="47" s="1"/>
  <c r="AI718" i="47" s="1"/>
  <c r="AJ718" i="47" s="1"/>
  <c r="AG715" i="47"/>
  <c r="AC1165" i="47"/>
  <c r="AE1165" i="47" s="1"/>
  <c r="V1165" i="47"/>
  <c r="AE1163" i="47"/>
  <c r="AC1162" i="47"/>
  <c r="V1162" i="47"/>
  <c r="AC1160" i="47"/>
  <c r="V1160" i="47"/>
  <c r="AC1159" i="47"/>
  <c r="AE1159" i="47" s="1"/>
  <c r="V1159" i="47"/>
  <c r="AC1157" i="47"/>
  <c r="AE1157" i="47" s="1"/>
  <c r="V1157" i="47"/>
  <c r="AC1156" i="47"/>
  <c r="V1156" i="47"/>
  <c r="AG632" i="47"/>
  <c r="AC1154" i="47"/>
  <c r="V1154" i="47"/>
  <c r="AC1153" i="47"/>
  <c r="AE1153" i="47" s="1"/>
  <c r="V1153" i="47"/>
  <c r="AC1152" i="47"/>
  <c r="AE1152" i="47" s="1"/>
  <c r="V1152" i="47"/>
  <c r="AC1150" i="47"/>
  <c r="V1150" i="47"/>
  <c r="AC1149" i="47"/>
  <c r="V1149" i="47"/>
  <c r="AG268" i="47"/>
  <c r="AC1139" i="47"/>
  <c r="AE1139" i="47" s="1"/>
  <c r="V1139" i="47"/>
  <c r="AE1138" i="47"/>
  <c r="AC1136" i="47"/>
  <c r="V1136" i="47"/>
  <c r="AG773" i="47"/>
  <c r="AC1135" i="47"/>
  <c r="AE1135" i="47" s="1"/>
  <c r="V1135" i="47"/>
  <c r="AG653" i="47"/>
  <c r="AC1134" i="47"/>
  <c r="V1134" i="47"/>
  <c r="AC1131" i="47"/>
  <c r="AE1131" i="47" s="1"/>
  <c r="V1131" i="47"/>
  <c r="V1130" i="47"/>
  <c r="AC1130" i="47"/>
  <c r="AE1130" i="47" s="1"/>
  <c r="AC1128" i="47"/>
  <c r="V1128" i="47"/>
  <c r="AC1127" i="47"/>
  <c r="V1127" i="47"/>
  <c r="AC1126" i="47"/>
  <c r="V1126" i="47"/>
  <c r="AC1125" i="47"/>
  <c r="AE1125" i="47" s="1"/>
  <c r="V1125" i="47"/>
  <c r="AC1124" i="47"/>
  <c r="V1124" i="47"/>
  <c r="AC1123" i="47"/>
  <c r="V1123" i="47"/>
  <c r="AC1122" i="47"/>
  <c r="V1122" i="47"/>
  <c r="AC1121" i="47"/>
  <c r="AE1121" i="47" s="1"/>
  <c r="V1121" i="47"/>
  <c r="AC1117" i="47"/>
  <c r="V1117" i="47"/>
  <c r="AC1116" i="47"/>
  <c r="V1116" i="47"/>
  <c r="AC1115" i="47"/>
  <c r="AE1115" i="47" s="1"/>
  <c r="V1115" i="47"/>
  <c r="AC1113" i="47"/>
  <c r="AE1113" i="47" s="1"/>
  <c r="V1113" i="47"/>
  <c r="AC1112" i="47"/>
  <c r="AE1112" i="47" s="1"/>
  <c r="V1112" i="47"/>
  <c r="AC1109" i="47"/>
  <c r="AE1109" i="47" s="1"/>
  <c r="V1109" i="47"/>
  <c r="AG257" i="47"/>
  <c r="AC1107" i="47"/>
  <c r="V1107" i="47"/>
  <c r="AC1105" i="47"/>
  <c r="AE1105" i="47" s="1"/>
  <c r="V1105" i="47"/>
  <c r="AC1104" i="47"/>
  <c r="AE1104" i="47" s="1"/>
  <c r="V1104" i="47"/>
  <c r="AC1103" i="47"/>
  <c r="V1103" i="47"/>
  <c r="AC1101" i="47"/>
  <c r="AE1101" i="47" s="1"/>
  <c r="V1101" i="47"/>
  <c r="AG895" i="47"/>
  <c r="AC1100" i="47"/>
  <c r="AE1100" i="47" s="1"/>
  <c r="V1100" i="47"/>
  <c r="AC1098" i="47"/>
  <c r="AE1098" i="47" s="1"/>
  <c r="V1098" i="47"/>
  <c r="AC1097" i="47"/>
  <c r="AE1097" i="47" s="1"/>
  <c r="V1097" i="47"/>
  <c r="AC1095" i="47"/>
  <c r="V1095" i="47"/>
  <c r="AC1094" i="47"/>
  <c r="V1094" i="47"/>
  <c r="AC1093" i="47"/>
  <c r="AE1093" i="47" s="1"/>
  <c r="V1093" i="47"/>
  <c r="AC1092" i="47"/>
  <c r="AE1092" i="47" s="1"/>
  <c r="V1092" i="47"/>
  <c r="AC1091" i="47"/>
  <c r="AE1091" i="47" s="1"/>
  <c r="V1091" i="47"/>
  <c r="AC1090" i="47"/>
  <c r="AE1090" i="47" s="1"/>
  <c r="V1090" i="47"/>
  <c r="AC1089" i="47"/>
  <c r="AE1089" i="47" s="1"/>
  <c r="V1089" i="47"/>
  <c r="AC1088" i="47"/>
  <c r="AE1088" i="47" s="1"/>
  <c r="V1088" i="47"/>
  <c r="AC1086" i="47"/>
  <c r="AE1086" i="47" s="1"/>
  <c r="V1086" i="47"/>
  <c r="AC1085" i="47"/>
  <c r="V1085" i="47"/>
  <c r="AC1084" i="47"/>
  <c r="V1084" i="47"/>
  <c r="AC1083" i="47"/>
  <c r="V1083" i="47"/>
  <c r="AC1082" i="47"/>
  <c r="V1082" i="47"/>
  <c r="AC1078" i="47"/>
  <c r="AE1078" i="47" s="1"/>
  <c r="V1078" i="47"/>
  <c r="AC1075" i="47"/>
  <c r="AE1075" i="47" s="1"/>
  <c r="V1075" i="47"/>
  <c r="AC1071" i="47"/>
  <c r="AE1071" i="47" s="1"/>
  <c r="V1071" i="47"/>
  <c r="AC1070" i="47"/>
  <c r="V1070" i="47"/>
  <c r="AC1067" i="47"/>
  <c r="V1067" i="47"/>
  <c r="AC1066" i="47"/>
  <c r="V1066" i="47"/>
  <c r="AC1060" i="47"/>
  <c r="AE1060" i="47" s="1"/>
  <c r="V1060" i="47"/>
  <c r="AC1058" i="47"/>
  <c r="V1058" i="47"/>
  <c r="AC1055" i="47"/>
  <c r="AE1055" i="47" s="1"/>
  <c r="V1055" i="47"/>
  <c r="AG647" i="47"/>
  <c r="AC1054" i="47"/>
  <c r="V1054" i="47"/>
  <c r="AC1050" i="47"/>
  <c r="V1050" i="47"/>
  <c r="AC1044" i="47"/>
  <c r="AE1044" i="47" s="1"/>
  <c r="V1044" i="47"/>
  <c r="AC1043" i="47"/>
  <c r="AE1043" i="47" s="1"/>
  <c r="V1043" i="47"/>
  <c r="AC1039" i="47"/>
  <c r="V1039" i="47"/>
  <c r="AC1038" i="47"/>
  <c r="V1038" i="47"/>
  <c r="AC1037" i="47"/>
  <c r="V1037" i="47"/>
  <c r="V1034" i="47"/>
  <c r="AG117" i="47"/>
  <c r="AC1021" i="47"/>
  <c r="AE1021" i="47" s="1"/>
  <c r="AC1018" i="47"/>
  <c r="V997" i="47"/>
  <c r="AC991" i="47"/>
  <c r="V991" i="47"/>
  <c r="AC985" i="47"/>
  <c r="AE985" i="47" s="1"/>
  <c r="V980" i="47"/>
  <c r="V979" i="47"/>
  <c r="V977" i="47"/>
  <c r="AC975" i="47"/>
  <c r="AC974" i="47"/>
  <c r="AC972" i="47"/>
  <c r="AC966" i="47"/>
  <c r="AE966" i="47" s="1"/>
  <c r="V966" i="47"/>
  <c r="AC944" i="47"/>
  <c r="V943" i="47"/>
  <c r="V937" i="47"/>
  <c r="V936" i="47"/>
  <c r="V934" i="47"/>
  <c r="AC930" i="47"/>
  <c r="AE930" i="47" s="1"/>
  <c r="AC928" i="47"/>
  <c r="AE928" i="47" s="1"/>
  <c r="AC927" i="47"/>
  <c r="AC924" i="47"/>
  <c r="AC922" i="47"/>
  <c r="V745" i="47"/>
  <c r="AC744" i="47"/>
  <c r="AE744" i="47" s="1"/>
  <c r="V733" i="47"/>
  <c r="AC732" i="47"/>
  <c r="AC726" i="47"/>
  <c r="AC725" i="47"/>
  <c r="V724" i="47"/>
  <c r="AC719" i="47"/>
  <c r="V716" i="47"/>
  <c r="AC708" i="47"/>
  <c r="V705" i="47"/>
  <c r="V702" i="47"/>
  <c r="V700" i="47"/>
  <c r="AC697" i="47"/>
  <c r="AE697" i="47" s="1"/>
  <c r="AC529" i="47"/>
  <c r="AC500" i="47"/>
  <c r="AE500" i="47" s="1"/>
  <c r="V496" i="47"/>
  <c r="AC495" i="47"/>
  <c r="V480" i="47"/>
  <c r="AC475" i="47"/>
  <c r="V471" i="47"/>
  <c r="V470" i="47"/>
  <c r="AC467" i="47"/>
  <c r="AC463" i="47"/>
  <c r="V462" i="47"/>
  <c r="AC434" i="47"/>
  <c r="V432" i="47"/>
  <c r="AC431" i="47"/>
  <c r="V431" i="47"/>
  <c r="V430" i="47"/>
  <c r="V429" i="47"/>
  <c r="V428" i="47"/>
  <c r="V422" i="47"/>
  <c r="AC418" i="47"/>
  <c r="AE418" i="47" s="1"/>
  <c r="V415" i="47"/>
  <c r="V413" i="47"/>
  <c r="V412" i="47"/>
  <c r="V411" i="47"/>
  <c r="V227" i="47"/>
  <c r="AC198" i="47"/>
  <c r="AE198" i="47" s="1"/>
  <c r="V198" i="47"/>
  <c r="AC173" i="47"/>
  <c r="AC172" i="47"/>
  <c r="AE172" i="47" s="1"/>
  <c r="AC171" i="47"/>
  <c r="AC168" i="47"/>
  <c r="AE168" i="47" s="1"/>
  <c r="AC166" i="47"/>
  <c r="AC165" i="47"/>
  <c r="V160" i="47"/>
  <c r="V37" i="47"/>
  <c r="AC35" i="47"/>
  <c r="AC30" i="47"/>
  <c r="AC22" i="47"/>
  <c r="AE22" i="47" s="1"/>
  <c r="AC918" i="47"/>
  <c r="AE918" i="47" s="1"/>
  <c r="V918" i="47"/>
  <c r="AG561" i="47"/>
  <c r="AC916" i="47"/>
  <c r="AE916" i="47" s="1"/>
  <c r="V916" i="47"/>
  <c r="AC914" i="47"/>
  <c r="AE914" i="47" s="1"/>
  <c r="V914" i="47"/>
  <c r="AC913" i="47"/>
  <c r="AE913" i="47" s="1"/>
  <c r="V913" i="47"/>
  <c r="AG436" i="47"/>
  <c r="AC911" i="47"/>
  <c r="AE911" i="47" s="1"/>
  <c r="V911" i="47"/>
  <c r="AC909" i="47"/>
  <c r="AE909" i="47" s="1"/>
  <c r="V909" i="47"/>
  <c r="AG155" i="47"/>
  <c r="AE269" i="47" s="1"/>
  <c r="AC908" i="47"/>
  <c r="AE908" i="47" s="1"/>
  <c r="V908" i="47"/>
  <c r="AC907" i="47"/>
  <c r="V907" i="47"/>
  <c r="AC906" i="47"/>
  <c r="AE906" i="47" s="1"/>
  <c r="V906" i="47"/>
  <c r="AC904" i="47"/>
  <c r="AE904" i="47" s="1"/>
  <c r="V904" i="47"/>
  <c r="AC902" i="47"/>
  <c r="V902" i="47"/>
  <c r="AC901" i="47"/>
  <c r="AE901" i="47" s="1"/>
  <c r="V901" i="47"/>
  <c r="AG623" i="47"/>
  <c r="AC900" i="47"/>
  <c r="V900" i="47"/>
  <c r="AC899" i="47"/>
  <c r="V899" i="47"/>
  <c r="AC897" i="47"/>
  <c r="V897" i="47"/>
  <c r="AC895" i="47"/>
  <c r="V895" i="47"/>
  <c r="AC894" i="47"/>
  <c r="V894" i="47"/>
  <c r="AC893" i="47"/>
  <c r="V893" i="47"/>
  <c r="AC890" i="47"/>
  <c r="V890" i="47"/>
  <c r="AC889" i="47"/>
  <c r="AE889" i="47" s="1"/>
  <c r="V889" i="47"/>
  <c r="AC888" i="47"/>
  <c r="V888" i="47"/>
  <c r="AC886" i="47"/>
  <c r="AE886" i="47" s="1"/>
  <c r="V886" i="47"/>
  <c r="AC884" i="47"/>
  <c r="AE884" i="47" s="1"/>
  <c r="V884" i="47"/>
  <c r="AC883" i="47"/>
  <c r="V883" i="47"/>
  <c r="AC882" i="47"/>
  <c r="V882" i="47"/>
  <c r="AC881" i="47"/>
  <c r="V881" i="47"/>
  <c r="AG795" i="47"/>
  <c r="AC879" i="47"/>
  <c r="AE879" i="47" s="1"/>
  <c r="V879" i="47"/>
  <c r="AC877" i="47"/>
  <c r="AE877" i="47" s="1"/>
  <c r="V877" i="47"/>
  <c r="AC876" i="47"/>
  <c r="AE876" i="47" s="1"/>
  <c r="V876" i="47"/>
  <c r="AC875" i="47"/>
  <c r="AE875" i="47" s="1"/>
  <c r="V875" i="47"/>
  <c r="AC874" i="47"/>
  <c r="AE874" i="47" s="1"/>
  <c r="V874" i="47"/>
  <c r="AC873" i="47"/>
  <c r="V873" i="47"/>
  <c r="AC871" i="47"/>
  <c r="AE871" i="47" s="1"/>
  <c r="V871" i="47"/>
  <c r="AG178" i="47"/>
  <c r="AC868" i="47"/>
  <c r="AE868" i="47" s="1"/>
  <c r="V868" i="47"/>
  <c r="AC867" i="47"/>
  <c r="AE867" i="47" s="1"/>
  <c r="V867" i="47"/>
  <c r="AG530" i="47"/>
  <c r="AC866" i="47"/>
  <c r="V866" i="47"/>
  <c r="AC863" i="47"/>
  <c r="V863" i="47"/>
  <c r="AC862" i="47"/>
  <c r="AE862" i="47" s="1"/>
  <c r="V862" i="47"/>
  <c r="AC860" i="47"/>
  <c r="V860" i="47"/>
  <c r="AC858" i="47"/>
  <c r="AE858" i="47" s="1"/>
  <c r="V858" i="47"/>
  <c r="AC856" i="47"/>
  <c r="V856" i="47"/>
  <c r="AC854" i="47"/>
  <c r="V854" i="47"/>
  <c r="AG566" i="47"/>
  <c r="AC852" i="47"/>
  <c r="V852" i="47"/>
  <c r="AC849" i="47"/>
  <c r="V849" i="47"/>
  <c r="AG515" i="47"/>
  <c r="AC846" i="47"/>
  <c r="V846" i="47"/>
  <c r="AC844" i="47"/>
  <c r="V844" i="47"/>
  <c r="AC843" i="47"/>
  <c r="AE843" i="47" s="1"/>
  <c r="V843" i="47"/>
  <c r="AC841" i="47"/>
  <c r="V841" i="47"/>
  <c r="AG893" i="47"/>
  <c r="AC839" i="47"/>
  <c r="V839" i="47"/>
  <c r="AC838" i="47"/>
  <c r="V838" i="47"/>
  <c r="AC835" i="47"/>
  <c r="V835" i="47"/>
  <c r="AC831" i="47"/>
  <c r="AE831" i="47" s="1"/>
  <c r="V831" i="47"/>
  <c r="AG610" i="47"/>
  <c r="AG21" i="47"/>
  <c r="AC829" i="47"/>
  <c r="AE829" i="47" s="1"/>
  <c r="V829" i="47"/>
  <c r="AC828" i="47"/>
  <c r="V828" i="47"/>
  <c r="AC827" i="47"/>
  <c r="V827" i="47"/>
  <c r="AC826" i="47"/>
  <c r="V826" i="47"/>
  <c r="AC825" i="47"/>
  <c r="V825" i="47"/>
  <c r="AC824" i="47"/>
  <c r="AE824" i="47" s="1"/>
  <c r="V824" i="47"/>
  <c r="AG405" i="47"/>
  <c r="AG496" i="47"/>
  <c r="AC819" i="47"/>
  <c r="AE819" i="47" s="1"/>
  <c r="V819" i="47"/>
  <c r="AC817" i="47"/>
  <c r="V817" i="47"/>
  <c r="AC816" i="47"/>
  <c r="V816" i="47"/>
  <c r="AC815" i="47"/>
  <c r="AE815" i="47" s="1"/>
  <c r="V815" i="47"/>
  <c r="AC813" i="47"/>
  <c r="V813" i="47"/>
  <c r="AC811" i="47"/>
  <c r="AE811" i="47" s="1"/>
  <c r="V811" i="47"/>
  <c r="AC807" i="47"/>
  <c r="V807" i="47"/>
  <c r="AC806" i="47"/>
  <c r="V806" i="47"/>
  <c r="AC804" i="47"/>
  <c r="AE804" i="47" s="1"/>
  <c r="V804" i="47"/>
  <c r="AC803" i="47"/>
  <c r="V803" i="47"/>
  <c r="AC802" i="47"/>
  <c r="AE802" i="47" s="1"/>
  <c r="V802" i="47"/>
  <c r="AC798" i="47"/>
  <c r="V798" i="47"/>
  <c r="AC797" i="47"/>
  <c r="V797" i="47"/>
  <c r="AC796" i="47"/>
  <c r="V796" i="47"/>
  <c r="AC794" i="47"/>
  <c r="V794" i="47"/>
  <c r="AC792" i="47"/>
  <c r="AE792" i="47" s="1"/>
  <c r="V792" i="47"/>
  <c r="AC790" i="47"/>
  <c r="AE790" i="47" s="1"/>
  <c r="V790" i="47"/>
  <c r="AC788" i="47"/>
  <c r="V788" i="47"/>
  <c r="AC787" i="47"/>
  <c r="V787" i="47"/>
  <c r="AC785" i="47"/>
  <c r="V785" i="47"/>
  <c r="AG144" i="47"/>
  <c r="AC783" i="47"/>
  <c r="AE783" i="47" s="1"/>
  <c r="V783" i="47"/>
  <c r="AC780" i="47"/>
  <c r="AE780" i="47" s="1"/>
  <c r="V780" i="47"/>
  <c r="AC778" i="47"/>
  <c r="V778" i="47"/>
  <c r="AC777" i="47"/>
  <c r="AE777" i="47" s="1"/>
  <c r="V777" i="47"/>
  <c r="AC775" i="47"/>
  <c r="V775" i="47"/>
  <c r="AC774" i="47"/>
  <c r="AE774" i="47" s="1"/>
  <c r="V774" i="47"/>
  <c r="AC772" i="47"/>
  <c r="AE772" i="47" s="1"/>
  <c r="V772" i="47"/>
  <c r="AC771" i="47"/>
  <c r="AE771" i="47" s="1"/>
  <c r="V771" i="47"/>
  <c r="AC770" i="47"/>
  <c r="V770" i="47"/>
  <c r="AC767" i="47"/>
  <c r="AE767" i="47" s="1"/>
  <c r="V767" i="47"/>
  <c r="AC765" i="47"/>
  <c r="AE765" i="47" s="1"/>
  <c r="V765" i="47"/>
  <c r="AC764" i="47"/>
  <c r="AE764" i="47" s="1"/>
  <c r="V764" i="47"/>
  <c r="AC761" i="47"/>
  <c r="AE761" i="47" s="1"/>
  <c r="V761" i="47"/>
  <c r="AC760" i="47"/>
  <c r="AE760" i="47" s="1"/>
  <c r="V760" i="47"/>
  <c r="AC759" i="47"/>
  <c r="AE759" i="47" s="1"/>
  <c r="V759" i="47"/>
  <c r="AC755" i="47"/>
  <c r="AE755" i="47" s="1"/>
  <c r="V755" i="47"/>
  <c r="AC750" i="47"/>
  <c r="V750" i="47"/>
  <c r="AC749" i="47"/>
  <c r="AE749" i="47" s="1"/>
  <c r="V749" i="47"/>
  <c r="AC748" i="47"/>
  <c r="V748" i="47"/>
  <c r="AC746" i="47"/>
  <c r="AE746" i="47" s="1"/>
  <c r="V746" i="47"/>
  <c r="AC683" i="47"/>
  <c r="AC682" i="47"/>
  <c r="AE682" i="47" s="1"/>
  <c r="V672" i="47"/>
  <c r="AC669" i="47"/>
  <c r="AE669" i="47" s="1"/>
  <c r="AC668" i="47"/>
  <c r="V533" i="47"/>
  <c r="AC532" i="47"/>
  <c r="V532" i="47"/>
  <c r="AC531" i="47"/>
  <c r="AC528" i="47"/>
  <c r="V528" i="47"/>
  <c r="AC527" i="47"/>
  <c r="V527" i="47"/>
  <c r="AC525" i="47"/>
  <c r="AE525" i="47" s="1"/>
  <c r="V525" i="47"/>
  <c r="V520" i="47"/>
  <c r="V517" i="47"/>
  <c r="V511" i="47"/>
  <c r="AC506" i="47"/>
  <c r="V506" i="47"/>
  <c r="V501" i="47"/>
  <c r="V500" i="47"/>
  <c r="V494" i="47"/>
  <c r="V493" i="47"/>
  <c r="V491" i="47"/>
  <c r="V489" i="47"/>
  <c r="AC488" i="47"/>
  <c r="AE488" i="47" s="1"/>
  <c r="V488" i="47"/>
  <c r="AC487" i="47"/>
  <c r="AE487" i="47" s="1"/>
  <c r="V487" i="47"/>
  <c r="AC486" i="47"/>
  <c r="AE486" i="47" s="1"/>
  <c r="V486" i="47"/>
  <c r="AC484" i="47"/>
  <c r="AE484" i="47" s="1"/>
  <c r="V484" i="47"/>
  <c r="AC476" i="47"/>
  <c r="V476" i="47"/>
  <c r="AC472" i="47"/>
  <c r="AC470" i="47"/>
  <c r="AE470" i="47" s="1"/>
  <c r="V464" i="47"/>
  <c r="AC450" i="47"/>
  <c r="AE450" i="47" s="1"/>
  <c r="AH266" i="47" s="1"/>
  <c r="AI266" i="47" s="1"/>
  <c r="AJ266" i="47" s="1"/>
  <c r="AC432" i="47"/>
  <c r="AC430" i="47"/>
  <c r="AC429" i="47"/>
  <c r="AC428" i="47"/>
  <c r="AE428" i="47" s="1"/>
  <c r="V424" i="47"/>
  <c r="AC422" i="47"/>
  <c r="AC419" i="47"/>
  <c r="V418" i="47"/>
  <c r="V214" i="47"/>
  <c r="AC213" i="47"/>
  <c r="AE213" i="47" s="1"/>
  <c r="AC212" i="47"/>
  <c r="V212" i="47"/>
  <c r="AC209" i="47"/>
  <c r="AC207" i="47"/>
  <c r="AC201" i="47"/>
  <c r="AE201" i="47" s="1"/>
  <c r="V188" i="47"/>
  <c r="AC185" i="47"/>
  <c r="AE185" i="47" s="1"/>
  <c r="V184" i="47"/>
  <c r="AG100" i="47"/>
  <c r="V171" i="47"/>
  <c r="AC18" i="47"/>
  <c r="AE18" i="47" s="1"/>
  <c r="AC16" i="47"/>
  <c r="AC15" i="47"/>
  <c r="AC8" i="47"/>
  <c r="AE8" i="47" s="1"/>
  <c r="V7" i="47"/>
  <c r="V664" i="47"/>
  <c r="AC663" i="47"/>
  <c r="AE663" i="47" s="1"/>
  <c r="V663" i="47"/>
  <c r="AC662" i="47"/>
  <c r="AE662" i="47" s="1"/>
  <c r="V662" i="47"/>
  <c r="AG267" i="47"/>
  <c r="AC660" i="47"/>
  <c r="V660" i="47"/>
  <c r="V658" i="47"/>
  <c r="AC658" i="47"/>
  <c r="AE658" i="47" s="1"/>
  <c r="AG626" i="47"/>
  <c r="AC656" i="47"/>
  <c r="AE656" i="47" s="1"/>
  <c r="V656" i="47"/>
  <c r="AG389" i="47"/>
  <c r="AC655" i="47"/>
  <c r="AE655" i="47" s="1"/>
  <c r="V655" i="47"/>
  <c r="AC654" i="47"/>
  <c r="AE654" i="47" s="1"/>
  <c r="V654" i="47"/>
  <c r="AC652" i="47"/>
  <c r="AE652" i="47" s="1"/>
  <c r="V652" i="47"/>
  <c r="AC651" i="47"/>
  <c r="AE651" i="47" s="1"/>
  <c r="V651" i="47"/>
  <c r="AG241" i="47"/>
  <c r="AC648" i="47"/>
  <c r="AE648" i="47" s="1"/>
  <c r="V648" i="47"/>
  <c r="AC647" i="47"/>
  <c r="AE647" i="47" s="1"/>
  <c r="V647" i="47"/>
  <c r="AC646" i="47"/>
  <c r="AE646" i="47" s="1"/>
  <c r="V646" i="47"/>
  <c r="AC644" i="47"/>
  <c r="AE644" i="47" s="1"/>
  <c r="V644" i="47"/>
  <c r="AG467" i="47"/>
  <c r="AC641" i="47"/>
  <c r="AE641" i="47" s="1"/>
  <c r="V641" i="47"/>
  <c r="AG128" i="47"/>
  <c r="AC638" i="47"/>
  <c r="V638" i="47"/>
  <c r="AC636" i="47"/>
  <c r="V636" i="47"/>
  <c r="AC635" i="47"/>
  <c r="V635" i="47"/>
  <c r="AC634" i="47"/>
  <c r="V634" i="47"/>
  <c r="AC632" i="47"/>
  <c r="AE632" i="47" s="1"/>
  <c r="V632" i="47"/>
  <c r="AC630" i="47"/>
  <c r="AE630" i="47" s="1"/>
  <c r="V630" i="47"/>
  <c r="AC626" i="47"/>
  <c r="V626" i="47"/>
  <c r="AC623" i="47"/>
  <c r="V623" i="47"/>
  <c r="AC622" i="47"/>
  <c r="AE622" i="47" s="1"/>
  <c r="V622" i="47"/>
  <c r="AC621" i="47"/>
  <c r="V621" i="47"/>
  <c r="AG53" i="47"/>
  <c r="AC620" i="47"/>
  <c r="V620" i="47"/>
  <c r="AC619" i="47"/>
  <c r="AE619" i="47" s="1"/>
  <c r="V619" i="47"/>
  <c r="AC616" i="47"/>
  <c r="AE616" i="47" s="1"/>
  <c r="V616" i="47"/>
  <c r="AC615" i="47"/>
  <c r="AE615" i="47" s="1"/>
  <c r="V615" i="47"/>
  <c r="AC613" i="47"/>
  <c r="AE613" i="47" s="1"/>
  <c r="V613" i="47"/>
  <c r="AC612" i="47"/>
  <c r="AE612" i="47" s="1"/>
  <c r="V612" i="47"/>
  <c r="AC611" i="47"/>
  <c r="AE611" i="47" s="1"/>
  <c r="V611" i="47"/>
  <c r="AC610" i="47"/>
  <c r="V610" i="47"/>
  <c r="AG363" i="47"/>
  <c r="AC609" i="47"/>
  <c r="V609" i="47"/>
  <c r="AC608" i="47"/>
  <c r="V608" i="47"/>
  <c r="AC607" i="47"/>
  <c r="V607" i="47"/>
  <c r="AC606" i="47"/>
  <c r="V606" i="47"/>
  <c r="AC605" i="47"/>
  <c r="V605" i="47"/>
  <c r="AC604" i="47"/>
  <c r="V604" i="47"/>
  <c r="AC601" i="47"/>
  <c r="V601" i="47"/>
  <c r="AC600" i="47"/>
  <c r="V600" i="47"/>
  <c r="AC598" i="47"/>
  <c r="V598" i="47"/>
  <c r="AC597" i="47"/>
  <c r="V597" i="47"/>
  <c r="AG734" i="47"/>
  <c r="AG354" i="47"/>
  <c r="AC590" i="47"/>
  <c r="AE590" i="47" s="1"/>
  <c r="V590" i="47"/>
  <c r="AG349" i="47"/>
  <c r="AC587" i="47"/>
  <c r="V587" i="47"/>
  <c r="AC585" i="47"/>
  <c r="V585" i="47"/>
  <c r="AC584" i="47"/>
  <c r="V584" i="47"/>
  <c r="AC583" i="47"/>
  <c r="V583" i="47"/>
  <c r="AC582" i="47"/>
  <c r="V582" i="47"/>
  <c r="AC581" i="47"/>
  <c r="AE581" i="47" s="1"/>
  <c r="V581" i="47"/>
  <c r="AC580" i="47"/>
  <c r="V580" i="47"/>
  <c r="AG341" i="47"/>
  <c r="AC579" i="47"/>
  <c r="V579" i="47"/>
  <c r="AC578" i="47"/>
  <c r="V578" i="47"/>
  <c r="AC577" i="47"/>
  <c r="V577" i="47"/>
  <c r="AC576" i="47"/>
  <c r="V576" i="47"/>
  <c r="AC575" i="47"/>
  <c r="V575" i="47"/>
  <c r="AC574" i="47"/>
  <c r="V574" i="47"/>
  <c r="AC571" i="47"/>
  <c r="V571" i="47"/>
  <c r="AC570" i="47"/>
  <c r="V570" i="47"/>
  <c r="AC568" i="47"/>
  <c r="V568" i="47"/>
  <c r="AC565" i="47"/>
  <c r="V565" i="47"/>
  <c r="AC564" i="47"/>
  <c r="V564" i="47"/>
  <c r="AG449" i="47"/>
  <c r="AC558" i="47"/>
  <c r="V558" i="47"/>
  <c r="AE554" i="47"/>
  <c r="AC553" i="47"/>
  <c r="AE553" i="47" s="1"/>
  <c r="V553" i="47"/>
  <c r="AC551" i="47"/>
  <c r="AE551" i="47" s="1"/>
  <c r="V551" i="47"/>
  <c r="AC550" i="47"/>
  <c r="AE550" i="47" s="1"/>
  <c r="V550" i="47"/>
  <c r="AG324" i="47"/>
  <c r="AC549" i="47"/>
  <c r="AE549" i="47" s="1"/>
  <c r="V549" i="47"/>
  <c r="AG323" i="47"/>
  <c r="AC547" i="47"/>
  <c r="V547" i="47"/>
  <c r="AC546" i="47"/>
  <c r="V546" i="47"/>
  <c r="AC545" i="47"/>
  <c r="V545" i="47"/>
  <c r="AC544" i="47"/>
  <c r="AE544" i="47" s="1"/>
  <c r="V544" i="47"/>
  <c r="AC543" i="47"/>
  <c r="AE543" i="47" s="1"/>
  <c r="V543" i="47"/>
  <c r="AC542" i="47"/>
  <c r="AE542" i="47" s="1"/>
  <c r="V542" i="47"/>
  <c r="AC541" i="47"/>
  <c r="V541" i="47"/>
  <c r="AC540" i="47"/>
  <c r="V540" i="47"/>
  <c r="AG713" i="47"/>
  <c r="AC537" i="47"/>
  <c r="V537" i="47"/>
  <c r="AG593" i="47"/>
  <c r="V536" i="47"/>
  <c r="AC536" i="47"/>
  <c r="AE536" i="47" s="1"/>
  <c r="AC412" i="47"/>
  <c r="AC227" i="47"/>
  <c r="AE227" i="47" s="1"/>
  <c r="V226" i="47"/>
  <c r="V209" i="47"/>
  <c r="AC27" i="47"/>
  <c r="V13" i="47"/>
  <c r="AC12" i="47"/>
  <c r="AE12" i="47" s="1"/>
  <c r="V12" i="47"/>
  <c r="AC11" i="47"/>
  <c r="AE11" i="47" s="1"/>
  <c r="V11" i="47"/>
  <c r="V10" i="47"/>
  <c r="V410" i="47"/>
  <c r="AC408" i="47"/>
  <c r="AE408" i="47" s="1"/>
  <c r="V408" i="47"/>
  <c r="AG187" i="47"/>
  <c r="AC406" i="47"/>
  <c r="AE406" i="47" s="1"/>
  <c r="V406" i="47"/>
  <c r="AC405" i="47"/>
  <c r="AE405" i="47" s="1"/>
  <c r="V405" i="47"/>
  <c r="AC403" i="47"/>
  <c r="V403" i="47"/>
  <c r="AC401" i="47"/>
  <c r="V401" i="47"/>
  <c r="AG251" i="47"/>
  <c r="AG778" i="47"/>
  <c r="AC393" i="47"/>
  <c r="AE393" i="47" s="1"/>
  <c r="V393" i="47"/>
  <c r="AG59" i="47"/>
  <c r="AC392" i="47"/>
  <c r="V392" i="47"/>
  <c r="AC391" i="47"/>
  <c r="V391" i="47"/>
  <c r="AC389" i="47"/>
  <c r="V389" i="47"/>
  <c r="AG677" i="47"/>
  <c r="AC388" i="47"/>
  <c r="V388" i="47"/>
  <c r="AC384" i="47"/>
  <c r="AE384" i="47" s="1"/>
  <c r="V384" i="47"/>
  <c r="AC383" i="47"/>
  <c r="AE383" i="47" s="1"/>
  <c r="V383" i="47"/>
  <c r="AC382" i="47"/>
  <c r="AE382" i="47" s="1"/>
  <c r="V382" i="47"/>
  <c r="AC381" i="47"/>
  <c r="AE381" i="47" s="1"/>
  <c r="V381" i="47"/>
  <c r="AC380" i="47"/>
  <c r="AE380" i="47" s="1"/>
  <c r="V380" i="47"/>
  <c r="AC379" i="47"/>
  <c r="AE379" i="47" s="1"/>
  <c r="V379" i="47"/>
  <c r="AC377" i="47"/>
  <c r="AE377" i="47" s="1"/>
  <c r="V377" i="47"/>
  <c r="AC375" i="47"/>
  <c r="V375" i="47"/>
  <c r="AG308" i="47"/>
  <c r="AC374" i="47"/>
  <c r="V374" i="47"/>
  <c r="AC373" i="47"/>
  <c r="V373" i="47"/>
  <c r="AC372" i="47"/>
  <c r="V372" i="47"/>
  <c r="AC370" i="47"/>
  <c r="AE370" i="47" s="1"/>
  <c r="V370" i="47"/>
  <c r="AC368" i="47"/>
  <c r="AE368" i="47" s="1"/>
  <c r="V368" i="47"/>
  <c r="AC366" i="47"/>
  <c r="AE366" i="47" s="1"/>
  <c r="V366" i="47"/>
  <c r="AG243" i="47"/>
  <c r="AC364" i="47"/>
  <c r="V364" i="47"/>
  <c r="AC359" i="47"/>
  <c r="AE359" i="47" s="1"/>
  <c r="V359" i="47"/>
  <c r="AC351" i="47"/>
  <c r="AE351" i="47" s="1"/>
  <c r="V351" i="47"/>
  <c r="AG933" i="47"/>
  <c r="AC350" i="47"/>
  <c r="AE350" i="47" s="1"/>
  <c r="V350" i="47"/>
  <c r="AC348" i="47"/>
  <c r="AE348" i="47" s="1"/>
  <c r="V348" i="47"/>
  <c r="AC346" i="47"/>
  <c r="V346" i="47"/>
  <c r="AG929" i="47"/>
  <c r="AC344" i="47"/>
  <c r="V344" i="47"/>
  <c r="AC343" i="47"/>
  <c r="V343" i="47"/>
  <c r="AC342" i="47"/>
  <c r="V342" i="47"/>
  <c r="AG498" i="47"/>
  <c r="AC341" i="47"/>
  <c r="AE341" i="47" s="1"/>
  <c r="V341" i="47"/>
  <c r="AC340" i="47"/>
  <c r="V340" i="47"/>
  <c r="AC339" i="47"/>
  <c r="V339" i="47"/>
  <c r="AC338" i="47"/>
  <c r="V338" i="47"/>
  <c r="AC337" i="47"/>
  <c r="V337" i="47"/>
  <c r="AC336" i="47"/>
  <c r="AE336" i="47" s="1"/>
  <c r="V336" i="47"/>
  <c r="AC335" i="47"/>
  <c r="V335" i="47"/>
  <c r="AC333" i="47"/>
  <c r="V333" i="47"/>
  <c r="AC328" i="47"/>
  <c r="AE328" i="47" s="1"/>
  <c r="V328" i="47"/>
  <c r="AC326" i="47"/>
  <c r="V326" i="47"/>
  <c r="AC325" i="47"/>
  <c r="V325" i="47"/>
  <c r="AC323" i="47"/>
  <c r="V323" i="47"/>
  <c r="AC321" i="47"/>
  <c r="AE321" i="47" s="1"/>
  <c r="V321" i="47"/>
  <c r="AC320" i="47"/>
  <c r="AE320" i="47" s="1"/>
  <c r="V320" i="47"/>
  <c r="AC317" i="47"/>
  <c r="AE317" i="47" s="1"/>
  <c r="V317" i="47"/>
  <c r="AG643" i="47"/>
  <c r="AC315" i="47"/>
  <c r="V315" i="47"/>
  <c r="AC313" i="47"/>
  <c r="AE313" i="47" s="1"/>
  <c r="V313" i="47"/>
  <c r="AC312" i="47"/>
  <c r="AE312" i="47" s="1"/>
  <c r="V312" i="47"/>
  <c r="AC311" i="47"/>
  <c r="AE311" i="47" s="1"/>
  <c r="V311" i="47"/>
  <c r="AG549" i="47"/>
  <c r="AC309" i="47"/>
  <c r="AE309" i="47" s="1"/>
  <c r="V309" i="47"/>
  <c r="AC307" i="47"/>
  <c r="V307" i="47"/>
  <c r="AC306" i="47"/>
  <c r="V306" i="47"/>
  <c r="AC304" i="47"/>
  <c r="AE304" i="47" s="1"/>
  <c r="V304" i="47"/>
  <c r="AC303" i="47"/>
  <c r="AE303" i="47" s="1"/>
  <c r="V303" i="47"/>
  <c r="V302" i="47"/>
  <c r="AC302" i="47"/>
  <c r="AE302" i="47" s="1"/>
  <c r="AG175" i="47"/>
  <c r="AC300" i="47"/>
  <c r="AE300" i="47" s="1"/>
  <c r="V300" i="47"/>
  <c r="V299" i="47"/>
  <c r="AC299" i="47"/>
  <c r="AE299" i="47" s="1"/>
  <c r="V298" i="47"/>
  <c r="AC298" i="47"/>
  <c r="AC295" i="47"/>
  <c r="V295" i="47"/>
  <c r="AG240" i="47"/>
  <c r="AC293" i="47"/>
  <c r="V293" i="47"/>
  <c r="AC290" i="47"/>
  <c r="V290" i="47"/>
  <c r="AC289" i="47"/>
  <c r="AE289" i="47" s="1"/>
  <c r="V289" i="47"/>
  <c r="AC288" i="47"/>
  <c r="V288" i="47"/>
  <c r="AC285" i="47"/>
  <c r="V285" i="47"/>
  <c r="AC284" i="47"/>
  <c r="V284" i="47"/>
  <c r="AC283" i="47"/>
  <c r="AE283" i="47" s="1"/>
  <c r="AH163" i="47" s="1"/>
  <c r="AI163" i="47" s="1"/>
  <c r="AJ163" i="47" s="1"/>
  <c r="V283" i="47"/>
  <c r="AC279" i="47"/>
  <c r="AE279" i="47" s="1"/>
  <c r="V279" i="47"/>
  <c r="AC277" i="47"/>
  <c r="AE277" i="47" s="1"/>
  <c r="V277" i="47"/>
  <c r="AC276" i="47"/>
  <c r="V276" i="47"/>
  <c r="AC275" i="47"/>
  <c r="AE275" i="47" s="1"/>
  <c r="V275" i="47"/>
  <c r="AC272" i="47"/>
  <c r="V272" i="47"/>
  <c r="AC270" i="47"/>
  <c r="V270" i="47"/>
  <c r="AG428" i="47"/>
  <c r="AC268" i="47"/>
  <c r="V268" i="47"/>
  <c r="AC266" i="47"/>
  <c r="V266" i="47"/>
  <c r="AG655" i="47"/>
  <c r="AC265" i="47"/>
  <c r="V265" i="47"/>
  <c r="AC264" i="47"/>
  <c r="V264" i="47"/>
  <c r="AC263" i="47"/>
  <c r="V263" i="47"/>
  <c r="AC262" i="47"/>
  <c r="V262" i="47"/>
  <c r="AC261" i="47"/>
  <c r="AE261" i="47" s="1"/>
  <c r="V261" i="47"/>
  <c r="AC260" i="47"/>
  <c r="AE260" i="47" s="1"/>
  <c r="V260" i="47"/>
  <c r="AC259" i="47"/>
  <c r="V259" i="47"/>
  <c r="AC257" i="47"/>
  <c r="V257" i="47"/>
  <c r="AC256" i="47"/>
  <c r="AE256" i="47" s="1"/>
  <c r="AH149" i="47" s="1"/>
  <c r="AI149" i="47" s="1"/>
  <c r="AJ149" i="47" s="1"/>
  <c r="V256" i="47"/>
  <c r="AC254" i="47"/>
  <c r="AE254" i="47" s="1"/>
  <c r="V254" i="47"/>
  <c r="AC253" i="47"/>
  <c r="AE253" i="47" s="1"/>
  <c r="V253" i="47"/>
  <c r="AC251" i="47"/>
  <c r="V251" i="47"/>
  <c r="AC249" i="47"/>
  <c r="V249" i="47"/>
  <c r="AC247" i="47"/>
  <c r="V247" i="47"/>
  <c r="AC243" i="47"/>
  <c r="AE243" i="47" s="1"/>
  <c r="V243" i="47"/>
  <c r="AG104" i="47"/>
  <c r="AC240" i="47"/>
  <c r="V240" i="47"/>
  <c r="AC237" i="47"/>
  <c r="V237" i="47"/>
  <c r="AC235" i="47"/>
  <c r="AE235" i="47" s="1"/>
  <c r="V235" i="47"/>
  <c r="AC234" i="47"/>
  <c r="V234" i="47"/>
  <c r="AC233" i="47"/>
  <c r="V233" i="47"/>
  <c r="AC232" i="47"/>
  <c r="AE232" i="47" s="1"/>
  <c r="V232" i="47"/>
  <c r="AG133" i="47"/>
  <c r="AC228" i="47"/>
  <c r="V228" i="47"/>
  <c r="V218" i="47"/>
  <c r="AC217" i="47"/>
  <c r="V216" i="47"/>
  <c r="AC215" i="47"/>
  <c r="AE215" i="47" s="1"/>
  <c r="AC214" i="47"/>
  <c r="AE214" i="47" s="1"/>
  <c r="AC196" i="47"/>
  <c r="AE196" i="47" s="1"/>
  <c r="V196" i="47"/>
  <c r="AC194" i="47"/>
  <c r="AC193" i="47"/>
  <c r="AC175" i="47"/>
  <c r="V172" i="47"/>
  <c r="V168" i="47"/>
  <c r="V166" i="47"/>
  <c r="AC163" i="47"/>
  <c r="AE163" i="47" s="1"/>
  <c r="V39" i="47"/>
  <c r="V35" i="47"/>
  <c r="AC34" i="47"/>
  <c r="V31" i="47"/>
  <c r="V27" i="47"/>
  <c r="AC25" i="47"/>
  <c r="V18" i="47"/>
  <c r="V16" i="47"/>
  <c r="AC13" i="47"/>
  <c r="AE13" i="47" s="1"/>
  <c r="AC157" i="47"/>
  <c r="V157" i="47"/>
  <c r="AC156" i="47"/>
  <c r="AE156" i="47" s="1"/>
  <c r="V156" i="47"/>
  <c r="AC155" i="47"/>
  <c r="V155" i="47"/>
  <c r="AG769" i="47"/>
  <c r="AC153" i="47"/>
  <c r="V153" i="47"/>
  <c r="AC151" i="47"/>
  <c r="AE151" i="47" s="1"/>
  <c r="V151" i="47"/>
  <c r="AC148" i="47"/>
  <c r="V148" i="47"/>
  <c r="AG654" i="47"/>
  <c r="AC147" i="47"/>
  <c r="V147" i="47"/>
  <c r="AG476" i="47"/>
  <c r="AC146" i="47"/>
  <c r="V146" i="47"/>
  <c r="AG245" i="47"/>
  <c r="AC145" i="47"/>
  <c r="V145" i="47"/>
  <c r="AG5" i="47"/>
  <c r="AE144" i="47"/>
  <c r="AE143" i="47"/>
  <c r="AC142" i="47"/>
  <c r="V142" i="47"/>
  <c r="AC136" i="47"/>
  <c r="AE136" i="47" s="1"/>
  <c r="V136" i="47"/>
  <c r="AC135" i="47"/>
  <c r="AE135" i="47" s="1"/>
  <c r="V135" i="47"/>
  <c r="AC134" i="47"/>
  <c r="V134" i="47"/>
  <c r="AG725" i="47"/>
  <c r="AC133" i="47"/>
  <c r="V133" i="47"/>
  <c r="AC132" i="47"/>
  <c r="V132" i="47"/>
  <c r="AE130" i="47"/>
  <c r="AC128" i="47"/>
  <c r="V128" i="47"/>
  <c r="AC125" i="47"/>
  <c r="V125" i="47"/>
  <c r="AG152" i="47"/>
  <c r="AC123" i="47"/>
  <c r="V123" i="47"/>
  <c r="AC122" i="47"/>
  <c r="AE122" i="47" s="1"/>
  <c r="V122" i="47"/>
  <c r="AG528" i="47"/>
  <c r="AC120" i="47"/>
  <c r="V120" i="47"/>
  <c r="AG362" i="47"/>
  <c r="AG194" i="47"/>
  <c r="AG90" i="47"/>
  <c r="AC115" i="47"/>
  <c r="V115" i="47"/>
  <c r="AC114" i="47"/>
  <c r="AE114" i="47" s="1"/>
  <c r="V114" i="47"/>
  <c r="AG824" i="47"/>
  <c r="AG817" i="47"/>
  <c r="AC111" i="47"/>
  <c r="AE111" i="47" s="1"/>
  <c r="V111" i="47"/>
  <c r="AG63" i="47"/>
  <c r="AC110" i="47"/>
  <c r="AE110" i="47" s="1"/>
  <c r="V110" i="47"/>
  <c r="AC106" i="47"/>
  <c r="AE106" i="47" s="1"/>
  <c r="V106" i="47"/>
  <c r="AC105" i="47"/>
  <c r="AE105" i="47" s="1"/>
  <c r="V105" i="47"/>
  <c r="AC102" i="47"/>
  <c r="V102" i="47"/>
  <c r="AG203" i="47"/>
  <c r="AC100" i="47"/>
  <c r="AE100" i="47" s="1"/>
  <c r="V100" i="47"/>
  <c r="AC97" i="47"/>
  <c r="V97" i="47"/>
  <c r="AC96" i="47"/>
  <c r="V96" i="47"/>
  <c r="AC95" i="47"/>
  <c r="V95" i="47"/>
  <c r="AC94" i="47"/>
  <c r="V94" i="47"/>
  <c r="AG407" i="47"/>
  <c r="AC93" i="47"/>
  <c r="V93" i="47"/>
  <c r="AC92" i="47"/>
  <c r="V92" i="47"/>
  <c r="AG791" i="47"/>
  <c r="AG54" i="47"/>
  <c r="AC90" i="47"/>
  <c r="V90" i="47"/>
  <c r="AG864" i="47"/>
  <c r="AC89" i="47"/>
  <c r="AE89" i="47" s="1"/>
  <c r="V89" i="47"/>
  <c r="AG3" i="47"/>
  <c r="AC88" i="47"/>
  <c r="V88" i="47"/>
  <c r="AC85" i="47"/>
  <c r="AE85" i="47" s="1"/>
  <c r="V85" i="47"/>
  <c r="AG316" i="47"/>
  <c r="AC83" i="47"/>
  <c r="AE83" i="47" s="1"/>
  <c r="V83" i="47"/>
  <c r="AC82" i="47"/>
  <c r="V82" i="47"/>
  <c r="AG468" i="47"/>
  <c r="AC79" i="47"/>
  <c r="V79" i="47"/>
  <c r="AC78" i="47"/>
  <c r="V78" i="47"/>
  <c r="AC76" i="47"/>
  <c r="V76" i="47"/>
  <c r="AC74" i="47"/>
  <c r="V74" i="47"/>
  <c r="AC73" i="47"/>
  <c r="V73" i="47"/>
  <c r="AG129" i="47"/>
  <c r="AC70" i="47"/>
  <c r="AE70" i="47" s="1"/>
  <c r="V70" i="47"/>
  <c r="AC69" i="47"/>
  <c r="AE69" i="47" s="1"/>
  <c r="V69" i="47"/>
  <c r="V65" i="47"/>
  <c r="AC65" i="47"/>
  <c r="AE65" i="47" s="1"/>
  <c r="AG586" i="47"/>
  <c r="V63" i="47"/>
  <c r="AC63" i="47"/>
  <c r="AE63" i="47" s="1"/>
  <c r="AH38" i="47" s="1"/>
  <c r="AI38" i="47" s="1"/>
  <c r="AJ38" i="47" s="1"/>
  <c r="V62" i="47"/>
  <c r="AC62" i="47"/>
  <c r="AE62" i="47" s="1"/>
  <c r="AG218" i="47"/>
  <c r="AC60" i="47"/>
  <c r="AE60" i="47" s="1"/>
  <c r="V60" i="47"/>
  <c r="AG102" i="47"/>
  <c r="AE177" i="47" s="1"/>
  <c r="V59" i="47"/>
  <c r="AC59" i="47"/>
  <c r="AE59" i="47" s="1"/>
  <c r="AH36" i="47" s="1"/>
  <c r="AI36" i="47" s="1"/>
  <c r="AJ36" i="47" s="1"/>
  <c r="AG227" i="47"/>
  <c r="AC56" i="47"/>
  <c r="V56" i="47"/>
  <c r="AC55" i="47"/>
  <c r="V55" i="47"/>
  <c r="AG280" i="47"/>
  <c r="AC53" i="47"/>
  <c r="V53" i="47"/>
  <c r="AC52" i="47"/>
  <c r="V52" i="47"/>
  <c r="AC51" i="47"/>
  <c r="AE51" i="47" s="1"/>
  <c r="V51" i="47"/>
  <c r="AG121" i="47"/>
  <c r="AC50" i="47"/>
  <c r="AE50" i="47" s="1"/>
  <c r="V50" i="47"/>
  <c r="AG461" i="47"/>
  <c r="AC47" i="47"/>
  <c r="AE47" i="47" s="1"/>
  <c r="V47" i="47"/>
  <c r="AG56" i="47"/>
  <c r="AC45" i="47"/>
  <c r="AE45" i="47" s="1"/>
  <c r="V45" i="47"/>
  <c r="AC44" i="47"/>
  <c r="AE44" i="47" s="1"/>
  <c r="V44" i="47"/>
  <c r="AC42" i="47"/>
  <c r="V42" i="47"/>
  <c r="AC41" i="47"/>
  <c r="V41" i="47"/>
  <c r="AC40" i="47"/>
  <c r="V40" i="47"/>
  <c r="AC23" i="47"/>
  <c r="AE23" i="47" s="1"/>
  <c r="V23" i="47"/>
  <c r="AC3" i="47"/>
  <c r="AE3" i="47" s="1"/>
  <c r="V3" i="47"/>
  <c r="L6" i="18"/>
  <c r="AH46" i="47"/>
  <c r="AI46" i="47" s="1"/>
  <c r="AJ46" i="47" s="1"/>
  <c r="AK46" i="47"/>
  <c r="AK806" i="47"/>
  <c r="AK767" i="47"/>
  <c r="AK751" i="47"/>
  <c r="AH856" i="47"/>
  <c r="AI856" i="47" s="1"/>
  <c r="AJ856" i="47" s="1"/>
  <c r="AK856" i="47"/>
  <c r="AH272" i="47"/>
  <c r="AI272" i="47" s="1"/>
  <c r="AJ272" i="47" s="1"/>
  <c r="AK272" i="47"/>
  <c r="AK81" i="47"/>
  <c r="AK799" i="47"/>
  <c r="AH799" i="47"/>
  <c r="AI799" i="47" s="1"/>
  <c r="AJ799" i="47" s="1"/>
  <c r="AC1056" i="47"/>
  <c r="AE1056" i="47" s="1"/>
  <c r="AG649" i="47"/>
  <c r="AC1047" i="47"/>
  <c r="AG645" i="47"/>
  <c r="AE1047" i="47" s="1"/>
  <c r="AC1040" i="47"/>
  <c r="AE1040" i="47" s="1"/>
  <c r="AG639" i="47"/>
  <c r="AC1030" i="47"/>
  <c r="AE1030" i="47" s="1"/>
  <c r="AG634" i="47"/>
  <c r="AC1017" i="47"/>
  <c r="AE1017" i="47" s="1"/>
  <c r="AG625" i="47"/>
  <c r="AC1012" i="47"/>
  <c r="AE1012" i="47" s="1"/>
  <c r="AG622" i="47"/>
  <c r="AK618" i="47"/>
  <c r="AH618" i="47"/>
  <c r="AI618" i="47" s="1"/>
  <c r="AJ618" i="47" s="1"/>
  <c r="AC996" i="47"/>
  <c r="AE996" i="47" s="1"/>
  <c r="AG612" i="47"/>
  <c r="AC920" i="47"/>
  <c r="AE920" i="47" s="1"/>
  <c r="AG564" i="47"/>
  <c r="AC885" i="47"/>
  <c r="AG543" i="47"/>
  <c r="AE885" i="47" s="1"/>
  <c r="AH539" i="47"/>
  <c r="AI539" i="47" s="1"/>
  <c r="AJ539" i="47" s="1"/>
  <c r="AK539" i="47"/>
  <c r="AK538" i="47"/>
  <c r="AH538" i="47"/>
  <c r="AI538" i="47" s="1"/>
  <c r="AJ538" i="47" s="1"/>
  <c r="AH695" i="47"/>
  <c r="AI695" i="47" s="1"/>
  <c r="AJ695" i="47" s="1"/>
  <c r="AK695" i="47"/>
  <c r="AK474" i="47"/>
  <c r="AK487" i="47"/>
  <c r="AH487" i="47"/>
  <c r="AI487" i="47" s="1"/>
  <c r="AJ487" i="47" s="1"/>
  <c r="AK431" i="47"/>
  <c r="AK418" i="47"/>
  <c r="AH418" i="47"/>
  <c r="AI418" i="47" s="1"/>
  <c r="AJ418" i="47" s="1"/>
  <c r="AC685" i="47"/>
  <c r="AE685" i="47" s="1"/>
  <c r="AG408" i="47"/>
  <c r="AH924" i="47"/>
  <c r="AI924" i="47" s="1"/>
  <c r="AJ924" i="47" s="1"/>
  <c r="AK924" i="47"/>
  <c r="AC530" i="47"/>
  <c r="AE530" i="47" s="1"/>
  <c r="AG314" i="47"/>
  <c r="AC514" i="47"/>
  <c r="AG303" i="47"/>
  <c r="AC510" i="47"/>
  <c r="AE510" i="47" s="1"/>
  <c r="AG302" i="47"/>
  <c r="AK298" i="47"/>
  <c r="AH782" i="47"/>
  <c r="AI782" i="47" s="1"/>
  <c r="AJ782" i="47" s="1"/>
  <c r="AK782" i="47"/>
  <c r="AH277" i="47"/>
  <c r="AI277" i="47" s="1"/>
  <c r="AJ277" i="47" s="1"/>
  <c r="AK277" i="47"/>
  <c r="AH213" i="47"/>
  <c r="AI213" i="47" s="1"/>
  <c r="AJ213" i="47" s="1"/>
  <c r="AK213" i="47"/>
  <c r="AK204" i="47"/>
  <c r="AH204" i="47"/>
  <c r="AI204" i="47" s="1"/>
  <c r="AJ204" i="47" s="1"/>
  <c r="AC316" i="47"/>
  <c r="AE316" i="47" s="1"/>
  <c r="AG183" i="47"/>
  <c r="AK790" i="47"/>
  <c r="AK947" i="47"/>
  <c r="AK132" i="47"/>
  <c r="AH132" i="47"/>
  <c r="AI132" i="47" s="1"/>
  <c r="AJ132" i="47" s="1"/>
  <c r="AK131" i="47"/>
  <c r="AC211" i="47"/>
  <c r="AG122" i="47"/>
  <c r="AK118" i="47"/>
  <c r="AH754" i="47"/>
  <c r="AI754" i="47" s="1"/>
  <c r="AJ754" i="47" s="1"/>
  <c r="AK754" i="47"/>
  <c r="AH208" i="47"/>
  <c r="AI208" i="47" s="1"/>
  <c r="AJ208" i="47" s="1"/>
  <c r="AK208" i="47"/>
  <c r="AH28" i="47"/>
  <c r="AI28" i="47" s="1"/>
  <c r="AJ28" i="47" s="1"/>
  <c r="AK28" i="47"/>
  <c r="AK613" i="47"/>
  <c r="AH613" i="47"/>
  <c r="AI613" i="47" s="1"/>
  <c r="AJ613" i="47" s="1"/>
  <c r="AK10" i="47"/>
  <c r="AK6" i="47"/>
  <c r="AK825" i="47"/>
  <c r="AK547" i="47"/>
  <c r="AH630" i="47"/>
  <c r="AI630" i="47" s="1"/>
  <c r="AJ630" i="47" s="1"/>
  <c r="AK630" i="47"/>
  <c r="O623" i="47"/>
  <c r="Q623" i="47"/>
  <c r="O304" i="47"/>
  <c r="Q304" i="47"/>
  <c r="O567" i="47"/>
  <c r="Q567" i="47"/>
  <c r="O539" i="47"/>
  <c r="Q539" i="47"/>
  <c r="O303" i="47"/>
  <c r="Q303" i="47"/>
  <c r="O566" i="47"/>
  <c r="Q566" i="47"/>
  <c r="O632" i="47"/>
  <c r="Q632" i="47"/>
  <c r="O651" i="47"/>
  <c r="Q651" i="47"/>
  <c r="AH300" i="47"/>
  <c r="AI300" i="47" s="1"/>
  <c r="AJ300" i="47" s="1"/>
  <c r="AK300" i="47"/>
  <c r="O300" i="47"/>
  <c r="Q300" i="47"/>
  <c r="O716" i="47"/>
  <c r="Q716" i="47"/>
  <c r="O725" i="47"/>
  <c r="Q725" i="47"/>
  <c r="AH728" i="47"/>
  <c r="AI728" i="47" s="1"/>
  <c r="AJ728" i="47" s="1"/>
  <c r="AK728" i="47"/>
  <c r="O731" i="47"/>
  <c r="Q731" i="47"/>
  <c r="O523" i="47"/>
  <c r="Q523" i="47"/>
  <c r="O298" i="47"/>
  <c r="Q298" i="47"/>
  <c r="O550" i="47"/>
  <c r="Q550" i="47"/>
  <c r="O542" i="47"/>
  <c r="Q542" i="47"/>
  <c r="O447" i="47"/>
  <c r="Q447" i="47"/>
  <c r="O424" i="47"/>
  <c r="Q424" i="47"/>
  <c r="O297" i="47"/>
  <c r="Q297" i="47"/>
  <c r="O412" i="47"/>
  <c r="Q412" i="47"/>
  <c r="O342" i="47"/>
  <c r="Q342" i="47"/>
  <c r="AH532" i="47"/>
  <c r="AI532" i="47" s="1"/>
  <c r="AJ532" i="47" s="1"/>
  <c r="AK532" i="47"/>
  <c r="O326" i="47"/>
  <c r="Q326" i="47"/>
  <c r="AH526" i="47"/>
  <c r="AI526" i="47" s="1"/>
  <c r="AJ526" i="47" s="1"/>
  <c r="AK526" i="47"/>
  <c r="O236" i="47"/>
  <c r="Q236" i="47"/>
  <c r="AH230" i="47"/>
  <c r="AI230" i="47" s="1"/>
  <c r="AJ230" i="47" s="1"/>
  <c r="AK230" i="47"/>
  <c r="O224" i="47"/>
  <c r="Q224" i="47"/>
  <c r="O212" i="47"/>
  <c r="Q212" i="47"/>
  <c r="O514" i="47"/>
  <c r="Q514" i="47"/>
  <c r="AH292" i="47"/>
  <c r="AI292" i="47" s="1"/>
  <c r="AJ292" i="47" s="1"/>
  <c r="AK292" i="47"/>
  <c r="O292" i="47"/>
  <c r="Q292" i="47"/>
  <c r="O28" i="47"/>
  <c r="Q28" i="47"/>
  <c r="O21" i="47"/>
  <c r="Q21" i="47"/>
  <c r="O940" i="47"/>
  <c r="Q940" i="47"/>
  <c r="O936" i="47"/>
  <c r="Q936" i="47"/>
  <c r="AH928" i="47"/>
  <c r="AI928" i="47" s="1"/>
  <c r="AJ928" i="47" s="1"/>
  <c r="AK928" i="47"/>
  <c r="AH457" i="47"/>
  <c r="AI457" i="47" s="1"/>
  <c r="AJ457" i="47" s="1"/>
  <c r="AK457" i="47"/>
  <c r="O452" i="47"/>
  <c r="Q452" i="47"/>
  <c r="AH896" i="47"/>
  <c r="AI896" i="47" s="1"/>
  <c r="AJ896" i="47" s="1"/>
  <c r="AK896" i="47"/>
  <c r="AH869" i="47"/>
  <c r="AI869" i="47" s="1"/>
  <c r="AJ869" i="47" s="1"/>
  <c r="AK869" i="47"/>
  <c r="AH287" i="47"/>
  <c r="AI287" i="47" s="1"/>
  <c r="AJ287" i="47" s="1"/>
  <c r="AK287" i="47"/>
  <c r="O862" i="47"/>
  <c r="Q862" i="47"/>
  <c r="AH851" i="47"/>
  <c r="AI851" i="47" s="1"/>
  <c r="AJ851" i="47" s="1"/>
  <c r="AK851" i="47"/>
  <c r="AH845" i="47"/>
  <c r="AI845" i="47" s="1"/>
  <c r="AJ845" i="47" s="1"/>
  <c r="AK845" i="47"/>
  <c r="AH839" i="47"/>
  <c r="AI839" i="47" s="1"/>
  <c r="AJ839" i="47" s="1"/>
  <c r="AK839" i="47"/>
  <c r="AH284" i="47"/>
  <c r="AI284" i="47" s="1"/>
  <c r="AJ284" i="47" s="1"/>
  <c r="AK284" i="47"/>
  <c r="O828" i="47"/>
  <c r="Q828" i="47"/>
  <c r="O435" i="47"/>
  <c r="Q435" i="47"/>
  <c r="AH780" i="47"/>
  <c r="AI780" i="47" s="1"/>
  <c r="AJ780" i="47" s="1"/>
  <c r="AK780" i="47"/>
  <c r="AH776" i="47"/>
  <c r="AI776" i="47" s="1"/>
  <c r="AJ776" i="47" s="1"/>
  <c r="AK776" i="47"/>
  <c r="O771" i="47"/>
  <c r="Q771" i="47"/>
  <c r="O762" i="47"/>
  <c r="Q762" i="47"/>
  <c r="O752" i="47"/>
  <c r="Q752" i="47"/>
  <c r="AH282" i="47"/>
  <c r="AI282" i="47" s="1"/>
  <c r="AJ282" i="47" s="1"/>
  <c r="AK282" i="47"/>
  <c r="O745" i="47"/>
  <c r="Q745" i="47"/>
  <c r="O740" i="47"/>
  <c r="Q740" i="47"/>
  <c r="O735" i="47"/>
  <c r="Q735" i="47"/>
  <c r="O733" i="47"/>
  <c r="Q733" i="47"/>
  <c r="AH663" i="47"/>
  <c r="AI663" i="47" s="1"/>
  <c r="AJ663" i="47" s="1"/>
  <c r="AK663" i="47"/>
  <c r="O658" i="47"/>
  <c r="Q658" i="47"/>
  <c r="O281" i="47"/>
  <c r="Q281" i="47"/>
  <c r="O280" i="47"/>
  <c r="Q280" i="47"/>
  <c r="O654" i="47"/>
  <c r="Q654" i="47"/>
  <c r="AH648" i="47"/>
  <c r="AI648" i="47" s="1"/>
  <c r="AJ648" i="47" s="1"/>
  <c r="AK648" i="47"/>
  <c r="O640" i="47"/>
  <c r="Q640" i="47"/>
  <c r="O635" i="47"/>
  <c r="Q635" i="47"/>
  <c r="AH628" i="47"/>
  <c r="AI628" i="47" s="1"/>
  <c r="AJ628" i="47" s="1"/>
  <c r="AK628" i="47"/>
  <c r="O279" i="47"/>
  <c r="Q279" i="47"/>
  <c r="O619" i="47"/>
  <c r="Q619" i="47"/>
  <c r="O568" i="47"/>
  <c r="Q568" i="47"/>
  <c r="AH352" i="47"/>
  <c r="AI352" i="47" s="1"/>
  <c r="AJ352" i="47" s="1"/>
  <c r="AK352" i="47"/>
  <c r="O555" i="47"/>
  <c r="Q555" i="47"/>
  <c r="O547" i="47"/>
  <c r="Q547" i="47"/>
  <c r="O533" i="47"/>
  <c r="Q533" i="47"/>
  <c r="AH455" i="47"/>
  <c r="AI455" i="47" s="1"/>
  <c r="AJ455" i="47" s="1"/>
  <c r="AK455" i="47"/>
  <c r="O338" i="47"/>
  <c r="Q338" i="47"/>
  <c r="AH276" i="47"/>
  <c r="AI276" i="47" s="1"/>
  <c r="AJ276" i="47" s="1"/>
  <c r="AK276" i="47"/>
  <c r="O333" i="47"/>
  <c r="Q333" i="47"/>
  <c r="O433" i="47"/>
  <c r="Q433" i="47"/>
  <c r="O323" i="47"/>
  <c r="Q323" i="47"/>
  <c r="O410" i="47"/>
  <c r="Q410" i="47"/>
  <c r="O315" i="47"/>
  <c r="Q315" i="47"/>
  <c r="O219" i="47"/>
  <c r="Q219" i="47"/>
  <c r="O159" i="47"/>
  <c r="Q159" i="47"/>
  <c r="O143" i="47"/>
  <c r="Q143" i="47"/>
  <c r="O237" i="47"/>
  <c r="Q237" i="47"/>
  <c r="O229" i="47"/>
  <c r="Q229" i="47"/>
  <c r="O134" i="47"/>
  <c r="Q134" i="47"/>
  <c r="AH126" i="47"/>
  <c r="AI126" i="47" s="1"/>
  <c r="AJ126" i="47" s="1"/>
  <c r="AK126" i="47"/>
  <c r="O274" i="47"/>
  <c r="Q274" i="47"/>
  <c r="AH30" i="47"/>
  <c r="AI30" i="47" s="1"/>
  <c r="AJ30" i="47" s="1"/>
  <c r="AK30" i="47"/>
  <c r="O217" i="47"/>
  <c r="Q217" i="47"/>
  <c r="O22" i="47"/>
  <c r="Q22" i="47"/>
  <c r="O14" i="47"/>
  <c r="Q14" i="47"/>
  <c r="O939" i="47"/>
  <c r="Q939" i="47"/>
  <c r="O929" i="47"/>
  <c r="Q929" i="47"/>
  <c r="O917" i="47"/>
  <c r="Q917" i="47"/>
  <c r="AH914" i="47"/>
  <c r="AI914" i="47" s="1"/>
  <c r="AJ914" i="47" s="1"/>
  <c r="AK914" i="47"/>
  <c r="O895" i="47"/>
  <c r="Q895" i="47"/>
  <c r="O888" i="47"/>
  <c r="Q888" i="47"/>
  <c r="O883" i="47"/>
  <c r="Q883" i="47"/>
  <c r="O272" i="47"/>
  <c r="Q272" i="47"/>
  <c r="AH153" i="47"/>
  <c r="AI153" i="47" s="1"/>
  <c r="AJ153" i="47" s="1"/>
  <c r="AK153" i="47"/>
  <c r="O865" i="47"/>
  <c r="Q865" i="47"/>
  <c r="O857" i="47"/>
  <c r="Q857" i="47"/>
  <c r="O853" i="47"/>
  <c r="Q853" i="47"/>
  <c r="O846" i="47"/>
  <c r="Q846" i="47"/>
  <c r="O831" i="47"/>
  <c r="Q831" i="47"/>
  <c r="AH781" i="47"/>
  <c r="AI781" i="47" s="1"/>
  <c r="AJ781" i="47" s="1"/>
  <c r="AK781" i="47"/>
  <c r="O777" i="47"/>
  <c r="Q777" i="47"/>
  <c r="AH771" i="47"/>
  <c r="AI771" i="47" s="1"/>
  <c r="AJ771" i="47" s="1"/>
  <c r="AK771" i="47"/>
  <c r="AH766" i="47"/>
  <c r="AI766" i="47" s="1"/>
  <c r="AJ766" i="47" s="1"/>
  <c r="AK766" i="47"/>
  <c r="O739" i="47"/>
  <c r="Q739" i="47"/>
  <c r="O723" i="47"/>
  <c r="Q723" i="47"/>
  <c r="O113" i="47"/>
  <c r="Q113" i="47"/>
  <c r="O670" i="47"/>
  <c r="Q670" i="47"/>
  <c r="AH107" i="47"/>
  <c r="AI107" i="47" s="1"/>
  <c r="AJ107" i="47" s="1"/>
  <c r="AK107" i="47"/>
  <c r="O625" i="47"/>
  <c r="Q625" i="47"/>
  <c r="O32" i="47"/>
  <c r="Q32" i="47"/>
  <c r="O536" i="47"/>
  <c r="Q536" i="47"/>
  <c r="O528" i="47"/>
  <c r="Q528" i="47"/>
  <c r="O519" i="47"/>
  <c r="Q519" i="47"/>
  <c r="O260" i="47"/>
  <c r="Q260" i="47"/>
  <c r="O20" i="47"/>
  <c r="Q20" i="47"/>
  <c r="AH463" i="47"/>
  <c r="AI463" i="47" s="1"/>
  <c r="AJ463" i="47" s="1"/>
  <c r="AK463" i="47"/>
  <c r="AH13" i="47"/>
  <c r="AI13" i="47" s="1"/>
  <c r="AJ13" i="47" s="1"/>
  <c r="AK13" i="47"/>
  <c r="O432" i="47"/>
  <c r="Q432" i="47"/>
  <c r="O259" i="47"/>
  <c r="Q259" i="47"/>
  <c r="O409" i="47"/>
  <c r="Q409" i="47"/>
  <c r="O354" i="47"/>
  <c r="Q354" i="47"/>
  <c r="AH343" i="47"/>
  <c r="AI343" i="47" s="1"/>
  <c r="AJ343" i="47" s="1"/>
  <c r="AK343" i="47"/>
  <c r="AH320" i="47"/>
  <c r="AI320" i="47" s="1"/>
  <c r="AJ320" i="47" s="1"/>
  <c r="AK320" i="47"/>
  <c r="O157" i="47"/>
  <c r="Q157" i="47"/>
  <c r="O257" i="47"/>
  <c r="Q257" i="47"/>
  <c r="O128" i="47"/>
  <c r="Q128" i="47"/>
  <c r="O107" i="47"/>
  <c r="Q107" i="47"/>
  <c r="AH256" i="47"/>
  <c r="AI256" i="47" s="1"/>
  <c r="AJ256" i="47" s="1"/>
  <c r="AK256" i="47"/>
  <c r="O103" i="47"/>
  <c r="Q103" i="47"/>
  <c r="O255" i="47"/>
  <c r="Q255" i="47"/>
  <c r="O937" i="47"/>
  <c r="Q937" i="47"/>
  <c r="AH932" i="47"/>
  <c r="AI932" i="47" s="1"/>
  <c r="AJ932" i="47" s="1"/>
  <c r="AK932" i="47"/>
  <c r="AH926" i="47"/>
  <c r="AI926" i="47" s="1"/>
  <c r="AJ926" i="47" s="1"/>
  <c r="AK926" i="47"/>
  <c r="O923" i="47"/>
  <c r="Q923" i="47"/>
  <c r="O893" i="47"/>
  <c r="Q893" i="47"/>
  <c r="AH887" i="47"/>
  <c r="AI887" i="47" s="1"/>
  <c r="AJ887" i="47" s="1"/>
  <c r="AK887" i="47"/>
  <c r="O882" i="47"/>
  <c r="Q882" i="47"/>
  <c r="O878" i="47"/>
  <c r="Q878" i="47"/>
  <c r="O875" i="47"/>
  <c r="Q875" i="47"/>
  <c r="AH852" i="47"/>
  <c r="AI852" i="47" s="1"/>
  <c r="AJ852" i="47" s="1"/>
  <c r="AK852" i="47"/>
  <c r="O841" i="47"/>
  <c r="Q841" i="47"/>
  <c r="O836" i="47"/>
  <c r="Q836" i="47"/>
  <c r="AH832" i="47"/>
  <c r="AI832" i="47" s="1"/>
  <c r="AJ832" i="47" s="1"/>
  <c r="AK832" i="47"/>
  <c r="AH827" i="47"/>
  <c r="AI827" i="47" s="1"/>
  <c r="AJ827" i="47" s="1"/>
  <c r="AK827" i="47"/>
  <c r="AH822" i="47"/>
  <c r="AI822" i="47" s="1"/>
  <c r="AJ822" i="47" s="1"/>
  <c r="AK822" i="47"/>
  <c r="AH814" i="47"/>
  <c r="AI814" i="47" s="1"/>
  <c r="AJ814" i="47" s="1"/>
  <c r="AK814" i="47"/>
  <c r="O784" i="47"/>
  <c r="Q784" i="47"/>
  <c r="O759" i="47"/>
  <c r="Q759" i="47"/>
  <c r="AH249" i="47"/>
  <c r="AI249" i="47" s="1"/>
  <c r="AJ249" i="47" s="1"/>
  <c r="AK249" i="47"/>
  <c r="O738" i="47"/>
  <c r="Q738" i="47"/>
  <c r="AH729" i="47"/>
  <c r="AI729" i="47" s="1"/>
  <c r="AJ729" i="47" s="1"/>
  <c r="AK729" i="47"/>
  <c r="O721" i="47"/>
  <c r="Q721" i="47"/>
  <c r="O248" i="47"/>
  <c r="Q248" i="47"/>
  <c r="O714" i="47"/>
  <c r="Q714" i="47"/>
  <c r="AH711" i="47"/>
  <c r="AI711" i="47" s="1"/>
  <c r="AJ711" i="47" s="1"/>
  <c r="AK711" i="47"/>
  <c r="AH500" i="47"/>
  <c r="AI500" i="47" s="1"/>
  <c r="AJ500" i="47" s="1"/>
  <c r="AK500" i="47"/>
  <c r="O667" i="47"/>
  <c r="Q667" i="47"/>
  <c r="O656" i="47"/>
  <c r="Q656" i="47"/>
  <c r="O650" i="47"/>
  <c r="Q650" i="47"/>
  <c r="O647" i="47"/>
  <c r="Q647" i="47"/>
  <c r="O642" i="47"/>
  <c r="Q642" i="47"/>
  <c r="O637" i="47"/>
  <c r="Q637" i="47"/>
  <c r="O631" i="47"/>
  <c r="Q631" i="47"/>
  <c r="AH617" i="47"/>
  <c r="AI617" i="47" s="1"/>
  <c r="AJ617" i="47" s="1"/>
  <c r="AK617" i="47"/>
  <c r="AH233" i="47"/>
  <c r="AI233" i="47" s="1"/>
  <c r="AJ233" i="47" s="1"/>
  <c r="AK233" i="47"/>
  <c r="O499" i="47"/>
  <c r="Q499" i="47"/>
  <c r="O552" i="47"/>
  <c r="Q552" i="47"/>
  <c r="AH531" i="47"/>
  <c r="AI531" i="47" s="1"/>
  <c r="AJ531" i="47" s="1"/>
  <c r="AK531" i="47"/>
  <c r="AH524" i="47"/>
  <c r="AI524" i="47" s="1"/>
  <c r="AJ524" i="47" s="1"/>
  <c r="AK524" i="47"/>
  <c r="O428" i="47"/>
  <c r="Q428" i="47"/>
  <c r="O347" i="47"/>
  <c r="Q347" i="47"/>
  <c r="O495" i="47"/>
  <c r="Q495" i="47"/>
  <c r="O332" i="47"/>
  <c r="Q332" i="47"/>
  <c r="O324" i="47"/>
  <c r="Q324" i="47"/>
  <c r="O494" i="47"/>
  <c r="Q494" i="47"/>
  <c r="O156" i="47"/>
  <c r="Q156" i="47"/>
  <c r="AH244" i="47"/>
  <c r="AI244" i="47" s="1"/>
  <c r="AJ244" i="47" s="1"/>
  <c r="AK244" i="47"/>
  <c r="AH226" i="47"/>
  <c r="AI226" i="47" s="1"/>
  <c r="AJ226" i="47" s="1"/>
  <c r="AK226" i="47"/>
  <c r="O150" i="47"/>
  <c r="Q150" i="47"/>
  <c r="O152" i="47"/>
  <c r="Q152" i="47"/>
  <c r="O493" i="47"/>
  <c r="Q493" i="47"/>
  <c r="AH140" i="47"/>
  <c r="AI140" i="47" s="1"/>
  <c r="AJ140" i="47" s="1"/>
  <c r="AK140" i="47"/>
  <c r="O136" i="47"/>
  <c r="Q136" i="47"/>
  <c r="AH492" i="47"/>
  <c r="AI492" i="47" s="1"/>
  <c r="AJ492" i="47" s="1"/>
  <c r="AK492" i="47"/>
  <c r="O127" i="47"/>
  <c r="Q127" i="47"/>
  <c r="AH123" i="47"/>
  <c r="AI123" i="47" s="1"/>
  <c r="AJ123" i="47" s="1"/>
  <c r="AK123" i="47"/>
  <c r="O133" i="47"/>
  <c r="Q133" i="47"/>
  <c r="AH109" i="47"/>
  <c r="AI109" i="47" s="1"/>
  <c r="AJ109" i="47" s="1"/>
  <c r="AK109" i="47"/>
  <c r="AH33" i="47"/>
  <c r="AI33" i="47" s="1"/>
  <c r="AJ33" i="47" s="1"/>
  <c r="AK33" i="47"/>
  <c r="O10" i="47"/>
  <c r="Q10" i="47"/>
  <c r="O951" i="47"/>
  <c r="Q951" i="47"/>
  <c r="O120" i="47"/>
  <c r="Q120" i="47"/>
  <c r="O948" i="47"/>
  <c r="Q948" i="47"/>
  <c r="O941" i="47"/>
  <c r="Q941" i="47"/>
  <c r="O491" i="47"/>
  <c r="Q491" i="47"/>
  <c r="O490" i="47"/>
  <c r="Q490" i="47"/>
  <c r="AH930" i="47"/>
  <c r="AI930" i="47" s="1"/>
  <c r="AJ930" i="47" s="1"/>
  <c r="AK930" i="47"/>
  <c r="AH927" i="47"/>
  <c r="AI927" i="47" s="1"/>
  <c r="AJ927" i="47" s="1"/>
  <c r="AK927" i="47"/>
  <c r="O924" i="47"/>
  <c r="Q924" i="47"/>
  <c r="O922" i="47"/>
  <c r="Q922" i="47"/>
  <c r="O913" i="47"/>
  <c r="Q913" i="47"/>
  <c r="AH873" i="47"/>
  <c r="AI873" i="47" s="1"/>
  <c r="AJ873" i="47" s="1"/>
  <c r="AK873" i="47"/>
  <c r="AH871" i="47"/>
  <c r="AI871" i="47" s="1"/>
  <c r="AJ871" i="47" s="1"/>
  <c r="AK871" i="47"/>
  <c r="AH27" i="47"/>
  <c r="AI27" i="47" s="1"/>
  <c r="AJ27" i="47" s="1"/>
  <c r="AK27" i="47"/>
  <c r="AH868" i="47"/>
  <c r="AI868" i="47" s="1"/>
  <c r="AJ868" i="47" s="1"/>
  <c r="AK868" i="47"/>
  <c r="O864" i="47"/>
  <c r="Q864" i="47"/>
  <c r="AH860" i="47"/>
  <c r="AI860" i="47" s="1"/>
  <c r="AJ860" i="47" s="1"/>
  <c r="AK860" i="47"/>
  <c r="AH840" i="47"/>
  <c r="AI840" i="47" s="1"/>
  <c r="AJ840" i="47" s="1"/>
  <c r="AK840" i="47"/>
  <c r="O833" i="47"/>
  <c r="Q833" i="47"/>
  <c r="AH829" i="47"/>
  <c r="AI829" i="47" s="1"/>
  <c r="AJ829" i="47" s="1"/>
  <c r="AK829" i="47"/>
  <c r="O821" i="47"/>
  <c r="Q821" i="47"/>
  <c r="O819" i="47"/>
  <c r="Q819" i="47"/>
  <c r="O203" i="47"/>
  <c r="Q203" i="47"/>
  <c r="O789" i="47"/>
  <c r="Q789" i="47"/>
  <c r="O786" i="47"/>
  <c r="Q786" i="47"/>
  <c r="O780" i="47"/>
  <c r="Q780" i="47"/>
  <c r="O770" i="47"/>
  <c r="Q770" i="47"/>
  <c r="O757" i="47"/>
  <c r="Q757" i="47"/>
  <c r="AH750" i="47"/>
  <c r="AI750" i="47" s="1"/>
  <c r="AJ750" i="47" s="1"/>
  <c r="AK750" i="47"/>
  <c r="O907" i="47"/>
  <c r="Q907" i="47"/>
  <c r="AH908" i="47"/>
  <c r="AI908" i="47" s="1"/>
  <c r="AJ908" i="47" s="1"/>
  <c r="AK908" i="47"/>
  <c r="O909" i="47"/>
  <c r="Q909" i="47"/>
  <c r="AH910" i="47"/>
  <c r="AI910" i="47" s="1"/>
  <c r="AJ910" i="47" s="1"/>
  <c r="AK910" i="47"/>
  <c r="O200" i="47"/>
  <c r="Q200" i="47"/>
  <c r="O483" i="47"/>
  <c r="Q483" i="47"/>
  <c r="O906" i="47"/>
  <c r="Q906" i="47"/>
  <c r="O912" i="47"/>
  <c r="Q912" i="47"/>
  <c r="AH905" i="47"/>
  <c r="AI905" i="47" s="1"/>
  <c r="AJ905" i="47" s="1"/>
  <c r="AK905" i="47"/>
  <c r="O19" i="47"/>
  <c r="Q19" i="47"/>
  <c r="O26" i="47"/>
  <c r="Q26" i="47"/>
  <c r="AH35" i="47"/>
  <c r="AI35" i="47" s="1"/>
  <c r="AJ35" i="47" s="1"/>
  <c r="AK35" i="47"/>
  <c r="O482" i="47"/>
  <c r="Q482" i="47"/>
  <c r="O196" i="47"/>
  <c r="Q196" i="47"/>
  <c r="O902" i="47"/>
  <c r="Q902" i="47"/>
  <c r="AH901" i="47"/>
  <c r="AI901" i="47" s="1"/>
  <c r="AJ901" i="47" s="1"/>
  <c r="AK901" i="47"/>
  <c r="O900" i="47"/>
  <c r="Q900" i="47"/>
  <c r="AH481" i="47"/>
  <c r="AI481" i="47" s="1"/>
  <c r="AJ481" i="47" s="1"/>
  <c r="AK481" i="47"/>
  <c r="AH193" i="47"/>
  <c r="AI193" i="47" s="1"/>
  <c r="AJ193" i="47" s="1"/>
  <c r="AK193" i="47"/>
  <c r="O899" i="47"/>
  <c r="Q899" i="47"/>
  <c r="O898" i="47"/>
  <c r="Q898" i="47"/>
  <c r="O310" i="47"/>
  <c r="Q310" i="47"/>
  <c r="AH877" i="47"/>
  <c r="AI877" i="47" s="1"/>
  <c r="AJ877" i="47" s="1"/>
  <c r="AK877" i="47"/>
  <c r="O874" i="47"/>
  <c r="Q874" i="47"/>
  <c r="O322" i="47"/>
  <c r="Q322" i="47"/>
  <c r="AH192" i="47"/>
  <c r="AI192" i="47" s="1"/>
  <c r="AJ192" i="47" s="1"/>
  <c r="AK192" i="47"/>
  <c r="AH870" i="47"/>
  <c r="AI870" i="47" s="1"/>
  <c r="AJ870" i="47" s="1"/>
  <c r="AK870" i="47"/>
  <c r="AH866" i="47"/>
  <c r="AI866" i="47" s="1"/>
  <c r="AJ866" i="47" s="1"/>
  <c r="AK866" i="47"/>
  <c r="AH346" i="47"/>
  <c r="AI346" i="47" s="1"/>
  <c r="AJ346" i="47" s="1"/>
  <c r="AK346" i="47"/>
  <c r="AH411" i="47"/>
  <c r="AI411" i="47" s="1"/>
  <c r="AJ411" i="47" s="1"/>
  <c r="AK411" i="47"/>
  <c r="AH848" i="47"/>
  <c r="AI848" i="47" s="1"/>
  <c r="AJ848" i="47" s="1"/>
  <c r="AK848" i="47"/>
  <c r="O521" i="47"/>
  <c r="Q521" i="47"/>
  <c r="AH477" i="47"/>
  <c r="AI477" i="47" s="1"/>
  <c r="AJ477" i="47" s="1"/>
  <c r="AK477" i="47"/>
  <c r="O529" i="47"/>
  <c r="Q529" i="47"/>
  <c r="O814" i="47"/>
  <c r="Q814" i="47"/>
  <c r="O787" i="47"/>
  <c r="Q787" i="47"/>
  <c r="O182" i="47"/>
  <c r="Q182" i="47"/>
  <c r="O562" i="47"/>
  <c r="Q562" i="47"/>
  <c r="AH568" i="47"/>
  <c r="AI568" i="47" s="1"/>
  <c r="AJ568" i="47" s="1"/>
  <c r="AK568" i="47"/>
  <c r="O611" i="47"/>
  <c r="Q611" i="47"/>
  <c r="O626" i="47"/>
  <c r="Q626" i="47"/>
  <c r="AH181" i="47"/>
  <c r="AI181" i="47" s="1"/>
  <c r="AJ181" i="47" s="1"/>
  <c r="AK181" i="47"/>
  <c r="O474" i="47"/>
  <c r="Q474" i="47"/>
  <c r="O181" i="47"/>
  <c r="Q181" i="47"/>
  <c r="O644" i="47"/>
  <c r="Q644" i="47"/>
  <c r="O655" i="47"/>
  <c r="Q655" i="47"/>
  <c r="AH665" i="47"/>
  <c r="AI665" i="47" s="1"/>
  <c r="AJ665" i="47" s="1"/>
  <c r="AK665" i="47"/>
  <c r="AH712" i="47"/>
  <c r="AI712" i="47" s="1"/>
  <c r="AJ712" i="47" s="1"/>
  <c r="AK712" i="47"/>
  <c r="AH743" i="47"/>
  <c r="AI743" i="47" s="1"/>
  <c r="AJ743" i="47" s="1"/>
  <c r="AK743" i="47"/>
  <c r="AH180" i="47"/>
  <c r="AI180" i="47" s="1"/>
  <c r="AJ180" i="47" s="1"/>
  <c r="AK180" i="47"/>
  <c r="O717" i="47"/>
  <c r="Q717" i="47"/>
  <c r="AH473" i="47"/>
  <c r="AI473" i="47" s="1"/>
  <c r="AJ473" i="47" s="1"/>
  <c r="AK473" i="47"/>
  <c r="O736" i="47"/>
  <c r="Q736" i="47"/>
  <c r="O472" i="47"/>
  <c r="Q472" i="47"/>
  <c r="AH753" i="47"/>
  <c r="AI753" i="47" s="1"/>
  <c r="AJ753" i="47" s="1"/>
  <c r="AK753" i="47"/>
  <c r="AH738" i="47"/>
  <c r="AI738" i="47" s="1"/>
  <c r="AJ738" i="47" s="1"/>
  <c r="AK738" i="47"/>
  <c r="O756" i="47"/>
  <c r="Q756" i="47"/>
  <c r="O175" i="47"/>
  <c r="Q175" i="47"/>
  <c r="O471" i="47"/>
  <c r="Q471" i="47"/>
  <c r="AH727" i="47"/>
  <c r="AI727" i="47" s="1"/>
  <c r="AJ727" i="47" s="1"/>
  <c r="AK727" i="47"/>
  <c r="O774" i="47"/>
  <c r="Q774" i="47"/>
  <c r="AH779" i="47"/>
  <c r="AI779" i="47" s="1"/>
  <c r="AJ779" i="47" s="1"/>
  <c r="AK779" i="47"/>
  <c r="O783" i="47"/>
  <c r="Q783" i="47"/>
  <c r="O788" i="47"/>
  <c r="Q788" i="47"/>
  <c r="AH812" i="47"/>
  <c r="AI812" i="47" s="1"/>
  <c r="AJ812" i="47" s="1"/>
  <c r="AK812" i="47"/>
  <c r="O719" i="47"/>
  <c r="Q719" i="47"/>
  <c r="AH820" i="47"/>
  <c r="AI820" i="47" s="1"/>
  <c r="AJ820" i="47" s="1"/>
  <c r="AK820" i="47"/>
  <c r="O715" i="47"/>
  <c r="Q715" i="47"/>
  <c r="O834" i="47"/>
  <c r="Q834" i="47"/>
  <c r="O838" i="47"/>
  <c r="Q838" i="47"/>
  <c r="O843" i="47"/>
  <c r="Q843" i="47"/>
  <c r="O847" i="47"/>
  <c r="Q847" i="47"/>
  <c r="AH850" i="47"/>
  <c r="AI850" i="47" s="1"/>
  <c r="AJ850" i="47" s="1"/>
  <c r="AK850" i="47"/>
  <c r="O173" i="47"/>
  <c r="Q173" i="47"/>
  <c r="O859" i="47"/>
  <c r="Q859" i="47"/>
  <c r="O861" i="47"/>
  <c r="Q861" i="47"/>
  <c r="O872" i="47"/>
  <c r="Q872" i="47"/>
  <c r="O876" i="47"/>
  <c r="Q876" i="47"/>
  <c r="AH673" i="47"/>
  <c r="AI673" i="47" s="1"/>
  <c r="AJ673" i="47" s="1"/>
  <c r="AK673" i="47"/>
  <c r="O172" i="47"/>
  <c r="Q172" i="47"/>
  <c r="AH171" i="47"/>
  <c r="AI171" i="47" s="1"/>
  <c r="AJ171" i="47" s="1"/>
  <c r="AK171" i="47"/>
  <c r="O885" i="47"/>
  <c r="Q885" i="47"/>
  <c r="AH889" i="47"/>
  <c r="AI889" i="47" s="1"/>
  <c r="AJ889" i="47" s="1"/>
  <c r="AK889" i="47"/>
  <c r="AH892" i="47"/>
  <c r="AI892" i="47" s="1"/>
  <c r="AJ892" i="47" s="1"/>
  <c r="AK892" i="47"/>
  <c r="O448" i="47"/>
  <c r="Q448" i="47"/>
  <c r="AH916" i="47"/>
  <c r="AI916" i="47" s="1"/>
  <c r="AJ916" i="47" s="1"/>
  <c r="AK916" i="47"/>
  <c r="O919" i="47"/>
  <c r="Q919" i="47"/>
  <c r="AH170" i="47"/>
  <c r="AI170" i="47" s="1"/>
  <c r="AJ170" i="47" s="1"/>
  <c r="AK170" i="47"/>
  <c r="AH434" i="47"/>
  <c r="AI434" i="47" s="1"/>
  <c r="AJ434" i="47" s="1"/>
  <c r="AK434" i="47"/>
  <c r="O921" i="47"/>
  <c r="Q921" i="47"/>
  <c r="O938" i="47"/>
  <c r="Q938" i="47"/>
  <c r="AH945" i="47"/>
  <c r="AI945" i="47" s="1"/>
  <c r="AJ945" i="47" s="1"/>
  <c r="AK945" i="47"/>
  <c r="AH169" i="47"/>
  <c r="AI169" i="47" s="1"/>
  <c r="AJ169" i="47" s="1"/>
  <c r="AK169" i="47"/>
  <c r="O946" i="47"/>
  <c r="Q946" i="47"/>
  <c r="O947" i="47"/>
  <c r="Q947" i="47"/>
  <c r="O949" i="47"/>
  <c r="Q949" i="47"/>
  <c r="O950" i="47"/>
  <c r="Q950" i="47"/>
  <c r="O952" i="47"/>
  <c r="Q952" i="47"/>
  <c r="O954" i="47"/>
  <c r="Q954" i="47"/>
  <c r="O15" i="47"/>
  <c r="Q15" i="47"/>
  <c r="O646" i="47"/>
  <c r="Q646" i="47"/>
  <c r="O636" i="47"/>
  <c r="Q636" i="47"/>
  <c r="O614" i="47"/>
  <c r="Q614" i="47"/>
  <c r="O560" i="47"/>
  <c r="Q560" i="47"/>
  <c r="AH554" i="47"/>
  <c r="AI554" i="47" s="1"/>
  <c r="AJ554" i="47" s="1"/>
  <c r="AK554" i="47"/>
  <c r="O168" i="47"/>
  <c r="Q168" i="47"/>
  <c r="AH167" i="47"/>
  <c r="AI167" i="47" s="1"/>
  <c r="AJ167" i="47" s="1"/>
  <c r="AK167" i="47"/>
  <c r="O518" i="47"/>
  <c r="Q518" i="47"/>
  <c r="AH509" i="47"/>
  <c r="AI509" i="47" s="1"/>
  <c r="AJ509" i="47" s="1"/>
  <c r="AK509" i="47"/>
  <c r="AH330" i="47"/>
  <c r="AI330" i="47" s="1"/>
  <c r="AJ330" i="47" s="1"/>
  <c r="AK330" i="47"/>
  <c r="O461" i="47"/>
  <c r="Q461" i="47"/>
  <c r="O451" i="47"/>
  <c r="Q451" i="47"/>
  <c r="O167" i="47"/>
  <c r="Q167" i="47"/>
  <c r="O446" i="47"/>
  <c r="Q446" i="47"/>
  <c r="O431" i="47"/>
  <c r="Q431" i="47"/>
  <c r="O426" i="47"/>
  <c r="Q426" i="47"/>
  <c r="AH421" i="47"/>
  <c r="AI421" i="47" s="1"/>
  <c r="AJ421" i="47" s="1"/>
  <c r="AK421" i="47"/>
  <c r="O414" i="47"/>
  <c r="Q414" i="47"/>
  <c r="O353" i="47"/>
  <c r="Q353" i="47"/>
  <c r="O579" i="47"/>
  <c r="Q579" i="47"/>
  <c r="O344" i="47"/>
  <c r="Q344" i="47"/>
  <c r="AH333" i="47"/>
  <c r="AI333" i="47" s="1"/>
  <c r="AJ333" i="47" s="1"/>
  <c r="AK333" i="47"/>
  <c r="O166" i="47"/>
  <c r="Q166" i="47"/>
  <c r="AH223" i="47"/>
  <c r="AI223" i="47" s="1"/>
  <c r="AJ223" i="47" s="1"/>
  <c r="AK223" i="47"/>
  <c r="AH313" i="47"/>
  <c r="AI313" i="47" s="1"/>
  <c r="AJ313" i="47" s="1"/>
  <c r="AK313" i="47"/>
  <c r="AH161" i="47"/>
  <c r="AI161" i="47" s="1"/>
  <c r="AJ161" i="47" s="1"/>
  <c r="AK161" i="47"/>
  <c r="O154" i="47"/>
  <c r="Q154" i="47"/>
  <c r="O165" i="47"/>
  <c r="Q165" i="47"/>
  <c r="AH147" i="47"/>
  <c r="AI147" i="47" s="1"/>
  <c r="AJ147" i="47" s="1"/>
  <c r="AK147" i="47"/>
  <c r="O138" i="47"/>
  <c r="Q138" i="47"/>
  <c r="O244" i="47"/>
  <c r="Q244" i="47"/>
  <c r="AH239" i="47"/>
  <c r="AI239" i="47" s="1"/>
  <c r="AJ239" i="47" s="1"/>
  <c r="AK239" i="47"/>
  <c r="O18" i="47"/>
  <c r="Q18" i="47"/>
  <c r="AH12" i="47"/>
  <c r="AI12" i="47" s="1"/>
  <c r="AJ12" i="47" s="1"/>
  <c r="AK12" i="47"/>
  <c r="O164" i="47"/>
  <c r="Q164" i="47"/>
  <c r="O811" i="47"/>
  <c r="Q811" i="47"/>
  <c r="AH220" i="47"/>
  <c r="AI220" i="47" s="1"/>
  <c r="AJ220" i="47" s="1"/>
  <c r="AK220" i="47"/>
  <c r="O163" i="47"/>
  <c r="Q163" i="47"/>
  <c r="AH112" i="47"/>
  <c r="AI112" i="47" s="1"/>
  <c r="AJ112" i="47" s="1"/>
  <c r="AK112" i="47"/>
  <c r="O130" i="47"/>
  <c r="Q130" i="47"/>
  <c r="O160" i="47"/>
  <c r="Q160" i="47"/>
  <c r="O151" i="47"/>
  <c r="Q151" i="47"/>
  <c r="AH805" i="47"/>
  <c r="AI805" i="47" s="1"/>
  <c r="AJ805" i="47" s="1"/>
  <c r="AK805" i="47"/>
  <c r="O149" i="47"/>
  <c r="Q149" i="47"/>
  <c r="O162" i="47"/>
  <c r="Q162" i="47"/>
  <c r="O207" i="47"/>
  <c r="Q207" i="47"/>
  <c r="O803" i="47"/>
  <c r="Q803" i="47"/>
  <c r="O131" i="47"/>
  <c r="Q131" i="47"/>
  <c r="AH217" i="47"/>
  <c r="AI217" i="47" s="1"/>
  <c r="AJ217" i="47" s="1"/>
  <c r="AK217" i="47"/>
  <c r="AH801" i="47"/>
  <c r="AI801" i="47" s="1"/>
  <c r="AJ801" i="47" s="1"/>
  <c r="AK801" i="47"/>
  <c r="AH231" i="47"/>
  <c r="AI231" i="47" s="1"/>
  <c r="AJ231" i="47" s="1"/>
  <c r="AK231" i="47"/>
  <c r="O119" i="47"/>
  <c r="Q119" i="47"/>
  <c r="O793" i="47"/>
  <c r="Q793" i="47"/>
  <c r="O114" i="47"/>
  <c r="Q114" i="47"/>
  <c r="O790" i="47"/>
  <c r="Q790" i="47"/>
  <c r="O785" i="47"/>
  <c r="Q785" i="47"/>
  <c r="AH141" i="47"/>
  <c r="AI141" i="47" s="1"/>
  <c r="AJ141" i="47" s="1"/>
  <c r="AK141" i="47"/>
  <c r="O763" i="47"/>
  <c r="Q763" i="47"/>
  <c r="O760" i="47"/>
  <c r="Q760" i="47"/>
  <c r="O115" i="47"/>
  <c r="Q115" i="47"/>
  <c r="O737" i="47"/>
  <c r="Q737" i="47"/>
  <c r="AH334" i="47"/>
  <c r="AI334" i="47" s="1"/>
  <c r="AJ334" i="47" s="1"/>
  <c r="AK334" i="47"/>
  <c r="O339" i="47"/>
  <c r="Q339" i="47"/>
  <c r="O106" i="47"/>
  <c r="Q106" i="47"/>
  <c r="O732" i="47"/>
  <c r="Q732" i="47"/>
  <c r="O34" i="47"/>
  <c r="Q34" i="47"/>
  <c r="AH24" i="47"/>
  <c r="AI24" i="47" s="1"/>
  <c r="AJ24" i="47" s="1"/>
  <c r="AK24" i="47"/>
  <c r="O720" i="47"/>
  <c r="Q720" i="47"/>
  <c r="O710" i="47"/>
  <c r="Q710" i="47"/>
  <c r="O669" i="47"/>
  <c r="Q669" i="47"/>
  <c r="O659" i="47"/>
  <c r="Q659" i="47"/>
  <c r="AH403" i="47"/>
  <c r="AI403" i="47" s="1"/>
  <c r="AJ403" i="47" s="1"/>
  <c r="AK403" i="47"/>
  <c r="O427" i="47"/>
  <c r="Q427" i="47"/>
  <c r="AH439" i="47"/>
  <c r="AI439" i="47" s="1"/>
  <c r="AJ439" i="47" s="1"/>
  <c r="AK439" i="47"/>
  <c r="AH451" i="47"/>
  <c r="AI451" i="47" s="1"/>
  <c r="AJ451" i="47" s="1"/>
  <c r="AK451" i="47"/>
  <c r="O102" i="47"/>
  <c r="Q102" i="47"/>
  <c r="AH633" i="47"/>
  <c r="AI633" i="47" s="1"/>
  <c r="AJ633" i="47" s="1"/>
  <c r="AK633" i="47"/>
  <c r="O462" i="47"/>
  <c r="Q462" i="47"/>
  <c r="O622" i="47"/>
  <c r="Q622" i="47"/>
  <c r="O401" i="47"/>
  <c r="Q401" i="47"/>
  <c r="AH546" i="47"/>
  <c r="AI546" i="47" s="1"/>
  <c r="AJ546" i="47" s="1"/>
  <c r="AK546" i="47"/>
  <c r="AH99" i="47"/>
  <c r="AI99" i="47" s="1"/>
  <c r="AJ99" i="47" s="1"/>
  <c r="AK99" i="47"/>
  <c r="O98" i="47"/>
  <c r="Q98" i="47"/>
  <c r="O525" i="47"/>
  <c r="Q525" i="47"/>
  <c r="O515" i="47"/>
  <c r="Q515" i="47"/>
  <c r="O464" i="47"/>
  <c r="Q464" i="47"/>
  <c r="AH454" i="47"/>
  <c r="AI454" i="47" s="1"/>
  <c r="AJ454" i="47" s="1"/>
  <c r="AK454" i="47"/>
  <c r="O449" i="47"/>
  <c r="Q449" i="47"/>
  <c r="O97" i="47"/>
  <c r="Q97" i="47"/>
  <c r="AH96" i="47"/>
  <c r="AI96" i="47" s="1"/>
  <c r="AJ96" i="47" s="1"/>
  <c r="AK96" i="47"/>
  <c r="AH425" i="47"/>
  <c r="AI425" i="47" s="1"/>
  <c r="AJ425" i="47" s="1"/>
  <c r="AK425" i="47"/>
  <c r="O355" i="47"/>
  <c r="Q355" i="47"/>
  <c r="AH350" i="47"/>
  <c r="AI350" i="47" s="1"/>
  <c r="AJ350" i="47" s="1"/>
  <c r="AK350" i="47"/>
  <c r="O340" i="47"/>
  <c r="Q340" i="47"/>
  <c r="O331" i="47"/>
  <c r="Q331" i="47"/>
  <c r="AH394" i="47"/>
  <c r="AI394" i="47" s="1"/>
  <c r="AJ394" i="47" s="1"/>
  <c r="AK394" i="47"/>
  <c r="O246" i="47"/>
  <c r="Q246" i="47"/>
  <c r="AH235" i="47"/>
  <c r="AI235" i="47" s="1"/>
  <c r="AJ235" i="47" s="1"/>
  <c r="AK235" i="47"/>
  <c r="O225" i="47"/>
  <c r="Q225" i="47"/>
  <c r="O393" i="47"/>
  <c r="Q393" i="47"/>
  <c r="O95" i="47"/>
  <c r="Q95" i="47"/>
  <c r="O205" i="47"/>
  <c r="Q205" i="47"/>
  <c r="AH390" i="47"/>
  <c r="AI390" i="47" s="1"/>
  <c r="AJ390" i="47" s="1"/>
  <c r="AK390" i="47"/>
  <c r="O121" i="47"/>
  <c r="Q121" i="47"/>
  <c r="O94" i="47"/>
  <c r="Q94" i="47"/>
  <c r="O17" i="47"/>
  <c r="Q17" i="47"/>
  <c r="O389" i="47"/>
  <c r="Q389" i="47"/>
  <c r="O93" i="47"/>
  <c r="Q93" i="47"/>
  <c r="O92" i="47"/>
  <c r="Q92" i="47"/>
  <c r="O530" i="47"/>
  <c r="Q530" i="47"/>
  <c r="O545" i="47"/>
  <c r="Q545" i="47"/>
  <c r="O387" i="47"/>
  <c r="Q387" i="47"/>
  <c r="AH551" i="47"/>
  <c r="AI551" i="47" s="1"/>
  <c r="AJ551" i="47" s="1"/>
  <c r="AK551" i="47"/>
  <c r="AH386" i="47"/>
  <c r="AI386" i="47" s="1"/>
  <c r="AJ386" i="47" s="1"/>
  <c r="AK386" i="47"/>
  <c r="AH86" i="47"/>
  <c r="AI86" i="47" s="1"/>
  <c r="AJ86" i="47" s="1"/>
  <c r="AK86" i="47"/>
  <c r="AH385" i="47"/>
  <c r="AI385" i="47" s="1"/>
  <c r="AJ385" i="47" s="1"/>
  <c r="AK385" i="47"/>
  <c r="O82" i="47"/>
  <c r="Q82" i="47"/>
  <c r="O609" i="47"/>
  <c r="Q609" i="47"/>
  <c r="O621" i="47"/>
  <c r="Q621" i="47"/>
  <c r="O624" i="47"/>
  <c r="Q624" i="47"/>
  <c r="O645" i="47"/>
  <c r="Q645" i="47"/>
  <c r="O652" i="47"/>
  <c r="Q652" i="47"/>
  <c r="AH664" i="47"/>
  <c r="AI664" i="47" s="1"/>
  <c r="AJ664" i="47" s="1"/>
  <c r="AK664" i="47"/>
  <c r="O668" i="47"/>
  <c r="Q668" i="47"/>
  <c r="O382" i="47"/>
  <c r="Q382" i="47"/>
  <c r="O722" i="47"/>
  <c r="Q722" i="47"/>
  <c r="AH735" i="47"/>
  <c r="AI735" i="47" s="1"/>
  <c r="AJ735" i="47" s="1"/>
  <c r="AK735" i="47"/>
  <c r="O76" i="47"/>
  <c r="Q76" i="47"/>
  <c r="O746" i="47"/>
  <c r="Q746" i="47"/>
  <c r="O764" i="47"/>
  <c r="Q764" i="47"/>
  <c r="AH379" i="47"/>
  <c r="AI379" i="47" s="1"/>
  <c r="AJ379" i="47" s="1"/>
  <c r="AK379" i="47"/>
  <c r="O791" i="47"/>
  <c r="Q791" i="47"/>
  <c r="O813" i="47"/>
  <c r="Q813" i="47"/>
  <c r="O816" i="47"/>
  <c r="Q816" i="47"/>
  <c r="O691" i="47"/>
  <c r="Q691" i="47"/>
  <c r="AH378" i="47"/>
  <c r="AI378" i="47" s="1"/>
  <c r="AJ378" i="47" s="1"/>
  <c r="AK378" i="47"/>
  <c r="O825" i="47"/>
  <c r="Q825" i="47"/>
  <c r="AH377" i="47"/>
  <c r="AI377" i="47" s="1"/>
  <c r="AJ377" i="47" s="1"/>
  <c r="AK377" i="47"/>
  <c r="AH833" i="47"/>
  <c r="AI833" i="47" s="1"/>
  <c r="AJ833" i="47" s="1"/>
  <c r="AK833" i="47"/>
  <c r="O72" i="47"/>
  <c r="Q72" i="47"/>
  <c r="AH72" i="47"/>
  <c r="AI72" i="47" s="1"/>
  <c r="AJ72" i="47" s="1"/>
  <c r="AK72" i="47"/>
  <c r="O377" i="47"/>
  <c r="Q377" i="47"/>
  <c r="O863" i="47"/>
  <c r="Q863" i="47"/>
  <c r="AH867" i="47"/>
  <c r="AI867" i="47" s="1"/>
  <c r="AJ867" i="47" s="1"/>
  <c r="AK867" i="47"/>
  <c r="O689" i="47"/>
  <c r="Q689" i="47"/>
  <c r="AH879" i="47"/>
  <c r="AI879" i="47" s="1"/>
  <c r="AJ879" i="47" s="1"/>
  <c r="AK879" i="47"/>
  <c r="AH881" i="47"/>
  <c r="AI881" i="47" s="1"/>
  <c r="AJ881" i="47" s="1"/>
  <c r="AK881" i="47"/>
  <c r="AH373" i="47"/>
  <c r="AI373" i="47" s="1"/>
  <c r="AJ373" i="47" s="1"/>
  <c r="AK373" i="47"/>
  <c r="O69" i="47"/>
  <c r="Q69" i="47"/>
  <c r="AH915" i="47"/>
  <c r="AI915" i="47" s="1"/>
  <c r="AJ915" i="47" s="1"/>
  <c r="AK915" i="47"/>
  <c r="AH922" i="47"/>
  <c r="AI922" i="47" s="1"/>
  <c r="AJ922" i="47" s="1"/>
  <c r="AK922" i="47"/>
  <c r="AH925" i="47"/>
  <c r="AI925" i="47" s="1"/>
  <c r="AJ925" i="47" s="1"/>
  <c r="AK925" i="47"/>
  <c r="O66" i="47"/>
  <c r="Q66" i="47"/>
  <c r="AH931" i="47"/>
  <c r="AI931" i="47" s="1"/>
  <c r="AJ931" i="47" s="1"/>
  <c r="AK931" i="47"/>
  <c r="AH934" i="47"/>
  <c r="AI934" i="47" s="1"/>
  <c r="AJ934" i="47" s="1"/>
  <c r="AK934" i="47"/>
  <c r="O688" i="47"/>
  <c r="Q688" i="47"/>
  <c r="O944" i="47"/>
  <c r="Q944" i="47"/>
  <c r="AH64" i="47"/>
  <c r="AI64" i="47" s="1"/>
  <c r="AJ64" i="47" s="1"/>
  <c r="AK64" i="47"/>
  <c r="AH687" i="47"/>
  <c r="AI687" i="47" s="1"/>
  <c r="AJ687" i="47" s="1"/>
  <c r="AK687" i="47"/>
  <c r="AH370" i="47"/>
  <c r="AI370" i="47" s="1"/>
  <c r="AJ370" i="47" s="1"/>
  <c r="AK370" i="47"/>
  <c r="O370" i="47"/>
  <c r="Q370" i="47"/>
  <c r="O62" i="47"/>
  <c r="Q62" i="47"/>
  <c r="O23" i="47"/>
  <c r="Q23" i="47"/>
  <c r="O684" i="47"/>
  <c r="Q684" i="47"/>
  <c r="AH683" i="47"/>
  <c r="AI683" i="47" s="1"/>
  <c r="AJ683" i="47" s="1"/>
  <c r="AK683" i="47"/>
  <c r="O683" i="47"/>
  <c r="Q683" i="47"/>
  <c r="AH682" i="47"/>
  <c r="AI682" i="47" s="1"/>
  <c r="AJ682" i="47" s="1"/>
  <c r="AK682" i="47"/>
  <c r="O680" i="47"/>
  <c r="Q680" i="47"/>
  <c r="AH368" i="47"/>
  <c r="AI368" i="47" s="1"/>
  <c r="AJ368" i="47" s="1"/>
  <c r="AK368" i="47"/>
  <c r="O118" i="47"/>
  <c r="Q118" i="47"/>
  <c r="AH679" i="47"/>
  <c r="AI679" i="47" s="1"/>
  <c r="AJ679" i="47" s="1"/>
  <c r="AK679" i="47"/>
  <c r="AH366" i="47"/>
  <c r="AI366" i="47" s="1"/>
  <c r="AJ366" i="47" s="1"/>
  <c r="AK366" i="47"/>
  <c r="O59" i="47"/>
  <c r="Q59" i="47"/>
  <c r="AK772" i="47"/>
  <c r="AH365" i="47"/>
  <c r="AI365" i="47" s="1"/>
  <c r="AJ365" i="47" s="1"/>
  <c r="AK365" i="47"/>
  <c r="O129" i="47"/>
  <c r="Q129" i="47"/>
  <c r="AH57" i="47"/>
  <c r="AI57" i="47" s="1"/>
  <c r="AJ57" i="47" s="1"/>
  <c r="AK57" i="47"/>
  <c r="O139" i="47"/>
  <c r="Q139" i="47"/>
  <c r="O677" i="47"/>
  <c r="Q677" i="47"/>
  <c r="AH674" i="47"/>
  <c r="AI674" i="47" s="1"/>
  <c r="AJ674" i="47" s="1"/>
  <c r="AK674" i="47"/>
  <c r="O674" i="47"/>
  <c r="Q674" i="47"/>
  <c r="AH652" i="47"/>
  <c r="AI652" i="47" s="1"/>
  <c r="AJ652" i="47" s="1"/>
  <c r="AK652" i="47"/>
  <c r="O155" i="47"/>
  <c r="Q155" i="47"/>
  <c r="O56" i="47"/>
  <c r="Q56" i="47"/>
  <c r="O158" i="47"/>
  <c r="Q158" i="47"/>
  <c r="AH620" i="47"/>
  <c r="AI620" i="47" s="1"/>
  <c r="AJ620" i="47" s="1"/>
  <c r="AK620" i="47"/>
  <c r="AH616" i="47"/>
  <c r="AI616" i="47" s="1"/>
  <c r="AJ616" i="47" s="1"/>
  <c r="AK616" i="47"/>
  <c r="O359" i="47"/>
  <c r="Q359" i="47"/>
  <c r="O55" i="47"/>
  <c r="Q55" i="47"/>
  <c r="AH535" i="47"/>
  <c r="AI535" i="47" s="1"/>
  <c r="AJ535" i="47" s="1"/>
  <c r="AK535" i="47"/>
  <c r="O526" i="47"/>
  <c r="Q526" i="47"/>
  <c r="O358" i="47"/>
  <c r="Q358" i="47"/>
  <c r="O522" i="47"/>
  <c r="Q522" i="47"/>
  <c r="O54" i="47"/>
  <c r="Q54" i="47"/>
  <c r="O512" i="47"/>
  <c r="Q512" i="47"/>
  <c r="O508" i="47"/>
  <c r="Q508" i="47"/>
  <c r="AH466" i="47"/>
  <c r="AI466" i="47" s="1"/>
  <c r="AJ466" i="47" s="1"/>
  <c r="AK466" i="47"/>
  <c r="O440" i="47"/>
  <c r="Q440" i="47"/>
  <c r="O53" i="47"/>
  <c r="Q53" i="47"/>
  <c r="O437" i="47"/>
  <c r="Q437" i="47"/>
  <c r="O420" i="47"/>
  <c r="Q420" i="47"/>
  <c r="AH416" i="47"/>
  <c r="AI416" i="47" s="1"/>
  <c r="AJ416" i="47" s="1"/>
  <c r="AK416" i="47"/>
  <c r="AH406" i="47"/>
  <c r="AI406" i="47" s="1"/>
  <c r="AJ406" i="47" s="1"/>
  <c r="AK406" i="47"/>
  <c r="O352" i="47"/>
  <c r="Q352" i="47"/>
  <c r="O348" i="47"/>
  <c r="Q348" i="47"/>
  <c r="AH321" i="47"/>
  <c r="AI321" i="47" s="1"/>
  <c r="AJ321" i="47" s="1"/>
  <c r="AK321" i="47"/>
  <c r="O52" i="47"/>
  <c r="Q52" i="47"/>
  <c r="AH51" i="47"/>
  <c r="AI51" i="47" s="1"/>
  <c r="AJ51" i="47" s="1"/>
  <c r="AK51" i="47"/>
  <c r="AH345" i="47"/>
  <c r="AI345" i="47" s="1"/>
  <c r="AJ345" i="47" s="1"/>
  <c r="AK345" i="47"/>
  <c r="O341" i="47"/>
  <c r="Q341" i="47"/>
  <c r="O245" i="47"/>
  <c r="Q245" i="47"/>
  <c r="AH228" i="47"/>
  <c r="AI228" i="47" s="1"/>
  <c r="AJ228" i="47" s="1"/>
  <c r="AK228" i="47"/>
  <c r="O218" i="47"/>
  <c r="Q218" i="47"/>
  <c r="O146" i="47"/>
  <c r="Q146" i="47"/>
  <c r="O122" i="47"/>
  <c r="Q122" i="47"/>
  <c r="AH29" i="47"/>
  <c r="AI29" i="47" s="1"/>
  <c r="AJ29" i="47" s="1"/>
  <c r="AK29" i="47"/>
  <c r="AH327" i="47"/>
  <c r="AI327" i="47" s="1"/>
  <c r="AJ327" i="47" s="1"/>
  <c r="AK327" i="47"/>
  <c r="AH16" i="47"/>
  <c r="AI16" i="47" s="1"/>
  <c r="AJ16" i="47" s="1"/>
  <c r="AK16" i="47"/>
  <c r="AH9" i="47"/>
  <c r="AI9" i="47" s="1"/>
  <c r="AJ9" i="47" s="1"/>
  <c r="AK9" i="47"/>
  <c r="O230" i="47"/>
  <c r="Q230" i="47"/>
  <c r="O318" i="47"/>
  <c r="Q318" i="47"/>
  <c r="AH605" i="47"/>
  <c r="AI605" i="47" s="1"/>
  <c r="AJ605" i="47" s="1"/>
  <c r="AK605" i="47"/>
  <c r="O49" i="47"/>
  <c r="Q49" i="47"/>
  <c r="O604" i="47"/>
  <c r="Q604" i="47"/>
  <c r="AH48" i="47"/>
  <c r="AI48" i="47" s="1"/>
  <c r="AJ48" i="47" s="1"/>
  <c r="AK48" i="47"/>
  <c r="O603" i="47"/>
  <c r="Q603" i="47"/>
  <c r="O319" i="47"/>
  <c r="Q319" i="47"/>
  <c r="AH47" i="47"/>
  <c r="AI47" i="47" s="1"/>
  <c r="AJ47" i="47" s="1"/>
  <c r="AK47" i="47"/>
  <c r="O328" i="47"/>
  <c r="Q328" i="47"/>
  <c r="O240" i="47"/>
  <c r="Q240" i="47"/>
  <c r="AH234" i="47"/>
  <c r="AI234" i="47" s="1"/>
  <c r="AJ234" i="47" s="1"/>
  <c r="AK234" i="47"/>
  <c r="AH597" i="47"/>
  <c r="AI597" i="47" s="1"/>
  <c r="AJ597" i="47" s="1"/>
  <c r="AK597" i="47"/>
  <c r="O337" i="47"/>
  <c r="Q337" i="47"/>
  <c r="AH221" i="47"/>
  <c r="AI221" i="47" s="1"/>
  <c r="AJ221" i="47" s="1"/>
  <c r="AK221" i="47"/>
  <c r="O46" i="47"/>
  <c r="Q46" i="47"/>
  <c r="O214" i="47"/>
  <c r="Q214" i="47"/>
  <c r="O349" i="47"/>
  <c r="Q349" i="47"/>
  <c r="O45" i="47"/>
  <c r="Q45" i="47"/>
  <c r="O413" i="47"/>
  <c r="Q413" i="47"/>
  <c r="O418" i="47"/>
  <c r="Q418" i="47"/>
  <c r="AH585" i="47"/>
  <c r="AI585" i="47" s="1"/>
  <c r="AJ585" i="47" s="1"/>
  <c r="AK585" i="47"/>
  <c r="O44" i="47"/>
  <c r="Q44" i="47"/>
  <c r="AH584" i="47"/>
  <c r="AI584" i="47" s="1"/>
  <c r="AJ584" i="47" s="1"/>
  <c r="AK584" i="47"/>
  <c r="O436" i="47"/>
  <c r="Q436" i="47"/>
  <c r="O583" i="47"/>
  <c r="Q583" i="47"/>
  <c r="O43" i="47"/>
  <c r="Q43" i="47"/>
  <c r="AH42" i="47"/>
  <c r="AI42" i="47" s="1"/>
  <c r="AJ42" i="47" s="1"/>
  <c r="AK42" i="47"/>
  <c r="AH581" i="47"/>
  <c r="AI581" i="47" s="1"/>
  <c r="AJ581" i="47" s="1"/>
  <c r="AK581" i="47"/>
  <c r="AH142" i="47"/>
  <c r="AI142" i="47" s="1"/>
  <c r="AJ142" i="47" s="1"/>
  <c r="AK142" i="47"/>
  <c r="O458" i="47"/>
  <c r="Q458" i="47"/>
  <c r="O943" i="47"/>
  <c r="Q943" i="47"/>
  <c r="AH578" i="47"/>
  <c r="AI578" i="47" s="1"/>
  <c r="AJ578" i="47" s="1"/>
  <c r="AK578" i="47"/>
  <c r="O935" i="47"/>
  <c r="Q935" i="47"/>
  <c r="AH920" i="47"/>
  <c r="AI920" i="47" s="1"/>
  <c r="AJ920" i="47" s="1"/>
  <c r="AK920" i="47"/>
  <c r="O41" i="47"/>
  <c r="Q41" i="47"/>
  <c r="AH894" i="47"/>
  <c r="AI894" i="47" s="1"/>
  <c r="AJ894" i="47" s="1"/>
  <c r="AK894" i="47"/>
  <c r="AH40" i="47"/>
  <c r="AI40" i="47" s="1"/>
  <c r="AJ40" i="47" s="1"/>
  <c r="AK40" i="47"/>
  <c r="AH890" i="47"/>
  <c r="AI890" i="47" s="1"/>
  <c r="AJ890" i="47" s="1"/>
  <c r="AK890" i="47"/>
  <c r="AH886" i="47"/>
  <c r="AI886" i="47" s="1"/>
  <c r="AJ886" i="47" s="1"/>
  <c r="AK886" i="47"/>
  <c r="O110" i="47"/>
  <c r="Q110" i="47"/>
  <c r="AH527" i="47"/>
  <c r="AI527" i="47" s="1"/>
  <c r="AJ527" i="47" s="1"/>
  <c r="AK527" i="47"/>
  <c r="O104" i="47"/>
  <c r="Q104" i="47"/>
  <c r="O880" i="47"/>
  <c r="Q880" i="47"/>
  <c r="AH39" i="47"/>
  <c r="AI39" i="47" s="1"/>
  <c r="AJ39" i="47" s="1"/>
  <c r="AK39" i="47"/>
  <c r="O576" i="47"/>
  <c r="Q576" i="47"/>
  <c r="AH575" i="47"/>
  <c r="AI575" i="47" s="1"/>
  <c r="AJ575" i="47" s="1"/>
  <c r="AK575" i="47"/>
  <c r="O844" i="47"/>
  <c r="Q844" i="47"/>
  <c r="O25" i="47"/>
  <c r="Q25" i="47"/>
  <c r="AH537" i="47"/>
  <c r="AI537" i="47" s="1"/>
  <c r="AJ537" i="47" s="1"/>
  <c r="AK537" i="47"/>
  <c r="O38" i="47"/>
  <c r="Q38" i="47"/>
  <c r="AH37" i="47"/>
  <c r="AI37" i="47" s="1"/>
  <c r="AJ37" i="47" s="1"/>
  <c r="AK37" i="47"/>
  <c r="AH818" i="47"/>
  <c r="AI818" i="47" s="1"/>
  <c r="AJ818" i="47" s="1"/>
  <c r="AK818" i="47"/>
  <c r="O815" i="47"/>
  <c r="Q815" i="47"/>
  <c r="O792" i="47"/>
  <c r="Q792" i="47"/>
  <c r="AH783" i="47"/>
  <c r="AI783" i="47" s="1"/>
  <c r="AJ783" i="47" s="1"/>
  <c r="AK783" i="47"/>
  <c r="O775" i="47"/>
  <c r="Q775" i="47"/>
  <c r="O767" i="47"/>
  <c r="Q767" i="47"/>
  <c r="O755" i="47"/>
  <c r="Q755" i="47"/>
  <c r="O751" i="47"/>
  <c r="Q751" i="47"/>
  <c r="O36" i="47"/>
  <c r="Q36" i="47"/>
  <c r="AH31" i="47"/>
  <c r="AI31" i="47" s="1"/>
  <c r="AJ31" i="47" s="1"/>
  <c r="AK31" i="47"/>
  <c r="O741" i="47"/>
  <c r="Q741" i="47"/>
  <c r="O718" i="47"/>
  <c r="Q718" i="47"/>
  <c r="O713" i="47"/>
  <c r="Q713" i="47"/>
  <c r="O11" i="47"/>
  <c r="Q11" i="47"/>
  <c r="O572" i="47"/>
  <c r="Q572" i="47"/>
  <c r="O666" i="47"/>
  <c r="Q666" i="47"/>
  <c r="AH572" i="47"/>
  <c r="AI572" i="47" s="1"/>
  <c r="AJ572" i="47" s="1"/>
  <c r="AK572" i="47"/>
  <c r="AH661" i="47"/>
  <c r="AI661" i="47" s="1"/>
  <c r="AJ661" i="47" s="1"/>
  <c r="AK661" i="47"/>
  <c r="AH657" i="47"/>
  <c r="AI657" i="47" s="1"/>
  <c r="AJ657" i="47" s="1"/>
  <c r="AK657" i="47"/>
  <c r="O8" i="47"/>
  <c r="F12" i="18"/>
  <c r="F11" i="18"/>
  <c r="F5" i="18"/>
  <c r="G11" i="18"/>
  <c r="B12" i="18"/>
  <c r="F6" i="18"/>
  <c r="F13" i="18"/>
  <c r="B13" i="18"/>
  <c r="B14" i="18"/>
  <c r="G5" i="18"/>
  <c r="G9" i="18"/>
  <c r="G7" i="18"/>
  <c r="B17" i="18"/>
  <c r="B11" i="18"/>
  <c r="F9" i="18"/>
  <c r="F7" i="18"/>
  <c r="G8" i="18"/>
  <c r="G12" i="18"/>
  <c r="F8" i="18"/>
  <c r="Q8" i="47"/>
  <c r="G13" i="18"/>
  <c r="B16" i="18"/>
  <c r="G6" i="18"/>
  <c r="F10" i="18"/>
  <c r="G10" i="18"/>
  <c r="AE1365" i="47" l="1"/>
  <c r="AE1046" i="47"/>
  <c r="AE896" i="47"/>
  <c r="AE795" i="47"/>
  <c r="B36" i="18"/>
  <c r="AE585" i="47"/>
  <c r="AH347" i="47" s="1"/>
  <c r="AI347" i="47" s="1"/>
  <c r="AJ347" i="47" s="1"/>
  <c r="AE1272" i="47"/>
  <c r="AE364" i="47"/>
  <c r="AH212" i="47" s="1"/>
  <c r="AI212" i="47" s="1"/>
  <c r="AJ212" i="47" s="1"/>
  <c r="AE826" i="47"/>
  <c r="AE1402" i="47"/>
  <c r="AH853" i="47" s="1"/>
  <c r="AI853" i="47" s="1"/>
  <c r="AJ853" i="47" s="1"/>
  <c r="AE1472" i="47"/>
  <c r="AE1269" i="47"/>
  <c r="AE873" i="47"/>
  <c r="AH536" i="47" s="1"/>
  <c r="AI536" i="47" s="1"/>
  <c r="AJ536" i="47" s="1"/>
  <c r="AE1184" i="47"/>
  <c r="AE1045" i="47"/>
  <c r="AH642" i="47" s="1"/>
  <c r="AI642" i="47" s="1"/>
  <c r="AJ642" i="47" s="1"/>
  <c r="AE847" i="47"/>
  <c r="AE1332" i="47"/>
  <c r="AE1416" i="47"/>
  <c r="AH836" i="47"/>
  <c r="AI836" i="47" s="1"/>
  <c r="AJ836" i="47" s="1"/>
  <c r="AE1310" i="47"/>
  <c r="AH797" i="47" s="1"/>
  <c r="AI797" i="47" s="1"/>
  <c r="AJ797" i="47" s="1"/>
  <c r="AE1129" i="47"/>
  <c r="AH699" i="47" s="1"/>
  <c r="AI699" i="47" s="1"/>
  <c r="AJ699" i="47" s="1"/>
  <c r="AE643" i="47"/>
  <c r="AE290" i="47"/>
  <c r="AH168" i="47" s="1"/>
  <c r="AI168" i="47" s="1"/>
  <c r="AJ168" i="47" s="1"/>
  <c r="AH957" i="47"/>
  <c r="AI957" i="47" s="1"/>
  <c r="AJ957" i="47" s="1"/>
  <c r="AK957" i="47"/>
  <c r="AE1201" i="47"/>
  <c r="AE1195" i="47"/>
  <c r="AH740" i="47" s="1"/>
  <c r="AI740" i="47" s="1"/>
  <c r="AJ740" i="47" s="1"/>
  <c r="AE890" i="47"/>
  <c r="AE882" i="47"/>
  <c r="AH541" i="47" s="1"/>
  <c r="AI541" i="47" s="1"/>
  <c r="AJ541" i="47" s="1"/>
  <c r="AK489" i="47"/>
  <c r="AH489" i="47"/>
  <c r="AI489" i="47" s="1"/>
  <c r="AJ489" i="47" s="1"/>
  <c r="AE753" i="47"/>
  <c r="AE1490" i="47"/>
  <c r="AH907" i="47" s="1"/>
  <c r="AI907" i="47" s="1"/>
  <c r="AJ907" i="47" s="1"/>
  <c r="AE1222" i="47"/>
  <c r="AE1549" i="47"/>
  <c r="AE257" i="47"/>
  <c r="AH150" i="47" s="1"/>
  <c r="AI150" i="47" s="1"/>
  <c r="AJ150" i="47" s="1"/>
  <c r="AE1183" i="47"/>
  <c r="AE1403" i="47"/>
  <c r="AH854" i="47" s="1"/>
  <c r="AI854" i="47" s="1"/>
  <c r="AJ854" i="47" s="1"/>
  <c r="AE925" i="47"/>
  <c r="AE719" i="47"/>
  <c r="AH431" i="47" s="1"/>
  <c r="AI431" i="47" s="1"/>
  <c r="AJ431" i="47" s="1"/>
  <c r="AE467" i="47"/>
  <c r="AE123" i="47"/>
  <c r="AH672" i="47"/>
  <c r="AI672" i="47" s="1"/>
  <c r="AJ672" i="47" s="1"/>
  <c r="AK672" i="47"/>
  <c r="AH558" i="47"/>
  <c r="AI558" i="47" s="1"/>
  <c r="AJ558" i="47" s="1"/>
  <c r="AK558" i="47"/>
  <c r="AE404" i="47"/>
  <c r="AE665" i="47"/>
  <c r="AH398" i="47" s="1"/>
  <c r="AI398" i="47" s="1"/>
  <c r="AJ398" i="47" s="1"/>
  <c r="AE541" i="47"/>
  <c r="AE991" i="47"/>
  <c r="AH609" i="47" s="1"/>
  <c r="AI609" i="47" s="1"/>
  <c r="AJ609" i="47" s="1"/>
  <c r="AE974" i="47"/>
  <c r="AH591" i="47" s="1"/>
  <c r="AI591" i="47" s="1"/>
  <c r="AJ591" i="47" s="1"/>
  <c r="AE731" i="47"/>
  <c r="AE971" i="47"/>
  <c r="AE710" i="47"/>
  <c r="AH424" i="47" s="1"/>
  <c r="AI424" i="47" s="1"/>
  <c r="AJ424" i="47" s="1"/>
  <c r="AK701" i="47"/>
  <c r="AE1132" i="47"/>
  <c r="AH81" i="47" s="1"/>
  <c r="AI81" i="47" s="1"/>
  <c r="AJ81" i="47" s="1"/>
  <c r="AE973" i="47"/>
  <c r="AE857" i="47"/>
  <c r="AH523" i="47" s="1"/>
  <c r="AI523" i="47" s="1"/>
  <c r="AJ523" i="47" s="1"/>
  <c r="AE464" i="47"/>
  <c r="AH274" i="47" s="1"/>
  <c r="AI274" i="47" s="1"/>
  <c r="AJ274" i="47" s="1"/>
  <c r="AE506" i="47"/>
  <c r="AH298" i="47" s="1"/>
  <c r="AI298" i="47" s="1"/>
  <c r="AJ298" i="47" s="1"/>
  <c r="AH459" i="47"/>
  <c r="AI459" i="47" s="1"/>
  <c r="AJ459" i="47" s="1"/>
  <c r="AK459" i="47"/>
  <c r="AE983" i="47"/>
  <c r="AK601" i="47"/>
  <c r="AK206" i="47"/>
  <c r="AH206" i="47"/>
  <c r="AI206" i="47" s="1"/>
  <c r="AJ206" i="47" s="1"/>
  <c r="AE417" i="47"/>
  <c r="AK293" i="47"/>
  <c r="AE1473" i="47"/>
  <c r="AE1211" i="47"/>
  <c r="L9" i="18"/>
  <c r="AE637" i="47"/>
  <c r="AE1271" i="47"/>
  <c r="AE1251" i="47"/>
  <c r="AH767" i="47" s="1"/>
  <c r="AI767" i="47" s="1"/>
  <c r="AJ767" i="47" s="1"/>
  <c r="AE1202" i="47"/>
  <c r="AE716" i="47"/>
  <c r="AE1482" i="47"/>
  <c r="AH902" i="47" s="1"/>
  <c r="AI902" i="47" s="1"/>
  <c r="AJ902" i="47" s="1"/>
  <c r="AE660" i="47"/>
  <c r="AH395" i="47" s="1"/>
  <c r="AI395" i="47" s="1"/>
  <c r="AJ395" i="47" s="1"/>
  <c r="AE153" i="47"/>
  <c r="AH87" i="47" s="1"/>
  <c r="AI87" i="47" s="1"/>
  <c r="AJ87" i="47" s="1"/>
  <c r="AK899" i="47"/>
  <c r="AE150" i="47"/>
  <c r="AE273" i="47"/>
  <c r="AH158" i="47" s="1"/>
  <c r="AI158" i="47" s="1"/>
  <c r="AJ158" i="47" s="1"/>
  <c r="AE1536" i="47"/>
  <c r="AH943" i="47" s="1"/>
  <c r="AI943" i="47" s="1"/>
  <c r="AJ943" i="47" s="1"/>
  <c r="AE1458" i="47"/>
  <c r="AE563" i="47"/>
  <c r="AE653" i="47"/>
  <c r="AH393" i="47" s="1"/>
  <c r="AI393" i="47" s="1"/>
  <c r="AJ393" i="47" s="1"/>
  <c r="AE229" i="47"/>
  <c r="AH517" i="47"/>
  <c r="AI517" i="47" s="1"/>
  <c r="AJ517" i="47" s="1"/>
  <c r="AK517" i="47"/>
  <c r="AE15" i="47"/>
  <c r="AH706" i="47" s="1"/>
  <c r="AI706" i="47" s="1"/>
  <c r="AJ706" i="47" s="1"/>
  <c r="AK465" i="47"/>
  <c r="AH465" i="47"/>
  <c r="AI465" i="47" s="1"/>
  <c r="AJ465" i="47" s="1"/>
  <c r="AE466" i="47"/>
  <c r="AH730" i="47" s="1"/>
  <c r="AI730" i="47" s="1"/>
  <c r="AJ730" i="47" s="1"/>
  <c r="AH387" i="47"/>
  <c r="AI387" i="47" s="1"/>
  <c r="AJ387" i="47" s="1"/>
  <c r="AE818" i="47"/>
  <c r="AH495" i="47" s="1"/>
  <c r="AI495" i="47" s="1"/>
  <c r="AJ495" i="47" s="1"/>
  <c r="AE287" i="47"/>
  <c r="AE1128" i="47"/>
  <c r="AE788" i="47"/>
  <c r="AE778" i="47"/>
  <c r="AH464" i="47" s="1"/>
  <c r="AI464" i="47" s="1"/>
  <c r="AJ464" i="47" s="1"/>
  <c r="AE237" i="47"/>
  <c r="AE676" i="47"/>
  <c r="AH402" i="47" s="1"/>
  <c r="AI402" i="47" s="1"/>
  <c r="AJ402" i="47" s="1"/>
  <c r="AE265" i="47"/>
  <c r="AE1423" i="47"/>
  <c r="AH863" i="47" s="1"/>
  <c r="AI863" i="47" s="1"/>
  <c r="AJ863" i="47" s="1"/>
  <c r="AE1376" i="47"/>
  <c r="AE835" i="47"/>
  <c r="AE592" i="47"/>
  <c r="AE334" i="47"/>
  <c r="AE352" i="47"/>
  <c r="AK494" i="47"/>
  <c r="AE435" i="47"/>
  <c r="AE180" i="47"/>
  <c r="AK838" i="47"/>
  <c r="AK172" i="47"/>
  <c r="AE297" i="47"/>
  <c r="AE1295" i="47"/>
  <c r="AK413" i="47"/>
  <c r="AH809" i="47"/>
  <c r="AI809" i="47" s="1"/>
  <c r="AJ809" i="47" s="1"/>
  <c r="AE732" i="47"/>
  <c r="AE475" i="47"/>
  <c r="AK326" i="47"/>
  <c r="AE552" i="47"/>
  <c r="AH326" i="47" s="1"/>
  <c r="AI326" i="47" s="1"/>
  <c r="AJ326" i="47" s="1"/>
  <c r="AH108" i="47"/>
  <c r="AI108" i="47" s="1"/>
  <c r="AJ108" i="47" s="1"/>
  <c r="AK108" i="47"/>
  <c r="AH242" i="47"/>
  <c r="AI242" i="47" s="1"/>
  <c r="AJ242" i="47" s="1"/>
  <c r="AK242" i="47"/>
  <c r="AK211" i="47"/>
  <c r="AH211" i="47"/>
  <c r="AI211" i="47" s="1"/>
  <c r="AJ211" i="47" s="1"/>
  <c r="AE193" i="47"/>
  <c r="AH91" i="47"/>
  <c r="AI91" i="47" s="1"/>
  <c r="AJ91" i="47" s="1"/>
  <c r="AK91" i="47"/>
  <c r="AE741" i="47"/>
  <c r="AE570" i="47"/>
  <c r="AH338" i="47" s="1"/>
  <c r="AI338" i="47" s="1"/>
  <c r="AJ338" i="47" s="1"/>
  <c r="AE825" i="47"/>
  <c r="AK540" i="47"/>
  <c r="AE1296" i="47"/>
  <c r="AK739" i="47"/>
  <c r="AE205" i="47"/>
  <c r="AH689" i="47"/>
  <c r="AI689" i="47" s="1"/>
  <c r="AJ689" i="47" s="1"/>
  <c r="AH703" i="47"/>
  <c r="AI703" i="47" s="1"/>
  <c r="AJ703" i="47" s="1"/>
  <c r="AE733" i="47"/>
  <c r="AE1363" i="47"/>
  <c r="AE1337" i="47"/>
  <c r="AE1425" i="47"/>
  <c r="AH865" i="47" s="1"/>
  <c r="AI865" i="47" s="1"/>
  <c r="AJ865" i="47" s="1"/>
  <c r="AE675" i="47"/>
  <c r="AE729" i="47"/>
  <c r="AE532" i="47"/>
  <c r="AE191" i="47"/>
  <c r="AE638" i="47"/>
  <c r="AE1334" i="47"/>
  <c r="AE947" i="47"/>
  <c r="AE888" i="47"/>
  <c r="AE1544" i="47"/>
  <c r="AE1540" i="47"/>
  <c r="AE1372" i="47"/>
  <c r="AE524" i="47"/>
  <c r="AE517" i="47"/>
  <c r="AE501" i="47"/>
  <c r="AE442" i="47"/>
  <c r="AE440" i="47"/>
  <c r="AE1150" i="47"/>
  <c r="AE838" i="47"/>
  <c r="AE371" i="47"/>
  <c r="AE210" i="47"/>
  <c r="AE1546" i="47"/>
  <c r="AE945" i="47"/>
  <c r="AK811" i="47"/>
  <c r="AE1338" i="47"/>
  <c r="AE728" i="47"/>
  <c r="AK507" i="47"/>
  <c r="AH507" i="47"/>
  <c r="AI507" i="47" s="1"/>
  <c r="AJ507" i="47" s="1"/>
  <c r="AK215" i="47"/>
  <c r="AH215" i="47"/>
  <c r="AI215" i="47" s="1"/>
  <c r="AJ215" i="47" s="1"/>
  <c r="AK26" i="47"/>
  <c r="AE998" i="47"/>
  <c r="AE1553" i="47"/>
  <c r="AH954" i="47" s="1"/>
  <c r="AI954" i="47" s="1"/>
  <c r="AJ954" i="47" s="1"/>
  <c r="AE677" i="47"/>
  <c r="AK92" i="47"/>
  <c r="AE158" i="47"/>
  <c r="AH55" i="47"/>
  <c r="AI55" i="47" s="1"/>
  <c r="AJ55" i="47" s="1"/>
  <c r="AK55" i="47"/>
  <c r="AH50" i="47"/>
  <c r="AI50" i="47" s="1"/>
  <c r="AJ50" i="47" s="1"/>
  <c r="AK50" i="47"/>
  <c r="AK66" i="47"/>
  <c r="AE739" i="47"/>
  <c r="AK286" i="47"/>
  <c r="AH286" i="47"/>
  <c r="AI286" i="47" s="1"/>
  <c r="AJ286" i="47" s="1"/>
  <c r="AK383" i="47"/>
  <c r="AH299" i="47"/>
  <c r="AI299" i="47" s="1"/>
  <c r="AJ299" i="47" s="1"/>
  <c r="AK299" i="47"/>
  <c r="AK503" i="47"/>
  <c r="AH503" i="47"/>
  <c r="AI503" i="47" s="1"/>
  <c r="AJ503" i="47" s="1"/>
  <c r="AE1124" i="47"/>
  <c r="AE927" i="47"/>
  <c r="AH567" i="47" s="1"/>
  <c r="AI567" i="47" s="1"/>
  <c r="AJ567" i="47" s="1"/>
  <c r="AE856" i="47"/>
  <c r="AE1200" i="47"/>
  <c r="AE986" i="47"/>
  <c r="AH604" i="47" s="1"/>
  <c r="AI604" i="47" s="1"/>
  <c r="AJ604" i="47" s="1"/>
  <c r="AE1303" i="47"/>
  <c r="AE1083" i="47"/>
  <c r="AE608" i="47"/>
  <c r="AE943" i="47"/>
  <c r="AE1234" i="47"/>
  <c r="AE508" i="47"/>
  <c r="AE493" i="47"/>
  <c r="AE1466" i="47"/>
  <c r="AE1258" i="47"/>
  <c r="AE1084" i="47"/>
  <c r="AH669" i="47" s="1"/>
  <c r="AI669" i="47" s="1"/>
  <c r="AJ669" i="47" s="1"/>
  <c r="AE155" i="47"/>
  <c r="AE1450" i="47"/>
  <c r="AH885" i="47" s="1"/>
  <c r="AI885" i="47" s="1"/>
  <c r="AJ885" i="47" s="1"/>
  <c r="AE216" i="47"/>
  <c r="AH124" i="47" s="1"/>
  <c r="AI124" i="47" s="1"/>
  <c r="AJ124" i="47" s="1"/>
  <c r="AE197" i="47"/>
  <c r="AE1255" i="47"/>
  <c r="AE727" i="47"/>
  <c r="AE1264" i="47"/>
  <c r="AE1298" i="47"/>
  <c r="AH789" i="47" s="1"/>
  <c r="AI789" i="47" s="1"/>
  <c r="AJ789" i="47" s="1"/>
  <c r="AE1456" i="47"/>
  <c r="AE997" i="47"/>
  <c r="AE1172" i="47"/>
  <c r="AE1160" i="47"/>
  <c r="AE1149" i="47"/>
  <c r="AE247" i="47"/>
  <c r="AE839" i="47"/>
  <c r="AE323" i="47"/>
  <c r="AH187" i="47" s="1"/>
  <c r="AI187" i="47" s="1"/>
  <c r="AJ187" i="47" s="1"/>
  <c r="AK668" i="47"/>
  <c r="AE1081" i="47"/>
  <c r="AH667" i="47" s="1"/>
  <c r="AI667" i="47" s="1"/>
  <c r="AJ667" i="47" s="1"/>
  <c r="AE667" i="47"/>
  <c r="AE834" i="47"/>
  <c r="AK745" i="47"/>
  <c r="AE701" i="47"/>
  <c r="AE1507" i="47"/>
  <c r="AH919" i="47" s="1"/>
  <c r="AI919" i="47" s="1"/>
  <c r="AJ919" i="47" s="1"/>
  <c r="AE446" i="47"/>
  <c r="AE707" i="47"/>
  <c r="AK113" i="47"/>
  <c r="AE199" i="47"/>
  <c r="AH505" i="47"/>
  <c r="AI505" i="47" s="1"/>
  <c r="AJ505" i="47" s="1"/>
  <c r="AK505" i="47"/>
  <c r="AK214" i="47"/>
  <c r="AE1198" i="47"/>
  <c r="AE1182" i="47"/>
  <c r="AE1267" i="47"/>
  <c r="AK676" i="47"/>
  <c r="AH174" i="47"/>
  <c r="AI174" i="47" s="1"/>
  <c r="AJ174" i="47" s="1"/>
  <c r="AK174" i="47"/>
  <c r="AE1268" i="47"/>
  <c r="AK694" i="47"/>
  <c r="AH903" i="47"/>
  <c r="AI903" i="47" s="1"/>
  <c r="AJ903" i="47" s="1"/>
  <c r="AK903" i="47"/>
  <c r="AH450" i="47"/>
  <c r="AI450" i="47" s="1"/>
  <c r="AJ450" i="47" s="1"/>
  <c r="AK450" i="47"/>
  <c r="AH888" i="47"/>
  <c r="AI888" i="47" s="1"/>
  <c r="AJ888" i="47" s="1"/>
  <c r="AH250" i="47"/>
  <c r="AI250" i="47" s="1"/>
  <c r="AJ250" i="47" s="1"/>
  <c r="AH82" i="47"/>
  <c r="AI82" i="47" s="1"/>
  <c r="AJ82" i="47" s="1"/>
  <c r="AH83" i="47"/>
  <c r="AI83" i="47" s="1"/>
  <c r="AJ83" i="47" s="1"/>
  <c r="AE1506" i="47"/>
  <c r="AH918" i="47" s="1"/>
  <c r="AI918" i="47" s="1"/>
  <c r="AJ918" i="47" s="1"/>
  <c r="AE1493" i="47"/>
  <c r="AH909" i="47" s="1"/>
  <c r="AI909" i="47" s="1"/>
  <c r="AJ909" i="47" s="1"/>
  <c r="AE1223" i="47"/>
  <c r="AH752" i="47" s="1"/>
  <c r="AI752" i="47" s="1"/>
  <c r="AJ752" i="47" s="1"/>
  <c r="AE21" i="47"/>
  <c r="AH15" i="47" s="1"/>
  <c r="AI15" i="47" s="1"/>
  <c r="AJ15" i="47" s="1"/>
  <c r="AE6" i="47"/>
  <c r="AH547" i="47" s="1"/>
  <c r="AI547" i="47" s="1"/>
  <c r="AJ547" i="47" s="1"/>
  <c r="AE900" i="47"/>
  <c r="AE893" i="47"/>
  <c r="AH548" i="47" s="1"/>
  <c r="AI548" i="47" s="1"/>
  <c r="AJ548" i="47" s="1"/>
  <c r="AE148" i="47"/>
  <c r="AE1499" i="47"/>
  <c r="AH913" i="47" s="1"/>
  <c r="AI913" i="47" s="1"/>
  <c r="AJ913" i="47" s="1"/>
  <c r="AE1475" i="47"/>
  <c r="AH900" i="47" s="1"/>
  <c r="AI900" i="47" s="1"/>
  <c r="AJ900" i="47" s="1"/>
  <c r="AE1329" i="47"/>
  <c r="AH808" i="47" s="1"/>
  <c r="AI808" i="47" s="1"/>
  <c r="AJ808" i="47" s="1"/>
  <c r="AE1229" i="47"/>
  <c r="AE1215" i="47"/>
  <c r="AH748" i="47" s="1"/>
  <c r="AI748" i="47" s="1"/>
  <c r="AJ748" i="47" s="1"/>
  <c r="AE496" i="47"/>
  <c r="AE7" i="47"/>
  <c r="AE846" i="47"/>
  <c r="AE844" i="47"/>
  <c r="AE547" i="47"/>
  <c r="AE234" i="47"/>
  <c r="AE233" i="47"/>
  <c r="AH136" i="47" s="1"/>
  <c r="AI136" i="47" s="1"/>
  <c r="AJ136" i="47" s="1"/>
  <c r="AE217" i="47"/>
  <c r="AH127" i="47" s="1"/>
  <c r="AI127" i="47" s="1"/>
  <c r="AJ127" i="47" s="1"/>
  <c r="AE142" i="47"/>
  <c r="AE128" i="47"/>
  <c r="AE125" i="47"/>
  <c r="AE1300" i="47"/>
  <c r="AE1262" i="47"/>
  <c r="AE1260" i="47"/>
  <c r="AE1231" i="47"/>
  <c r="AE1192" i="47"/>
  <c r="AH737" i="47" s="1"/>
  <c r="AI737" i="47" s="1"/>
  <c r="AJ737" i="47" s="1"/>
  <c r="AE1185" i="47"/>
  <c r="AH732" i="47" s="1"/>
  <c r="AI732" i="47" s="1"/>
  <c r="AJ732" i="47" s="1"/>
  <c r="AE742" i="47"/>
  <c r="AE693" i="47"/>
  <c r="AE687" i="47"/>
  <c r="AE32" i="47"/>
  <c r="AH21" i="47" s="1"/>
  <c r="AI21" i="47" s="1"/>
  <c r="AJ21" i="47" s="1"/>
  <c r="AE26" i="47"/>
  <c r="AE24" i="47"/>
  <c r="AH17" i="47" s="1"/>
  <c r="AI17" i="47" s="1"/>
  <c r="AJ17" i="47" s="1"/>
  <c r="AE1289" i="47"/>
  <c r="AE1188" i="47"/>
  <c r="AE1374" i="47"/>
  <c r="AE1134" i="47"/>
  <c r="AE1127" i="47"/>
  <c r="AE1123" i="47"/>
  <c r="AE597" i="47"/>
  <c r="AH359" i="47" s="1"/>
  <c r="AI359" i="47" s="1"/>
  <c r="AJ359" i="47" s="1"/>
  <c r="AE546" i="47"/>
  <c r="AE540" i="47"/>
  <c r="AE295" i="47"/>
  <c r="AE293" i="47"/>
  <c r="AE1457" i="47"/>
  <c r="AE1447" i="47"/>
  <c r="AH883" i="47" s="1"/>
  <c r="AI883" i="47" s="1"/>
  <c r="AJ883" i="47" s="1"/>
  <c r="AE1320" i="47"/>
  <c r="AH803" i="47" s="1"/>
  <c r="AI803" i="47" s="1"/>
  <c r="AJ803" i="47" s="1"/>
  <c r="AE1244" i="47"/>
  <c r="AE1011" i="47"/>
  <c r="AH621" i="47" s="1"/>
  <c r="AI621" i="47" s="1"/>
  <c r="AJ621" i="47" s="1"/>
  <c r="AE981" i="47"/>
  <c r="AH600" i="47" s="1"/>
  <c r="AI600" i="47" s="1"/>
  <c r="AJ600" i="47" s="1"/>
  <c r="AE946" i="47"/>
  <c r="AE703" i="47"/>
  <c r="AE702" i="47"/>
  <c r="AE692" i="47"/>
  <c r="AE688" i="47"/>
  <c r="AE518" i="47"/>
  <c r="AE1465" i="47"/>
  <c r="AE1455" i="47"/>
  <c r="AE1253" i="47"/>
  <c r="AE1263" i="47"/>
  <c r="AE1261" i="47"/>
  <c r="AE863" i="47"/>
  <c r="AH529" i="47" s="1"/>
  <c r="AI529" i="47" s="1"/>
  <c r="AJ529" i="47" s="1"/>
  <c r="AE860" i="47"/>
  <c r="AE634" i="47"/>
  <c r="AH380" i="47" s="1"/>
  <c r="AI380" i="47" s="1"/>
  <c r="AJ380" i="47" s="1"/>
  <c r="AE623" i="47"/>
  <c r="AH374" i="47" s="1"/>
  <c r="AI374" i="47" s="1"/>
  <c r="AJ374" i="47" s="1"/>
  <c r="AE262" i="47"/>
  <c r="AH154" i="47" s="1"/>
  <c r="AI154" i="47" s="1"/>
  <c r="AJ154" i="47" s="1"/>
  <c r="AE259" i="47"/>
  <c r="AE53" i="47"/>
  <c r="AE52" i="47"/>
  <c r="AE211" i="47"/>
  <c r="AE1489" i="47"/>
  <c r="AH906" i="47" s="1"/>
  <c r="AI906" i="47" s="1"/>
  <c r="AJ906" i="47" s="1"/>
  <c r="AE1437" i="47"/>
  <c r="AE1311" i="47"/>
  <c r="AE1287" i="47"/>
  <c r="AH784" i="47" s="1"/>
  <c r="AI784" i="47" s="1"/>
  <c r="AJ784" i="47" s="1"/>
  <c r="AE1242" i="47"/>
  <c r="AH762" i="47" s="1"/>
  <c r="AI762" i="47" s="1"/>
  <c r="AJ762" i="47" s="1"/>
  <c r="AE1241" i="47"/>
  <c r="AE1238" i="47"/>
  <c r="AE1193" i="47"/>
  <c r="AE1033" i="47"/>
  <c r="AE984" i="47"/>
  <c r="AE1542" i="47"/>
  <c r="AE1001" i="47"/>
  <c r="AE1162" i="47"/>
  <c r="AE907" i="47"/>
  <c r="AH555" i="47" s="1"/>
  <c r="AI555" i="47" s="1"/>
  <c r="AJ555" i="47" s="1"/>
  <c r="AE1187" i="47"/>
  <c r="AE251" i="47"/>
  <c r="AH145" i="47" s="1"/>
  <c r="AI145" i="47" s="1"/>
  <c r="AJ145" i="47" s="1"/>
  <c r="AE737" i="47"/>
  <c r="AE691" i="47"/>
  <c r="AE206" i="47"/>
  <c r="AH119" i="47" s="1"/>
  <c r="AI119" i="47" s="1"/>
  <c r="AJ119" i="47" s="1"/>
  <c r="AE1551" i="47"/>
  <c r="AE1059" i="47"/>
  <c r="AH651" i="47" s="1"/>
  <c r="AI651" i="47" s="1"/>
  <c r="AJ651" i="47" s="1"/>
  <c r="AE1339" i="47"/>
  <c r="AH815" i="47" s="1"/>
  <c r="AI815" i="47" s="1"/>
  <c r="AJ815" i="47" s="1"/>
  <c r="AE1292" i="47"/>
  <c r="AE1277" i="47"/>
  <c r="AH778" i="47" s="1"/>
  <c r="AI778" i="47" s="1"/>
  <c r="AJ778" i="47" s="1"/>
  <c r="AE526" i="47"/>
  <c r="AE1156" i="47"/>
  <c r="AE1154" i="47"/>
  <c r="AE899" i="47"/>
  <c r="AE828" i="47"/>
  <c r="AE827" i="47"/>
  <c r="AH502" i="47" s="1"/>
  <c r="AI502" i="47" s="1"/>
  <c r="AJ502" i="47" s="1"/>
  <c r="AE571" i="47"/>
  <c r="AH339" i="47" s="1"/>
  <c r="AI339" i="47" s="1"/>
  <c r="AJ339" i="47" s="1"/>
  <c r="AE568" i="47"/>
  <c r="AE268" i="47"/>
  <c r="AE99" i="47"/>
  <c r="AE937" i="47"/>
  <c r="AH573" i="47" s="1"/>
  <c r="AI573" i="47" s="1"/>
  <c r="AJ573" i="47" s="1"/>
  <c r="AE923" i="47"/>
  <c r="AE679" i="47"/>
  <c r="AE509" i="47"/>
  <c r="AE162" i="47"/>
  <c r="AH95" i="47" s="1"/>
  <c r="AI95" i="47" s="1"/>
  <c r="AJ95" i="47" s="1"/>
  <c r="AE159" i="47"/>
  <c r="AE1431" i="47"/>
  <c r="AE1417" i="47"/>
  <c r="AH858" i="47" s="1"/>
  <c r="AI858" i="47" s="1"/>
  <c r="AJ858" i="47" s="1"/>
  <c r="AE1411" i="47"/>
  <c r="AE1395" i="47"/>
  <c r="AE1394" i="47"/>
  <c r="AE1389" i="47"/>
  <c r="AE1388" i="47"/>
  <c r="AE1384" i="47"/>
  <c r="AH843" i="47" s="1"/>
  <c r="AI843" i="47" s="1"/>
  <c r="AJ843" i="47" s="1"/>
  <c r="AE953" i="47"/>
  <c r="AE897" i="47"/>
  <c r="AE881" i="47"/>
  <c r="AE584" i="47"/>
  <c r="AE582" i="47"/>
  <c r="AE288" i="47"/>
  <c r="AE285" i="47"/>
  <c r="AH165" i="47" s="1"/>
  <c r="AI165" i="47" s="1"/>
  <c r="AJ165" i="47" s="1"/>
  <c r="AE284" i="47"/>
  <c r="AH164" i="47" s="1"/>
  <c r="AI164" i="47" s="1"/>
  <c r="AJ164" i="47" s="1"/>
  <c r="AE272" i="47"/>
  <c r="AE25" i="47"/>
  <c r="AE157" i="47"/>
  <c r="AE1117" i="47"/>
  <c r="AE1103" i="47"/>
  <c r="AE1095" i="47"/>
  <c r="AE1094" i="47"/>
  <c r="AE1085" i="47"/>
  <c r="AH670" i="47" s="1"/>
  <c r="AI670" i="47" s="1"/>
  <c r="AJ670" i="47" s="1"/>
  <c r="AE1082" i="47"/>
  <c r="AE1070" i="47"/>
  <c r="AH659" i="47" s="1"/>
  <c r="AI659" i="47" s="1"/>
  <c r="AJ659" i="47" s="1"/>
  <c r="AE1067" i="47"/>
  <c r="AE1066" i="47"/>
  <c r="AE1058" i="47"/>
  <c r="AH650" i="47" s="1"/>
  <c r="AI650" i="47" s="1"/>
  <c r="AJ650" i="47" s="1"/>
  <c r="AE1054" i="47"/>
  <c r="AH647" i="47" s="1"/>
  <c r="AI647" i="47" s="1"/>
  <c r="AJ647" i="47" s="1"/>
  <c r="AE944" i="47"/>
  <c r="AE924" i="47"/>
  <c r="AE922" i="47"/>
  <c r="AE725" i="47"/>
  <c r="AE708" i="47"/>
  <c r="AE529" i="47"/>
  <c r="AE495" i="47"/>
  <c r="AE463" i="47"/>
  <c r="AH273" i="47" s="1"/>
  <c r="AI273" i="47" s="1"/>
  <c r="AJ273" i="47" s="1"/>
  <c r="AE434" i="47"/>
  <c r="AE431" i="47"/>
  <c r="AE173" i="47"/>
  <c r="AE171" i="47"/>
  <c r="AE166" i="47"/>
  <c r="AE165" i="47"/>
  <c r="AH97" i="47" s="1"/>
  <c r="AI97" i="47" s="1"/>
  <c r="AJ97" i="47" s="1"/>
  <c r="AE35" i="47"/>
  <c r="AE30" i="47"/>
  <c r="AE194" i="47"/>
  <c r="AE175" i="47"/>
  <c r="AE34" i="47"/>
  <c r="AE56" i="47"/>
  <c r="AE55" i="47"/>
  <c r="AE816" i="47"/>
  <c r="AH493" i="47" s="1"/>
  <c r="AI493" i="47" s="1"/>
  <c r="AJ493" i="47" s="1"/>
  <c r="AE813" i="47"/>
  <c r="AH490" i="47" s="1"/>
  <c r="AI490" i="47" s="1"/>
  <c r="AJ490" i="47" s="1"/>
  <c r="AE806" i="47"/>
  <c r="AH483" i="47" s="1"/>
  <c r="AI483" i="47" s="1"/>
  <c r="AJ483" i="47" s="1"/>
  <c r="AE798" i="47"/>
  <c r="AE796" i="47"/>
  <c r="AE785" i="47"/>
  <c r="AH471" i="47" s="1"/>
  <c r="AI471" i="47" s="1"/>
  <c r="AJ471" i="47" s="1"/>
  <c r="AE750" i="47"/>
  <c r="AE748" i="47"/>
  <c r="AH949" i="47"/>
  <c r="AI949" i="47" s="1"/>
  <c r="AJ949" i="47" s="1"/>
  <c r="AE668" i="47"/>
  <c r="AE531" i="47"/>
  <c r="AE528" i="47"/>
  <c r="AE527" i="47"/>
  <c r="AE476" i="47"/>
  <c r="AH279" i="47" s="1"/>
  <c r="AI279" i="47" s="1"/>
  <c r="AJ279" i="47" s="1"/>
  <c r="AE472" i="47"/>
  <c r="AE432" i="47"/>
  <c r="AE422" i="47"/>
  <c r="AE207" i="47"/>
  <c r="AE16" i="47"/>
  <c r="AE452" i="47"/>
  <c r="AE263" i="47"/>
  <c r="AE249" i="47"/>
  <c r="AE412" i="47"/>
  <c r="AE27" i="47"/>
  <c r="AE403" i="47"/>
  <c r="AE401" i="47"/>
  <c r="AH229" i="47" s="1"/>
  <c r="AI229" i="47" s="1"/>
  <c r="AJ229" i="47" s="1"/>
  <c r="AE392" i="47"/>
  <c r="AH225" i="47" s="1"/>
  <c r="AI225" i="47" s="1"/>
  <c r="AJ225" i="47" s="1"/>
  <c r="AE391" i="47"/>
  <c r="AE1096" i="47"/>
  <c r="AE388" i="47"/>
  <c r="AE344" i="47"/>
  <c r="AH199" i="47" s="1"/>
  <c r="AI199" i="47" s="1"/>
  <c r="AJ199" i="47" s="1"/>
  <c r="AE343" i="47"/>
  <c r="AE340" i="47"/>
  <c r="AE339" i="47"/>
  <c r="AH197" i="47" s="1"/>
  <c r="AI197" i="47" s="1"/>
  <c r="AJ197" i="47" s="1"/>
  <c r="AE338" i="47"/>
  <c r="AE337" i="47"/>
  <c r="AH196" i="47"/>
  <c r="AI196" i="47" s="1"/>
  <c r="AJ196" i="47" s="1"/>
  <c r="AE335" i="47"/>
  <c r="AH195" i="47" s="1"/>
  <c r="AI195" i="47" s="1"/>
  <c r="AJ195" i="47" s="1"/>
  <c r="AE326" i="47"/>
  <c r="AE325" i="47"/>
  <c r="AE315" i="47"/>
  <c r="AE298" i="47"/>
  <c r="AH173" i="47" s="1"/>
  <c r="AI173" i="47" s="1"/>
  <c r="AJ173" i="47" s="1"/>
  <c r="AE42" i="47"/>
  <c r="AE41" i="47"/>
  <c r="AE40" i="47"/>
  <c r="AE115" i="47"/>
  <c r="AE102" i="47"/>
  <c r="AE88" i="47"/>
  <c r="AE82" i="47"/>
  <c r="AE78" i="47"/>
  <c r="AH44" i="47" s="1"/>
  <c r="AI44" i="47" s="1"/>
  <c r="AJ44" i="47" s="1"/>
  <c r="AE76" i="47"/>
  <c r="AE74" i="47"/>
  <c r="AE73" i="47"/>
  <c r="B15" i="18"/>
  <c r="AE10" i="47"/>
  <c r="AK348" i="47"/>
  <c r="AE1550" i="47"/>
  <c r="AK49" i="47"/>
  <c r="AE969" i="47"/>
  <c r="AE1053" i="47"/>
  <c r="AE1051" i="47"/>
  <c r="AE1288" i="47"/>
  <c r="AE1000" i="47"/>
  <c r="AK52" i="47"/>
  <c r="AE1314" i="47"/>
  <c r="AK499" i="47"/>
  <c r="AE1430" i="47"/>
  <c r="AE680" i="47"/>
  <c r="AH405" i="47" s="1"/>
  <c r="AI405" i="47" s="1"/>
  <c r="AJ405" i="47" s="1"/>
  <c r="AE281" i="47"/>
  <c r="AK511" i="47"/>
  <c r="AE43" i="47"/>
  <c r="AE735" i="47"/>
  <c r="AE1052" i="47"/>
  <c r="AE107" i="47"/>
  <c r="AE192" i="47"/>
  <c r="AE557" i="47"/>
  <c r="AH331" i="47" s="1"/>
  <c r="AI331" i="47" s="1"/>
  <c r="AJ331" i="47" s="1"/>
  <c r="AE951" i="47"/>
  <c r="AH582" i="47" s="1"/>
  <c r="AI582" i="47" s="1"/>
  <c r="AJ582" i="47" s="1"/>
  <c r="AE855" i="47"/>
  <c r="AE1439" i="47"/>
  <c r="AH878" i="47" s="1"/>
  <c r="AI878" i="47" s="1"/>
  <c r="AJ878" i="47" s="1"/>
  <c r="AE840" i="47"/>
  <c r="AE736" i="47"/>
  <c r="AE1032" i="47"/>
  <c r="AE1511" i="47"/>
  <c r="AH921" i="47" s="1"/>
  <c r="AI921" i="47" s="1"/>
  <c r="AJ921" i="47" s="1"/>
  <c r="AE1002" i="47"/>
  <c r="AE347" i="47"/>
  <c r="AH201" i="47" s="1"/>
  <c r="AI201" i="47" s="1"/>
  <c r="AJ201" i="47" s="1"/>
  <c r="AE461" i="47"/>
  <c r="AE869" i="47"/>
  <c r="AK410" i="47"/>
  <c r="AE503" i="47"/>
  <c r="AE1174" i="47"/>
  <c r="AE248" i="47"/>
  <c r="AE387" i="47"/>
  <c r="AE805" i="47"/>
  <c r="AH482" i="47" s="1"/>
  <c r="AI482" i="47" s="1"/>
  <c r="AJ482" i="47" s="1"/>
  <c r="AE1373" i="47"/>
  <c r="AE1380" i="47"/>
  <c r="AE433" i="47"/>
  <c r="AH259" i="47" s="1"/>
  <c r="AI259" i="47" s="1"/>
  <c r="AJ259" i="47" s="1"/>
  <c r="AE439" i="47"/>
  <c r="AH263" i="47" s="1"/>
  <c r="AI263" i="47" s="1"/>
  <c r="AJ263" i="47" s="1"/>
  <c r="AE625" i="47"/>
  <c r="AE740" i="47"/>
  <c r="AE322" i="47"/>
  <c r="AH186" i="47" s="1"/>
  <c r="AI186" i="47" s="1"/>
  <c r="AJ186" i="47" s="1"/>
  <c r="AE1173" i="47"/>
  <c r="AE305" i="47"/>
  <c r="AK550" i="47"/>
  <c r="AE1069" i="47"/>
  <c r="AE861" i="47"/>
  <c r="AE594" i="47"/>
  <c r="AH356" i="47" s="1"/>
  <c r="AI356" i="47" s="1"/>
  <c r="AJ356" i="47" s="1"/>
  <c r="AE141" i="47"/>
  <c r="AE752" i="47"/>
  <c r="AE1413" i="47"/>
  <c r="AE481" i="47"/>
  <c r="AE1239" i="47"/>
  <c r="AE327" i="47"/>
  <c r="AH189" i="47" s="1"/>
  <c r="AI189" i="47" s="1"/>
  <c r="AJ189" i="47" s="1"/>
  <c r="AE252" i="47"/>
  <c r="AH146" i="47" s="1"/>
  <c r="AI146" i="47" s="1"/>
  <c r="AJ146" i="47" s="1"/>
  <c r="AE1042" i="47"/>
  <c r="AH640" i="47" s="1"/>
  <c r="AI640" i="47" s="1"/>
  <c r="AJ640" i="47" s="1"/>
  <c r="AE87" i="47"/>
  <c r="AK353" i="47"/>
  <c r="AE1068" i="47"/>
  <c r="AK188" i="47"/>
  <c r="AE1346" i="47"/>
  <c r="AE539" i="47"/>
  <c r="AE1133" i="47"/>
  <c r="AE1454" i="47"/>
  <c r="AE666" i="47"/>
  <c r="AE591" i="47"/>
  <c r="AE497" i="47"/>
  <c r="AE127" i="47"/>
  <c r="AE178" i="47"/>
  <c r="AE566" i="47"/>
  <c r="AK283" i="47"/>
  <c r="AE483" i="47"/>
  <c r="AE1315" i="47"/>
  <c r="AE1420" i="47"/>
  <c r="AH861" i="47" s="1"/>
  <c r="AI861" i="47" s="1"/>
  <c r="AJ861" i="47" s="1"/>
  <c r="AE33" i="47"/>
  <c r="AE86" i="47"/>
  <c r="AE80" i="47"/>
  <c r="AK312" i="47"/>
  <c r="AE1441" i="47"/>
  <c r="AH880" i="47" s="1"/>
  <c r="AI880" i="47" s="1"/>
  <c r="AJ880" i="47" s="1"/>
  <c r="AE1436" i="47"/>
  <c r="AE754" i="47"/>
  <c r="AH448" i="47" s="1"/>
  <c r="AI448" i="47" s="1"/>
  <c r="AJ448" i="47" s="1"/>
  <c r="AE1505" i="47"/>
  <c r="AE258" i="47"/>
  <c r="AH151" i="47" s="1"/>
  <c r="AI151" i="47" s="1"/>
  <c r="AJ151" i="47" s="1"/>
  <c r="AE1349" i="47"/>
  <c r="AH821" i="47" s="1"/>
  <c r="AI821" i="47" s="1"/>
  <c r="AJ821" i="47" s="1"/>
  <c r="AE386" i="47"/>
  <c r="AE1190" i="47"/>
  <c r="AE1233" i="47"/>
  <c r="AK764" i="47"/>
  <c r="AE1293" i="47"/>
  <c r="AE482" i="47"/>
  <c r="AE149" i="47"/>
  <c r="AE851" i="47"/>
  <c r="AH518" i="47" s="1"/>
  <c r="AI518" i="47" s="1"/>
  <c r="AJ518" i="47" s="1"/>
  <c r="AE502" i="47"/>
  <c r="AE624" i="47"/>
  <c r="AH375" i="47" s="1"/>
  <c r="AI375" i="47" s="1"/>
  <c r="AJ375" i="47" s="1"/>
  <c r="AE1036" i="47"/>
  <c r="AE1355" i="47"/>
  <c r="AE108" i="47"/>
  <c r="AE1312" i="47"/>
  <c r="AE239" i="47"/>
  <c r="AE416" i="47"/>
  <c r="AK736" i="47"/>
  <c r="AE1341" i="47"/>
  <c r="AE938" i="47"/>
  <c r="AH574" i="47" s="1"/>
  <c r="AI574" i="47" s="1"/>
  <c r="AJ574" i="47" s="1"/>
  <c r="AE267" i="47"/>
  <c r="AE1533" i="47"/>
  <c r="AE1247" i="47"/>
  <c r="AE995" i="47"/>
  <c r="AE1291" i="47"/>
  <c r="AE573" i="47"/>
  <c r="AH340" i="47" s="1"/>
  <c r="AI340" i="47" s="1"/>
  <c r="AJ340" i="47" s="1"/>
  <c r="AE822" i="47"/>
  <c r="AE1194" i="47"/>
  <c r="AE167" i="47"/>
  <c r="AE800" i="47"/>
  <c r="AH478" i="47" s="1"/>
  <c r="AI478" i="47" s="1"/>
  <c r="AJ478" i="47" s="1"/>
  <c r="AE390" i="47"/>
  <c r="AE36" i="47"/>
  <c r="AE521" i="47"/>
  <c r="AE887" i="47"/>
  <c r="AH544" i="47" s="1"/>
  <c r="AI544" i="47" s="1"/>
  <c r="AJ544" i="47" s="1"/>
  <c r="AE1383" i="47"/>
  <c r="AE845" i="47"/>
  <c r="AH512" i="47" s="1"/>
  <c r="AI512" i="47" s="1"/>
  <c r="AJ512" i="47" s="1"/>
  <c r="AE126" i="47"/>
  <c r="AH73" i="47" s="1"/>
  <c r="AI73" i="47" s="1"/>
  <c r="AJ73" i="47" s="1"/>
  <c r="AE586" i="47"/>
  <c r="AE282" i="47"/>
  <c r="AE376" i="47"/>
  <c r="AE361" i="47"/>
  <c r="AH209" i="47" s="1"/>
  <c r="AI209" i="47" s="1"/>
  <c r="AJ209" i="47" s="1"/>
  <c r="AE355" i="47"/>
  <c r="AH205" i="47" s="1"/>
  <c r="AI205" i="47" s="1"/>
  <c r="AJ205" i="47" s="1"/>
  <c r="AE1302" i="47"/>
  <c r="AH792" i="47" s="1"/>
  <c r="AI792" i="47" s="1"/>
  <c r="AJ792" i="47" s="1"/>
  <c r="AE345" i="47"/>
  <c r="AE1026" i="47"/>
  <c r="AE1114" i="47"/>
  <c r="AH688" i="47" s="1"/>
  <c r="AI688" i="47" s="1"/>
  <c r="AJ688" i="47" s="1"/>
  <c r="AE504" i="47"/>
  <c r="AE29" i="47"/>
  <c r="AH19" i="47" s="1"/>
  <c r="AI19" i="47" s="1"/>
  <c r="AJ19" i="47" s="1"/>
  <c r="AE474" i="47"/>
  <c r="AE1537" i="47"/>
  <c r="AH944" i="47" s="1"/>
  <c r="AI944" i="47" s="1"/>
  <c r="AJ944" i="47" s="1"/>
  <c r="AE104" i="47"/>
  <c r="AH60" i="47" s="1"/>
  <c r="AI60" i="47" s="1"/>
  <c r="AJ60" i="47" s="1"/>
  <c r="AE1191" i="47"/>
  <c r="AE519" i="47"/>
  <c r="AE1175" i="47"/>
  <c r="AK660" i="47"/>
  <c r="AE1079" i="47"/>
  <c r="AH666" i="47" s="1"/>
  <c r="AI666" i="47" s="1"/>
  <c r="AJ666" i="47" s="1"/>
  <c r="AE1418" i="47"/>
  <c r="AH859" i="47" s="1"/>
  <c r="AI859" i="47" s="1"/>
  <c r="AJ859" i="47" s="1"/>
  <c r="AE1360" i="47"/>
  <c r="AE595" i="47"/>
  <c r="AE915" i="47"/>
  <c r="AE286" i="47"/>
  <c r="AE1035" i="47"/>
  <c r="AE14" i="47"/>
  <c r="AH10" i="47" s="1"/>
  <c r="AI10" i="47" s="1"/>
  <c r="AJ10" i="47" s="1"/>
  <c r="AE499" i="47"/>
  <c r="AH562" i="47"/>
  <c r="AI562" i="47" s="1"/>
  <c r="AJ562" i="47" s="1"/>
  <c r="AK562" i="47"/>
  <c r="AK559" i="47"/>
  <c r="AH559" i="47"/>
  <c r="AI559" i="47" s="1"/>
  <c r="AJ559" i="47" s="1"/>
  <c r="AH510" i="47"/>
  <c r="AI510" i="47" s="1"/>
  <c r="AJ510" i="47" s="1"/>
  <c r="AK510" i="47"/>
  <c r="AH148" i="47"/>
  <c r="AI148" i="47" s="1"/>
  <c r="AJ148" i="47" s="1"/>
  <c r="AK148" i="47"/>
  <c r="AE445" i="47"/>
  <c r="AE441" i="47"/>
  <c r="AH328" i="47"/>
  <c r="AI328" i="47" s="1"/>
  <c r="AJ328" i="47" s="1"/>
  <c r="AH329" i="47"/>
  <c r="AI329" i="47" s="1"/>
  <c r="AJ329" i="47" s="1"/>
  <c r="AK7" i="47"/>
  <c r="AK4" i="47"/>
  <c r="AH4" i="47"/>
  <c r="AI4" i="47" s="1"/>
  <c r="AJ4" i="47" s="1"/>
  <c r="AK2" i="47"/>
  <c r="AH2" i="47"/>
  <c r="AB11" i="18"/>
  <c r="AB16" i="18"/>
  <c r="AB12" i="18"/>
  <c r="AB14" i="18"/>
  <c r="AB15" i="18"/>
  <c r="B20" i="18"/>
  <c r="B19" i="18"/>
  <c r="AB5" i="18"/>
  <c r="B18" i="18"/>
  <c r="AB13" i="18"/>
  <c r="AB9" i="18"/>
  <c r="AB17" i="18"/>
  <c r="AB6" i="18"/>
  <c r="AB7" i="18"/>
  <c r="AB10" i="18"/>
  <c r="AB8" i="18"/>
  <c r="AK120" i="47"/>
  <c r="AE1515" i="47"/>
  <c r="AK884" i="47"/>
  <c r="AH884" i="47"/>
  <c r="AI884" i="47" s="1"/>
  <c r="AJ884" i="47" s="1"/>
  <c r="AK110" i="47"/>
  <c r="AK906" i="47"/>
  <c r="AK278" i="47"/>
  <c r="AH763" i="47"/>
  <c r="AI763" i="47" s="1"/>
  <c r="AJ763" i="47" s="1"/>
  <c r="AK831" i="47"/>
  <c r="AK358" i="47"/>
  <c r="AK770" i="47"/>
  <c r="AE1534" i="47"/>
  <c r="AH941" i="47" s="1"/>
  <c r="AI941" i="47" s="1"/>
  <c r="AJ941" i="47" s="1"/>
  <c r="AK638" i="47"/>
  <c r="AK651" i="47"/>
  <c r="AE1512" i="47"/>
  <c r="AK785" i="47"/>
  <c r="AK264" i="47"/>
  <c r="AK759" i="47"/>
  <c r="AK130" i="47"/>
  <c r="AE505" i="47"/>
  <c r="AE671" i="47"/>
  <c r="AK25" i="47"/>
  <c r="AE271" i="47"/>
  <c r="AK488" i="47"/>
  <c r="AH488" i="47"/>
  <c r="AI488" i="47" s="1"/>
  <c r="AJ488" i="47" s="1"/>
  <c r="AK317" i="47"/>
  <c r="AH317" i="47"/>
  <c r="AI317" i="47" s="1"/>
  <c r="AJ317" i="47" s="1"/>
  <c r="AK644" i="47"/>
  <c r="AK11" i="47"/>
  <c r="AK20" i="47"/>
  <c r="AK583" i="47"/>
  <c r="AK401" i="47"/>
  <c r="AK456" i="47"/>
  <c r="AH456" i="47"/>
  <c r="AI456" i="47" s="1"/>
  <c r="AJ456" i="47" s="1"/>
  <c r="AK717" i="47"/>
  <c r="AH721" i="47"/>
  <c r="AI721" i="47" s="1"/>
  <c r="AJ721" i="47" s="1"/>
  <c r="AK719" i="47"/>
  <c r="AE1169" i="47"/>
  <c r="AH720" i="47" s="1"/>
  <c r="AI720" i="47" s="1"/>
  <c r="AJ720" i="47" s="1"/>
  <c r="AK715" i="47"/>
  <c r="AE1164" i="47"/>
  <c r="AE1166" i="47"/>
  <c r="AK632" i="47"/>
  <c r="AE1155" i="47"/>
  <c r="AK268" i="47"/>
  <c r="AK773" i="47"/>
  <c r="AK653" i="47"/>
  <c r="AH653" i="47"/>
  <c r="AI653" i="47" s="1"/>
  <c r="AJ653" i="47" s="1"/>
  <c r="AK257" i="47"/>
  <c r="AK895" i="47"/>
  <c r="AK647" i="47"/>
  <c r="AK117" i="47"/>
  <c r="AH117" i="47"/>
  <c r="AI117" i="47" s="1"/>
  <c r="AJ117" i="47" s="1"/>
  <c r="AH603" i="47"/>
  <c r="AI603" i="47" s="1"/>
  <c r="AJ603" i="47" s="1"/>
  <c r="AH114" i="47"/>
  <c r="AI114" i="47" s="1"/>
  <c r="AJ114" i="47" s="1"/>
  <c r="AH561" i="47"/>
  <c r="AI561" i="47" s="1"/>
  <c r="AJ561" i="47" s="1"/>
  <c r="AK561" i="47"/>
  <c r="AK436" i="47"/>
  <c r="AK155" i="47"/>
  <c r="AK623" i="47"/>
  <c r="AK795" i="47"/>
  <c r="AK178" i="47"/>
  <c r="AK530" i="47"/>
  <c r="AK566" i="47"/>
  <c r="AK515" i="47"/>
  <c r="AE848" i="47"/>
  <c r="AH875" i="47" s="1"/>
  <c r="AI875" i="47" s="1"/>
  <c r="AJ875" i="47" s="1"/>
  <c r="AK893" i="47"/>
  <c r="AK610" i="47"/>
  <c r="AH610" i="47"/>
  <c r="AI610" i="47" s="1"/>
  <c r="AJ610" i="47" s="1"/>
  <c r="AK21" i="47"/>
  <c r="AK405" i="47"/>
  <c r="AK496" i="47"/>
  <c r="AH496" i="47"/>
  <c r="AI496" i="47" s="1"/>
  <c r="AJ496" i="47" s="1"/>
  <c r="AK144" i="47"/>
  <c r="AH144" i="47"/>
  <c r="AI144" i="47" s="1"/>
  <c r="AJ144" i="47" s="1"/>
  <c r="AE1049" i="47"/>
  <c r="AE1102" i="47"/>
  <c r="AE1504" i="47"/>
  <c r="AE976" i="47"/>
  <c r="AK100" i="47"/>
  <c r="AE1013" i="47"/>
  <c r="AH622" i="47" s="1"/>
  <c r="AI622" i="47" s="1"/>
  <c r="AJ622" i="47" s="1"/>
  <c r="AK267" i="47"/>
  <c r="AK626" i="47"/>
  <c r="AE747" i="47"/>
  <c r="AK389" i="47"/>
  <c r="AK241" i="47"/>
  <c r="AH467" i="47"/>
  <c r="AI467" i="47" s="1"/>
  <c r="AJ467" i="47" s="1"/>
  <c r="AK467" i="47"/>
  <c r="AK128" i="47"/>
  <c r="AE757" i="47"/>
  <c r="AK53" i="47"/>
  <c r="AK363" i="47"/>
  <c r="AE596" i="47"/>
  <c r="AK734" i="47"/>
  <c r="AK354" i="47"/>
  <c r="AE593" i="47"/>
  <c r="AK349" i="47"/>
  <c r="AK341" i="47"/>
  <c r="AK449" i="47"/>
  <c r="AE559" i="47"/>
  <c r="AK324" i="47"/>
  <c r="AK323" i="47"/>
  <c r="AE548" i="47"/>
  <c r="AH324" i="47" s="1"/>
  <c r="AI324" i="47" s="1"/>
  <c r="AJ324" i="47" s="1"/>
  <c r="AK713" i="47"/>
  <c r="AE538" i="47"/>
  <c r="AK593" i="47"/>
  <c r="AH8" i="47"/>
  <c r="AI8" i="47" s="1"/>
  <c r="AJ8" i="47" s="1"/>
  <c r="AK187" i="47"/>
  <c r="AH251" i="47"/>
  <c r="AI251" i="47" s="1"/>
  <c r="AJ251" i="47" s="1"/>
  <c r="AK251" i="47"/>
  <c r="AK778" i="47"/>
  <c r="AK59" i="47"/>
  <c r="AE1393" i="47"/>
  <c r="AK677" i="47"/>
  <c r="AK308" i="47"/>
  <c r="AK243" i="47"/>
  <c r="AH243" i="47"/>
  <c r="AI243" i="47" s="1"/>
  <c r="AJ243" i="47" s="1"/>
  <c r="AH933" i="47"/>
  <c r="AI933" i="47" s="1"/>
  <c r="AJ933" i="47" s="1"/>
  <c r="AK933" i="47"/>
  <c r="AK929" i="47"/>
  <c r="AK498" i="47"/>
  <c r="AK643" i="47"/>
  <c r="AK549" i="47"/>
  <c r="AE686" i="47"/>
  <c r="AK175" i="47"/>
  <c r="AE415" i="47"/>
  <c r="AH241" i="47" s="1"/>
  <c r="AI241" i="47" s="1"/>
  <c r="AJ241" i="47" s="1"/>
  <c r="AE1299" i="47"/>
  <c r="AK240" i="47"/>
  <c r="AE294" i="47"/>
  <c r="AH106" i="47"/>
  <c r="AI106" i="47" s="1"/>
  <c r="AJ106" i="47" s="1"/>
  <c r="AE1025" i="47"/>
  <c r="AK428" i="47"/>
  <c r="AE478" i="47"/>
  <c r="AH281" i="47" s="1"/>
  <c r="AI281" i="47" s="1"/>
  <c r="AJ281" i="47" s="1"/>
  <c r="AE1063" i="47"/>
  <c r="AK655" i="47"/>
  <c r="AK104" i="47"/>
  <c r="AE241" i="47"/>
  <c r="AK133" i="47"/>
  <c r="AE230" i="47"/>
  <c r="AK769" i="47"/>
  <c r="AE154" i="47"/>
  <c r="AE324" i="47"/>
  <c r="AE1061" i="47"/>
  <c r="AE1062" i="47"/>
  <c r="AE1323" i="47"/>
  <c r="AH806" i="47" s="1"/>
  <c r="AI806" i="47" s="1"/>
  <c r="AJ806" i="47" s="1"/>
  <c r="AE1007" i="47"/>
  <c r="AE1517" i="47"/>
  <c r="AK654" i="47"/>
  <c r="AK476" i="47"/>
  <c r="AE751" i="47"/>
  <c r="AE1434" i="47"/>
  <c r="AH874" i="47" s="1"/>
  <c r="AI874" i="47" s="1"/>
  <c r="AJ874" i="47" s="1"/>
  <c r="AK245" i="47"/>
  <c r="AE1196" i="47"/>
  <c r="AK5" i="47"/>
  <c r="AE1382" i="47"/>
  <c r="AE219" i="47"/>
  <c r="AK725" i="47"/>
  <c r="AK152" i="47"/>
  <c r="AE124" i="47"/>
  <c r="AK528" i="47"/>
  <c r="AE121" i="47"/>
  <c r="AK362" i="47"/>
  <c r="AE1210" i="47"/>
  <c r="AE119" i="47"/>
  <c r="AK194" i="47"/>
  <c r="AE118" i="47"/>
  <c r="AK90" i="47"/>
  <c r="AH824" i="47"/>
  <c r="AI824" i="47" s="1"/>
  <c r="AJ824" i="47" s="1"/>
  <c r="AK824" i="47"/>
  <c r="AK817" i="47"/>
  <c r="AH817" i="47"/>
  <c r="AI817" i="47" s="1"/>
  <c r="AJ817" i="47" s="1"/>
  <c r="AK63" i="47"/>
  <c r="AH63" i="47"/>
  <c r="AI63" i="47" s="1"/>
  <c r="AJ63" i="47" s="1"/>
  <c r="AK203" i="47"/>
  <c r="AE101" i="47"/>
  <c r="AE523" i="47"/>
  <c r="AH310" i="47" s="1"/>
  <c r="AI310" i="47" s="1"/>
  <c r="AJ310" i="47" s="1"/>
  <c r="AE1214" i="47"/>
  <c r="AE993" i="47"/>
  <c r="AK407" i="47"/>
  <c r="AK791" i="47"/>
  <c r="AE561" i="47"/>
  <c r="AE514" i="47"/>
  <c r="AE1245" i="47"/>
  <c r="AK54" i="47"/>
  <c r="AE91" i="47"/>
  <c r="AE438" i="47"/>
  <c r="AH262" i="47" s="1"/>
  <c r="AI262" i="47" s="1"/>
  <c r="AJ262" i="47" s="1"/>
  <c r="AE814" i="47"/>
  <c r="AH491" i="47" s="1"/>
  <c r="AI491" i="47" s="1"/>
  <c r="AJ491" i="47" s="1"/>
  <c r="AE988" i="47"/>
  <c r="AE437" i="47"/>
  <c r="AE1379" i="47"/>
  <c r="AH841" i="47" s="1"/>
  <c r="AI841" i="47" s="1"/>
  <c r="AJ841" i="47" s="1"/>
  <c r="AE454" i="47"/>
  <c r="AE926" i="47"/>
  <c r="AE1539" i="47"/>
  <c r="AH946" i="47" s="1"/>
  <c r="AI946" i="47" s="1"/>
  <c r="AJ946" i="47" s="1"/>
  <c r="AK864" i="47"/>
  <c r="AH3" i="47"/>
  <c r="AI3" i="47" s="1"/>
  <c r="AJ3" i="47" s="1"/>
  <c r="AK3" i="47"/>
  <c r="AK316" i="47"/>
  <c r="AH316" i="47"/>
  <c r="AI316" i="47" s="1"/>
  <c r="AJ316" i="47" s="1"/>
  <c r="AK468" i="47"/>
  <c r="AH468" i="47"/>
  <c r="AI468" i="47" s="1"/>
  <c r="AJ468" i="47" s="1"/>
  <c r="AK129" i="47"/>
  <c r="AE72" i="47"/>
  <c r="AE516" i="47"/>
  <c r="AK586" i="47"/>
  <c r="AE274" i="47"/>
  <c r="AE332" i="47"/>
  <c r="AE362" i="47"/>
  <c r="AH210" i="47" s="1"/>
  <c r="AI210" i="47" s="1"/>
  <c r="AJ210" i="47" s="1"/>
  <c r="AE562" i="47"/>
  <c r="AE443" i="47"/>
  <c r="AE808" i="47"/>
  <c r="AH485" i="47" s="1"/>
  <c r="AI485" i="47" s="1"/>
  <c r="AJ485" i="47" s="1"/>
  <c r="AE1118" i="47"/>
  <c r="AE999" i="47"/>
  <c r="AE465" i="47"/>
  <c r="AK218" i="47"/>
  <c r="AE970" i="47"/>
  <c r="AE1265" i="47"/>
  <c r="AE515" i="47"/>
  <c r="AK102" i="47"/>
  <c r="AE1240" i="47"/>
  <c r="AK227" i="47"/>
  <c r="AK280" i="47"/>
  <c r="AK121" i="47"/>
  <c r="AE98" i="47"/>
  <c r="AE103" i="47"/>
  <c r="AH59" i="47" s="1"/>
  <c r="AI59" i="47" s="1"/>
  <c r="AJ59" i="47" s="1"/>
  <c r="AE776" i="47"/>
  <c r="AH462" i="47" s="1"/>
  <c r="AI462" i="47" s="1"/>
  <c r="AJ462" i="47" s="1"/>
  <c r="AE1119" i="47"/>
  <c r="AE174" i="47"/>
  <c r="AE477" i="47"/>
  <c r="AH280" i="47" s="1"/>
  <c r="AI280" i="47" s="1"/>
  <c r="AJ280" i="47" s="1"/>
  <c r="AE449" i="47"/>
  <c r="AH265" i="47" s="1"/>
  <c r="AI265" i="47" s="1"/>
  <c r="AJ265" i="47" s="1"/>
  <c r="AK461" i="47"/>
  <c r="AE117" i="47"/>
  <c r="AH68" i="47" s="1"/>
  <c r="AI68" i="47" s="1"/>
  <c r="AJ68" i="47" s="1"/>
  <c r="AE329" i="47"/>
  <c r="AH190" i="47" s="1"/>
  <c r="AI190" i="47" s="1"/>
  <c r="AJ190" i="47" s="1"/>
  <c r="AE758" i="47"/>
  <c r="AE427" i="47"/>
  <c r="AH255" i="47" s="1"/>
  <c r="AI255" i="47" s="1"/>
  <c r="AJ255" i="47" s="1"/>
  <c r="AE1386" i="47"/>
  <c r="AE1212" i="47"/>
  <c r="AE1015" i="47"/>
  <c r="AH624" i="47" s="1"/>
  <c r="AI624" i="47" s="1"/>
  <c r="AJ624" i="47" s="1"/>
  <c r="AK56" i="47"/>
  <c r="AK649" i="47"/>
  <c r="AH649" i="47"/>
  <c r="AI649" i="47" s="1"/>
  <c r="AJ649" i="47" s="1"/>
  <c r="AE1048" i="47"/>
  <c r="AK645" i="47"/>
  <c r="AH645" i="47"/>
  <c r="AI645" i="47" s="1"/>
  <c r="AJ645" i="47" s="1"/>
  <c r="AK639" i="47"/>
  <c r="AH639" i="47"/>
  <c r="AI639" i="47" s="1"/>
  <c r="AJ639" i="47" s="1"/>
  <c r="AK634" i="47"/>
  <c r="AH634" i="47"/>
  <c r="AI634" i="47" s="1"/>
  <c r="AJ634" i="47" s="1"/>
  <c r="AK625" i="47"/>
  <c r="AK622" i="47"/>
  <c r="AK612" i="47"/>
  <c r="AH612" i="47"/>
  <c r="AI612" i="47" s="1"/>
  <c r="AJ612" i="47" s="1"/>
  <c r="AK564" i="47"/>
  <c r="AH564" i="47"/>
  <c r="AI564" i="47" s="1"/>
  <c r="AJ564" i="47" s="1"/>
  <c r="AH543" i="47"/>
  <c r="AI543" i="47" s="1"/>
  <c r="AJ543" i="47" s="1"/>
  <c r="AK543" i="47"/>
  <c r="AK408" i="47"/>
  <c r="AH408" i="47"/>
  <c r="AI408" i="47" s="1"/>
  <c r="AJ408" i="47" s="1"/>
  <c r="AK314" i="47"/>
  <c r="AH314" i="47"/>
  <c r="AI314" i="47" s="1"/>
  <c r="AJ314" i="47" s="1"/>
  <c r="AK303" i="47"/>
  <c r="AH302" i="47"/>
  <c r="AI302" i="47" s="1"/>
  <c r="AJ302" i="47" s="1"/>
  <c r="AK302" i="47"/>
  <c r="AK183" i="47"/>
  <c r="AH183" i="47"/>
  <c r="AI183" i="47" s="1"/>
  <c r="AJ183" i="47" s="1"/>
  <c r="AK122" i="47"/>
  <c r="P23" i="18"/>
  <c r="P11" i="18"/>
  <c r="P24" i="18"/>
  <c r="P21" i="18"/>
  <c r="O24" i="18"/>
  <c r="O23" i="18"/>
  <c r="P13" i="18"/>
  <c r="P18" i="18"/>
  <c r="P20" i="18"/>
  <c r="O8" i="18"/>
  <c r="P6" i="18"/>
  <c r="P19" i="18"/>
  <c r="P9" i="18"/>
  <c r="O15" i="18"/>
  <c r="O12" i="18"/>
  <c r="P8" i="18"/>
  <c r="O21" i="18"/>
  <c r="P17" i="18"/>
  <c r="O7" i="18"/>
  <c r="P5" i="18"/>
  <c r="P15" i="18"/>
  <c r="O5" i="18"/>
  <c r="O11" i="18"/>
  <c r="O19" i="18"/>
  <c r="O13" i="18"/>
  <c r="P12" i="18"/>
  <c r="O18" i="18"/>
  <c r="O20" i="18"/>
  <c r="P7" i="18"/>
  <c r="P16" i="18"/>
  <c r="P10" i="18"/>
  <c r="P14" i="18"/>
  <c r="P22" i="18"/>
  <c r="O9" i="18"/>
  <c r="O10" i="18"/>
  <c r="O6" i="18"/>
  <c r="O17" i="18"/>
  <c r="O14" i="18"/>
  <c r="O16" i="18"/>
  <c r="O22" i="18"/>
  <c r="AE852" i="47"/>
  <c r="AE1498" i="47"/>
  <c r="AH912" i="47" s="1"/>
  <c r="AI912" i="47" s="1"/>
  <c r="AJ912" i="47" s="1"/>
  <c r="AE1462" i="47"/>
  <c r="AE1270" i="47"/>
  <c r="AE1259" i="47"/>
  <c r="AE1257" i="47"/>
  <c r="AE204" i="47"/>
  <c r="AE1463" i="47"/>
  <c r="AE1186" i="47"/>
  <c r="AH733" i="47" s="1"/>
  <c r="AI733" i="47" s="1"/>
  <c r="AJ733" i="47" s="1"/>
  <c r="AE1345" i="47"/>
  <c r="AE1171" i="47"/>
  <c r="AE1136" i="47"/>
  <c r="AE866" i="47"/>
  <c r="AE841" i="47"/>
  <c r="AE626" i="47"/>
  <c r="AE579" i="47"/>
  <c r="AE578" i="47"/>
  <c r="AH794" i="47" s="1"/>
  <c r="AI794" i="47" s="1"/>
  <c r="AJ794" i="47" s="1"/>
  <c r="AE577" i="47"/>
  <c r="AE576" i="47"/>
  <c r="AE574" i="47"/>
  <c r="AE1246" i="47"/>
  <c r="AE1236" i="47"/>
  <c r="AE1209" i="47"/>
  <c r="AE977" i="47"/>
  <c r="AH595" i="47" s="1"/>
  <c r="AI595" i="47" s="1"/>
  <c r="AJ595" i="47" s="1"/>
  <c r="AE952" i="47"/>
  <c r="AE684" i="47"/>
  <c r="AE494" i="47"/>
  <c r="AE31" i="47"/>
  <c r="AE181" i="47"/>
  <c r="AE1461" i="47"/>
  <c r="AE1361" i="47"/>
  <c r="AE721" i="47"/>
  <c r="AE498" i="47"/>
  <c r="AE455" i="47"/>
  <c r="AH268" i="47" s="1"/>
  <c r="AI268" i="47" s="1"/>
  <c r="AJ268" i="47" s="1"/>
  <c r="AE222" i="47"/>
  <c r="AE854" i="47"/>
  <c r="AE587" i="47"/>
  <c r="AH349" i="47" s="1"/>
  <c r="AI349" i="47" s="1"/>
  <c r="AJ349" i="47" s="1"/>
  <c r="AE558" i="47"/>
  <c r="AE1471" i="47"/>
  <c r="AH898" i="47" s="1"/>
  <c r="AI898" i="47" s="1"/>
  <c r="AJ898" i="47" s="1"/>
  <c r="AE980" i="47"/>
  <c r="AH598" i="47" s="1"/>
  <c r="AI598" i="47" s="1"/>
  <c r="AJ598" i="47" s="1"/>
  <c r="AE712" i="47"/>
  <c r="AH426" i="47" s="1"/>
  <c r="AI426" i="47" s="1"/>
  <c r="AJ426" i="47" s="1"/>
  <c r="AE704" i="47"/>
  <c r="AE695" i="47"/>
  <c r="AH415" i="47" s="1"/>
  <c r="AI415" i="47" s="1"/>
  <c r="AJ415" i="47" s="1"/>
  <c r="AE673" i="47"/>
  <c r="AE672" i="47"/>
  <c r="AH826" i="47"/>
  <c r="AI826" i="47" s="1"/>
  <c r="AJ826" i="47" s="1"/>
  <c r="AE413" i="47"/>
  <c r="AE411" i="47"/>
  <c r="AH236" i="47" s="1"/>
  <c r="AI236" i="47" s="1"/>
  <c r="AJ236" i="47" s="1"/>
  <c r="AE226" i="47"/>
  <c r="AE218" i="47"/>
  <c r="AE1445" i="47"/>
  <c r="AE895" i="47"/>
  <c r="AE575" i="47"/>
  <c r="AE1531" i="47"/>
  <c r="AH939" i="47" s="1"/>
  <c r="AI939" i="47" s="1"/>
  <c r="AJ939" i="47" s="1"/>
  <c r="AE1530" i="47"/>
  <c r="AH938" i="47" s="1"/>
  <c r="AI938" i="47" s="1"/>
  <c r="AJ938" i="47" s="1"/>
  <c r="AE1518" i="47"/>
  <c r="AE1336" i="47"/>
  <c r="AE1305" i="47"/>
  <c r="AE1290" i="47"/>
  <c r="AE1227" i="47"/>
  <c r="AH755" i="47" s="1"/>
  <c r="AI755" i="47" s="1"/>
  <c r="AJ755" i="47" s="1"/>
  <c r="AE1221" i="47"/>
  <c r="AE1027" i="47"/>
  <c r="AE958" i="47"/>
  <c r="AE734" i="47"/>
  <c r="AE1306" i="47"/>
  <c r="AH795" i="47" s="1"/>
  <c r="AI795" i="47" s="1"/>
  <c r="AJ795" i="47" s="1"/>
  <c r="AE1168" i="47"/>
  <c r="AE894" i="47"/>
  <c r="AE883" i="47"/>
  <c r="AH542" i="47" s="1"/>
  <c r="AI542" i="47" s="1"/>
  <c r="AJ542" i="47" s="1"/>
  <c r="AE849" i="47"/>
  <c r="AE636" i="47"/>
  <c r="AE610" i="47"/>
  <c r="AE228" i="47"/>
  <c r="AE730" i="47"/>
  <c r="AE720" i="47"/>
  <c r="AE713" i="47"/>
  <c r="AE706" i="47"/>
  <c r="AE689" i="47"/>
  <c r="AE674" i="47"/>
  <c r="AE448" i="47"/>
  <c r="AE1548" i="47"/>
  <c r="AE1547" i="47"/>
  <c r="AE1532" i="47"/>
  <c r="AE1297" i="47"/>
  <c r="AE1256" i="47"/>
  <c r="AE1213" i="47"/>
  <c r="AE1197" i="47"/>
  <c r="AE1364" i="47"/>
  <c r="AE1254" i="47"/>
  <c r="AE1237" i="47"/>
  <c r="AE1230" i="47"/>
  <c r="AE1126" i="47"/>
  <c r="AE583" i="47"/>
  <c r="AE580" i="47"/>
  <c r="AE306" i="47"/>
  <c r="AE451" i="47"/>
  <c r="AE208" i="47"/>
  <c r="AE1424" i="47"/>
  <c r="AE1422" i="47"/>
  <c r="AE1414" i="47"/>
  <c r="AH644" i="47" s="1"/>
  <c r="AI644" i="47" s="1"/>
  <c r="AJ644" i="47" s="1"/>
  <c r="AE1410" i="47"/>
  <c r="AE1387" i="47"/>
  <c r="AE1385" i="47"/>
  <c r="AE1381" i="47"/>
  <c r="AE1362" i="47"/>
  <c r="AH830" i="47" s="1"/>
  <c r="AI830" i="47" s="1"/>
  <c r="AJ830" i="47" s="1"/>
  <c r="AE621" i="47"/>
  <c r="AH372" i="47" s="1"/>
  <c r="AI372" i="47" s="1"/>
  <c r="AJ372" i="47" s="1"/>
  <c r="AE609" i="47"/>
  <c r="AE607" i="47"/>
  <c r="AE276" i="47"/>
  <c r="AH160" i="47" s="1"/>
  <c r="AI160" i="47" s="1"/>
  <c r="AJ160" i="47" s="1"/>
  <c r="AE1122" i="47"/>
  <c r="AE1116" i="47"/>
  <c r="AE1107" i="47"/>
  <c r="AH685" i="47" s="1"/>
  <c r="AI685" i="47" s="1"/>
  <c r="AJ685" i="47" s="1"/>
  <c r="AE1050" i="47"/>
  <c r="AE1039" i="47"/>
  <c r="AE1037" i="47"/>
  <c r="AE1018" i="47"/>
  <c r="AH625" i="47" s="1"/>
  <c r="AI625" i="47" s="1"/>
  <c r="AJ625" i="47" s="1"/>
  <c r="AE975" i="47"/>
  <c r="AH592" i="47" s="1"/>
  <c r="AI592" i="47" s="1"/>
  <c r="AJ592" i="47" s="1"/>
  <c r="AE972" i="47"/>
  <c r="AE726" i="47"/>
  <c r="AE817" i="47"/>
  <c r="AE803" i="47"/>
  <c r="AH480" i="47" s="1"/>
  <c r="AI480" i="47" s="1"/>
  <c r="AJ480" i="47" s="1"/>
  <c r="AE797" i="47"/>
  <c r="AE794" i="47"/>
  <c r="AH474" i="47" s="1"/>
  <c r="AI474" i="47" s="1"/>
  <c r="AJ474" i="47" s="1"/>
  <c r="AE775" i="47"/>
  <c r="AE683" i="47"/>
  <c r="AE430" i="47"/>
  <c r="AE429" i="47"/>
  <c r="AE419" i="47"/>
  <c r="AH248" i="47" s="1"/>
  <c r="AI248" i="47" s="1"/>
  <c r="AJ248" i="47" s="1"/>
  <c r="AE212" i="47"/>
  <c r="AE209" i="47"/>
  <c r="AE565" i="47"/>
  <c r="AE270" i="47"/>
  <c r="AH156" i="47" s="1"/>
  <c r="AI156" i="47" s="1"/>
  <c r="AJ156" i="47" s="1"/>
  <c r="AE266" i="47"/>
  <c r="AE545" i="47"/>
  <c r="AH322" i="47" s="1"/>
  <c r="AI322" i="47" s="1"/>
  <c r="AJ322" i="47" s="1"/>
  <c r="AE537" i="47"/>
  <c r="AE389" i="47"/>
  <c r="AE375" i="47"/>
  <c r="AE374" i="47"/>
  <c r="AE373" i="47"/>
  <c r="AE372" i="47"/>
  <c r="AE346" i="47"/>
  <c r="AE342" i="47"/>
  <c r="AE240" i="47"/>
  <c r="AE147" i="47"/>
  <c r="AE146" i="47"/>
  <c r="AE145" i="47"/>
  <c r="AE134" i="47"/>
  <c r="AE133" i="47"/>
  <c r="AE132" i="47"/>
  <c r="AE120" i="47"/>
  <c r="AE97" i="47"/>
  <c r="AE96" i="47"/>
  <c r="AE95" i="47"/>
  <c r="AE94" i="47"/>
  <c r="AE93" i="47"/>
  <c r="AE92" i="47"/>
  <c r="AE90" i="47"/>
  <c r="AE79" i="47"/>
  <c r="AG360" i="47"/>
  <c r="B27" i="18" s="1"/>
  <c r="AC2" i="47"/>
  <c r="AE2" i="47" s="1"/>
  <c r="T16" i="18"/>
  <c r="T11" i="18"/>
  <c r="S15" i="18"/>
  <c r="T14" i="18"/>
  <c r="T20" i="18"/>
  <c r="S14" i="18"/>
  <c r="S11" i="18"/>
  <c r="S6" i="18"/>
  <c r="S8" i="18"/>
  <c r="S19" i="18"/>
  <c r="S17" i="18"/>
  <c r="T7" i="18"/>
  <c r="S10" i="18"/>
  <c r="T19" i="18"/>
  <c r="T5" i="18"/>
  <c r="T9" i="18"/>
  <c r="T12" i="18"/>
  <c r="T18" i="18"/>
  <c r="T13" i="18"/>
  <c r="T6" i="18"/>
  <c r="T10" i="18"/>
  <c r="S13" i="18"/>
  <c r="S16" i="18"/>
  <c r="T21" i="18"/>
  <c r="T24" i="18"/>
  <c r="S24" i="18"/>
  <c r="T23" i="18"/>
  <c r="S23" i="18"/>
  <c r="T22" i="18"/>
  <c r="S22" i="18"/>
  <c r="S21" i="18"/>
  <c r="S7" i="18"/>
  <c r="S5" i="18"/>
  <c r="S18" i="18"/>
  <c r="S20" i="18"/>
  <c r="T15" i="18"/>
  <c r="S12" i="18"/>
  <c r="S9" i="18"/>
  <c r="T8" i="18"/>
  <c r="T17" i="18"/>
  <c r="AH601" i="47"/>
  <c r="AI601" i="47" s="1"/>
  <c r="AJ601" i="47" s="1"/>
  <c r="AH602" i="47"/>
  <c r="AI602" i="47" s="1"/>
  <c r="AJ602" i="47" s="1"/>
  <c r="AH246" i="47"/>
  <c r="AI246" i="47" s="1"/>
  <c r="AJ246" i="47" s="1"/>
  <c r="AH293" i="47"/>
  <c r="AI293" i="47" s="1"/>
  <c r="AJ293" i="47" s="1"/>
  <c r="AH433" i="47"/>
  <c r="AI433" i="47" s="1"/>
  <c r="AJ433" i="47" s="1"/>
  <c r="AH296" i="47"/>
  <c r="AI296" i="47" s="1"/>
  <c r="AJ296" i="47" s="1"/>
  <c r="AE865" i="47"/>
  <c r="AE864" i="47"/>
  <c r="AH530" i="47" s="1"/>
  <c r="AI530" i="47" s="1"/>
  <c r="AJ530" i="47" s="1"/>
  <c r="AE1019" i="47"/>
  <c r="AH626" i="47" s="1"/>
  <c r="AI626" i="47" s="1"/>
  <c r="AJ626" i="47" s="1"/>
  <c r="AE1020" i="47"/>
  <c r="AE220" i="47"/>
  <c r="AE221" i="47"/>
  <c r="AE1516" i="47"/>
  <c r="AE1519" i="47"/>
  <c r="AE1520" i="47"/>
  <c r="AE223" i="47"/>
  <c r="AE224" i="47"/>
  <c r="AH32" i="47"/>
  <c r="AI32" i="47" s="1"/>
  <c r="AJ32" i="47" s="1"/>
  <c r="AH306" i="47"/>
  <c r="AI306" i="47" s="1"/>
  <c r="AJ306" i="47" s="1"/>
  <c r="AH501" i="47" l="1"/>
  <c r="AI501" i="47" s="1"/>
  <c r="AJ501" i="47" s="1"/>
  <c r="AH514" i="47"/>
  <c r="AI514" i="47" s="1"/>
  <c r="AJ514" i="47" s="1"/>
  <c r="AH800" i="47"/>
  <c r="AI800" i="47" s="1"/>
  <c r="AJ800" i="47" s="1"/>
  <c r="AH590" i="47"/>
  <c r="AI590" i="47" s="1"/>
  <c r="AJ590" i="47" s="1"/>
  <c r="AH232" i="47"/>
  <c r="AI232" i="47" s="1"/>
  <c r="AJ232" i="47" s="1"/>
  <c r="AH34" i="47"/>
  <c r="AI34" i="47" s="1"/>
  <c r="AJ34" i="47" s="1"/>
  <c r="AH545" i="47"/>
  <c r="AI545" i="47" s="1"/>
  <c r="AJ545" i="47" s="1"/>
  <c r="AH757" i="47"/>
  <c r="AI757" i="47" s="1"/>
  <c r="AJ757" i="47" s="1"/>
  <c r="AH436" i="47"/>
  <c r="AI436" i="47" s="1"/>
  <c r="AJ436" i="47" s="1"/>
  <c r="AH656" i="47"/>
  <c r="AI656" i="47" s="1"/>
  <c r="AJ656" i="47" s="1"/>
  <c r="AH203" i="47"/>
  <c r="AI203" i="47" s="1"/>
  <c r="AJ203" i="47" s="1"/>
  <c r="AH838" i="47"/>
  <c r="AI838" i="47" s="1"/>
  <c r="AJ838" i="47" s="1"/>
  <c r="AH382" i="47"/>
  <c r="AI382" i="47" s="1"/>
  <c r="AJ382" i="47" s="1"/>
  <c r="AH579" i="47"/>
  <c r="AI579" i="47" s="1"/>
  <c r="AJ579" i="47" s="1"/>
  <c r="AH895" i="47"/>
  <c r="AI895" i="47" s="1"/>
  <c r="AJ895" i="47" s="1"/>
  <c r="AH774" i="47"/>
  <c r="AI774" i="47" s="1"/>
  <c r="AJ774" i="47" s="1"/>
  <c r="AH11" i="47"/>
  <c r="AI11" i="47" s="1"/>
  <c r="AJ11" i="47" s="1"/>
  <c r="AH275" i="47"/>
  <c r="AI275" i="47" s="1"/>
  <c r="AJ275" i="47" s="1"/>
  <c r="AH120" i="47"/>
  <c r="AI120" i="47" s="1"/>
  <c r="AJ120" i="47" s="1"/>
  <c r="AH110" i="47"/>
  <c r="AI110" i="47" s="1"/>
  <c r="AJ110" i="47" s="1"/>
  <c r="AH549" i="47"/>
  <c r="AI549" i="47" s="1"/>
  <c r="AJ549" i="47" s="1"/>
  <c r="AH175" i="47"/>
  <c r="AI175" i="47" s="1"/>
  <c r="AJ175" i="47" s="1"/>
  <c r="AH98" i="47"/>
  <c r="AI98" i="47" s="1"/>
  <c r="AJ98" i="47" s="1"/>
  <c r="AH772" i="47"/>
  <c r="AI772" i="47" s="1"/>
  <c r="AJ772" i="47" s="1"/>
  <c r="AH118" i="47"/>
  <c r="AI118" i="47" s="1"/>
  <c r="AJ118" i="47" s="1"/>
  <c r="AH257" i="47"/>
  <c r="AI257" i="47" s="1"/>
  <c r="AJ257" i="47" s="1"/>
  <c r="AH506" i="47"/>
  <c r="AI506" i="47" s="1"/>
  <c r="AJ506" i="47" s="1"/>
  <c r="AH413" i="47"/>
  <c r="AI413" i="47" s="1"/>
  <c r="AJ413" i="47" s="1"/>
  <c r="AH438" i="47"/>
  <c r="AI438" i="47" s="1"/>
  <c r="AJ438" i="47" s="1"/>
  <c r="AH23" i="47"/>
  <c r="AI23" i="47" s="1"/>
  <c r="AJ23" i="47" s="1"/>
  <c r="AH182" i="47"/>
  <c r="AI182" i="47" s="1"/>
  <c r="AJ182" i="47" s="1"/>
  <c r="AH103" i="47"/>
  <c r="AI103" i="47" s="1"/>
  <c r="AJ103" i="47" s="1"/>
  <c r="AH138" i="47"/>
  <c r="AI138" i="47" s="1"/>
  <c r="AJ138" i="47" s="1"/>
  <c r="AH717" i="47"/>
  <c r="AI717" i="47" s="1"/>
  <c r="AJ717" i="47" s="1"/>
  <c r="AH862" i="47"/>
  <c r="AI862" i="47" s="1"/>
  <c r="AJ862" i="47" s="1"/>
  <c r="AH494" i="47"/>
  <c r="AI494" i="47" s="1"/>
  <c r="AJ494" i="47" s="1"/>
  <c r="AH305" i="47"/>
  <c r="AI305" i="47" s="1"/>
  <c r="AJ305" i="47" s="1"/>
  <c r="AH304" i="47"/>
  <c r="AI304" i="47" s="1"/>
  <c r="AJ304" i="47" s="1"/>
  <c r="AH66" i="47"/>
  <c r="AI66" i="47" s="1"/>
  <c r="AJ66" i="47" s="1"/>
  <c r="AH162" i="47"/>
  <c r="AI162" i="47" s="1"/>
  <c r="AJ162" i="47" s="1"/>
  <c r="AH22" i="47"/>
  <c r="AI22" i="47" s="1"/>
  <c r="AJ22" i="47" s="1"/>
  <c r="AH586" i="47"/>
  <c r="AI586" i="47" s="1"/>
  <c r="AJ586" i="47" s="1"/>
  <c r="AH404" i="47"/>
  <c r="AI404" i="47" s="1"/>
  <c r="AJ404" i="47" s="1"/>
  <c r="AH301" i="47"/>
  <c r="AI301" i="47" s="1"/>
  <c r="AJ301" i="47" s="1"/>
  <c r="AH876" i="47"/>
  <c r="AI876" i="47" s="1"/>
  <c r="AJ876" i="47" s="1"/>
  <c r="AH770" i="47"/>
  <c r="AI770" i="47" s="1"/>
  <c r="AJ770" i="47" s="1"/>
  <c r="AH384" i="47"/>
  <c r="AI384" i="47" s="1"/>
  <c r="AJ384" i="47" s="1"/>
  <c r="AH383" i="47"/>
  <c r="AI383" i="47" s="1"/>
  <c r="AJ383" i="47" s="1"/>
  <c r="AH115" i="47"/>
  <c r="AI115" i="47" s="1"/>
  <c r="AJ115" i="47" s="1"/>
  <c r="AH113" i="47"/>
  <c r="AI113" i="47" s="1"/>
  <c r="AJ113" i="47" s="1"/>
  <c r="AH694" i="47"/>
  <c r="AI694" i="47" s="1"/>
  <c r="AJ694" i="47" s="1"/>
  <c r="AH580" i="47"/>
  <c r="AI580" i="47" s="1"/>
  <c r="AJ580" i="47" s="1"/>
  <c r="AH412" i="47"/>
  <c r="AI412" i="47" s="1"/>
  <c r="AJ412" i="47" s="1"/>
  <c r="AH315" i="47"/>
  <c r="AI315" i="47" s="1"/>
  <c r="AJ315" i="47" s="1"/>
  <c r="AH49" i="47"/>
  <c r="AI49" i="47" s="1"/>
  <c r="AJ49" i="47" s="1"/>
  <c r="AH26" i="47"/>
  <c r="AI26" i="47" s="1"/>
  <c r="AJ26" i="47" s="1"/>
  <c r="AH831" i="47"/>
  <c r="AI831" i="47" s="1"/>
  <c r="AJ831" i="47" s="1"/>
  <c r="AH358" i="47"/>
  <c r="AI358" i="47" s="1"/>
  <c r="AJ358" i="47" s="1"/>
  <c r="AH638" i="47"/>
  <c r="AI638" i="47" s="1"/>
  <c r="AJ638" i="47" s="1"/>
  <c r="AH419" i="47"/>
  <c r="AI419" i="47" s="1"/>
  <c r="AJ419" i="47" s="1"/>
  <c r="AH745" i="47"/>
  <c r="AI745" i="47" s="1"/>
  <c r="AJ745" i="47" s="1"/>
  <c r="AH348" i="47"/>
  <c r="AI348" i="47" s="1"/>
  <c r="AJ348" i="47" s="1"/>
  <c r="AH122" i="47"/>
  <c r="AI122" i="47" s="1"/>
  <c r="AJ122" i="47" s="1"/>
  <c r="AH540" i="47"/>
  <c r="AI540" i="47" s="1"/>
  <c r="AJ540" i="47" s="1"/>
  <c r="AH658" i="47"/>
  <c r="AI658" i="47" s="1"/>
  <c r="AJ658" i="47" s="1"/>
  <c r="AH295" i="47"/>
  <c r="AI295" i="47" s="1"/>
  <c r="AJ295" i="47" s="1"/>
  <c r="AH741" i="47"/>
  <c r="AI741" i="47" s="1"/>
  <c r="AJ741" i="47" s="1"/>
  <c r="AH952" i="47"/>
  <c r="AI952" i="47" s="1"/>
  <c r="AJ952" i="47" s="1"/>
  <c r="AH947" i="47"/>
  <c r="AI947" i="47" s="1"/>
  <c r="AJ947" i="47" s="1"/>
  <c r="AH713" i="47"/>
  <c r="AI713" i="47" s="1"/>
  <c r="AJ713" i="47" s="1"/>
  <c r="AH708" i="47"/>
  <c r="AI708" i="47" s="1"/>
  <c r="AJ708" i="47" s="1"/>
  <c r="AH18" i="47"/>
  <c r="AI18" i="47" s="1"/>
  <c r="AJ18" i="47" s="1"/>
  <c r="AH323" i="47"/>
  <c r="AI323" i="47" s="1"/>
  <c r="AJ323" i="47" s="1"/>
  <c r="AH152" i="47"/>
  <c r="AI152" i="47" s="1"/>
  <c r="AJ152" i="47" s="1"/>
  <c r="AH635" i="47"/>
  <c r="AI635" i="47" s="1"/>
  <c r="AJ635" i="47" s="1"/>
  <c r="AH787" i="47"/>
  <c r="AI787" i="47" s="1"/>
  <c r="AJ787" i="47" s="1"/>
  <c r="AH92" i="47"/>
  <c r="AI92" i="47" s="1"/>
  <c r="AJ92" i="47" s="1"/>
  <c r="AH62" i="47"/>
  <c r="AI62" i="47" s="1"/>
  <c r="AJ62" i="47" s="1"/>
  <c r="AH917" i="47"/>
  <c r="AI917" i="47" s="1"/>
  <c r="AJ917" i="47" s="1"/>
  <c r="AH528" i="47"/>
  <c r="AI528" i="47" s="1"/>
  <c r="AJ528" i="47" s="1"/>
  <c r="AH606" i="47"/>
  <c r="AI606" i="47" s="1"/>
  <c r="AJ606" i="47" s="1"/>
  <c r="AH746" i="47"/>
  <c r="AI746" i="47" s="1"/>
  <c r="AJ746" i="47" s="1"/>
  <c r="AH410" i="47"/>
  <c r="AI410" i="47" s="1"/>
  <c r="AJ410" i="47" s="1"/>
  <c r="AH288" i="47"/>
  <c r="AI288" i="47" s="1"/>
  <c r="AJ288" i="47" s="1"/>
  <c r="AH719" i="47"/>
  <c r="AI719" i="47" s="1"/>
  <c r="AJ719" i="47" s="1"/>
  <c r="AH423" i="47"/>
  <c r="AI423" i="47" s="1"/>
  <c r="AJ423" i="47" s="1"/>
  <c r="AH811" i="47"/>
  <c r="AI811" i="47" s="1"/>
  <c r="AJ811" i="47" s="1"/>
  <c r="AH716" i="47"/>
  <c r="AI716" i="47" s="1"/>
  <c r="AJ716" i="47" s="1"/>
  <c r="AH715" i="47"/>
  <c r="AI715" i="47" s="1"/>
  <c r="AJ715" i="47" s="1"/>
  <c r="AH676" i="47"/>
  <c r="AI676" i="47" s="1"/>
  <c r="AJ676" i="47" s="1"/>
  <c r="AH357" i="47"/>
  <c r="AI357" i="47" s="1"/>
  <c r="AJ357" i="47" s="1"/>
  <c r="AH353" i="47"/>
  <c r="AI353" i="47" s="1"/>
  <c r="AJ353" i="47" s="1"/>
  <c r="AH734" i="47"/>
  <c r="AI734" i="47" s="1"/>
  <c r="AJ734" i="47" s="1"/>
  <c r="AH449" i="47"/>
  <c r="AI449" i="47" s="1"/>
  <c r="AJ449" i="47" s="1"/>
  <c r="AH846" i="47"/>
  <c r="AI846" i="47" s="1"/>
  <c r="AJ846" i="47" s="1"/>
  <c r="AH447" i="47"/>
  <c r="AI447" i="47" s="1"/>
  <c r="AJ447" i="47" s="1"/>
  <c r="AH71" i="47"/>
  <c r="AI71" i="47" s="1"/>
  <c r="AJ71" i="47" s="1"/>
  <c r="AH90" i="47"/>
  <c r="AI90" i="47" s="1"/>
  <c r="AJ90" i="47" s="1"/>
  <c r="AH267" i="47"/>
  <c r="AI267" i="47" s="1"/>
  <c r="AJ267" i="47" s="1"/>
  <c r="AH614" i="47"/>
  <c r="AI614" i="47" s="1"/>
  <c r="AJ614" i="47" s="1"/>
  <c r="AH589" i="47"/>
  <c r="AI589" i="47" s="1"/>
  <c r="AJ589" i="47" s="1"/>
  <c r="AH761" i="47"/>
  <c r="AI761" i="47" s="1"/>
  <c r="AJ761" i="47" s="1"/>
  <c r="AH101" i="47"/>
  <c r="AI101" i="47" s="1"/>
  <c r="AJ101" i="47" s="1"/>
  <c r="AH420" i="47"/>
  <c r="AI420" i="47" s="1"/>
  <c r="AJ420" i="47" s="1"/>
  <c r="AH951" i="47"/>
  <c r="AI951" i="47" s="1"/>
  <c r="AJ951" i="47" s="1"/>
  <c r="AH940" i="47"/>
  <c r="AI940" i="47" s="1"/>
  <c r="AJ940" i="47" s="1"/>
  <c r="AH121" i="47"/>
  <c r="AI121" i="47" s="1"/>
  <c r="AJ121" i="47" s="1"/>
  <c r="AH401" i="47"/>
  <c r="AI401" i="47" s="1"/>
  <c r="AJ401" i="47" s="1"/>
  <c r="AH769" i="47"/>
  <c r="AI769" i="47" s="1"/>
  <c r="AJ769" i="47" s="1"/>
  <c r="AH760" i="47"/>
  <c r="AI760" i="47" s="1"/>
  <c r="AJ760" i="47" s="1"/>
  <c r="AH511" i="47"/>
  <c r="AI511" i="47" s="1"/>
  <c r="AJ511" i="47" s="1"/>
  <c r="AH54" i="47"/>
  <c r="AI54" i="47" s="1"/>
  <c r="AJ54" i="47" s="1"/>
  <c r="AH214" i="47"/>
  <c r="AI214" i="47" s="1"/>
  <c r="AJ214" i="47" s="1"/>
  <c r="AH731" i="47"/>
  <c r="AI731" i="47" s="1"/>
  <c r="AJ731" i="47" s="1"/>
  <c r="AH290" i="47"/>
  <c r="AI290" i="47" s="1"/>
  <c r="AJ290" i="47" s="1"/>
  <c r="AH929" i="47"/>
  <c r="AI929" i="47" s="1"/>
  <c r="AJ929" i="47" s="1"/>
  <c r="AH525" i="47"/>
  <c r="AI525" i="47" s="1"/>
  <c r="AJ525" i="47" s="1"/>
  <c r="AH798" i="47"/>
  <c r="AI798" i="47" s="1"/>
  <c r="AJ798" i="47" s="1"/>
  <c r="AH739" i="47"/>
  <c r="AI739" i="47" s="1"/>
  <c r="AJ739" i="47" s="1"/>
  <c r="AH311" i="47"/>
  <c r="AI311" i="47" s="1"/>
  <c r="AJ311" i="47" s="1"/>
  <c r="AH565" i="47"/>
  <c r="AI565" i="47" s="1"/>
  <c r="AJ565" i="47" s="1"/>
  <c r="AH446" i="47"/>
  <c r="AI446" i="47" s="1"/>
  <c r="AJ446" i="47" s="1"/>
  <c r="AH872" i="47"/>
  <c r="AI872" i="47" s="1"/>
  <c r="AJ872" i="47" s="1"/>
  <c r="AH837" i="47"/>
  <c r="AI837" i="47" s="1"/>
  <c r="AJ837" i="47" s="1"/>
  <c r="AH440" i="47"/>
  <c r="AI440" i="47" s="1"/>
  <c r="AJ440" i="47" s="1"/>
  <c r="AH723" i="47"/>
  <c r="AI723" i="47" s="1"/>
  <c r="AJ723" i="47" s="1"/>
  <c r="AH80" i="47"/>
  <c r="AI80" i="47" s="1"/>
  <c r="AJ80" i="47" s="1"/>
  <c r="AH319" i="47"/>
  <c r="AI319" i="47" s="1"/>
  <c r="AJ319" i="47" s="1"/>
  <c r="AH891" i="47"/>
  <c r="AI891" i="47" s="1"/>
  <c r="AJ891" i="47" s="1"/>
  <c r="AH399" i="47"/>
  <c r="AI399" i="47" s="1"/>
  <c r="AJ399" i="47" s="1"/>
  <c r="AH636" i="47"/>
  <c r="AI636" i="47" s="1"/>
  <c r="AJ636" i="47" s="1"/>
  <c r="AH258" i="47"/>
  <c r="AI258" i="47" s="1"/>
  <c r="AJ258" i="47" s="1"/>
  <c r="AH157" i="47"/>
  <c r="AI157" i="47" s="1"/>
  <c r="AJ157" i="47" s="1"/>
  <c r="AH680" i="47"/>
  <c r="AI680" i="47" s="1"/>
  <c r="AJ680" i="47" s="1"/>
  <c r="AH444" i="47"/>
  <c r="AI444" i="47" s="1"/>
  <c r="AJ444" i="47" s="1"/>
  <c r="AH452" i="47"/>
  <c r="AI452" i="47" s="1"/>
  <c r="AJ452" i="47" s="1"/>
  <c r="AH409" i="47"/>
  <c r="AI409" i="47" s="1"/>
  <c r="AJ409" i="47" s="1"/>
  <c r="AH790" i="47"/>
  <c r="AI790" i="47" s="1"/>
  <c r="AJ790" i="47" s="1"/>
  <c r="AH240" i="47"/>
  <c r="AI240" i="47" s="1"/>
  <c r="AJ240" i="47" s="1"/>
  <c r="AH631" i="47"/>
  <c r="AI631" i="47" s="1"/>
  <c r="AJ631" i="47" s="1"/>
  <c r="AH104" i="47"/>
  <c r="AI104" i="47" s="1"/>
  <c r="AJ104" i="47" s="1"/>
  <c r="AH654" i="47"/>
  <c r="AI654" i="47" s="1"/>
  <c r="AJ654" i="47" s="1"/>
  <c r="AH58" i="47"/>
  <c r="AI58" i="47" s="1"/>
  <c r="AJ58" i="47" s="1"/>
  <c r="AH611" i="47"/>
  <c r="AI611" i="47" s="1"/>
  <c r="AJ611" i="47" s="1"/>
  <c r="AH260" i="47"/>
  <c r="AI260" i="47" s="1"/>
  <c r="AJ260" i="47" s="1"/>
  <c r="AH129" i="47"/>
  <c r="AI129" i="47" s="1"/>
  <c r="AJ129" i="47" s="1"/>
  <c r="AH303" i="47"/>
  <c r="AI303" i="47" s="1"/>
  <c r="AJ303" i="47" s="1"/>
  <c r="AH759" i="47"/>
  <c r="AI759" i="47" s="1"/>
  <c r="AJ759" i="47" s="1"/>
  <c r="AH407" i="47"/>
  <c r="AI407" i="47" s="1"/>
  <c r="AJ407" i="47" s="1"/>
  <c r="AH428" i="47"/>
  <c r="AI428" i="47" s="1"/>
  <c r="AJ428" i="47" s="1"/>
  <c r="AH786" i="47"/>
  <c r="AI786" i="47" s="1"/>
  <c r="AJ786" i="47" s="1"/>
  <c r="AH437" i="47"/>
  <c r="AI437" i="47" s="1"/>
  <c r="AJ437" i="47" s="1"/>
  <c r="AH432" i="47"/>
  <c r="AI432" i="47" s="1"/>
  <c r="AJ432" i="47" s="1"/>
  <c r="AH389" i="47"/>
  <c r="AI389" i="47" s="1"/>
  <c r="AJ389" i="47" s="1"/>
  <c r="AH697" i="47"/>
  <c r="AI697" i="47" s="1"/>
  <c r="AJ697" i="47" s="1"/>
  <c r="AH344" i="47"/>
  <c r="AI344" i="47" s="1"/>
  <c r="AJ344" i="47" s="1"/>
  <c r="AH25" i="47"/>
  <c r="AI25" i="47" s="1"/>
  <c r="AJ25" i="47" s="1"/>
  <c r="AH20" i="47"/>
  <c r="AI20" i="47" s="1"/>
  <c r="AJ20" i="47" s="1"/>
  <c r="AH693" i="47"/>
  <c r="AI693" i="47" s="1"/>
  <c r="AJ693" i="47" s="1"/>
  <c r="AH691" i="47"/>
  <c r="AI691" i="47" s="1"/>
  <c r="AJ691" i="47" s="1"/>
  <c r="AH312" i="47"/>
  <c r="AI312" i="47" s="1"/>
  <c r="AJ312" i="47" s="1"/>
  <c r="AH200" i="47"/>
  <c r="AI200" i="47" s="1"/>
  <c r="AJ200" i="47" s="1"/>
  <c r="AH139" i="47"/>
  <c r="AI139" i="47" s="1"/>
  <c r="AJ139" i="47" s="1"/>
  <c r="AH476" i="47"/>
  <c r="AI476" i="47" s="1"/>
  <c r="AJ476" i="47" s="1"/>
  <c r="AH245" i="47"/>
  <c r="AI245" i="47" s="1"/>
  <c r="AJ245" i="47" s="1"/>
  <c r="AH725" i="47"/>
  <c r="AI725" i="47" s="1"/>
  <c r="AJ725" i="47" s="1"/>
  <c r="AH461" i="47"/>
  <c r="AI461" i="47" s="1"/>
  <c r="AJ461" i="47" s="1"/>
  <c r="AH362" i="47"/>
  <c r="AI362" i="47" s="1"/>
  <c r="AJ362" i="47" s="1"/>
  <c r="AH45" i="47"/>
  <c r="AI45" i="47" s="1"/>
  <c r="AJ45" i="47" s="1"/>
  <c r="AH93" i="47"/>
  <c r="AI93" i="47" s="1"/>
  <c r="AJ93" i="47" s="1"/>
  <c r="AH52" i="47"/>
  <c r="AI52" i="47" s="1"/>
  <c r="AJ52" i="47" s="1"/>
  <c r="AH6" i="47"/>
  <c r="AI6" i="47" s="1"/>
  <c r="AJ6" i="47" s="1"/>
  <c r="AH7" i="47"/>
  <c r="AI7" i="47" s="1"/>
  <c r="AJ7" i="47" s="1"/>
  <c r="AH923" i="47"/>
  <c r="AI923" i="47" s="1"/>
  <c r="AJ923" i="47" s="1"/>
  <c r="AH785" i="47"/>
  <c r="AI785" i="47" s="1"/>
  <c r="AJ785" i="47" s="1"/>
  <c r="AH364" i="47"/>
  <c r="AI364" i="47" s="1"/>
  <c r="AJ364" i="47" s="1"/>
  <c r="AH363" i="47"/>
  <c r="AI363" i="47" s="1"/>
  <c r="AJ363" i="47" s="1"/>
  <c r="AH224" i="47"/>
  <c r="AI224" i="47" s="1"/>
  <c r="AJ224" i="47" s="1"/>
  <c r="AH677" i="47"/>
  <c r="AI677" i="47" s="1"/>
  <c r="AJ677" i="47" s="1"/>
  <c r="AI2" i="47"/>
  <c r="AH522" i="47"/>
  <c r="AI522" i="47" s="1"/>
  <c r="AJ522" i="47" s="1"/>
  <c r="AE333" i="47"/>
  <c r="AE770" i="47"/>
  <c r="AH458" i="47" s="1"/>
  <c r="AI458" i="47" s="1"/>
  <c r="AJ458" i="47" s="1"/>
  <c r="AE787" i="47"/>
  <c r="AH472" i="47" s="1"/>
  <c r="AI472" i="47" s="1"/>
  <c r="AJ472" i="47" s="1"/>
  <c r="AE807" i="47"/>
  <c r="AH484" i="47" s="1"/>
  <c r="AI484" i="47" s="1"/>
  <c r="AJ484" i="47" s="1"/>
  <c r="AE1038" i="47"/>
  <c r="AH637" i="47" s="1"/>
  <c r="AI637" i="47" s="1"/>
  <c r="AJ637" i="47" s="1"/>
  <c r="AE604" i="47"/>
  <c r="AH825" i="47" s="1"/>
  <c r="AI825" i="47" s="1"/>
  <c r="AJ825" i="47" s="1"/>
  <c r="AE902" i="47"/>
  <c r="AH552" i="47" s="1"/>
  <c r="AI552" i="47" s="1"/>
  <c r="AJ552" i="47" s="1"/>
  <c r="AE1396" i="47"/>
  <c r="AE264" i="47"/>
  <c r="AH155" i="47" s="1"/>
  <c r="AI155" i="47" s="1"/>
  <c r="AJ155" i="47" s="1"/>
  <c r="AE1276" i="47"/>
  <c r="AH777" i="47" s="1"/>
  <c r="AI777" i="47" s="1"/>
  <c r="AJ777" i="47" s="1"/>
  <c r="AE598" i="47"/>
  <c r="AH185" i="47" s="1"/>
  <c r="AI185" i="47" s="1"/>
  <c r="AJ185" i="47" s="1"/>
  <c r="AE601" i="47"/>
  <c r="AH668" i="47" s="1"/>
  <c r="AI668" i="47" s="1"/>
  <c r="AJ668" i="47" s="1"/>
  <c r="AE605" i="47"/>
  <c r="AH935" i="47" s="1"/>
  <c r="AI935" i="47" s="1"/>
  <c r="AJ935" i="47" s="1"/>
  <c r="AE606" i="47"/>
  <c r="AH361" i="47" s="1"/>
  <c r="AI361" i="47" s="1"/>
  <c r="AJ361" i="47" s="1"/>
  <c r="AE620" i="47"/>
  <c r="AH371" i="47" s="1"/>
  <c r="AI371" i="47" s="1"/>
  <c r="AJ371" i="47" s="1"/>
  <c r="AE635" i="47"/>
  <c r="AH381" i="47" s="1"/>
  <c r="AI381" i="47" s="1"/>
  <c r="AJ381" i="47" s="1"/>
  <c r="AE1541" i="47"/>
  <c r="AE1220" i="47"/>
  <c r="AH751" i="47" s="1"/>
  <c r="AI751" i="47" s="1"/>
  <c r="AJ751" i="47" s="1"/>
  <c r="AE1232" i="47"/>
  <c r="AH756" i="47" s="1"/>
  <c r="AI756" i="47" s="1"/>
  <c r="AJ756" i="47" s="1"/>
  <c r="AE1304" i="47"/>
  <c r="AH793" i="47" s="1"/>
  <c r="AI793" i="47" s="1"/>
  <c r="AJ793" i="47" s="1"/>
  <c r="AE1321" i="47"/>
  <c r="AH804" i="47" s="1"/>
  <c r="AI804" i="47" s="1"/>
  <c r="AJ804" i="47" s="1"/>
  <c r="AE307" i="47"/>
  <c r="AH178" i="47" s="1"/>
  <c r="AI178" i="47" s="1"/>
  <c r="AJ178" i="47" s="1"/>
  <c r="AE564" i="47"/>
  <c r="AH336" i="47" s="1"/>
  <c r="AI336" i="47" s="1"/>
  <c r="AJ336" i="47" s="1"/>
  <c r="AE600" i="47"/>
  <c r="AH283" i="47" s="1"/>
  <c r="AI283" i="47" s="1"/>
  <c r="AJ283" i="47" s="1"/>
  <c r="AE1347" i="47"/>
  <c r="AH819" i="47" s="1"/>
  <c r="AI819" i="47" s="1"/>
  <c r="AJ819" i="47" s="1"/>
  <c r="AE520" i="47"/>
  <c r="AH308" i="47" s="1"/>
  <c r="AI308" i="47" s="1"/>
  <c r="AJ308" i="47" s="1"/>
  <c r="AE1340" i="47"/>
  <c r="AH816" i="47" s="1"/>
  <c r="AI816" i="47" s="1"/>
  <c r="AJ816" i="47" s="1"/>
  <c r="AE1014" i="47"/>
  <c r="AH623" i="47" s="1"/>
  <c r="AI623" i="47" s="1"/>
  <c r="AJ623" i="47" s="1"/>
  <c r="AK360" i="47"/>
  <c r="AE1006" i="47"/>
  <c r="AH619" i="47" s="1"/>
  <c r="AI619" i="47" s="1"/>
  <c r="AJ619" i="47" s="1"/>
  <c r="AE423" i="47"/>
  <c r="AH252" i="47" s="1"/>
  <c r="AI252" i="47" s="1"/>
  <c r="AJ252" i="47" s="1"/>
  <c r="AE473" i="47"/>
  <c r="AH278" i="47" s="1"/>
  <c r="AI278" i="47" s="1"/>
  <c r="AJ278" i="47" s="1"/>
  <c r="AE1252" i="47"/>
  <c r="AH768" i="47" s="1"/>
  <c r="AI768" i="47" s="1"/>
  <c r="AJ768" i="47" s="1"/>
  <c r="AE1412" i="47"/>
  <c r="AH857" i="47" s="1"/>
  <c r="AI857" i="47" s="1"/>
  <c r="AJ857" i="47" s="1"/>
  <c r="AE1161" i="47"/>
  <c r="AH714" i="47" s="1"/>
  <c r="AI714" i="47" s="1"/>
  <c r="AJ714" i="47" s="1"/>
  <c r="AE715" i="47"/>
  <c r="AH427" i="47" s="1"/>
  <c r="AI427" i="47" s="1"/>
  <c r="AJ427" i="47" s="1"/>
  <c r="AE627" i="47"/>
  <c r="AH376" i="47" s="1"/>
  <c r="AI376" i="47" s="1"/>
  <c r="AJ376" i="47" s="1"/>
  <c r="AE567" i="47"/>
  <c r="AH337" i="47" s="1"/>
  <c r="AI337" i="47" s="1"/>
  <c r="AJ337" i="47" s="1"/>
  <c r="AE360" i="47"/>
  <c r="AH207" i="47" s="1"/>
  <c r="AI207" i="47" s="1"/>
  <c r="AJ207" i="47" s="1"/>
  <c r="AE296" i="47"/>
  <c r="AH172" i="47" s="1"/>
  <c r="AI172" i="47" s="1"/>
  <c r="AJ172" i="47" s="1"/>
  <c r="AE246" i="47"/>
  <c r="AH143" i="47" s="1"/>
  <c r="AI143" i="47" s="1"/>
  <c r="AJ143" i="47" s="1"/>
  <c r="AE129" i="47"/>
  <c r="AH74" i="47" s="1"/>
  <c r="AI74" i="47" s="1"/>
  <c r="AJ74" i="47" s="1"/>
  <c r="AE116" i="47"/>
  <c r="AH67" i="47" s="1"/>
  <c r="AI67" i="47" s="1"/>
  <c r="AJ67" i="47" s="1"/>
  <c r="AE75" i="47"/>
  <c r="AH43" i="47" s="1"/>
  <c r="AI43" i="47" s="1"/>
  <c r="AJ43" i="47" s="1"/>
  <c r="AE68" i="47"/>
  <c r="AE603" i="47"/>
  <c r="AE602" i="47"/>
  <c r="AH736" i="47" s="1"/>
  <c r="AI736" i="47" s="1"/>
  <c r="AJ736" i="47" s="1"/>
  <c r="AE599" i="47"/>
  <c r="AH188" i="47" s="1"/>
  <c r="AI188" i="47" s="1"/>
  <c r="AJ188" i="47" s="1"/>
  <c r="AH646" i="47"/>
  <c r="AI646" i="47" s="1"/>
  <c r="AJ646" i="47" s="1"/>
  <c r="AH69" i="47"/>
  <c r="AI69" i="47" s="1"/>
  <c r="AJ69" i="47" s="1"/>
  <c r="AH747" i="47"/>
  <c r="AI747" i="47" s="1"/>
  <c r="AJ747" i="47" s="1"/>
  <c r="AH335" i="47"/>
  <c r="AI335" i="47" s="1"/>
  <c r="AJ335" i="47" s="1"/>
  <c r="AH765" i="47"/>
  <c r="AI765" i="47" s="1"/>
  <c r="AJ765" i="47" s="1"/>
  <c r="AH775" i="47"/>
  <c r="AI775" i="47" s="1"/>
  <c r="AJ775" i="47" s="1"/>
  <c r="AH237" i="47"/>
  <c r="AI237" i="47" s="1"/>
  <c r="AJ237" i="47" s="1"/>
  <c r="AH844" i="47"/>
  <c r="AI844" i="47" s="1"/>
  <c r="AJ844" i="47" s="1"/>
  <c r="AH499" i="47"/>
  <c r="AI499" i="47" s="1"/>
  <c r="AJ499" i="47" s="1"/>
  <c r="AH270" i="47"/>
  <c r="AI270" i="47" s="1"/>
  <c r="AJ270" i="47" s="1"/>
  <c r="AH533" i="47"/>
  <c r="AI533" i="47" s="1"/>
  <c r="AJ533" i="47" s="1"/>
  <c r="AH297" i="47"/>
  <c r="AI297" i="47" s="1"/>
  <c r="AJ297" i="47" s="1"/>
  <c r="AH130" i="47"/>
  <c r="AI130" i="47" s="1"/>
  <c r="AJ130" i="47" s="1"/>
  <c r="AH710" i="47"/>
  <c r="AI710" i="47" s="1"/>
  <c r="AJ710" i="47" s="1"/>
  <c r="AH632" i="47"/>
  <c r="AI632" i="47" s="1"/>
  <c r="AJ632" i="47" s="1"/>
  <c r="AH355" i="47"/>
  <c r="AI355" i="47" s="1"/>
  <c r="AJ355" i="47" s="1"/>
  <c r="AH354" i="47"/>
  <c r="AI354" i="47" s="1"/>
  <c r="AJ354" i="47" s="1"/>
  <c r="AH134" i="47"/>
  <c r="AI134" i="47" s="1"/>
  <c r="AJ134" i="47" s="1"/>
  <c r="AH133" i="47"/>
  <c r="AI133" i="47" s="1"/>
  <c r="AJ133" i="47" s="1"/>
  <c r="AH159" i="47"/>
  <c r="AI159" i="47" s="1"/>
  <c r="AJ159" i="47" s="1"/>
  <c r="AH218" i="47"/>
  <c r="AI218" i="47" s="1"/>
  <c r="AJ218" i="47" s="1"/>
  <c r="AH519" i="47"/>
  <c r="AI519" i="47" s="1"/>
  <c r="AJ519" i="47" s="1"/>
  <c r="AH655" i="47"/>
  <c r="AI655" i="47" s="1"/>
  <c r="AJ655" i="47" s="1"/>
  <c r="AH701" i="47"/>
  <c r="AI701" i="47" s="1"/>
  <c r="AJ701" i="47" s="1"/>
  <c r="AH773" i="47"/>
  <c r="AI773" i="47" s="1"/>
  <c r="AJ773" i="47" s="1"/>
  <c r="AH508" i="47"/>
  <c r="AI508" i="47" s="1"/>
  <c r="AJ508" i="47" s="1"/>
  <c r="AH893" i="47"/>
  <c r="AI893" i="47" s="1"/>
  <c r="AJ893" i="47" s="1"/>
  <c r="AH291" i="47"/>
  <c r="AI291" i="47" s="1"/>
  <c r="AJ291" i="47" s="1"/>
  <c r="AH791" i="47"/>
  <c r="AI791" i="47" s="1"/>
  <c r="AJ791" i="47" s="1"/>
  <c r="AH521" i="47"/>
  <c r="AI521" i="47" s="1"/>
  <c r="AJ521" i="47" s="1"/>
  <c r="AH566" i="47"/>
  <c r="AI566" i="47" s="1"/>
  <c r="AJ566" i="47" s="1"/>
  <c r="AH332" i="47"/>
  <c r="AI332" i="47" s="1"/>
  <c r="AJ332" i="47" s="1"/>
  <c r="AH102" i="47"/>
  <c r="AI102" i="47" s="1"/>
  <c r="AJ102" i="47" s="1"/>
  <c r="AH131" i="47"/>
  <c r="AI131" i="47" s="1"/>
  <c r="AJ131" i="47" s="1"/>
  <c r="AH864" i="47"/>
  <c r="AI864" i="47" s="1"/>
  <c r="AJ864" i="47" s="1"/>
  <c r="AH166" i="47"/>
  <c r="AI166" i="47" s="1"/>
  <c r="AJ166" i="47" s="1"/>
  <c r="AH128" i="47"/>
  <c r="AI128" i="47" s="1"/>
  <c r="AJ128" i="47" s="1"/>
  <c r="AH882" i="47"/>
  <c r="AI882" i="47" s="1"/>
  <c r="AJ882" i="47" s="1"/>
  <c r="AH53" i="47"/>
  <c r="AI53" i="47" s="1"/>
  <c r="AJ53" i="47" s="1"/>
  <c r="AH813" i="47"/>
  <c r="AI813" i="47" s="1"/>
  <c r="AJ813" i="47" s="1"/>
  <c r="AH264" i="47"/>
  <c r="AI264" i="47" s="1"/>
  <c r="AJ264" i="47" s="1"/>
  <c r="AH516" i="47"/>
  <c r="AI516" i="47" s="1"/>
  <c r="AJ516" i="47" s="1"/>
  <c r="AH515" i="47"/>
  <c r="AI515" i="47" s="1"/>
  <c r="AJ515" i="47" s="1"/>
  <c r="AH722" i="47"/>
  <c r="AI722" i="47" s="1"/>
  <c r="AJ722" i="47" s="1"/>
  <c r="AH660" i="47"/>
  <c r="AI660" i="47" s="1"/>
  <c r="AJ660" i="47" s="1"/>
  <c r="AH550" i="47"/>
  <c r="AI550" i="47" s="1"/>
  <c r="AJ550" i="47" s="1"/>
  <c r="AH828" i="47"/>
  <c r="AI828" i="47" s="1"/>
  <c r="AJ828" i="47" s="1"/>
  <c r="AH899" i="47"/>
  <c r="AI899" i="47" s="1"/>
  <c r="AJ899" i="47" s="1"/>
  <c r="AH560" i="47"/>
  <c r="AI560" i="47" s="1"/>
  <c r="AJ560" i="47" s="1"/>
  <c r="AH788" i="47"/>
  <c r="AI788" i="47" s="1"/>
  <c r="AJ788" i="47" s="1"/>
  <c r="AH643" i="47"/>
  <c r="AI643" i="47" s="1"/>
  <c r="AJ643" i="47" s="1"/>
  <c r="AH342" i="47"/>
  <c r="AI342" i="47" s="1"/>
  <c r="AJ342" i="47" s="1"/>
  <c r="AH341" i="47"/>
  <c r="AI341" i="47" s="1"/>
  <c r="AJ341" i="47" s="1"/>
  <c r="AH842" i="47"/>
  <c r="AI842" i="47" s="1"/>
  <c r="AJ842" i="47" s="1"/>
  <c r="AH583" i="47"/>
  <c r="AI583" i="47" s="1"/>
  <c r="AJ583" i="47" s="1"/>
  <c r="AH435" i="47"/>
  <c r="AI435" i="47" s="1"/>
  <c r="AJ435" i="47" s="1"/>
  <c r="AH100" i="47"/>
  <c r="AI100" i="47" s="1"/>
  <c r="AJ100" i="47" s="1"/>
  <c r="AH318" i="47"/>
  <c r="AI318" i="47" s="1"/>
  <c r="AJ318" i="47" s="1"/>
  <c r="AH593" i="47"/>
  <c r="AI593" i="47" s="1"/>
  <c r="AJ593" i="47" s="1"/>
  <c r="AH219" i="47"/>
  <c r="AI219" i="47" s="1"/>
  <c r="AJ219" i="47" s="1"/>
  <c r="AH227" i="47"/>
  <c r="AI227" i="47" s="1"/>
  <c r="AJ227" i="47" s="1"/>
  <c r="AH198" i="47"/>
  <c r="AI198" i="47" s="1"/>
  <c r="AJ198" i="47" s="1"/>
  <c r="AH498" i="47"/>
  <c r="AI498" i="47" s="1"/>
  <c r="AJ498" i="47" s="1"/>
  <c r="AH84" i="47"/>
  <c r="AI84" i="47" s="1"/>
  <c r="AJ84" i="47" s="1"/>
  <c r="AH5" i="47"/>
  <c r="AH76" i="47"/>
  <c r="AI76" i="47" s="1"/>
  <c r="AJ76" i="47" s="1"/>
  <c r="AH56" i="47"/>
  <c r="AI56" i="47" s="1"/>
  <c r="AJ56" i="47" s="1"/>
  <c r="AJ2" i="47" l="1"/>
  <c r="AH194" i="47"/>
  <c r="AH764" i="47"/>
  <c r="AI764" i="47" s="1"/>
  <c r="AJ764" i="47" s="1"/>
  <c r="AH847" i="47"/>
  <c r="AI847" i="47" s="1"/>
  <c r="AJ847" i="47" s="1"/>
  <c r="AH948" i="47"/>
  <c r="AI948" i="47" s="1"/>
  <c r="AJ948" i="47" s="1"/>
  <c r="AF15" i="18"/>
  <c r="AE8" i="18"/>
  <c r="AE17" i="18"/>
  <c r="AF18" i="18"/>
  <c r="AF6" i="18"/>
  <c r="AE7" i="18"/>
  <c r="AF17" i="18"/>
  <c r="AE18" i="18"/>
  <c r="AF11" i="18"/>
  <c r="AE16" i="18"/>
  <c r="AF19" i="18"/>
  <c r="AE6" i="18"/>
  <c r="AF16" i="18"/>
  <c r="AE19" i="18"/>
  <c r="AE20" i="18"/>
  <c r="AF10" i="18"/>
  <c r="AE5" i="18"/>
  <c r="AF20" i="18"/>
  <c r="AF13" i="18"/>
  <c r="AF9" i="18"/>
  <c r="AE10" i="18"/>
  <c r="AE11" i="18"/>
  <c r="AE15" i="18"/>
  <c r="AE9" i="18"/>
  <c r="AF12" i="18"/>
  <c r="AF8" i="18"/>
  <c r="AF5" i="18"/>
  <c r="AF7" i="18"/>
  <c r="AE12" i="18"/>
  <c r="AF14" i="18"/>
  <c r="AE21" i="18"/>
  <c r="AF21" i="18"/>
  <c r="AE22" i="18"/>
  <c r="AF22" i="18"/>
  <c r="AE23" i="18"/>
  <c r="AF23" i="18"/>
  <c r="AE24" i="18"/>
  <c r="AF24" i="18"/>
  <c r="B35" i="18"/>
  <c r="AE13" i="18"/>
  <c r="AE14" i="18"/>
  <c r="AH41" i="47"/>
  <c r="AI41" i="47" s="1"/>
  <c r="AJ41" i="47" s="1"/>
  <c r="AH360" i="47"/>
  <c r="AI360" i="47" s="1"/>
  <c r="AJ360" i="47" s="1"/>
  <c r="AI5" i="47"/>
  <c r="AJ5" i="47" s="1"/>
  <c r="AI194" i="47" l="1"/>
  <c r="B25" i="18"/>
  <c r="H5" i="18" l="1"/>
  <c r="H6" i="18"/>
  <c r="H10" i="18"/>
  <c r="B33" i="18"/>
  <c r="B34" i="18" s="1"/>
  <c r="B32" i="18"/>
  <c r="B31" i="18"/>
  <c r="B28" i="18"/>
  <c r="B29" i="18" s="1"/>
  <c r="H12" i="18"/>
  <c r="H11" i="18"/>
  <c r="H7" i="18"/>
  <c r="H8" i="18"/>
  <c r="H13" i="18"/>
  <c r="H9" i="18"/>
  <c r="AJ194" i="47"/>
  <c r="B26" i="18"/>
  <c r="B30" i="18"/>
  <c r="AI10" i="18" l="1"/>
  <c r="AJ12" i="18"/>
  <c r="AJ17" i="18"/>
  <c r="AI5" i="18"/>
  <c r="AI13" i="18"/>
  <c r="AJ11" i="18"/>
  <c r="AJ6" i="18"/>
  <c r="AJ14" i="18"/>
  <c r="AJ8" i="18"/>
  <c r="AJ10" i="18"/>
  <c r="AI15" i="18"/>
  <c r="AJ13" i="18"/>
  <c r="AI20" i="18"/>
  <c r="AI8" i="18"/>
  <c r="AI6" i="18"/>
  <c r="AI11" i="18"/>
  <c r="AJ19" i="18"/>
  <c r="AJ5" i="18"/>
  <c r="AI12" i="18"/>
  <c r="AI7" i="18"/>
  <c r="AJ16" i="18"/>
  <c r="AJ9" i="18"/>
  <c r="AJ15" i="18"/>
  <c r="AI16" i="18"/>
  <c r="AJ20" i="18"/>
  <c r="AI14" i="18"/>
  <c r="AI17" i="18"/>
  <c r="AJ18" i="18"/>
  <c r="AI19" i="18"/>
  <c r="AI22" i="18"/>
  <c r="AI18" i="18"/>
  <c r="AJ7" i="18"/>
  <c r="AI21" i="18"/>
  <c r="AJ21" i="18"/>
  <c r="AJ22" i="18"/>
  <c r="AI9" i="18"/>
  <c r="AI23" i="18"/>
  <c r="AJ23" i="18"/>
  <c r="AI24" i="18"/>
  <c r="AJ24" i="18"/>
</calcChain>
</file>

<file path=xl/sharedStrings.xml><?xml version="1.0" encoding="utf-8"?>
<sst xmlns="http://schemas.openxmlformats.org/spreadsheetml/2006/main" count="44594" uniqueCount="16868">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</sst>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76</c:v>
                </c:pt>
                <c:pt idx="45">
                  <c:v>100</c:v>
                </c:pt>
                <c:pt idx="46">
                  <c:v>106</c:v>
                </c:pt>
                <c:pt idx="47">
                  <c:v>164</c:v>
                </c:pt>
                <c:pt idx="48">
                  <c:v>141</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82</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12</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177</c:v>
                </c:pt>
                <c:pt idx="40">
                  <c:v>84</c:v>
                </c:pt>
                <c:pt idx="41">
                  <c:v>116</c:v>
                </c:pt>
                <c:pt idx="42">
                  <c:v>73</c:v>
                </c:pt>
                <c:pt idx="43">
                  <c:v>192</c:v>
                </c:pt>
                <c:pt idx="44">
                  <c:v>87</c:v>
                </c:pt>
                <c:pt idx="45">
                  <c:v>105</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84</c:v>
                </c:pt>
                <c:pt idx="1">
                  <c:v>347</c:v>
                </c:pt>
                <c:pt idx="2">
                  <c:v>217</c:v>
                </c:pt>
                <c:pt idx="3">
                  <c:v>136</c:v>
                </c:pt>
                <c:pt idx="4">
                  <c:v>60</c:v>
                </c:pt>
                <c:pt idx="5">
                  <c:v>35</c:v>
                </c:pt>
                <c:pt idx="6">
                  <c:v>42</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208</c:v>
                </c:pt>
                <c:pt idx="2">
                  <c:v>128</c:v>
                </c:pt>
                <c:pt idx="3">
                  <c:v>93</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423</c:v>
                </c:pt>
                <c:pt idx="1">
                  <c:v>170</c:v>
                </c:pt>
                <c:pt idx="2">
                  <c:v>200</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103</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Analysis'!$P$5:$P$19</c:f>
              <c:numCache>
                <c:formatCode>General</c:formatCode>
                <c:ptCount val="15"/>
                <c:pt idx="0">
                  <c:v>166</c:v>
                </c:pt>
                <c:pt idx="1">
                  <c:v>100</c:v>
                </c:pt>
                <c:pt idx="2">
                  <c:v>80</c:v>
                </c:pt>
                <c:pt idx="3">
                  <c:v>74</c:v>
                </c:pt>
                <c:pt idx="4">
                  <c:v>61</c:v>
                </c:pt>
                <c:pt idx="5">
                  <c:v>47</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NetHack</c:v>
                </c:pt>
                <c:pt idx="8">
                  <c:v>Enter the Gungeon</c:v>
                </c:pt>
                <c:pt idx="9">
                  <c:v>Diablo</c:v>
                </c:pt>
                <c:pt idx="10">
                  <c:v>Dead Cells</c:v>
                </c:pt>
                <c:pt idx="11">
                  <c:v>Into the Breach</c:v>
                </c:pt>
                <c:pt idx="12">
                  <c:v>Nuclear Throne</c:v>
                </c:pt>
                <c:pt idx="13">
                  <c:v>Luck be a Landlord</c:v>
                </c:pt>
                <c:pt idx="14">
                  <c:v>Darkest Dungeon</c:v>
                </c:pt>
              </c:strCache>
            </c:strRef>
          </c:cat>
          <c:val>
            <c:numRef>
              <c:f>'Map Analysis'!$T$5:$T$19</c:f>
              <c:numCache>
                <c:formatCode>General</c:formatCode>
                <c:ptCount val="15"/>
                <c:pt idx="0">
                  <c:v>166</c:v>
                </c:pt>
                <c:pt idx="1">
                  <c:v>100</c:v>
                </c:pt>
                <c:pt idx="2">
                  <c:v>80</c:v>
                </c:pt>
                <c:pt idx="3">
                  <c:v>74</c:v>
                </c:pt>
                <c:pt idx="4">
                  <c:v>61</c:v>
                </c:pt>
                <c:pt idx="5">
                  <c:v>47</c:v>
                </c:pt>
                <c:pt idx="6">
                  <c:v>44</c:v>
                </c:pt>
                <c:pt idx="7">
                  <c:v>37</c:v>
                </c:pt>
                <c:pt idx="8">
                  <c:v>36</c:v>
                </c:pt>
                <c:pt idx="9">
                  <c:v>36</c:v>
                </c:pt>
                <c:pt idx="10">
                  <c:v>33</c:v>
                </c:pt>
                <c:pt idx="11">
                  <c:v>31</c:v>
                </c:pt>
                <c:pt idx="12">
                  <c:v>30</c:v>
                </c:pt>
                <c:pt idx="13">
                  <c:v>30</c:v>
                </c:pt>
                <c:pt idx="14">
                  <c:v>30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186</c:v>
                </c:pt>
                <c:pt idx="3">
                  <c:v>186</c:v>
                </c:pt>
                <c:pt idx="4">
                  <c:v>175</c:v>
                </c:pt>
                <c:pt idx="5">
                  <c:v>160</c:v>
                </c:pt>
                <c:pt idx="6">
                  <c:v>123</c:v>
                </c:pt>
                <c:pt idx="7">
                  <c:v>104</c:v>
                </c:pt>
                <c:pt idx="8">
                  <c:v>86</c:v>
                </c:pt>
                <c:pt idx="9">
                  <c:v>77</c:v>
                </c:pt>
                <c:pt idx="10">
                  <c:v>36</c:v>
                </c:pt>
                <c:pt idx="11">
                  <c:v>172</c:v>
                </c:pt>
                <c:pt idx="12">
                  <c:v>118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2023</c:v>
                </c:pt>
                <c:pt idx="932">
                  <c:v>#N/A</c:v>
                </c:pt>
                <c:pt idx="933">
                  <c:v>2018</c:v>
                </c:pt>
                <c:pt idx="934">
                  <c:v>2024</c:v>
                </c:pt>
                <c:pt idx="935">
                  <c:v>#N/A</c:v>
                </c:pt>
                <c:pt idx="936">
                  <c:v>#N/A</c:v>
                </c:pt>
                <c:pt idx="937">
                  <c:v>#N/A</c:v>
                </c:pt>
                <c:pt idx="938">
                  <c:v>#N/A</c:v>
                </c:pt>
                <c:pt idx="939">
                  <c:v>#N/A</c:v>
                </c:pt>
                <c:pt idx="940">
                  <c:v>2025</c:v>
                </c:pt>
                <c:pt idx="941">
                  <c:v>2023</c:v>
                </c:pt>
                <c:pt idx="942">
                  <c:v>#N/A</c:v>
                </c:pt>
                <c:pt idx="943">
                  <c:v>#N/A</c:v>
                </c:pt>
                <c:pt idx="944">
                  <c:v>#N/A</c:v>
                </c:pt>
                <c:pt idx="945">
                  <c:v>#N/A</c:v>
                </c:pt>
                <c:pt idx="946">
                  <c:v>#N/A</c:v>
                </c:pt>
                <c:pt idx="947">
                  <c:v>2014</c:v>
                </c:pt>
                <c:pt idx="948">
                  <c:v>2020</c:v>
                </c:pt>
                <c:pt idx="949">
                  <c:v>#N/A</c:v>
                </c:pt>
                <c:pt idx="950">
                  <c:v>#N/A</c:v>
                </c:pt>
                <c:pt idx="951">
                  <c:v>#N/A</c:v>
                </c:pt>
                <c:pt idx="952">
                  <c:v>#N/A</c:v>
                </c:pt>
                <c:pt idx="953">
                  <c:v>#N/A</c:v>
                </c:pt>
                <c:pt idx="954">
                  <c:v>#N/A</c:v>
                </c:pt>
                <c:pt idx="955">
                  <c:v>2026</c:v>
                </c:pt>
                <c:pt idx="956">
                  <c:v>2026</c:v>
                </c:pt>
                <c:pt idx="957">
                  <c:v>#N/A</c:v>
                </c:pt>
                <c:pt idx="958">
                  <c:v>2026</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1.345</c:v>
                </c:pt>
                <c:pt idx="933">
                  <c:v>#N/A</c:v>
                </c:pt>
                <c:pt idx="934">
                  <c:v>1.391</c:v>
                </c:pt>
                <c:pt idx="935">
                  <c:v>1.4139999999999999</c:v>
                </c:pt>
                <c:pt idx="936">
                  <c:v>#N/A</c:v>
                </c:pt>
                <c:pt idx="937">
                  <c:v>#N/A</c:v>
                </c:pt>
                <c:pt idx="938">
                  <c:v>#N/A</c:v>
                </c:pt>
                <c:pt idx="939">
                  <c:v>#N/A</c:v>
                </c:pt>
                <c:pt idx="940">
                  <c:v>#N/A</c:v>
                </c:pt>
                <c:pt idx="941">
                  <c:v>1.552</c:v>
                </c:pt>
                <c:pt idx="942">
                  <c:v>1.575</c:v>
                </c:pt>
                <c:pt idx="943">
                  <c:v>#N/A</c:v>
                </c:pt>
                <c:pt idx="944">
                  <c:v>#N/A</c:v>
                </c:pt>
                <c:pt idx="945">
                  <c:v>#N/A</c:v>
                </c:pt>
                <c:pt idx="946">
                  <c:v>#N/A</c:v>
                </c:pt>
                <c:pt idx="947">
                  <c:v>#N/A</c:v>
                </c:pt>
                <c:pt idx="948">
                  <c:v>1.7130000000000001</c:v>
                </c:pt>
                <c:pt idx="949">
                  <c:v>1.736</c:v>
                </c:pt>
                <c:pt idx="950">
                  <c:v>#N/A</c:v>
                </c:pt>
                <c:pt idx="951">
                  <c:v>#N/A</c:v>
                </c:pt>
                <c:pt idx="952">
                  <c:v>#N/A</c:v>
                </c:pt>
                <c:pt idx="953">
                  <c:v>#N/A</c:v>
                </c:pt>
                <c:pt idx="954">
                  <c:v>#N/A</c:v>
                </c:pt>
                <c:pt idx="955">
                  <c:v>#N/A</c:v>
                </c:pt>
                <c:pt idx="956">
                  <c:v>1.115</c:v>
                </c:pt>
                <c:pt idx="957">
                  <c:v>1.1379999999999999</c:v>
                </c:pt>
                <c:pt idx="958">
                  <c:v>#N/A</c:v>
                </c:pt>
                <c:pt idx="959">
                  <c:v>1.1839999999999999</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#N/A</c:v>
                </c:pt>
                <c:pt idx="932">
                  <c:v>#N/A</c:v>
                </c:pt>
                <c:pt idx="933">
                  <c:v>#N/A</c:v>
                </c:pt>
                <c:pt idx="934">
                  <c:v>#N/A</c:v>
                </c:pt>
                <c:pt idx="935">
                  <c:v>2021</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2026</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#N/A</c:v>
                </c:pt>
                <c:pt idx="933">
                  <c:v>#N/A</c:v>
                </c:pt>
                <c:pt idx="934">
                  <c:v>#N/A</c:v>
                </c:pt>
                <c:pt idx="935">
                  <c:v>#N/A</c:v>
                </c:pt>
                <c:pt idx="936">
                  <c:v>2.4369999999999998</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2.2069999999999999</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#N/A</c:v>
                </c:pt>
                <c:pt idx="932">
                  <c:v>2026</c:v>
                </c:pt>
                <c:pt idx="933">
                  <c:v>#N/A</c:v>
                </c:pt>
                <c:pt idx="934">
                  <c:v>#N/A</c:v>
                </c:pt>
                <c:pt idx="935">
                  <c:v>#N/A</c:v>
                </c:pt>
                <c:pt idx="936">
                  <c:v>2025</c:v>
                </c:pt>
                <c:pt idx="937">
                  <c:v>2025</c:v>
                </c:pt>
                <c:pt idx="938">
                  <c:v>2022</c:v>
                </c:pt>
                <c:pt idx="939">
                  <c:v>2026</c:v>
                </c:pt>
                <c:pt idx="940">
                  <c:v>#N/A</c:v>
                </c:pt>
                <c:pt idx="941">
                  <c:v>#N/A</c:v>
                </c:pt>
                <c:pt idx="942">
                  <c:v>2024</c:v>
                </c:pt>
                <c:pt idx="943">
                  <c:v>#N/A</c:v>
                </c:pt>
                <c:pt idx="944">
                  <c:v>#N/A</c:v>
                </c:pt>
                <c:pt idx="945">
                  <c:v>#N/A</c:v>
                </c:pt>
                <c:pt idx="946">
                  <c:v>2024</c:v>
                </c:pt>
                <c:pt idx="947">
                  <c:v>#N/A</c:v>
                </c:pt>
                <c:pt idx="948">
                  <c:v>#N/A</c:v>
                </c:pt>
                <c:pt idx="949">
                  <c:v>#N/A</c:v>
                </c:pt>
                <c:pt idx="950">
                  <c:v>2023</c:v>
                </c:pt>
                <c:pt idx="951">
                  <c:v>2026</c:v>
                </c:pt>
                <c:pt idx="952">
                  <c:v>#N/A</c:v>
                </c:pt>
                <c:pt idx="953">
                  <c:v>2026</c:v>
                </c:pt>
                <c:pt idx="954">
                  <c:v>2026</c:v>
                </c:pt>
                <c:pt idx="955">
                  <c:v>#N/A</c:v>
                </c:pt>
                <c:pt idx="956">
                  <c:v>#N/A</c:v>
                </c:pt>
                <c:pt idx="957">
                  <c:v>2022</c:v>
                </c:pt>
                <c:pt idx="958">
                  <c:v>#N/A</c:v>
                </c:pt>
                <c:pt idx="959">
                  <c:v>#N/A</c:v>
                </c:pt>
                <c:pt idx="960">
                  <c:v>2025</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#N/A</c:v>
                </c:pt>
                <c:pt idx="933">
                  <c:v>3.3679999999999999</c:v>
                </c:pt>
                <c:pt idx="934">
                  <c:v>#N/A</c:v>
                </c:pt>
                <c:pt idx="935">
                  <c:v>#N/A</c:v>
                </c:pt>
                <c:pt idx="936">
                  <c:v>#N/A</c:v>
                </c:pt>
                <c:pt idx="937">
                  <c:v>3.46</c:v>
                </c:pt>
                <c:pt idx="938">
                  <c:v>3.4830000000000001</c:v>
                </c:pt>
                <c:pt idx="939">
                  <c:v>3.5060000000000002</c:v>
                </c:pt>
                <c:pt idx="940">
                  <c:v>3.5289999999999999</c:v>
                </c:pt>
                <c:pt idx="941">
                  <c:v>#N/A</c:v>
                </c:pt>
                <c:pt idx="942">
                  <c:v>#N/A</c:v>
                </c:pt>
                <c:pt idx="943">
                  <c:v>3.5979999999999999</c:v>
                </c:pt>
                <c:pt idx="944">
                  <c:v>#N/A</c:v>
                </c:pt>
                <c:pt idx="945">
                  <c:v>#N/A</c:v>
                </c:pt>
                <c:pt idx="946">
                  <c:v>#N/A</c:v>
                </c:pt>
                <c:pt idx="947">
                  <c:v>3.69</c:v>
                </c:pt>
                <c:pt idx="948">
                  <c:v>#N/A</c:v>
                </c:pt>
                <c:pt idx="949">
                  <c:v>#N/A</c:v>
                </c:pt>
                <c:pt idx="950">
                  <c:v>#N/A</c:v>
                </c:pt>
                <c:pt idx="951">
                  <c:v>3</c:v>
                </c:pt>
                <c:pt idx="952">
                  <c:v>3.0230000000000001</c:v>
                </c:pt>
                <c:pt idx="953">
                  <c:v>#N/A</c:v>
                </c:pt>
                <c:pt idx="954">
                  <c:v>3.069</c:v>
                </c:pt>
                <c:pt idx="955">
                  <c:v>3.0920000000000001</c:v>
                </c:pt>
                <c:pt idx="956">
                  <c:v>#N/A</c:v>
                </c:pt>
                <c:pt idx="957">
                  <c:v>#N/A</c:v>
                </c:pt>
                <c:pt idx="958">
                  <c:v>3.161</c:v>
                </c:pt>
                <c:pt idx="959">
                  <c:v>#N/A</c:v>
                </c:pt>
                <c:pt idx="960">
                  <c:v>#N/A</c:v>
                </c:pt>
                <c:pt idx="961">
                  <c:v>3.23</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2017</c:v>
                </c:pt>
                <c:pt idx="944">
                  <c:v>2010</c:v>
                </c:pt>
                <c:pt idx="945">
                  <c:v>1994</c:v>
                </c:pt>
                <c:pt idx="946">
                  <c:v>#N/A</c:v>
                </c:pt>
                <c:pt idx="947">
                  <c:v>#N/A</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4.6210000000000004</c:v>
                </c:pt>
                <c:pt idx="945">
                  <c:v>4.6440000000000001</c:v>
                </c:pt>
                <c:pt idx="946">
                  <c:v>4.6669999999999998</c:v>
                </c:pt>
                <c:pt idx="947">
                  <c:v>#N/A</c:v>
                </c:pt>
                <c:pt idx="948">
                  <c:v>#N/A</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39</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40</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57</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57</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74</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74</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92</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93</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62" totalsRowShown="0">
  <autoFilter ref="A1:J962"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9" totalsRowShown="0">
  <autoFilter ref="A1:G1559" xr:uid="{00000000-0009-0000-0100-000002000000}"/>
  <sortState xmlns:xlrd2="http://schemas.microsoft.com/office/spreadsheetml/2017/richdata2" ref="A2:G1553">
    <sortCondition ref="B1541:B1553"/>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657" Type="http://schemas.openxmlformats.org/officeDocument/2006/relationships/hyperlink" Target="https://store.steampowered.com/app/3975750/The_Gate_Must_Stand/"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table" Target="../tables/table1.xm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gamespark.jp/article/2023/02/15/127110.html"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table" Target="../tables/table2.xm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steamcommunity.com/games/1000010/announcements/detail/1712958942358263915" TargetMode="External"/><Relationship Id="rId923" Type="http://schemas.openxmlformats.org/officeDocument/2006/relationships/hyperlink" Target="https://youtu.be/wJ2cgBoxsi4"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www.thegamer.com/moonlighter-2-the-endless-vault-preview-inteview-hades-inspired/"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62"/>
  <sheetViews>
    <sheetView tabSelected="1" topLeftCell="A925" zoomScaleNormal="100" workbookViewId="0">
      <selection activeCell="A966" sqref="A96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0</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7869</v>
      </c>
      <c r="B18">
        <v>2025</v>
      </c>
      <c r="C18" t="s">
        <v>169</v>
      </c>
      <c r="D18" t="b">
        <f>TRUE()</f>
        <v>1</v>
      </c>
      <c r="E18" t="b">
        <f>COUNTIF(connections!A:A, A18) &gt; 0</f>
        <v>0</v>
      </c>
      <c r="G18" t="s">
        <v>7870</v>
      </c>
      <c r="H18" t="s">
        <v>180</v>
      </c>
      <c r="I18" t="s">
        <v>7876</v>
      </c>
      <c r="J18" s="10" t="s">
        <v>7871</v>
      </c>
    </row>
    <row r="19" spans="1:10" ht="15" customHeight="1" x14ac:dyDescent="0.25">
      <c r="A19" t="s">
        <v>226</v>
      </c>
      <c r="B19">
        <v>2023</v>
      </c>
      <c r="C19" t="s">
        <v>175</v>
      </c>
      <c r="D19" t="b">
        <f>TRUE()</f>
        <v>1</v>
      </c>
      <c r="E19" t="b">
        <f>COUNTIF(connections!A:A, A19) &gt; 0</f>
        <v>0</v>
      </c>
      <c r="G19" t="s">
        <v>227</v>
      </c>
      <c r="H19" t="s">
        <v>180</v>
      </c>
      <c r="I19" t="s">
        <v>228</v>
      </c>
      <c r="J19" s="1" t="s">
        <v>229</v>
      </c>
    </row>
    <row r="20" spans="1:10" ht="15" customHeight="1" x14ac:dyDescent="0.25">
      <c r="A20" t="s">
        <v>230</v>
      </c>
      <c r="B20">
        <v>2021</v>
      </c>
      <c r="C20" t="s">
        <v>175</v>
      </c>
      <c r="D20" t="b">
        <f>TRUE()</f>
        <v>1</v>
      </c>
      <c r="E20" t="b">
        <f>COUNTIF(connections!A:A, A20) &gt; 0</f>
        <v>1</v>
      </c>
      <c r="G20" t="s">
        <v>231</v>
      </c>
      <c r="H20" t="s">
        <v>180</v>
      </c>
      <c r="I20" t="s">
        <v>232</v>
      </c>
      <c r="J20" s="1" t="s">
        <v>233</v>
      </c>
    </row>
    <row r="21" spans="1:10" ht="15" customHeight="1" x14ac:dyDescent="0.25">
      <c r="A21" t="s">
        <v>234</v>
      </c>
      <c r="B21">
        <v>2025</v>
      </c>
      <c r="C21" t="s">
        <v>215</v>
      </c>
      <c r="D21" t="b">
        <f>TRUE()</f>
        <v>1</v>
      </c>
      <c r="E21" t="b">
        <f>COUNTIF(connections!A:A, A21) &gt; 0</f>
        <v>1</v>
      </c>
      <c r="G21" t="s">
        <v>235</v>
      </c>
      <c r="H21" t="s">
        <v>180</v>
      </c>
      <c r="I21" t="s">
        <v>236</v>
      </c>
      <c r="J21" s="1" t="s">
        <v>237</v>
      </c>
    </row>
    <row r="22" spans="1:10" ht="15" customHeight="1" x14ac:dyDescent="0.25">
      <c r="A22" t="s">
        <v>238</v>
      </c>
      <c r="B22">
        <v>2023</v>
      </c>
      <c r="C22" t="s">
        <v>169</v>
      </c>
      <c r="D22" t="b">
        <f>TRUE()</f>
        <v>1</v>
      </c>
      <c r="E22" t="b">
        <f>COUNTIF(connections!A:A, A22) &gt; 0</f>
        <v>0</v>
      </c>
      <c r="G22" t="s">
        <v>239</v>
      </c>
      <c r="H22" t="s">
        <v>180</v>
      </c>
      <c r="I22" t="s">
        <v>240</v>
      </c>
      <c r="J22" s="1" t="s">
        <v>241</v>
      </c>
    </row>
    <row r="23" spans="1:10" ht="15" customHeight="1" x14ac:dyDescent="0.25">
      <c r="A23" t="s">
        <v>242</v>
      </c>
      <c r="B23">
        <v>2022</v>
      </c>
      <c r="C23" t="s">
        <v>175</v>
      </c>
      <c r="D23" t="b">
        <f>TRUE()</f>
        <v>1</v>
      </c>
      <c r="E23" t="b">
        <f>COUNTIF(connections!A:A, A23) &gt; 0</f>
        <v>0</v>
      </c>
      <c r="G23" t="s">
        <v>243</v>
      </c>
      <c r="H23" t="s">
        <v>180</v>
      </c>
      <c r="I23" t="s">
        <v>244</v>
      </c>
      <c r="J23" s="1" t="s">
        <v>245</v>
      </c>
    </row>
    <row r="24" spans="1:10" ht="15" customHeight="1" x14ac:dyDescent="0.25">
      <c r="A24" t="s">
        <v>246</v>
      </c>
      <c r="B24">
        <v>2025</v>
      </c>
      <c r="C24" t="s">
        <v>169</v>
      </c>
      <c r="D24" t="b">
        <f>TRUE()</f>
        <v>1</v>
      </c>
      <c r="E24" t="b">
        <f>COUNTIF(connections!A:A, A24) &gt; 0</f>
        <v>0</v>
      </c>
      <c r="G24" t="s">
        <v>247</v>
      </c>
      <c r="J24" s="10" t="s">
        <v>248</v>
      </c>
    </row>
    <row r="25" spans="1:10" ht="15" customHeight="1" x14ac:dyDescent="0.25">
      <c r="A25" t="s">
        <v>249</v>
      </c>
      <c r="B25">
        <v>1994</v>
      </c>
      <c r="C25" t="s">
        <v>172</v>
      </c>
      <c r="D25" t="b">
        <f>TRUE()</f>
        <v>1</v>
      </c>
      <c r="E25" t="b">
        <f>COUNTIF(connections!A:A, A25) &gt; 0</f>
        <v>1</v>
      </c>
      <c r="G25" t="s">
        <v>250</v>
      </c>
      <c r="H25" t="s">
        <v>180</v>
      </c>
      <c r="I25" t="s">
        <v>251</v>
      </c>
      <c r="J25" s="1" t="s">
        <v>252</v>
      </c>
    </row>
    <row r="26" spans="1:10" ht="15" customHeight="1" x14ac:dyDescent="0.25">
      <c r="A26" t="s">
        <v>253</v>
      </c>
      <c r="B26">
        <v>1990</v>
      </c>
      <c r="C26" t="s">
        <v>172</v>
      </c>
      <c r="D26" t="b">
        <f>TRUE()</f>
        <v>1</v>
      </c>
      <c r="E26" t="b">
        <f>COUNTIF(connections!A:A, A26) &gt; 0</f>
        <v>1</v>
      </c>
      <c r="G26" t="s">
        <v>254</v>
      </c>
      <c r="H26" t="s">
        <v>180</v>
      </c>
      <c r="I26" t="s">
        <v>255</v>
      </c>
    </row>
    <row r="27" spans="1:10" ht="15" customHeight="1" x14ac:dyDescent="0.25">
      <c r="A27" t="s">
        <v>8071</v>
      </c>
      <c r="B27">
        <v>2024</v>
      </c>
      <c r="C27" t="s">
        <v>215</v>
      </c>
      <c r="D27" t="b">
        <f>TRUE()</f>
        <v>1</v>
      </c>
      <c r="E27" t="b">
        <f>COUNTIF(connections!A:A, A27) &gt; 0</f>
        <v>0</v>
      </c>
      <c r="G27" t="s">
        <v>8072</v>
      </c>
      <c r="J27" s="10" t="s">
        <v>8073</v>
      </c>
    </row>
    <row r="28" spans="1:10" ht="15" customHeight="1" x14ac:dyDescent="0.25">
      <c r="A28" t="s">
        <v>256</v>
      </c>
      <c r="B28">
        <v>2022</v>
      </c>
      <c r="C28" t="s">
        <v>215</v>
      </c>
      <c r="D28" t="b">
        <f>FALSE()</f>
        <v>0</v>
      </c>
      <c r="E28" t="b">
        <f>COUNTIF(connections!A:A, A28) &gt; 0</f>
        <v>1</v>
      </c>
      <c r="F28" t="s">
        <v>257</v>
      </c>
      <c r="G28" t="s">
        <v>258</v>
      </c>
      <c r="H28" t="s">
        <v>180</v>
      </c>
      <c r="I28" t="s">
        <v>259</v>
      </c>
      <c r="J28" s="1" t="s">
        <v>260</v>
      </c>
    </row>
    <row r="29" spans="1:10" ht="15" customHeight="1" x14ac:dyDescent="0.25">
      <c r="A29" t="s">
        <v>261</v>
      </c>
      <c r="B29">
        <v>2025</v>
      </c>
      <c r="C29" t="s">
        <v>215</v>
      </c>
      <c r="D29" t="b">
        <f>FALSE()</f>
        <v>0</v>
      </c>
      <c r="E29" t="b">
        <f>COUNTIF(connections!A:A, A29) &gt; 0</f>
        <v>0</v>
      </c>
      <c r="F29" t="s">
        <v>257</v>
      </c>
      <c r="G29" t="s">
        <v>262</v>
      </c>
    </row>
    <row r="30" spans="1:10" ht="15" customHeight="1" x14ac:dyDescent="0.25">
      <c r="A30" t="s">
        <v>263</v>
      </c>
      <c r="B30">
        <v>2024</v>
      </c>
      <c r="C30" t="s">
        <v>175</v>
      </c>
      <c r="D30" t="b">
        <f>TRUE()</f>
        <v>1</v>
      </c>
      <c r="E30" t="b">
        <f>COUNTIF(connections!A:A, A30) &gt; 0</f>
        <v>0</v>
      </c>
      <c r="F30" t="s">
        <v>264</v>
      </c>
      <c r="G30" t="s">
        <v>265</v>
      </c>
    </row>
    <row r="31" spans="1:10" ht="15" customHeight="1" x14ac:dyDescent="0.25">
      <c r="A31" t="s">
        <v>266</v>
      </c>
      <c r="B31">
        <v>2020</v>
      </c>
      <c r="C31" t="s">
        <v>172</v>
      </c>
      <c r="D31" t="b">
        <f>TRUE()</f>
        <v>1</v>
      </c>
      <c r="E31" t="b">
        <f>COUNTIF(connections!A:A, A31) &gt; 0</f>
        <v>0</v>
      </c>
      <c r="F31" t="s">
        <v>267</v>
      </c>
      <c r="G31" t="s">
        <v>268</v>
      </c>
    </row>
    <row r="32" spans="1:10" ht="15" customHeight="1" x14ac:dyDescent="0.25">
      <c r="A32" t="s">
        <v>269</v>
      </c>
      <c r="B32">
        <v>2024</v>
      </c>
      <c r="C32" t="s">
        <v>175</v>
      </c>
      <c r="D32" t="b">
        <f>TRUE()</f>
        <v>1</v>
      </c>
      <c r="E32" t="b">
        <f>COUNTIF(connections!A:A, A32) &gt; 0</f>
        <v>0</v>
      </c>
      <c r="F32" t="s">
        <v>270</v>
      </c>
      <c r="G32" t="s">
        <v>271</v>
      </c>
      <c r="H32" t="s">
        <v>180</v>
      </c>
      <c r="I32" t="s">
        <v>272</v>
      </c>
      <c r="J32" s="10" t="s">
        <v>273</v>
      </c>
    </row>
    <row r="33" spans="1:10" ht="15" customHeight="1" x14ac:dyDescent="0.25">
      <c r="A33" t="s">
        <v>274</v>
      </c>
      <c r="B33">
        <v>2025</v>
      </c>
      <c r="C33" t="s">
        <v>169</v>
      </c>
      <c r="D33" t="b">
        <v>1</v>
      </c>
      <c r="E33" t="b">
        <f>COUNTIF(connections!A:A, A33) &gt; 0</f>
        <v>0</v>
      </c>
      <c r="G33" t="s">
        <v>275</v>
      </c>
    </row>
    <row r="34" spans="1:10" ht="15" customHeight="1" x14ac:dyDescent="0.25">
      <c r="A34" t="s">
        <v>276</v>
      </c>
      <c r="B34">
        <v>2020</v>
      </c>
      <c r="C34" t="s">
        <v>175</v>
      </c>
      <c r="D34" t="b">
        <f>TRUE()</f>
        <v>1</v>
      </c>
      <c r="E34" t="b">
        <f>COUNTIF(connections!A:A, A34) &gt; 0</f>
        <v>0</v>
      </c>
      <c r="G34" t="s">
        <v>277</v>
      </c>
      <c r="H34" t="s">
        <v>180</v>
      </c>
      <c r="I34" t="s">
        <v>278</v>
      </c>
      <c r="J34" s="1" t="s">
        <v>279</v>
      </c>
    </row>
    <row r="35" spans="1:10" ht="15" customHeight="1" x14ac:dyDescent="0.25">
      <c r="A35" t="s">
        <v>280</v>
      </c>
      <c r="B35">
        <v>2026</v>
      </c>
      <c r="C35" t="s">
        <v>175</v>
      </c>
      <c r="D35" t="b">
        <f>TRUE()</f>
        <v>1</v>
      </c>
      <c r="E35" t="b">
        <f>COUNTIF(connections!A:A, A35) &gt; 0</f>
        <v>0</v>
      </c>
      <c r="G35" t="s">
        <v>281</v>
      </c>
      <c r="J35" s="10" t="s">
        <v>282</v>
      </c>
    </row>
    <row r="36" spans="1:10" ht="15" customHeight="1" x14ac:dyDescent="0.25">
      <c r="A36" t="s">
        <v>283</v>
      </c>
      <c r="B36">
        <v>2024</v>
      </c>
      <c r="C36" t="s">
        <v>169</v>
      </c>
      <c r="D36" t="b">
        <f>TRUE()</f>
        <v>1</v>
      </c>
      <c r="E36" t="b">
        <f>COUNTIF(connections!A:A, A36) &gt; 0</f>
        <v>0</v>
      </c>
      <c r="G36" t="s">
        <v>284</v>
      </c>
      <c r="H36" t="s">
        <v>180</v>
      </c>
      <c r="I36" t="s">
        <v>285</v>
      </c>
      <c r="J36" s="1" t="s">
        <v>286</v>
      </c>
    </row>
    <row r="37" spans="1:10" ht="15" customHeight="1" x14ac:dyDescent="0.25">
      <c r="A37" t="s">
        <v>287</v>
      </c>
      <c r="B37">
        <v>2026</v>
      </c>
      <c r="C37" t="s">
        <v>169</v>
      </c>
      <c r="D37" t="b">
        <f>TRUE()</f>
        <v>1</v>
      </c>
      <c r="E37" t="b">
        <f>COUNTIF(connections!A:A, A37) &gt; 0</f>
        <v>0</v>
      </c>
      <c r="G37" t="s">
        <v>288</v>
      </c>
      <c r="J37" s="10" t="s">
        <v>289</v>
      </c>
    </row>
    <row r="38" spans="1:10" ht="15" customHeight="1" x14ac:dyDescent="0.25">
      <c r="A38" t="s">
        <v>290</v>
      </c>
      <c r="B38">
        <v>2022</v>
      </c>
      <c r="C38" t="s">
        <v>169</v>
      </c>
      <c r="D38" t="b">
        <f>TRUE()</f>
        <v>1</v>
      </c>
      <c r="E38" t="b">
        <f>COUNTIF(connections!A:A, A38) &gt; 0</f>
        <v>0</v>
      </c>
      <c r="G38" t="s">
        <v>291</v>
      </c>
      <c r="H38" t="s">
        <v>180</v>
      </c>
      <c r="I38" t="s">
        <v>8279</v>
      </c>
      <c r="J38" s="10" t="s">
        <v>8280</v>
      </c>
    </row>
    <row r="39" spans="1:10" ht="15" customHeight="1" x14ac:dyDescent="0.25">
      <c r="A39" t="s">
        <v>292</v>
      </c>
      <c r="B39">
        <v>2025</v>
      </c>
      <c r="C39" t="s">
        <v>175</v>
      </c>
      <c r="D39" t="b">
        <f>TRUE()</f>
        <v>1</v>
      </c>
      <c r="E39" t="b">
        <f>COUNTIF(connections!A:A, A39) &gt; 0</f>
        <v>0</v>
      </c>
      <c r="G39" t="s">
        <v>293</v>
      </c>
    </row>
    <row r="40" spans="1:10" ht="15" customHeight="1" x14ac:dyDescent="0.25">
      <c r="A40" t="s">
        <v>294</v>
      </c>
      <c r="B40">
        <v>2025</v>
      </c>
      <c r="C40" t="s">
        <v>175</v>
      </c>
      <c r="D40" t="b">
        <f>TRUE()</f>
        <v>1</v>
      </c>
      <c r="E40" t="b">
        <f>COUNTIF(connections!A:A, A40) &gt; 0</f>
        <v>0</v>
      </c>
      <c r="G40" t="s">
        <v>295</v>
      </c>
    </row>
    <row r="41" spans="1:10" ht="15" customHeight="1" x14ac:dyDescent="0.25">
      <c r="A41" t="s">
        <v>296</v>
      </c>
      <c r="B41">
        <v>2025</v>
      </c>
      <c r="C41" t="s">
        <v>169</v>
      </c>
      <c r="D41" t="b">
        <f>TRUE()</f>
        <v>1</v>
      </c>
      <c r="E41" t="b">
        <f>COUNTIF(connections!A:A, A41) &gt; 0</f>
        <v>0</v>
      </c>
      <c r="F41" t="s">
        <v>297</v>
      </c>
      <c r="G41" t="s">
        <v>298</v>
      </c>
      <c r="H41" t="s">
        <v>180</v>
      </c>
      <c r="I41" t="s">
        <v>299</v>
      </c>
      <c r="J41" s="1" t="s">
        <v>300</v>
      </c>
    </row>
    <row r="42" spans="1:10" ht="15" customHeight="1" x14ac:dyDescent="0.25">
      <c r="A42" t="s">
        <v>301</v>
      </c>
      <c r="B42">
        <v>2023</v>
      </c>
      <c r="C42" t="s">
        <v>169</v>
      </c>
      <c r="D42" t="b">
        <f>TRUE()</f>
        <v>1</v>
      </c>
      <c r="E42" t="b">
        <f>COUNTIF(connections!A:A, A42) &gt; 0</f>
        <v>0</v>
      </c>
      <c r="F42" t="s">
        <v>267</v>
      </c>
      <c r="G42" t="s">
        <v>302</v>
      </c>
    </row>
    <row r="43" spans="1:10" ht="15" customHeight="1" x14ac:dyDescent="0.25">
      <c r="A43" t="s">
        <v>303</v>
      </c>
      <c r="B43">
        <v>2022</v>
      </c>
      <c r="C43" t="s">
        <v>169</v>
      </c>
      <c r="D43" t="b">
        <f>TRUE()</f>
        <v>1</v>
      </c>
      <c r="E43" t="b">
        <f>COUNTIF(connections!A:A, A43) &gt; 0</f>
        <v>0</v>
      </c>
      <c r="G43" t="s">
        <v>304</v>
      </c>
      <c r="H43" t="s">
        <v>180</v>
      </c>
      <c r="I43" t="s">
        <v>305</v>
      </c>
      <c r="J43" s="1" t="s">
        <v>306</v>
      </c>
    </row>
    <row r="44" spans="1:10" ht="15" customHeight="1" x14ac:dyDescent="0.25">
      <c r="A44" t="s">
        <v>307</v>
      </c>
      <c r="B44">
        <v>2023</v>
      </c>
      <c r="C44" t="s">
        <v>175</v>
      </c>
      <c r="D44" t="b">
        <f>TRUE()</f>
        <v>1</v>
      </c>
      <c r="E44" t="b">
        <f>COUNTIF(connections!A:A, A44) &gt; 0</f>
        <v>0</v>
      </c>
      <c r="F44" t="s">
        <v>308</v>
      </c>
      <c r="G44" t="s">
        <v>309</v>
      </c>
      <c r="H44" t="s">
        <v>180</v>
      </c>
      <c r="I44" t="s">
        <v>310</v>
      </c>
      <c r="J44" s="1" t="s">
        <v>311</v>
      </c>
    </row>
    <row r="45" spans="1:10" ht="15" customHeight="1" x14ac:dyDescent="0.25">
      <c r="A45" t="s">
        <v>312</v>
      </c>
      <c r="B45">
        <v>2025</v>
      </c>
      <c r="C45" t="s">
        <v>169</v>
      </c>
      <c r="D45" t="b">
        <f>TRUE()</f>
        <v>1</v>
      </c>
      <c r="E45" t="b">
        <f>COUNTIF(connections!A:A, A45) &gt; 0</f>
        <v>0</v>
      </c>
      <c r="F45" t="s">
        <v>267</v>
      </c>
      <c r="G45" t="s">
        <v>313</v>
      </c>
      <c r="H45" t="s">
        <v>180</v>
      </c>
      <c r="I45" t="s">
        <v>314</v>
      </c>
      <c r="J45" s="1" t="s">
        <v>315</v>
      </c>
    </row>
    <row r="46" spans="1:10" ht="15" customHeight="1" x14ac:dyDescent="0.25">
      <c r="A46" t="s">
        <v>316</v>
      </c>
      <c r="B46">
        <v>2020</v>
      </c>
      <c r="C46" t="s">
        <v>215</v>
      </c>
      <c r="D46" t="b">
        <f>TRUE()</f>
        <v>1</v>
      </c>
      <c r="E46" t="b">
        <f>COUNTIF(connections!A:A, A46) &gt; 0</f>
        <v>1</v>
      </c>
      <c r="G46" t="s">
        <v>317</v>
      </c>
      <c r="H46" t="s">
        <v>180</v>
      </c>
      <c r="I46" t="s">
        <v>318</v>
      </c>
      <c r="J46" s="1" t="s">
        <v>319</v>
      </c>
    </row>
    <row r="47" spans="1:10" ht="15" customHeight="1" x14ac:dyDescent="0.25">
      <c r="A47" t="s">
        <v>320</v>
      </c>
      <c r="B47">
        <v>2010</v>
      </c>
      <c r="C47" t="s">
        <v>172</v>
      </c>
      <c r="D47" t="b">
        <f>TRUE()</f>
        <v>1</v>
      </c>
      <c r="E47" t="b">
        <f>COUNTIF(connections!A:A, A47) &gt; 0</f>
        <v>0</v>
      </c>
      <c r="F47" t="s">
        <v>321</v>
      </c>
      <c r="G47" t="s">
        <v>322</v>
      </c>
    </row>
    <row r="48" spans="1:10" ht="15" customHeight="1" x14ac:dyDescent="0.25">
      <c r="A48" t="s">
        <v>323</v>
      </c>
      <c r="B48">
        <v>2025</v>
      </c>
      <c r="C48" t="s">
        <v>169</v>
      </c>
      <c r="D48" t="b">
        <f>TRUE()</f>
        <v>1</v>
      </c>
      <c r="E48" t="b">
        <f>COUNTIF(connections!A:A, A48) &gt; 0</f>
        <v>0</v>
      </c>
      <c r="G48" t="s">
        <v>324</v>
      </c>
      <c r="J48" s="10" t="s">
        <v>325</v>
      </c>
    </row>
    <row r="49" spans="1:10" ht="15" customHeight="1" x14ac:dyDescent="0.25">
      <c r="A49" t="s">
        <v>326</v>
      </c>
      <c r="B49">
        <v>2020</v>
      </c>
      <c r="C49" t="s">
        <v>169</v>
      </c>
      <c r="D49" t="b">
        <f>TRUE()</f>
        <v>1</v>
      </c>
      <c r="E49" t="b">
        <f>COUNTIF(connections!A:A, A49) &gt; 0</f>
        <v>1</v>
      </c>
      <c r="F49" t="s">
        <v>257</v>
      </c>
      <c r="G49" t="s">
        <v>327</v>
      </c>
      <c r="H49" t="s">
        <v>180</v>
      </c>
      <c r="I49" t="s">
        <v>328</v>
      </c>
      <c r="J49" s="1" t="s">
        <v>329</v>
      </c>
    </row>
    <row r="50" spans="1:10" ht="15" customHeight="1" x14ac:dyDescent="0.25">
      <c r="A50" t="s">
        <v>330</v>
      </c>
      <c r="B50">
        <v>2014</v>
      </c>
      <c r="C50" t="s">
        <v>215</v>
      </c>
      <c r="D50" t="b">
        <f>TRUE()</f>
        <v>1</v>
      </c>
      <c r="E50" t="b">
        <f>COUNTIF(connections!A:A, A50) &gt; 0</f>
        <v>1</v>
      </c>
      <c r="G50" t="s">
        <v>331</v>
      </c>
    </row>
    <row r="51" spans="1:10" ht="15" customHeight="1" x14ac:dyDescent="0.25">
      <c r="A51" t="s">
        <v>332</v>
      </c>
      <c r="B51">
        <v>2025</v>
      </c>
      <c r="C51" t="s">
        <v>215</v>
      </c>
      <c r="D51" t="b">
        <f>FALSE()</f>
        <v>0</v>
      </c>
      <c r="E51" t="b">
        <f>COUNTIF(connections!A:A, A51) &gt; 0</f>
        <v>0</v>
      </c>
      <c r="G51" t="s">
        <v>333</v>
      </c>
    </row>
    <row r="52" spans="1:10" ht="15" customHeight="1" x14ac:dyDescent="0.25">
      <c r="A52" t="s">
        <v>334</v>
      </c>
      <c r="B52">
        <v>1997</v>
      </c>
      <c r="C52" t="s">
        <v>172</v>
      </c>
      <c r="D52" t="b">
        <f>TRUE()</f>
        <v>1</v>
      </c>
      <c r="E52" t="b">
        <f>COUNTIF(connections!A:A, A52) &gt; 0</f>
        <v>1</v>
      </c>
      <c r="G52" t="s">
        <v>335</v>
      </c>
      <c r="H52" t="s">
        <v>180</v>
      </c>
      <c r="I52" t="s">
        <v>336</v>
      </c>
    </row>
    <row r="53" spans="1:10" ht="15" customHeight="1" x14ac:dyDescent="0.25">
      <c r="A53" t="s">
        <v>337</v>
      </c>
      <c r="B53">
        <v>2023</v>
      </c>
      <c r="C53" t="s">
        <v>215</v>
      </c>
      <c r="D53" t="b">
        <f>TRUE()</f>
        <v>1</v>
      </c>
      <c r="E53" t="b">
        <f>COUNTIF(connections!A:A, A53) &gt; 0</f>
        <v>1</v>
      </c>
      <c r="G53" t="s">
        <v>338</v>
      </c>
      <c r="H53" t="s">
        <v>180</v>
      </c>
      <c r="I53" t="s">
        <v>8097</v>
      </c>
      <c r="J53" s="10" t="s">
        <v>8098</v>
      </c>
    </row>
    <row r="54" spans="1:10" ht="15" customHeight="1" x14ac:dyDescent="0.25">
      <c r="A54" t="s">
        <v>339</v>
      </c>
      <c r="B54">
        <v>2022</v>
      </c>
      <c r="C54" t="s">
        <v>175</v>
      </c>
      <c r="D54" t="b">
        <f>TRUE()</f>
        <v>1</v>
      </c>
      <c r="E54" t="b">
        <f>COUNTIF(connections!A:A, A54) &gt; 0</f>
        <v>1</v>
      </c>
      <c r="G54" t="s">
        <v>340</v>
      </c>
      <c r="H54" t="s">
        <v>180</v>
      </c>
      <c r="I54" t="s">
        <v>341</v>
      </c>
      <c r="J54" s="1" t="s">
        <v>342</v>
      </c>
    </row>
    <row r="55" spans="1:10" ht="15" customHeight="1" x14ac:dyDescent="0.25">
      <c r="A55" t="s">
        <v>343</v>
      </c>
      <c r="B55">
        <v>2018</v>
      </c>
      <c r="C55" t="s">
        <v>215</v>
      </c>
      <c r="D55" t="b">
        <f>TRUE()</f>
        <v>1</v>
      </c>
      <c r="E55" t="b">
        <f>COUNTIF(connections!A:A, A55) &gt; 0</f>
        <v>1</v>
      </c>
      <c r="G55" t="s">
        <v>344</v>
      </c>
      <c r="H55" t="s">
        <v>180</v>
      </c>
      <c r="I55" t="s">
        <v>345</v>
      </c>
      <c r="J55" s="1" t="s">
        <v>345</v>
      </c>
    </row>
    <row r="56" spans="1:10" ht="15" customHeight="1" x14ac:dyDescent="0.25">
      <c r="A56" t="s">
        <v>346</v>
      </c>
      <c r="B56">
        <v>2023</v>
      </c>
      <c r="C56" t="s">
        <v>175</v>
      </c>
      <c r="D56" t="b">
        <f>TRUE()</f>
        <v>1</v>
      </c>
      <c r="E56" t="b">
        <f>COUNTIF(connections!A:A, A56) &gt; 0</f>
        <v>1</v>
      </c>
      <c r="F56" t="s">
        <v>347</v>
      </c>
      <c r="G56" t="s">
        <v>348</v>
      </c>
      <c r="H56" t="s">
        <v>180</v>
      </c>
      <c r="I56" t="s">
        <v>349</v>
      </c>
      <c r="J56" s="1" t="s">
        <v>350</v>
      </c>
    </row>
    <row r="57" spans="1:10" ht="15" customHeight="1" x14ac:dyDescent="0.25">
      <c r="A57" t="s">
        <v>351</v>
      </c>
      <c r="B57">
        <v>2020</v>
      </c>
      <c r="C57" t="s">
        <v>215</v>
      </c>
      <c r="D57" t="b">
        <f>TRUE()</f>
        <v>1</v>
      </c>
      <c r="E57" t="b">
        <f>COUNTIF(connections!A:A, A57) &gt; 0</f>
        <v>0</v>
      </c>
      <c r="G57" t="s">
        <v>352</v>
      </c>
    </row>
    <row r="58" spans="1:10" ht="15" customHeight="1" x14ac:dyDescent="0.25">
      <c r="A58" t="s">
        <v>353</v>
      </c>
      <c r="B58">
        <v>2025</v>
      </c>
      <c r="C58" t="s">
        <v>169</v>
      </c>
      <c r="D58" t="b">
        <f>TRUE()</f>
        <v>1</v>
      </c>
      <c r="E58" t="b">
        <f>COUNTIF(connections!A:A, A58) &gt; 0</f>
        <v>1</v>
      </c>
      <c r="G58" t="s">
        <v>354</v>
      </c>
      <c r="H58" t="s">
        <v>180</v>
      </c>
      <c r="I58" t="s">
        <v>355</v>
      </c>
      <c r="J58" s="1" t="s">
        <v>356</v>
      </c>
    </row>
    <row r="59" spans="1:10" ht="15" customHeight="1" x14ac:dyDescent="0.25">
      <c r="A59" t="s">
        <v>357</v>
      </c>
      <c r="B59">
        <v>2024</v>
      </c>
      <c r="C59" t="s">
        <v>175</v>
      </c>
      <c r="D59" t="b">
        <f>TRUE()</f>
        <v>1</v>
      </c>
      <c r="E59" t="b">
        <f>COUNTIF(connections!A:A, A59) &gt; 0</f>
        <v>1</v>
      </c>
      <c r="F59" t="s">
        <v>347</v>
      </c>
      <c r="G59" t="s">
        <v>358</v>
      </c>
      <c r="H59" t="s">
        <v>180</v>
      </c>
      <c r="I59" t="s">
        <v>359</v>
      </c>
      <c r="J59" s="1" t="s">
        <v>360</v>
      </c>
    </row>
    <row r="60" spans="1:10" ht="15" customHeight="1" x14ac:dyDescent="0.25">
      <c r="A60" t="s">
        <v>361</v>
      </c>
      <c r="B60">
        <v>2020</v>
      </c>
      <c r="C60" t="s">
        <v>175</v>
      </c>
      <c r="D60" t="b">
        <f>TRUE()</f>
        <v>1</v>
      </c>
      <c r="E60" t="b">
        <f>COUNTIF(connections!A:A, A60) &gt; 0</f>
        <v>0</v>
      </c>
      <c r="G60" t="s">
        <v>362</v>
      </c>
      <c r="H60" t="s">
        <v>180</v>
      </c>
      <c r="I60" t="s">
        <v>363</v>
      </c>
      <c r="J60" s="1" t="s">
        <v>364</v>
      </c>
    </row>
    <row r="61" spans="1:10" ht="15" customHeight="1" x14ac:dyDescent="0.25">
      <c r="A61" t="s">
        <v>365</v>
      </c>
      <c r="B61">
        <v>2026</v>
      </c>
      <c r="C61" t="s">
        <v>215</v>
      </c>
      <c r="D61" t="b">
        <f>TRUE()</f>
        <v>1</v>
      </c>
      <c r="E61" t="b">
        <f>COUNTIF(connections!A:A, A61) &gt; 0</f>
        <v>0</v>
      </c>
      <c r="G61" t="s">
        <v>366</v>
      </c>
      <c r="J61" s="10" t="s">
        <v>367</v>
      </c>
    </row>
    <row r="62" spans="1:10" ht="15" customHeight="1" x14ac:dyDescent="0.25">
      <c r="A62" t="s">
        <v>368</v>
      </c>
      <c r="B62">
        <v>2015</v>
      </c>
      <c r="C62" t="s">
        <v>169</v>
      </c>
      <c r="D62" t="b">
        <f>TRUE()</f>
        <v>1</v>
      </c>
      <c r="E62" t="b">
        <f>COUNTIF(connections!A:A, A62) &gt; 0</f>
        <v>0</v>
      </c>
      <c r="G62" t="s">
        <v>369</v>
      </c>
      <c r="H62" t="s">
        <v>180</v>
      </c>
      <c r="I62" t="s">
        <v>370</v>
      </c>
      <c r="J62" s="1" t="s">
        <v>371</v>
      </c>
    </row>
    <row r="63" spans="1:10" ht="15" customHeight="1" x14ac:dyDescent="0.25">
      <c r="A63" t="s">
        <v>372</v>
      </c>
      <c r="B63">
        <v>1998</v>
      </c>
      <c r="C63" t="s">
        <v>169</v>
      </c>
      <c r="D63" t="b">
        <f>TRUE()</f>
        <v>1</v>
      </c>
      <c r="E63" t="b">
        <f>COUNTIF(connections!A:A, A63) &gt; 0</f>
        <v>1</v>
      </c>
      <c r="G63" t="s">
        <v>373</v>
      </c>
    </row>
    <row r="64" spans="1:10" ht="15" customHeight="1" x14ac:dyDescent="0.25">
      <c r="A64" t="s">
        <v>374</v>
      </c>
      <c r="B64">
        <v>2007</v>
      </c>
      <c r="C64" t="s">
        <v>169</v>
      </c>
      <c r="D64" t="b">
        <f>FALSE()</f>
        <v>0</v>
      </c>
      <c r="E64" t="b">
        <f>COUNTIF(connections!A:A, A64) &gt; 0</f>
        <v>0</v>
      </c>
      <c r="G64" t="s">
        <v>375</v>
      </c>
    </row>
    <row r="65" spans="1:10" ht="15" customHeight="1" x14ac:dyDescent="0.25">
      <c r="A65" t="s">
        <v>7907</v>
      </c>
      <c r="B65">
        <v>2026</v>
      </c>
      <c r="C65" t="s">
        <v>215</v>
      </c>
      <c r="D65" t="b">
        <f>TRUE()</f>
        <v>1</v>
      </c>
      <c r="E65" t="b">
        <f>COUNTIF(connections!A:A, A65) &gt; 0</f>
        <v>0</v>
      </c>
      <c r="G65" t="s">
        <v>7908</v>
      </c>
      <c r="H65" t="s">
        <v>180</v>
      </c>
      <c r="I65" t="s">
        <v>8096</v>
      </c>
      <c r="J65" s="10" t="s">
        <v>7909</v>
      </c>
    </row>
    <row r="66" spans="1:10" ht="15" customHeight="1" x14ac:dyDescent="0.25">
      <c r="A66" t="s">
        <v>376</v>
      </c>
      <c r="B66">
        <v>2017</v>
      </c>
      <c r="C66" t="s">
        <v>215</v>
      </c>
      <c r="D66" t="b">
        <f>TRUE()</f>
        <v>1</v>
      </c>
      <c r="E66" t="b">
        <f>COUNTIF(connections!A:A, A66) &gt; 0</f>
        <v>1</v>
      </c>
      <c r="G66" t="s">
        <v>377</v>
      </c>
      <c r="H66" t="s">
        <v>180</v>
      </c>
      <c r="I66" t="s">
        <v>378</v>
      </c>
      <c r="J66" s="1" t="s">
        <v>379</v>
      </c>
    </row>
    <row r="67" spans="1:10" ht="15" customHeight="1" x14ac:dyDescent="0.25">
      <c r="A67" t="s">
        <v>380</v>
      </c>
      <c r="B67">
        <v>2023</v>
      </c>
      <c r="C67" t="s">
        <v>169</v>
      </c>
      <c r="D67" t="b">
        <f>TRUE()</f>
        <v>1</v>
      </c>
      <c r="E67" t="b">
        <f>COUNTIF(connections!A:A, A67) &gt; 0</f>
        <v>0</v>
      </c>
      <c r="G67" t="s">
        <v>381</v>
      </c>
      <c r="H67" t="s">
        <v>180</v>
      </c>
      <c r="I67" t="s">
        <v>382</v>
      </c>
      <c r="J67" s="1" t="s">
        <v>383</v>
      </c>
    </row>
    <row r="68" spans="1:10" ht="15" customHeight="1" x14ac:dyDescent="0.25">
      <c r="A68" t="s">
        <v>384</v>
      </c>
      <c r="B68">
        <v>2025</v>
      </c>
      <c r="C68" t="s">
        <v>175</v>
      </c>
      <c r="D68" t="b">
        <f>TRUE()</f>
        <v>1</v>
      </c>
      <c r="E68" t="b">
        <f>COUNTIF(connections!A:A, A68) &gt; 0</f>
        <v>0</v>
      </c>
      <c r="G68" t="s">
        <v>385</v>
      </c>
      <c r="H68" t="s">
        <v>180</v>
      </c>
      <c r="I68" t="s">
        <v>386</v>
      </c>
    </row>
    <row r="69" spans="1:10" ht="15" customHeight="1" x14ac:dyDescent="0.25">
      <c r="A69" t="s">
        <v>387</v>
      </c>
      <c r="B69">
        <v>2024</v>
      </c>
      <c r="C69" t="s">
        <v>169</v>
      </c>
      <c r="D69" t="b">
        <f>TRUE()</f>
        <v>1</v>
      </c>
      <c r="E69" t="b">
        <f>COUNTIF(connections!A:A, A69) &gt; 0</f>
        <v>0</v>
      </c>
      <c r="G69" t="s">
        <v>388</v>
      </c>
      <c r="H69" t="s">
        <v>180</v>
      </c>
      <c r="I69" t="s">
        <v>389</v>
      </c>
      <c r="J69" s="1" t="s">
        <v>390</v>
      </c>
    </row>
    <row r="70" spans="1:10" ht="15" customHeight="1" x14ac:dyDescent="0.25">
      <c r="A70" t="s">
        <v>391</v>
      </c>
      <c r="B70">
        <v>2020</v>
      </c>
      <c r="C70" t="s">
        <v>169</v>
      </c>
      <c r="D70" t="b">
        <f>FALSE()</f>
        <v>0</v>
      </c>
      <c r="E70" t="b">
        <f>COUNTIF(connections!A:A, A70) &gt; 0</f>
        <v>0</v>
      </c>
      <c r="F70" t="s">
        <v>392</v>
      </c>
      <c r="G70" t="s">
        <v>393</v>
      </c>
      <c r="H70" t="s">
        <v>180</v>
      </c>
      <c r="I70" t="s">
        <v>394</v>
      </c>
      <c r="J70" s="1" t="s">
        <v>395</v>
      </c>
    </row>
    <row r="71" spans="1:10" ht="15" customHeight="1" x14ac:dyDescent="0.25">
      <c r="A71" t="s">
        <v>396</v>
      </c>
      <c r="B71">
        <v>2024</v>
      </c>
      <c r="C71" t="s">
        <v>215</v>
      </c>
      <c r="D71" t="b">
        <f>TRUE()</f>
        <v>1</v>
      </c>
      <c r="E71" t="b">
        <f>COUNTIF(connections!A:A, A71) &gt; 0</f>
        <v>0</v>
      </c>
      <c r="F71" t="s">
        <v>397</v>
      </c>
      <c r="G71" t="s">
        <v>398</v>
      </c>
      <c r="H71" t="s">
        <v>180</v>
      </c>
      <c r="I71" t="s">
        <v>399</v>
      </c>
      <c r="J71" s="1" t="s">
        <v>400</v>
      </c>
    </row>
    <row r="72" spans="1:10" ht="15" customHeight="1" x14ac:dyDescent="0.25">
      <c r="A72" t="s">
        <v>401</v>
      </c>
      <c r="B72">
        <v>1978</v>
      </c>
      <c r="C72" t="s">
        <v>172</v>
      </c>
      <c r="D72" t="b">
        <f>FALSE()</f>
        <v>0</v>
      </c>
      <c r="E72" t="b">
        <f>COUNTIF(connections!A:A, A72) &gt; 0</f>
        <v>0</v>
      </c>
      <c r="G72" t="s">
        <v>402</v>
      </c>
      <c r="H72" t="s">
        <v>180</v>
      </c>
      <c r="I72" t="s">
        <v>403</v>
      </c>
    </row>
    <row r="73" spans="1:10" ht="15" customHeight="1" x14ac:dyDescent="0.25">
      <c r="A73" t="s">
        <v>404</v>
      </c>
      <c r="B73">
        <v>2022</v>
      </c>
      <c r="C73" t="s">
        <v>175</v>
      </c>
      <c r="D73" t="b">
        <f>TRUE()</f>
        <v>1</v>
      </c>
      <c r="E73" t="b">
        <f>COUNTIF(connections!A:A, A73) &gt; 0</f>
        <v>0</v>
      </c>
      <c r="G73" t="s">
        <v>405</v>
      </c>
      <c r="H73" t="s">
        <v>180</v>
      </c>
      <c r="I73" t="s">
        <v>406</v>
      </c>
      <c r="J73" s="1" t="s">
        <v>407</v>
      </c>
    </row>
    <row r="74" spans="1:10" ht="15" customHeight="1" x14ac:dyDescent="0.25">
      <c r="A74" t="s">
        <v>408</v>
      </c>
      <c r="B74">
        <v>2023</v>
      </c>
      <c r="C74" t="s">
        <v>169</v>
      </c>
      <c r="D74" t="b">
        <f>TRUE()</f>
        <v>1</v>
      </c>
      <c r="E74" t="b">
        <f>COUNTIF(connections!A:A, A74) &gt; 0</f>
        <v>0</v>
      </c>
      <c r="G74" t="s">
        <v>409</v>
      </c>
      <c r="H74" t="s">
        <v>180</v>
      </c>
      <c r="I74" t="s">
        <v>410</v>
      </c>
      <c r="J74" s="1" t="s">
        <v>411</v>
      </c>
    </row>
    <row r="75" spans="1:10" ht="15" customHeight="1" x14ac:dyDescent="0.25">
      <c r="A75" t="s">
        <v>412</v>
      </c>
      <c r="B75">
        <v>2026</v>
      </c>
      <c r="C75" t="s">
        <v>175</v>
      </c>
      <c r="D75" t="b">
        <f>TRUE()</f>
        <v>1</v>
      </c>
      <c r="E75" t="b">
        <f>COUNTIF(connections!A:A, A75) &gt; 0</f>
        <v>0</v>
      </c>
      <c r="G75" t="s">
        <v>413</v>
      </c>
      <c r="J75" s="10" t="s">
        <v>3012</v>
      </c>
    </row>
    <row r="76" spans="1:10" ht="15" customHeight="1" x14ac:dyDescent="0.25">
      <c r="A76" t="s">
        <v>414</v>
      </c>
      <c r="B76">
        <v>2024</v>
      </c>
      <c r="C76" t="s">
        <v>175</v>
      </c>
      <c r="D76" t="b">
        <f>TRUE()</f>
        <v>1</v>
      </c>
      <c r="E76" t="b">
        <f>COUNTIF(connections!A:A, A76) &gt; 0</f>
        <v>0</v>
      </c>
      <c r="F76" t="s">
        <v>347</v>
      </c>
      <c r="G76" t="s">
        <v>415</v>
      </c>
      <c r="H76" t="s">
        <v>180</v>
      </c>
      <c r="I76" t="s">
        <v>416</v>
      </c>
      <c r="J76" s="1" t="s">
        <v>417</v>
      </c>
    </row>
    <row r="77" spans="1:10" ht="15" customHeight="1" x14ac:dyDescent="0.25">
      <c r="A77" t="s">
        <v>418</v>
      </c>
      <c r="B77">
        <v>2022</v>
      </c>
      <c r="C77" t="s">
        <v>169</v>
      </c>
      <c r="D77" t="b">
        <f>TRUE()</f>
        <v>1</v>
      </c>
      <c r="E77" t="b">
        <f>COUNTIF(connections!A:A, A77) &gt; 0</f>
        <v>0</v>
      </c>
      <c r="G77" t="s">
        <v>419</v>
      </c>
      <c r="J77" s="10" t="s">
        <v>420</v>
      </c>
    </row>
    <row r="78" spans="1:10" ht="15" customHeight="1" x14ac:dyDescent="0.25">
      <c r="A78" t="s">
        <v>421</v>
      </c>
      <c r="B78">
        <v>2026</v>
      </c>
      <c r="C78" t="s">
        <v>175</v>
      </c>
      <c r="D78" t="b">
        <f>TRUE()</f>
        <v>1</v>
      </c>
      <c r="E78" t="b">
        <f>COUNTIF(connections!A:A, A78) &gt; 0</f>
        <v>0</v>
      </c>
      <c r="F78" t="s">
        <v>347</v>
      </c>
      <c r="G78" t="s">
        <v>422</v>
      </c>
      <c r="J78" s="10" t="s">
        <v>423</v>
      </c>
    </row>
    <row r="79" spans="1:10" ht="15" customHeight="1" x14ac:dyDescent="0.25">
      <c r="A79" t="s">
        <v>9832</v>
      </c>
      <c r="B79">
        <v>2021</v>
      </c>
      <c r="C79" t="s">
        <v>169</v>
      </c>
      <c r="D79" t="b">
        <v>0</v>
      </c>
      <c r="E79" t="b">
        <f>COUNTIF(connections!A:A, A79) &gt; 0</f>
        <v>0</v>
      </c>
      <c r="F79" t="s">
        <v>9836</v>
      </c>
      <c r="G79" t="s">
        <v>9833</v>
      </c>
      <c r="H79" t="s">
        <v>180</v>
      </c>
      <c r="I79" t="s">
        <v>9835</v>
      </c>
      <c r="J79" s="10" t="s">
        <v>9834</v>
      </c>
    </row>
    <row r="80" spans="1:10" ht="15" customHeight="1" x14ac:dyDescent="0.25">
      <c r="A80" t="s">
        <v>424</v>
      </c>
      <c r="B80">
        <v>2019</v>
      </c>
      <c r="C80" t="s">
        <v>169</v>
      </c>
      <c r="D80" t="b">
        <f>TRUE()</f>
        <v>1</v>
      </c>
      <c r="E80" t="b">
        <f>COUNTIF(connections!A:A, A80) &gt; 0</f>
        <v>0</v>
      </c>
      <c r="G80" t="s">
        <v>425</v>
      </c>
      <c r="H80" t="s">
        <v>180</v>
      </c>
      <c r="I80" t="s">
        <v>426</v>
      </c>
      <c r="J80" s="1" t="s">
        <v>427</v>
      </c>
    </row>
    <row r="81" spans="1:10" ht="15" customHeight="1" x14ac:dyDescent="0.25">
      <c r="A81" t="s">
        <v>428</v>
      </c>
      <c r="B81">
        <v>2019</v>
      </c>
      <c r="C81" t="s">
        <v>169</v>
      </c>
      <c r="D81" t="b">
        <f>TRUE()</f>
        <v>1</v>
      </c>
      <c r="E81" t="b">
        <f>COUNTIF(connections!A:A, A81) &gt; 0</f>
        <v>1</v>
      </c>
      <c r="G81" t="s">
        <v>429</v>
      </c>
      <c r="H81" t="s">
        <v>180</v>
      </c>
      <c r="I81" t="s">
        <v>430</v>
      </c>
      <c r="J81" s="1" t="s">
        <v>431</v>
      </c>
    </row>
    <row r="82" spans="1:10" ht="15" customHeight="1" x14ac:dyDescent="0.25">
      <c r="A82" t="s">
        <v>432</v>
      </c>
      <c r="B82">
        <v>2023</v>
      </c>
      <c r="C82" t="s">
        <v>215</v>
      </c>
      <c r="D82" t="b">
        <f>FALSE()</f>
        <v>0</v>
      </c>
      <c r="E82" t="b">
        <f>COUNTIF(connections!A:A, A82) &gt; 0</f>
        <v>1</v>
      </c>
      <c r="F82" t="s">
        <v>397</v>
      </c>
      <c r="G82" t="s">
        <v>433</v>
      </c>
      <c r="H82" t="s">
        <v>180</v>
      </c>
      <c r="I82" t="s">
        <v>434</v>
      </c>
      <c r="J82" s="1" t="s">
        <v>435</v>
      </c>
    </row>
    <row r="83" spans="1:10" ht="15" customHeight="1" x14ac:dyDescent="0.25">
      <c r="A83" t="s">
        <v>436</v>
      </c>
      <c r="B83">
        <v>2024</v>
      </c>
      <c r="C83" t="s">
        <v>215</v>
      </c>
      <c r="D83" t="b">
        <f>FALSE()</f>
        <v>0</v>
      </c>
      <c r="E83" t="b">
        <f>COUNTIF(connections!A:A, A83) &gt; 0</f>
        <v>0</v>
      </c>
      <c r="F83" t="s">
        <v>397</v>
      </c>
      <c r="G83" t="s">
        <v>437</v>
      </c>
      <c r="H83" t="s">
        <v>180</v>
      </c>
      <c r="I83" t="s">
        <v>438</v>
      </c>
      <c r="J83" s="1" t="s">
        <v>439</v>
      </c>
    </row>
    <row r="84" spans="1:10" ht="15" customHeight="1" x14ac:dyDescent="0.25">
      <c r="A84" t="s">
        <v>9892</v>
      </c>
      <c r="B84">
        <v>2026</v>
      </c>
      <c r="C84" t="s">
        <v>169</v>
      </c>
      <c r="D84" t="b">
        <v>1</v>
      </c>
      <c r="E84" t="b">
        <f>COUNTIF(connections!A:A, A84) &gt; 0</f>
        <v>0</v>
      </c>
      <c r="G84" t="s">
        <v>9893</v>
      </c>
      <c r="H84" t="s">
        <v>180</v>
      </c>
      <c r="I84" t="s">
        <v>9890</v>
      </c>
      <c r="J84" s="10" t="s">
        <v>9891</v>
      </c>
    </row>
    <row r="85" spans="1:10" ht="15" customHeight="1" x14ac:dyDescent="0.25">
      <c r="A85" t="s">
        <v>440</v>
      </c>
      <c r="B85">
        <v>2023</v>
      </c>
      <c r="C85" t="s">
        <v>169</v>
      </c>
      <c r="D85" t="b">
        <f>TRUE()</f>
        <v>1</v>
      </c>
      <c r="E85" t="b">
        <f>COUNTIF(connections!A:A, A85) &gt; 0</f>
        <v>0</v>
      </c>
      <c r="G85" t="s">
        <v>441</v>
      </c>
    </row>
    <row r="86" spans="1:10" ht="15" customHeight="1" x14ac:dyDescent="0.25">
      <c r="A86" t="s">
        <v>14275</v>
      </c>
      <c r="B86">
        <v>2026</v>
      </c>
      <c r="C86" t="s">
        <v>175</v>
      </c>
      <c r="D86" t="b">
        <v>0</v>
      </c>
      <c r="E86" t="b">
        <f>COUNTIF(connections!A:A, A86) &gt; 0</f>
        <v>0</v>
      </c>
      <c r="G86" t="s">
        <v>14276</v>
      </c>
      <c r="J86" s="10" t="s">
        <v>14277</v>
      </c>
    </row>
    <row r="87" spans="1:10" ht="15" customHeight="1" x14ac:dyDescent="0.25">
      <c r="A87" t="s">
        <v>442</v>
      </c>
      <c r="B87">
        <v>2024</v>
      </c>
      <c r="C87" t="s">
        <v>169</v>
      </c>
      <c r="D87" t="b">
        <f>TRUE()</f>
        <v>1</v>
      </c>
      <c r="E87" t="b">
        <f>COUNTIF(connections!A:A, A87) &gt; 0</f>
        <v>0</v>
      </c>
      <c r="G87" t="s">
        <v>443</v>
      </c>
      <c r="H87" t="s">
        <v>180</v>
      </c>
      <c r="I87" t="s">
        <v>444</v>
      </c>
      <c r="J87" s="1" t="s">
        <v>445</v>
      </c>
    </row>
    <row r="88" spans="1:10" ht="15" customHeight="1" x14ac:dyDescent="0.25">
      <c r="A88" t="s">
        <v>446</v>
      </c>
      <c r="B88">
        <v>2025</v>
      </c>
      <c r="C88" t="s">
        <v>215</v>
      </c>
      <c r="D88" t="b">
        <f>FALSE()</f>
        <v>0</v>
      </c>
      <c r="E88" t="b">
        <f>COUNTIF(connections!A:A, A88) &gt; 0</f>
        <v>0</v>
      </c>
      <c r="F88" t="s">
        <v>397</v>
      </c>
      <c r="G88" t="s">
        <v>447</v>
      </c>
    </row>
    <row r="89" spans="1:10" ht="15" customHeight="1" x14ac:dyDescent="0.25">
      <c r="A89" t="s">
        <v>448</v>
      </c>
      <c r="B89">
        <v>2025</v>
      </c>
      <c r="C89" t="s">
        <v>215</v>
      </c>
      <c r="D89" t="b">
        <f>FALSE()</f>
        <v>0</v>
      </c>
      <c r="E89" t="b">
        <f>COUNTIF(connections!A:A, A89) &gt; 0</f>
        <v>0</v>
      </c>
      <c r="G89" t="s">
        <v>449</v>
      </c>
    </row>
    <row r="90" spans="1:10" ht="15" customHeight="1" x14ac:dyDescent="0.25">
      <c r="A90" t="s">
        <v>450</v>
      </c>
      <c r="B90">
        <v>2022</v>
      </c>
      <c r="C90" t="s">
        <v>169</v>
      </c>
      <c r="D90" t="b">
        <f>TRUE()</f>
        <v>1</v>
      </c>
      <c r="E90" t="b">
        <f>COUNTIF(connections!A:A, A90) &gt; 0</f>
        <v>1</v>
      </c>
      <c r="F90" t="s">
        <v>451</v>
      </c>
      <c r="G90" t="s">
        <v>452</v>
      </c>
      <c r="H90" t="s">
        <v>180</v>
      </c>
      <c r="I90" t="s">
        <v>453</v>
      </c>
      <c r="J90" s="1" t="s">
        <v>454</v>
      </c>
    </row>
    <row r="91" spans="1:10" ht="15" customHeight="1" x14ac:dyDescent="0.25">
      <c r="A91" t="s">
        <v>455</v>
      </c>
      <c r="B91">
        <v>2018</v>
      </c>
      <c r="C91" t="s">
        <v>175</v>
      </c>
      <c r="D91" t="b">
        <f>TRUE()</f>
        <v>1</v>
      </c>
      <c r="E91" t="b">
        <f>COUNTIF(connections!A:A, A91) &gt; 0</f>
        <v>1</v>
      </c>
      <c r="G91" t="s">
        <v>456</v>
      </c>
    </row>
    <row r="92" spans="1:10" ht="15" customHeight="1" x14ac:dyDescent="0.25">
      <c r="A92" t="s">
        <v>457</v>
      </c>
      <c r="B92">
        <v>2022</v>
      </c>
      <c r="C92" t="s">
        <v>169</v>
      </c>
      <c r="D92" t="b">
        <f>TRUE()</f>
        <v>1</v>
      </c>
      <c r="E92" t="b">
        <f>COUNTIF(connections!A:A, A92) &gt; 0</f>
        <v>1</v>
      </c>
      <c r="F92" t="s">
        <v>458</v>
      </c>
      <c r="G92" t="s">
        <v>459</v>
      </c>
      <c r="H92" t="s">
        <v>180</v>
      </c>
      <c r="I92" t="s">
        <v>460</v>
      </c>
      <c r="J92" s="1" t="s">
        <v>461</v>
      </c>
    </row>
    <row r="93" spans="1:10" ht="15" customHeight="1" x14ac:dyDescent="0.25">
      <c r="A93" t="s">
        <v>462</v>
      </c>
      <c r="B93">
        <v>2021</v>
      </c>
      <c r="C93" t="s">
        <v>169</v>
      </c>
      <c r="D93" t="b">
        <v>1</v>
      </c>
      <c r="E93" t="b">
        <f>COUNTIF(connections!A:A, A93) &gt; 0</f>
        <v>0</v>
      </c>
      <c r="G93" t="s">
        <v>463</v>
      </c>
      <c r="H93" t="s">
        <v>180</v>
      </c>
      <c r="I93" t="s">
        <v>464</v>
      </c>
      <c r="J93" s="1" t="s">
        <v>465</v>
      </c>
    </row>
    <row r="94" spans="1:10" ht="15" customHeight="1" x14ac:dyDescent="0.25">
      <c r="A94" t="s">
        <v>466</v>
      </c>
      <c r="B94">
        <v>2020</v>
      </c>
      <c r="C94" t="s">
        <v>169</v>
      </c>
      <c r="D94" t="b">
        <f>TRUE()</f>
        <v>1</v>
      </c>
      <c r="E94" t="b">
        <f>COUNTIF(connections!A:A, A94) &gt; 0</f>
        <v>0</v>
      </c>
      <c r="F94" t="s">
        <v>392</v>
      </c>
      <c r="G94" t="s">
        <v>467</v>
      </c>
      <c r="H94" t="s">
        <v>180</v>
      </c>
      <c r="I94" t="s">
        <v>468</v>
      </c>
      <c r="J94" s="1" t="s">
        <v>469</v>
      </c>
    </row>
    <row r="95" spans="1:10" ht="15" customHeight="1" x14ac:dyDescent="0.25">
      <c r="A95" t="s">
        <v>14235</v>
      </c>
      <c r="B95">
        <v>2022</v>
      </c>
      <c r="C95" t="s">
        <v>169</v>
      </c>
      <c r="D95" t="b">
        <v>1</v>
      </c>
      <c r="E95" t="b">
        <f>COUNTIF(connections!A:A, A95) &gt; 0</f>
        <v>0</v>
      </c>
      <c r="G95" t="s">
        <v>14236</v>
      </c>
      <c r="H95" t="s">
        <v>180</v>
      </c>
      <c r="I95" t="s">
        <v>14239</v>
      </c>
      <c r="J95" s="10" t="s">
        <v>14237</v>
      </c>
    </row>
    <row r="96" spans="1:10" ht="15" customHeight="1" x14ac:dyDescent="0.25">
      <c r="A96" t="s">
        <v>470</v>
      </c>
      <c r="B96">
        <v>2023</v>
      </c>
      <c r="C96" t="s">
        <v>175</v>
      </c>
      <c r="D96" t="b">
        <f>TRUE()</f>
        <v>1</v>
      </c>
      <c r="E96" t="b">
        <f>COUNTIF(connections!A:A, A96) &gt; 0</f>
        <v>0</v>
      </c>
      <c r="G96" t="s">
        <v>471</v>
      </c>
      <c r="J96" s="1" t="s">
        <v>472</v>
      </c>
    </row>
    <row r="97" spans="1:10" ht="15" customHeight="1" x14ac:dyDescent="0.25">
      <c r="A97" t="s">
        <v>473</v>
      </c>
      <c r="B97">
        <v>2021</v>
      </c>
      <c r="C97" t="s">
        <v>175</v>
      </c>
      <c r="D97" t="b">
        <f>TRUE()</f>
        <v>1</v>
      </c>
      <c r="E97" t="b">
        <f>COUNTIF(connections!A:A, A97) &gt; 0</f>
        <v>0</v>
      </c>
      <c r="G97" t="s">
        <v>474</v>
      </c>
      <c r="H97" t="s">
        <v>180</v>
      </c>
      <c r="I97" t="s">
        <v>475</v>
      </c>
      <c r="J97" s="1" t="s">
        <v>476</v>
      </c>
    </row>
    <row r="98" spans="1:10" ht="15" customHeight="1" x14ac:dyDescent="0.25">
      <c r="A98" t="s">
        <v>477</v>
      </c>
      <c r="B98">
        <v>2024</v>
      </c>
      <c r="C98" t="s">
        <v>175</v>
      </c>
      <c r="D98" t="b">
        <f>TRUE()</f>
        <v>1</v>
      </c>
      <c r="E98" t="b">
        <f>COUNTIF(connections!A:A, A98) &gt; 0</f>
        <v>0</v>
      </c>
      <c r="F98" t="s">
        <v>267</v>
      </c>
      <c r="G98" t="s">
        <v>478</v>
      </c>
      <c r="H98" t="s">
        <v>180</v>
      </c>
      <c r="I98" t="s">
        <v>479</v>
      </c>
      <c r="J98" s="1" t="s">
        <v>480</v>
      </c>
    </row>
    <row r="99" spans="1:10" ht="15" customHeight="1" x14ac:dyDescent="0.25">
      <c r="A99" t="s">
        <v>481</v>
      </c>
      <c r="B99">
        <v>2025</v>
      </c>
      <c r="C99" t="s">
        <v>169</v>
      </c>
      <c r="D99" t="b">
        <f>TRUE()</f>
        <v>1</v>
      </c>
      <c r="E99" t="b">
        <f>COUNTIF(connections!A:A, A99) &gt; 0</f>
        <v>0</v>
      </c>
      <c r="G99" t="s">
        <v>482</v>
      </c>
    </row>
    <row r="100" spans="1:10" ht="15" customHeight="1" x14ac:dyDescent="0.25">
      <c r="A100" t="s">
        <v>483</v>
      </c>
      <c r="B100">
        <v>2009</v>
      </c>
      <c r="C100" t="s">
        <v>172</v>
      </c>
      <c r="D100" t="b">
        <f>TRUE()</f>
        <v>1</v>
      </c>
      <c r="E100" t="b">
        <f>COUNTIF(connections!A:A, A100) &gt; 0</f>
        <v>1</v>
      </c>
      <c r="G100" t="s">
        <v>484</v>
      </c>
      <c r="H100" t="s">
        <v>180</v>
      </c>
      <c r="I100" t="s">
        <v>485</v>
      </c>
    </row>
    <row r="101" spans="1:10" ht="15" customHeight="1" x14ac:dyDescent="0.25">
      <c r="A101" t="s">
        <v>486</v>
      </c>
      <c r="B101">
        <v>2026</v>
      </c>
      <c r="C101" t="s">
        <v>215</v>
      </c>
      <c r="D101" t="b">
        <f>TRUE()</f>
        <v>1</v>
      </c>
      <c r="E101" t="b">
        <f>COUNTIF(connections!A:A, A101) &gt; 0</f>
        <v>0</v>
      </c>
      <c r="G101" t="s">
        <v>487</v>
      </c>
      <c r="H101" t="s">
        <v>180</v>
      </c>
      <c r="I101" t="s">
        <v>488</v>
      </c>
      <c r="J101" s="1" t="s">
        <v>489</v>
      </c>
    </row>
    <row r="102" spans="1:10" ht="15" customHeight="1" x14ac:dyDescent="0.25">
      <c r="A102" t="s">
        <v>490</v>
      </c>
      <c r="B102">
        <v>2022</v>
      </c>
      <c r="C102" t="s">
        <v>169</v>
      </c>
      <c r="D102" t="b">
        <f>TRUE()</f>
        <v>1</v>
      </c>
      <c r="E102" t="b">
        <f>COUNTIF(connections!A:A, A102) &gt; 0</f>
        <v>1</v>
      </c>
      <c r="G102" t="s">
        <v>491</v>
      </c>
      <c r="H102" t="s">
        <v>180</v>
      </c>
      <c r="I102" t="s">
        <v>492</v>
      </c>
      <c r="J102" s="1" t="s">
        <v>493</v>
      </c>
    </row>
    <row r="103" spans="1:10" ht="15" customHeight="1" x14ac:dyDescent="0.25">
      <c r="A103" t="s">
        <v>494</v>
      </c>
      <c r="B103">
        <v>2021</v>
      </c>
      <c r="C103" t="s">
        <v>215</v>
      </c>
      <c r="D103" t="b">
        <f>TRUE()</f>
        <v>1</v>
      </c>
      <c r="E103" t="b">
        <f>COUNTIF(connections!A:A, A103) &gt; 0</f>
        <v>0</v>
      </c>
      <c r="G103" t="s">
        <v>495</v>
      </c>
      <c r="H103" t="s">
        <v>180</v>
      </c>
      <c r="I103" t="s">
        <v>496</v>
      </c>
      <c r="J103" s="1" t="s">
        <v>497</v>
      </c>
    </row>
    <row r="104" spans="1:10" ht="15" customHeight="1" x14ac:dyDescent="0.25">
      <c r="A104" t="s">
        <v>498</v>
      </c>
      <c r="B104">
        <v>2023</v>
      </c>
      <c r="C104" t="s">
        <v>215</v>
      </c>
      <c r="D104" t="b">
        <f>TRUE()</f>
        <v>1</v>
      </c>
      <c r="E104" t="b">
        <f>COUNTIF(connections!A:A, A104) &gt; 0</f>
        <v>1</v>
      </c>
      <c r="F104" t="s">
        <v>499</v>
      </c>
      <c r="G104" t="s">
        <v>500</v>
      </c>
      <c r="H104" t="s">
        <v>180</v>
      </c>
      <c r="I104" t="s">
        <v>501</v>
      </c>
      <c r="J104" s="1" t="s">
        <v>502</v>
      </c>
    </row>
    <row r="105" spans="1:10" ht="15" customHeight="1" x14ac:dyDescent="0.25">
      <c r="A105" t="s">
        <v>7785</v>
      </c>
      <c r="B105">
        <v>2019</v>
      </c>
      <c r="C105" t="s">
        <v>172</v>
      </c>
      <c r="D105" t="b">
        <f>TRUE()</f>
        <v>1</v>
      </c>
      <c r="E105" t="b">
        <f>COUNTIF(connections!A:A, A105) &gt; 0</f>
        <v>0</v>
      </c>
      <c r="G105" t="s">
        <v>7786</v>
      </c>
    </row>
    <row r="106" spans="1:10" ht="15" customHeight="1" x14ac:dyDescent="0.25">
      <c r="A106" t="s">
        <v>503</v>
      </c>
      <c r="B106">
        <v>2018</v>
      </c>
      <c r="C106" t="s">
        <v>169</v>
      </c>
      <c r="D106" t="b">
        <f>TRUE()</f>
        <v>1</v>
      </c>
      <c r="E106" t="b">
        <f>COUNTIF(connections!A:A, A106) &gt; 0</f>
        <v>1</v>
      </c>
      <c r="G106" t="s">
        <v>504</v>
      </c>
      <c r="H106" t="s">
        <v>180</v>
      </c>
      <c r="I106" t="s">
        <v>505</v>
      </c>
    </row>
    <row r="107" spans="1:10" ht="15" customHeight="1" x14ac:dyDescent="0.25">
      <c r="A107" t="s">
        <v>506</v>
      </c>
      <c r="B107">
        <v>2016</v>
      </c>
      <c r="C107" t="s">
        <v>169</v>
      </c>
      <c r="D107" t="b">
        <f>FALSE()</f>
        <v>0</v>
      </c>
      <c r="E107" t="b">
        <f>COUNTIF(connections!A:A, A107) &gt; 0</f>
        <v>0</v>
      </c>
      <c r="G107" t="s">
        <v>507</v>
      </c>
      <c r="H107" t="s">
        <v>180</v>
      </c>
      <c r="I107" t="s">
        <v>508</v>
      </c>
      <c r="J107" s="1" t="s">
        <v>509</v>
      </c>
    </row>
    <row r="108" spans="1:10" ht="15" customHeight="1" x14ac:dyDescent="0.25">
      <c r="A108" t="s">
        <v>510</v>
      </c>
      <c r="B108">
        <v>2010</v>
      </c>
      <c r="C108" t="s">
        <v>172</v>
      </c>
      <c r="D108" t="b">
        <f>TRUE()</f>
        <v>1</v>
      </c>
      <c r="E108" t="b">
        <f>COUNTIF(connections!A:A, A108) &gt; 0</f>
        <v>1</v>
      </c>
      <c r="G108" t="s">
        <v>511</v>
      </c>
    </row>
    <row r="109" spans="1:10" ht="15" customHeight="1" x14ac:dyDescent="0.25">
      <c r="A109" t="s">
        <v>512</v>
      </c>
      <c r="B109">
        <v>2014</v>
      </c>
      <c r="C109" t="s">
        <v>172</v>
      </c>
      <c r="D109" t="b">
        <f>TRUE()</f>
        <v>1</v>
      </c>
      <c r="E109" t="b">
        <f>COUNTIF(connections!A:A, A109) &gt; 0</f>
        <v>0</v>
      </c>
      <c r="G109" t="s">
        <v>513</v>
      </c>
      <c r="J109" s="10" t="s">
        <v>514</v>
      </c>
    </row>
    <row r="110" spans="1:10" ht="15" customHeight="1" x14ac:dyDescent="0.25">
      <c r="A110" t="s">
        <v>515</v>
      </c>
      <c r="B110">
        <v>1994</v>
      </c>
      <c r="C110" t="s">
        <v>172</v>
      </c>
      <c r="D110" t="b">
        <f>TRUE()</f>
        <v>1</v>
      </c>
      <c r="E110" t="b">
        <f>COUNTIF(connections!A:A, A110) &gt; 0</f>
        <v>1</v>
      </c>
      <c r="G110" t="s">
        <v>516</v>
      </c>
      <c r="H110" t="s">
        <v>180</v>
      </c>
      <c r="I110" t="s">
        <v>517</v>
      </c>
    </row>
    <row r="111" spans="1:10" ht="15" customHeight="1" x14ac:dyDescent="0.25">
      <c r="A111" t="s">
        <v>518</v>
      </c>
      <c r="B111">
        <v>2005</v>
      </c>
      <c r="C111" t="s">
        <v>172</v>
      </c>
      <c r="D111" t="b">
        <f>TRUE()</f>
        <v>1</v>
      </c>
      <c r="E111" t="b">
        <f>COUNTIF(connections!A:A, A111) &gt; 0</f>
        <v>1</v>
      </c>
      <c r="G111" t="s">
        <v>519</v>
      </c>
      <c r="H111" t="s">
        <v>180</v>
      </c>
      <c r="I111" t="s">
        <v>520</v>
      </c>
    </row>
    <row r="112" spans="1:10" ht="15" customHeight="1" x14ac:dyDescent="0.25">
      <c r="A112" t="s">
        <v>521</v>
      </c>
      <c r="B112">
        <v>2024</v>
      </c>
      <c r="C112" t="s">
        <v>175</v>
      </c>
      <c r="D112" t="b">
        <f>TRUE()</f>
        <v>1</v>
      </c>
      <c r="E112" t="b">
        <f>COUNTIF(connections!A:A, A112) &gt; 0</f>
        <v>0</v>
      </c>
      <c r="F112" t="s">
        <v>522</v>
      </c>
      <c r="G112" t="s">
        <v>523</v>
      </c>
    </row>
    <row r="113" spans="1:10" ht="15" customHeight="1" x14ac:dyDescent="0.25">
      <c r="A113" t="s">
        <v>524</v>
      </c>
      <c r="B113">
        <v>2010</v>
      </c>
      <c r="C113" t="s">
        <v>172</v>
      </c>
      <c r="D113" t="b">
        <f>TRUE()</f>
        <v>1</v>
      </c>
      <c r="E113" t="b">
        <f>COUNTIF(connections!A:A, A113) &gt; 0</f>
        <v>1</v>
      </c>
      <c r="F113" t="s">
        <v>451</v>
      </c>
      <c r="G113" t="s">
        <v>525</v>
      </c>
      <c r="H113" t="s">
        <v>180</v>
      </c>
      <c r="I113" t="s">
        <v>526</v>
      </c>
    </row>
    <row r="114" spans="1:10" ht="15" customHeight="1" x14ac:dyDescent="0.25">
      <c r="A114" t="s">
        <v>527</v>
      </c>
      <c r="B114">
        <v>2020</v>
      </c>
      <c r="C114" t="s">
        <v>172</v>
      </c>
      <c r="D114" t="b">
        <f>TRUE()</f>
        <v>1</v>
      </c>
      <c r="E114" t="b">
        <f>COUNTIF(connections!A:A, A114) &gt; 0</f>
        <v>0</v>
      </c>
      <c r="F114" t="s">
        <v>451</v>
      </c>
      <c r="G114" t="s">
        <v>528</v>
      </c>
      <c r="H114" t="s">
        <v>180</v>
      </c>
      <c r="I114" t="s">
        <v>7445</v>
      </c>
    </row>
    <row r="115" spans="1:10" ht="15" customHeight="1" x14ac:dyDescent="0.25">
      <c r="A115" t="s">
        <v>529</v>
      </c>
      <c r="B115">
        <v>2013</v>
      </c>
      <c r="C115" t="s">
        <v>172</v>
      </c>
      <c r="D115" t="b">
        <f>TRUE()</f>
        <v>1</v>
      </c>
      <c r="E115" t="b">
        <f>COUNTIF(connections!A:A, A115) &gt; 0</f>
        <v>1</v>
      </c>
      <c r="F115" t="s">
        <v>451</v>
      </c>
      <c r="G115" t="s">
        <v>530</v>
      </c>
      <c r="H115" t="s">
        <v>180</v>
      </c>
      <c r="I115" t="s">
        <v>7446</v>
      </c>
    </row>
    <row r="116" spans="1:10" ht="15" customHeight="1" x14ac:dyDescent="0.25">
      <c r="A116" t="s">
        <v>531</v>
      </c>
      <c r="B116">
        <v>2025</v>
      </c>
      <c r="C116" t="s">
        <v>172</v>
      </c>
      <c r="D116" t="b">
        <f>TRUE()</f>
        <v>1</v>
      </c>
      <c r="E116" t="b">
        <f>COUNTIF(connections!A:A, A116) &gt; 0</f>
        <v>0</v>
      </c>
      <c r="F116" t="s">
        <v>451</v>
      </c>
      <c r="G116" t="s">
        <v>532</v>
      </c>
      <c r="H116" t="s">
        <v>180</v>
      </c>
      <c r="I116" t="s">
        <v>7447</v>
      </c>
    </row>
    <row r="117" spans="1:10" ht="15" customHeight="1" x14ac:dyDescent="0.25">
      <c r="A117" t="s">
        <v>533</v>
      </c>
      <c r="B117">
        <v>2015</v>
      </c>
      <c r="C117" t="s">
        <v>169</v>
      </c>
      <c r="D117" t="b">
        <v>1</v>
      </c>
      <c r="E117" t="b">
        <f>COUNTIF(connections!A:A, A117) &gt; 0</f>
        <v>1</v>
      </c>
      <c r="G117" t="s">
        <v>534</v>
      </c>
      <c r="J117" s="10" t="s">
        <v>535</v>
      </c>
    </row>
    <row r="118" spans="1:10" ht="15" customHeight="1" x14ac:dyDescent="0.25">
      <c r="A118" t="s">
        <v>536</v>
      </c>
      <c r="B118">
        <v>2025</v>
      </c>
      <c r="C118" t="s">
        <v>175</v>
      </c>
      <c r="D118" t="b">
        <f>TRUE()</f>
        <v>1</v>
      </c>
      <c r="E118" t="b">
        <f>COUNTIF(connections!A:A, A118) &gt; 0</f>
        <v>0</v>
      </c>
      <c r="F118" t="s">
        <v>522</v>
      </c>
      <c r="G118" t="s">
        <v>537</v>
      </c>
      <c r="H118" t="s">
        <v>180</v>
      </c>
      <c r="I118" t="s">
        <v>8303</v>
      </c>
      <c r="J118" s="1" t="s">
        <v>538</v>
      </c>
    </row>
    <row r="119" spans="1:10" ht="15" customHeight="1" x14ac:dyDescent="0.25">
      <c r="A119" t="s">
        <v>539</v>
      </c>
      <c r="B119">
        <v>1991</v>
      </c>
      <c r="C119" t="s">
        <v>172</v>
      </c>
      <c r="D119" t="b">
        <f>TRUE()</f>
        <v>1</v>
      </c>
      <c r="E119" t="b">
        <f>COUNTIF(connections!A:A, A119) &gt; 0</f>
        <v>0</v>
      </c>
      <c r="G119" t="s">
        <v>540</v>
      </c>
      <c r="H119" t="s">
        <v>180</v>
      </c>
      <c r="I119" t="s">
        <v>541</v>
      </c>
    </row>
    <row r="120" spans="1:10" ht="15" customHeight="1" x14ac:dyDescent="0.25">
      <c r="A120" t="s">
        <v>542</v>
      </c>
      <c r="B120">
        <v>2017</v>
      </c>
      <c r="C120" t="s">
        <v>169</v>
      </c>
      <c r="D120" t="b">
        <f>TRUE()</f>
        <v>1</v>
      </c>
      <c r="E120" t="b">
        <f>COUNTIF(connections!A:A, A120) &gt; 0</f>
        <v>1</v>
      </c>
      <c r="G120" t="s">
        <v>543</v>
      </c>
      <c r="H120" t="s">
        <v>180</v>
      </c>
      <c r="I120" t="s">
        <v>544</v>
      </c>
      <c r="J120" s="1" t="s">
        <v>545</v>
      </c>
    </row>
    <row r="121" spans="1:10" ht="15" customHeight="1" x14ac:dyDescent="0.25">
      <c r="A121" t="s">
        <v>546</v>
      </c>
      <c r="B121">
        <v>2010</v>
      </c>
      <c r="C121" t="s">
        <v>172</v>
      </c>
      <c r="D121" t="b">
        <f>TRUE()</f>
        <v>1</v>
      </c>
      <c r="E121" t="b">
        <f>COUNTIF(connections!A:A, A121) &gt; 0</f>
        <v>1</v>
      </c>
      <c r="G121" t="s">
        <v>547</v>
      </c>
      <c r="H121" t="s">
        <v>180</v>
      </c>
      <c r="I121" t="s">
        <v>548</v>
      </c>
      <c r="J121" s="1" t="s">
        <v>549</v>
      </c>
    </row>
    <row r="122" spans="1:10" ht="15" customHeight="1" x14ac:dyDescent="0.25">
      <c r="A122" t="s">
        <v>550</v>
      </c>
      <c r="B122">
        <v>2020</v>
      </c>
      <c r="C122" t="s">
        <v>169</v>
      </c>
      <c r="D122" t="b">
        <f>TRUE()</f>
        <v>1</v>
      </c>
      <c r="E122" t="b">
        <f>COUNTIF(connections!A:A, A122) &gt; 0</f>
        <v>0</v>
      </c>
      <c r="G122" t="s">
        <v>551</v>
      </c>
      <c r="H122" t="s">
        <v>180</v>
      </c>
      <c r="I122" t="s">
        <v>552</v>
      </c>
      <c r="J122" s="1" t="s">
        <v>553</v>
      </c>
    </row>
    <row r="123" spans="1:10" ht="15" customHeight="1" x14ac:dyDescent="0.25">
      <c r="A123" t="s">
        <v>554</v>
      </c>
      <c r="B123">
        <v>2025</v>
      </c>
      <c r="C123" t="s">
        <v>215</v>
      </c>
      <c r="D123" t="b">
        <f>FALSE()</f>
        <v>0</v>
      </c>
      <c r="E123" t="b">
        <f>COUNTIF(connections!A:A, A123) &gt; 0</f>
        <v>0</v>
      </c>
      <c r="G123" t="s">
        <v>555</v>
      </c>
    </row>
    <row r="124" spans="1:10" ht="15" customHeight="1" x14ac:dyDescent="0.25">
      <c r="A124" t="s">
        <v>556</v>
      </c>
      <c r="B124">
        <v>2023</v>
      </c>
      <c r="C124" t="s">
        <v>169</v>
      </c>
      <c r="D124" t="b">
        <f>TRUE()</f>
        <v>1</v>
      </c>
      <c r="E124" t="b">
        <f>COUNTIF(connections!A:A, A124) &gt; 0</f>
        <v>0</v>
      </c>
      <c r="G124" t="s">
        <v>557</v>
      </c>
      <c r="H124" t="s">
        <v>180</v>
      </c>
      <c r="I124" t="s">
        <v>558</v>
      </c>
      <c r="J124" s="1" t="s">
        <v>559</v>
      </c>
    </row>
    <row r="125" spans="1:10" ht="15" customHeight="1" x14ac:dyDescent="0.25">
      <c r="A125" t="s">
        <v>14232</v>
      </c>
      <c r="B125">
        <v>2026</v>
      </c>
      <c r="C125" t="s">
        <v>169</v>
      </c>
      <c r="D125" t="b">
        <v>1</v>
      </c>
      <c r="E125" t="b">
        <f>COUNTIF(connections!A:A, A125) &gt; 0</f>
        <v>0</v>
      </c>
      <c r="G125" t="s">
        <v>14233</v>
      </c>
      <c r="J125" s="10" t="s">
        <v>14234</v>
      </c>
    </row>
    <row r="126" spans="1:10" ht="15" customHeight="1" x14ac:dyDescent="0.25">
      <c r="A126" t="s">
        <v>9907</v>
      </c>
      <c r="B126">
        <v>2020</v>
      </c>
      <c r="C126" t="s">
        <v>215</v>
      </c>
      <c r="D126" t="b">
        <v>0</v>
      </c>
      <c r="E126" t="b">
        <f>COUNTIF(connections!A:A, A126) &gt; 0</f>
        <v>0</v>
      </c>
      <c r="G126" t="s">
        <v>9908</v>
      </c>
      <c r="J126" s="10" t="s">
        <v>9909</v>
      </c>
    </row>
    <row r="127" spans="1:10" ht="15" customHeight="1" x14ac:dyDescent="0.25">
      <c r="A127" t="s">
        <v>560</v>
      </c>
      <c r="B127">
        <v>2025</v>
      </c>
      <c r="C127" t="s">
        <v>175</v>
      </c>
      <c r="D127" t="b">
        <f>TRUE()</f>
        <v>1</v>
      </c>
      <c r="E127" t="b">
        <f>COUNTIF(connections!A:A, A127) &gt; 0</f>
        <v>0</v>
      </c>
      <c r="F127" t="s">
        <v>561</v>
      </c>
      <c r="G127" t="s">
        <v>562</v>
      </c>
      <c r="H127" t="s">
        <v>180</v>
      </c>
      <c r="I127" t="s">
        <v>563</v>
      </c>
    </row>
    <row r="128" spans="1:10" ht="15" customHeight="1" x14ac:dyDescent="0.25">
      <c r="A128" t="s">
        <v>564</v>
      </c>
      <c r="B128">
        <v>2022</v>
      </c>
      <c r="C128" t="s">
        <v>169</v>
      </c>
      <c r="D128" t="b">
        <f>TRUE()</f>
        <v>1</v>
      </c>
      <c r="E128" t="b">
        <f>COUNTIF(connections!A:A, A128) &gt; 0</f>
        <v>1</v>
      </c>
      <c r="G128" t="s">
        <v>565</v>
      </c>
      <c r="H128" t="s">
        <v>180</v>
      </c>
      <c r="I128" t="s">
        <v>8281</v>
      </c>
      <c r="J128" s="10" t="s">
        <v>566</v>
      </c>
    </row>
    <row r="129" spans="1:10" ht="15" customHeight="1" x14ac:dyDescent="0.25">
      <c r="A129" t="s">
        <v>567</v>
      </c>
      <c r="B129">
        <v>2019</v>
      </c>
      <c r="C129" t="s">
        <v>169</v>
      </c>
      <c r="D129" t="b">
        <f>TRUE()</f>
        <v>1</v>
      </c>
      <c r="E129" t="b">
        <f>COUNTIF(connections!A:A, A129) &gt; 0</f>
        <v>1</v>
      </c>
      <c r="G129" t="s">
        <v>568</v>
      </c>
      <c r="H129" t="s">
        <v>180</v>
      </c>
      <c r="I129" t="s">
        <v>569</v>
      </c>
      <c r="J129" s="1" t="s">
        <v>570</v>
      </c>
    </row>
    <row r="130" spans="1:10" ht="15" customHeight="1" x14ac:dyDescent="0.25">
      <c r="A130" t="s">
        <v>571</v>
      </c>
      <c r="B130">
        <v>1998</v>
      </c>
      <c r="C130" t="s">
        <v>172</v>
      </c>
      <c r="D130" t="b">
        <f>TRUE()</f>
        <v>1</v>
      </c>
      <c r="E130" t="b">
        <f>COUNTIF(connections!A:A, A130) &gt; 0</f>
        <v>1</v>
      </c>
      <c r="G130" t="s">
        <v>572</v>
      </c>
      <c r="H130" t="s">
        <v>180</v>
      </c>
      <c r="I130" t="s">
        <v>573</v>
      </c>
    </row>
    <row r="131" spans="1:10" ht="15" customHeight="1" x14ac:dyDescent="0.25">
      <c r="A131" t="s">
        <v>574</v>
      </c>
      <c r="B131">
        <v>1997</v>
      </c>
      <c r="C131" t="s">
        <v>172</v>
      </c>
      <c r="D131" t="b">
        <f>TRUE()</f>
        <v>1</v>
      </c>
      <c r="E131" t="b">
        <f>COUNTIF(connections!A:A, A131) &gt; 0</f>
        <v>1</v>
      </c>
      <c r="G131" t="s">
        <v>575</v>
      </c>
      <c r="H131" t="s">
        <v>180</v>
      </c>
      <c r="I131" t="s">
        <v>576</v>
      </c>
    </row>
    <row r="132" spans="1:10" ht="15" customHeight="1" x14ac:dyDescent="0.25">
      <c r="A132" t="s">
        <v>577</v>
      </c>
      <c r="B132">
        <v>2019</v>
      </c>
      <c r="C132" t="s">
        <v>172</v>
      </c>
      <c r="D132" t="b">
        <f>TRUE()</f>
        <v>1</v>
      </c>
      <c r="E132" t="b">
        <f>COUNTIF(connections!A:A, A132) &gt; 0</f>
        <v>0</v>
      </c>
      <c r="G132" t="s">
        <v>578</v>
      </c>
    </row>
    <row r="133" spans="1:10" ht="15" customHeight="1" x14ac:dyDescent="0.25">
      <c r="A133" t="s">
        <v>579</v>
      </c>
      <c r="B133">
        <v>2023</v>
      </c>
      <c r="C133" t="s">
        <v>169</v>
      </c>
      <c r="D133" t="b">
        <f>TRUE()</f>
        <v>1</v>
      </c>
      <c r="E133" t="b">
        <f>COUNTIF(connections!A:A, A133) &gt; 0</f>
        <v>1</v>
      </c>
      <c r="F133" t="s">
        <v>580</v>
      </c>
      <c r="G133" t="s">
        <v>581</v>
      </c>
      <c r="H133" t="s">
        <v>180</v>
      </c>
      <c r="I133" t="s">
        <v>582</v>
      </c>
      <c r="J133" s="1" t="s">
        <v>583</v>
      </c>
    </row>
    <row r="134" spans="1:10" ht="15" customHeight="1" x14ac:dyDescent="0.25">
      <c r="A134" t="s">
        <v>584</v>
      </c>
      <c r="B134">
        <v>2025</v>
      </c>
      <c r="C134" t="s">
        <v>169</v>
      </c>
      <c r="D134" t="b">
        <f>TRUE()</f>
        <v>1</v>
      </c>
      <c r="E134" t="b">
        <f>COUNTIF(connections!A:A, A134) &gt; 0</f>
        <v>0</v>
      </c>
      <c r="F134" t="s">
        <v>580</v>
      </c>
      <c r="G134" t="s">
        <v>585</v>
      </c>
      <c r="H134" t="s">
        <v>180</v>
      </c>
      <c r="I134" t="s">
        <v>586</v>
      </c>
      <c r="J134" s="1" t="s">
        <v>587</v>
      </c>
    </row>
    <row r="135" spans="1:10" ht="15" customHeight="1" x14ac:dyDescent="0.25">
      <c r="A135" t="s">
        <v>588</v>
      </c>
      <c r="B135">
        <v>2026</v>
      </c>
      <c r="C135" t="s">
        <v>175</v>
      </c>
      <c r="D135" t="b">
        <f>TRUE()</f>
        <v>1</v>
      </c>
      <c r="E135" t="b">
        <f>COUNTIF(connections!A:A, A135) &gt; 0</f>
        <v>0</v>
      </c>
      <c r="G135" t="s">
        <v>589</v>
      </c>
      <c r="J135" s="10" t="s">
        <v>590</v>
      </c>
    </row>
    <row r="136" spans="1:10" ht="15" customHeight="1" x14ac:dyDescent="0.25">
      <c r="A136" t="s">
        <v>591</v>
      </c>
      <c r="B136">
        <v>2019</v>
      </c>
      <c r="C136" t="s">
        <v>175</v>
      </c>
      <c r="D136" t="b">
        <f>TRUE()</f>
        <v>1</v>
      </c>
      <c r="E136" t="b">
        <f>COUNTIF(connections!A:A, A136) &gt; 0</f>
        <v>0</v>
      </c>
      <c r="G136" t="s">
        <v>592</v>
      </c>
      <c r="H136" t="s">
        <v>180</v>
      </c>
      <c r="I136" t="s">
        <v>593</v>
      </c>
      <c r="J136" s="1" t="s">
        <v>594</v>
      </c>
    </row>
    <row r="137" spans="1:10" ht="15" customHeight="1" x14ac:dyDescent="0.25">
      <c r="A137" t="s">
        <v>595</v>
      </c>
      <c r="B137">
        <v>2026</v>
      </c>
      <c r="C137" t="s">
        <v>169</v>
      </c>
      <c r="D137" t="b">
        <f>TRUE()</f>
        <v>1</v>
      </c>
      <c r="E137" t="b">
        <f>COUNTIF(connections!A:A, A137) &gt; 0</f>
        <v>0</v>
      </c>
      <c r="G137" t="s">
        <v>596</v>
      </c>
    </row>
    <row r="138" spans="1:10" ht="15" customHeight="1" x14ac:dyDescent="0.25">
      <c r="A138" t="s">
        <v>597</v>
      </c>
      <c r="B138">
        <v>2025</v>
      </c>
      <c r="C138" t="s">
        <v>169</v>
      </c>
      <c r="D138" t="b">
        <f>TRUE()</f>
        <v>1</v>
      </c>
      <c r="E138" t="b">
        <f>COUNTIF(connections!A:A, A138) &gt; 0</f>
        <v>0</v>
      </c>
      <c r="G138" t="s">
        <v>598</v>
      </c>
      <c r="H138" t="s">
        <v>180</v>
      </c>
      <c r="I138" t="s">
        <v>8087</v>
      </c>
      <c r="J138" s="10" t="s">
        <v>8088</v>
      </c>
    </row>
    <row r="139" spans="1:10" ht="15" customHeight="1" x14ac:dyDescent="0.25">
      <c r="A139" t="s">
        <v>599</v>
      </c>
      <c r="B139">
        <v>2025</v>
      </c>
      <c r="C139" t="s">
        <v>215</v>
      </c>
      <c r="D139" t="b">
        <f>TRUE()</f>
        <v>1</v>
      </c>
      <c r="E139" t="b">
        <f>COUNTIF(connections!A:A, A139) &gt; 0</f>
        <v>1</v>
      </c>
      <c r="F139" t="s">
        <v>347</v>
      </c>
      <c r="G139" t="s">
        <v>600</v>
      </c>
      <c r="H139" t="s">
        <v>180</v>
      </c>
      <c r="I139" t="s">
        <v>601</v>
      </c>
      <c r="J139" s="1" t="s">
        <v>602</v>
      </c>
    </row>
    <row r="140" spans="1:10" ht="15" customHeight="1" x14ac:dyDescent="0.25">
      <c r="A140" t="s">
        <v>603</v>
      </c>
      <c r="B140">
        <v>2024</v>
      </c>
      <c r="C140" t="s">
        <v>215</v>
      </c>
      <c r="D140" t="b">
        <f>TRUE()</f>
        <v>1</v>
      </c>
      <c r="E140" t="b">
        <f>COUNTIF(connections!A:A, A140) &gt; 0</f>
        <v>0</v>
      </c>
      <c r="F140" t="s">
        <v>270</v>
      </c>
      <c r="G140" t="s">
        <v>604</v>
      </c>
      <c r="J140" s="10" t="s">
        <v>605</v>
      </c>
    </row>
    <row r="141" spans="1:10" ht="15" customHeight="1" x14ac:dyDescent="0.25">
      <c r="A141" t="s">
        <v>606</v>
      </c>
      <c r="B141">
        <v>2025</v>
      </c>
      <c r="C141" t="s">
        <v>175</v>
      </c>
      <c r="D141" t="b">
        <f>TRUE()</f>
        <v>1</v>
      </c>
      <c r="E141" t="b">
        <f>COUNTIF(connections!A:A, A141) &gt; 0</f>
        <v>0</v>
      </c>
      <c r="F141" t="s">
        <v>607</v>
      </c>
      <c r="G141" t="s">
        <v>608</v>
      </c>
    </row>
    <row r="142" spans="1:10" ht="15" customHeight="1" x14ac:dyDescent="0.25">
      <c r="A142" t="s">
        <v>609</v>
      </c>
      <c r="B142">
        <v>2025</v>
      </c>
      <c r="C142" t="s">
        <v>215</v>
      </c>
      <c r="D142" t="b">
        <f>FALSE()</f>
        <v>0</v>
      </c>
      <c r="E142" t="b">
        <f>COUNTIF(connections!A:A, A142) &gt; 0</f>
        <v>0</v>
      </c>
      <c r="F142" t="s">
        <v>610</v>
      </c>
      <c r="G142" t="s">
        <v>611</v>
      </c>
    </row>
    <row r="143" spans="1:10" ht="15" customHeight="1" x14ac:dyDescent="0.25">
      <c r="A143" t="s">
        <v>612</v>
      </c>
      <c r="B143">
        <v>2023</v>
      </c>
      <c r="C143" t="s">
        <v>175</v>
      </c>
      <c r="D143" t="b">
        <f>TRUE()</f>
        <v>1</v>
      </c>
      <c r="E143" t="b">
        <f>COUNTIF(connections!A:A, A143) &gt; 0</f>
        <v>0</v>
      </c>
      <c r="F143" t="s">
        <v>267</v>
      </c>
      <c r="G143" t="s">
        <v>613</v>
      </c>
      <c r="H143" t="s">
        <v>180</v>
      </c>
      <c r="I143" t="s">
        <v>614</v>
      </c>
      <c r="J143" s="1" t="s">
        <v>615</v>
      </c>
    </row>
    <row r="144" spans="1:10" ht="15" customHeight="1" x14ac:dyDescent="0.25">
      <c r="A144" t="s">
        <v>616</v>
      </c>
      <c r="B144">
        <v>2017</v>
      </c>
      <c r="C144" t="s">
        <v>172</v>
      </c>
      <c r="D144" t="b">
        <f>TRUE()</f>
        <v>1</v>
      </c>
      <c r="E144" t="b">
        <f>COUNTIF(connections!A:A, A144) &gt; 0</f>
        <v>1</v>
      </c>
      <c r="G144" t="s">
        <v>617</v>
      </c>
    </row>
    <row r="145" spans="1:10" ht="15" customHeight="1" x14ac:dyDescent="0.25">
      <c r="A145" t="s">
        <v>618</v>
      </c>
      <c r="B145">
        <v>2013</v>
      </c>
      <c r="C145" t="s">
        <v>175</v>
      </c>
      <c r="D145" t="b">
        <f>TRUE()</f>
        <v>1</v>
      </c>
      <c r="E145" t="b">
        <f>COUNTIF(connections!A:A, A145) &gt; 0</f>
        <v>0</v>
      </c>
      <c r="G145" t="s">
        <v>619</v>
      </c>
      <c r="H145" t="s">
        <v>180</v>
      </c>
      <c r="I145" t="s">
        <v>620</v>
      </c>
      <c r="J145" s="1" t="s">
        <v>621</v>
      </c>
    </row>
    <row r="146" spans="1:10" ht="15" customHeight="1" x14ac:dyDescent="0.25">
      <c r="A146" t="s">
        <v>622</v>
      </c>
      <c r="B146">
        <v>2020</v>
      </c>
      <c r="C146" t="s">
        <v>169</v>
      </c>
      <c r="D146" t="b">
        <f>TRUE()</f>
        <v>1</v>
      </c>
      <c r="E146" t="b">
        <f>COUNTIF(connections!A:A, A146) &gt; 0</f>
        <v>0</v>
      </c>
      <c r="F146" t="s">
        <v>458</v>
      </c>
      <c r="G146" t="s">
        <v>623</v>
      </c>
      <c r="H146" t="s">
        <v>180</v>
      </c>
      <c r="I146" t="s">
        <v>624</v>
      </c>
      <c r="J146" s="1" t="s">
        <v>625</v>
      </c>
    </row>
    <row r="147" spans="1:10" ht="15" customHeight="1" x14ac:dyDescent="0.25">
      <c r="A147" t="s">
        <v>7615</v>
      </c>
      <c r="B147">
        <v>2026</v>
      </c>
      <c r="C147" t="s">
        <v>215</v>
      </c>
      <c r="D147" t="b">
        <f>TRUE()</f>
        <v>1</v>
      </c>
      <c r="E147" t="b">
        <f>COUNTIF(connections!A:A, A147) &gt; 0</f>
        <v>0</v>
      </c>
      <c r="G147" t="s">
        <v>7614</v>
      </c>
      <c r="J147" s="10" t="s">
        <v>7613</v>
      </c>
    </row>
    <row r="148" spans="1:10" ht="15" customHeight="1" x14ac:dyDescent="0.25">
      <c r="A148" t="s">
        <v>626</v>
      </c>
      <c r="B148">
        <v>2025</v>
      </c>
      <c r="C148" t="s">
        <v>175</v>
      </c>
      <c r="D148" t="b">
        <f>TRUE()</f>
        <v>1</v>
      </c>
      <c r="E148" t="b">
        <f>COUNTIF(connections!A:A, A148) &gt; 0</f>
        <v>0</v>
      </c>
      <c r="G148" t="s">
        <v>627</v>
      </c>
    </row>
    <row r="149" spans="1:10" ht="15" customHeight="1" x14ac:dyDescent="0.25">
      <c r="A149" t="s">
        <v>628</v>
      </c>
      <c r="B149">
        <v>2022</v>
      </c>
      <c r="C149" t="s">
        <v>169</v>
      </c>
      <c r="D149" t="b">
        <f>TRUE()</f>
        <v>1</v>
      </c>
      <c r="E149" t="b">
        <f>COUNTIF(connections!A:A, A149) &gt; 0</f>
        <v>0</v>
      </c>
      <c r="G149" t="s">
        <v>629</v>
      </c>
      <c r="H149" t="s">
        <v>180</v>
      </c>
      <c r="I149" t="s">
        <v>630</v>
      </c>
      <c r="J149" s="1" t="s">
        <v>631</v>
      </c>
    </row>
    <row r="150" spans="1:10" ht="15" customHeight="1" x14ac:dyDescent="0.25">
      <c r="A150" t="s">
        <v>9837</v>
      </c>
      <c r="B150">
        <v>2025</v>
      </c>
      <c r="C150" t="s">
        <v>169</v>
      </c>
      <c r="D150" t="b">
        <v>1</v>
      </c>
      <c r="E150" t="b">
        <f>COUNTIF(connections!A:A, A150) &gt; 0</f>
        <v>0</v>
      </c>
      <c r="G150" t="s">
        <v>9838</v>
      </c>
      <c r="H150" t="s">
        <v>180</v>
      </c>
      <c r="I150" t="s">
        <v>9840</v>
      </c>
      <c r="J150" s="10" t="s">
        <v>9839</v>
      </c>
    </row>
    <row r="151" spans="1:10" ht="15" customHeight="1" x14ac:dyDescent="0.25">
      <c r="A151" t="s">
        <v>632</v>
      </c>
      <c r="B151">
        <v>2015</v>
      </c>
      <c r="C151" t="s">
        <v>215</v>
      </c>
      <c r="D151" t="b">
        <f>TRUE()</f>
        <v>1</v>
      </c>
      <c r="E151" t="b">
        <f>COUNTIF(connections!A:A, A151) &gt; 0</f>
        <v>0</v>
      </c>
      <c r="G151" t="s">
        <v>633</v>
      </c>
      <c r="H151" t="s">
        <v>180</v>
      </c>
      <c r="I151" t="s">
        <v>634</v>
      </c>
      <c r="J151" s="1" t="s">
        <v>635</v>
      </c>
    </row>
    <row r="152" spans="1:10" ht="15" customHeight="1" x14ac:dyDescent="0.25">
      <c r="A152" t="s">
        <v>636</v>
      </c>
      <c r="B152">
        <v>2020</v>
      </c>
      <c r="C152" t="s">
        <v>215</v>
      </c>
      <c r="D152" t="b">
        <f>TRUE()</f>
        <v>1</v>
      </c>
      <c r="E152" t="b">
        <f>COUNTIF(connections!A:A, A152) &gt; 0</f>
        <v>1</v>
      </c>
      <c r="F152" t="s">
        <v>397</v>
      </c>
      <c r="G152" t="s">
        <v>637</v>
      </c>
      <c r="H152" t="s">
        <v>180</v>
      </c>
      <c r="I152" t="s">
        <v>638</v>
      </c>
      <c r="J152" s="1" t="s">
        <v>639</v>
      </c>
    </row>
    <row r="153" spans="1:10" ht="15" customHeight="1" x14ac:dyDescent="0.25">
      <c r="A153" t="s">
        <v>14073</v>
      </c>
      <c r="B153">
        <v>2026</v>
      </c>
      <c r="C153" t="s">
        <v>169</v>
      </c>
      <c r="D153" t="b">
        <v>1</v>
      </c>
      <c r="E153" t="b">
        <f>COUNTIF(connections!A:A, A153) &gt; 0</f>
        <v>0</v>
      </c>
      <c r="G153" t="s">
        <v>14077</v>
      </c>
      <c r="J153" s="10" t="s">
        <v>14078</v>
      </c>
    </row>
    <row r="154" spans="1:10" ht="15" customHeight="1" x14ac:dyDescent="0.25">
      <c r="A154" t="s">
        <v>640</v>
      </c>
      <c r="B154">
        <v>2023</v>
      </c>
      <c r="C154" t="s">
        <v>169</v>
      </c>
      <c r="D154" t="b">
        <f>TRUE()</f>
        <v>1</v>
      </c>
      <c r="E154" t="b">
        <f>COUNTIF(connections!A:A, A154) &gt; 0</f>
        <v>0</v>
      </c>
      <c r="G154" t="s">
        <v>641</v>
      </c>
      <c r="H154" t="s">
        <v>180</v>
      </c>
      <c r="I154" t="s">
        <v>642</v>
      </c>
      <c r="J154" s="1" t="s">
        <v>643</v>
      </c>
    </row>
    <row r="155" spans="1:10" ht="15" customHeight="1" x14ac:dyDescent="0.25">
      <c r="A155" t="s">
        <v>644</v>
      </c>
      <c r="B155">
        <v>2023</v>
      </c>
      <c r="C155" t="s">
        <v>169</v>
      </c>
      <c r="D155" t="b">
        <f>TRUE()</f>
        <v>1</v>
      </c>
      <c r="E155" t="b">
        <f>COUNTIF(connections!A:A, A155) &gt; 0</f>
        <v>1</v>
      </c>
      <c r="F155" t="s">
        <v>9413</v>
      </c>
      <c r="G155" t="s">
        <v>646</v>
      </c>
      <c r="H155" t="s">
        <v>180</v>
      </c>
      <c r="I155" t="s">
        <v>647</v>
      </c>
      <c r="J155" s="1" t="s">
        <v>648</v>
      </c>
    </row>
    <row r="156" spans="1:10" ht="15" customHeight="1" x14ac:dyDescent="0.25">
      <c r="A156" t="s">
        <v>9867</v>
      </c>
      <c r="B156">
        <v>2024</v>
      </c>
      <c r="C156" t="s">
        <v>215</v>
      </c>
      <c r="D156" t="b">
        <v>1</v>
      </c>
      <c r="E156" t="b">
        <f>COUNTIF(connections!A:A, A156) &gt; 0</f>
        <v>0</v>
      </c>
      <c r="F156" t="s">
        <v>9869</v>
      </c>
      <c r="G156" t="s">
        <v>9868</v>
      </c>
      <c r="H156" t="s">
        <v>180</v>
      </c>
      <c r="I156" t="s">
        <v>9873</v>
      </c>
      <c r="J156" s="10" t="s">
        <v>9870</v>
      </c>
    </row>
    <row r="157" spans="1:10" ht="15" customHeight="1" x14ac:dyDescent="0.25">
      <c r="A157" t="s">
        <v>649</v>
      </c>
      <c r="B157">
        <v>2025</v>
      </c>
      <c r="C157" t="s">
        <v>172</v>
      </c>
      <c r="D157" t="b">
        <f>TRUE()</f>
        <v>1</v>
      </c>
      <c r="E157" t="b">
        <f>COUNTIF(connections!A:A, A157) &gt; 0</f>
        <v>0</v>
      </c>
      <c r="F157" t="s">
        <v>6925</v>
      </c>
      <c r="G157" t="s">
        <v>650</v>
      </c>
      <c r="H157" t="s">
        <v>180</v>
      </c>
      <c r="I157" t="s">
        <v>651</v>
      </c>
    </row>
    <row r="158" spans="1:10" ht="15" customHeight="1" x14ac:dyDescent="0.25">
      <c r="A158" t="s">
        <v>652</v>
      </c>
      <c r="B158">
        <v>2023</v>
      </c>
      <c r="C158" t="s">
        <v>169</v>
      </c>
      <c r="D158" t="b">
        <f>TRUE()</f>
        <v>1</v>
      </c>
      <c r="E158" t="b">
        <f>COUNTIF(connections!A:A, A158) &gt; 0</f>
        <v>0</v>
      </c>
      <c r="G158" t="s">
        <v>653</v>
      </c>
      <c r="H158" t="s">
        <v>180</v>
      </c>
      <c r="I158" t="s">
        <v>654</v>
      </c>
      <c r="J158" s="1" t="s">
        <v>655</v>
      </c>
    </row>
    <row r="159" spans="1:10" ht="15" customHeight="1" x14ac:dyDescent="0.25">
      <c r="A159" t="s">
        <v>656</v>
      </c>
      <c r="B159">
        <v>2017</v>
      </c>
      <c r="C159" t="s">
        <v>169</v>
      </c>
      <c r="D159" t="b">
        <f>TRUE()</f>
        <v>1</v>
      </c>
      <c r="E159" t="b">
        <f>COUNTIF(connections!A:A, A159) &gt; 0</f>
        <v>0</v>
      </c>
      <c r="G159" t="s">
        <v>657</v>
      </c>
      <c r="H159" t="s">
        <v>180</v>
      </c>
      <c r="I159" t="s">
        <v>658</v>
      </c>
      <c r="J159" s="1" t="s">
        <v>659</v>
      </c>
    </row>
    <row r="160" spans="1:10" ht="15" customHeight="1" x14ac:dyDescent="0.25">
      <c r="A160" t="s">
        <v>660</v>
      </c>
      <c r="B160">
        <v>2023</v>
      </c>
      <c r="C160" t="s">
        <v>175</v>
      </c>
      <c r="D160" t="b">
        <f>TRUE()</f>
        <v>1</v>
      </c>
      <c r="E160" t="b">
        <f>COUNTIF(connections!A:A, A160) &gt; 0</f>
        <v>0</v>
      </c>
      <c r="F160" t="s">
        <v>257</v>
      </c>
      <c r="G160" t="s">
        <v>661</v>
      </c>
      <c r="H160" t="s">
        <v>180</v>
      </c>
      <c r="I160" t="s">
        <v>662</v>
      </c>
      <c r="J160" s="1" t="s">
        <v>663</v>
      </c>
    </row>
    <row r="161" spans="1:10" ht="15" customHeight="1" x14ac:dyDescent="0.25">
      <c r="A161" t="s">
        <v>664</v>
      </c>
      <c r="B161">
        <v>2026</v>
      </c>
      <c r="C161" t="s">
        <v>175</v>
      </c>
      <c r="D161" t="b">
        <f>TRUE()</f>
        <v>1</v>
      </c>
      <c r="E161" t="b">
        <f>COUNTIF(connections!A:A, A161) &gt; 0</f>
        <v>0</v>
      </c>
      <c r="F161" t="s">
        <v>257</v>
      </c>
      <c r="G161" t="s">
        <v>665</v>
      </c>
    </row>
    <row r="162" spans="1:10" ht="15" customHeight="1" x14ac:dyDescent="0.25">
      <c r="A162" t="s">
        <v>666</v>
      </c>
      <c r="B162">
        <v>2023</v>
      </c>
      <c r="C162" t="s">
        <v>175</v>
      </c>
      <c r="D162" t="b">
        <f>TRUE()</f>
        <v>1</v>
      </c>
      <c r="E162" t="b">
        <f>COUNTIF(connections!A:A, A162) &gt; 0</f>
        <v>0</v>
      </c>
      <c r="G162" t="s">
        <v>667</v>
      </c>
      <c r="H162" t="s">
        <v>180</v>
      </c>
      <c r="I162" t="s">
        <v>668</v>
      </c>
      <c r="J162" s="1" t="s">
        <v>669</v>
      </c>
    </row>
    <row r="163" spans="1:10" ht="15" customHeight="1" x14ac:dyDescent="0.25">
      <c r="A163" t="s">
        <v>670</v>
      </c>
      <c r="B163">
        <v>2020</v>
      </c>
      <c r="C163" t="s">
        <v>215</v>
      </c>
      <c r="D163" t="b">
        <v>1</v>
      </c>
      <c r="E163" t="b">
        <f>COUNTIF(connections!A:A, A163) &gt; 0</f>
        <v>0</v>
      </c>
      <c r="G163" t="s">
        <v>671</v>
      </c>
      <c r="H163" t="s">
        <v>180</v>
      </c>
      <c r="I163" t="s">
        <v>672</v>
      </c>
      <c r="J163" s="1" t="s">
        <v>673</v>
      </c>
    </row>
    <row r="164" spans="1:10" ht="15" customHeight="1" x14ac:dyDescent="0.25">
      <c r="A164" t="s">
        <v>674</v>
      </c>
      <c r="B164">
        <v>2025</v>
      </c>
      <c r="C164" t="s">
        <v>175</v>
      </c>
      <c r="D164" t="b">
        <f>TRUE()</f>
        <v>1</v>
      </c>
      <c r="E164" t="b">
        <f>COUNTIF(connections!A:A, A164) &gt; 0</f>
        <v>0</v>
      </c>
      <c r="G164" t="s">
        <v>675</v>
      </c>
      <c r="H164" t="s">
        <v>180</v>
      </c>
      <c r="I164" t="s">
        <v>676</v>
      </c>
      <c r="J164" s="1" t="s">
        <v>677</v>
      </c>
    </row>
    <row r="165" spans="1:10" ht="15" customHeight="1" x14ac:dyDescent="0.25">
      <c r="A165" t="s">
        <v>678</v>
      </c>
      <c r="B165">
        <v>2019</v>
      </c>
      <c r="C165" t="s">
        <v>215</v>
      </c>
      <c r="D165" t="b">
        <f>TRUE()</f>
        <v>1</v>
      </c>
      <c r="E165" t="b">
        <f>COUNTIF(connections!A:A, A165) &gt; 0</f>
        <v>0</v>
      </c>
      <c r="G165" t="s">
        <v>679</v>
      </c>
      <c r="H165" t="s">
        <v>180</v>
      </c>
      <c r="I165" t="s">
        <v>680</v>
      </c>
      <c r="J165" s="1" t="s">
        <v>681</v>
      </c>
    </row>
    <row r="166" spans="1:10" ht="15" customHeight="1" x14ac:dyDescent="0.25">
      <c r="A166" t="s">
        <v>682</v>
      </c>
      <c r="B166">
        <v>2015</v>
      </c>
      <c r="C166" t="s">
        <v>172</v>
      </c>
      <c r="D166" t="b">
        <f>TRUE()</f>
        <v>1</v>
      </c>
      <c r="E166" t="b">
        <f>COUNTIF(connections!A:A, A166) &gt; 0</f>
        <v>1</v>
      </c>
      <c r="F166" t="s">
        <v>392</v>
      </c>
      <c r="G166" t="s">
        <v>683</v>
      </c>
      <c r="H166" t="s">
        <v>180</v>
      </c>
      <c r="I166" t="s">
        <v>684</v>
      </c>
      <c r="J166" s="1" t="s">
        <v>685</v>
      </c>
    </row>
    <row r="167" spans="1:10" ht="15" customHeight="1" x14ac:dyDescent="0.25">
      <c r="A167" t="s">
        <v>686</v>
      </c>
      <c r="B167">
        <v>2017</v>
      </c>
      <c r="C167" t="s">
        <v>169</v>
      </c>
      <c r="D167" t="b">
        <f>FALSE()</f>
        <v>0</v>
      </c>
      <c r="E167" t="b">
        <f>COUNTIF(connections!A:A, A167) &gt; 0</f>
        <v>0</v>
      </c>
      <c r="F167" t="s">
        <v>687</v>
      </c>
      <c r="G167" t="s">
        <v>688</v>
      </c>
      <c r="H167" t="s">
        <v>180</v>
      </c>
      <c r="I167" t="s">
        <v>689</v>
      </c>
      <c r="J167" s="1" t="s">
        <v>690</v>
      </c>
    </row>
    <row r="168" spans="1:10" ht="15" customHeight="1" x14ac:dyDescent="0.25">
      <c r="A168" t="s">
        <v>691</v>
      </c>
      <c r="B168">
        <v>1998</v>
      </c>
      <c r="C168" t="s">
        <v>172</v>
      </c>
      <c r="D168" t="b">
        <f>TRUE()</f>
        <v>1</v>
      </c>
      <c r="E168" t="b">
        <f>COUNTIF(connections!A:A, A168) &gt; 0</f>
        <v>0</v>
      </c>
      <c r="G168" t="s">
        <v>692</v>
      </c>
      <c r="H168" t="s">
        <v>180</v>
      </c>
      <c r="I168" t="s">
        <v>693</v>
      </c>
    </row>
    <row r="169" spans="1:10" ht="15" customHeight="1" x14ac:dyDescent="0.25">
      <c r="A169" t="s">
        <v>694</v>
      </c>
      <c r="B169">
        <v>2023</v>
      </c>
      <c r="C169" t="s">
        <v>175</v>
      </c>
      <c r="D169" t="b">
        <f>FALSE()</f>
        <v>0</v>
      </c>
      <c r="E169" t="b">
        <f>COUNTIF(connections!A:A, A169) &gt; 0</f>
        <v>0</v>
      </c>
      <c r="G169" t="s">
        <v>695</v>
      </c>
    </row>
    <row r="170" spans="1:10" ht="15" customHeight="1" x14ac:dyDescent="0.25">
      <c r="A170" t="s">
        <v>696</v>
      </c>
      <c r="B170">
        <v>2025</v>
      </c>
      <c r="C170" t="s">
        <v>175</v>
      </c>
      <c r="D170" t="b">
        <f>FALSE()</f>
        <v>0</v>
      </c>
      <c r="E170" t="b">
        <f>COUNTIF(connections!A:A, A170) &gt; 0</f>
        <v>0</v>
      </c>
      <c r="G170" t="s">
        <v>697</v>
      </c>
      <c r="J170" s="1" t="s">
        <v>698</v>
      </c>
    </row>
    <row r="171" spans="1:10" ht="15" customHeight="1" x14ac:dyDescent="0.25">
      <c r="A171" t="s">
        <v>699</v>
      </c>
      <c r="B171">
        <v>2026</v>
      </c>
      <c r="C171" t="s">
        <v>175</v>
      </c>
      <c r="D171" t="b">
        <f>TRUE()</f>
        <v>1</v>
      </c>
      <c r="E171" t="b">
        <f>COUNTIF(connections!A:A, A171) &gt; 0</f>
        <v>0</v>
      </c>
      <c r="G171" t="s">
        <v>700</v>
      </c>
      <c r="J171" s="10" t="s">
        <v>701</v>
      </c>
    </row>
    <row r="172" spans="1:10" ht="15" customHeight="1" x14ac:dyDescent="0.25">
      <c r="A172" t="s">
        <v>702</v>
      </c>
      <c r="B172">
        <v>2022</v>
      </c>
      <c r="C172" t="s">
        <v>169</v>
      </c>
      <c r="D172" t="b">
        <f>TRUE()</f>
        <v>1</v>
      </c>
      <c r="E172" t="b">
        <f>COUNTIF(connections!A:A, A172) &gt; 0</f>
        <v>1</v>
      </c>
      <c r="G172" t="s">
        <v>703</v>
      </c>
      <c r="H172" t="s">
        <v>180</v>
      </c>
      <c r="I172" t="s">
        <v>704</v>
      </c>
      <c r="J172" s="1" t="s">
        <v>705</v>
      </c>
    </row>
    <row r="173" spans="1:10" ht="15" customHeight="1" x14ac:dyDescent="0.25">
      <c r="A173" t="s">
        <v>706</v>
      </c>
      <c r="B173">
        <v>2018</v>
      </c>
      <c r="C173" t="s">
        <v>215</v>
      </c>
      <c r="D173" t="b">
        <f>TRUE()</f>
        <v>1</v>
      </c>
      <c r="E173" t="b">
        <f>COUNTIF(connections!A:A, A173) &gt; 0</f>
        <v>0</v>
      </c>
      <c r="G173" t="s">
        <v>707</v>
      </c>
      <c r="H173" t="s">
        <v>180</v>
      </c>
      <c r="I173" t="s">
        <v>708</v>
      </c>
      <c r="J173" s="1" t="s">
        <v>709</v>
      </c>
    </row>
    <row r="174" spans="1:10" ht="15" customHeight="1" x14ac:dyDescent="0.25">
      <c r="A174" t="s">
        <v>710</v>
      </c>
      <c r="B174">
        <v>2024</v>
      </c>
      <c r="C174" t="s">
        <v>175</v>
      </c>
      <c r="D174" t="b">
        <f>TRUE()</f>
        <v>1</v>
      </c>
      <c r="E174" t="b">
        <f>COUNTIF(connections!A:A, A174) &gt; 0</f>
        <v>1</v>
      </c>
      <c r="F174" t="s">
        <v>347</v>
      </c>
      <c r="G174" t="s">
        <v>711</v>
      </c>
      <c r="J174" s="10" t="s">
        <v>712</v>
      </c>
    </row>
    <row r="175" spans="1:10" ht="15" customHeight="1" x14ac:dyDescent="0.25">
      <c r="A175" t="s">
        <v>713</v>
      </c>
      <c r="B175">
        <v>2016</v>
      </c>
      <c r="C175" t="s">
        <v>215</v>
      </c>
      <c r="D175" t="b">
        <f>TRUE()</f>
        <v>1</v>
      </c>
      <c r="E175" t="b">
        <f>COUNTIF(connections!A:A, A175) &gt; 0</f>
        <v>1</v>
      </c>
      <c r="G175" t="s">
        <v>714</v>
      </c>
      <c r="H175" t="s">
        <v>180</v>
      </c>
      <c r="I175" t="s">
        <v>715</v>
      </c>
      <c r="J175" s="1" t="s">
        <v>716</v>
      </c>
    </row>
    <row r="176" spans="1:10" ht="15" customHeight="1" x14ac:dyDescent="0.25">
      <c r="A176" t="s">
        <v>717</v>
      </c>
      <c r="B176">
        <v>2020</v>
      </c>
      <c r="C176" t="s">
        <v>215</v>
      </c>
      <c r="D176" t="b">
        <f>TRUE()</f>
        <v>1</v>
      </c>
      <c r="E176" t="b">
        <f>COUNTIF(connections!A:A, A176) &gt; 0</f>
        <v>0</v>
      </c>
      <c r="G176" t="s">
        <v>718</v>
      </c>
    </row>
    <row r="177" spans="1:10" ht="15" customHeight="1" x14ac:dyDescent="0.25">
      <c r="A177" t="s">
        <v>7789</v>
      </c>
      <c r="B177">
        <v>2026</v>
      </c>
      <c r="C177" t="s">
        <v>169</v>
      </c>
      <c r="D177" t="b">
        <f>TRUE()</f>
        <v>1</v>
      </c>
      <c r="E177" t="b">
        <f>COUNTIF(connections!A:A, A177) &gt; 0</f>
        <v>0</v>
      </c>
      <c r="G177" t="s">
        <v>7790</v>
      </c>
      <c r="J177" s="10" t="s">
        <v>7791</v>
      </c>
    </row>
    <row r="178" spans="1:10" ht="15" customHeight="1" x14ac:dyDescent="0.25">
      <c r="A178" t="s">
        <v>719</v>
      </c>
      <c r="B178">
        <v>2020</v>
      </c>
      <c r="C178" t="s">
        <v>169</v>
      </c>
      <c r="D178" t="b">
        <f>TRUE()</f>
        <v>1</v>
      </c>
      <c r="E178" t="b">
        <f>COUNTIF(connections!A:A, A178) &gt; 0</f>
        <v>1</v>
      </c>
      <c r="G178" t="s">
        <v>720</v>
      </c>
      <c r="H178" t="s">
        <v>180</v>
      </c>
      <c r="I178" t="s">
        <v>721</v>
      </c>
      <c r="J178" s="1" t="s">
        <v>722</v>
      </c>
    </row>
    <row r="179" spans="1:10" ht="15" customHeight="1" x14ac:dyDescent="0.25">
      <c r="A179" t="s">
        <v>723</v>
      </c>
      <c r="B179">
        <v>2026</v>
      </c>
      <c r="C179" t="s">
        <v>215</v>
      </c>
      <c r="D179" t="b">
        <f>TRUE()</f>
        <v>1</v>
      </c>
      <c r="E179" t="b">
        <f>COUNTIF(connections!A:A, A179) &gt; 0</f>
        <v>0</v>
      </c>
      <c r="F179" t="s">
        <v>724</v>
      </c>
      <c r="G179" t="s">
        <v>725</v>
      </c>
    </row>
    <row r="180" spans="1:10" ht="15" customHeight="1" x14ac:dyDescent="0.25">
      <c r="A180" t="s">
        <v>14200</v>
      </c>
      <c r="B180">
        <v>2026</v>
      </c>
      <c r="C180" t="s">
        <v>169</v>
      </c>
      <c r="D180" t="b">
        <v>1</v>
      </c>
      <c r="E180" t="b">
        <f>COUNTIF(connections!A:A, A180) &gt; 0</f>
        <v>0</v>
      </c>
      <c r="G180" t="s">
        <v>14201</v>
      </c>
      <c r="J180" s="10" t="s">
        <v>14202</v>
      </c>
    </row>
    <row r="181" spans="1:10" ht="15" customHeight="1" x14ac:dyDescent="0.25">
      <c r="A181" t="s">
        <v>726</v>
      </c>
      <c r="B181">
        <v>2023</v>
      </c>
      <c r="C181" t="s">
        <v>169</v>
      </c>
      <c r="D181" t="b">
        <f>FALSE()</f>
        <v>0</v>
      </c>
      <c r="E181" t="b">
        <f>COUNTIF(connections!A:A, A181) &gt; 0</f>
        <v>0</v>
      </c>
      <c r="G181" t="s">
        <v>727</v>
      </c>
      <c r="H181" t="s">
        <v>180</v>
      </c>
      <c r="I181" t="s">
        <v>728</v>
      </c>
      <c r="J181" s="1" t="s">
        <v>729</v>
      </c>
    </row>
    <row r="182" spans="1:10" ht="15" customHeight="1" x14ac:dyDescent="0.25">
      <c r="A182" t="s">
        <v>730</v>
      </c>
      <c r="B182">
        <v>2019</v>
      </c>
      <c r="C182" t="s">
        <v>169</v>
      </c>
      <c r="D182" t="b">
        <f>TRUE()</f>
        <v>1</v>
      </c>
      <c r="E182" t="b">
        <f>COUNTIF(connections!A:A, A182) &gt; 0</f>
        <v>1</v>
      </c>
      <c r="G182" t="s">
        <v>731</v>
      </c>
      <c r="H182" t="s">
        <v>180</v>
      </c>
      <c r="I182" t="s">
        <v>732</v>
      </c>
      <c r="J182" s="1" t="s">
        <v>733</v>
      </c>
    </row>
    <row r="183" spans="1:10" ht="15" customHeight="1" x14ac:dyDescent="0.25">
      <c r="A183" t="s">
        <v>734</v>
      </c>
      <c r="B183">
        <v>2026</v>
      </c>
      <c r="C183" t="s">
        <v>169</v>
      </c>
      <c r="D183" t="b">
        <f>TRUE()</f>
        <v>1</v>
      </c>
      <c r="E183" t="b">
        <f>COUNTIF(connections!A:A, A183) &gt; 0</f>
        <v>0</v>
      </c>
      <c r="G183" t="s">
        <v>735</v>
      </c>
      <c r="J183" s="10" t="s">
        <v>736</v>
      </c>
    </row>
    <row r="184" spans="1:10" ht="15" customHeight="1" x14ac:dyDescent="0.25">
      <c r="A184" t="s">
        <v>737</v>
      </c>
      <c r="B184">
        <v>2025</v>
      </c>
      <c r="C184" t="s">
        <v>169</v>
      </c>
      <c r="D184" t="b">
        <f>TRUE()</f>
        <v>1</v>
      </c>
      <c r="E184" t="b">
        <f>COUNTIF(connections!A:A, A184) &gt; 0</f>
        <v>0</v>
      </c>
      <c r="G184" t="s">
        <v>738</v>
      </c>
    </row>
    <row r="185" spans="1:10" ht="15" customHeight="1" x14ac:dyDescent="0.25">
      <c r="A185" t="s">
        <v>739</v>
      </c>
      <c r="B185">
        <v>2015</v>
      </c>
      <c r="C185" t="s">
        <v>215</v>
      </c>
      <c r="D185" t="b">
        <f>TRUE()</f>
        <v>1</v>
      </c>
      <c r="E185" t="b">
        <f>COUNTIF(connections!A:A, A185) &gt; 0</f>
        <v>1</v>
      </c>
      <c r="G185" t="s">
        <v>740</v>
      </c>
      <c r="H185" t="s">
        <v>180</v>
      </c>
      <c r="I185" t="s">
        <v>741</v>
      </c>
      <c r="J185" s="1" t="s">
        <v>742</v>
      </c>
    </row>
    <row r="186" spans="1:10" ht="15" customHeight="1" x14ac:dyDescent="0.25">
      <c r="A186" t="s">
        <v>743</v>
      </c>
      <c r="B186">
        <v>2023</v>
      </c>
      <c r="C186" t="s">
        <v>215</v>
      </c>
      <c r="D186" t="b">
        <f>TRUE()</f>
        <v>1</v>
      </c>
      <c r="E186" t="b">
        <f>COUNTIF(connections!A:A, A186) &gt; 0</f>
        <v>0</v>
      </c>
      <c r="G186" t="s">
        <v>744</v>
      </c>
      <c r="H186" t="s">
        <v>180</v>
      </c>
      <c r="I186" t="s">
        <v>745</v>
      </c>
      <c r="J186" s="1" t="s">
        <v>746</v>
      </c>
    </row>
    <row r="187" spans="1:10" ht="15" customHeight="1" x14ac:dyDescent="0.25">
      <c r="A187" t="s">
        <v>747</v>
      </c>
      <c r="B187">
        <v>2022</v>
      </c>
      <c r="C187" t="s">
        <v>169</v>
      </c>
      <c r="D187" t="b">
        <f>TRUE()</f>
        <v>1</v>
      </c>
      <c r="E187" t="b">
        <f>COUNTIF(connections!A:A, A187) &gt; 0</f>
        <v>1</v>
      </c>
      <c r="F187" t="s">
        <v>748</v>
      </c>
      <c r="G187" t="s">
        <v>749</v>
      </c>
      <c r="H187" t="s">
        <v>180</v>
      </c>
      <c r="I187" t="s">
        <v>750</v>
      </c>
      <c r="J187" s="1" t="s">
        <v>751</v>
      </c>
    </row>
    <row r="188" spans="1:10" ht="15" customHeight="1" x14ac:dyDescent="0.25">
      <c r="A188" t="s">
        <v>752</v>
      </c>
      <c r="B188">
        <v>2018</v>
      </c>
      <c r="C188" t="s">
        <v>169</v>
      </c>
      <c r="D188" t="b">
        <f>TRUE()</f>
        <v>1</v>
      </c>
      <c r="E188" t="b">
        <f>COUNTIF(connections!A:A, A188) &gt; 0</f>
        <v>1</v>
      </c>
      <c r="G188" t="s">
        <v>753</v>
      </c>
      <c r="H188" t="s">
        <v>180</v>
      </c>
      <c r="I188" t="s">
        <v>754</v>
      </c>
      <c r="J188" s="1" t="s">
        <v>755</v>
      </c>
    </row>
    <row r="189" spans="1:10" ht="15" customHeight="1" x14ac:dyDescent="0.25">
      <c r="A189" t="s">
        <v>756</v>
      </c>
      <c r="B189">
        <v>2020</v>
      </c>
      <c r="C189" t="s">
        <v>169</v>
      </c>
      <c r="D189" t="b">
        <f>TRUE()</f>
        <v>1</v>
      </c>
      <c r="E189" t="b">
        <f>COUNTIF(connections!A:A, A189) &gt; 0</f>
        <v>0</v>
      </c>
      <c r="F189" t="s">
        <v>451</v>
      </c>
      <c r="G189" t="s">
        <v>757</v>
      </c>
      <c r="H189" t="s">
        <v>180</v>
      </c>
      <c r="I189" t="s">
        <v>758</v>
      </c>
      <c r="J189" s="1" t="s">
        <v>759</v>
      </c>
    </row>
    <row r="190" spans="1:10" ht="15" customHeight="1" x14ac:dyDescent="0.25">
      <c r="A190" t="s">
        <v>760</v>
      </c>
      <c r="B190">
        <v>2025</v>
      </c>
      <c r="C190" t="s">
        <v>175</v>
      </c>
      <c r="D190" t="b">
        <f>TRUE()</f>
        <v>1</v>
      </c>
      <c r="E190" t="b">
        <f>COUNTIF(connections!A:A, A190) &gt; 0</f>
        <v>0</v>
      </c>
      <c r="F190" t="s">
        <v>308</v>
      </c>
      <c r="G190" t="s">
        <v>761</v>
      </c>
      <c r="H190" t="s">
        <v>180</v>
      </c>
      <c r="I190" t="s">
        <v>762</v>
      </c>
      <c r="J190" s="1" t="s">
        <v>763</v>
      </c>
    </row>
    <row r="191" spans="1:10" ht="15" customHeight="1" x14ac:dyDescent="0.25">
      <c r="A191" t="s">
        <v>764</v>
      </c>
      <c r="B191">
        <v>2026</v>
      </c>
      <c r="C191" t="s">
        <v>215</v>
      </c>
      <c r="D191" t="b">
        <f>TRUE()</f>
        <v>1</v>
      </c>
      <c r="E191" t="b">
        <f>COUNTIF(connections!A:A, A191) &gt; 0</f>
        <v>0</v>
      </c>
      <c r="G191" t="s">
        <v>765</v>
      </c>
      <c r="J191" s="10" t="s">
        <v>766</v>
      </c>
    </row>
    <row r="192" spans="1:10" ht="15" customHeight="1" x14ac:dyDescent="0.25">
      <c r="A192" t="s">
        <v>767</v>
      </c>
      <c r="B192">
        <v>2025</v>
      </c>
      <c r="C192" t="s">
        <v>169</v>
      </c>
      <c r="D192" t="b">
        <v>1</v>
      </c>
      <c r="E192" t="b">
        <f>COUNTIF(connections!A:A, A192) &gt; 0</f>
        <v>0</v>
      </c>
      <c r="F192" t="s">
        <v>451</v>
      </c>
      <c r="G192" t="s">
        <v>768</v>
      </c>
    </row>
    <row r="193" spans="1:10" ht="15" customHeight="1" x14ac:dyDescent="0.25">
      <c r="A193" t="s">
        <v>769</v>
      </c>
      <c r="B193">
        <v>2025</v>
      </c>
      <c r="C193" t="s">
        <v>169</v>
      </c>
      <c r="D193" t="b">
        <f>FALSE()</f>
        <v>0</v>
      </c>
      <c r="E193" t="b">
        <f>COUNTIF(connections!A:A, A193) &gt; 0</f>
        <v>0</v>
      </c>
      <c r="G193" t="s">
        <v>770</v>
      </c>
    </row>
    <row r="194" spans="1:10" ht="15" customHeight="1" x14ac:dyDescent="0.25">
      <c r="A194" t="s">
        <v>771</v>
      </c>
      <c r="B194">
        <v>2023</v>
      </c>
      <c r="C194" t="s">
        <v>169</v>
      </c>
      <c r="D194" t="b">
        <f>TRUE()</f>
        <v>1</v>
      </c>
      <c r="E194" t="b">
        <f>COUNTIF(connections!A:A, A194) &gt; 0</f>
        <v>1</v>
      </c>
      <c r="F194" t="s">
        <v>192</v>
      </c>
      <c r="G194" t="s">
        <v>772</v>
      </c>
      <c r="H194" t="s">
        <v>180</v>
      </c>
      <c r="I194" t="s">
        <v>773</v>
      </c>
      <c r="J194" s="1" t="s">
        <v>774</v>
      </c>
    </row>
    <row r="195" spans="1:10" ht="15" customHeight="1" x14ac:dyDescent="0.25">
      <c r="A195" t="s">
        <v>775</v>
      </c>
      <c r="B195">
        <v>2016</v>
      </c>
      <c r="C195" t="s">
        <v>169</v>
      </c>
      <c r="D195" t="b">
        <f>TRUE()</f>
        <v>1</v>
      </c>
      <c r="E195" t="b">
        <f>COUNTIF(connections!A:A, A195) &gt; 0</f>
        <v>0</v>
      </c>
      <c r="F195" t="s">
        <v>451</v>
      </c>
      <c r="G195" t="s">
        <v>776</v>
      </c>
      <c r="H195" t="s">
        <v>180</v>
      </c>
      <c r="I195" t="s">
        <v>777</v>
      </c>
      <c r="J195" s="1" t="s">
        <v>778</v>
      </c>
    </row>
    <row r="196" spans="1:10" ht="15" customHeight="1" x14ac:dyDescent="0.25">
      <c r="A196" t="s">
        <v>779</v>
      </c>
      <c r="B196">
        <v>2023</v>
      </c>
      <c r="C196" t="s">
        <v>175</v>
      </c>
      <c r="D196" t="b">
        <f>TRUE()</f>
        <v>1</v>
      </c>
      <c r="E196" t="b">
        <f>COUNTIF(connections!A:A, A196) &gt; 0</f>
        <v>1</v>
      </c>
      <c r="F196" t="s">
        <v>780</v>
      </c>
      <c r="G196" t="s">
        <v>781</v>
      </c>
      <c r="H196" t="s">
        <v>180</v>
      </c>
      <c r="I196" t="s">
        <v>782</v>
      </c>
      <c r="J196" s="1" t="s">
        <v>783</v>
      </c>
    </row>
    <row r="197" spans="1:10" ht="15" customHeight="1" x14ac:dyDescent="0.25">
      <c r="A197" t="s">
        <v>784</v>
      </c>
      <c r="B197">
        <v>2014</v>
      </c>
      <c r="C197" t="s">
        <v>169</v>
      </c>
      <c r="D197" t="b">
        <v>1</v>
      </c>
      <c r="E197" t="b">
        <f>COUNTIF(connections!A:A, A197) &gt; 0</f>
        <v>0</v>
      </c>
      <c r="G197" t="s">
        <v>785</v>
      </c>
      <c r="H197" t="s">
        <v>180</v>
      </c>
      <c r="I197" t="s">
        <v>786</v>
      </c>
      <c r="J197" s="10" t="s">
        <v>787</v>
      </c>
    </row>
    <row r="198" spans="1:10" ht="15" customHeight="1" x14ac:dyDescent="0.25">
      <c r="A198" t="s">
        <v>788</v>
      </c>
      <c r="B198">
        <v>2019</v>
      </c>
      <c r="C198" t="s">
        <v>175</v>
      </c>
      <c r="D198" t="b">
        <f>TRUE()</f>
        <v>1</v>
      </c>
      <c r="E198" t="b">
        <f>COUNTIF(connections!A:A, A198) &gt; 0</f>
        <v>0</v>
      </c>
      <c r="G198" t="s">
        <v>789</v>
      </c>
      <c r="H198" t="s">
        <v>180</v>
      </c>
      <c r="I198" t="s">
        <v>790</v>
      </c>
      <c r="J198" s="1" t="s">
        <v>791</v>
      </c>
    </row>
    <row r="199" spans="1:10" ht="15" customHeight="1" x14ac:dyDescent="0.25">
      <c r="A199" t="s">
        <v>792</v>
      </c>
      <c r="B199">
        <v>2025</v>
      </c>
      <c r="C199" t="s">
        <v>175</v>
      </c>
      <c r="D199" t="b">
        <f>TRUE()</f>
        <v>1</v>
      </c>
      <c r="E199" t="b">
        <f>COUNTIF(connections!A:A, A199) &gt; 0</f>
        <v>0</v>
      </c>
      <c r="G199" t="s">
        <v>793</v>
      </c>
      <c r="H199" t="s">
        <v>180</v>
      </c>
      <c r="I199" t="s">
        <v>794</v>
      </c>
      <c r="J199" s="1" t="s">
        <v>795</v>
      </c>
    </row>
    <row r="200" spans="1:10" ht="15" customHeight="1" x14ac:dyDescent="0.25">
      <c r="A200" t="s">
        <v>796</v>
      </c>
      <c r="B200">
        <v>2025</v>
      </c>
      <c r="C200" t="s">
        <v>175</v>
      </c>
      <c r="D200" t="b">
        <f>TRUE()</f>
        <v>1</v>
      </c>
      <c r="E200" t="b">
        <f>COUNTIF(connections!A:A, A200) &gt; 0</f>
        <v>0</v>
      </c>
      <c r="G200" t="s">
        <v>797</v>
      </c>
      <c r="H200" t="s">
        <v>180</v>
      </c>
      <c r="I200" t="s">
        <v>798</v>
      </c>
      <c r="J200" s="1" t="s">
        <v>799</v>
      </c>
    </row>
    <row r="201" spans="1:10" ht="15" customHeight="1" x14ac:dyDescent="0.25">
      <c r="A201" t="s">
        <v>800</v>
      </c>
      <c r="B201">
        <v>2014</v>
      </c>
      <c r="C201" t="s">
        <v>169</v>
      </c>
      <c r="D201" t="b">
        <f>TRUE()</f>
        <v>1</v>
      </c>
      <c r="E201" t="b">
        <f>COUNTIF(connections!A:A, A201) &gt; 0</f>
        <v>0</v>
      </c>
      <c r="G201" t="s">
        <v>801</v>
      </c>
      <c r="H201" t="s">
        <v>180</v>
      </c>
      <c r="I201" t="s">
        <v>802</v>
      </c>
      <c r="J201" s="1" t="s">
        <v>803</v>
      </c>
    </row>
    <row r="202" spans="1:10" ht="15" customHeight="1" x14ac:dyDescent="0.25">
      <c r="A202" t="s">
        <v>7910</v>
      </c>
      <c r="B202">
        <v>2026</v>
      </c>
      <c r="C202" t="s">
        <v>169</v>
      </c>
      <c r="D202" t="b">
        <f>TRUE()</f>
        <v>1</v>
      </c>
      <c r="E202" t="b">
        <f>COUNTIF(connections!A:A, A202) &gt; 0</f>
        <v>0</v>
      </c>
      <c r="F202" t="s">
        <v>610</v>
      </c>
      <c r="G202" t="s">
        <v>7911</v>
      </c>
      <c r="J202" s="10" t="s">
        <v>7912</v>
      </c>
    </row>
    <row r="203" spans="1:10" ht="15" customHeight="1" x14ac:dyDescent="0.25">
      <c r="A203" t="s">
        <v>804</v>
      </c>
      <c r="B203">
        <v>2024</v>
      </c>
      <c r="C203" t="s">
        <v>169</v>
      </c>
      <c r="D203" t="b">
        <f>TRUE()</f>
        <v>1</v>
      </c>
      <c r="E203" t="b">
        <f>COUNTIF(connections!A:A, A203) &gt; 0</f>
        <v>1</v>
      </c>
      <c r="F203" t="s">
        <v>610</v>
      </c>
      <c r="G203" t="s">
        <v>805</v>
      </c>
      <c r="H203" t="s">
        <v>180</v>
      </c>
      <c r="I203" t="s">
        <v>9819</v>
      </c>
      <c r="J203" s="10" t="s">
        <v>9820</v>
      </c>
    </row>
    <row r="204" spans="1:10" ht="15" customHeight="1" x14ac:dyDescent="0.25">
      <c r="A204" t="s">
        <v>806</v>
      </c>
      <c r="B204">
        <v>2018</v>
      </c>
      <c r="C204" t="s">
        <v>175</v>
      </c>
      <c r="D204" t="b">
        <f>TRUE()</f>
        <v>1</v>
      </c>
      <c r="E204" t="b">
        <f>COUNTIF(connections!A:A, A204) &gt; 0</f>
        <v>1</v>
      </c>
      <c r="G204" t="s">
        <v>807</v>
      </c>
    </row>
    <row r="205" spans="1:10" ht="15" customHeight="1" x14ac:dyDescent="0.25">
      <c r="A205" t="s">
        <v>808</v>
      </c>
      <c r="B205">
        <v>2021</v>
      </c>
      <c r="C205" t="s">
        <v>175</v>
      </c>
      <c r="D205" t="b">
        <f>TRUE()</f>
        <v>1</v>
      </c>
      <c r="E205" t="b">
        <f>COUNTIF(connections!A:A, A205) &gt; 0</f>
        <v>0</v>
      </c>
      <c r="G205" t="s">
        <v>809</v>
      </c>
      <c r="H205" t="s">
        <v>180</v>
      </c>
      <c r="I205" t="s">
        <v>810</v>
      </c>
      <c r="J205" s="1" t="s">
        <v>811</v>
      </c>
    </row>
    <row r="206" spans="1:10" ht="15" customHeight="1" x14ac:dyDescent="0.25">
      <c r="A206" t="s">
        <v>812</v>
      </c>
      <c r="B206">
        <v>2012</v>
      </c>
      <c r="C206" t="s">
        <v>169</v>
      </c>
      <c r="D206" t="b">
        <f>TRUE()</f>
        <v>1</v>
      </c>
      <c r="E206" t="b">
        <f>COUNTIF(connections!A:A, A206) &gt; 0</f>
        <v>1</v>
      </c>
      <c r="G206" t="s">
        <v>813</v>
      </c>
    </row>
    <row r="207" spans="1:10" ht="15" customHeight="1" x14ac:dyDescent="0.25">
      <c r="A207" t="s">
        <v>814</v>
      </c>
      <c r="B207">
        <v>2026</v>
      </c>
      <c r="C207" t="s">
        <v>172</v>
      </c>
      <c r="D207" t="b">
        <f>TRUE()</f>
        <v>1</v>
      </c>
      <c r="E207" t="b">
        <f>COUNTIF(connections!A:A, A207) &gt; 0</f>
        <v>0</v>
      </c>
      <c r="F207" t="s">
        <v>815</v>
      </c>
      <c r="G207" t="s">
        <v>816</v>
      </c>
      <c r="H207" t="s">
        <v>180</v>
      </c>
      <c r="I207" t="s">
        <v>817</v>
      </c>
      <c r="J207" s="1" t="s">
        <v>818</v>
      </c>
    </row>
    <row r="208" spans="1:10" ht="15" customHeight="1" x14ac:dyDescent="0.25">
      <c r="A208" t="s">
        <v>819</v>
      </c>
      <c r="B208">
        <v>2019</v>
      </c>
      <c r="C208" t="s">
        <v>215</v>
      </c>
      <c r="D208" t="b">
        <f>TRUE()</f>
        <v>1</v>
      </c>
      <c r="E208" t="b">
        <f>COUNTIF(connections!A:A, A208) &gt; 0</f>
        <v>1</v>
      </c>
      <c r="G208" t="s">
        <v>820</v>
      </c>
    </row>
    <row r="209" spans="1:10" ht="15" customHeight="1" x14ac:dyDescent="0.25">
      <c r="A209" t="s">
        <v>821</v>
      </c>
      <c r="B209">
        <v>2025</v>
      </c>
      <c r="C209" t="s">
        <v>175</v>
      </c>
      <c r="D209" t="b">
        <f>TRUE()</f>
        <v>1</v>
      </c>
      <c r="E209" t="b">
        <f>COUNTIF(connections!A:A, A209) &gt; 0</f>
        <v>0</v>
      </c>
      <c r="F209" t="s">
        <v>264</v>
      </c>
      <c r="G209" t="s">
        <v>822</v>
      </c>
      <c r="H209" t="s">
        <v>180</v>
      </c>
      <c r="I209" t="s">
        <v>823</v>
      </c>
      <c r="J209" s="1" t="s">
        <v>824</v>
      </c>
    </row>
    <row r="210" spans="1:10" ht="15" customHeight="1" x14ac:dyDescent="0.25">
      <c r="A210" t="s">
        <v>825</v>
      </c>
      <c r="B210">
        <v>2022</v>
      </c>
      <c r="C210" t="s">
        <v>215</v>
      </c>
      <c r="D210" t="b">
        <v>1</v>
      </c>
      <c r="E210" t="b">
        <f>COUNTIF(connections!A:A, A210) &gt; 0</f>
        <v>0</v>
      </c>
      <c r="G210" t="s">
        <v>826</v>
      </c>
      <c r="H210" t="s">
        <v>180</v>
      </c>
      <c r="I210" t="s">
        <v>827</v>
      </c>
      <c r="J210" s="1" t="s">
        <v>828</v>
      </c>
    </row>
    <row r="211" spans="1:10" ht="15" customHeight="1" x14ac:dyDescent="0.25">
      <c r="A211" t="s">
        <v>829</v>
      </c>
      <c r="B211">
        <v>2010</v>
      </c>
      <c r="C211" t="s">
        <v>172</v>
      </c>
      <c r="D211" t="b">
        <f>TRUE()</f>
        <v>1</v>
      </c>
      <c r="E211" t="b">
        <f>COUNTIF(connections!A:A, A211) &gt; 0</f>
        <v>1</v>
      </c>
      <c r="G211" t="s">
        <v>830</v>
      </c>
    </row>
    <row r="212" spans="1:10" ht="15" customHeight="1" x14ac:dyDescent="0.25">
      <c r="A212" t="s">
        <v>831</v>
      </c>
      <c r="B212">
        <v>2025</v>
      </c>
      <c r="C212" t="s">
        <v>169</v>
      </c>
      <c r="D212" t="b">
        <f>TRUE()</f>
        <v>1</v>
      </c>
      <c r="E212" t="b">
        <f>COUNTIF(connections!A:A, A212) &gt; 0</f>
        <v>0</v>
      </c>
      <c r="G212" t="s">
        <v>832</v>
      </c>
      <c r="H212" t="s">
        <v>180</v>
      </c>
      <c r="I212" t="s">
        <v>833</v>
      </c>
      <c r="J212" s="1" t="s">
        <v>834</v>
      </c>
    </row>
    <row r="213" spans="1:10" ht="15" customHeight="1" x14ac:dyDescent="0.25">
      <c r="A213" t="s">
        <v>8352</v>
      </c>
      <c r="B213">
        <v>2018</v>
      </c>
      <c r="C213" t="s">
        <v>215</v>
      </c>
      <c r="D213" t="b">
        <v>1</v>
      </c>
      <c r="E213" t="b">
        <f>COUNTIF(connections!A:A, A213) &gt; 0</f>
        <v>1</v>
      </c>
      <c r="G213" t="s">
        <v>8354</v>
      </c>
      <c r="J213" s="10" t="s">
        <v>8353</v>
      </c>
    </row>
    <row r="214" spans="1:10" ht="15" customHeight="1" x14ac:dyDescent="0.25">
      <c r="A214" t="s">
        <v>8351</v>
      </c>
      <c r="B214">
        <v>2021</v>
      </c>
      <c r="C214" t="s">
        <v>169</v>
      </c>
      <c r="D214" t="b">
        <f>TRUE()</f>
        <v>1</v>
      </c>
      <c r="E214" t="b">
        <f>COUNTIF(connections!A:A, A214) &gt; 0</f>
        <v>1</v>
      </c>
      <c r="G214" t="s">
        <v>835</v>
      </c>
      <c r="H214" t="s">
        <v>180</v>
      </c>
      <c r="I214" t="s">
        <v>836</v>
      </c>
      <c r="J214" s="1" t="s">
        <v>837</v>
      </c>
    </row>
    <row r="215" spans="1:10" ht="15" customHeight="1" x14ac:dyDescent="0.25">
      <c r="A215" t="s">
        <v>9923</v>
      </c>
      <c r="B215">
        <v>2026</v>
      </c>
      <c r="C215" t="s">
        <v>169</v>
      </c>
      <c r="D215" t="b">
        <v>1</v>
      </c>
      <c r="E215" t="b">
        <f>COUNTIF(connections!A:A, A215) &gt; 0</f>
        <v>0</v>
      </c>
      <c r="G215" t="s">
        <v>9924</v>
      </c>
      <c r="J215" s="10" t="s">
        <v>9925</v>
      </c>
    </row>
    <row r="216" spans="1:10" ht="15" customHeight="1" x14ac:dyDescent="0.25">
      <c r="A216" t="s">
        <v>838</v>
      </c>
      <c r="B216">
        <v>2019</v>
      </c>
      <c r="C216" t="s">
        <v>169</v>
      </c>
      <c r="D216" t="b">
        <f>TRUE()</f>
        <v>1</v>
      </c>
      <c r="E216" t="b">
        <f>COUNTIF(connections!A:A, A216) &gt; 0</f>
        <v>0</v>
      </c>
      <c r="G216" t="s">
        <v>839</v>
      </c>
    </row>
    <row r="217" spans="1:10" ht="15" customHeight="1" x14ac:dyDescent="0.25">
      <c r="A217" t="s">
        <v>9846</v>
      </c>
      <c r="B217">
        <v>2022</v>
      </c>
      <c r="C217" t="s">
        <v>169</v>
      </c>
      <c r="D217" t="b">
        <v>1</v>
      </c>
      <c r="E217" t="b">
        <f>COUNTIF(connections!A:A, A217) &gt; 0</f>
        <v>0</v>
      </c>
      <c r="G217" t="s">
        <v>9847</v>
      </c>
      <c r="H217" t="s">
        <v>180</v>
      </c>
      <c r="I217" t="s">
        <v>9849</v>
      </c>
      <c r="J217" s="10" t="s">
        <v>9848</v>
      </c>
    </row>
    <row r="218" spans="1:10" ht="15" customHeight="1" x14ac:dyDescent="0.25">
      <c r="A218" t="s">
        <v>840</v>
      </c>
      <c r="B218">
        <v>1996</v>
      </c>
      <c r="C218" t="s">
        <v>169</v>
      </c>
      <c r="D218" t="b">
        <f>TRUE()</f>
        <v>1</v>
      </c>
      <c r="E218" t="b">
        <f>COUNTIF(connections!A:A, A218) &gt; 0</f>
        <v>1</v>
      </c>
      <c r="G218" t="s">
        <v>841</v>
      </c>
      <c r="H218" t="s">
        <v>180</v>
      </c>
      <c r="I218" t="s">
        <v>842</v>
      </c>
    </row>
    <row r="219" spans="1:10" ht="15" customHeight="1" x14ac:dyDescent="0.25">
      <c r="A219" t="s">
        <v>843</v>
      </c>
      <c r="B219">
        <v>2024</v>
      </c>
      <c r="C219" t="s">
        <v>175</v>
      </c>
      <c r="D219" t="b">
        <f>TRUE()</f>
        <v>1</v>
      </c>
      <c r="E219" t="b">
        <f>COUNTIF(connections!A:A, A219) &gt; 0</f>
        <v>0</v>
      </c>
      <c r="F219" t="s">
        <v>308</v>
      </c>
      <c r="G219" t="s">
        <v>844</v>
      </c>
      <c r="H219" t="s">
        <v>180</v>
      </c>
      <c r="I219" t="s">
        <v>845</v>
      </c>
      <c r="J219" s="1" t="s">
        <v>846</v>
      </c>
    </row>
    <row r="220" spans="1:10" ht="15" customHeight="1" x14ac:dyDescent="0.25">
      <c r="A220" t="s">
        <v>847</v>
      </c>
      <c r="B220">
        <v>2026</v>
      </c>
      <c r="C220" t="s">
        <v>175</v>
      </c>
      <c r="D220" t="b">
        <f>TRUE()</f>
        <v>1</v>
      </c>
      <c r="E220" t="b">
        <f>COUNTIF(connections!A:A, A220) &gt; 0</f>
        <v>0</v>
      </c>
      <c r="F220" t="s">
        <v>308</v>
      </c>
      <c r="G220" t="s">
        <v>848</v>
      </c>
    </row>
    <row r="221" spans="1:10" ht="15" customHeight="1" x14ac:dyDescent="0.25">
      <c r="A221" t="s">
        <v>849</v>
      </c>
      <c r="B221">
        <v>2025</v>
      </c>
      <c r="C221" t="s">
        <v>175</v>
      </c>
      <c r="D221" t="b">
        <f>TRUE()</f>
        <v>1</v>
      </c>
      <c r="E221" t="b">
        <f>COUNTIF(connections!A:A, A221) &gt; 0</f>
        <v>0</v>
      </c>
      <c r="G221" t="s">
        <v>850</v>
      </c>
      <c r="J221" s="10" t="s">
        <v>851</v>
      </c>
    </row>
    <row r="222" spans="1:10" ht="15" customHeight="1" x14ac:dyDescent="0.25">
      <c r="A222" t="s">
        <v>852</v>
      </c>
      <c r="B222">
        <v>2025</v>
      </c>
      <c r="C222" t="s">
        <v>215</v>
      </c>
      <c r="D222" t="b">
        <f>FALSE()</f>
        <v>0</v>
      </c>
      <c r="E222" t="b">
        <f>COUNTIF(connections!A:A, A222) &gt; 0</f>
        <v>0</v>
      </c>
      <c r="F222" t="s">
        <v>308</v>
      </c>
      <c r="G222" t="s">
        <v>853</v>
      </c>
      <c r="H222" t="s">
        <v>180</v>
      </c>
      <c r="I222" t="s">
        <v>854</v>
      </c>
      <c r="J222" s="10" t="s">
        <v>855</v>
      </c>
    </row>
    <row r="223" spans="1:10" ht="15" customHeight="1" x14ac:dyDescent="0.25">
      <c r="A223" t="s">
        <v>856</v>
      </c>
      <c r="B223">
        <v>2025</v>
      </c>
      <c r="C223" t="s">
        <v>175</v>
      </c>
      <c r="D223" t="b">
        <f>TRUE()</f>
        <v>1</v>
      </c>
      <c r="E223" t="b">
        <f>COUNTIF(connections!A:A, A223) &gt; 0</f>
        <v>0</v>
      </c>
      <c r="F223" t="s">
        <v>308</v>
      </c>
      <c r="G223" t="s">
        <v>857</v>
      </c>
    </row>
    <row r="224" spans="1:10" ht="15" customHeight="1" x14ac:dyDescent="0.25">
      <c r="A224" t="s">
        <v>858</v>
      </c>
      <c r="B224">
        <v>2024</v>
      </c>
      <c r="C224" t="s">
        <v>175</v>
      </c>
      <c r="D224" t="b">
        <f>TRUE()</f>
        <v>1</v>
      </c>
      <c r="E224" t="b">
        <f>COUNTIF(connections!A:A, A224) &gt; 0</f>
        <v>0</v>
      </c>
      <c r="F224" t="s">
        <v>308</v>
      </c>
      <c r="G224" t="s">
        <v>859</v>
      </c>
      <c r="H224" t="s">
        <v>180</v>
      </c>
      <c r="I224" t="s">
        <v>860</v>
      </c>
      <c r="J224" s="10" t="s">
        <v>861</v>
      </c>
    </row>
    <row r="225" spans="1:10" ht="15" customHeight="1" x14ac:dyDescent="0.25">
      <c r="A225" t="s">
        <v>862</v>
      </c>
      <c r="B225">
        <v>2024</v>
      </c>
      <c r="C225" t="s">
        <v>175</v>
      </c>
      <c r="D225" t="b">
        <f>FALSE()</f>
        <v>0</v>
      </c>
      <c r="E225" t="b">
        <f>COUNTIF(connections!A:A, A225) &gt; 0</f>
        <v>0</v>
      </c>
      <c r="F225" t="s">
        <v>308</v>
      </c>
      <c r="G225" t="s">
        <v>863</v>
      </c>
      <c r="H225" t="s">
        <v>180</v>
      </c>
      <c r="I225" t="s">
        <v>864</v>
      </c>
      <c r="J225" s="1" t="s">
        <v>865</v>
      </c>
    </row>
    <row r="226" spans="1:10" ht="15" customHeight="1" x14ac:dyDescent="0.25">
      <c r="A226" t="s">
        <v>8270</v>
      </c>
      <c r="B226">
        <v>2026</v>
      </c>
      <c r="C226" t="s">
        <v>175</v>
      </c>
      <c r="D226" t="b">
        <f>TRUE()</f>
        <v>1</v>
      </c>
      <c r="E226" t="b">
        <f>COUNTIF(connections!A:A, A226) &gt; 0</f>
        <v>0</v>
      </c>
      <c r="F226" t="s">
        <v>308</v>
      </c>
      <c r="G226" t="s">
        <v>8271</v>
      </c>
      <c r="J226" s="10" t="s">
        <v>8272</v>
      </c>
    </row>
    <row r="227" spans="1:10" ht="15" customHeight="1" x14ac:dyDescent="0.25">
      <c r="A227" t="s">
        <v>866</v>
      </c>
      <c r="B227">
        <v>2019</v>
      </c>
      <c r="C227" t="s">
        <v>175</v>
      </c>
      <c r="D227" t="b">
        <f>TRUE()</f>
        <v>1</v>
      </c>
      <c r="E227" t="b">
        <f>COUNTIF(connections!A:A, A227) &gt; 0</f>
        <v>1</v>
      </c>
      <c r="F227" t="s">
        <v>308</v>
      </c>
      <c r="G227" t="s">
        <v>867</v>
      </c>
      <c r="H227" t="s">
        <v>180</v>
      </c>
      <c r="I227" t="s">
        <v>868</v>
      </c>
      <c r="J227" s="1" t="s">
        <v>869</v>
      </c>
    </row>
    <row r="228" spans="1:10" ht="15" customHeight="1" x14ac:dyDescent="0.25">
      <c r="A228" t="s">
        <v>870</v>
      </c>
      <c r="B228">
        <v>2025</v>
      </c>
      <c r="C228" t="s">
        <v>175</v>
      </c>
      <c r="D228" t="b">
        <f>TRUE()</f>
        <v>1</v>
      </c>
      <c r="E228" t="b">
        <f>COUNTIF(connections!A:A, A228) &gt; 0</f>
        <v>0</v>
      </c>
      <c r="F228" t="s">
        <v>308</v>
      </c>
      <c r="G228" t="s">
        <v>871</v>
      </c>
    </row>
    <row r="229" spans="1:10" ht="15" customHeight="1" x14ac:dyDescent="0.25">
      <c r="A229" t="s">
        <v>872</v>
      </c>
      <c r="B229">
        <v>2025</v>
      </c>
      <c r="C229" t="s">
        <v>175</v>
      </c>
      <c r="D229" t="b">
        <f>TRUE()</f>
        <v>1</v>
      </c>
      <c r="E229" t="b">
        <f>COUNTIF(connections!A:A, A229) &gt; 0</f>
        <v>0</v>
      </c>
      <c r="F229" t="s">
        <v>308</v>
      </c>
      <c r="G229" t="s">
        <v>873</v>
      </c>
      <c r="H229" t="s">
        <v>180</v>
      </c>
      <c r="I229" t="s">
        <v>874</v>
      </c>
      <c r="J229" s="1" t="s">
        <v>875</v>
      </c>
    </row>
    <row r="230" spans="1:10" ht="15" customHeight="1" x14ac:dyDescent="0.25">
      <c r="A230" t="s">
        <v>876</v>
      </c>
      <c r="B230">
        <v>2021</v>
      </c>
      <c r="C230" t="s">
        <v>169</v>
      </c>
      <c r="D230" t="b">
        <f>FALSE()</f>
        <v>0</v>
      </c>
      <c r="E230" t="b">
        <f>COUNTIF(connections!A:A, A230) &gt; 0</f>
        <v>0</v>
      </c>
      <c r="G230" t="s">
        <v>877</v>
      </c>
      <c r="H230" t="s">
        <v>180</v>
      </c>
      <c r="I230" t="s">
        <v>878</v>
      </c>
      <c r="J230" s="1" t="s">
        <v>879</v>
      </c>
    </row>
    <row r="231" spans="1:10" ht="15" customHeight="1" x14ac:dyDescent="0.25">
      <c r="A231" t="s">
        <v>880</v>
      </c>
      <c r="B231">
        <v>2024</v>
      </c>
      <c r="C231" t="s">
        <v>175</v>
      </c>
      <c r="D231" t="b">
        <f>TRUE()</f>
        <v>1</v>
      </c>
      <c r="E231" t="b">
        <f>COUNTIF(connections!A:A, A231) &gt; 0</f>
        <v>0</v>
      </c>
      <c r="G231" t="s">
        <v>881</v>
      </c>
    </row>
    <row r="232" spans="1:10" ht="15" customHeight="1" x14ac:dyDescent="0.25">
      <c r="A232" t="s">
        <v>882</v>
      </c>
      <c r="B232">
        <v>2023</v>
      </c>
      <c r="C232" t="s">
        <v>169</v>
      </c>
      <c r="D232" t="b">
        <f>TRUE()</f>
        <v>1</v>
      </c>
      <c r="E232" t="b">
        <f>COUNTIF(connections!A:A, A232) &gt; 0</f>
        <v>0</v>
      </c>
      <c r="G232" t="s">
        <v>883</v>
      </c>
      <c r="H232" t="s">
        <v>180</v>
      </c>
      <c r="I232" t="s">
        <v>884</v>
      </c>
      <c r="J232" s="1" t="s">
        <v>885</v>
      </c>
    </row>
    <row r="233" spans="1:10" ht="15" customHeight="1" x14ac:dyDescent="0.25">
      <c r="A233" t="s">
        <v>886</v>
      </c>
      <c r="B233">
        <v>2026</v>
      </c>
      <c r="C233" t="s">
        <v>169</v>
      </c>
      <c r="D233" t="b">
        <f>TRUE()</f>
        <v>1</v>
      </c>
      <c r="E233" t="b">
        <f>COUNTIF(connections!A:A, A233) &gt; 0</f>
        <v>0</v>
      </c>
      <c r="F233" t="s">
        <v>645</v>
      </c>
      <c r="G233" t="s">
        <v>887</v>
      </c>
      <c r="J233" s="10" t="s">
        <v>888</v>
      </c>
    </row>
    <row r="234" spans="1:10" ht="15" customHeight="1" x14ac:dyDescent="0.25">
      <c r="A234" t="s">
        <v>889</v>
      </c>
      <c r="B234">
        <v>2024</v>
      </c>
      <c r="C234" t="s">
        <v>175</v>
      </c>
      <c r="D234" t="b">
        <f>TRUE()</f>
        <v>1</v>
      </c>
      <c r="E234" t="b">
        <f>COUNTIF(connections!A:A, A234) &gt; 0</f>
        <v>0</v>
      </c>
      <c r="G234" t="s">
        <v>890</v>
      </c>
    </row>
    <row r="235" spans="1:10" ht="15" customHeight="1" x14ac:dyDescent="0.25">
      <c r="A235" t="s">
        <v>891</v>
      </c>
      <c r="B235">
        <v>2025</v>
      </c>
      <c r="C235" t="s">
        <v>175</v>
      </c>
      <c r="D235" t="b">
        <f>TRUE()</f>
        <v>1</v>
      </c>
      <c r="E235" t="b">
        <f>COUNTIF(connections!A:A, A235) &gt; 0</f>
        <v>0</v>
      </c>
      <c r="G235" t="s">
        <v>892</v>
      </c>
    </row>
    <row r="236" spans="1:10" ht="15" customHeight="1" x14ac:dyDescent="0.25">
      <c r="A236" t="s">
        <v>893</v>
      </c>
      <c r="B236">
        <v>2025</v>
      </c>
      <c r="C236" t="s">
        <v>175</v>
      </c>
      <c r="D236" t="b">
        <f>TRUE()</f>
        <v>1</v>
      </c>
      <c r="E236" t="b">
        <f>COUNTIF(connections!A:A, A236) &gt; 0</f>
        <v>0</v>
      </c>
      <c r="G236" t="s">
        <v>894</v>
      </c>
      <c r="H236" t="s">
        <v>180</v>
      </c>
      <c r="I236" t="s">
        <v>895</v>
      </c>
      <c r="J236" s="1" t="s">
        <v>896</v>
      </c>
    </row>
    <row r="237" spans="1:10" ht="15" customHeight="1" x14ac:dyDescent="0.25">
      <c r="A237" t="s">
        <v>897</v>
      </c>
      <c r="B237">
        <v>2022</v>
      </c>
      <c r="C237" t="s">
        <v>215</v>
      </c>
      <c r="D237" t="b">
        <f>TRUE()</f>
        <v>1</v>
      </c>
      <c r="E237" t="b">
        <f>COUNTIF(connections!A:A, A237) &gt; 0</f>
        <v>1</v>
      </c>
      <c r="F237" t="s">
        <v>898</v>
      </c>
      <c r="G237" t="s">
        <v>899</v>
      </c>
      <c r="H237" t="s">
        <v>180</v>
      </c>
      <c r="I237" t="s">
        <v>900</v>
      </c>
      <c r="J237" s="1" t="s">
        <v>901</v>
      </c>
    </row>
    <row r="238" spans="1:10" ht="15" customHeight="1" x14ac:dyDescent="0.25">
      <c r="A238" t="s">
        <v>902</v>
      </c>
      <c r="B238">
        <v>2026</v>
      </c>
      <c r="C238" t="s">
        <v>215</v>
      </c>
      <c r="D238" t="b">
        <f>TRUE()</f>
        <v>1</v>
      </c>
      <c r="E238" t="b">
        <f>COUNTIF(connections!A:A, A238) &gt; 0</f>
        <v>0</v>
      </c>
      <c r="G238" t="s">
        <v>903</v>
      </c>
      <c r="J238" s="10" t="s">
        <v>904</v>
      </c>
    </row>
    <row r="239" spans="1:10" ht="15" customHeight="1" x14ac:dyDescent="0.25">
      <c r="A239" t="s">
        <v>905</v>
      </c>
      <c r="B239">
        <v>2026</v>
      </c>
      <c r="C239" t="s">
        <v>169</v>
      </c>
      <c r="D239" t="b">
        <f>FALSE()</f>
        <v>0</v>
      </c>
      <c r="E239" t="b">
        <f>COUNTIF(connections!A:A, A239) &gt; 0</f>
        <v>0</v>
      </c>
      <c r="G239" t="s">
        <v>906</v>
      </c>
    </row>
    <row r="240" spans="1:10" ht="15" customHeight="1" x14ac:dyDescent="0.25">
      <c r="A240" t="s">
        <v>907</v>
      </c>
      <c r="B240">
        <v>2013</v>
      </c>
      <c r="C240" t="s">
        <v>169</v>
      </c>
      <c r="D240" t="b">
        <f>TRUE()</f>
        <v>1</v>
      </c>
      <c r="E240" t="b">
        <f>COUNTIF(connections!A:A, A240) &gt; 0</f>
        <v>1</v>
      </c>
      <c r="G240" t="s">
        <v>908</v>
      </c>
      <c r="H240" t="s">
        <v>180</v>
      </c>
      <c r="I240" t="s">
        <v>909</v>
      </c>
      <c r="J240" s="1" t="s">
        <v>910</v>
      </c>
    </row>
    <row r="241" spans="1:10" ht="15" customHeight="1" x14ac:dyDescent="0.25">
      <c r="A241" t="s">
        <v>911</v>
      </c>
      <c r="B241">
        <v>2014</v>
      </c>
      <c r="C241" t="s">
        <v>169</v>
      </c>
      <c r="D241" t="b">
        <f>TRUE()</f>
        <v>1</v>
      </c>
      <c r="E241" t="b">
        <f>COUNTIF(connections!A:A, A241) &gt; 0</f>
        <v>1</v>
      </c>
      <c r="G241" t="s">
        <v>912</v>
      </c>
      <c r="H241" t="s">
        <v>180</v>
      </c>
      <c r="I241" t="s">
        <v>913</v>
      </c>
      <c r="J241" s="1" t="s">
        <v>914</v>
      </c>
    </row>
    <row r="242" spans="1:10" ht="15" customHeight="1" x14ac:dyDescent="0.25">
      <c r="A242" t="s">
        <v>915</v>
      </c>
      <c r="B242">
        <v>2002</v>
      </c>
      <c r="C242" t="s">
        <v>172</v>
      </c>
      <c r="D242" t="b">
        <f>TRUE()</f>
        <v>1</v>
      </c>
      <c r="E242" t="b">
        <f>COUNTIF(connections!A:A, A242) &gt; 0</f>
        <v>1</v>
      </c>
      <c r="G242" t="s">
        <v>916</v>
      </c>
    </row>
    <row r="243" spans="1:10" ht="15" customHeight="1" x14ac:dyDescent="0.25">
      <c r="A243" t="s">
        <v>917</v>
      </c>
      <c r="B243">
        <v>2019</v>
      </c>
      <c r="C243" t="s">
        <v>215</v>
      </c>
      <c r="D243" t="b">
        <f>TRUE()</f>
        <v>1</v>
      </c>
      <c r="E243" t="b">
        <f>COUNTIF(connections!A:A, A243) &gt; 0</f>
        <v>1</v>
      </c>
      <c r="G243" t="s">
        <v>918</v>
      </c>
    </row>
    <row r="244" spans="1:10" ht="15" customHeight="1" x14ac:dyDescent="0.25">
      <c r="A244" t="s">
        <v>919</v>
      </c>
      <c r="B244">
        <v>2023</v>
      </c>
      <c r="C244" t="s">
        <v>169</v>
      </c>
      <c r="D244" t="b">
        <f>FALSE()</f>
        <v>0</v>
      </c>
      <c r="E244" t="b">
        <f>COUNTIF(connections!A:A, A244) &gt; 0</f>
        <v>0</v>
      </c>
      <c r="F244" t="s">
        <v>222</v>
      </c>
      <c r="G244" t="s">
        <v>920</v>
      </c>
      <c r="H244" t="s">
        <v>180</v>
      </c>
      <c r="I244" t="s">
        <v>921</v>
      </c>
      <c r="J244" s="1" t="s">
        <v>922</v>
      </c>
    </row>
    <row r="245" spans="1:10" ht="15" customHeight="1" x14ac:dyDescent="0.25">
      <c r="A245" t="s">
        <v>923</v>
      </c>
      <c r="B245">
        <v>2015</v>
      </c>
      <c r="C245" t="s">
        <v>169</v>
      </c>
      <c r="D245" t="b">
        <f>TRUE()</f>
        <v>1</v>
      </c>
      <c r="E245" t="b">
        <f>COUNTIF(connections!A:A, A245) &gt; 0</f>
        <v>1</v>
      </c>
      <c r="G245" t="s">
        <v>924</v>
      </c>
      <c r="H245" t="s">
        <v>180</v>
      </c>
      <c r="I245" t="s">
        <v>925</v>
      </c>
      <c r="J245" s="1" t="s">
        <v>926</v>
      </c>
    </row>
    <row r="246" spans="1:10" ht="15" customHeight="1" x14ac:dyDescent="0.25">
      <c r="A246" t="s">
        <v>927</v>
      </c>
      <c r="B246">
        <v>1990</v>
      </c>
      <c r="C246" t="s">
        <v>172</v>
      </c>
      <c r="D246" t="b">
        <f>TRUE()</f>
        <v>1</v>
      </c>
      <c r="E246" t="b">
        <f>COUNTIF(connections!A:A, A246) &gt; 0</f>
        <v>0</v>
      </c>
      <c r="G246" t="s">
        <v>928</v>
      </c>
      <c r="H246" t="s">
        <v>180</v>
      </c>
      <c r="I246" t="s">
        <v>929</v>
      </c>
    </row>
    <row r="247" spans="1:10" ht="15" customHeight="1" x14ac:dyDescent="0.25">
      <c r="A247" t="s">
        <v>7804</v>
      </c>
      <c r="B247">
        <v>2026</v>
      </c>
      <c r="C247" t="s">
        <v>172</v>
      </c>
      <c r="D247" t="b">
        <f>TRUE()</f>
        <v>1</v>
      </c>
      <c r="E247" t="b">
        <f>COUNTIF(connections!A:A, A247) &gt; 0</f>
        <v>0</v>
      </c>
      <c r="G247" t="s">
        <v>7818</v>
      </c>
      <c r="J247" s="10" t="s">
        <v>7805</v>
      </c>
    </row>
    <row r="248" spans="1:10" ht="15" customHeight="1" x14ac:dyDescent="0.25">
      <c r="A248" t="s">
        <v>930</v>
      </c>
      <c r="B248">
        <v>2006</v>
      </c>
      <c r="C248" t="s">
        <v>172</v>
      </c>
      <c r="D248" t="b">
        <f>TRUE()</f>
        <v>1</v>
      </c>
      <c r="E248" t="b">
        <f>COUNTIF(connections!A:A, A248) &gt; 0</f>
        <v>0</v>
      </c>
      <c r="G248" t="s">
        <v>931</v>
      </c>
      <c r="H248" t="s">
        <v>180</v>
      </c>
      <c r="I248" t="s">
        <v>932</v>
      </c>
    </row>
    <row r="249" spans="1:10" ht="15" customHeight="1" x14ac:dyDescent="0.25">
      <c r="A249" t="s">
        <v>933</v>
      </c>
      <c r="B249">
        <v>2003</v>
      </c>
      <c r="C249" t="s">
        <v>172</v>
      </c>
      <c r="D249" t="b">
        <f>TRUE()</f>
        <v>1</v>
      </c>
      <c r="E249" t="b">
        <f>COUNTIF(connections!A:A, A249) &gt; 0</f>
        <v>0</v>
      </c>
      <c r="G249" t="s">
        <v>934</v>
      </c>
    </row>
    <row r="250" spans="1:10" ht="15" customHeight="1" x14ac:dyDescent="0.25">
      <c r="A250" t="s">
        <v>935</v>
      </c>
      <c r="B250">
        <v>2025</v>
      </c>
      <c r="C250" t="s">
        <v>215</v>
      </c>
      <c r="D250" t="b">
        <v>0</v>
      </c>
      <c r="E250" t="b">
        <v>0</v>
      </c>
      <c r="G250" t="s">
        <v>936</v>
      </c>
      <c r="H250" t="s">
        <v>180</v>
      </c>
      <c r="I250" t="s">
        <v>937</v>
      </c>
      <c r="J250" s="10" t="s">
        <v>938</v>
      </c>
    </row>
    <row r="251" spans="1:10" ht="15" customHeight="1" x14ac:dyDescent="0.25">
      <c r="A251" t="s">
        <v>939</v>
      </c>
      <c r="B251">
        <v>2014</v>
      </c>
      <c r="C251" t="s">
        <v>175</v>
      </c>
      <c r="D251" t="b">
        <f>TRUE()</f>
        <v>1</v>
      </c>
      <c r="E251" t="b">
        <f>COUNTIF(connections!A:A, A251) &gt; 0</f>
        <v>1</v>
      </c>
      <c r="G251" t="s">
        <v>940</v>
      </c>
    </row>
    <row r="252" spans="1:10" ht="15" customHeight="1" x14ac:dyDescent="0.25">
      <c r="A252" t="s">
        <v>941</v>
      </c>
      <c r="B252">
        <v>2020</v>
      </c>
      <c r="C252" t="s">
        <v>169</v>
      </c>
      <c r="D252" t="b">
        <f>TRUE()</f>
        <v>1</v>
      </c>
      <c r="E252" t="b">
        <f>COUNTIF(connections!A:A, A252) &gt; 0</f>
        <v>0</v>
      </c>
      <c r="G252" t="s">
        <v>942</v>
      </c>
      <c r="H252" t="s">
        <v>180</v>
      </c>
      <c r="I252" t="s">
        <v>943</v>
      </c>
      <c r="J252" s="1" t="s">
        <v>944</v>
      </c>
    </row>
    <row r="253" spans="1:10" ht="15" customHeight="1" x14ac:dyDescent="0.25">
      <c r="A253" t="s">
        <v>945</v>
      </c>
      <c r="B253">
        <v>2024</v>
      </c>
      <c r="C253" t="s">
        <v>215</v>
      </c>
      <c r="D253" t="b">
        <f>TRUE()</f>
        <v>1</v>
      </c>
      <c r="E253" t="b">
        <f>COUNTIF(connections!A:A, A253) &gt; 0</f>
        <v>0</v>
      </c>
      <c r="F253" t="s">
        <v>610</v>
      </c>
      <c r="G253" t="s">
        <v>946</v>
      </c>
    </row>
    <row r="254" spans="1:10" ht="15" customHeight="1" x14ac:dyDescent="0.25">
      <c r="A254" t="s">
        <v>7946</v>
      </c>
      <c r="B254">
        <v>2026</v>
      </c>
      <c r="C254" t="s">
        <v>169</v>
      </c>
      <c r="D254" t="b">
        <f>TRUE()</f>
        <v>1</v>
      </c>
      <c r="E254" t="b">
        <f>COUNTIF(connections!A:A, A254) &gt; 0</f>
        <v>0</v>
      </c>
      <c r="G254" t="s">
        <v>7947</v>
      </c>
      <c r="J254" s="10" t="s">
        <v>7948</v>
      </c>
    </row>
    <row r="255" spans="1:10" ht="15" customHeight="1" x14ac:dyDescent="0.25">
      <c r="A255" t="s">
        <v>947</v>
      </c>
      <c r="B255">
        <v>2025</v>
      </c>
      <c r="C255" t="s">
        <v>215</v>
      </c>
      <c r="D255" t="b">
        <f>TRUE()</f>
        <v>1</v>
      </c>
      <c r="E255" t="b">
        <f>COUNTIF(connections!A:A, A255) &gt; 0</f>
        <v>0</v>
      </c>
      <c r="G255" t="s">
        <v>948</v>
      </c>
      <c r="H255" t="s">
        <v>180</v>
      </c>
      <c r="I255" t="s">
        <v>949</v>
      </c>
      <c r="J255" s="10" t="s">
        <v>950</v>
      </c>
    </row>
    <row r="256" spans="1:10" ht="15" customHeight="1" x14ac:dyDescent="0.25">
      <c r="A256" t="s">
        <v>951</v>
      </c>
      <c r="B256">
        <v>2025</v>
      </c>
      <c r="C256" t="s">
        <v>215</v>
      </c>
      <c r="D256" t="b">
        <f>TRUE()</f>
        <v>1</v>
      </c>
      <c r="E256" t="b">
        <f>COUNTIF(connections!A:A, A256) &gt; 0</f>
        <v>0</v>
      </c>
      <c r="G256" t="s">
        <v>952</v>
      </c>
    </row>
    <row r="257" spans="1:10" ht="15" customHeight="1" x14ac:dyDescent="0.25">
      <c r="A257" t="s">
        <v>953</v>
      </c>
      <c r="B257">
        <v>2024</v>
      </c>
      <c r="C257" t="s">
        <v>175</v>
      </c>
      <c r="D257" t="b">
        <f>TRUE()</f>
        <v>1</v>
      </c>
      <c r="E257" t="b">
        <f>COUNTIF(connections!A:A, A257) &gt; 0</f>
        <v>1</v>
      </c>
      <c r="F257" t="s">
        <v>347</v>
      </c>
      <c r="G257" t="s">
        <v>954</v>
      </c>
      <c r="H257" t="s">
        <v>180</v>
      </c>
      <c r="I257" t="s">
        <v>955</v>
      </c>
      <c r="J257" s="1" t="s">
        <v>956</v>
      </c>
    </row>
    <row r="258" spans="1:10" ht="15" customHeight="1" x14ac:dyDescent="0.25">
      <c r="A258" t="s">
        <v>957</v>
      </c>
      <c r="B258">
        <v>2006</v>
      </c>
      <c r="C258" t="s">
        <v>172</v>
      </c>
      <c r="D258" t="b">
        <f>TRUE()</f>
        <v>1</v>
      </c>
      <c r="E258" t="b">
        <f>COUNTIF(connections!A:A, A258) &gt; 0</f>
        <v>1</v>
      </c>
      <c r="G258" t="s">
        <v>958</v>
      </c>
      <c r="H258" t="s">
        <v>180</v>
      </c>
      <c r="I258" t="s">
        <v>959</v>
      </c>
    </row>
    <row r="259" spans="1:10" ht="15" customHeight="1" x14ac:dyDescent="0.25">
      <c r="A259" t="s">
        <v>960</v>
      </c>
      <c r="B259">
        <v>2021</v>
      </c>
      <c r="C259" t="s">
        <v>215</v>
      </c>
      <c r="D259" t="b">
        <v>1</v>
      </c>
      <c r="E259" t="b">
        <f>COUNTIF(connections!A:A, A259) &gt; 0</f>
        <v>0</v>
      </c>
      <c r="F259" t="s">
        <v>607</v>
      </c>
      <c r="G259" t="s">
        <v>961</v>
      </c>
      <c r="H259" t="s">
        <v>180</v>
      </c>
      <c r="I259" t="s">
        <v>962</v>
      </c>
      <c r="J259" s="1" t="s">
        <v>963</v>
      </c>
    </row>
    <row r="260" spans="1:10" ht="15" customHeight="1" x14ac:dyDescent="0.25">
      <c r="A260" t="s">
        <v>964</v>
      </c>
      <c r="B260">
        <v>2023</v>
      </c>
      <c r="C260" t="s">
        <v>172</v>
      </c>
      <c r="D260" t="b">
        <f>TRUE()</f>
        <v>1</v>
      </c>
      <c r="E260" t="b">
        <f>COUNTIF(connections!A:A, A260) &gt; 0</f>
        <v>0</v>
      </c>
      <c r="G260" t="s">
        <v>965</v>
      </c>
      <c r="H260" t="s">
        <v>180</v>
      </c>
      <c r="I260" t="s">
        <v>966</v>
      </c>
      <c r="J260" s="10" t="s">
        <v>967</v>
      </c>
    </row>
    <row r="261" spans="1:10" ht="15" customHeight="1" x14ac:dyDescent="0.25">
      <c r="A261" t="s">
        <v>968</v>
      </c>
      <c r="B261">
        <v>1993</v>
      </c>
      <c r="C261" t="s">
        <v>169</v>
      </c>
      <c r="D261" t="b">
        <f>FALSE()</f>
        <v>0</v>
      </c>
      <c r="E261" t="b">
        <f>COUNTIF(connections!A:A, A261) &gt; 0</f>
        <v>0</v>
      </c>
      <c r="G261" t="s">
        <v>969</v>
      </c>
    </row>
    <row r="262" spans="1:10" ht="15" customHeight="1" x14ac:dyDescent="0.25">
      <c r="A262" t="s">
        <v>970</v>
      </c>
      <c r="B262">
        <v>2008</v>
      </c>
      <c r="C262" t="s">
        <v>172</v>
      </c>
      <c r="D262" t="b">
        <f>TRUE()</f>
        <v>1</v>
      </c>
      <c r="E262" t="b">
        <f>COUNTIF(connections!A:A, A262) &gt; 0</f>
        <v>0</v>
      </c>
      <c r="G262" t="s">
        <v>971</v>
      </c>
      <c r="H262" t="s">
        <v>180</v>
      </c>
      <c r="I262" t="s">
        <v>972</v>
      </c>
    </row>
    <row r="263" spans="1:10" ht="15" customHeight="1" x14ac:dyDescent="0.25">
      <c r="A263" t="s">
        <v>973</v>
      </c>
      <c r="B263">
        <v>2016</v>
      </c>
      <c r="C263" t="s">
        <v>215</v>
      </c>
      <c r="D263" t="b">
        <f>TRUE()</f>
        <v>1</v>
      </c>
      <c r="E263" t="b">
        <f>COUNTIF(connections!A:A, A263) &gt; 0</f>
        <v>0</v>
      </c>
      <c r="G263" t="s">
        <v>974</v>
      </c>
      <c r="H263" t="s">
        <v>180</v>
      </c>
      <c r="I263" t="s">
        <v>975</v>
      </c>
      <c r="J263" s="10" t="s">
        <v>976</v>
      </c>
    </row>
    <row r="264" spans="1:10" ht="15" customHeight="1" x14ac:dyDescent="0.25">
      <c r="A264" t="s">
        <v>977</v>
      </c>
      <c r="B264">
        <v>2010</v>
      </c>
      <c r="C264" t="s">
        <v>172</v>
      </c>
      <c r="D264" t="b">
        <f>TRUE()</f>
        <v>1</v>
      </c>
      <c r="E264" t="b">
        <f>COUNTIF(connections!A:A, A264) &gt; 0</f>
        <v>1</v>
      </c>
      <c r="G264" t="s">
        <v>978</v>
      </c>
      <c r="H264" t="s">
        <v>180</v>
      </c>
      <c r="I264" t="s">
        <v>979</v>
      </c>
      <c r="J264" s="1" t="s">
        <v>980</v>
      </c>
    </row>
    <row r="265" spans="1:10" ht="15" customHeight="1" x14ac:dyDescent="0.25">
      <c r="A265" t="s">
        <v>981</v>
      </c>
      <c r="B265">
        <v>2024</v>
      </c>
      <c r="C265" t="s">
        <v>175</v>
      </c>
      <c r="D265" t="b">
        <f>TRUE()</f>
        <v>1</v>
      </c>
      <c r="E265" t="b">
        <f>COUNTIF(connections!A:A, A265) &gt; 0</f>
        <v>0</v>
      </c>
      <c r="F265" t="s">
        <v>347</v>
      </c>
      <c r="G265" t="s">
        <v>982</v>
      </c>
      <c r="H265" t="s">
        <v>180</v>
      </c>
      <c r="I265" t="s">
        <v>983</v>
      </c>
      <c r="J265" s="1" t="s">
        <v>984</v>
      </c>
    </row>
    <row r="266" spans="1:10" ht="15" customHeight="1" x14ac:dyDescent="0.25">
      <c r="A266" t="s">
        <v>985</v>
      </c>
      <c r="B266">
        <v>2024</v>
      </c>
      <c r="C266" t="s">
        <v>169</v>
      </c>
      <c r="D266" t="b">
        <f>TRUE()</f>
        <v>1</v>
      </c>
      <c r="E266" t="b">
        <f>COUNTIF(connections!A:A, A266) &gt; 0</f>
        <v>0</v>
      </c>
      <c r="G266" t="s">
        <v>986</v>
      </c>
      <c r="H266" t="s">
        <v>180</v>
      </c>
      <c r="I266" t="s">
        <v>7829</v>
      </c>
      <c r="J266" s="10" t="s">
        <v>7830</v>
      </c>
    </row>
    <row r="267" spans="1:10" ht="15" customHeight="1" x14ac:dyDescent="0.25">
      <c r="A267" t="s">
        <v>987</v>
      </c>
      <c r="B267">
        <v>2011</v>
      </c>
      <c r="C267" t="s">
        <v>172</v>
      </c>
      <c r="D267" t="b">
        <f>TRUE()</f>
        <v>1</v>
      </c>
      <c r="E267" t="b">
        <f>COUNTIF(connections!A:A, A267) &gt; 0</f>
        <v>1</v>
      </c>
      <c r="G267" t="s">
        <v>988</v>
      </c>
      <c r="H267" t="s">
        <v>180</v>
      </c>
      <c r="I267" t="s">
        <v>989</v>
      </c>
      <c r="J267" s="1" t="s">
        <v>990</v>
      </c>
    </row>
    <row r="268" spans="1:10" ht="15" customHeight="1" x14ac:dyDescent="0.25">
      <c r="A268" t="s">
        <v>991</v>
      </c>
      <c r="B268">
        <v>2018</v>
      </c>
      <c r="C268" t="s">
        <v>169</v>
      </c>
      <c r="D268" t="b">
        <f>TRUE()</f>
        <v>1</v>
      </c>
      <c r="E268" t="b">
        <f>COUNTIF(connections!A:A, A268) &gt; 0</f>
        <v>1</v>
      </c>
      <c r="G268" t="s">
        <v>992</v>
      </c>
      <c r="H268" t="s">
        <v>180</v>
      </c>
      <c r="I268" t="s">
        <v>993</v>
      </c>
      <c r="J268" s="1" t="s">
        <v>994</v>
      </c>
    </row>
    <row r="269" spans="1:10" ht="15" customHeight="1" x14ac:dyDescent="0.25">
      <c r="A269" t="s">
        <v>995</v>
      </c>
      <c r="B269">
        <v>2025</v>
      </c>
      <c r="C269" t="s">
        <v>169</v>
      </c>
      <c r="D269" t="b">
        <f>TRUE()</f>
        <v>1</v>
      </c>
      <c r="E269" t="b">
        <f>COUNTIF(connections!A:A, A269) &gt; 0</f>
        <v>0</v>
      </c>
      <c r="G269" t="s">
        <v>996</v>
      </c>
    </row>
    <row r="270" spans="1:10" ht="15" customHeight="1" x14ac:dyDescent="0.25">
      <c r="A270" t="s">
        <v>997</v>
      </c>
      <c r="B270">
        <v>2006</v>
      </c>
      <c r="C270" t="s">
        <v>215</v>
      </c>
      <c r="D270" t="b">
        <f>TRUE()</f>
        <v>1</v>
      </c>
      <c r="E270" t="b">
        <f>COUNTIF(connections!A:A, A270) &gt; 0</f>
        <v>1</v>
      </c>
      <c r="G270" t="s">
        <v>998</v>
      </c>
      <c r="H270" t="s">
        <v>180</v>
      </c>
      <c r="I270" t="s">
        <v>999</v>
      </c>
      <c r="J270" s="1" t="s">
        <v>1000</v>
      </c>
    </row>
    <row r="271" spans="1:10" ht="15" customHeight="1" x14ac:dyDescent="0.25">
      <c r="A271" t="s">
        <v>1001</v>
      </c>
      <c r="B271">
        <v>2023</v>
      </c>
      <c r="C271" t="s">
        <v>215</v>
      </c>
      <c r="D271" t="b">
        <f>TRUE()</f>
        <v>1</v>
      </c>
      <c r="E271" t="b">
        <f>COUNTIF(connections!A:A, A271) &gt; 0</f>
        <v>0</v>
      </c>
      <c r="G271" t="s">
        <v>1002</v>
      </c>
    </row>
    <row r="272" spans="1:10" ht="15" customHeight="1" x14ac:dyDescent="0.25">
      <c r="A272" t="s">
        <v>1003</v>
      </c>
      <c r="B272">
        <v>2025</v>
      </c>
      <c r="C272" t="s">
        <v>169</v>
      </c>
      <c r="D272" t="b">
        <f>TRUE()</f>
        <v>1</v>
      </c>
      <c r="E272" t="b">
        <f>COUNTIF(connections!A:A, A272) &gt; 0</f>
        <v>1</v>
      </c>
      <c r="G272" t="s">
        <v>1004</v>
      </c>
      <c r="H272" t="s">
        <v>180</v>
      </c>
      <c r="I272" t="s">
        <v>1005</v>
      </c>
      <c r="J272" s="1" t="s">
        <v>1006</v>
      </c>
    </row>
    <row r="273" spans="1:10" ht="15" customHeight="1" x14ac:dyDescent="0.25">
      <c r="A273" t="s">
        <v>1007</v>
      </c>
      <c r="B273">
        <v>2013</v>
      </c>
      <c r="C273" t="s">
        <v>169</v>
      </c>
      <c r="D273" t="b">
        <f>TRUE()</f>
        <v>1</v>
      </c>
      <c r="E273" t="b">
        <f>COUNTIF(connections!A:A, A273) &gt; 0</f>
        <v>0</v>
      </c>
      <c r="G273" t="s">
        <v>1008</v>
      </c>
      <c r="H273" t="s">
        <v>180</v>
      </c>
      <c r="I273" t="s">
        <v>8282</v>
      </c>
      <c r="J273" s="10" t="s">
        <v>1009</v>
      </c>
    </row>
    <row r="274" spans="1:10" ht="15" customHeight="1" x14ac:dyDescent="0.25">
      <c r="A274" t="s">
        <v>1010</v>
      </c>
      <c r="B274">
        <v>2023</v>
      </c>
      <c r="C274" t="s">
        <v>169</v>
      </c>
      <c r="D274" t="b">
        <f>TRUE()</f>
        <v>1</v>
      </c>
      <c r="E274" t="b">
        <f>COUNTIF(connections!A:A, A274) &gt; 0</f>
        <v>0</v>
      </c>
      <c r="G274" t="s">
        <v>1011</v>
      </c>
      <c r="H274" t="s">
        <v>180</v>
      </c>
      <c r="I274" t="s">
        <v>1012</v>
      </c>
      <c r="J274" s="1" t="s">
        <v>1013</v>
      </c>
    </row>
    <row r="275" spans="1:10" ht="15" customHeight="1" x14ac:dyDescent="0.25">
      <c r="A275" t="s">
        <v>1014</v>
      </c>
      <c r="B275">
        <v>2023</v>
      </c>
      <c r="C275" t="s">
        <v>169</v>
      </c>
      <c r="D275" t="b">
        <f>TRUE()</f>
        <v>1</v>
      </c>
      <c r="E275" t="b">
        <f>COUNTIF(connections!A:A, A275) &gt; 0</f>
        <v>0</v>
      </c>
      <c r="G275" t="s">
        <v>1015</v>
      </c>
      <c r="H275" t="s">
        <v>180</v>
      </c>
      <c r="I275" t="s">
        <v>1016</v>
      </c>
      <c r="J275" s="10" t="s">
        <v>1017</v>
      </c>
    </row>
    <row r="276" spans="1:10" ht="15" customHeight="1" x14ac:dyDescent="0.25">
      <c r="A276" t="s">
        <v>1018</v>
      </c>
      <c r="B276">
        <v>2024</v>
      </c>
      <c r="C276" t="s">
        <v>172</v>
      </c>
      <c r="D276" t="b">
        <f>TRUE()</f>
        <v>1</v>
      </c>
      <c r="E276" t="b">
        <f>COUNTIF(connections!A:A, A276) &gt; 0</f>
        <v>0</v>
      </c>
      <c r="G276" t="s">
        <v>1019</v>
      </c>
    </row>
    <row r="277" spans="1:10" ht="15" customHeight="1" x14ac:dyDescent="0.25">
      <c r="A277" t="s">
        <v>1020</v>
      </c>
      <c r="B277">
        <v>2008</v>
      </c>
      <c r="C277" t="s">
        <v>172</v>
      </c>
      <c r="D277" t="b">
        <f>TRUE()</f>
        <v>1</v>
      </c>
      <c r="E277" t="b">
        <f>COUNTIF(connections!A:A, A277) &gt; 0</f>
        <v>1</v>
      </c>
      <c r="G277" t="s">
        <v>1021</v>
      </c>
    </row>
    <row r="278" spans="1:10" ht="15" customHeight="1" x14ac:dyDescent="0.25">
      <c r="A278" t="s">
        <v>1022</v>
      </c>
      <c r="B278">
        <v>2022</v>
      </c>
      <c r="C278" t="s">
        <v>169</v>
      </c>
      <c r="D278" t="b">
        <f>TRUE()</f>
        <v>1</v>
      </c>
      <c r="E278" t="b">
        <f>COUNTIF(connections!A:A, A278) &gt; 0</f>
        <v>1</v>
      </c>
      <c r="F278" t="s">
        <v>1023</v>
      </c>
      <c r="G278" t="s">
        <v>1024</v>
      </c>
      <c r="H278" t="s">
        <v>180</v>
      </c>
      <c r="I278" t="s">
        <v>1025</v>
      </c>
      <c r="J278" s="1" t="s">
        <v>1026</v>
      </c>
    </row>
    <row r="279" spans="1:10" ht="15" customHeight="1" x14ac:dyDescent="0.25">
      <c r="A279" t="s">
        <v>1027</v>
      </c>
      <c r="B279">
        <v>2024</v>
      </c>
      <c r="C279" t="s">
        <v>215</v>
      </c>
      <c r="D279" t="b">
        <f>TRUE()</f>
        <v>1</v>
      </c>
      <c r="E279" t="b">
        <f>COUNTIF(connections!A:A, A279) &gt; 0</f>
        <v>0</v>
      </c>
      <c r="F279" t="s">
        <v>397</v>
      </c>
      <c r="G279" t="s">
        <v>1028</v>
      </c>
      <c r="H279" t="s">
        <v>180</v>
      </c>
      <c r="I279" t="s">
        <v>1029</v>
      </c>
      <c r="J279" s="1" t="s">
        <v>1030</v>
      </c>
    </row>
    <row r="280" spans="1:10" ht="15" customHeight="1" x14ac:dyDescent="0.25">
      <c r="A280" t="s">
        <v>1031</v>
      </c>
      <c r="B280">
        <v>2023</v>
      </c>
      <c r="C280" t="s">
        <v>175</v>
      </c>
      <c r="D280" t="b">
        <f>TRUE()</f>
        <v>1</v>
      </c>
      <c r="E280" t="b">
        <f>COUNTIF(connections!A:A, A280) &gt; 0</f>
        <v>1</v>
      </c>
      <c r="G280" t="s">
        <v>1032</v>
      </c>
      <c r="H280" t="s">
        <v>180</v>
      </c>
      <c r="I280" t="s">
        <v>1033</v>
      </c>
      <c r="J280" s="1" t="s">
        <v>1034</v>
      </c>
    </row>
    <row r="281" spans="1:10" ht="15" customHeight="1" x14ac:dyDescent="0.25">
      <c r="A281" t="s">
        <v>1035</v>
      </c>
      <c r="B281">
        <v>2025</v>
      </c>
      <c r="C281" t="s">
        <v>169</v>
      </c>
      <c r="D281" t="b">
        <f>TRUE()</f>
        <v>1</v>
      </c>
      <c r="E281" t="b">
        <f>COUNTIF(connections!A:A, A281) &gt; 0</f>
        <v>0</v>
      </c>
      <c r="G281" t="s">
        <v>1036</v>
      </c>
      <c r="H281" t="s">
        <v>180</v>
      </c>
      <c r="I281" t="s">
        <v>1037</v>
      </c>
      <c r="J281" s="1" t="s">
        <v>1038</v>
      </c>
    </row>
    <row r="282" spans="1:10" ht="15" customHeight="1" x14ac:dyDescent="0.25">
      <c r="A282" t="s">
        <v>14219</v>
      </c>
      <c r="B282">
        <v>2026</v>
      </c>
      <c r="C282" t="s">
        <v>169</v>
      </c>
      <c r="D282" t="b">
        <v>1</v>
      </c>
      <c r="E282" t="b">
        <f>COUNTIF(connections!A:A, A282) &gt; 0</f>
        <v>0</v>
      </c>
      <c r="G282" t="s">
        <v>14221</v>
      </c>
      <c r="J282" s="10" t="s">
        <v>14220</v>
      </c>
    </row>
    <row r="283" spans="1:10" ht="15" customHeight="1" x14ac:dyDescent="0.25">
      <c r="A283" t="s">
        <v>1039</v>
      </c>
      <c r="B283">
        <v>2016</v>
      </c>
      <c r="C283" t="s">
        <v>169</v>
      </c>
      <c r="D283" t="b">
        <f>TRUE()</f>
        <v>1</v>
      </c>
      <c r="E283" t="b">
        <f>COUNTIF(connections!A:A, A283) &gt; 0</f>
        <v>1</v>
      </c>
      <c r="G283" t="s">
        <v>1040</v>
      </c>
      <c r="H283" t="s">
        <v>180</v>
      </c>
      <c r="I283" t="s">
        <v>1041</v>
      </c>
      <c r="J283" s="1" t="s">
        <v>1042</v>
      </c>
    </row>
    <row r="284" spans="1:10" ht="15" customHeight="1" x14ac:dyDescent="0.25">
      <c r="A284" t="s">
        <v>1043</v>
      </c>
      <c r="B284">
        <v>2025</v>
      </c>
      <c r="C284" t="s">
        <v>215</v>
      </c>
      <c r="D284" t="b">
        <f>TRUE()</f>
        <v>1</v>
      </c>
      <c r="E284" t="b">
        <f>COUNTIF(connections!A:A, A284) &gt; 0</f>
        <v>0</v>
      </c>
      <c r="G284" t="s">
        <v>1044</v>
      </c>
    </row>
    <row r="285" spans="1:10" ht="15" customHeight="1" x14ac:dyDescent="0.25">
      <c r="A285" t="s">
        <v>1045</v>
      </c>
      <c r="B285">
        <v>2004</v>
      </c>
      <c r="C285" t="s">
        <v>172</v>
      </c>
      <c r="D285" t="b">
        <f>TRUE()</f>
        <v>1</v>
      </c>
      <c r="E285" t="b">
        <f>COUNTIF(connections!A:A, A285) &gt; 0</f>
        <v>0</v>
      </c>
      <c r="G285" t="s">
        <v>1046</v>
      </c>
      <c r="H285" t="s">
        <v>180</v>
      </c>
      <c r="I285" t="s">
        <v>1047</v>
      </c>
    </row>
    <row r="286" spans="1:10" ht="15" customHeight="1" x14ac:dyDescent="0.25">
      <c r="A286" t="s">
        <v>1048</v>
      </c>
      <c r="B286">
        <v>2015</v>
      </c>
      <c r="C286" t="s">
        <v>172</v>
      </c>
      <c r="D286" t="b">
        <f>TRUE()</f>
        <v>1</v>
      </c>
      <c r="E286" t="b">
        <f>COUNTIF(connections!A:A, A286) &gt; 0</f>
        <v>1</v>
      </c>
      <c r="G286" t="s">
        <v>1049</v>
      </c>
    </row>
    <row r="287" spans="1:10" ht="15" customHeight="1" x14ac:dyDescent="0.25">
      <c r="A287" t="s">
        <v>1050</v>
      </c>
      <c r="B287">
        <v>2017</v>
      </c>
      <c r="C287" t="s">
        <v>172</v>
      </c>
      <c r="D287" t="b">
        <f>TRUE()</f>
        <v>1</v>
      </c>
      <c r="E287" t="b">
        <f>COUNTIF(connections!A:A, A287) &gt; 0</f>
        <v>0</v>
      </c>
      <c r="G287" t="s">
        <v>1051</v>
      </c>
    </row>
    <row r="288" spans="1:10" ht="15" customHeight="1" x14ac:dyDescent="0.25">
      <c r="A288" t="s">
        <v>1052</v>
      </c>
      <c r="B288">
        <v>2026</v>
      </c>
      <c r="C288" t="s">
        <v>169</v>
      </c>
      <c r="D288" t="b">
        <f>TRUE()</f>
        <v>1</v>
      </c>
      <c r="E288" t="b">
        <f>COUNTIF(connections!A:A, A288) &gt; 0</f>
        <v>0</v>
      </c>
      <c r="F288" t="s">
        <v>6925</v>
      </c>
      <c r="G288" t="s">
        <v>1053</v>
      </c>
      <c r="H288" t="s">
        <v>180</v>
      </c>
      <c r="I288" t="s">
        <v>1054</v>
      </c>
      <c r="J288" s="1" t="s">
        <v>1055</v>
      </c>
    </row>
    <row r="289" spans="1:10" ht="15" customHeight="1" x14ac:dyDescent="0.25">
      <c r="A289" t="s">
        <v>1056</v>
      </c>
      <c r="B289">
        <v>2023</v>
      </c>
      <c r="C289" t="s">
        <v>169</v>
      </c>
      <c r="D289" t="b">
        <f>FALSE()</f>
        <v>0</v>
      </c>
      <c r="E289" t="b">
        <f>COUNTIF(connections!A:A, A289) &gt; 0</f>
        <v>0</v>
      </c>
      <c r="G289" t="s">
        <v>1057</v>
      </c>
      <c r="H289" t="s">
        <v>180</v>
      </c>
      <c r="I289" t="s">
        <v>1058</v>
      </c>
      <c r="J289" s="1" t="s">
        <v>1059</v>
      </c>
    </row>
    <row r="290" spans="1:10" ht="15" customHeight="1" x14ac:dyDescent="0.25">
      <c r="A290" t="s">
        <v>1060</v>
      </c>
      <c r="B290">
        <v>2020</v>
      </c>
      <c r="C290" t="s">
        <v>169</v>
      </c>
      <c r="D290" t="b">
        <f>TRUE()</f>
        <v>1</v>
      </c>
      <c r="E290" t="b">
        <f>COUNTIF(connections!A:A, A290) &gt; 0</f>
        <v>0</v>
      </c>
      <c r="G290" t="s">
        <v>1061</v>
      </c>
      <c r="H290" t="s">
        <v>180</v>
      </c>
      <c r="I290" t="s">
        <v>1062</v>
      </c>
      <c r="J290" s="1" t="s">
        <v>1063</v>
      </c>
    </row>
    <row r="291" spans="1:10" ht="15" customHeight="1" x14ac:dyDescent="0.25">
      <c r="A291" t="s">
        <v>1064</v>
      </c>
      <c r="B291">
        <v>2024</v>
      </c>
      <c r="C291" t="s">
        <v>175</v>
      </c>
      <c r="D291" t="b">
        <f>TRUE()</f>
        <v>1</v>
      </c>
      <c r="E291" t="b">
        <f>COUNTIF(connections!A:A, A291) &gt; 0</f>
        <v>0</v>
      </c>
      <c r="G291" t="s">
        <v>1065</v>
      </c>
      <c r="H291" t="s">
        <v>180</v>
      </c>
      <c r="I291" t="s">
        <v>1066</v>
      </c>
      <c r="J291" s="1" t="s">
        <v>1067</v>
      </c>
    </row>
    <row r="292" spans="1:10" ht="15" customHeight="1" x14ac:dyDescent="0.25">
      <c r="A292" t="s">
        <v>1068</v>
      </c>
      <c r="B292">
        <v>2024</v>
      </c>
      <c r="C292" t="s">
        <v>175</v>
      </c>
      <c r="D292" t="b">
        <f>FALSE()</f>
        <v>0</v>
      </c>
      <c r="E292" t="b">
        <f>COUNTIF(connections!A:A, A292) &gt; 0</f>
        <v>0</v>
      </c>
      <c r="F292" t="s">
        <v>1069</v>
      </c>
      <c r="G292" t="s">
        <v>1070</v>
      </c>
      <c r="H292" t="s">
        <v>180</v>
      </c>
      <c r="I292" t="s">
        <v>1071</v>
      </c>
      <c r="J292" s="1" t="s">
        <v>1072</v>
      </c>
    </row>
    <row r="293" spans="1:10" ht="15" customHeight="1" x14ac:dyDescent="0.25">
      <c r="A293" t="s">
        <v>1073</v>
      </c>
      <c r="B293">
        <v>1990</v>
      </c>
      <c r="C293" t="s">
        <v>172</v>
      </c>
      <c r="D293" t="b">
        <f>TRUE()</f>
        <v>1</v>
      </c>
      <c r="E293" t="b">
        <f>COUNTIF(connections!A:A, A293) &gt; 0</f>
        <v>1</v>
      </c>
      <c r="G293" t="s">
        <v>1074</v>
      </c>
      <c r="H293" t="s">
        <v>180</v>
      </c>
      <c r="I293" t="s">
        <v>1075</v>
      </c>
    </row>
    <row r="294" spans="1:10" ht="15" customHeight="1" x14ac:dyDescent="0.25">
      <c r="A294" t="s">
        <v>1076</v>
      </c>
      <c r="B294">
        <v>2018</v>
      </c>
      <c r="C294" t="s">
        <v>215</v>
      </c>
      <c r="D294" t="b">
        <f>TRUE()</f>
        <v>1</v>
      </c>
      <c r="E294" t="b">
        <f>COUNTIF(connections!A:A, A294) &gt; 0</f>
        <v>0</v>
      </c>
      <c r="G294" t="s">
        <v>1077</v>
      </c>
    </row>
    <row r="295" spans="1:10" ht="15" customHeight="1" x14ac:dyDescent="0.25">
      <c r="A295" t="s">
        <v>1078</v>
      </c>
      <c r="B295">
        <v>2024</v>
      </c>
      <c r="C295" t="s">
        <v>215</v>
      </c>
      <c r="D295" t="b">
        <f>TRUE()</f>
        <v>1</v>
      </c>
      <c r="E295" t="b">
        <f>COUNTIF(connections!A:A, A295) &gt; 0</f>
        <v>0</v>
      </c>
      <c r="F295" t="s">
        <v>645</v>
      </c>
      <c r="G295" t="s">
        <v>1079</v>
      </c>
      <c r="H295" t="s">
        <v>180</v>
      </c>
      <c r="I295" t="s">
        <v>1080</v>
      </c>
      <c r="J295" s="1" t="s">
        <v>1081</v>
      </c>
    </row>
    <row r="296" spans="1:10" ht="15" customHeight="1" x14ac:dyDescent="0.25">
      <c r="A296" t="s">
        <v>1082</v>
      </c>
      <c r="B296">
        <v>2021</v>
      </c>
      <c r="C296" t="s">
        <v>175</v>
      </c>
      <c r="D296" t="b">
        <f>TRUE()</f>
        <v>1</v>
      </c>
      <c r="E296" t="b">
        <f>COUNTIF(connections!A:A, A296) &gt; 0</f>
        <v>1</v>
      </c>
      <c r="G296" t="s">
        <v>1083</v>
      </c>
      <c r="H296" t="s">
        <v>180</v>
      </c>
      <c r="I296" t="s">
        <v>1084</v>
      </c>
      <c r="J296" s="1" t="s">
        <v>1085</v>
      </c>
    </row>
    <row r="297" spans="1:10" ht="15" customHeight="1" x14ac:dyDescent="0.25">
      <c r="A297" t="s">
        <v>1086</v>
      </c>
      <c r="B297">
        <v>2007</v>
      </c>
      <c r="C297" t="s">
        <v>172</v>
      </c>
      <c r="D297" t="b">
        <f>TRUE()</f>
        <v>1</v>
      </c>
      <c r="E297" t="b">
        <f>COUNTIF(connections!A:A, A297) &gt; 0</f>
        <v>1</v>
      </c>
      <c r="G297" t="s">
        <v>1087</v>
      </c>
      <c r="H297" t="s">
        <v>180</v>
      </c>
      <c r="I297" t="s">
        <v>1088</v>
      </c>
    </row>
    <row r="298" spans="1:10" ht="15" customHeight="1" x14ac:dyDescent="0.25">
      <c r="A298" t="s">
        <v>1089</v>
      </c>
      <c r="B298">
        <v>2024</v>
      </c>
      <c r="C298" t="s">
        <v>169</v>
      </c>
      <c r="D298" t="b">
        <f>TRUE()</f>
        <v>1</v>
      </c>
      <c r="E298" t="b">
        <f>COUNTIF(connections!A:A, A298) &gt; 0</f>
        <v>0</v>
      </c>
      <c r="F298" t="s">
        <v>645</v>
      </c>
      <c r="G298" t="s">
        <v>1090</v>
      </c>
      <c r="H298" t="s">
        <v>180</v>
      </c>
      <c r="I298" t="s">
        <v>1091</v>
      </c>
      <c r="J298" s="1" t="s">
        <v>1092</v>
      </c>
    </row>
    <row r="299" spans="1:10" ht="15" customHeight="1" x14ac:dyDescent="0.25">
      <c r="A299" t="s">
        <v>1093</v>
      </c>
      <c r="B299">
        <v>2022</v>
      </c>
      <c r="C299" t="s">
        <v>169</v>
      </c>
      <c r="D299" t="b">
        <f>TRUE()</f>
        <v>1</v>
      </c>
      <c r="E299" t="b">
        <f>COUNTIF(connections!A:A, A299) &gt; 0</f>
        <v>1</v>
      </c>
      <c r="G299" t="s">
        <v>1094</v>
      </c>
    </row>
    <row r="300" spans="1:10" ht="15" customHeight="1" x14ac:dyDescent="0.25">
      <c r="A300" t="s">
        <v>1095</v>
      </c>
      <c r="B300">
        <v>2025</v>
      </c>
      <c r="C300" t="s">
        <v>215</v>
      </c>
      <c r="D300" t="b">
        <f>FALSE()</f>
        <v>0</v>
      </c>
      <c r="E300" t="b">
        <f>COUNTIF(connections!A:A, A300) &gt; 0</f>
        <v>0</v>
      </c>
      <c r="G300" t="s">
        <v>1096</v>
      </c>
      <c r="H300" t="s">
        <v>180</v>
      </c>
      <c r="I300" t="s">
        <v>8283</v>
      </c>
      <c r="J300" s="10" t="s">
        <v>8284</v>
      </c>
    </row>
    <row r="301" spans="1:10" ht="15" customHeight="1" x14ac:dyDescent="0.25">
      <c r="A301" t="s">
        <v>1097</v>
      </c>
      <c r="B301">
        <v>2017</v>
      </c>
      <c r="C301" t="s">
        <v>169</v>
      </c>
      <c r="D301" t="b">
        <f>TRUE()</f>
        <v>1</v>
      </c>
      <c r="E301" t="b">
        <f>COUNTIF(connections!A:A, A301) &gt; 0</f>
        <v>0</v>
      </c>
      <c r="F301" t="s">
        <v>267</v>
      </c>
      <c r="G301" t="s">
        <v>1098</v>
      </c>
      <c r="H301" t="s">
        <v>180</v>
      </c>
      <c r="I301" t="s">
        <v>1099</v>
      </c>
      <c r="J301" s="1" t="s">
        <v>1100</v>
      </c>
    </row>
    <row r="302" spans="1:10" ht="15" customHeight="1" x14ac:dyDescent="0.25">
      <c r="A302" t="s">
        <v>1101</v>
      </c>
      <c r="B302">
        <v>2026</v>
      </c>
      <c r="C302" t="s">
        <v>175</v>
      </c>
      <c r="D302" t="b">
        <v>1</v>
      </c>
      <c r="E302" t="b">
        <v>0</v>
      </c>
      <c r="F302" t="s">
        <v>580</v>
      </c>
      <c r="G302" t="s">
        <v>1102</v>
      </c>
      <c r="J302" s="10" t="s">
        <v>1103</v>
      </c>
    </row>
    <row r="303" spans="1:10" ht="15" customHeight="1" x14ac:dyDescent="0.25">
      <c r="A303" t="s">
        <v>1104</v>
      </c>
      <c r="B303">
        <v>2024</v>
      </c>
      <c r="C303" t="s">
        <v>169</v>
      </c>
      <c r="D303" t="b">
        <v>1</v>
      </c>
      <c r="E303" t="b">
        <v>0</v>
      </c>
      <c r="F303" t="s">
        <v>607</v>
      </c>
      <c r="G303" t="s">
        <v>1105</v>
      </c>
      <c r="H303" t="s">
        <v>180</v>
      </c>
      <c r="I303" t="s">
        <v>1106</v>
      </c>
      <c r="J303" s="1" t="s">
        <v>1107</v>
      </c>
    </row>
    <row r="304" spans="1:10" ht="15" customHeight="1" x14ac:dyDescent="0.25">
      <c r="A304" t="s">
        <v>1108</v>
      </c>
      <c r="B304">
        <v>2018</v>
      </c>
      <c r="C304" t="s">
        <v>215</v>
      </c>
      <c r="D304" t="b">
        <f>TRUE()</f>
        <v>1</v>
      </c>
      <c r="E304" t="b">
        <f>COUNTIF(connections!A:A, A304) &gt; 0</f>
        <v>1</v>
      </c>
      <c r="G304" t="s">
        <v>1109</v>
      </c>
      <c r="H304" t="s">
        <v>180</v>
      </c>
      <c r="I304" t="s">
        <v>1110</v>
      </c>
      <c r="J304" s="1" t="s">
        <v>1111</v>
      </c>
    </row>
    <row r="305" spans="1:10" ht="15" customHeight="1" x14ac:dyDescent="0.25">
      <c r="A305" t="s">
        <v>1112</v>
      </c>
      <c r="B305">
        <v>2023</v>
      </c>
      <c r="C305" t="s">
        <v>215</v>
      </c>
      <c r="D305" t="b">
        <f>TRUE()</f>
        <v>1</v>
      </c>
      <c r="E305" t="b">
        <f>COUNTIF(connections!A:A, A305) &gt; 0</f>
        <v>0</v>
      </c>
      <c r="G305" t="s">
        <v>1113</v>
      </c>
      <c r="H305" t="s">
        <v>180</v>
      </c>
      <c r="I305" t="s">
        <v>1114</v>
      </c>
      <c r="J305" s="1" t="s">
        <v>1115</v>
      </c>
    </row>
    <row r="306" spans="1:10" ht="15" customHeight="1" x14ac:dyDescent="0.25">
      <c r="A306" t="s">
        <v>1116</v>
      </c>
      <c r="B306">
        <v>2020</v>
      </c>
      <c r="C306" t="s">
        <v>175</v>
      </c>
      <c r="D306" t="b">
        <f>TRUE()</f>
        <v>1</v>
      </c>
      <c r="E306" t="b">
        <f>COUNTIF(connections!A:A, A306) &gt; 0</f>
        <v>1</v>
      </c>
      <c r="F306" t="s">
        <v>267</v>
      </c>
      <c r="G306" t="s">
        <v>1117</v>
      </c>
      <c r="H306" t="s">
        <v>180</v>
      </c>
      <c r="I306" t="s">
        <v>1118</v>
      </c>
      <c r="J306" s="10" t="s">
        <v>1119</v>
      </c>
    </row>
    <row r="307" spans="1:10" ht="15" customHeight="1" x14ac:dyDescent="0.25">
      <c r="A307" t="s">
        <v>1120</v>
      </c>
      <c r="B307">
        <v>2025</v>
      </c>
      <c r="C307" t="s">
        <v>169</v>
      </c>
      <c r="D307" t="b">
        <f>FALSE()</f>
        <v>0</v>
      </c>
      <c r="E307" t="b">
        <f>COUNTIF(connections!A:A, A307) &gt; 0</f>
        <v>0</v>
      </c>
      <c r="G307" t="s">
        <v>1121</v>
      </c>
    </row>
    <row r="308" spans="1:10" ht="15" customHeight="1" x14ac:dyDescent="0.25">
      <c r="A308" t="s">
        <v>1122</v>
      </c>
      <c r="B308">
        <v>2022</v>
      </c>
      <c r="C308" t="s">
        <v>215</v>
      </c>
      <c r="D308" t="b">
        <f>TRUE()</f>
        <v>1</v>
      </c>
      <c r="E308" t="b">
        <f>COUNTIF(connections!A:A, A308) &gt; 0</f>
        <v>1</v>
      </c>
      <c r="G308" t="s">
        <v>1123</v>
      </c>
      <c r="H308" t="s">
        <v>180</v>
      </c>
      <c r="I308" t="s">
        <v>1124</v>
      </c>
      <c r="J308" s="1" t="s">
        <v>1125</v>
      </c>
    </row>
    <row r="309" spans="1:10" ht="15" customHeight="1" x14ac:dyDescent="0.25">
      <c r="A309" t="s">
        <v>1126</v>
      </c>
      <c r="B309">
        <v>2017</v>
      </c>
      <c r="C309" t="s">
        <v>169</v>
      </c>
      <c r="D309" t="b">
        <f>TRUE()</f>
        <v>1</v>
      </c>
      <c r="E309" t="b">
        <f>COUNTIF(connections!A:A, A309) &gt; 0</f>
        <v>0</v>
      </c>
      <c r="G309" t="s">
        <v>1127</v>
      </c>
      <c r="H309" t="s">
        <v>180</v>
      </c>
      <c r="I309" t="s">
        <v>1128</v>
      </c>
      <c r="J309" s="1" t="s">
        <v>1129</v>
      </c>
    </row>
    <row r="310" spans="1:10" ht="15" customHeight="1" x14ac:dyDescent="0.25">
      <c r="A310" t="s">
        <v>1130</v>
      </c>
      <c r="B310">
        <v>2025</v>
      </c>
      <c r="C310" t="s">
        <v>169</v>
      </c>
      <c r="D310" t="b">
        <f>TRUE()</f>
        <v>1</v>
      </c>
      <c r="E310" t="b">
        <f>COUNTIF(connections!A:A, A310) &gt; 0</f>
        <v>0</v>
      </c>
      <c r="G310" t="s">
        <v>1131</v>
      </c>
      <c r="H310" t="s">
        <v>180</v>
      </c>
      <c r="I310" t="s">
        <v>1132</v>
      </c>
      <c r="J310" s="1" t="s">
        <v>1133</v>
      </c>
    </row>
    <row r="311" spans="1:10" ht="15" customHeight="1" x14ac:dyDescent="0.25">
      <c r="A311" t="s">
        <v>1134</v>
      </c>
      <c r="B311">
        <v>2006</v>
      </c>
      <c r="C311" t="s">
        <v>172</v>
      </c>
      <c r="D311" t="b">
        <f>TRUE()</f>
        <v>1</v>
      </c>
      <c r="E311" t="b">
        <f>COUNTIF(connections!A:A, A311) &gt; 0</f>
        <v>0</v>
      </c>
      <c r="G311" t="s">
        <v>1135</v>
      </c>
      <c r="H311" t="s">
        <v>180</v>
      </c>
      <c r="I311" t="s">
        <v>1136</v>
      </c>
    </row>
    <row r="312" spans="1:10" ht="15" customHeight="1" x14ac:dyDescent="0.25">
      <c r="A312" t="s">
        <v>1137</v>
      </c>
      <c r="B312">
        <v>2012</v>
      </c>
      <c r="C312" t="s">
        <v>215</v>
      </c>
      <c r="D312" t="b">
        <f>TRUE()</f>
        <v>1</v>
      </c>
      <c r="E312" t="b">
        <f>COUNTIF(connections!A:A, A312) &gt; 0</f>
        <v>1</v>
      </c>
      <c r="F312" t="s">
        <v>267</v>
      </c>
      <c r="G312" t="s">
        <v>1138</v>
      </c>
      <c r="H312" t="s">
        <v>180</v>
      </c>
      <c r="I312" t="s">
        <v>1139</v>
      </c>
      <c r="J312" s="1" t="s">
        <v>1140</v>
      </c>
    </row>
    <row r="313" spans="1:10" ht="15" customHeight="1" x14ac:dyDescent="0.25">
      <c r="A313" t="s">
        <v>9904</v>
      </c>
      <c r="B313">
        <v>2025</v>
      </c>
      <c r="C313" t="s">
        <v>169</v>
      </c>
      <c r="D313" t="b">
        <v>0</v>
      </c>
      <c r="E313" t="b">
        <f>COUNTIF(connections!A:A, A313) &gt; 0</f>
        <v>0</v>
      </c>
      <c r="G313" t="s">
        <v>9905</v>
      </c>
      <c r="J313" s="10" t="s">
        <v>9906</v>
      </c>
    </row>
    <row r="314" spans="1:10" ht="15" customHeight="1" x14ac:dyDescent="0.25">
      <c r="A314" t="s">
        <v>1141</v>
      </c>
      <c r="B314">
        <v>2013</v>
      </c>
      <c r="C314" t="s">
        <v>169</v>
      </c>
      <c r="D314" t="b">
        <f>TRUE()</f>
        <v>1</v>
      </c>
      <c r="E314" t="b">
        <f>COUNTIF(connections!A:A, A314) &gt; 0</f>
        <v>0</v>
      </c>
      <c r="G314" t="s">
        <v>1142</v>
      </c>
      <c r="J314" s="10" t="s">
        <v>1143</v>
      </c>
    </row>
    <row r="315" spans="1:10" ht="15" customHeight="1" x14ac:dyDescent="0.25">
      <c r="A315" t="s">
        <v>1144</v>
      </c>
      <c r="B315">
        <v>2020</v>
      </c>
      <c r="C315" t="s">
        <v>169</v>
      </c>
      <c r="D315" t="b">
        <f>TRUE()</f>
        <v>1</v>
      </c>
      <c r="E315" t="b">
        <f>COUNTIF(connections!A:A, A315) &gt; 0</f>
        <v>0</v>
      </c>
      <c r="G315" t="s">
        <v>1145</v>
      </c>
      <c r="H315" t="s">
        <v>180</v>
      </c>
      <c r="I315" t="s">
        <v>1146</v>
      </c>
      <c r="J315" s="1" t="s">
        <v>1147</v>
      </c>
    </row>
    <row r="316" spans="1:10" ht="15" customHeight="1" x14ac:dyDescent="0.25">
      <c r="A316" t="s">
        <v>1148</v>
      </c>
      <c r="B316">
        <v>2010</v>
      </c>
      <c r="C316" t="s">
        <v>172</v>
      </c>
      <c r="D316" t="b">
        <f>TRUE()</f>
        <v>1</v>
      </c>
      <c r="E316" t="b">
        <f>COUNTIF(connections!A:A, A316) &gt; 0</f>
        <v>1</v>
      </c>
      <c r="F316" t="s">
        <v>321</v>
      </c>
      <c r="G316" t="s">
        <v>1149</v>
      </c>
    </row>
    <row r="317" spans="1:10" ht="15" customHeight="1" x14ac:dyDescent="0.25">
      <c r="A317" t="s">
        <v>1150</v>
      </c>
      <c r="B317">
        <v>2014</v>
      </c>
      <c r="C317" t="s">
        <v>172</v>
      </c>
      <c r="D317" t="b">
        <f>TRUE()</f>
        <v>1</v>
      </c>
      <c r="E317" t="b">
        <f>COUNTIF(connections!A:A, A317) &gt; 0</f>
        <v>1</v>
      </c>
      <c r="F317" t="s">
        <v>321</v>
      </c>
      <c r="G317" t="s">
        <v>1151</v>
      </c>
    </row>
    <row r="318" spans="1:10" ht="15" customHeight="1" x14ac:dyDescent="0.25">
      <c r="A318" t="s">
        <v>9813</v>
      </c>
      <c r="B318">
        <v>2018</v>
      </c>
      <c r="C318" t="s">
        <v>172</v>
      </c>
      <c r="D318" t="b">
        <v>1</v>
      </c>
      <c r="E318" t="b">
        <f>COUNTIF(connections!A:A, A318) &gt; 0</f>
        <v>0</v>
      </c>
      <c r="G318" t="s">
        <v>9812</v>
      </c>
      <c r="H318" t="s">
        <v>180</v>
      </c>
      <c r="I318" t="s">
        <v>9818</v>
      </c>
    </row>
    <row r="319" spans="1:10" ht="15" customHeight="1" x14ac:dyDescent="0.25">
      <c r="A319" t="s">
        <v>1152</v>
      </c>
      <c r="B319">
        <v>2024</v>
      </c>
      <c r="C319" t="s">
        <v>169</v>
      </c>
      <c r="D319" t="b">
        <f>TRUE()</f>
        <v>1</v>
      </c>
      <c r="E319" t="b">
        <f>COUNTIF(connections!A:A, A319) &gt; 0</f>
        <v>0</v>
      </c>
      <c r="F319" t="s">
        <v>267</v>
      </c>
      <c r="G319" t="s">
        <v>1153</v>
      </c>
      <c r="H319" t="s">
        <v>180</v>
      </c>
      <c r="I319" t="s">
        <v>1154</v>
      </c>
      <c r="J319" s="1" t="s">
        <v>1155</v>
      </c>
    </row>
    <row r="320" spans="1:10" ht="15" customHeight="1" x14ac:dyDescent="0.25">
      <c r="A320" t="s">
        <v>1156</v>
      </c>
      <c r="B320">
        <v>2026</v>
      </c>
      <c r="C320" t="s">
        <v>175</v>
      </c>
      <c r="D320" t="b">
        <f>TRUE()</f>
        <v>1</v>
      </c>
      <c r="E320" t="b">
        <f>COUNTIF(connections!A:A, A320) &gt; 0</f>
        <v>0</v>
      </c>
      <c r="F320" t="s">
        <v>1157</v>
      </c>
      <c r="G320" t="s">
        <v>1158</v>
      </c>
    </row>
    <row r="321" spans="1:10" ht="15" customHeight="1" x14ac:dyDescent="0.25">
      <c r="A321" t="s">
        <v>1159</v>
      </c>
      <c r="B321">
        <v>2025</v>
      </c>
      <c r="C321" t="s">
        <v>169</v>
      </c>
      <c r="D321" t="b">
        <f>TRUE()</f>
        <v>1</v>
      </c>
      <c r="E321" t="b">
        <f>COUNTIF(connections!A:A, A321) &gt; 0</f>
        <v>0</v>
      </c>
      <c r="G321" t="s">
        <v>1160</v>
      </c>
    </row>
    <row r="322" spans="1:10" ht="15" customHeight="1" x14ac:dyDescent="0.25">
      <c r="A322" t="s">
        <v>1161</v>
      </c>
      <c r="B322">
        <v>2024</v>
      </c>
      <c r="C322" t="s">
        <v>169</v>
      </c>
      <c r="D322" t="b">
        <f>TRUE()</f>
        <v>1</v>
      </c>
      <c r="E322" t="b">
        <f>COUNTIF(connections!A:A, A322) &gt; 0</f>
        <v>0</v>
      </c>
      <c r="G322" t="s">
        <v>1162</v>
      </c>
      <c r="H322" t="s">
        <v>180</v>
      </c>
      <c r="I322" t="s">
        <v>1163</v>
      </c>
    </row>
    <row r="323" spans="1:10" ht="15" customHeight="1" x14ac:dyDescent="0.25">
      <c r="A323" t="s">
        <v>1164</v>
      </c>
      <c r="B323">
        <v>2002</v>
      </c>
      <c r="C323" t="s">
        <v>172</v>
      </c>
      <c r="D323" t="b">
        <f>TRUE()</f>
        <v>1</v>
      </c>
      <c r="E323" t="b">
        <f>COUNTIF(connections!A:A, A323) &gt; 0</f>
        <v>1</v>
      </c>
      <c r="F323" t="s">
        <v>270</v>
      </c>
      <c r="G323" t="s">
        <v>1165</v>
      </c>
      <c r="H323" t="s">
        <v>180</v>
      </c>
      <c r="I323" t="s">
        <v>1166</v>
      </c>
    </row>
    <row r="324" spans="1:10" ht="15" customHeight="1" x14ac:dyDescent="0.25">
      <c r="A324" t="s">
        <v>1167</v>
      </c>
      <c r="B324">
        <v>2007</v>
      </c>
      <c r="C324" t="s">
        <v>172</v>
      </c>
      <c r="D324" t="b">
        <f>TRUE()</f>
        <v>1</v>
      </c>
      <c r="E324" t="b">
        <f>COUNTIF(connections!A:A, A324) &gt; 0</f>
        <v>1</v>
      </c>
      <c r="F324" t="s">
        <v>270</v>
      </c>
      <c r="G324" t="s">
        <v>1168</v>
      </c>
      <c r="H324" t="s">
        <v>180</v>
      </c>
      <c r="I324" t="s">
        <v>1169</v>
      </c>
    </row>
    <row r="325" spans="1:10" ht="15" customHeight="1" x14ac:dyDescent="0.25">
      <c r="A325" t="s">
        <v>1170</v>
      </c>
      <c r="B325">
        <v>2022</v>
      </c>
      <c r="C325" t="s">
        <v>172</v>
      </c>
      <c r="D325" t="b">
        <f>TRUE()</f>
        <v>1</v>
      </c>
      <c r="E325" t="b">
        <f>COUNTIF(connections!A:A, A325) &gt; 0</f>
        <v>0</v>
      </c>
      <c r="F325" t="s">
        <v>270</v>
      </c>
      <c r="G325" t="s">
        <v>1171</v>
      </c>
      <c r="J325" s="10" t="s">
        <v>1172</v>
      </c>
    </row>
    <row r="326" spans="1:10" ht="15" customHeight="1" x14ac:dyDescent="0.25">
      <c r="A326" t="s">
        <v>1173</v>
      </c>
      <c r="B326">
        <v>2024</v>
      </c>
      <c r="C326" t="s">
        <v>169</v>
      </c>
      <c r="D326" t="b">
        <f>FALSE()</f>
        <v>0</v>
      </c>
      <c r="E326" t="b">
        <f>COUNTIF(connections!A:A, A326) &gt; 0</f>
        <v>1</v>
      </c>
      <c r="G326" t="s">
        <v>1174</v>
      </c>
      <c r="H326" t="s">
        <v>180</v>
      </c>
      <c r="I326" t="s">
        <v>1175</v>
      </c>
      <c r="J326" s="1" t="s">
        <v>1176</v>
      </c>
    </row>
    <row r="327" spans="1:10" ht="15" customHeight="1" x14ac:dyDescent="0.25">
      <c r="A327" t="s">
        <v>1177</v>
      </c>
      <c r="B327">
        <v>2026</v>
      </c>
      <c r="C327" t="s">
        <v>169</v>
      </c>
      <c r="D327" t="b">
        <f>TRUE()</f>
        <v>1</v>
      </c>
      <c r="E327" t="b">
        <f>COUNTIF(connections!A:A, A327) &gt; 0</f>
        <v>0</v>
      </c>
      <c r="G327" t="s">
        <v>1178</v>
      </c>
      <c r="J327" s="10" t="s">
        <v>1179</v>
      </c>
    </row>
    <row r="328" spans="1:10" ht="15" customHeight="1" x14ac:dyDescent="0.25">
      <c r="A328" t="s">
        <v>1180</v>
      </c>
      <c r="B328">
        <v>2020</v>
      </c>
      <c r="C328" t="s">
        <v>169</v>
      </c>
      <c r="D328" t="b">
        <f>FALSE()</f>
        <v>0</v>
      </c>
      <c r="E328" t="b">
        <f>COUNTIF(connections!A:A, A328) &gt; 0</f>
        <v>1</v>
      </c>
      <c r="G328" t="s">
        <v>1181</v>
      </c>
      <c r="H328" t="s">
        <v>180</v>
      </c>
      <c r="I328" t="s">
        <v>1182</v>
      </c>
      <c r="J328" s="1" t="s">
        <v>1183</v>
      </c>
    </row>
    <row r="329" spans="1:10" ht="15" customHeight="1" x14ac:dyDescent="0.25">
      <c r="A329" t="s">
        <v>1184</v>
      </c>
      <c r="B329">
        <v>2023</v>
      </c>
      <c r="C329" t="s">
        <v>169</v>
      </c>
      <c r="D329" t="b">
        <f>FALSE()</f>
        <v>0</v>
      </c>
      <c r="E329" t="b">
        <f>COUNTIF(connections!A:A, A329) &gt; 0</f>
        <v>0</v>
      </c>
      <c r="G329" t="s">
        <v>1185</v>
      </c>
      <c r="H329" t="s">
        <v>180</v>
      </c>
      <c r="I329" t="s">
        <v>1186</v>
      </c>
      <c r="J329" s="1" t="s">
        <v>1187</v>
      </c>
    </row>
    <row r="330" spans="1:10" ht="15" customHeight="1" x14ac:dyDescent="0.25">
      <c r="A330" t="s">
        <v>1188</v>
      </c>
      <c r="B330">
        <v>2024</v>
      </c>
      <c r="C330" t="s">
        <v>169</v>
      </c>
      <c r="D330" t="b">
        <f>TRUE()</f>
        <v>1</v>
      </c>
      <c r="E330" t="b">
        <f>COUNTIF(connections!A:A, A330) &gt; 0</f>
        <v>0</v>
      </c>
      <c r="G330" t="s">
        <v>1189</v>
      </c>
    </row>
    <row r="331" spans="1:10" ht="15" customHeight="1" x14ac:dyDescent="0.25">
      <c r="A331" t="s">
        <v>1190</v>
      </c>
      <c r="B331">
        <v>2020</v>
      </c>
      <c r="C331" t="s">
        <v>172</v>
      </c>
      <c r="D331" t="b">
        <f>TRUE()</f>
        <v>1</v>
      </c>
      <c r="E331" t="b">
        <f>COUNTIF(connections!A:A, A331) &gt; 0</f>
        <v>0</v>
      </c>
      <c r="G331" t="s">
        <v>1191</v>
      </c>
      <c r="H331" t="s">
        <v>180</v>
      </c>
      <c r="I331" t="s">
        <v>1192</v>
      </c>
      <c r="J331" s="1" t="s">
        <v>1193</v>
      </c>
    </row>
    <row r="332" spans="1:10" ht="15" customHeight="1" x14ac:dyDescent="0.25">
      <c r="A332" t="s">
        <v>1194</v>
      </c>
      <c r="B332">
        <v>2025</v>
      </c>
      <c r="C332" t="s">
        <v>215</v>
      </c>
      <c r="D332" t="b">
        <v>1</v>
      </c>
      <c r="E332" t="b">
        <f>COUNTIF(connections!A:A, A332) &gt; 0</f>
        <v>0</v>
      </c>
      <c r="F332" t="s">
        <v>397</v>
      </c>
      <c r="G332" t="s">
        <v>1195</v>
      </c>
      <c r="H332" t="s">
        <v>180</v>
      </c>
      <c r="I332" t="s">
        <v>1196</v>
      </c>
      <c r="J332" s="1" t="s">
        <v>1197</v>
      </c>
    </row>
    <row r="333" spans="1:10" ht="15" customHeight="1" x14ac:dyDescent="0.25">
      <c r="A333" t="s">
        <v>1198</v>
      </c>
      <c r="B333">
        <v>2024</v>
      </c>
      <c r="C333" t="s">
        <v>169</v>
      </c>
      <c r="D333" t="b">
        <f>FALSE()</f>
        <v>0</v>
      </c>
      <c r="E333" t="b">
        <f>COUNTIF(connections!A:A, A333) &gt; 0</f>
        <v>0</v>
      </c>
      <c r="F333" t="s">
        <v>270</v>
      </c>
      <c r="G333" t="s">
        <v>1199</v>
      </c>
      <c r="H333" t="s">
        <v>180</v>
      </c>
      <c r="I333" t="s">
        <v>1200</v>
      </c>
      <c r="J333" s="1" t="s">
        <v>1201</v>
      </c>
    </row>
    <row r="334" spans="1:10" ht="15" customHeight="1" x14ac:dyDescent="0.25">
      <c r="A334" t="s">
        <v>1202</v>
      </c>
      <c r="B334">
        <v>2026</v>
      </c>
      <c r="C334" t="s">
        <v>175</v>
      </c>
      <c r="D334" t="b">
        <f>FALSE()</f>
        <v>0</v>
      </c>
      <c r="E334" t="b">
        <f>COUNTIF(connections!A:A, A334) &gt; 0</f>
        <v>0</v>
      </c>
      <c r="F334" t="s">
        <v>257</v>
      </c>
      <c r="G334" t="s">
        <v>1203</v>
      </c>
    </row>
    <row r="335" spans="1:10" ht="15" customHeight="1" x14ac:dyDescent="0.25">
      <c r="A335" t="s">
        <v>1204</v>
      </c>
      <c r="B335">
        <v>2023</v>
      </c>
      <c r="C335" t="s">
        <v>169</v>
      </c>
      <c r="D335" t="b">
        <f>TRUE()</f>
        <v>1</v>
      </c>
      <c r="E335" t="b">
        <f>COUNTIF(connections!A:A, A335) &gt; 0</f>
        <v>0</v>
      </c>
      <c r="G335" t="s">
        <v>1205</v>
      </c>
      <c r="H335" t="s">
        <v>180</v>
      </c>
      <c r="I335" t="s">
        <v>1206</v>
      </c>
      <c r="J335" s="1" t="s">
        <v>1207</v>
      </c>
    </row>
    <row r="336" spans="1:10" ht="15" customHeight="1" x14ac:dyDescent="0.25">
      <c r="A336" t="s">
        <v>1208</v>
      </c>
      <c r="B336">
        <v>2025</v>
      </c>
      <c r="C336" t="s">
        <v>169</v>
      </c>
      <c r="D336" t="b">
        <v>1</v>
      </c>
      <c r="E336" t="b">
        <f>COUNTIF(connections!A:A, A336) &gt; 0</f>
        <v>0</v>
      </c>
      <c r="G336" t="s">
        <v>1209</v>
      </c>
      <c r="H336" t="s">
        <v>180</v>
      </c>
      <c r="I336" t="s">
        <v>1210</v>
      </c>
      <c r="J336" s="1" t="s">
        <v>1211</v>
      </c>
    </row>
    <row r="337" spans="1:10" ht="15" customHeight="1" x14ac:dyDescent="0.25">
      <c r="A337" t="s">
        <v>1212</v>
      </c>
      <c r="B337">
        <v>2020</v>
      </c>
      <c r="C337" t="s">
        <v>169</v>
      </c>
      <c r="D337" t="b">
        <f>TRUE()</f>
        <v>1</v>
      </c>
      <c r="E337" t="b">
        <f>COUNTIF(connections!A:A, A337) &gt; 0</f>
        <v>0</v>
      </c>
      <c r="G337" t="s">
        <v>1213</v>
      </c>
      <c r="H337" t="s">
        <v>180</v>
      </c>
      <c r="I337" t="s">
        <v>1214</v>
      </c>
      <c r="J337" s="1" t="s">
        <v>1215</v>
      </c>
    </row>
    <row r="338" spans="1:10" ht="15" customHeight="1" x14ac:dyDescent="0.25">
      <c r="A338" t="s">
        <v>1216</v>
      </c>
      <c r="B338">
        <v>2014</v>
      </c>
      <c r="C338" t="s">
        <v>172</v>
      </c>
      <c r="D338" t="b">
        <f>TRUE()</f>
        <v>1</v>
      </c>
      <c r="E338" t="b">
        <f>COUNTIF(connections!A:A, A338) &gt; 0</f>
        <v>0</v>
      </c>
      <c r="G338" t="s">
        <v>1217</v>
      </c>
      <c r="H338" t="s">
        <v>180</v>
      </c>
      <c r="I338" t="s">
        <v>1218</v>
      </c>
      <c r="J338" s="1" t="s">
        <v>1219</v>
      </c>
    </row>
    <row r="339" spans="1:10" ht="15" customHeight="1" x14ac:dyDescent="0.25">
      <c r="A339" t="s">
        <v>1220</v>
      </c>
      <c r="B339">
        <v>2020</v>
      </c>
      <c r="C339" t="s">
        <v>169</v>
      </c>
      <c r="D339" t="b">
        <f>TRUE()</f>
        <v>1</v>
      </c>
      <c r="E339" t="b">
        <f>COUNTIF(connections!A:A, A339) &gt; 0</f>
        <v>0</v>
      </c>
      <c r="G339" t="s">
        <v>1221</v>
      </c>
      <c r="H339" t="s">
        <v>180</v>
      </c>
      <c r="I339" t="s">
        <v>1222</v>
      </c>
      <c r="J339" s="1" t="s">
        <v>1223</v>
      </c>
    </row>
    <row r="340" spans="1:10" ht="15" customHeight="1" x14ac:dyDescent="0.25">
      <c r="A340" t="s">
        <v>1224</v>
      </c>
      <c r="B340">
        <v>2022</v>
      </c>
      <c r="C340" t="s">
        <v>169</v>
      </c>
      <c r="D340" t="b">
        <f>TRUE()</f>
        <v>1</v>
      </c>
      <c r="E340" t="b">
        <f>COUNTIF(connections!A:A, A340) &gt; 0</f>
        <v>0</v>
      </c>
      <c r="G340" t="s">
        <v>1225</v>
      </c>
      <c r="H340" t="s">
        <v>180</v>
      </c>
      <c r="I340" t="s">
        <v>1226</v>
      </c>
      <c r="J340" s="1" t="s">
        <v>1227</v>
      </c>
    </row>
    <row r="341" spans="1:10" ht="15" customHeight="1" x14ac:dyDescent="0.25">
      <c r="A341" t="s">
        <v>1228</v>
      </c>
      <c r="B341">
        <v>2016</v>
      </c>
      <c r="C341" t="s">
        <v>169</v>
      </c>
      <c r="D341" t="b">
        <f>TRUE()</f>
        <v>1</v>
      </c>
      <c r="E341" t="b">
        <f>COUNTIF(connections!A:A, A341) &gt; 0</f>
        <v>1</v>
      </c>
      <c r="G341" t="s">
        <v>1229</v>
      </c>
      <c r="H341" t="s">
        <v>180</v>
      </c>
      <c r="I341" t="s">
        <v>1230</v>
      </c>
      <c r="J341" s="1" t="s">
        <v>1231</v>
      </c>
    </row>
    <row r="342" spans="1:10" ht="15" customHeight="1" x14ac:dyDescent="0.25">
      <c r="A342" t="s">
        <v>1232</v>
      </c>
      <c r="B342">
        <v>2020</v>
      </c>
      <c r="C342" t="s">
        <v>169</v>
      </c>
      <c r="D342" t="b">
        <f>TRUE()</f>
        <v>1</v>
      </c>
      <c r="E342" t="b">
        <f>COUNTIF(connections!A:A, A342) &gt; 0</f>
        <v>0</v>
      </c>
      <c r="G342" t="s">
        <v>1233</v>
      </c>
      <c r="H342" t="s">
        <v>180</v>
      </c>
      <c r="I342" t="s">
        <v>1234</v>
      </c>
      <c r="J342" s="1" t="s">
        <v>1235</v>
      </c>
    </row>
    <row r="343" spans="1:10" ht="15" customHeight="1" x14ac:dyDescent="0.25">
      <c r="A343" t="s">
        <v>1236</v>
      </c>
      <c r="B343">
        <v>2023</v>
      </c>
      <c r="C343" t="s">
        <v>169</v>
      </c>
      <c r="D343" t="b">
        <f>TRUE()</f>
        <v>1</v>
      </c>
      <c r="E343" t="b">
        <f>COUNTIF(connections!A:A, A343) &gt; 0</f>
        <v>0</v>
      </c>
      <c r="G343" t="s">
        <v>1237</v>
      </c>
    </row>
    <row r="344" spans="1:10" ht="15" customHeight="1" x14ac:dyDescent="0.25">
      <c r="A344" t="s">
        <v>1238</v>
      </c>
      <c r="B344">
        <v>2020</v>
      </c>
      <c r="C344" t="s">
        <v>175</v>
      </c>
      <c r="D344" t="b">
        <f>TRUE()</f>
        <v>1</v>
      </c>
      <c r="E344" t="b">
        <f>COUNTIF(connections!A:A, A344) &gt; 0</f>
        <v>0</v>
      </c>
      <c r="G344" t="s">
        <v>1239</v>
      </c>
      <c r="H344" t="s">
        <v>180</v>
      </c>
      <c r="I344" t="s">
        <v>1240</v>
      </c>
      <c r="J344" s="10" t="s">
        <v>1241</v>
      </c>
    </row>
    <row r="345" spans="1:10" ht="15" customHeight="1" x14ac:dyDescent="0.25">
      <c r="A345" t="s">
        <v>14284</v>
      </c>
      <c r="B345">
        <v>2026</v>
      </c>
      <c r="C345" t="s">
        <v>175</v>
      </c>
      <c r="D345" t="b">
        <v>0</v>
      </c>
      <c r="E345" t="b">
        <f>COUNTIF(connections!A:A, A345) &gt; 0</f>
        <v>0</v>
      </c>
      <c r="G345" t="s">
        <v>14285</v>
      </c>
      <c r="J345" s="10" t="s">
        <v>14286</v>
      </c>
    </row>
    <row r="346" spans="1:10" ht="15" customHeight="1" x14ac:dyDescent="0.25">
      <c r="A346" t="s">
        <v>1242</v>
      </c>
      <c r="B346">
        <v>2025</v>
      </c>
      <c r="C346" t="s">
        <v>169</v>
      </c>
      <c r="D346" t="b">
        <f>FALSE()</f>
        <v>0</v>
      </c>
      <c r="E346" t="b">
        <f>COUNTIF(connections!A:A, A346) &gt; 0</f>
        <v>0</v>
      </c>
      <c r="F346" t="s">
        <v>270</v>
      </c>
      <c r="G346" t="s">
        <v>1243</v>
      </c>
    </row>
    <row r="347" spans="1:10" ht="15" customHeight="1" x14ac:dyDescent="0.25">
      <c r="A347" t="s">
        <v>1244</v>
      </c>
      <c r="B347">
        <v>2023</v>
      </c>
      <c r="C347" t="s">
        <v>169</v>
      </c>
      <c r="D347" t="b">
        <f>TRUE()</f>
        <v>1</v>
      </c>
      <c r="E347" t="b">
        <f>COUNTIF(connections!A:A, A347) &gt; 0</f>
        <v>0</v>
      </c>
      <c r="G347" t="s">
        <v>1245</v>
      </c>
      <c r="H347" t="s">
        <v>180</v>
      </c>
      <c r="I347" t="s">
        <v>1246</v>
      </c>
      <c r="J347" s="1" t="s">
        <v>1247</v>
      </c>
    </row>
    <row r="348" spans="1:10" ht="15" customHeight="1" x14ac:dyDescent="0.25">
      <c r="A348" t="s">
        <v>1248</v>
      </c>
      <c r="B348">
        <v>2020</v>
      </c>
      <c r="C348" t="s">
        <v>175</v>
      </c>
      <c r="D348" t="b">
        <f>TRUE()</f>
        <v>1</v>
      </c>
      <c r="E348" t="b">
        <f>COUNTIF(connections!A:A, A348) &gt; 0</f>
        <v>1</v>
      </c>
      <c r="G348" t="s">
        <v>1249</v>
      </c>
      <c r="H348" t="s">
        <v>180</v>
      </c>
      <c r="I348" t="s">
        <v>1250</v>
      </c>
      <c r="J348" s="1" t="s">
        <v>1251</v>
      </c>
    </row>
    <row r="349" spans="1:10" ht="15" customHeight="1" x14ac:dyDescent="0.25">
      <c r="A349" t="s">
        <v>1252</v>
      </c>
      <c r="B349">
        <v>2021</v>
      </c>
      <c r="C349" t="s">
        <v>169</v>
      </c>
      <c r="D349" t="b">
        <f>TRUE()</f>
        <v>1</v>
      </c>
      <c r="E349" t="b">
        <f>COUNTIF(connections!A:A, A349) &gt; 0</f>
        <v>1</v>
      </c>
      <c r="G349" t="s">
        <v>1253</v>
      </c>
      <c r="H349" t="s">
        <v>180</v>
      </c>
      <c r="I349" t="s">
        <v>1254</v>
      </c>
    </row>
    <row r="350" spans="1:10" ht="15" customHeight="1" x14ac:dyDescent="0.25">
      <c r="A350" t="s">
        <v>1255</v>
      </c>
      <c r="B350">
        <v>2024</v>
      </c>
      <c r="C350" t="s">
        <v>169</v>
      </c>
      <c r="D350" t="b">
        <f>TRUE()</f>
        <v>1</v>
      </c>
      <c r="E350" t="b">
        <f>COUNTIF(connections!A:A, A350) &gt; 0</f>
        <v>0</v>
      </c>
      <c r="G350" t="s">
        <v>1256</v>
      </c>
      <c r="J350" s="10" t="s">
        <v>1257</v>
      </c>
    </row>
    <row r="351" spans="1:10" ht="15" customHeight="1" x14ac:dyDescent="0.25">
      <c r="A351" t="s">
        <v>1258</v>
      </c>
      <c r="B351">
        <v>2015</v>
      </c>
      <c r="C351" t="s">
        <v>175</v>
      </c>
      <c r="D351" t="b">
        <f>TRUE()</f>
        <v>1</v>
      </c>
      <c r="E351" t="b">
        <f>COUNTIF(connections!A:A, A351) &gt; 0</f>
        <v>1</v>
      </c>
      <c r="G351" t="s">
        <v>1259</v>
      </c>
      <c r="J351" s="1" t="s">
        <v>1260</v>
      </c>
    </row>
    <row r="352" spans="1:10" ht="15" customHeight="1" x14ac:dyDescent="0.25">
      <c r="A352" t="s">
        <v>1261</v>
      </c>
      <c r="B352">
        <v>2017</v>
      </c>
      <c r="C352" t="s">
        <v>215</v>
      </c>
      <c r="D352" t="b">
        <f>FALSE()</f>
        <v>0</v>
      </c>
      <c r="E352" t="b">
        <f>COUNTIF(connections!A:A, A352) &gt; 0</f>
        <v>0</v>
      </c>
      <c r="G352" t="s">
        <v>1262</v>
      </c>
      <c r="H352" t="s">
        <v>180</v>
      </c>
      <c r="I352" t="s">
        <v>1263</v>
      </c>
      <c r="J352" s="1" t="s">
        <v>1264</v>
      </c>
    </row>
    <row r="353" spans="1:10" ht="15" customHeight="1" x14ac:dyDescent="0.25">
      <c r="A353" t="s">
        <v>1265</v>
      </c>
      <c r="B353">
        <v>2020</v>
      </c>
      <c r="C353" t="s">
        <v>169</v>
      </c>
      <c r="D353" t="b">
        <f>TRUE()</f>
        <v>1</v>
      </c>
      <c r="E353" t="b">
        <f>COUNTIF(connections!A:A, A353) &gt; 0</f>
        <v>1</v>
      </c>
      <c r="G353" t="s">
        <v>1266</v>
      </c>
      <c r="H353" t="s">
        <v>180</v>
      </c>
      <c r="I353" t="s">
        <v>1267</v>
      </c>
      <c r="J353" s="1" t="s">
        <v>1268</v>
      </c>
    </row>
    <row r="354" spans="1:10" ht="15" customHeight="1" x14ac:dyDescent="0.25">
      <c r="A354" t="s">
        <v>1269</v>
      </c>
      <c r="B354">
        <v>2022</v>
      </c>
      <c r="C354" t="s">
        <v>169</v>
      </c>
      <c r="D354" t="b">
        <f>TRUE()</f>
        <v>1</v>
      </c>
      <c r="E354" t="b">
        <f>COUNTIF(connections!A:A, A354) &gt; 0</f>
        <v>1</v>
      </c>
      <c r="F354" t="s">
        <v>267</v>
      </c>
      <c r="G354" t="s">
        <v>1270</v>
      </c>
      <c r="H354" t="s">
        <v>180</v>
      </c>
      <c r="I354" t="s">
        <v>1271</v>
      </c>
      <c r="J354" s="1" t="s">
        <v>1272</v>
      </c>
    </row>
    <row r="355" spans="1:10" ht="15" customHeight="1" x14ac:dyDescent="0.25">
      <c r="A355" t="s">
        <v>1273</v>
      </c>
      <c r="B355">
        <v>2025</v>
      </c>
      <c r="C355" t="s">
        <v>169</v>
      </c>
      <c r="D355" t="b">
        <f>TRUE()</f>
        <v>1</v>
      </c>
      <c r="E355" t="b">
        <f>COUNTIF(connections!A:A, A355) &gt; 0</f>
        <v>0</v>
      </c>
      <c r="F355" t="s">
        <v>267</v>
      </c>
      <c r="G355" t="s">
        <v>1274</v>
      </c>
      <c r="H355" t="s">
        <v>180</v>
      </c>
      <c r="I355" t="s">
        <v>1275</v>
      </c>
      <c r="J355" s="1" t="s">
        <v>1276</v>
      </c>
    </row>
    <row r="356" spans="1:10" ht="15" customHeight="1" x14ac:dyDescent="0.25">
      <c r="A356" t="s">
        <v>7669</v>
      </c>
      <c r="B356">
        <v>2025</v>
      </c>
      <c r="C356" t="s">
        <v>169</v>
      </c>
      <c r="D356" t="b">
        <f>TRUE()</f>
        <v>1</v>
      </c>
      <c r="E356" t="b">
        <f>COUNTIF(connections!A:A, A356) &gt; 0</f>
        <v>0</v>
      </c>
      <c r="G356" t="s">
        <v>7670</v>
      </c>
      <c r="H356" t="s">
        <v>180</v>
      </c>
      <c r="I356" t="s">
        <v>7673</v>
      </c>
      <c r="J356" s="10" t="s">
        <v>7671</v>
      </c>
    </row>
    <row r="357" spans="1:10" ht="15" customHeight="1" x14ac:dyDescent="0.25">
      <c r="A357" t="s">
        <v>1277</v>
      </c>
      <c r="B357">
        <v>1984</v>
      </c>
      <c r="C357" t="s">
        <v>172</v>
      </c>
      <c r="D357" t="b">
        <f>TRUE()</f>
        <v>1</v>
      </c>
      <c r="E357" t="b">
        <f>COUNTIF(connections!A:A, A357) &gt; 0</f>
        <v>1</v>
      </c>
      <c r="G357" t="s">
        <v>1278</v>
      </c>
      <c r="H357" t="s">
        <v>180</v>
      </c>
      <c r="I357" t="s">
        <v>1279</v>
      </c>
    </row>
    <row r="358" spans="1:10" ht="15" customHeight="1" x14ac:dyDescent="0.25">
      <c r="A358" t="s">
        <v>1280</v>
      </c>
      <c r="B358">
        <v>2022</v>
      </c>
      <c r="C358" t="s">
        <v>172</v>
      </c>
      <c r="D358" t="b">
        <f>TRUE()</f>
        <v>1</v>
      </c>
      <c r="E358" t="b">
        <f>COUNTIF(connections!A:A, A358) &gt; 0</f>
        <v>1</v>
      </c>
      <c r="G358" t="s">
        <v>1281</v>
      </c>
      <c r="H358" t="s">
        <v>180</v>
      </c>
      <c r="I358" t="s">
        <v>1282</v>
      </c>
    </row>
    <row r="359" spans="1:10" ht="15" customHeight="1" x14ac:dyDescent="0.25">
      <c r="A359" t="s">
        <v>1283</v>
      </c>
      <c r="B359">
        <v>2021</v>
      </c>
      <c r="C359" t="s">
        <v>175</v>
      </c>
      <c r="D359" t="b">
        <f>TRUE()</f>
        <v>1</v>
      </c>
      <c r="E359" t="b">
        <f>COUNTIF(connections!A:A, A359) &gt; 0</f>
        <v>0</v>
      </c>
      <c r="F359" t="s">
        <v>192</v>
      </c>
      <c r="G359" t="s">
        <v>1284</v>
      </c>
      <c r="H359" t="s">
        <v>180</v>
      </c>
      <c r="I359" t="s">
        <v>1285</v>
      </c>
      <c r="J359" s="1" t="s">
        <v>1286</v>
      </c>
    </row>
    <row r="360" spans="1:10" ht="15" customHeight="1" x14ac:dyDescent="0.25">
      <c r="A360" t="s">
        <v>1287</v>
      </c>
      <c r="B360">
        <v>2019</v>
      </c>
      <c r="C360" t="s">
        <v>169</v>
      </c>
      <c r="D360" t="b">
        <f>TRUE()</f>
        <v>1</v>
      </c>
      <c r="E360" t="b">
        <f>COUNTIF(connections!A:A, A360) &gt; 0</f>
        <v>1</v>
      </c>
      <c r="F360" t="s">
        <v>192</v>
      </c>
      <c r="G360" t="s">
        <v>1288</v>
      </c>
      <c r="H360" t="s">
        <v>180</v>
      </c>
      <c r="I360" t="s">
        <v>1289</v>
      </c>
      <c r="J360" s="1" t="s">
        <v>1290</v>
      </c>
    </row>
    <row r="361" spans="1:10" ht="15" customHeight="1" x14ac:dyDescent="0.25">
      <c r="A361" t="s">
        <v>1291</v>
      </c>
      <c r="B361">
        <v>2024</v>
      </c>
      <c r="C361" t="s">
        <v>169</v>
      </c>
      <c r="D361" t="b">
        <f>TRUE()</f>
        <v>1</v>
      </c>
      <c r="E361" t="b">
        <f>COUNTIF(connections!A:A, A361) &gt; 0</f>
        <v>1</v>
      </c>
      <c r="F361" t="s">
        <v>192</v>
      </c>
      <c r="G361" t="s">
        <v>1292</v>
      </c>
      <c r="H361" t="s">
        <v>180</v>
      </c>
      <c r="I361" t="s">
        <v>1293</v>
      </c>
      <c r="J361" s="1" t="s">
        <v>1294</v>
      </c>
    </row>
    <row r="362" spans="1:10" ht="15" customHeight="1" x14ac:dyDescent="0.25">
      <c r="A362" t="s">
        <v>1295</v>
      </c>
      <c r="B362">
        <v>2023</v>
      </c>
      <c r="C362" t="s">
        <v>169</v>
      </c>
      <c r="D362" t="b">
        <f>TRUE()</f>
        <v>1</v>
      </c>
      <c r="E362" t="b">
        <f>COUNTIF(connections!A:A, A362) &gt; 0</f>
        <v>1</v>
      </c>
      <c r="F362" t="s">
        <v>192</v>
      </c>
      <c r="G362" t="s">
        <v>1296</v>
      </c>
      <c r="H362" t="s">
        <v>180</v>
      </c>
      <c r="I362" t="s">
        <v>1297</v>
      </c>
      <c r="J362" s="1" t="s">
        <v>1298</v>
      </c>
    </row>
    <row r="363" spans="1:10" ht="15" customHeight="1" x14ac:dyDescent="0.25">
      <c r="A363" t="s">
        <v>1299</v>
      </c>
      <c r="B363">
        <v>2014</v>
      </c>
      <c r="C363" t="s">
        <v>175</v>
      </c>
      <c r="D363" t="b">
        <f>TRUE()</f>
        <v>1</v>
      </c>
      <c r="E363" t="b">
        <f>COUNTIF(connections!A:A, A363) &gt; 0</f>
        <v>1</v>
      </c>
      <c r="G363" t="s">
        <v>1300</v>
      </c>
      <c r="H363" t="s">
        <v>180</v>
      </c>
      <c r="I363" t="s">
        <v>1301</v>
      </c>
      <c r="J363" s="1" t="s">
        <v>1302</v>
      </c>
    </row>
    <row r="364" spans="1:10" ht="15" customHeight="1" x14ac:dyDescent="0.25">
      <c r="A364" t="s">
        <v>1303</v>
      </c>
      <c r="B364">
        <v>2017</v>
      </c>
      <c r="C364" t="s">
        <v>175</v>
      </c>
      <c r="D364" t="b">
        <f>TRUE()</f>
        <v>1</v>
      </c>
      <c r="E364" t="b">
        <f>COUNTIF(connections!A:A, A364) &gt; 0</f>
        <v>0</v>
      </c>
      <c r="G364" t="s">
        <v>1304</v>
      </c>
      <c r="H364" t="s">
        <v>180</v>
      </c>
      <c r="I364" t="s">
        <v>8093</v>
      </c>
      <c r="J364" s="10" t="s">
        <v>8094</v>
      </c>
    </row>
    <row r="365" spans="1:10" ht="15" customHeight="1" x14ac:dyDescent="0.25">
      <c r="A365" t="s">
        <v>1305</v>
      </c>
      <c r="B365">
        <v>2026</v>
      </c>
      <c r="C365" t="s">
        <v>169</v>
      </c>
      <c r="D365" t="b">
        <v>1</v>
      </c>
      <c r="E365" t="b">
        <f>COUNTIF(connections!A:A, A365) &gt; 0</f>
        <v>0</v>
      </c>
      <c r="G365" t="s">
        <v>1306</v>
      </c>
      <c r="J365" s="10" t="s">
        <v>1307</v>
      </c>
    </row>
    <row r="366" spans="1:10" ht="15" customHeight="1" x14ac:dyDescent="0.25">
      <c r="A366" t="s">
        <v>7815</v>
      </c>
      <c r="B366">
        <v>2026</v>
      </c>
      <c r="C366" t="s">
        <v>175</v>
      </c>
      <c r="D366" t="b">
        <f>TRUE()</f>
        <v>1</v>
      </c>
      <c r="E366" t="b">
        <f>COUNTIF(connections!A:A, A366) &gt; 0</f>
        <v>0</v>
      </c>
      <c r="G366" t="s">
        <v>7816</v>
      </c>
      <c r="J366" s="10" t="s">
        <v>7817</v>
      </c>
    </row>
    <row r="367" spans="1:10" ht="15" customHeight="1" x14ac:dyDescent="0.25">
      <c r="A367" t="s">
        <v>1308</v>
      </c>
      <c r="B367">
        <v>2025</v>
      </c>
      <c r="C367" t="s">
        <v>169</v>
      </c>
      <c r="D367" t="b">
        <f>FALSE()</f>
        <v>0</v>
      </c>
      <c r="E367" t="b">
        <f>COUNTIF(connections!A:A, A367) &gt; 0</f>
        <v>0</v>
      </c>
      <c r="F367" t="s">
        <v>607</v>
      </c>
      <c r="G367" t="s">
        <v>1309</v>
      </c>
    </row>
    <row r="368" spans="1:10" ht="15" customHeight="1" x14ac:dyDescent="0.25">
      <c r="A368" t="s">
        <v>1310</v>
      </c>
      <c r="B368">
        <v>2017</v>
      </c>
      <c r="C368" t="s">
        <v>172</v>
      </c>
      <c r="D368" t="b">
        <f>TRUE()</f>
        <v>1</v>
      </c>
      <c r="E368" t="b">
        <f>COUNTIF(connections!A:A, A368) &gt; 0</f>
        <v>0</v>
      </c>
      <c r="G368" t="s">
        <v>1311</v>
      </c>
      <c r="J368" s="1" t="s">
        <v>1312</v>
      </c>
    </row>
    <row r="369" spans="1:10" ht="15" customHeight="1" x14ac:dyDescent="0.25">
      <c r="A369" t="s">
        <v>1313</v>
      </c>
      <c r="B369">
        <v>2017</v>
      </c>
      <c r="C369" t="s">
        <v>169</v>
      </c>
      <c r="D369" t="b">
        <f>TRUE()</f>
        <v>1</v>
      </c>
      <c r="E369" t="b">
        <f>COUNTIF(connections!A:A, A369) &gt; 0</f>
        <v>0</v>
      </c>
      <c r="G369" t="s">
        <v>1314</v>
      </c>
    </row>
    <row r="370" spans="1:10" ht="15" customHeight="1" x14ac:dyDescent="0.25">
      <c r="A370" t="s">
        <v>1315</v>
      </c>
      <c r="B370">
        <v>2025</v>
      </c>
      <c r="C370" t="s">
        <v>169</v>
      </c>
      <c r="D370" t="b">
        <f>FALSE()</f>
        <v>0</v>
      </c>
      <c r="E370" t="b">
        <f>COUNTIF(connections!A:A, A370) &gt; 0</f>
        <v>0</v>
      </c>
      <c r="G370" t="s">
        <v>1316</v>
      </c>
      <c r="H370" t="s">
        <v>180</v>
      </c>
      <c r="I370" t="s">
        <v>1317</v>
      </c>
      <c r="J370" s="1" t="s">
        <v>1318</v>
      </c>
    </row>
    <row r="371" spans="1:10" ht="15" customHeight="1" x14ac:dyDescent="0.25">
      <c r="A371" t="s">
        <v>1319</v>
      </c>
      <c r="B371">
        <v>2022</v>
      </c>
      <c r="C371" t="s">
        <v>169</v>
      </c>
      <c r="D371" t="b">
        <f>TRUE()</f>
        <v>1</v>
      </c>
      <c r="E371" t="b">
        <f>COUNTIF(connections!A:A, A371) &gt; 0</f>
        <v>0</v>
      </c>
      <c r="F371" t="s">
        <v>192</v>
      </c>
      <c r="G371" t="s">
        <v>1320</v>
      </c>
      <c r="H371" t="s">
        <v>180</v>
      </c>
      <c r="I371" t="s">
        <v>1321</v>
      </c>
      <c r="J371" s="1" t="s">
        <v>1322</v>
      </c>
    </row>
    <row r="372" spans="1:10" ht="15" customHeight="1" x14ac:dyDescent="0.25">
      <c r="A372" t="s">
        <v>1323</v>
      </c>
      <c r="B372">
        <v>2025</v>
      </c>
      <c r="C372" t="s">
        <v>175</v>
      </c>
      <c r="D372" t="b">
        <f>TRUE()</f>
        <v>1</v>
      </c>
      <c r="E372" t="b">
        <f>COUNTIF(connections!A:A, A372) &gt; 0</f>
        <v>0</v>
      </c>
      <c r="G372" t="s">
        <v>1324</v>
      </c>
      <c r="H372" t="s">
        <v>180</v>
      </c>
      <c r="I372" t="s">
        <v>1325</v>
      </c>
      <c r="J372" s="1" t="s">
        <v>1326</v>
      </c>
    </row>
    <row r="373" spans="1:10" ht="15" customHeight="1" x14ac:dyDescent="0.25">
      <c r="A373" t="s">
        <v>1327</v>
      </c>
      <c r="B373">
        <v>2023</v>
      </c>
      <c r="C373" t="s">
        <v>169</v>
      </c>
      <c r="D373" t="b">
        <v>1</v>
      </c>
      <c r="E373" t="b">
        <f>COUNTIF(connections!A:A, A373) &gt; 0</f>
        <v>0</v>
      </c>
      <c r="G373" t="s">
        <v>1328</v>
      </c>
    </row>
    <row r="374" spans="1:10" ht="15" customHeight="1" x14ac:dyDescent="0.25">
      <c r="A374" t="s">
        <v>1329</v>
      </c>
      <c r="B374">
        <v>2017</v>
      </c>
      <c r="C374" t="s">
        <v>169</v>
      </c>
      <c r="D374" t="b">
        <v>1</v>
      </c>
      <c r="E374" t="b">
        <f>COUNTIF(connections!A:A, A374) &gt; 0</f>
        <v>0</v>
      </c>
      <c r="G374" t="s">
        <v>1330</v>
      </c>
      <c r="H374" t="s">
        <v>180</v>
      </c>
      <c r="I374" t="s">
        <v>1331</v>
      </c>
      <c r="J374" s="1" t="s">
        <v>1332</v>
      </c>
    </row>
    <row r="375" spans="1:10" ht="15" customHeight="1" x14ac:dyDescent="0.25">
      <c r="A375" t="s">
        <v>1333</v>
      </c>
      <c r="B375">
        <v>2014</v>
      </c>
      <c r="C375" t="s">
        <v>169</v>
      </c>
      <c r="D375" t="b">
        <v>1</v>
      </c>
      <c r="E375" t="b">
        <f>COUNTIF(connections!A:A, A375) &gt; 0</f>
        <v>0</v>
      </c>
      <c r="G375" t="s">
        <v>1334</v>
      </c>
      <c r="H375" t="s">
        <v>180</v>
      </c>
      <c r="I375" t="s">
        <v>1335</v>
      </c>
      <c r="J375" s="1" t="s">
        <v>1336</v>
      </c>
    </row>
    <row r="376" spans="1:10" ht="15" customHeight="1" x14ac:dyDescent="0.25">
      <c r="A376" t="s">
        <v>1337</v>
      </c>
      <c r="B376">
        <v>2025</v>
      </c>
      <c r="C376" t="s">
        <v>169</v>
      </c>
      <c r="D376" t="b">
        <f>TRUE()</f>
        <v>1</v>
      </c>
      <c r="E376" t="b">
        <f>COUNTIF(connections!A:A, A376) &gt; 0</f>
        <v>0</v>
      </c>
      <c r="G376" t="s">
        <v>1338</v>
      </c>
      <c r="H376" t="s">
        <v>180</v>
      </c>
      <c r="I376" t="s">
        <v>1339</v>
      </c>
      <c r="J376" s="1" t="s">
        <v>1340</v>
      </c>
    </row>
    <row r="377" spans="1:10" ht="15" customHeight="1" x14ac:dyDescent="0.25">
      <c r="A377" t="s">
        <v>14296</v>
      </c>
      <c r="B377">
        <v>2026</v>
      </c>
      <c r="C377" t="s">
        <v>175</v>
      </c>
      <c r="D377" t="b">
        <v>0</v>
      </c>
      <c r="E377" t="b">
        <f>COUNTIF(connections!A:A, A377) &gt; 0</f>
        <v>0</v>
      </c>
      <c r="G377" t="s">
        <v>14297</v>
      </c>
      <c r="H377" t="s">
        <v>180</v>
      </c>
      <c r="I377" t="s">
        <v>14299</v>
      </c>
      <c r="J377" s="10" t="s">
        <v>14298</v>
      </c>
    </row>
    <row r="378" spans="1:10" ht="15" customHeight="1" x14ac:dyDescent="0.25">
      <c r="A378" t="s">
        <v>1341</v>
      </c>
      <c r="B378">
        <v>2026</v>
      </c>
      <c r="C378" t="s">
        <v>169</v>
      </c>
      <c r="D378" t="b">
        <f>TRUE()</f>
        <v>1</v>
      </c>
      <c r="E378" t="b">
        <f>COUNTIF(connections!A:A, A378) &gt; 0</f>
        <v>0</v>
      </c>
      <c r="F378" t="s">
        <v>192</v>
      </c>
      <c r="G378" t="s">
        <v>1342</v>
      </c>
      <c r="J378" s="10" t="s">
        <v>1343</v>
      </c>
    </row>
    <row r="379" spans="1:10" ht="15" customHeight="1" x14ac:dyDescent="0.25">
      <c r="A379" t="s">
        <v>1344</v>
      </c>
      <c r="B379">
        <v>2023</v>
      </c>
      <c r="C379" t="s">
        <v>169</v>
      </c>
      <c r="D379" t="b">
        <f>FALSE()</f>
        <v>0</v>
      </c>
      <c r="E379" t="b">
        <f>COUNTIF(connections!A:A, A379) &gt; 0</f>
        <v>0</v>
      </c>
      <c r="G379" t="s">
        <v>1345</v>
      </c>
    </row>
    <row r="380" spans="1:10" ht="15" customHeight="1" x14ac:dyDescent="0.25">
      <c r="A380" t="s">
        <v>1346</v>
      </c>
      <c r="B380">
        <v>2023</v>
      </c>
      <c r="C380" t="s">
        <v>175</v>
      </c>
      <c r="D380" t="b">
        <f>TRUE()</f>
        <v>1</v>
      </c>
      <c r="E380" t="b">
        <f>COUNTIF(connections!A:A, A380) &gt; 0</f>
        <v>0</v>
      </c>
      <c r="G380" t="s">
        <v>1347</v>
      </c>
      <c r="H380" t="s">
        <v>180</v>
      </c>
      <c r="I380" t="s">
        <v>1348</v>
      </c>
      <c r="J380" s="1" t="s">
        <v>1349</v>
      </c>
    </row>
    <row r="381" spans="1:10" ht="15" customHeight="1" x14ac:dyDescent="0.25">
      <c r="A381" t="s">
        <v>1350</v>
      </c>
      <c r="B381">
        <v>2025</v>
      </c>
      <c r="C381" t="s">
        <v>169</v>
      </c>
      <c r="D381" t="b">
        <f>TRUE()</f>
        <v>1</v>
      </c>
      <c r="E381" t="b">
        <f>COUNTIF(connections!A:A, A381) &gt; 0</f>
        <v>0</v>
      </c>
      <c r="G381" t="s">
        <v>1351</v>
      </c>
      <c r="H381" t="s">
        <v>180</v>
      </c>
      <c r="I381" t="s">
        <v>1352</v>
      </c>
      <c r="J381" s="1" t="s">
        <v>1353</v>
      </c>
    </row>
    <row r="382" spans="1:10" ht="15" customHeight="1" x14ac:dyDescent="0.25">
      <c r="A382" t="s">
        <v>1354</v>
      </c>
      <c r="B382">
        <v>2023</v>
      </c>
      <c r="C382" t="s">
        <v>169</v>
      </c>
      <c r="D382" t="b">
        <f>TRUE()</f>
        <v>1</v>
      </c>
      <c r="E382" t="b">
        <f>COUNTIF(connections!A:A, A382) &gt; 0</f>
        <v>0</v>
      </c>
      <c r="F382" t="s">
        <v>192</v>
      </c>
      <c r="G382" t="s">
        <v>1355</v>
      </c>
      <c r="H382" t="s">
        <v>180</v>
      </c>
      <c r="I382" t="s">
        <v>1356</v>
      </c>
      <c r="J382" s="1" t="s">
        <v>1357</v>
      </c>
    </row>
    <row r="383" spans="1:10" ht="15" customHeight="1" x14ac:dyDescent="0.25">
      <c r="A383" t="s">
        <v>1358</v>
      </c>
      <c r="B383">
        <v>2018</v>
      </c>
      <c r="C383" t="s">
        <v>169</v>
      </c>
      <c r="D383" t="b">
        <f>TRUE()</f>
        <v>1</v>
      </c>
      <c r="E383" t="b">
        <f>COUNTIF(connections!A:A, A383) &gt; 0</f>
        <v>1</v>
      </c>
      <c r="G383" t="s">
        <v>1359</v>
      </c>
      <c r="H383" t="s">
        <v>180</v>
      </c>
      <c r="I383" t="s">
        <v>1360</v>
      </c>
      <c r="J383" s="1" t="s">
        <v>1361</v>
      </c>
    </row>
    <row r="384" spans="1:10" ht="15" customHeight="1" x14ac:dyDescent="0.25">
      <c r="A384" t="s">
        <v>1362</v>
      </c>
      <c r="B384">
        <v>2025</v>
      </c>
      <c r="C384" t="s">
        <v>169</v>
      </c>
      <c r="D384" t="b">
        <f>TRUE()</f>
        <v>1</v>
      </c>
      <c r="E384" t="b">
        <f>COUNTIF(connections!A:A, A384) &gt; 0</f>
        <v>0</v>
      </c>
      <c r="G384" t="s">
        <v>1363</v>
      </c>
      <c r="H384" t="s">
        <v>180</v>
      </c>
      <c r="I384" t="s">
        <v>1364</v>
      </c>
      <c r="J384" s="1" t="s">
        <v>1365</v>
      </c>
    </row>
    <row r="385" spans="1:10" ht="15" customHeight="1" x14ac:dyDescent="0.25">
      <c r="A385" t="s">
        <v>1366</v>
      </c>
      <c r="B385">
        <v>2025</v>
      </c>
      <c r="C385" t="s">
        <v>215</v>
      </c>
      <c r="D385" t="b">
        <f>TRUE()</f>
        <v>1</v>
      </c>
      <c r="E385" t="b">
        <f>COUNTIF(connections!A:A, A385) &gt; 0</f>
        <v>0</v>
      </c>
      <c r="G385" t="s">
        <v>1367</v>
      </c>
      <c r="J385" s="10" t="s">
        <v>1368</v>
      </c>
    </row>
    <row r="386" spans="1:10" ht="15" customHeight="1" x14ac:dyDescent="0.25">
      <c r="A386" t="s">
        <v>1369</v>
      </c>
      <c r="B386">
        <v>2026</v>
      </c>
      <c r="C386" t="s">
        <v>215</v>
      </c>
      <c r="D386" t="b">
        <f>TRUE()</f>
        <v>1</v>
      </c>
      <c r="E386" t="b">
        <f>COUNTIF(connections!A:A, A386) &gt; 0</f>
        <v>0</v>
      </c>
      <c r="G386" t="s">
        <v>1370</v>
      </c>
    </row>
    <row r="387" spans="1:10" ht="15" customHeight="1" x14ac:dyDescent="0.25">
      <c r="A387" t="s">
        <v>1371</v>
      </c>
      <c r="B387">
        <v>2023</v>
      </c>
      <c r="C387" t="s">
        <v>169</v>
      </c>
      <c r="D387" t="b">
        <f>TRUE()</f>
        <v>1</v>
      </c>
      <c r="E387" t="b">
        <f>COUNTIF(connections!A:A, A387) &gt; 0</f>
        <v>0</v>
      </c>
      <c r="G387" t="s">
        <v>1372</v>
      </c>
      <c r="H387" t="s">
        <v>180</v>
      </c>
      <c r="I387" t="s">
        <v>1373</v>
      </c>
      <c r="J387" s="1" t="s">
        <v>1374</v>
      </c>
    </row>
    <row r="388" spans="1:10" ht="15" customHeight="1" x14ac:dyDescent="0.25">
      <c r="A388" t="s">
        <v>1375</v>
      </c>
      <c r="B388">
        <v>2026</v>
      </c>
      <c r="C388" t="s">
        <v>172</v>
      </c>
      <c r="D388" t="b">
        <f>TRUE()</f>
        <v>1</v>
      </c>
      <c r="E388" t="b">
        <f>COUNTIF(connections!A:A, A388) &gt; 0</f>
        <v>0</v>
      </c>
      <c r="G388" t="s">
        <v>1376</v>
      </c>
      <c r="J388" s="10" t="s">
        <v>1377</v>
      </c>
    </row>
    <row r="389" spans="1:10" ht="15" customHeight="1" x14ac:dyDescent="0.25">
      <c r="A389" t="s">
        <v>1378</v>
      </c>
      <c r="B389">
        <v>2013</v>
      </c>
      <c r="C389" t="s">
        <v>172</v>
      </c>
      <c r="D389" t="b">
        <f>TRUE()</f>
        <v>1</v>
      </c>
      <c r="E389" t="b">
        <f>COUNTIF(connections!A:A, A389) &gt; 0</f>
        <v>1</v>
      </c>
      <c r="G389" t="s">
        <v>1379</v>
      </c>
      <c r="H389" t="s">
        <v>180</v>
      </c>
      <c r="I389" t="s">
        <v>1380</v>
      </c>
    </row>
    <row r="390" spans="1:10" ht="15" customHeight="1" x14ac:dyDescent="0.25">
      <c r="A390" t="s">
        <v>1381</v>
      </c>
      <c r="B390">
        <v>2025</v>
      </c>
      <c r="C390" t="s">
        <v>172</v>
      </c>
      <c r="D390" t="b">
        <f>TRUE()</f>
        <v>1</v>
      </c>
      <c r="E390" t="b">
        <f>COUNTIF(connections!A:A, A390) &gt; 0</f>
        <v>0</v>
      </c>
      <c r="F390" t="s">
        <v>1382</v>
      </c>
      <c r="G390" t="s">
        <v>1383</v>
      </c>
    </row>
    <row r="391" spans="1:10" ht="15" customHeight="1" x14ac:dyDescent="0.25">
      <c r="A391" t="s">
        <v>1384</v>
      </c>
      <c r="B391">
        <v>2026</v>
      </c>
      <c r="C391" t="s">
        <v>169</v>
      </c>
      <c r="D391" t="b">
        <f>TRUE()</f>
        <v>1</v>
      </c>
      <c r="E391" t="b">
        <f>COUNTIF(connections!A:A, A391) &gt; 0</f>
        <v>0</v>
      </c>
      <c r="G391" t="s">
        <v>1385</v>
      </c>
      <c r="J391" s="10" t="s">
        <v>1386</v>
      </c>
    </row>
    <row r="392" spans="1:10" ht="15" customHeight="1" x14ac:dyDescent="0.25">
      <c r="A392" t="s">
        <v>1387</v>
      </c>
      <c r="B392">
        <v>2026</v>
      </c>
      <c r="C392" t="s">
        <v>175</v>
      </c>
      <c r="D392" t="b">
        <f>TRUE()</f>
        <v>1</v>
      </c>
      <c r="E392" t="b">
        <f>COUNTIF(connections!A:A, A392) &gt; 0</f>
        <v>0</v>
      </c>
      <c r="G392" t="s">
        <v>1388</v>
      </c>
    </row>
    <row r="393" spans="1:10" ht="15" customHeight="1" x14ac:dyDescent="0.25">
      <c r="A393" t="s">
        <v>1389</v>
      </c>
      <c r="B393">
        <v>2026</v>
      </c>
      <c r="C393" t="s">
        <v>169</v>
      </c>
      <c r="D393" t="b">
        <f>TRUE()</f>
        <v>1</v>
      </c>
      <c r="E393" t="b">
        <f>COUNTIF(connections!A:A, A393) &gt; 0</f>
        <v>0</v>
      </c>
      <c r="F393" t="s">
        <v>1390</v>
      </c>
      <c r="G393" t="s">
        <v>1391</v>
      </c>
      <c r="H393" t="s">
        <v>180</v>
      </c>
      <c r="I393" t="s">
        <v>1392</v>
      </c>
    </row>
    <row r="394" spans="1:10" ht="15" customHeight="1" x14ac:dyDescent="0.25">
      <c r="A394" t="s">
        <v>1393</v>
      </c>
      <c r="B394">
        <v>2012</v>
      </c>
      <c r="C394" t="s">
        <v>172</v>
      </c>
      <c r="D394" t="b">
        <f>TRUE()</f>
        <v>1</v>
      </c>
      <c r="E394" t="b">
        <f>COUNTIF(connections!A:A, A394) &gt; 0</f>
        <v>0</v>
      </c>
      <c r="G394" t="s">
        <v>1394</v>
      </c>
      <c r="J394" s="10" t="s">
        <v>1395</v>
      </c>
    </row>
    <row r="395" spans="1:10" ht="15" customHeight="1" x14ac:dyDescent="0.25">
      <c r="A395" t="s">
        <v>1396</v>
      </c>
      <c r="B395">
        <v>2025</v>
      </c>
      <c r="C395" t="s">
        <v>169</v>
      </c>
      <c r="D395" t="b">
        <f>TRUE()</f>
        <v>1</v>
      </c>
      <c r="E395" t="b">
        <f>COUNTIF(connections!A:A, A395) &gt; 0</f>
        <v>0</v>
      </c>
      <c r="G395" t="s">
        <v>1397</v>
      </c>
      <c r="H395" t="s">
        <v>180</v>
      </c>
      <c r="I395" t="s">
        <v>1398</v>
      </c>
      <c r="J395" s="1" t="s">
        <v>1399</v>
      </c>
    </row>
    <row r="396" spans="1:10" ht="15" customHeight="1" x14ac:dyDescent="0.25">
      <c r="A396" t="s">
        <v>1400</v>
      </c>
      <c r="B396">
        <v>2017</v>
      </c>
      <c r="C396" t="s">
        <v>172</v>
      </c>
      <c r="D396" t="b">
        <f>TRUE()</f>
        <v>1</v>
      </c>
      <c r="E396" t="b">
        <f>COUNTIF(connections!A:A, A396) &gt; 0</f>
        <v>0</v>
      </c>
      <c r="G396" t="s">
        <v>1401</v>
      </c>
    </row>
    <row r="397" spans="1:10" ht="15" customHeight="1" x14ac:dyDescent="0.25">
      <c r="A397" t="s">
        <v>14227</v>
      </c>
      <c r="B397">
        <v>2022</v>
      </c>
      <c r="C397" t="s">
        <v>215</v>
      </c>
      <c r="D397" t="b">
        <v>1</v>
      </c>
      <c r="E397" t="b">
        <f>COUNTIF(connections!A:A, A397) &gt; 0</f>
        <v>0</v>
      </c>
      <c r="F397" t="s">
        <v>397</v>
      </c>
      <c r="G397" t="s">
        <v>14228</v>
      </c>
      <c r="H397" t="s">
        <v>180</v>
      </c>
      <c r="I397" t="s">
        <v>14229</v>
      </c>
    </row>
    <row r="398" spans="1:10" ht="15" customHeight="1" x14ac:dyDescent="0.25">
      <c r="A398" t="s">
        <v>1402</v>
      </c>
      <c r="B398">
        <v>2022</v>
      </c>
      <c r="C398" t="s">
        <v>169</v>
      </c>
      <c r="D398" t="b">
        <f>TRUE()</f>
        <v>1</v>
      </c>
      <c r="E398" t="b">
        <f>COUNTIF(connections!A:A, A398) &gt; 0</f>
        <v>0</v>
      </c>
      <c r="G398" t="s">
        <v>1403</v>
      </c>
      <c r="H398" t="s">
        <v>180</v>
      </c>
      <c r="I398" t="s">
        <v>1404</v>
      </c>
      <c r="J398" s="1" t="s">
        <v>1405</v>
      </c>
    </row>
    <row r="399" spans="1:10" ht="15" customHeight="1" x14ac:dyDescent="0.25">
      <c r="A399" t="s">
        <v>1406</v>
      </c>
      <c r="B399">
        <v>2017</v>
      </c>
      <c r="C399" t="s">
        <v>169</v>
      </c>
      <c r="D399" t="b">
        <f>TRUE()</f>
        <v>1</v>
      </c>
      <c r="E399" t="b">
        <f>COUNTIF(connections!A:A, A399) &gt; 0</f>
        <v>0</v>
      </c>
      <c r="G399" t="s">
        <v>1407</v>
      </c>
      <c r="H399" t="s">
        <v>180</v>
      </c>
      <c r="I399" t="s">
        <v>1408</v>
      </c>
      <c r="J399" s="1" t="s">
        <v>1409</v>
      </c>
    </row>
    <row r="400" spans="1:10" ht="15" customHeight="1" x14ac:dyDescent="0.25">
      <c r="A400" t="s">
        <v>1410</v>
      </c>
      <c r="B400">
        <v>2016</v>
      </c>
      <c r="C400" t="s">
        <v>169</v>
      </c>
      <c r="D400" t="b">
        <v>1</v>
      </c>
      <c r="E400" t="b">
        <f>COUNTIF(connections!A:A, A400) &gt; 0</f>
        <v>0</v>
      </c>
      <c r="G400" t="s">
        <v>1411</v>
      </c>
      <c r="J400" s="10" t="s">
        <v>1412</v>
      </c>
    </row>
    <row r="401" spans="1:10" ht="15" customHeight="1" x14ac:dyDescent="0.25">
      <c r="A401" t="s">
        <v>1413</v>
      </c>
      <c r="B401">
        <v>2007</v>
      </c>
      <c r="C401" t="s">
        <v>172</v>
      </c>
      <c r="D401" t="b">
        <f>TRUE()</f>
        <v>1</v>
      </c>
      <c r="E401" t="b">
        <f>COUNTIF(connections!A:A, A401) &gt; 0</f>
        <v>1</v>
      </c>
      <c r="G401" t="s">
        <v>1414</v>
      </c>
      <c r="H401" t="s">
        <v>180</v>
      </c>
      <c r="I401" t="s">
        <v>1415</v>
      </c>
    </row>
    <row r="402" spans="1:10" ht="15" customHeight="1" x14ac:dyDescent="0.25">
      <c r="A402" t="s">
        <v>1416</v>
      </c>
      <c r="B402">
        <v>2015</v>
      </c>
      <c r="C402" t="s">
        <v>215</v>
      </c>
      <c r="D402" t="b">
        <f>TRUE()</f>
        <v>1</v>
      </c>
      <c r="E402" t="b">
        <f>COUNTIF(connections!A:A, A402) &gt; 0</f>
        <v>0</v>
      </c>
      <c r="G402" t="s">
        <v>1417</v>
      </c>
      <c r="H402" t="s">
        <v>180</v>
      </c>
      <c r="I402" t="s">
        <v>8377</v>
      </c>
    </row>
    <row r="403" spans="1:10" ht="15" customHeight="1" x14ac:dyDescent="0.25">
      <c r="A403" t="s">
        <v>14224</v>
      </c>
      <c r="B403">
        <v>2026</v>
      </c>
      <c r="C403" t="s">
        <v>175</v>
      </c>
      <c r="D403" t="b">
        <v>0</v>
      </c>
      <c r="E403" t="b">
        <f>COUNTIF(connections!A:A, A403) &gt; 0</f>
        <v>0</v>
      </c>
      <c r="G403" t="s">
        <v>14225</v>
      </c>
      <c r="J403" s="10" t="s">
        <v>14226</v>
      </c>
    </row>
    <row r="404" spans="1:10" ht="15" customHeight="1" x14ac:dyDescent="0.25">
      <c r="A404" t="s">
        <v>1418</v>
      </c>
      <c r="B404">
        <v>2011</v>
      </c>
      <c r="C404" t="s">
        <v>172</v>
      </c>
      <c r="D404" t="b">
        <f>TRUE()</f>
        <v>1</v>
      </c>
      <c r="E404" t="b">
        <f>COUNTIF(connections!A:A, A404) &gt; 0</f>
        <v>0</v>
      </c>
      <c r="F404" t="s">
        <v>267</v>
      </c>
      <c r="G404" t="s">
        <v>1419</v>
      </c>
      <c r="H404" t="s">
        <v>180</v>
      </c>
      <c r="I404" t="s">
        <v>1420</v>
      </c>
    </row>
    <row r="405" spans="1:10" ht="15" customHeight="1" x14ac:dyDescent="0.25">
      <c r="A405" t="s">
        <v>1421</v>
      </c>
      <c r="B405">
        <v>2023</v>
      </c>
      <c r="C405" t="s">
        <v>215</v>
      </c>
      <c r="D405" t="b">
        <f>TRUE()</f>
        <v>1</v>
      </c>
      <c r="E405" t="b">
        <f>COUNTIF(connections!A:A, A405) &gt; 0</f>
        <v>1</v>
      </c>
      <c r="G405" t="s">
        <v>1422</v>
      </c>
      <c r="H405" t="s">
        <v>180</v>
      </c>
      <c r="I405" t="s">
        <v>1423</v>
      </c>
      <c r="J405" s="10" t="s">
        <v>1424</v>
      </c>
    </row>
    <row r="406" spans="1:10" ht="15" customHeight="1" x14ac:dyDescent="0.25">
      <c r="A406" t="s">
        <v>1425</v>
      </c>
      <c r="B406">
        <v>2025</v>
      </c>
      <c r="C406" t="s">
        <v>215</v>
      </c>
      <c r="D406" t="b">
        <f>TRUE()</f>
        <v>1</v>
      </c>
      <c r="E406" t="b">
        <f>COUNTIF(connections!A:A, A406) &gt; 0</f>
        <v>0</v>
      </c>
      <c r="G406" t="s">
        <v>1426</v>
      </c>
      <c r="J406" s="10" t="s">
        <v>1427</v>
      </c>
    </row>
    <row r="407" spans="1:10" ht="15" customHeight="1" x14ac:dyDescent="0.25">
      <c r="A407" t="s">
        <v>1428</v>
      </c>
      <c r="B407">
        <v>2021</v>
      </c>
      <c r="C407" t="s">
        <v>175</v>
      </c>
      <c r="D407" t="b">
        <f>TRUE()</f>
        <v>1</v>
      </c>
      <c r="E407" t="b">
        <f>COUNTIF(connections!A:A, A407) &gt; 0</f>
        <v>1</v>
      </c>
      <c r="G407" t="s">
        <v>1429</v>
      </c>
      <c r="H407" t="s">
        <v>180</v>
      </c>
      <c r="I407" t="s">
        <v>1430</v>
      </c>
      <c r="J407" s="1" t="s">
        <v>1431</v>
      </c>
    </row>
    <row r="408" spans="1:10" ht="15" customHeight="1" x14ac:dyDescent="0.25">
      <c r="A408" t="s">
        <v>7950</v>
      </c>
      <c r="B408">
        <v>2026</v>
      </c>
      <c r="C408" t="s">
        <v>175</v>
      </c>
      <c r="D408" t="b">
        <f>TRUE()</f>
        <v>1</v>
      </c>
      <c r="E408" t="b">
        <f>COUNTIF(connections!A:A, A408) &gt; 0</f>
        <v>0</v>
      </c>
      <c r="G408" t="s">
        <v>7951</v>
      </c>
      <c r="J408" s="10" t="s">
        <v>7952</v>
      </c>
    </row>
    <row r="409" spans="1:10" ht="15" customHeight="1" x14ac:dyDescent="0.25">
      <c r="A409" t="s">
        <v>1432</v>
      </c>
      <c r="B409">
        <v>2021</v>
      </c>
      <c r="C409" t="s">
        <v>215</v>
      </c>
      <c r="D409" t="b">
        <f>TRUE()</f>
        <v>1</v>
      </c>
      <c r="E409" t="b">
        <f>COUNTIF(connections!A:A, A409) &gt; 0</f>
        <v>0</v>
      </c>
      <c r="G409" t="s">
        <v>1433</v>
      </c>
      <c r="H409" t="s">
        <v>180</v>
      </c>
      <c r="I409" t="s">
        <v>1434</v>
      </c>
      <c r="J409" s="1" t="s">
        <v>1435</v>
      </c>
    </row>
    <row r="410" spans="1:10" ht="15" customHeight="1" x14ac:dyDescent="0.25">
      <c r="A410" t="s">
        <v>1436</v>
      </c>
      <c r="B410">
        <v>2018</v>
      </c>
      <c r="C410" t="s">
        <v>215</v>
      </c>
      <c r="D410" t="b">
        <f>TRUE()</f>
        <v>1</v>
      </c>
      <c r="E410" t="b">
        <f>COUNTIF(connections!A:A, A410) &gt; 0</f>
        <v>1</v>
      </c>
      <c r="F410" t="s">
        <v>267</v>
      </c>
      <c r="G410" t="s">
        <v>1437</v>
      </c>
      <c r="H410" t="s">
        <v>180</v>
      </c>
      <c r="I410" t="s">
        <v>1438</v>
      </c>
      <c r="J410" s="1" t="s">
        <v>1439</v>
      </c>
    </row>
    <row r="411" spans="1:10" ht="15" customHeight="1" x14ac:dyDescent="0.25">
      <c r="A411" t="s">
        <v>1440</v>
      </c>
      <c r="B411">
        <v>2025</v>
      </c>
      <c r="C411" t="s">
        <v>175</v>
      </c>
      <c r="D411" t="b">
        <f>TRUE()</f>
        <v>1</v>
      </c>
      <c r="E411" t="b">
        <f>COUNTIF(connections!A:A, A411) &gt; 0</f>
        <v>0</v>
      </c>
      <c r="G411" t="s">
        <v>1441</v>
      </c>
      <c r="J411" s="10" t="s">
        <v>1442</v>
      </c>
    </row>
    <row r="412" spans="1:10" ht="15" customHeight="1" x14ac:dyDescent="0.25">
      <c r="A412" t="s">
        <v>1443</v>
      </c>
      <c r="B412">
        <v>2019</v>
      </c>
      <c r="C412" t="s">
        <v>215</v>
      </c>
      <c r="D412" t="b">
        <f>TRUE()</f>
        <v>1</v>
      </c>
      <c r="E412" t="b">
        <f>COUNTIF(connections!A:A, A412) &gt; 0</f>
        <v>0</v>
      </c>
      <c r="G412" t="s">
        <v>1444</v>
      </c>
      <c r="H412" t="s">
        <v>180</v>
      </c>
      <c r="I412" t="s">
        <v>1445</v>
      </c>
      <c r="J412" s="1" t="s">
        <v>1446</v>
      </c>
    </row>
    <row r="413" spans="1:10" ht="15" customHeight="1" x14ac:dyDescent="0.25">
      <c r="A413" t="s">
        <v>1447</v>
      </c>
      <c r="B413">
        <v>2001</v>
      </c>
      <c r="C413" t="s">
        <v>172</v>
      </c>
      <c r="D413" t="b">
        <f>TRUE()</f>
        <v>1</v>
      </c>
      <c r="E413" t="b">
        <f>COUNTIF(connections!A:A, A413) &gt; 0</f>
        <v>1</v>
      </c>
      <c r="G413" t="s">
        <v>1448</v>
      </c>
      <c r="H413" t="s">
        <v>180</v>
      </c>
      <c r="I413" t="s">
        <v>1449</v>
      </c>
    </row>
    <row r="414" spans="1:10" ht="15" customHeight="1" x14ac:dyDescent="0.25">
      <c r="A414" t="s">
        <v>1450</v>
      </c>
      <c r="B414">
        <v>2007</v>
      </c>
      <c r="C414" t="s">
        <v>172</v>
      </c>
      <c r="D414" t="b">
        <f>TRUE()</f>
        <v>1</v>
      </c>
      <c r="E414" t="b">
        <f>COUNTIF(connections!A:A, A414) &gt; 0</f>
        <v>0</v>
      </c>
      <c r="G414" t="s">
        <v>1451</v>
      </c>
      <c r="H414" t="s">
        <v>180</v>
      </c>
      <c r="I414" t="s">
        <v>1452</v>
      </c>
    </row>
    <row r="415" spans="1:10" ht="15" customHeight="1" x14ac:dyDescent="0.25">
      <c r="A415" t="s">
        <v>1453</v>
      </c>
      <c r="B415">
        <v>2006</v>
      </c>
      <c r="C415" t="s">
        <v>172</v>
      </c>
      <c r="D415" t="b">
        <f>TRUE()</f>
        <v>1</v>
      </c>
      <c r="E415" t="b">
        <f>COUNTIF(connections!A:A, A415) &gt; 0</f>
        <v>1</v>
      </c>
      <c r="G415" t="s">
        <v>1454</v>
      </c>
      <c r="H415" t="s">
        <v>180</v>
      </c>
      <c r="I415" t="s">
        <v>1455</v>
      </c>
    </row>
    <row r="416" spans="1:10" ht="15" customHeight="1" x14ac:dyDescent="0.25">
      <c r="A416" t="s">
        <v>1456</v>
      </c>
      <c r="B416">
        <v>2025</v>
      </c>
      <c r="C416" t="s">
        <v>169</v>
      </c>
      <c r="D416" t="b">
        <f>TRUE()</f>
        <v>1</v>
      </c>
      <c r="E416" t="b">
        <f>COUNTIF(connections!A:A, A416) &gt; 0</f>
        <v>0</v>
      </c>
      <c r="G416" t="s">
        <v>1457</v>
      </c>
    </row>
    <row r="417" spans="1:10" ht="15" customHeight="1" x14ac:dyDescent="0.25">
      <c r="A417" t="s">
        <v>1458</v>
      </c>
      <c r="B417">
        <v>2018</v>
      </c>
      <c r="C417" t="s">
        <v>169</v>
      </c>
      <c r="D417" t="b">
        <f>FALSE()</f>
        <v>0</v>
      </c>
      <c r="E417" t="b">
        <f>COUNTIF(connections!A:A, A417) &gt; 0</f>
        <v>0</v>
      </c>
      <c r="F417" t="s">
        <v>257</v>
      </c>
      <c r="G417" t="s">
        <v>1459</v>
      </c>
    </row>
    <row r="418" spans="1:10" ht="15" customHeight="1" x14ac:dyDescent="0.25">
      <c r="A418" t="s">
        <v>1460</v>
      </c>
      <c r="B418">
        <v>2019</v>
      </c>
      <c r="C418" t="s">
        <v>172</v>
      </c>
      <c r="D418" t="b">
        <f>TRUE()</f>
        <v>1</v>
      </c>
      <c r="E418" t="b">
        <f>COUNTIF(connections!A:A, A418) &gt; 0</f>
        <v>0</v>
      </c>
      <c r="F418" t="s">
        <v>267</v>
      </c>
      <c r="G418" t="s">
        <v>1461</v>
      </c>
      <c r="H418" t="s">
        <v>180</v>
      </c>
      <c r="I418" t="s">
        <v>1462</v>
      </c>
      <c r="J418" s="1" t="s">
        <v>1463</v>
      </c>
    </row>
    <row r="419" spans="1:10" ht="15" customHeight="1" x14ac:dyDescent="0.25">
      <c r="A419" t="s">
        <v>1464</v>
      </c>
      <c r="B419">
        <v>2023</v>
      </c>
      <c r="C419" t="s">
        <v>169</v>
      </c>
      <c r="D419" t="b">
        <f>TRUE()</f>
        <v>1</v>
      </c>
      <c r="E419" t="b">
        <f>COUNTIF(connections!A:A, A419) &gt; 0</f>
        <v>0</v>
      </c>
      <c r="G419" t="s">
        <v>1465</v>
      </c>
      <c r="H419" t="s">
        <v>180</v>
      </c>
      <c r="I419" t="s">
        <v>1466</v>
      </c>
      <c r="J419" s="1" t="s">
        <v>1467</v>
      </c>
    </row>
    <row r="420" spans="1:10" ht="15" customHeight="1" x14ac:dyDescent="0.25">
      <c r="A420" t="s">
        <v>1468</v>
      </c>
      <c r="B420">
        <v>2024</v>
      </c>
      <c r="C420" t="s">
        <v>215</v>
      </c>
      <c r="D420" t="b">
        <f>TRUE()</f>
        <v>1</v>
      </c>
      <c r="E420" t="b">
        <f>COUNTIF(connections!A:A, A420) &gt; 0</f>
        <v>0</v>
      </c>
      <c r="G420" t="s">
        <v>1469</v>
      </c>
      <c r="H420" t="s">
        <v>180</v>
      </c>
      <c r="I420" t="s">
        <v>1470</v>
      </c>
      <c r="J420" s="1" t="s">
        <v>1471</v>
      </c>
    </row>
    <row r="421" spans="1:10" ht="15" customHeight="1" x14ac:dyDescent="0.25">
      <c r="A421" t="s">
        <v>1472</v>
      </c>
      <c r="B421">
        <v>2025</v>
      </c>
      <c r="C421" t="s">
        <v>169</v>
      </c>
      <c r="D421" t="b">
        <f>TRUE()</f>
        <v>1</v>
      </c>
      <c r="E421" t="b">
        <f>COUNTIF(connections!A:A, A421) &gt; 0</f>
        <v>0</v>
      </c>
      <c r="G421" t="s">
        <v>1473</v>
      </c>
      <c r="J421" s="10" t="s">
        <v>1474</v>
      </c>
    </row>
    <row r="422" spans="1:10" ht="15" customHeight="1" x14ac:dyDescent="0.25">
      <c r="A422" t="s">
        <v>9901</v>
      </c>
      <c r="B422">
        <v>2026</v>
      </c>
      <c r="C422" t="s">
        <v>215</v>
      </c>
      <c r="D422" t="b">
        <v>0</v>
      </c>
      <c r="E422" t="b">
        <f>COUNTIF(connections!A:A, A422) &gt; 0</f>
        <v>0</v>
      </c>
      <c r="G422" t="s">
        <v>9902</v>
      </c>
      <c r="J422" s="10" t="s">
        <v>9903</v>
      </c>
    </row>
    <row r="423" spans="1:10" ht="15" customHeight="1" x14ac:dyDescent="0.25">
      <c r="A423" t="s">
        <v>1475</v>
      </c>
      <c r="B423">
        <v>2015</v>
      </c>
      <c r="C423" t="s">
        <v>172</v>
      </c>
      <c r="D423" t="b">
        <f>TRUE()</f>
        <v>1</v>
      </c>
      <c r="E423" t="b">
        <f>COUNTIF(connections!A:A, A423) &gt; 0</f>
        <v>0</v>
      </c>
      <c r="G423" t="s">
        <v>1476</v>
      </c>
      <c r="H423" t="s">
        <v>180</v>
      </c>
      <c r="I423" t="s">
        <v>1477</v>
      </c>
      <c r="J423" s="1" t="s">
        <v>1478</v>
      </c>
    </row>
    <row r="424" spans="1:10" ht="16.5" customHeight="1" x14ac:dyDescent="0.25">
      <c r="A424" t="s">
        <v>1479</v>
      </c>
      <c r="B424">
        <v>2023</v>
      </c>
      <c r="C424" t="s">
        <v>169</v>
      </c>
      <c r="D424" t="b">
        <f>TRUE()</f>
        <v>1</v>
      </c>
      <c r="E424" t="b">
        <f>COUNTIF(connections!A:A, A424) &gt; 0</f>
        <v>0</v>
      </c>
      <c r="G424" t="s">
        <v>1480</v>
      </c>
      <c r="H424" t="s">
        <v>180</v>
      </c>
      <c r="I424" t="s">
        <v>1481</v>
      </c>
      <c r="J424" s="1" t="s">
        <v>1482</v>
      </c>
    </row>
    <row r="425" spans="1:10" ht="15" customHeight="1" x14ac:dyDescent="0.25">
      <c r="A425" t="s">
        <v>7941</v>
      </c>
      <c r="B425">
        <v>2026</v>
      </c>
      <c r="C425" t="s">
        <v>169</v>
      </c>
      <c r="D425" t="b">
        <f>TRUE()</f>
        <v>1</v>
      </c>
      <c r="E425" t="b">
        <f>COUNTIF(connections!A:A, A425) &gt; 0</f>
        <v>0</v>
      </c>
      <c r="G425" t="s">
        <v>7942</v>
      </c>
      <c r="J425" s="10" t="s">
        <v>7943</v>
      </c>
    </row>
    <row r="426" spans="1:10" ht="15" customHeight="1" x14ac:dyDescent="0.25">
      <c r="A426" t="s">
        <v>1483</v>
      </c>
      <c r="B426">
        <v>2025</v>
      </c>
      <c r="C426" t="s">
        <v>215</v>
      </c>
      <c r="D426" t="b">
        <v>1</v>
      </c>
      <c r="E426" t="b">
        <f>COUNTIF(connections!A:A, A426) &gt; 0</f>
        <v>0</v>
      </c>
      <c r="G426" t="s">
        <v>1484</v>
      </c>
      <c r="H426" t="s">
        <v>180</v>
      </c>
      <c r="I426" t="s">
        <v>12645</v>
      </c>
      <c r="J426" s="10" t="s">
        <v>12646</v>
      </c>
    </row>
    <row r="427" spans="1:10" ht="15" customHeight="1" x14ac:dyDescent="0.25">
      <c r="A427" t="s">
        <v>1485</v>
      </c>
      <c r="B427">
        <v>2025</v>
      </c>
      <c r="C427" t="s">
        <v>169</v>
      </c>
      <c r="D427" t="b">
        <f>TRUE()</f>
        <v>1</v>
      </c>
      <c r="E427" t="b">
        <f>COUNTIF(connections!A:A, A427) &gt; 0</f>
        <v>0</v>
      </c>
      <c r="F427" t="s">
        <v>392</v>
      </c>
      <c r="G427" t="s">
        <v>1486</v>
      </c>
      <c r="H427" t="s">
        <v>180</v>
      </c>
      <c r="I427" t="s">
        <v>1487</v>
      </c>
      <c r="J427" s="1" t="s">
        <v>1488</v>
      </c>
    </row>
    <row r="428" spans="1:10" ht="15" customHeight="1" x14ac:dyDescent="0.25">
      <c r="A428" t="s">
        <v>1489</v>
      </c>
      <c r="B428">
        <v>2016</v>
      </c>
      <c r="C428" t="s">
        <v>215</v>
      </c>
      <c r="D428" t="b">
        <f>TRUE()</f>
        <v>1</v>
      </c>
      <c r="E428" t="b">
        <f>COUNTIF(connections!A:A, A428) &gt; 0</f>
        <v>1</v>
      </c>
      <c r="G428" t="s">
        <v>1490</v>
      </c>
      <c r="H428" t="s">
        <v>180</v>
      </c>
      <c r="I428" t="s">
        <v>1491</v>
      </c>
      <c r="J428" s="1" t="s">
        <v>1492</v>
      </c>
    </row>
    <row r="429" spans="1:10" ht="15" customHeight="1" x14ac:dyDescent="0.25">
      <c r="A429" t="s">
        <v>9881</v>
      </c>
      <c r="B429">
        <v>2017</v>
      </c>
      <c r="C429" t="s">
        <v>215</v>
      </c>
      <c r="D429" t="b">
        <v>0</v>
      </c>
      <c r="E429" t="b">
        <f>COUNTIF(connections!A:A, A429) &gt; 0</f>
        <v>0</v>
      </c>
      <c r="G429" t="s">
        <v>9882</v>
      </c>
      <c r="H429" t="s">
        <v>180</v>
      </c>
      <c r="I429" t="s">
        <v>9884</v>
      </c>
      <c r="J429" s="10" t="s">
        <v>9883</v>
      </c>
    </row>
    <row r="430" spans="1:10" ht="15" customHeight="1" x14ac:dyDescent="0.25">
      <c r="A430" t="s">
        <v>14303</v>
      </c>
      <c r="B430">
        <v>2026</v>
      </c>
      <c r="C430" t="s">
        <v>175</v>
      </c>
      <c r="D430" t="b">
        <v>1</v>
      </c>
      <c r="E430" t="b">
        <f>COUNTIF(connections!A:A, A430) &gt; 0</f>
        <v>0</v>
      </c>
      <c r="G430" t="s">
        <v>14304</v>
      </c>
      <c r="J430" s="10" t="s">
        <v>14305</v>
      </c>
    </row>
    <row r="431" spans="1:10" ht="15" customHeight="1" x14ac:dyDescent="0.25">
      <c r="A431" t="s">
        <v>1493</v>
      </c>
      <c r="B431">
        <v>2023</v>
      </c>
      <c r="C431" t="s">
        <v>169</v>
      </c>
      <c r="D431" t="b">
        <f>TRUE()</f>
        <v>1</v>
      </c>
      <c r="E431" t="b">
        <f>COUNTIF(connections!A:A, A431) &gt; 0</f>
        <v>0</v>
      </c>
      <c r="F431" t="s">
        <v>522</v>
      </c>
      <c r="G431" t="s">
        <v>1494</v>
      </c>
      <c r="H431" t="s">
        <v>180</v>
      </c>
      <c r="I431" t="s">
        <v>1495</v>
      </c>
      <c r="J431" s="1" t="s">
        <v>1013</v>
      </c>
    </row>
    <row r="432" spans="1:10" ht="15" customHeight="1" x14ac:dyDescent="0.25">
      <c r="A432" t="s">
        <v>1496</v>
      </c>
      <c r="B432">
        <v>2025</v>
      </c>
      <c r="C432" t="s">
        <v>215</v>
      </c>
      <c r="D432" t="b">
        <f>TRUE()</f>
        <v>1</v>
      </c>
      <c r="E432" t="b">
        <f>COUNTIF(connections!A:A, A432) &gt; 0</f>
        <v>0</v>
      </c>
      <c r="F432" t="s">
        <v>1023</v>
      </c>
      <c r="G432" t="s">
        <v>1497</v>
      </c>
      <c r="H432" t="s">
        <v>180</v>
      </c>
      <c r="I432" t="s">
        <v>1498</v>
      </c>
      <c r="J432" s="1" t="s">
        <v>1499</v>
      </c>
    </row>
    <row r="433" spans="1:10" ht="15" customHeight="1" x14ac:dyDescent="0.25">
      <c r="A433" t="s">
        <v>1500</v>
      </c>
      <c r="B433">
        <v>2025</v>
      </c>
      <c r="C433" t="s">
        <v>175</v>
      </c>
      <c r="D433" t="b">
        <f>TRUE()</f>
        <v>1</v>
      </c>
      <c r="E433" t="b">
        <f>COUNTIF(connections!A:A, A433) &gt; 0</f>
        <v>0</v>
      </c>
      <c r="F433" t="s">
        <v>1023</v>
      </c>
      <c r="G433" t="s">
        <v>1501</v>
      </c>
      <c r="H433" t="s">
        <v>180</v>
      </c>
      <c r="I433" t="s">
        <v>1502</v>
      </c>
      <c r="J433" s="1" t="s">
        <v>1503</v>
      </c>
    </row>
    <row r="434" spans="1:10" ht="15" customHeight="1" x14ac:dyDescent="0.25">
      <c r="A434" t="s">
        <v>1504</v>
      </c>
      <c r="B434">
        <v>2020</v>
      </c>
      <c r="C434" t="s">
        <v>175</v>
      </c>
      <c r="D434" t="b">
        <f>TRUE()</f>
        <v>1</v>
      </c>
      <c r="E434" t="b">
        <f>COUNTIF(connections!A:A, A434) &gt; 0</f>
        <v>0</v>
      </c>
      <c r="G434" t="s">
        <v>1505</v>
      </c>
    </row>
    <row r="435" spans="1:10" ht="15" customHeight="1" x14ac:dyDescent="0.25">
      <c r="A435" t="s">
        <v>1506</v>
      </c>
      <c r="B435">
        <v>2020</v>
      </c>
      <c r="C435" t="s">
        <v>172</v>
      </c>
      <c r="D435" t="b">
        <f>TRUE()</f>
        <v>1</v>
      </c>
      <c r="E435" t="b">
        <f>COUNTIF(connections!A:A, A435) &gt; 0</f>
        <v>0</v>
      </c>
      <c r="G435" t="s">
        <v>1507</v>
      </c>
      <c r="H435" t="s">
        <v>180</v>
      </c>
      <c r="I435" t="s">
        <v>1508</v>
      </c>
    </row>
    <row r="436" spans="1:10" ht="15" customHeight="1" x14ac:dyDescent="0.25">
      <c r="A436" t="s">
        <v>1509</v>
      </c>
      <c r="B436">
        <v>2024</v>
      </c>
      <c r="C436" t="s">
        <v>169</v>
      </c>
      <c r="D436" t="b">
        <f>TRUE()</f>
        <v>1</v>
      </c>
      <c r="E436" t="b">
        <f>COUNTIF(connections!A:A, A436) &gt; 0</f>
        <v>1</v>
      </c>
      <c r="F436" t="s">
        <v>645</v>
      </c>
      <c r="G436" t="s">
        <v>1510</v>
      </c>
      <c r="H436" t="s">
        <v>180</v>
      </c>
      <c r="I436" t="s">
        <v>1511</v>
      </c>
      <c r="J436" s="1" t="s">
        <v>1512</v>
      </c>
    </row>
    <row r="437" spans="1:10" ht="15" customHeight="1" x14ac:dyDescent="0.25">
      <c r="A437" t="s">
        <v>1513</v>
      </c>
      <c r="B437">
        <v>2006</v>
      </c>
      <c r="C437" t="s">
        <v>172</v>
      </c>
      <c r="D437" t="b">
        <f>TRUE()</f>
        <v>1</v>
      </c>
      <c r="E437" t="b">
        <f>COUNTIF(connections!A:A, A437) &gt; 0</f>
        <v>0</v>
      </c>
      <c r="G437" t="s">
        <v>1514</v>
      </c>
      <c r="H437" t="s">
        <v>180</v>
      </c>
      <c r="I437" t="s">
        <v>1515</v>
      </c>
    </row>
    <row r="438" spans="1:10" ht="15" customHeight="1" x14ac:dyDescent="0.25">
      <c r="A438" t="s">
        <v>1516</v>
      </c>
      <c r="B438">
        <v>1986</v>
      </c>
      <c r="C438" t="s">
        <v>172</v>
      </c>
      <c r="D438" t="b">
        <f>TRUE()</f>
        <v>1</v>
      </c>
      <c r="E438" t="b">
        <f>COUNTIF(connections!A:A, A438) &gt; 0</f>
        <v>1</v>
      </c>
      <c r="G438" t="s">
        <v>1517</v>
      </c>
      <c r="H438" t="s">
        <v>180</v>
      </c>
      <c r="I438" t="s">
        <v>1518</v>
      </c>
    </row>
    <row r="439" spans="1:10" ht="15" customHeight="1" x14ac:dyDescent="0.25">
      <c r="A439" t="s">
        <v>8059</v>
      </c>
      <c r="B439">
        <v>2013</v>
      </c>
      <c r="C439" t="s">
        <v>169</v>
      </c>
      <c r="D439" t="b">
        <f>TRUE()</f>
        <v>1</v>
      </c>
      <c r="E439" t="b">
        <f>COUNTIF(connections!A:A, A439) &gt; 0</f>
        <v>0</v>
      </c>
      <c r="G439" t="s">
        <v>8060</v>
      </c>
      <c r="J439" s="10" t="s">
        <v>8061</v>
      </c>
    </row>
    <row r="440" spans="1:10" ht="15" customHeight="1" x14ac:dyDescent="0.25">
      <c r="A440" t="s">
        <v>1519</v>
      </c>
      <c r="B440">
        <v>2019</v>
      </c>
      <c r="C440" t="s">
        <v>215</v>
      </c>
      <c r="D440" t="b">
        <f>TRUE()</f>
        <v>1</v>
      </c>
      <c r="E440" t="b">
        <f>COUNTIF(connections!A:A, A440) &gt; 0</f>
        <v>0</v>
      </c>
      <c r="G440" t="s">
        <v>1520</v>
      </c>
      <c r="H440" t="s">
        <v>180</v>
      </c>
      <c r="I440" t="s">
        <v>1521</v>
      </c>
      <c r="J440" s="1" t="s">
        <v>1522</v>
      </c>
    </row>
    <row r="441" spans="1:10" ht="15" customHeight="1" x14ac:dyDescent="0.25">
      <c r="A441" t="s">
        <v>7916</v>
      </c>
      <c r="B441">
        <v>2026</v>
      </c>
      <c r="C441" t="s">
        <v>215</v>
      </c>
      <c r="D441" t="b">
        <f>TRUE()</f>
        <v>1</v>
      </c>
      <c r="E441" t="b">
        <f>COUNTIF(connections!A:A, A441) &gt; 0</f>
        <v>0</v>
      </c>
      <c r="G441" t="s">
        <v>7917</v>
      </c>
      <c r="J441" s="10" t="s">
        <v>7918</v>
      </c>
    </row>
    <row r="442" spans="1:10" ht="15" customHeight="1" x14ac:dyDescent="0.25">
      <c r="A442" t="s">
        <v>1523</v>
      </c>
      <c r="B442">
        <v>2024</v>
      </c>
      <c r="C442" t="s">
        <v>169</v>
      </c>
      <c r="D442" t="b">
        <f>TRUE()</f>
        <v>1</v>
      </c>
      <c r="E442" t="b">
        <f>COUNTIF(connections!A:A, A442) &gt; 0</f>
        <v>0</v>
      </c>
      <c r="F442" t="s">
        <v>257</v>
      </c>
      <c r="G442" t="s">
        <v>1524</v>
      </c>
    </row>
    <row r="443" spans="1:10" ht="15" customHeight="1" x14ac:dyDescent="0.25">
      <c r="A443" t="s">
        <v>1525</v>
      </c>
      <c r="B443">
        <v>2026</v>
      </c>
      <c r="C443" t="s">
        <v>175</v>
      </c>
      <c r="D443" t="b">
        <v>1</v>
      </c>
      <c r="E443" t="b">
        <f>COUNTIF(connections!A:A, A443) &gt; 0</f>
        <v>0</v>
      </c>
      <c r="G443" t="s">
        <v>1526</v>
      </c>
    </row>
    <row r="444" spans="1:10" ht="15" customHeight="1" x14ac:dyDescent="0.25">
      <c r="A444" t="s">
        <v>1527</v>
      </c>
      <c r="B444">
        <v>2023</v>
      </c>
      <c r="C444" t="s">
        <v>215</v>
      </c>
      <c r="D444" t="b">
        <v>1</v>
      </c>
      <c r="E444" t="b">
        <f>COUNTIF(connections!A:A, A444) &gt; 0</f>
        <v>0</v>
      </c>
      <c r="G444" t="s">
        <v>1528</v>
      </c>
      <c r="H444" t="s">
        <v>180</v>
      </c>
      <c r="I444" t="s">
        <v>1529</v>
      </c>
      <c r="J444" s="1" t="s">
        <v>1530</v>
      </c>
    </row>
    <row r="445" spans="1:10" ht="15" customHeight="1" x14ac:dyDescent="0.25">
      <c r="A445" t="s">
        <v>7954</v>
      </c>
      <c r="B445">
        <v>2026</v>
      </c>
      <c r="C445" t="s">
        <v>175</v>
      </c>
      <c r="D445" t="b">
        <f>TRUE()</f>
        <v>1</v>
      </c>
      <c r="E445" t="b">
        <f>COUNTIF(connections!A:A, A445) &gt; 0</f>
        <v>0</v>
      </c>
      <c r="G445" t="s">
        <v>7955</v>
      </c>
      <c r="J445" s="10" t="s">
        <v>7956</v>
      </c>
    </row>
    <row r="446" spans="1:10" ht="15" customHeight="1" x14ac:dyDescent="0.25">
      <c r="A446" t="s">
        <v>1531</v>
      </c>
      <c r="B446">
        <v>1995</v>
      </c>
      <c r="C446" t="s">
        <v>172</v>
      </c>
      <c r="D446" t="b">
        <f>TRUE()</f>
        <v>1</v>
      </c>
      <c r="E446" t="b">
        <f>COUNTIF(connections!A:A, A446) &gt; 0</f>
        <v>1</v>
      </c>
      <c r="G446" t="s">
        <v>1532</v>
      </c>
      <c r="H446" t="s">
        <v>180</v>
      </c>
      <c r="I446" t="s">
        <v>1533</v>
      </c>
    </row>
    <row r="447" spans="1:10" ht="15" customHeight="1" x14ac:dyDescent="0.25">
      <c r="A447" t="s">
        <v>1534</v>
      </c>
      <c r="B447">
        <v>2023</v>
      </c>
      <c r="C447" t="s">
        <v>169</v>
      </c>
      <c r="D447" t="b">
        <f>TRUE()</f>
        <v>1</v>
      </c>
      <c r="E447" t="b">
        <f>COUNTIF(connections!A:A, A447) &gt; 0</f>
        <v>0</v>
      </c>
      <c r="G447" t="s">
        <v>1535</v>
      </c>
      <c r="H447" t="s">
        <v>180</v>
      </c>
      <c r="I447" t="s">
        <v>1536</v>
      </c>
      <c r="J447" s="1" t="s">
        <v>1537</v>
      </c>
    </row>
    <row r="448" spans="1:10" ht="15" customHeight="1" x14ac:dyDescent="0.25">
      <c r="A448" t="s">
        <v>1538</v>
      </c>
      <c r="B448">
        <v>2024</v>
      </c>
      <c r="C448" t="s">
        <v>215</v>
      </c>
      <c r="D448" t="b">
        <f>TRUE()</f>
        <v>1</v>
      </c>
      <c r="E448" t="b">
        <f>COUNTIF(connections!A:A, A448) &gt; 0</f>
        <v>0</v>
      </c>
      <c r="F448" t="s">
        <v>267</v>
      </c>
      <c r="G448" t="s">
        <v>1539</v>
      </c>
      <c r="H448" t="s">
        <v>180</v>
      </c>
      <c r="I448" t="s">
        <v>1540</v>
      </c>
      <c r="J448" s="1" t="s">
        <v>1541</v>
      </c>
    </row>
    <row r="449" spans="1:10" ht="15" customHeight="1" x14ac:dyDescent="0.25">
      <c r="A449" t="s">
        <v>1542</v>
      </c>
      <c r="B449">
        <v>2021</v>
      </c>
      <c r="C449" t="s">
        <v>215</v>
      </c>
      <c r="D449" t="b">
        <f>TRUE()</f>
        <v>1</v>
      </c>
      <c r="E449" t="b">
        <f>COUNTIF(connections!A:A, A449) &gt; 0</f>
        <v>1</v>
      </c>
      <c r="G449" t="s">
        <v>1543</v>
      </c>
      <c r="H449" t="s">
        <v>180</v>
      </c>
      <c r="I449" t="s">
        <v>1544</v>
      </c>
      <c r="J449" s="1" t="s">
        <v>1545</v>
      </c>
    </row>
    <row r="450" spans="1:10" ht="15" customHeight="1" x14ac:dyDescent="0.25">
      <c r="A450" t="s">
        <v>1546</v>
      </c>
      <c r="B450">
        <v>2017</v>
      </c>
      <c r="C450" t="s">
        <v>215</v>
      </c>
      <c r="D450" t="b">
        <f>TRUE()</f>
        <v>1</v>
      </c>
      <c r="E450" t="b">
        <f>COUNTIF(connections!A:A, A450) &gt; 0</f>
        <v>1</v>
      </c>
      <c r="G450" t="s">
        <v>1547</v>
      </c>
    </row>
    <row r="451" spans="1:10" ht="15" customHeight="1" x14ac:dyDescent="0.25">
      <c r="A451" t="s">
        <v>1548</v>
      </c>
      <c r="B451">
        <v>2022</v>
      </c>
      <c r="C451" t="s">
        <v>215</v>
      </c>
      <c r="D451" t="b">
        <f>FALSE()</f>
        <v>0</v>
      </c>
      <c r="E451" t="b">
        <f>COUNTIF(connections!A:A, A451) &gt; 0</f>
        <v>0</v>
      </c>
      <c r="F451" t="s">
        <v>645</v>
      </c>
      <c r="G451" t="s">
        <v>1549</v>
      </c>
      <c r="H451" t="s">
        <v>180</v>
      </c>
      <c r="I451" t="s">
        <v>1550</v>
      </c>
      <c r="J451" s="1" t="s">
        <v>1551</v>
      </c>
    </row>
    <row r="452" spans="1:10" ht="15" customHeight="1" x14ac:dyDescent="0.25">
      <c r="A452" t="s">
        <v>1552</v>
      </c>
      <c r="B452">
        <v>2025</v>
      </c>
      <c r="C452" t="s">
        <v>215</v>
      </c>
      <c r="D452" t="b">
        <f>TRUE()</f>
        <v>1</v>
      </c>
      <c r="E452" t="b">
        <f>COUNTIF(connections!A:A, A452) &gt; 0</f>
        <v>0</v>
      </c>
      <c r="G452" t="s">
        <v>1553</v>
      </c>
      <c r="H452" t="s">
        <v>180</v>
      </c>
      <c r="I452" t="s">
        <v>9822</v>
      </c>
      <c r="J452" s="10" t="s">
        <v>9823</v>
      </c>
    </row>
    <row r="453" spans="1:10" ht="15" customHeight="1" x14ac:dyDescent="0.25">
      <c r="A453" t="s">
        <v>1554</v>
      </c>
      <c r="B453">
        <v>2026</v>
      </c>
      <c r="C453" t="s">
        <v>169</v>
      </c>
      <c r="D453" t="b">
        <f>TRUE()</f>
        <v>1</v>
      </c>
      <c r="E453" t="b">
        <f>COUNTIF(connections!A:A, A453) &gt; 0</f>
        <v>0</v>
      </c>
      <c r="G453" t="s">
        <v>1555</v>
      </c>
    </row>
    <row r="454" spans="1:10" ht="15" customHeight="1" x14ac:dyDescent="0.25">
      <c r="A454" t="s">
        <v>9786</v>
      </c>
      <c r="B454">
        <v>2024</v>
      </c>
      <c r="C454" t="s">
        <v>215</v>
      </c>
      <c r="D454" t="b">
        <v>1</v>
      </c>
      <c r="E454" t="b">
        <f>COUNTIF(connections!A:A, A454) &gt; 0</f>
        <v>0</v>
      </c>
      <c r="G454" t="s">
        <v>9787</v>
      </c>
      <c r="J454" s="10" t="s">
        <v>9788</v>
      </c>
    </row>
    <row r="455" spans="1:10" ht="15" customHeight="1" x14ac:dyDescent="0.25">
      <c r="A455" t="s">
        <v>1556</v>
      </c>
      <c r="B455">
        <v>2019</v>
      </c>
      <c r="C455" t="s">
        <v>172</v>
      </c>
      <c r="D455" t="b">
        <f>TRUE()</f>
        <v>1</v>
      </c>
      <c r="E455" t="b">
        <f>COUNTIF(connections!A:A, A455) &gt; 0</f>
        <v>0</v>
      </c>
      <c r="G455" t="s">
        <v>1557</v>
      </c>
    </row>
    <row r="456" spans="1:10" ht="15" customHeight="1" x14ac:dyDescent="0.25">
      <c r="A456" t="s">
        <v>1558</v>
      </c>
      <c r="B456">
        <v>2023</v>
      </c>
      <c r="C456" t="s">
        <v>175</v>
      </c>
      <c r="D456" t="b">
        <f>TRUE()</f>
        <v>1</v>
      </c>
      <c r="E456" t="b">
        <f>COUNTIF(connections!A:A, A456) &gt; 0</f>
        <v>1</v>
      </c>
      <c r="G456" t="s">
        <v>1559</v>
      </c>
      <c r="J456" s="10" t="s">
        <v>1560</v>
      </c>
    </row>
    <row r="457" spans="1:10" ht="15" customHeight="1" x14ac:dyDescent="0.25">
      <c r="A457" t="s">
        <v>1561</v>
      </c>
      <c r="B457">
        <v>2022</v>
      </c>
      <c r="C457" t="s">
        <v>175</v>
      </c>
      <c r="D457" t="b">
        <f>TRUE()</f>
        <v>1</v>
      </c>
      <c r="E457" t="b">
        <f>COUNTIF(connections!A:A, A457) &gt; 0</f>
        <v>0</v>
      </c>
      <c r="G457" t="s">
        <v>1562</v>
      </c>
    </row>
    <row r="458" spans="1:10" ht="15" customHeight="1" x14ac:dyDescent="0.25">
      <c r="A458" t="s">
        <v>1563</v>
      </c>
      <c r="B458">
        <v>2025</v>
      </c>
      <c r="C458" t="s">
        <v>169</v>
      </c>
      <c r="D458" t="b">
        <f>TRUE()</f>
        <v>1</v>
      </c>
      <c r="E458" t="b">
        <f>COUNTIF(connections!A:A, A458) &gt; 0</f>
        <v>0</v>
      </c>
      <c r="G458" t="s">
        <v>1564</v>
      </c>
      <c r="H458" t="s">
        <v>180</v>
      </c>
      <c r="I458" t="s">
        <v>7827</v>
      </c>
      <c r="J458" s="10" t="s">
        <v>7828</v>
      </c>
    </row>
    <row r="459" spans="1:10" ht="15" customHeight="1" x14ac:dyDescent="0.25">
      <c r="A459" t="s">
        <v>1565</v>
      </c>
      <c r="B459">
        <v>2001</v>
      </c>
      <c r="C459" t="s">
        <v>172</v>
      </c>
      <c r="D459" t="b">
        <f>TRUE()</f>
        <v>1</v>
      </c>
      <c r="E459" t="b">
        <f>COUNTIF(connections!A:A, A459) &gt; 0</f>
        <v>1</v>
      </c>
      <c r="G459" t="s">
        <v>1566</v>
      </c>
    </row>
    <row r="460" spans="1:10" ht="15" customHeight="1" x14ac:dyDescent="0.25">
      <c r="A460" t="s">
        <v>1567</v>
      </c>
      <c r="B460">
        <v>2024</v>
      </c>
      <c r="C460" t="s">
        <v>175</v>
      </c>
      <c r="D460" t="b">
        <f>TRUE()</f>
        <v>1</v>
      </c>
      <c r="E460" t="b">
        <f>COUNTIF(connections!A:A, A460) &gt; 0</f>
        <v>0</v>
      </c>
      <c r="G460" t="s">
        <v>1568</v>
      </c>
    </row>
    <row r="461" spans="1:10" ht="15" customHeight="1" x14ac:dyDescent="0.25">
      <c r="A461" t="s">
        <v>1569</v>
      </c>
      <c r="B461">
        <v>2021</v>
      </c>
      <c r="C461" t="s">
        <v>175</v>
      </c>
      <c r="D461" t="b">
        <f>TRUE()</f>
        <v>1</v>
      </c>
      <c r="E461" t="b">
        <f>COUNTIF(connections!A:A, A461) &gt; 0</f>
        <v>1</v>
      </c>
      <c r="F461" t="s">
        <v>347</v>
      </c>
      <c r="G461" t="s">
        <v>1570</v>
      </c>
      <c r="H461" t="s">
        <v>180</v>
      </c>
      <c r="I461" t="s">
        <v>1571</v>
      </c>
      <c r="J461" s="1" t="s">
        <v>1572</v>
      </c>
    </row>
    <row r="462" spans="1:10" ht="15" customHeight="1" x14ac:dyDescent="0.25">
      <c r="A462" t="s">
        <v>1573</v>
      </c>
      <c r="B462">
        <v>2023</v>
      </c>
      <c r="C462" t="s">
        <v>175</v>
      </c>
      <c r="D462" t="b">
        <f>TRUE()</f>
        <v>1</v>
      </c>
      <c r="E462" t="b">
        <f>COUNTIF(connections!A:A, A462) &gt; 0</f>
        <v>0</v>
      </c>
      <c r="F462" t="s">
        <v>347</v>
      </c>
      <c r="G462" t="s">
        <v>1574</v>
      </c>
      <c r="H462" t="s">
        <v>180</v>
      </c>
      <c r="I462" t="s">
        <v>1575</v>
      </c>
      <c r="J462" s="1" t="s">
        <v>1576</v>
      </c>
    </row>
    <row r="463" spans="1:10" ht="15" customHeight="1" x14ac:dyDescent="0.25">
      <c r="A463" t="s">
        <v>1577</v>
      </c>
      <c r="B463">
        <v>2026</v>
      </c>
      <c r="C463" t="s">
        <v>169</v>
      </c>
      <c r="D463" t="b">
        <f>TRUE()</f>
        <v>1</v>
      </c>
      <c r="E463" t="b">
        <f>COUNTIF(connections!A:A, A463) &gt; 0</f>
        <v>0</v>
      </c>
      <c r="G463" t="s">
        <v>1578</v>
      </c>
      <c r="J463" s="10" t="s">
        <v>1579</v>
      </c>
    </row>
    <row r="464" spans="1:10" ht="15" customHeight="1" x14ac:dyDescent="0.25">
      <c r="A464" t="s">
        <v>9852</v>
      </c>
      <c r="B464">
        <v>2022</v>
      </c>
      <c r="C464" t="s">
        <v>169</v>
      </c>
      <c r="D464" t="b">
        <v>1</v>
      </c>
      <c r="E464" t="b">
        <f>COUNTIF(connections!A:A, A464) &gt; 0</f>
        <v>0</v>
      </c>
      <c r="G464" t="s">
        <v>9853</v>
      </c>
      <c r="H464" t="s">
        <v>180</v>
      </c>
      <c r="I464" t="s">
        <v>9857</v>
      </c>
      <c r="J464" s="10" t="s">
        <v>9854</v>
      </c>
    </row>
    <row r="465" spans="1:10" ht="15" customHeight="1" x14ac:dyDescent="0.25">
      <c r="A465" t="s">
        <v>1580</v>
      </c>
      <c r="B465">
        <v>2026</v>
      </c>
      <c r="C465" t="s">
        <v>215</v>
      </c>
      <c r="D465" t="b">
        <f>TRUE()</f>
        <v>1</v>
      </c>
      <c r="E465" t="b">
        <f>COUNTIF(connections!A:A, A465) &gt; 0</f>
        <v>0</v>
      </c>
      <c r="F465" t="s">
        <v>257</v>
      </c>
      <c r="G465" t="s">
        <v>1581</v>
      </c>
    </row>
    <row r="466" spans="1:10" ht="15" customHeight="1" x14ac:dyDescent="0.25">
      <c r="A466" t="s">
        <v>1582</v>
      </c>
      <c r="B466">
        <v>2026</v>
      </c>
      <c r="C466" t="s">
        <v>169</v>
      </c>
      <c r="D466" t="b">
        <f>FALSE()</f>
        <v>0</v>
      </c>
      <c r="E466" t="b">
        <f>COUNTIF(connections!A:A, A466) &gt; 0</f>
        <v>0</v>
      </c>
      <c r="G466" t="s">
        <v>1583</v>
      </c>
      <c r="J466" s="1" t="s">
        <v>1584</v>
      </c>
    </row>
    <row r="467" spans="1:10" ht="15" customHeight="1" x14ac:dyDescent="0.25">
      <c r="A467" t="s">
        <v>1585</v>
      </c>
      <c r="B467">
        <v>2019</v>
      </c>
      <c r="C467" t="s">
        <v>169</v>
      </c>
      <c r="D467" t="b">
        <f>TRUE()</f>
        <v>1</v>
      </c>
      <c r="E467" t="b">
        <f>COUNTIF(connections!A:A, A467) &gt; 0</f>
        <v>1</v>
      </c>
      <c r="G467" t="s">
        <v>1586</v>
      </c>
    </row>
    <row r="468" spans="1:10" ht="15" customHeight="1" x14ac:dyDescent="0.25">
      <c r="A468" t="s">
        <v>1587</v>
      </c>
      <c r="B468">
        <v>2023</v>
      </c>
      <c r="C468" t="s">
        <v>169</v>
      </c>
      <c r="D468" t="b">
        <f>TRUE()</f>
        <v>1</v>
      </c>
      <c r="E468" t="b">
        <f>COUNTIF(connections!A:A, A468) &gt; 0</f>
        <v>1</v>
      </c>
      <c r="G468" t="s">
        <v>1588</v>
      </c>
    </row>
    <row r="469" spans="1:10" ht="15" customHeight="1" x14ac:dyDescent="0.25">
      <c r="A469" t="s">
        <v>1589</v>
      </c>
      <c r="B469">
        <v>2025</v>
      </c>
      <c r="C469" t="s">
        <v>169</v>
      </c>
      <c r="D469" t="b">
        <f>TRUE()</f>
        <v>1</v>
      </c>
      <c r="E469" t="b">
        <f>COUNTIF(connections!A:A, A469) &gt; 0</f>
        <v>0</v>
      </c>
      <c r="G469" t="s">
        <v>1590</v>
      </c>
    </row>
    <row r="470" spans="1:10" ht="15" customHeight="1" x14ac:dyDescent="0.25">
      <c r="A470" t="s">
        <v>1591</v>
      </c>
      <c r="B470">
        <v>2020</v>
      </c>
      <c r="C470" t="s">
        <v>172</v>
      </c>
      <c r="D470" t="b">
        <f>TRUE()</f>
        <v>1</v>
      </c>
      <c r="E470" t="b">
        <f>COUNTIF(connections!A:A, A470) &gt; 0</f>
        <v>0</v>
      </c>
      <c r="G470" t="s">
        <v>1592</v>
      </c>
      <c r="H470" t="s">
        <v>180</v>
      </c>
      <c r="I470" t="s">
        <v>1593</v>
      </c>
      <c r="J470" s="1" t="s">
        <v>1594</v>
      </c>
    </row>
    <row r="471" spans="1:10" ht="15" customHeight="1" x14ac:dyDescent="0.25">
      <c r="A471" t="s">
        <v>1595</v>
      </c>
      <c r="B471">
        <v>2018</v>
      </c>
      <c r="C471" t="s">
        <v>169</v>
      </c>
      <c r="D471" t="b">
        <f>TRUE()</f>
        <v>1</v>
      </c>
      <c r="E471" t="b">
        <f>COUNTIF(connections!A:A, A471) &gt; 0</f>
        <v>0</v>
      </c>
      <c r="G471" t="s">
        <v>1596</v>
      </c>
      <c r="H471" t="s">
        <v>180</v>
      </c>
      <c r="I471" t="s">
        <v>1597</v>
      </c>
      <c r="J471" s="1" t="s">
        <v>1598</v>
      </c>
    </row>
    <row r="472" spans="1:10" ht="15" customHeight="1" x14ac:dyDescent="0.25">
      <c r="A472" t="s">
        <v>1599</v>
      </c>
      <c r="B472">
        <v>2025</v>
      </c>
      <c r="C472" t="s">
        <v>169</v>
      </c>
      <c r="D472" t="b">
        <f>TRUE()</f>
        <v>1</v>
      </c>
      <c r="E472" t="b">
        <f>COUNTIF(connections!A:A, A472) &gt; 0</f>
        <v>0</v>
      </c>
      <c r="G472" t="s">
        <v>1600</v>
      </c>
      <c r="H472" t="s">
        <v>180</v>
      </c>
      <c r="I472" t="s">
        <v>1601</v>
      </c>
      <c r="J472" s="10" t="s">
        <v>1602</v>
      </c>
    </row>
    <row r="473" spans="1:10" ht="15" customHeight="1" x14ac:dyDescent="0.25">
      <c r="A473" t="s">
        <v>1603</v>
      </c>
      <c r="B473">
        <v>2026</v>
      </c>
      <c r="C473" t="s">
        <v>175</v>
      </c>
      <c r="D473" t="b">
        <f>TRUE()</f>
        <v>1</v>
      </c>
      <c r="E473" t="b">
        <f>COUNTIF(connections!A:A, A473) &gt; 0</f>
        <v>0</v>
      </c>
      <c r="G473" t="s">
        <v>1604</v>
      </c>
      <c r="J473" s="10" t="s">
        <v>1605</v>
      </c>
    </row>
    <row r="474" spans="1:10" ht="15" customHeight="1" x14ac:dyDescent="0.25">
      <c r="A474" t="s">
        <v>1606</v>
      </c>
      <c r="B474">
        <v>2025</v>
      </c>
      <c r="C474" t="s">
        <v>169</v>
      </c>
      <c r="D474" t="b">
        <f>TRUE()</f>
        <v>1</v>
      </c>
      <c r="E474" t="b">
        <f>COUNTIF(connections!A:A, A474) &gt; 0</f>
        <v>0</v>
      </c>
      <c r="G474" t="s">
        <v>1607</v>
      </c>
      <c r="H474" t="s">
        <v>180</v>
      </c>
      <c r="I474" t="s">
        <v>1608</v>
      </c>
      <c r="J474" s="1" t="s">
        <v>1609</v>
      </c>
    </row>
    <row r="475" spans="1:10" ht="15" customHeight="1" x14ac:dyDescent="0.25">
      <c r="A475" t="s">
        <v>1610</v>
      </c>
      <c r="B475">
        <v>2022</v>
      </c>
      <c r="C475" t="s">
        <v>215</v>
      </c>
      <c r="D475" t="b">
        <f>FALSE()</f>
        <v>0</v>
      </c>
      <c r="E475" t="b">
        <f>COUNTIF(connections!A:A, A475) &gt; 0</f>
        <v>0</v>
      </c>
      <c r="G475" t="s">
        <v>1611</v>
      </c>
      <c r="H475" t="s">
        <v>180</v>
      </c>
      <c r="I475" t="s">
        <v>1612</v>
      </c>
      <c r="J475" s="1" t="s">
        <v>1613</v>
      </c>
    </row>
    <row r="476" spans="1:10" ht="15" customHeight="1" x14ac:dyDescent="0.25">
      <c r="A476" t="s">
        <v>1614</v>
      </c>
      <c r="B476">
        <v>2025</v>
      </c>
      <c r="C476" t="s">
        <v>169</v>
      </c>
      <c r="D476" t="b">
        <f>TRUE()</f>
        <v>1</v>
      </c>
      <c r="E476" t="b">
        <f>COUNTIF(connections!A:A, A476) &gt; 0</f>
        <v>1</v>
      </c>
      <c r="G476" t="s">
        <v>1615</v>
      </c>
      <c r="H476" t="s">
        <v>180</v>
      </c>
      <c r="I476" t="s">
        <v>1616</v>
      </c>
      <c r="J476" s="1" t="s">
        <v>1617</v>
      </c>
    </row>
    <row r="477" spans="1:10" ht="15" customHeight="1" x14ac:dyDescent="0.25">
      <c r="A477" t="s">
        <v>1618</v>
      </c>
      <c r="B477">
        <v>2024</v>
      </c>
      <c r="C477" t="s">
        <v>175</v>
      </c>
      <c r="D477" t="b">
        <f>TRUE()</f>
        <v>1</v>
      </c>
      <c r="E477" t="b">
        <f>COUNTIF(connections!A:A, A477) &gt; 0</f>
        <v>0</v>
      </c>
      <c r="G477" t="s">
        <v>1619</v>
      </c>
    </row>
    <row r="478" spans="1:10" ht="15" customHeight="1" x14ac:dyDescent="0.25">
      <c r="A478" t="s">
        <v>1620</v>
      </c>
      <c r="B478">
        <v>2024</v>
      </c>
      <c r="C478" t="s">
        <v>175</v>
      </c>
      <c r="D478" t="b">
        <f>TRUE()</f>
        <v>1</v>
      </c>
      <c r="E478" t="b">
        <f>COUNTIF(connections!A:A, A478) &gt; 0</f>
        <v>0</v>
      </c>
      <c r="G478" t="s">
        <v>1621</v>
      </c>
      <c r="H478" t="s">
        <v>180</v>
      </c>
      <c r="I478" t="s">
        <v>1622</v>
      </c>
      <c r="J478" s="1" t="s">
        <v>1623</v>
      </c>
    </row>
    <row r="479" spans="1:10" ht="15" customHeight="1" x14ac:dyDescent="0.25">
      <c r="A479" t="s">
        <v>1624</v>
      </c>
      <c r="B479">
        <v>2026</v>
      </c>
      <c r="C479" t="s">
        <v>175</v>
      </c>
      <c r="D479" t="b">
        <f>TRUE()</f>
        <v>1</v>
      </c>
      <c r="E479" t="b">
        <f>COUNTIF(connections!A:A, A479) &gt; 0</f>
        <v>0</v>
      </c>
      <c r="G479" t="s">
        <v>1625</v>
      </c>
    </row>
    <row r="480" spans="1:10" ht="15" customHeight="1" x14ac:dyDescent="0.25">
      <c r="A480" t="s">
        <v>1626</v>
      </c>
      <c r="B480">
        <v>2025</v>
      </c>
      <c r="C480" t="s">
        <v>175</v>
      </c>
      <c r="D480" t="b">
        <f>TRUE()</f>
        <v>1</v>
      </c>
      <c r="E480" t="b">
        <f>COUNTIF(connections!A:A, A480) &gt; 0</f>
        <v>0</v>
      </c>
      <c r="G480" t="s">
        <v>1627</v>
      </c>
      <c r="H480" t="s">
        <v>180</v>
      </c>
      <c r="I480" t="s">
        <v>1628</v>
      </c>
      <c r="J480" s="1" t="s">
        <v>1629</v>
      </c>
    </row>
    <row r="481" spans="1:10" ht="15" customHeight="1" x14ac:dyDescent="0.25">
      <c r="A481" t="s">
        <v>14257</v>
      </c>
      <c r="B481">
        <v>2025</v>
      </c>
      <c r="C481" t="s">
        <v>169</v>
      </c>
      <c r="D481" t="b">
        <v>0</v>
      </c>
      <c r="E481" t="b">
        <f>COUNTIF(connections!A:A, A481) &gt; 0</f>
        <v>0</v>
      </c>
      <c r="F481" t="s">
        <v>270</v>
      </c>
      <c r="G481" t="s">
        <v>14258</v>
      </c>
      <c r="J481" s="10" t="s">
        <v>14259</v>
      </c>
    </row>
    <row r="482" spans="1:10" ht="15" customHeight="1" x14ac:dyDescent="0.25">
      <c r="A482" t="s">
        <v>1630</v>
      </c>
      <c r="B482">
        <v>2024</v>
      </c>
      <c r="C482" t="s">
        <v>215</v>
      </c>
      <c r="D482" t="b">
        <f>TRUE()</f>
        <v>1</v>
      </c>
      <c r="E482" t="b">
        <f>COUNTIF(connections!A:A, A482) &gt; 0</f>
        <v>0</v>
      </c>
      <c r="G482" t="s">
        <v>1631</v>
      </c>
      <c r="H482" t="s">
        <v>180</v>
      </c>
      <c r="I482" t="s">
        <v>1632</v>
      </c>
      <c r="J482" s="1" t="s">
        <v>1633</v>
      </c>
    </row>
    <row r="483" spans="1:10" ht="15" customHeight="1" x14ac:dyDescent="0.25">
      <c r="A483" t="s">
        <v>1634</v>
      </c>
      <c r="B483">
        <v>2020</v>
      </c>
      <c r="C483" t="s">
        <v>169</v>
      </c>
      <c r="D483" t="b">
        <f>TRUE()</f>
        <v>1</v>
      </c>
      <c r="E483" t="b">
        <f>COUNTIF(connections!A:A, A483) &gt; 0</f>
        <v>0</v>
      </c>
      <c r="G483" t="s">
        <v>1635</v>
      </c>
      <c r="H483" t="s">
        <v>180</v>
      </c>
      <c r="I483" t="s">
        <v>1636</v>
      </c>
      <c r="J483" s="1" t="s">
        <v>1637</v>
      </c>
    </row>
    <row r="484" spans="1:10" ht="15" customHeight="1" x14ac:dyDescent="0.25">
      <c r="A484" t="s">
        <v>1638</v>
      </c>
      <c r="B484">
        <v>2021</v>
      </c>
      <c r="C484" t="s">
        <v>169</v>
      </c>
      <c r="D484" t="b">
        <v>1</v>
      </c>
      <c r="E484" t="b">
        <f>COUNTIF(connections!A:A, A484) &gt; 0</f>
        <v>0</v>
      </c>
      <c r="G484" t="s">
        <v>1639</v>
      </c>
      <c r="H484" t="s">
        <v>180</v>
      </c>
      <c r="I484" t="s">
        <v>1640</v>
      </c>
      <c r="J484" s="1" t="s">
        <v>1641</v>
      </c>
    </row>
    <row r="485" spans="1:10" ht="15" customHeight="1" x14ac:dyDescent="0.25">
      <c r="A485" t="s">
        <v>1642</v>
      </c>
      <c r="B485">
        <v>2026</v>
      </c>
      <c r="C485" t="s">
        <v>215</v>
      </c>
      <c r="D485" t="b">
        <f>TRUE()</f>
        <v>1</v>
      </c>
      <c r="E485" t="b">
        <f>COUNTIF(connections!A:A, A485) &gt; 0</f>
        <v>0</v>
      </c>
      <c r="F485" t="s">
        <v>522</v>
      </c>
      <c r="G485" t="s">
        <v>1643</v>
      </c>
      <c r="H485" t="s">
        <v>180</v>
      </c>
      <c r="I485" t="s">
        <v>1644</v>
      </c>
      <c r="J485" s="1" t="s">
        <v>1645</v>
      </c>
    </row>
    <row r="486" spans="1:10" ht="15" customHeight="1" x14ac:dyDescent="0.25">
      <c r="A486" t="s">
        <v>1646</v>
      </c>
      <c r="B486">
        <v>2025</v>
      </c>
      <c r="C486" t="s">
        <v>169</v>
      </c>
      <c r="D486" t="b">
        <v>1</v>
      </c>
      <c r="E486" t="b">
        <f>COUNTIF(connections!A:A, A486) &gt; 0</f>
        <v>0</v>
      </c>
      <c r="G486" t="s">
        <v>1647</v>
      </c>
    </row>
    <row r="487" spans="1:10" ht="15" customHeight="1" x14ac:dyDescent="0.25">
      <c r="A487" t="s">
        <v>1648</v>
      </c>
      <c r="B487">
        <v>2024</v>
      </c>
      <c r="C487" t="s">
        <v>215</v>
      </c>
      <c r="D487" t="b">
        <v>1</v>
      </c>
      <c r="E487" t="b">
        <f>COUNTIF(connections!A:A, A487) &gt; 0</f>
        <v>1</v>
      </c>
      <c r="G487" t="s">
        <v>1649</v>
      </c>
      <c r="H487" t="s">
        <v>180</v>
      </c>
      <c r="I487" t="s">
        <v>1650</v>
      </c>
      <c r="J487" s="1" t="s">
        <v>1651</v>
      </c>
    </row>
    <row r="488" spans="1:10" ht="15" customHeight="1" x14ac:dyDescent="0.25">
      <c r="A488" t="s">
        <v>1652</v>
      </c>
      <c r="B488">
        <v>2012</v>
      </c>
      <c r="C488" t="s">
        <v>172</v>
      </c>
      <c r="D488" t="b">
        <f>TRUE()</f>
        <v>1</v>
      </c>
      <c r="E488" t="b">
        <f>COUNTIF(connections!A:A, A488) &gt; 0</f>
        <v>1</v>
      </c>
      <c r="F488" t="s">
        <v>321</v>
      </c>
      <c r="G488" t="s">
        <v>1653</v>
      </c>
    </row>
    <row r="489" spans="1:10" ht="15" customHeight="1" x14ac:dyDescent="0.25">
      <c r="A489" t="s">
        <v>1654</v>
      </c>
      <c r="B489">
        <v>2011</v>
      </c>
      <c r="C489" t="s">
        <v>172</v>
      </c>
      <c r="D489" t="b">
        <f>TRUE()</f>
        <v>1</v>
      </c>
      <c r="E489" t="b">
        <f>COUNTIF(connections!A:A, A489) &gt; 0</f>
        <v>1</v>
      </c>
      <c r="F489" t="s">
        <v>321</v>
      </c>
      <c r="G489" t="s">
        <v>1655</v>
      </c>
    </row>
    <row r="490" spans="1:10" ht="15" customHeight="1" x14ac:dyDescent="0.25">
      <c r="A490" t="s">
        <v>1656</v>
      </c>
      <c r="B490">
        <v>1987</v>
      </c>
      <c r="C490" t="s">
        <v>172</v>
      </c>
      <c r="D490" t="b">
        <v>1</v>
      </c>
      <c r="E490" t="b">
        <f>COUNTIF(connections!A:A, A490) &gt; 0</f>
        <v>0</v>
      </c>
      <c r="G490" t="s">
        <v>1657</v>
      </c>
      <c r="H490" t="s">
        <v>180</v>
      </c>
      <c r="I490" t="s">
        <v>1658</v>
      </c>
    </row>
    <row r="491" spans="1:10" ht="15" customHeight="1" x14ac:dyDescent="0.25">
      <c r="A491" t="s">
        <v>1659</v>
      </c>
      <c r="B491">
        <v>2023</v>
      </c>
      <c r="C491" t="s">
        <v>169</v>
      </c>
      <c r="D491" t="b">
        <f>TRUE()</f>
        <v>1</v>
      </c>
      <c r="E491" t="b">
        <f>COUNTIF(connections!A:A, A491) &gt; 0</f>
        <v>0</v>
      </c>
      <c r="G491" t="s">
        <v>1660</v>
      </c>
      <c r="H491" t="s">
        <v>180</v>
      </c>
      <c r="I491" t="s">
        <v>1661</v>
      </c>
      <c r="J491" s="1" t="s">
        <v>1662</v>
      </c>
    </row>
    <row r="492" spans="1:10" ht="16.5" customHeight="1" x14ac:dyDescent="0.25">
      <c r="A492" t="s">
        <v>1663</v>
      </c>
      <c r="B492">
        <v>2022</v>
      </c>
      <c r="C492" t="s">
        <v>169</v>
      </c>
      <c r="D492" t="b">
        <f>TRUE()</f>
        <v>1</v>
      </c>
      <c r="E492" t="b">
        <f>COUNTIF(connections!A:A, A492) &gt; 0</f>
        <v>0</v>
      </c>
      <c r="G492" t="s">
        <v>1664</v>
      </c>
    </row>
    <row r="493" spans="1:10" ht="15" customHeight="1" x14ac:dyDescent="0.25">
      <c r="A493" t="s">
        <v>1665</v>
      </c>
      <c r="B493">
        <v>2021</v>
      </c>
      <c r="C493" t="s">
        <v>175</v>
      </c>
      <c r="D493" t="b">
        <f>TRUE()</f>
        <v>1</v>
      </c>
      <c r="E493" t="b">
        <f>COUNTIF(connections!A:A, A493) &gt; 0</f>
        <v>0</v>
      </c>
      <c r="G493" t="s">
        <v>1666</v>
      </c>
      <c r="H493" t="s">
        <v>180</v>
      </c>
      <c r="I493" t="s">
        <v>1667</v>
      </c>
      <c r="J493" s="1" t="s">
        <v>1668</v>
      </c>
    </row>
    <row r="494" spans="1:10" ht="15" customHeight="1" x14ac:dyDescent="0.25">
      <c r="A494" t="s">
        <v>1669</v>
      </c>
      <c r="B494">
        <v>2002</v>
      </c>
      <c r="C494" t="s">
        <v>172</v>
      </c>
      <c r="D494" t="b">
        <f>TRUE()</f>
        <v>1</v>
      </c>
      <c r="E494" t="b">
        <f>COUNTIF(connections!A:A, A494) &gt; 0</f>
        <v>1</v>
      </c>
      <c r="G494" t="s">
        <v>1670</v>
      </c>
      <c r="H494" t="s">
        <v>180</v>
      </c>
      <c r="I494" t="s">
        <v>1671</v>
      </c>
    </row>
    <row r="495" spans="1:10" ht="15" customHeight="1" x14ac:dyDescent="0.25">
      <c r="A495" t="s">
        <v>1672</v>
      </c>
      <c r="B495">
        <v>2003</v>
      </c>
      <c r="C495" t="s">
        <v>172</v>
      </c>
      <c r="D495" t="b">
        <f>TRUE()</f>
        <v>1</v>
      </c>
      <c r="E495" t="b">
        <f>COUNTIF(connections!A:A, A495) &gt; 0</f>
        <v>0</v>
      </c>
      <c r="G495" t="s">
        <v>1673</v>
      </c>
      <c r="H495" t="s">
        <v>180</v>
      </c>
      <c r="I495" t="s">
        <v>1674</v>
      </c>
    </row>
    <row r="496" spans="1:10" ht="15" customHeight="1" x14ac:dyDescent="0.25">
      <c r="A496" t="s">
        <v>1675</v>
      </c>
      <c r="B496">
        <v>2020</v>
      </c>
      <c r="C496" t="s">
        <v>172</v>
      </c>
      <c r="D496" t="b">
        <f>TRUE()</f>
        <v>1</v>
      </c>
      <c r="E496" t="b">
        <f>COUNTIF(connections!A:A, A496) &gt; 0</f>
        <v>1</v>
      </c>
      <c r="G496" t="s">
        <v>1676</v>
      </c>
    </row>
    <row r="497" spans="1:10" ht="15" customHeight="1" x14ac:dyDescent="0.25">
      <c r="A497" t="s">
        <v>1677</v>
      </c>
      <c r="B497">
        <v>2022</v>
      </c>
      <c r="C497" t="s">
        <v>172</v>
      </c>
      <c r="D497" t="b">
        <f>TRUE()</f>
        <v>1</v>
      </c>
      <c r="E497" t="b">
        <f>COUNTIF(connections!A:A, A497) &gt; 0</f>
        <v>0</v>
      </c>
      <c r="G497" t="s">
        <v>1678</v>
      </c>
    </row>
    <row r="498" spans="1:10" ht="15" customHeight="1" x14ac:dyDescent="0.25">
      <c r="A498" t="s">
        <v>1679</v>
      </c>
      <c r="B498">
        <v>2017</v>
      </c>
      <c r="C498" t="s">
        <v>175</v>
      </c>
      <c r="D498" t="b">
        <f>TRUE()</f>
        <v>1</v>
      </c>
      <c r="E498" t="b">
        <f>COUNTIF(connections!A:A, A498) &gt; 0</f>
        <v>1</v>
      </c>
      <c r="G498" t="s">
        <v>1680</v>
      </c>
      <c r="H498" t="s">
        <v>180</v>
      </c>
      <c r="I498" t="s">
        <v>1681</v>
      </c>
      <c r="J498" s="1" t="s">
        <v>1682</v>
      </c>
    </row>
    <row r="499" spans="1:10" ht="15" customHeight="1" x14ac:dyDescent="0.25">
      <c r="A499" t="s">
        <v>1683</v>
      </c>
      <c r="B499">
        <v>2020</v>
      </c>
      <c r="C499" t="s">
        <v>175</v>
      </c>
      <c r="D499" t="b">
        <f>TRUE()</f>
        <v>1</v>
      </c>
      <c r="E499" t="b">
        <f>COUNTIF(connections!A:A, A499) &gt; 0</f>
        <v>1</v>
      </c>
      <c r="G499" t="s">
        <v>1684</v>
      </c>
      <c r="H499" t="s">
        <v>180</v>
      </c>
      <c r="I499" t="s">
        <v>1685</v>
      </c>
      <c r="J499" s="1" t="s">
        <v>1686</v>
      </c>
    </row>
    <row r="500" spans="1:10" ht="15" customHeight="1" x14ac:dyDescent="0.25">
      <c r="A500" t="s">
        <v>1687</v>
      </c>
      <c r="B500">
        <v>2025</v>
      </c>
      <c r="C500" t="s">
        <v>175</v>
      </c>
      <c r="D500" t="b">
        <f>TRUE()</f>
        <v>1</v>
      </c>
      <c r="E500" t="b">
        <f>COUNTIF(connections!A:A, A500) &gt; 0</f>
        <v>0</v>
      </c>
      <c r="G500" t="s">
        <v>1688</v>
      </c>
    </row>
    <row r="501" spans="1:10" ht="15" customHeight="1" x14ac:dyDescent="0.25">
      <c r="A501" t="s">
        <v>1689</v>
      </c>
      <c r="B501">
        <v>2025</v>
      </c>
      <c r="C501" t="s">
        <v>169</v>
      </c>
      <c r="D501" t="b">
        <f>TRUE()</f>
        <v>1</v>
      </c>
      <c r="E501" t="b">
        <f>COUNTIF(connections!A:A, A501) &gt; 0</f>
        <v>0</v>
      </c>
      <c r="G501" t="s">
        <v>1690</v>
      </c>
      <c r="H501" t="s">
        <v>180</v>
      </c>
      <c r="I501" t="s">
        <v>1691</v>
      </c>
      <c r="J501" s="1" t="s">
        <v>1692</v>
      </c>
    </row>
    <row r="502" spans="1:10" ht="15" customHeight="1" x14ac:dyDescent="0.25">
      <c r="A502" t="s">
        <v>1693</v>
      </c>
      <c r="B502">
        <v>2015</v>
      </c>
      <c r="C502" t="s">
        <v>169</v>
      </c>
      <c r="D502" t="b">
        <f>TRUE()</f>
        <v>1</v>
      </c>
      <c r="E502" t="b">
        <f>COUNTIF(connections!A:A, A502) &gt; 0</f>
        <v>0</v>
      </c>
      <c r="G502" t="s">
        <v>1694</v>
      </c>
      <c r="H502" t="s">
        <v>180</v>
      </c>
      <c r="I502" t="s">
        <v>1695</v>
      </c>
      <c r="J502" s="1" t="s">
        <v>1696</v>
      </c>
    </row>
    <row r="503" spans="1:10" ht="15" customHeight="1" x14ac:dyDescent="0.25">
      <c r="A503" t="s">
        <v>1697</v>
      </c>
      <c r="B503">
        <v>2026</v>
      </c>
      <c r="C503" t="s">
        <v>175</v>
      </c>
      <c r="D503" t="b">
        <f>TRUE()</f>
        <v>1</v>
      </c>
      <c r="E503" t="b">
        <f>COUNTIF(connections!A:A, A503) &gt; 0</f>
        <v>0</v>
      </c>
      <c r="G503" t="s">
        <v>1698</v>
      </c>
      <c r="J503" s="10" t="s">
        <v>1699</v>
      </c>
    </row>
    <row r="504" spans="1:10" ht="15" customHeight="1" x14ac:dyDescent="0.25">
      <c r="A504" t="s">
        <v>1700</v>
      </c>
      <c r="B504">
        <v>2016</v>
      </c>
      <c r="C504" t="s">
        <v>169</v>
      </c>
      <c r="D504" t="b">
        <v>1</v>
      </c>
      <c r="E504" t="b">
        <f>COUNTIF(connections!A:A, A504) &gt; 0</f>
        <v>1</v>
      </c>
      <c r="G504" t="s">
        <v>1701</v>
      </c>
      <c r="H504" t="s">
        <v>180</v>
      </c>
      <c r="I504" t="s">
        <v>1702</v>
      </c>
      <c r="J504" s="1" t="s">
        <v>1703</v>
      </c>
    </row>
    <row r="505" spans="1:10" ht="15" customHeight="1" x14ac:dyDescent="0.25">
      <c r="A505" t="s">
        <v>1704</v>
      </c>
      <c r="B505">
        <v>2024</v>
      </c>
      <c r="C505" t="s">
        <v>169</v>
      </c>
      <c r="D505" t="b">
        <f>TRUE()</f>
        <v>1</v>
      </c>
      <c r="E505" t="b">
        <f>COUNTIF(connections!A:A, A505) &gt; 0</f>
        <v>0</v>
      </c>
      <c r="G505" t="s">
        <v>1705</v>
      </c>
    </row>
    <row r="506" spans="1:10" ht="15" customHeight="1" x14ac:dyDescent="0.25">
      <c r="A506" t="s">
        <v>1706</v>
      </c>
      <c r="B506">
        <v>2018</v>
      </c>
      <c r="C506" t="s">
        <v>169</v>
      </c>
      <c r="D506" t="b">
        <f>TRUE()</f>
        <v>1</v>
      </c>
      <c r="E506" t="b">
        <f>COUNTIF(connections!A:A, A506) &gt; 0</f>
        <v>1</v>
      </c>
      <c r="G506" t="s">
        <v>1707</v>
      </c>
      <c r="H506" t="s">
        <v>180</v>
      </c>
      <c r="I506" t="s">
        <v>1708</v>
      </c>
      <c r="J506" s="1" t="s">
        <v>1709</v>
      </c>
    </row>
    <row r="507" spans="1:10" ht="15" customHeight="1" x14ac:dyDescent="0.25">
      <c r="A507" t="s">
        <v>1710</v>
      </c>
      <c r="B507">
        <v>2025</v>
      </c>
      <c r="C507" t="s">
        <v>169</v>
      </c>
      <c r="D507" t="b">
        <f>TRUE()</f>
        <v>1</v>
      </c>
      <c r="E507" t="b">
        <f>COUNTIF(connections!A:A, A507) &gt; 0</f>
        <v>0</v>
      </c>
      <c r="G507" t="s">
        <v>1711</v>
      </c>
    </row>
    <row r="508" spans="1:10" ht="15" customHeight="1" x14ac:dyDescent="0.25">
      <c r="A508" t="s">
        <v>1712</v>
      </c>
      <c r="B508">
        <v>2023</v>
      </c>
      <c r="C508" t="s">
        <v>172</v>
      </c>
      <c r="D508" t="b">
        <f>TRUE()</f>
        <v>1</v>
      </c>
      <c r="E508" t="b">
        <f>COUNTIF(connections!A:A, A508) &gt; 0</f>
        <v>0</v>
      </c>
      <c r="G508" t="s">
        <v>1713</v>
      </c>
      <c r="H508" t="s">
        <v>180</v>
      </c>
      <c r="I508" t="s">
        <v>1714</v>
      </c>
      <c r="J508" s="1" t="s">
        <v>1715</v>
      </c>
    </row>
    <row r="509" spans="1:10" ht="15" customHeight="1" x14ac:dyDescent="0.25">
      <c r="A509" t="s">
        <v>9946</v>
      </c>
      <c r="B509">
        <v>2026</v>
      </c>
      <c r="C509" t="s">
        <v>175</v>
      </c>
      <c r="D509" t="b">
        <v>0</v>
      </c>
      <c r="E509" t="b">
        <f>COUNTIF(connections!A:A, A509) &gt; 0</f>
        <v>0</v>
      </c>
      <c r="G509" t="s">
        <v>9947</v>
      </c>
      <c r="J509" s="10" t="s">
        <v>9948</v>
      </c>
    </row>
    <row r="510" spans="1:10" ht="15" customHeight="1" x14ac:dyDescent="0.25">
      <c r="A510" t="s">
        <v>1716</v>
      </c>
      <c r="B510">
        <v>2026</v>
      </c>
      <c r="C510" t="s">
        <v>169</v>
      </c>
      <c r="D510" t="b">
        <f>TRUE()</f>
        <v>1</v>
      </c>
      <c r="E510" t="b">
        <f>COUNTIF(connections!A:A, A510) &gt; 0</f>
        <v>0</v>
      </c>
      <c r="G510" t="s">
        <v>1717</v>
      </c>
    </row>
    <row r="511" spans="1:10" ht="15" customHeight="1" x14ac:dyDescent="0.25">
      <c r="A511" t="s">
        <v>1718</v>
      </c>
      <c r="B511">
        <v>1983</v>
      </c>
      <c r="C511" t="s">
        <v>172</v>
      </c>
      <c r="D511" t="b">
        <f>TRUE()</f>
        <v>1</v>
      </c>
      <c r="E511" t="b">
        <f>COUNTIF(connections!A:A, A511) &gt; 0</f>
        <v>1</v>
      </c>
      <c r="G511" t="s">
        <v>1719</v>
      </c>
      <c r="H511" t="s">
        <v>180</v>
      </c>
      <c r="I511" t="s">
        <v>1720</v>
      </c>
    </row>
    <row r="512" spans="1:10" ht="15" customHeight="1" x14ac:dyDescent="0.25">
      <c r="A512" t="s">
        <v>1721</v>
      </c>
      <c r="B512">
        <v>2024</v>
      </c>
      <c r="C512" t="s">
        <v>175</v>
      </c>
      <c r="D512" t="b">
        <f>TRUE()</f>
        <v>1</v>
      </c>
      <c r="E512" t="b">
        <f>COUNTIF(connections!A:A, A512) &gt; 0</f>
        <v>0</v>
      </c>
      <c r="F512" t="s">
        <v>561</v>
      </c>
      <c r="G512" t="s">
        <v>1722</v>
      </c>
      <c r="H512" t="s">
        <v>180</v>
      </c>
      <c r="I512" t="s">
        <v>1723</v>
      </c>
      <c r="J512" s="1" t="s">
        <v>1724</v>
      </c>
    </row>
    <row r="513" spans="1:10" ht="15" customHeight="1" x14ac:dyDescent="0.25">
      <c r="A513" t="s">
        <v>1725</v>
      </c>
      <c r="B513">
        <v>2025</v>
      </c>
      <c r="C513" t="s">
        <v>169</v>
      </c>
      <c r="D513" t="b">
        <f>FALSE()</f>
        <v>0</v>
      </c>
      <c r="E513" t="b">
        <f>COUNTIF(connections!A:A, A513) &gt; 0</f>
        <v>0</v>
      </c>
      <c r="G513" t="s">
        <v>1726</v>
      </c>
    </row>
    <row r="514" spans="1:10" ht="15" customHeight="1" x14ac:dyDescent="0.25">
      <c r="A514" t="s">
        <v>1727</v>
      </c>
      <c r="B514">
        <v>2023</v>
      </c>
      <c r="C514" t="s">
        <v>169</v>
      </c>
      <c r="D514" t="b">
        <f>TRUE()</f>
        <v>1</v>
      </c>
      <c r="E514" t="b">
        <f>COUNTIF(connections!A:A, A514) &gt; 0</f>
        <v>0</v>
      </c>
      <c r="G514" t="s">
        <v>1728</v>
      </c>
      <c r="H514" t="s">
        <v>180</v>
      </c>
      <c r="I514" t="s">
        <v>1729</v>
      </c>
      <c r="J514" s="1" t="s">
        <v>1730</v>
      </c>
    </row>
    <row r="515" spans="1:10" ht="15" customHeight="1" x14ac:dyDescent="0.25">
      <c r="A515" t="s">
        <v>1731</v>
      </c>
      <c r="B515">
        <v>2018</v>
      </c>
      <c r="C515" t="s">
        <v>169</v>
      </c>
      <c r="D515" t="b">
        <f>TRUE()</f>
        <v>1</v>
      </c>
      <c r="E515" t="b">
        <f>COUNTIF(connections!A:A, A515) &gt; 0</f>
        <v>1</v>
      </c>
      <c r="F515" t="s">
        <v>270</v>
      </c>
      <c r="G515" t="s">
        <v>1732</v>
      </c>
      <c r="H515" t="s">
        <v>180</v>
      </c>
      <c r="I515" t="s">
        <v>1733</v>
      </c>
      <c r="J515" s="1" t="s">
        <v>1734</v>
      </c>
    </row>
    <row r="516" spans="1:10" ht="15" customHeight="1" x14ac:dyDescent="0.25">
      <c r="A516" t="s">
        <v>1735</v>
      </c>
      <c r="B516">
        <v>2022</v>
      </c>
      <c r="C516" t="s">
        <v>169</v>
      </c>
      <c r="D516" t="b">
        <f>TRUE()</f>
        <v>1</v>
      </c>
      <c r="E516" t="b">
        <f>COUNTIF(connections!A:A, A516) &gt; 0</f>
        <v>0</v>
      </c>
      <c r="F516" t="s">
        <v>270</v>
      </c>
      <c r="G516" t="s">
        <v>1736</v>
      </c>
      <c r="H516" t="s">
        <v>180</v>
      </c>
      <c r="I516" t="s">
        <v>1737</v>
      </c>
      <c r="J516" s="1" t="s">
        <v>1738</v>
      </c>
    </row>
    <row r="517" spans="1:10" ht="15" customHeight="1" x14ac:dyDescent="0.25">
      <c r="A517" t="s">
        <v>1739</v>
      </c>
      <c r="B517">
        <v>2011</v>
      </c>
      <c r="C517" t="s">
        <v>172</v>
      </c>
      <c r="D517" t="b">
        <f>TRUE()</f>
        <v>1</v>
      </c>
      <c r="E517" t="b">
        <f>COUNTIF(connections!A:A, A517) &gt; 0</f>
        <v>1</v>
      </c>
      <c r="F517" t="s">
        <v>321</v>
      </c>
      <c r="G517" t="s">
        <v>1740</v>
      </c>
    </row>
    <row r="518" spans="1:10" ht="15" customHeight="1" x14ac:dyDescent="0.25">
      <c r="A518" t="s">
        <v>1741</v>
      </c>
      <c r="B518">
        <v>2023</v>
      </c>
      <c r="C518" t="s">
        <v>169</v>
      </c>
      <c r="D518" t="b">
        <f>TRUE()</f>
        <v>1</v>
      </c>
      <c r="E518" t="b">
        <f>COUNTIF(connections!A:A, A518) &gt; 0</f>
        <v>0</v>
      </c>
      <c r="G518" t="s">
        <v>1742</v>
      </c>
      <c r="H518" t="s">
        <v>180</v>
      </c>
      <c r="I518" t="s">
        <v>1743</v>
      </c>
      <c r="J518" s="1" t="s">
        <v>1744</v>
      </c>
    </row>
    <row r="519" spans="1:10" ht="15" customHeight="1" x14ac:dyDescent="0.25">
      <c r="A519" t="s">
        <v>1745</v>
      </c>
      <c r="B519">
        <v>2021</v>
      </c>
      <c r="C519" t="s">
        <v>169</v>
      </c>
      <c r="D519" t="b">
        <f>TRUE()</f>
        <v>1</v>
      </c>
      <c r="E519" t="b">
        <f>COUNTIF(connections!A:A, A519) &gt; 0</f>
        <v>1</v>
      </c>
      <c r="G519" t="s">
        <v>1746</v>
      </c>
      <c r="H519" t="s">
        <v>180</v>
      </c>
      <c r="I519" t="s">
        <v>1747</v>
      </c>
      <c r="J519" s="1" t="s">
        <v>1748</v>
      </c>
    </row>
    <row r="520" spans="1:10" ht="15" customHeight="1" x14ac:dyDescent="0.25">
      <c r="A520" t="s">
        <v>1749</v>
      </c>
      <c r="B520">
        <v>2025</v>
      </c>
      <c r="C520" t="s">
        <v>175</v>
      </c>
      <c r="D520" t="b">
        <f>TRUE()</f>
        <v>1</v>
      </c>
      <c r="E520" t="b">
        <f>COUNTIF(connections!A:A, A520) &gt; 0</f>
        <v>0</v>
      </c>
      <c r="G520" t="s">
        <v>1750</v>
      </c>
    </row>
    <row r="521" spans="1:10" ht="15" customHeight="1" x14ac:dyDescent="0.25">
      <c r="A521" t="s">
        <v>1751</v>
      </c>
      <c r="B521">
        <v>2016</v>
      </c>
      <c r="C521" t="s">
        <v>172</v>
      </c>
      <c r="D521" t="b">
        <f>TRUE()</f>
        <v>1</v>
      </c>
      <c r="E521" t="b">
        <f>COUNTIF(connections!A:A, A521) &gt; 0</f>
        <v>0</v>
      </c>
      <c r="G521" t="s">
        <v>1752</v>
      </c>
      <c r="H521" t="s">
        <v>180</v>
      </c>
      <c r="I521" t="s">
        <v>7778</v>
      </c>
      <c r="J521" s="10" t="s">
        <v>1753</v>
      </c>
    </row>
    <row r="522" spans="1:10" ht="15" customHeight="1" x14ac:dyDescent="0.25">
      <c r="A522" t="s">
        <v>1754</v>
      </c>
      <c r="B522">
        <v>1995</v>
      </c>
      <c r="C522" t="s">
        <v>172</v>
      </c>
      <c r="D522" t="b">
        <f>TRUE()</f>
        <v>1</v>
      </c>
      <c r="E522" t="b">
        <f>COUNTIF(connections!A:A, A522) &gt; 0</f>
        <v>1</v>
      </c>
      <c r="G522" t="s">
        <v>1755</v>
      </c>
      <c r="H522" t="s">
        <v>180</v>
      </c>
      <c r="I522" t="s">
        <v>1756</v>
      </c>
    </row>
    <row r="523" spans="1:10" ht="15" customHeight="1" x14ac:dyDescent="0.25">
      <c r="A523" t="s">
        <v>1757</v>
      </c>
      <c r="B523">
        <v>2024</v>
      </c>
      <c r="C523" t="s">
        <v>169</v>
      </c>
      <c r="D523" t="b">
        <f>TRUE()</f>
        <v>1</v>
      </c>
      <c r="E523" t="b">
        <f>COUNTIF(connections!A:A, A523) &gt; 0</f>
        <v>0</v>
      </c>
      <c r="G523" t="s">
        <v>1758</v>
      </c>
      <c r="H523" t="s">
        <v>180</v>
      </c>
      <c r="I523" t="s">
        <v>1759</v>
      </c>
      <c r="J523" s="1" t="s">
        <v>1760</v>
      </c>
    </row>
    <row r="524" spans="1:10" ht="15" customHeight="1" x14ac:dyDescent="0.25">
      <c r="A524" t="s">
        <v>1761</v>
      </c>
      <c r="B524">
        <v>2022</v>
      </c>
      <c r="C524" t="s">
        <v>175</v>
      </c>
      <c r="D524" t="b">
        <f>TRUE()</f>
        <v>1</v>
      </c>
      <c r="E524" t="b">
        <f>COUNTIF(connections!A:A, A524) &gt; 0</f>
        <v>0</v>
      </c>
      <c r="G524" t="s">
        <v>1762</v>
      </c>
      <c r="J524" s="10" t="s">
        <v>1763</v>
      </c>
    </row>
    <row r="525" spans="1:10" ht="15" customHeight="1" x14ac:dyDescent="0.25">
      <c r="A525" t="s">
        <v>1764</v>
      </c>
      <c r="B525">
        <v>2022</v>
      </c>
      <c r="C525" t="s">
        <v>169</v>
      </c>
      <c r="D525" t="b">
        <f>TRUE()</f>
        <v>1</v>
      </c>
      <c r="E525" t="b">
        <f>COUNTIF(connections!A:A, A525) &gt; 0</f>
        <v>0</v>
      </c>
      <c r="F525" t="s">
        <v>451</v>
      </c>
      <c r="G525" t="s">
        <v>1765</v>
      </c>
      <c r="H525" t="s">
        <v>180</v>
      </c>
      <c r="I525" t="s">
        <v>1766</v>
      </c>
      <c r="J525" s="1" t="s">
        <v>1767</v>
      </c>
    </row>
    <row r="526" spans="1:10" ht="15" customHeight="1" x14ac:dyDescent="0.25">
      <c r="A526" t="s">
        <v>1768</v>
      </c>
      <c r="B526">
        <v>2024</v>
      </c>
      <c r="C526" t="s">
        <v>215</v>
      </c>
      <c r="D526" t="b">
        <f>FALSE()</f>
        <v>0</v>
      </c>
      <c r="E526" t="b">
        <f>COUNTIF(connections!A:A, A526) &gt; 0</f>
        <v>0</v>
      </c>
      <c r="F526" t="s">
        <v>451</v>
      </c>
      <c r="G526" t="s">
        <v>1769</v>
      </c>
      <c r="H526" t="s">
        <v>180</v>
      </c>
      <c r="I526" t="s">
        <v>1770</v>
      </c>
      <c r="J526" s="1" t="s">
        <v>1771</v>
      </c>
    </row>
    <row r="527" spans="1:10" ht="15" customHeight="1" x14ac:dyDescent="0.25">
      <c r="A527" t="s">
        <v>4352</v>
      </c>
      <c r="B527">
        <v>2016</v>
      </c>
      <c r="C527" t="s">
        <v>169</v>
      </c>
      <c r="D527" t="b">
        <v>1</v>
      </c>
      <c r="E527" t="b">
        <f>COUNTIF(connections!A:A, A527) &gt; 0</f>
        <v>0</v>
      </c>
      <c r="G527" t="s">
        <v>14267</v>
      </c>
      <c r="J527" s="10" t="s">
        <v>14268</v>
      </c>
    </row>
    <row r="528" spans="1:10" ht="15" customHeight="1" x14ac:dyDescent="0.25">
      <c r="A528" t="s">
        <v>1772</v>
      </c>
      <c r="B528">
        <v>2022</v>
      </c>
      <c r="C528" t="s">
        <v>169</v>
      </c>
      <c r="D528" t="b">
        <f>TRUE()</f>
        <v>1</v>
      </c>
      <c r="E528" t="b">
        <f>COUNTIF(connections!A:A, A528) &gt; 0</f>
        <v>1</v>
      </c>
      <c r="F528" t="s">
        <v>451</v>
      </c>
      <c r="G528" t="s">
        <v>1773</v>
      </c>
      <c r="H528" t="s">
        <v>180</v>
      </c>
      <c r="I528" t="s">
        <v>1774</v>
      </c>
      <c r="J528" s="1" t="s">
        <v>1775</v>
      </c>
    </row>
    <row r="529" spans="1:10" ht="15" customHeight="1" x14ac:dyDescent="0.25">
      <c r="A529" t="s">
        <v>1776</v>
      </c>
      <c r="B529">
        <v>2024</v>
      </c>
      <c r="C529" t="s">
        <v>169</v>
      </c>
      <c r="D529" t="b">
        <f>TRUE()</f>
        <v>1</v>
      </c>
      <c r="E529" t="b">
        <f>COUNTIF(connections!A:A, A529) &gt; 0</f>
        <v>0</v>
      </c>
      <c r="F529" t="s">
        <v>451</v>
      </c>
      <c r="G529" t="s">
        <v>1777</v>
      </c>
      <c r="H529" t="s">
        <v>180</v>
      </c>
      <c r="I529" t="s">
        <v>1778</v>
      </c>
      <c r="J529" s="1" t="s">
        <v>1779</v>
      </c>
    </row>
    <row r="530" spans="1:10" ht="15" customHeight="1" x14ac:dyDescent="0.25">
      <c r="A530" t="s">
        <v>1780</v>
      </c>
      <c r="B530">
        <v>2019</v>
      </c>
      <c r="C530" t="s">
        <v>169</v>
      </c>
      <c r="D530" t="b">
        <f>TRUE()</f>
        <v>1</v>
      </c>
      <c r="E530" t="b">
        <f>COUNTIF(connections!A:A, A530) &gt; 0</f>
        <v>1</v>
      </c>
      <c r="G530" t="s">
        <v>1781</v>
      </c>
      <c r="H530" t="s">
        <v>180</v>
      </c>
      <c r="I530" t="s">
        <v>1782</v>
      </c>
      <c r="J530" s="1" t="s">
        <v>1783</v>
      </c>
    </row>
    <row r="531" spans="1:10" ht="15" customHeight="1" x14ac:dyDescent="0.25">
      <c r="A531" t="s">
        <v>1784</v>
      </c>
      <c r="B531">
        <v>2025</v>
      </c>
      <c r="C531" t="s">
        <v>169</v>
      </c>
      <c r="D531" t="b">
        <f>TRUE()</f>
        <v>1</v>
      </c>
      <c r="E531" t="b">
        <f>COUNTIF(connections!A:A, A531) &gt; 0</f>
        <v>0</v>
      </c>
      <c r="G531" t="s">
        <v>1785</v>
      </c>
    </row>
    <row r="532" spans="1:10" ht="15" customHeight="1" x14ac:dyDescent="0.25">
      <c r="A532" t="s">
        <v>1786</v>
      </c>
      <c r="B532">
        <v>2022</v>
      </c>
      <c r="C532" t="s">
        <v>169</v>
      </c>
      <c r="D532" t="b">
        <f>TRUE()</f>
        <v>1</v>
      </c>
      <c r="E532" t="b">
        <f>COUNTIF(connections!A:A, A532) &gt; 0</f>
        <v>0</v>
      </c>
      <c r="G532" t="s">
        <v>1787</v>
      </c>
    </row>
    <row r="533" spans="1:10" ht="15" customHeight="1" x14ac:dyDescent="0.25">
      <c r="A533" t="s">
        <v>1788</v>
      </c>
      <c r="B533">
        <v>1987</v>
      </c>
      <c r="C533" t="s">
        <v>172</v>
      </c>
      <c r="D533" t="b">
        <f>TRUE()</f>
        <v>1</v>
      </c>
      <c r="E533" t="b">
        <f>COUNTIF(connections!A:A, A533) &gt; 0</f>
        <v>1</v>
      </c>
      <c r="G533" t="s">
        <v>1789</v>
      </c>
      <c r="H533" t="s">
        <v>180</v>
      </c>
      <c r="I533" t="s">
        <v>1790</v>
      </c>
    </row>
    <row r="534" spans="1:10" ht="15" customHeight="1" x14ac:dyDescent="0.25">
      <c r="A534" t="s">
        <v>1791</v>
      </c>
      <c r="B534">
        <v>2025</v>
      </c>
      <c r="C534" t="s">
        <v>169</v>
      </c>
      <c r="D534" t="b">
        <f>TRUE()</f>
        <v>1</v>
      </c>
      <c r="E534" t="b">
        <f>COUNTIF(connections!A:A, A534) &gt; 0</f>
        <v>0</v>
      </c>
      <c r="G534" t="s">
        <v>1792</v>
      </c>
      <c r="J534" s="10" t="s">
        <v>1793</v>
      </c>
    </row>
    <row r="535" spans="1:10" ht="15" customHeight="1" x14ac:dyDescent="0.25">
      <c r="A535" t="s">
        <v>1794</v>
      </c>
      <c r="B535">
        <v>2021</v>
      </c>
      <c r="C535" t="s">
        <v>169</v>
      </c>
      <c r="D535" t="b">
        <f>TRUE()</f>
        <v>1</v>
      </c>
      <c r="E535" t="b">
        <f>COUNTIF(connections!A:A, A535) &gt; 0</f>
        <v>0</v>
      </c>
      <c r="G535" t="s">
        <v>1795</v>
      </c>
      <c r="J535" s="10" t="s">
        <v>1796</v>
      </c>
    </row>
    <row r="536" spans="1:10" ht="15" customHeight="1" x14ac:dyDescent="0.25">
      <c r="A536" t="s">
        <v>1797</v>
      </c>
      <c r="B536">
        <v>2025</v>
      </c>
      <c r="C536" t="s">
        <v>169</v>
      </c>
      <c r="D536" t="b">
        <f>TRUE()</f>
        <v>1</v>
      </c>
      <c r="E536" t="b">
        <f>COUNTIF(connections!A:A, A536) &gt; 0</f>
        <v>0</v>
      </c>
      <c r="F536" t="s">
        <v>1798</v>
      </c>
      <c r="G536" t="s">
        <v>1799</v>
      </c>
      <c r="H536" t="s">
        <v>180</v>
      </c>
      <c r="I536" t="s">
        <v>1800</v>
      </c>
      <c r="J536" s="1" t="s">
        <v>1801</v>
      </c>
    </row>
    <row r="537" spans="1:10" ht="15" customHeight="1" x14ac:dyDescent="0.25">
      <c r="A537" t="s">
        <v>1802</v>
      </c>
      <c r="B537">
        <v>2024</v>
      </c>
      <c r="C537" t="s">
        <v>169</v>
      </c>
      <c r="D537" t="b">
        <f>TRUE()</f>
        <v>1</v>
      </c>
      <c r="E537" t="b">
        <f>COUNTIF(connections!A:A, A537) &gt; 0</f>
        <v>0</v>
      </c>
      <c r="G537" t="s">
        <v>1803</v>
      </c>
    </row>
    <row r="538" spans="1:10" ht="15" customHeight="1" x14ac:dyDescent="0.25">
      <c r="A538" t="s">
        <v>1804</v>
      </c>
      <c r="B538">
        <v>2026</v>
      </c>
      <c r="C538" t="s">
        <v>175</v>
      </c>
      <c r="D538" t="b">
        <f>TRUE()</f>
        <v>1</v>
      </c>
      <c r="E538" t="b">
        <f>COUNTIF(connections!A:A, A538) &gt; 0</f>
        <v>0</v>
      </c>
      <c r="G538" t="s">
        <v>1805</v>
      </c>
    </row>
    <row r="539" spans="1:10" ht="15" customHeight="1" x14ac:dyDescent="0.25">
      <c r="A539" t="s">
        <v>1806</v>
      </c>
      <c r="B539">
        <v>2024</v>
      </c>
      <c r="C539" t="s">
        <v>215</v>
      </c>
      <c r="D539" t="b">
        <f>TRUE()</f>
        <v>1</v>
      </c>
      <c r="E539" t="b">
        <f>COUNTIF(connections!A:A, A539) &gt; 0</f>
        <v>1</v>
      </c>
      <c r="G539" t="s">
        <v>1807</v>
      </c>
      <c r="H539" t="s">
        <v>180</v>
      </c>
      <c r="I539" t="s">
        <v>1808</v>
      </c>
      <c r="J539" s="10" t="s">
        <v>1809</v>
      </c>
    </row>
    <row r="540" spans="1:10" ht="15" customHeight="1" x14ac:dyDescent="0.25">
      <c r="A540" t="s">
        <v>1810</v>
      </c>
      <c r="B540">
        <v>2019</v>
      </c>
      <c r="C540" t="s">
        <v>169</v>
      </c>
      <c r="D540" t="b">
        <f>TRUE()</f>
        <v>1</v>
      </c>
      <c r="E540" t="b">
        <f>COUNTIF(connections!A:A, A540) &gt; 0</f>
        <v>1</v>
      </c>
      <c r="G540" t="s">
        <v>1811</v>
      </c>
      <c r="H540" t="s">
        <v>180</v>
      </c>
      <c r="I540" t="s">
        <v>1812</v>
      </c>
      <c r="J540" s="1" t="s">
        <v>1813</v>
      </c>
    </row>
    <row r="541" spans="1:10" ht="15" customHeight="1" x14ac:dyDescent="0.25">
      <c r="A541" t="s">
        <v>1814</v>
      </c>
      <c r="B541">
        <v>2022</v>
      </c>
      <c r="C541" t="s">
        <v>169</v>
      </c>
      <c r="D541" t="b">
        <f>TRUE()</f>
        <v>1</v>
      </c>
      <c r="E541" t="b">
        <f>COUNTIF(connections!A:A, A541) &gt; 0</f>
        <v>0</v>
      </c>
      <c r="G541" t="s">
        <v>1815</v>
      </c>
      <c r="H541" t="s">
        <v>180</v>
      </c>
      <c r="I541" t="s">
        <v>1816</v>
      </c>
      <c r="J541" s="1" t="s">
        <v>1817</v>
      </c>
    </row>
    <row r="542" spans="1:10" ht="15" customHeight="1" x14ac:dyDescent="0.25">
      <c r="A542" t="s">
        <v>1818</v>
      </c>
      <c r="B542">
        <v>2025</v>
      </c>
      <c r="C542" t="s">
        <v>169</v>
      </c>
      <c r="D542" t="b">
        <f>TRUE()</f>
        <v>1</v>
      </c>
      <c r="E542" t="b">
        <f>COUNTIF(connections!A:A, A542) &gt; 0</f>
        <v>0</v>
      </c>
      <c r="G542" t="s">
        <v>1819</v>
      </c>
      <c r="H542" t="s">
        <v>180</v>
      </c>
      <c r="I542" t="s">
        <v>1820</v>
      </c>
      <c r="J542" s="1" t="s">
        <v>1821</v>
      </c>
    </row>
    <row r="543" spans="1:10" ht="15" customHeight="1" x14ac:dyDescent="0.25">
      <c r="A543" t="s">
        <v>1822</v>
      </c>
      <c r="B543">
        <v>2023</v>
      </c>
      <c r="C543" t="s">
        <v>169</v>
      </c>
      <c r="D543" t="b">
        <f>TRUE()</f>
        <v>1</v>
      </c>
      <c r="E543" t="b">
        <f>COUNTIF(connections!A:A, A543) &gt; 0</f>
        <v>0</v>
      </c>
      <c r="G543" t="s">
        <v>1823</v>
      </c>
      <c r="H543" t="s">
        <v>180</v>
      </c>
      <c r="I543" t="s">
        <v>1824</v>
      </c>
      <c r="J543" s="1" t="s">
        <v>1825</v>
      </c>
    </row>
    <row r="544" spans="1:10" ht="15" customHeight="1" x14ac:dyDescent="0.25">
      <c r="A544" t="s">
        <v>1826</v>
      </c>
      <c r="B544">
        <v>2025</v>
      </c>
      <c r="C544" t="s">
        <v>215</v>
      </c>
      <c r="D544" t="b">
        <f>TRUE()</f>
        <v>1</v>
      </c>
      <c r="E544" t="b">
        <f>COUNTIF(connections!A:A, A544) &gt; 0</f>
        <v>0</v>
      </c>
      <c r="G544" t="s">
        <v>1827</v>
      </c>
      <c r="H544" t="s">
        <v>180</v>
      </c>
      <c r="I544" t="s">
        <v>1828</v>
      </c>
      <c r="J544" s="1" t="s">
        <v>1829</v>
      </c>
    </row>
    <row r="545" spans="1:10" ht="15" customHeight="1" x14ac:dyDescent="0.25">
      <c r="A545" t="s">
        <v>1830</v>
      </c>
      <c r="B545">
        <v>2022</v>
      </c>
      <c r="C545" t="s">
        <v>169</v>
      </c>
      <c r="D545" t="b">
        <f>TRUE()</f>
        <v>1</v>
      </c>
      <c r="E545" t="b">
        <f>COUNTIF(connections!A:A, A545) &gt; 0</f>
        <v>0</v>
      </c>
      <c r="G545" t="s">
        <v>1831</v>
      </c>
      <c r="H545" t="s">
        <v>180</v>
      </c>
      <c r="I545" t="s">
        <v>1832</v>
      </c>
      <c r="J545" s="1" t="s">
        <v>1833</v>
      </c>
    </row>
    <row r="546" spans="1:10" ht="15" customHeight="1" x14ac:dyDescent="0.25">
      <c r="A546" t="s">
        <v>1834</v>
      </c>
      <c r="B546">
        <v>2025</v>
      </c>
      <c r="C546" t="s">
        <v>215</v>
      </c>
      <c r="D546" t="b">
        <f>FALSE()</f>
        <v>0</v>
      </c>
      <c r="E546" t="b">
        <f>COUNTIF(connections!A:A, A546) &gt; 0</f>
        <v>0</v>
      </c>
      <c r="F546" t="s">
        <v>499</v>
      </c>
      <c r="G546" t="s">
        <v>1835</v>
      </c>
    </row>
    <row r="547" spans="1:10" ht="15" customHeight="1" x14ac:dyDescent="0.25">
      <c r="A547" t="s">
        <v>1836</v>
      </c>
      <c r="B547">
        <v>2019</v>
      </c>
      <c r="C547" t="s">
        <v>169</v>
      </c>
      <c r="D547" t="b">
        <f>TRUE()</f>
        <v>1</v>
      </c>
      <c r="E547" t="b">
        <f>COUNTIF(connections!A:A, A547) &gt; 0</f>
        <v>1</v>
      </c>
      <c r="F547" t="s">
        <v>267</v>
      </c>
      <c r="G547" t="s">
        <v>1837</v>
      </c>
      <c r="H547" t="s">
        <v>180</v>
      </c>
      <c r="I547" t="s">
        <v>1838</v>
      </c>
      <c r="J547" s="1" t="s">
        <v>1839</v>
      </c>
    </row>
    <row r="548" spans="1:10" ht="15" customHeight="1" x14ac:dyDescent="0.25">
      <c r="A548" t="s">
        <v>1840</v>
      </c>
      <c r="B548">
        <v>2019</v>
      </c>
      <c r="C548" t="s">
        <v>175</v>
      </c>
      <c r="D548" t="b">
        <f>TRUE()</f>
        <v>1</v>
      </c>
      <c r="E548" t="b">
        <f>COUNTIF(connections!A:A, A548) &gt; 0</f>
        <v>0</v>
      </c>
      <c r="G548" t="s">
        <v>1841</v>
      </c>
      <c r="H548" t="s">
        <v>180</v>
      </c>
      <c r="I548" t="s">
        <v>1842</v>
      </c>
      <c r="J548" s="1" t="s">
        <v>1843</v>
      </c>
    </row>
    <row r="549" spans="1:10" ht="15" customHeight="1" x14ac:dyDescent="0.25">
      <c r="A549" t="s">
        <v>1844</v>
      </c>
      <c r="B549">
        <v>2024</v>
      </c>
      <c r="C549" t="s">
        <v>215</v>
      </c>
      <c r="D549" t="b">
        <f>TRUE()</f>
        <v>1</v>
      </c>
      <c r="E549" t="b">
        <f>COUNTIF(connections!A:A, A549) &gt; 0</f>
        <v>1</v>
      </c>
      <c r="G549" t="s">
        <v>1845</v>
      </c>
      <c r="H549" t="s">
        <v>180</v>
      </c>
      <c r="I549" t="s">
        <v>1846</v>
      </c>
      <c r="J549" s="1" t="s">
        <v>1847</v>
      </c>
    </row>
    <row r="550" spans="1:10" ht="15" customHeight="1" x14ac:dyDescent="0.25">
      <c r="A550" t="s">
        <v>1848</v>
      </c>
      <c r="B550">
        <v>2015</v>
      </c>
      <c r="C550" t="s">
        <v>169</v>
      </c>
      <c r="D550" t="b">
        <f>TRUE()</f>
        <v>1</v>
      </c>
      <c r="E550" t="b">
        <f>COUNTIF(connections!A:A, A550) &gt; 0</f>
        <v>1</v>
      </c>
      <c r="G550" t="s">
        <v>1849</v>
      </c>
      <c r="H550" t="s">
        <v>180</v>
      </c>
      <c r="I550" t="s">
        <v>1850</v>
      </c>
      <c r="J550" s="1" t="s">
        <v>1851</v>
      </c>
    </row>
    <row r="551" spans="1:10" ht="15" customHeight="1" x14ac:dyDescent="0.25">
      <c r="A551" t="s">
        <v>14205</v>
      </c>
      <c r="B551">
        <v>2026</v>
      </c>
      <c r="C551" t="s">
        <v>169</v>
      </c>
      <c r="D551" t="b">
        <v>1</v>
      </c>
      <c r="E551" t="b">
        <f>COUNTIF(connections!A:A, A551) &gt; 0</f>
        <v>0</v>
      </c>
      <c r="G551" t="s">
        <v>14206</v>
      </c>
      <c r="J551" s="10" t="s">
        <v>14207</v>
      </c>
    </row>
    <row r="552" spans="1:10" ht="15" customHeight="1" x14ac:dyDescent="0.25">
      <c r="A552" t="s">
        <v>1852</v>
      </c>
      <c r="B552">
        <v>2025</v>
      </c>
      <c r="C552" t="s">
        <v>169</v>
      </c>
      <c r="D552" t="b">
        <f>TRUE()</f>
        <v>1</v>
      </c>
      <c r="E552" t="b">
        <f>COUNTIF(connections!A:A, A552) &gt; 0</f>
        <v>0</v>
      </c>
      <c r="G552" t="s">
        <v>1853</v>
      </c>
      <c r="H552" t="s">
        <v>180</v>
      </c>
      <c r="I552" t="s">
        <v>1854</v>
      </c>
      <c r="J552" s="1" t="s">
        <v>1855</v>
      </c>
    </row>
    <row r="553" spans="1:10" ht="15" customHeight="1" x14ac:dyDescent="0.25">
      <c r="A553" t="s">
        <v>1856</v>
      </c>
      <c r="B553">
        <v>2026</v>
      </c>
      <c r="C553" t="s">
        <v>215</v>
      </c>
      <c r="D553" t="b">
        <f>TRUE()</f>
        <v>1</v>
      </c>
      <c r="E553" t="b">
        <f>COUNTIF(connections!A:A, A553) &gt; 0</f>
        <v>1</v>
      </c>
      <c r="G553" t="s">
        <v>1857</v>
      </c>
    </row>
    <row r="554" spans="1:10" ht="15" customHeight="1" x14ac:dyDescent="0.25">
      <c r="A554" t="s">
        <v>1858</v>
      </c>
      <c r="B554">
        <v>2023</v>
      </c>
      <c r="C554" t="s">
        <v>169</v>
      </c>
      <c r="D554" t="b">
        <f>TRUE()</f>
        <v>1</v>
      </c>
      <c r="E554" t="b">
        <f>COUNTIF(connections!A:A, A554) &gt; 0</f>
        <v>0</v>
      </c>
      <c r="G554" t="s">
        <v>1859</v>
      </c>
    </row>
    <row r="555" spans="1:10" ht="15" customHeight="1" x14ac:dyDescent="0.25">
      <c r="A555" t="s">
        <v>1860</v>
      </c>
      <c r="B555">
        <v>2021</v>
      </c>
      <c r="C555" t="s">
        <v>175</v>
      </c>
      <c r="D555" t="b">
        <v>1</v>
      </c>
      <c r="E555" t="b">
        <f>COUNTIF(connections!A:A, A555) &gt; 0</f>
        <v>0</v>
      </c>
      <c r="G555" t="s">
        <v>1861</v>
      </c>
      <c r="H555" t="s">
        <v>180</v>
      </c>
      <c r="I555" t="s">
        <v>1862</v>
      </c>
      <c r="J555" s="10" t="s">
        <v>1863</v>
      </c>
    </row>
    <row r="556" spans="1:10" ht="15" customHeight="1" x14ac:dyDescent="0.25">
      <c r="A556" t="s">
        <v>1864</v>
      </c>
      <c r="B556">
        <v>2018</v>
      </c>
      <c r="C556" t="s">
        <v>169</v>
      </c>
      <c r="D556" t="b">
        <f>FALSE()</f>
        <v>0</v>
      </c>
      <c r="E556" t="b">
        <f>COUNTIF(connections!A:A, A556) &gt; 0</f>
        <v>0</v>
      </c>
      <c r="G556" t="s">
        <v>1865</v>
      </c>
      <c r="H556" t="s">
        <v>180</v>
      </c>
      <c r="I556" t="s">
        <v>1866</v>
      </c>
      <c r="J556" s="1" t="s">
        <v>1867</v>
      </c>
    </row>
    <row r="557" spans="1:10" ht="15" customHeight="1" x14ac:dyDescent="0.25">
      <c r="A557" t="s">
        <v>1868</v>
      </c>
      <c r="B557">
        <v>2026</v>
      </c>
      <c r="C557" t="s">
        <v>169</v>
      </c>
      <c r="D557" t="b">
        <f>TRUE()</f>
        <v>1</v>
      </c>
      <c r="E557" t="b">
        <f>COUNTIF(connections!A:A, A557) &gt; 0</f>
        <v>0</v>
      </c>
      <c r="G557" t="s">
        <v>1869</v>
      </c>
    </row>
    <row r="558" spans="1:10" ht="15" customHeight="1" x14ac:dyDescent="0.25">
      <c r="A558" t="s">
        <v>1870</v>
      </c>
      <c r="B558">
        <v>2025</v>
      </c>
      <c r="C558" t="s">
        <v>169</v>
      </c>
      <c r="D558" t="b">
        <f>TRUE()</f>
        <v>1</v>
      </c>
      <c r="E558" t="b">
        <f>COUNTIF(connections!A:A, A558) &gt; 0</f>
        <v>0</v>
      </c>
      <c r="G558" t="s">
        <v>1871</v>
      </c>
    </row>
    <row r="559" spans="1:10" ht="15" customHeight="1" x14ac:dyDescent="0.25">
      <c r="A559" t="s">
        <v>1872</v>
      </c>
      <c r="B559">
        <v>2026</v>
      </c>
      <c r="C559" t="s">
        <v>169</v>
      </c>
      <c r="D559" t="b">
        <f>TRUE()</f>
        <v>1</v>
      </c>
      <c r="E559" t="b">
        <f>COUNTIF(connections!A:A, A559) &gt; 0</f>
        <v>0</v>
      </c>
      <c r="G559" t="s">
        <v>1873</v>
      </c>
      <c r="J559" s="10" t="s">
        <v>1874</v>
      </c>
    </row>
    <row r="560" spans="1:10" ht="15" customHeight="1" x14ac:dyDescent="0.25">
      <c r="A560" t="s">
        <v>1875</v>
      </c>
      <c r="B560">
        <v>1987</v>
      </c>
      <c r="C560" t="s">
        <v>172</v>
      </c>
      <c r="D560" t="b">
        <f>TRUE()</f>
        <v>1</v>
      </c>
      <c r="E560" t="b">
        <f>COUNTIF(connections!A:A, A560) &gt; 0</f>
        <v>1</v>
      </c>
      <c r="G560" t="s">
        <v>1876</v>
      </c>
      <c r="H560" t="s">
        <v>180</v>
      </c>
      <c r="I560" t="s">
        <v>1877</v>
      </c>
    </row>
    <row r="561" spans="1:10" ht="15" customHeight="1" x14ac:dyDescent="0.25">
      <c r="A561" t="s">
        <v>1878</v>
      </c>
      <c r="B561">
        <v>2015</v>
      </c>
      <c r="C561" t="s">
        <v>172</v>
      </c>
      <c r="D561" t="b">
        <f>TRUE()</f>
        <v>1</v>
      </c>
      <c r="E561" t="b">
        <f>COUNTIF(connections!A:A, A561) &gt; 0</f>
        <v>1</v>
      </c>
      <c r="G561" t="s">
        <v>1879</v>
      </c>
    </row>
    <row r="562" spans="1:10" ht="15" customHeight="1" x14ac:dyDescent="0.25">
      <c r="A562" t="s">
        <v>1880</v>
      </c>
      <c r="B562">
        <v>2019</v>
      </c>
      <c r="C562" t="s">
        <v>172</v>
      </c>
      <c r="D562" t="b">
        <f>TRUE()</f>
        <v>1</v>
      </c>
      <c r="E562" t="b">
        <f>COUNTIF(connections!A:A, A562) &gt; 0</f>
        <v>0</v>
      </c>
      <c r="G562" t="s">
        <v>1881</v>
      </c>
      <c r="H562" t="s">
        <v>180</v>
      </c>
      <c r="I562" t="s">
        <v>1882</v>
      </c>
      <c r="J562" s="10" t="s">
        <v>1883</v>
      </c>
    </row>
    <row r="563" spans="1:10" ht="15" customHeight="1" x14ac:dyDescent="0.25">
      <c r="A563" t="s">
        <v>1884</v>
      </c>
      <c r="B563">
        <v>2017</v>
      </c>
      <c r="C563" t="s">
        <v>172</v>
      </c>
      <c r="D563" t="b">
        <f>TRUE()</f>
        <v>1</v>
      </c>
      <c r="E563" t="b">
        <f>COUNTIF(connections!A:A, A563) &gt; 0</f>
        <v>1</v>
      </c>
      <c r="G563" t="s">
        <v>1885</v>
      </c>
    </row>
    <row r="564" spans="1:10" ht="15" customHeight="1" x14ac:dyDescent="0.25">
      <c r="A564" t="s">
        <v>1886</v>
      </c>
      <c r="B564">
        <v>2025</v>
      </c>
      <c r="C564" t="s">
        <v>175</v>
      </c>
      <c r="D564" t="b">
        <f>TRUE()</f>
        <v>1</v>
      </c>
      <c r="E564" t="b">
        <f>COUNTIF(connections!A:A, A564) &gt; 0</f>
        <v>0</v>
      </c>
      <c r="F564" t="s">
        <v>257</v>
      </c>
      <c r="G564" t="s">
        <v>1887</v>
      </c>
    </row>
    <row r="565" spans="1:10" ht="15" customHeight="1" x14ac:dyDescent="0.25">
      <c r="A565" t="s">
        <v>1888</v>
      </c>
      <c r="B565">
        <v>2020</v>
      </c>
      <c r="C565" t="s">
        <v>169</v>
      </c>
      <c r="D565" t="b">
        <f>TRUE()</f>
        <v>1</v>
      </c>
      <c r="E565" t="b">
        <f>COUNTIF(connections!A:A, A565) &gt; 0</f>
        <v>0</v>
      </c>
      <c r="G565" t="s">
        <v>1889</v>
      </c>
      <c r="H565" t="s">
        <v>180</v>
      </c>
      <c r="I565" t="s">
        <v>1890</v>
      </c>
      <c r="J565" s="1" t="s">
        <v>1891</v>
      </c>
    </row>
    <row r="566" spans="1:10" ht="15" customHeight="1" x14ac:dyDescent="0.25">
      <c r="A566" t="s">
        <v>1892</v>
      </c>
      <c r="B566">
        <v>2014</v>
      </c>
      <c r="C566" t="s">
        <v>172</v>
      </c>
      <c r="D566" t="b">
        <f>TRUE()</f>
        <v>1</v>
      </c>
      <c r="E566" t="b">
        <f>COUNTIF(connections!A:A, A566) &gt; 0</f>
        <v>1</v>
      </c>
      <c r="G566" t="s">
        <v>1893</v>
      </c>
      <c r="H566" t="s">
        <v>180</v>
      </c>
      <c r="I566" t="s">
        <v>1894</v>
      </c>
      <c r="J566" s="10" t="s">
        <v>1895</v>
      </c>
    </row>
    <row r="567" spans="1:10" ht="15" customHeight="1" x14ac:dyDescent="0.25">
      <c r="A567" t="s">
        <v>1896</v>
      </c>
      <c r="B567">
        <v>2019</v>
      </c>
      <c r="C567" t="s">
        <v>172</v>
      </c>
      <c r="D567" t="b">
        <f>TRUE()</f>
        <v>1</v>
      </c>
      <c r="E567" t="b">
        <f>COUNTIF(connections!A:A, A567) &gt; 0</f>
        <v>0</v>
      </c>
      <c r="G567" t="s">
        <v>1897</v>
      </c>
      <c r="H567" t="s">
        <v>180</v>
      </c>
      <c r="I567" t="s">
        <v>1898</v>
      </c>
      <c r="J567" s="1" t="s">
        <v>1899</v>
      </c>
    </row>
    <row r="568" spans="1:10" ht="15" customHeight="1" x14ac:dyDescent="0.25">
      <c r="A568" t="s">
        <v>9843</v>
      </c>
      <c r="B568">
        <v>2021</v>
      </c>
      <c r="C568" t="s">
        <v>169</v>
      </c>
      <c r="D568" t="b">
        <v>0</v>
      </c>
      <c r="E568" t="b">
        <f>COUNTIF(connections!A:A, A568) &gt; 0</f>
        <v>0</v>
      </c>
      <c r="G568" t="s">
        <v>9844</v>
      </c>
      <c r="H568" t="s">
        <v>180</v>
      </c>
      <c r="I568" t="s">
        <v>9845</v>
      </c>
      <c r="J568" s="10" t="s">
        <v>9842</v>
      </c>
    </row>
    <row r="569" spans="1:10" ht="15" customHeight="1" x14ac:dyDescent="0.25">
      <c r="A569" t="s">
        <v>7792</v>
      </c>
      <c r="B569">
        <v>2026</v>
      </c>
      <c r="C569" t="s">
        <v>175</v>
      </c>
      <c r="D569" t="b">
        <f>TRUE()</f>
        <v>1</v>
      </c>
      <c r="E569" t="b">
        <f>COUNTIF(connections!A:A, A569) &gt; 0</f>
        <v>0</v>
      </c>
      <c r="G569" t="s">
        <v>7775</v>
      </c>
      <c r="J569" s="10" t="s">
        <v>7776</v>
      </c>
    </row>
    <row r="570" spans="1:10" ht="15" customHeight="1" x14ac:dyDescent="0.25">
      <c r="A570" t="s">
        <v>1900</v>
      </c>
      <c r="B570">
        <v>2023</v>
      </c>
      <c r="C570" t="s">
        <v>169</v>
      </c>
      <c r="D570" t="b">
        <f>FALSE()</f>
        <v>0</v>
      </c>
      <c r="E570" t="b">
        <f>COUNTIF(connections!A:A, A570) &gt; 0</f>
        <v>0</v>
      </c>
      <c r="G570" t="s">
        <v>1901</v>
      </c>
      <c r="H570" t="s">
        <v>180</v>
      </c>
      <c r="I570" t="s">
        <v>1902</v>
      </c>
      <c r="J570" s="1" t="s">
        <v>1903</v>
      </c>
    </row>
    <row r="571" spans="1:10" ht="15" customHeight="1" x14ac:dyDescent="0.25">
      <c r="A571" t="s">
        <v>1904</v>
      </c>
      <c r="B571">
        <v>2014</v>
      </c>
      <c r="C571" t="s">
        <v>169</v>
      </c>
      <c r="D571" t="b">
        <v>1</v>
      </c>
      <c r="E571" t="b">
        <f>COUNTIF(connections!A:A, A571) &gt; 0</f>
        <v>0</v>
      </c>
      <c r="G571" t="s">
        <v>1905</v>
      </c>
      <c r="J571" s="10" t="s">
        <v>1906</v>
      </c>
    </row>
    <row r="572" spans="1:10" ht="15" customHeight="1" x14ac:dyDescent="0.25">
      <c r="A572" t="s">
        <v>1907</v>
      </c>
      <c r="B572">
        <v>2025</v>
      </c>
      <c r="C572" t="s">
        <v>215</v>
      </c>
      <c r="D572" t="b">
        <f>FALSE()</f>
        <v>0</v>
      </c>
      <c r="E572" t="b">
        <f>COUNTIF(connections!A:A, A572) &gt; 0</f>
        <v>0</v>
      </c>
      <c r="G572" t="s">
        <v>1908</v>
      </c>
      <c r="H572" t="s">
        <v>180</v>
      </c>
      <c r="I572" t="s">
        <v>1909</v>
      </c>
      <c r="J572" s="1" t="s">
        <v>1910</v>
      </c>
    </row>
    <row r="573" spans="1:10" ht="15" customHeight="1" x14ac:dyDescent="0.25">
      <c r="A573" t="s">
        <v>1911</v>
      </c>
      <c r="B573">
        <v>2022</v>
      </c>
      <c r="C573" t="s">
        <v>172</v>
      </c>
      <c r="D573" t="b">
        <f>TRUE()</f>
        <v>1</v>
      </c>
      <c r="E573" t="b">
        <f>COUNTIF(connections!A:A, A573) &gt; 0</f>
        <v>0</v>
      </c>
      <c r="G573" t="s">
        <v>1912</v>
      </c>
      <c r="H573" t="s">
        <v>180</v>
      </c>
      <c r="I573" t="s">
        <v>1913</v>
      </c>
    </row>
    <row r="574" spans="1:10" ht="15" customHeight="1" x14ac:dyDescent="0.25">
      <c r="A574" t="s">
        <v>1914</v>
      </c>
      <c r="B574">
        <v>2025</v>
      </c>
      <c r="C574" t="s">
        <v>175</v>
      </c>
      <c r="D574" t="b">
        <f>TRUE()</f>
        <v>1</v>
      </c>
      <c r="E574" t="b">
        <f>COUNTIF(connections!A:A, A574) &gt; 0</f>
        <v>0</v>
      </c>
      <c r="G574" t="s">
        <v>1915</v>
      </c>
      <c r="H574" t="s">
        <v>180</v>
      </c>
      <c r="I574" t="s">
        <v>1916</v>
      </c>
      <c r="J574" s="1" t="s">
        <v>1917</v>
      </c>
    </row>
    <row r="575" spans="1:10" ht="15" customHeight="1" x14ac:dyDescent="0.25">
      <c r="A575" t="s">
        <v>1918</v>
      </c>
      <c r="B575">
        <v>2025</v>
      </c>
      <c r="C575" t="s">
        <v>172</v>
      </c>
      <c r="D575" t="b">
        <f>TRUE()</f>
        <v>1</v>
      </c>
      <c r="E575" t="b">
        <f>COUNTIF(connections!A:A, A575) &gt; 0</f>
        <v>0</v>
      </c>
      <c r="G575" t="s">
        <v>1919</v>
      </c>
    </row>
    <row r="576" spans="1:10" ht="15" customHeight="1" x14ac:dyDescent="0.25">
      <c r="A576" t="s">
        <v>1920</v>
      </c>
      <c r="B576">
        <v>2023</v>
      </c>
      <c r="C576" t="s">
        <v>169</v>
      </c>
      <c r="D576" t="b">
        <f>TRUE()</f>
        <v>1</v>
      </c>
      <c r="E576" t="b">
        <f>COUNTIF(connections!A:A, A576) &gt; 0</f>
        <v>0</v>
      </c>
      <c r="G576" t="s">
        <v>1921</v>
      </c>
      <c r="H576" t="s">
        <v>180</v>
      </c>
      <c r="I576" t="s">
        <v>1922</v>
      </c>
      <c r="J576" s="1" t="s">
        <v>1923</v>
      </c>
    </row>
    <row r="577" spans="1:10" ht="15" customHeight="1" x14ac:dyDescent="0.25">
      <c r="A577" t="s">
        <v>7879</v>
      </c>
      <c r="B577">
        <v>2026</v>
      </c>
      <c r="C577" t="s">
        <v>169</v>
      </c>
      <c r="D577" t="b">
        <f>TRUE()</f>
        <v>1</v>
      </c>
      <c r="E577" t="b">
        <f>COUNTIF(connections!A:A, A577) &gt; 0</f>
        <v>0</v>
      </c>
      <c r="G577" t="s">
        <v>7880</v>
      </c>
      <c r="J577" s="10" t="s">
        <v>7881</v>
      </c>
    </row>
    <row r="578" spans="1:10" ht="15" customHeight="1" x14ac:dyDescent="0.25">
      <c r="A578" t="s">
        <v>1924</v>
      </c>
      <c r="B578">
        <v>2025</v>
      </c>
      <c r="C578" t="s">
        <v>215</v>
      </c>
      <c r="D578" t="b">
        <f>TRUE()</f>
        <v>1</v>
      </c>
      <c r="E578" t="b">
        <f>COUNTIF(connections!A:A, A578) &gt; 0</f>
        <v>0</v>
      </c>
      <c r="F578" t="s">
        <v>1157</v>
      </c>
      <c r="G578" t="s">
        <v>1925</v>
      </c>
    </row>
    <row r="579" spans="1:10" ht="15" customHeight="1" x14ac:dyDescent="0.25">
      <c r="A579" t="s">
        <v>1926</v>
      </c>
      <c r="B579">
        <v>2021</v>
      </c>
      <c r="C579" t="s">
        <v>169</v>
      </c>
      <c r="D579" t="b">
        <f>TRUE()</f>
        <v>1</v>
      </c>
      <c r="E579" t="b">
        <f>COUNTIF(connections!A:A, A579) &gt; 0</f>
        <v>1</v>
      </c>
      <c r="G579" t="s">
        <v>1927</v>
      </c>
      <c r="H579" t="s">
        <v>180</v>
      </c>
      <c r="I579" t="s">
        <v>1928</v>
      </c>
      <c r="J579" s="1" t="s">
        <v>1929</v>
      </c>
    </row>
    <row r="580" spans="1:10" ht="15" customHeight="1" x14ac:dyDescent="0.25">
      <c r="A580" t="s">
        <v>1930</v>
      </c>
      <c r="B580">
        <v>2023</v>
      </c>
      <c r="C580" t="s">
        <v>172</v>
      </c>
      <c r="D580" t="b">
        <f>TRUE()</f>
        <v>1</v>
      </c>
      <c r="E580" t="b">
        <f>COUNTIF(connections!A:A, A580) &gt; 0</f>
        <v>0</v>
      </c>
      <c r="G580" t="s">
        <v>1931</v>
      </c>
      <c r="H580" t="s">
        <v>180</v>
      </c>
      <c r="I580" t="s">
        <v>1932</v>
      </c>
      <c r="J580" s="1" t="s">
        <v>1933</v>
      </c>
    </row>
    <row r="581" spans="1:10" ht="15" customHeight="1" x14ac:dyDescent="0.25">
      <c r="A581" t="s">
        <v>1934</v>
      </c>
      <c r="B581">
        <v>2026</v>
      </c>
      <c r="C581" t="s">
        <v>169</v>
      </c>
      <c r="D581" t="b">
        <v>1</v>
      </c>
      <c r="E581" t="b">
        <f>COUNTIF(connections!A:A, A581) &gt; 0</f>
        <v>0</v>
      </c>
      <c r="G581" t="s">
        <v>1935</v>
      </c>
      <c r="J581" s="10" t="s">
        <v>1936</v>
      </c>
    </row>
    <row r="582" spans="1:10" ht="15" customHeight="1" x14ac:dyDescent="0.25">
      <c r="A582" t="s">
        <v>1937</v>
      </c>
      <c r="B582">
        <v>2015</v>
      </c>
      <c r="C582" t="s">
        <v>172</v>
      </c>
      <c r="D582" t="b">
        <f>TRUE()</f>
        <v>1</v>
      </c>
      <c r="E582" t="b">
        <f>COUNTIF(connections!A:A, A582) &gt; 0</f>
        <v>0</v>
      </c>
      <c r="G582" t="s">
        <v>1938</v>
      </c>
      <c r="H582" t="s">
        <v>180</v>
      </c>
      <c r="I582" t="s">
        <v>1939</v>
      </c>
    </row>
    <row r="583" spans="1:10" ht="15" customHeight="1" x14ac:dyDescent="0.25">
      <c r="A583" t="s">
        <v>1940</v>
      </c>
      <c r="B583">
        <v>2021</v>
      </c>
      <c r="C583" t="s">
        <v>215</v>
      </c>
      <c r="D583" t="b">
        <f>TRUE()</f>
        <v>1</v>
      </c>
      <c r="E583" t="b">
        <f>COUNTIF(connections!A:A, A583) &gt; 0</f>
        <v>1</v>
      </c>
      <c r="F583" t="s">
        <v>1157</v>
      </c>
      <c r="G583" t="s">
        <v>1941</v>
      </c>
      <c r="H583" t="s">
        <v>180</v>
      </c>
      <c r="I583" t="s">
        <v>1942</v>
      </c>
      <c r="J583" s="1" t="s">
        <v>1943</v>
      </c>
    </row>
    <row r="584" spans="1:10" ht="15" customHeight="1" x14ac:dyDescent="0.25">
      <c r="A584" t="s">
        <v>12651</v>
      </c>
      <c r="B584">
        <v>2026</v>
      </c>
      <c r="C584" t="s">
        <v>169</v>
      </c>
      <c r="D584" t="b">
        <v>1</v>
      </c>
      <c r="E584" t="b">
        <f>COUNTIF(connections!A:A, A584) &gt; 0</f>
        <v>0</v>
      </c>
      <c r="G584" t="s">
        <v>12652</v>
      </c>
      <c r="J584" s="10" t="s">
        <v>12653</v>
      </c>
    </row>
    <row r="585" spans="1:10" ht="15" customHeight="1" x14ac:dyDescent="0.25">
      <c r="A585" t="s">
        <v>8077</v>
      </c>
      <c r="B585">
        <v>2026</v>
      </c>
      <c r="C585" t="s">
        <v>169</v>
      </c>
      <c r="D585" t="b">
        <f>TRUE()</f>
        <v>1</v>
      </c>
      <c r="E585" t="b">
        <f>COUNTIF(connections!A:A, A585) &gt; 0</f>
        <v>0</v>
      </c>
      <c r="F585" t="s">
        <v>1023</v>
      </c>
      <c r="G585" t="s">
        <v>8078</v>
      </c>
      <c r="J585" s="10" t="s">
        <v>8079</v>
      </c>
    </row>
    <row r="586" spans="1:10" ht="15" customHeight="1" x14ac:dyDescent="0.25">
      <c r="A586" t="s">
        <v>1944</v>
      </c>
      <c r="B586">
        <v>2022</v>
      </c>
      <c r="C586" t="s">
        <v>175</v>
      </c>
      <c r="D586" t="b">
        <f>TRUE()</f>
        <v>1</v>
      </c>
      <c r="E586" t="b">
        <f>COUNTIF(connections!A:A, A586) &gt; 0</f>
        <v>1</v>
      </c>
      <c r="F586" t="s">
        <v>347</v>
      </c>
      <c r="G586" t="s">
        <v>1945</v>
      </c>
      <c r="H586" t="s">
        <v>180</v>
      </c>
      <c r="I586" t="s">
        <v>1946</v>
      </c>
      <c r="J586" s="1" t="s">
        <v>1947</v>
      </c>
    </row>
    <row r="587" spans="1:10" ht="15" customHeight="1" x14ac:dyDescent="0.25">
      <c r="A587" t="s">
        <v>1948</v>
      </c>
      <c r="B587">
        <v>2026</v>
      </c>
      <c r="C587" t="s">
        <v>175</v>
      </c>
      <c r="D587" t="b">
        <f>TRUE()</f>
        <v>1</v>
      </c>
      <c r="E587" t="b">
        <f>COUNTIF(connections!A:A, A587) &gt; 0</f>
        <v>0</v>
      </c>
      <c r="G587" t="s">
        <v>1949</v>
      </c>
      <c r="J587" s="10" t="s">
        <v>1950</v>
      </c>
    </row>
    <row r="588" spans="1:10" ht="15" customHeight="1" x14ac:dyDescent="0.25">
      <c r="A588" t="s">
        <v>7616</v>
      </c>
      <c r="B588">
        <v>2026</v>
      </c>
      <c r="C588" t="s">
        <v>169</v>
      </c>
      <c r="D588" t="b">
        <f>TRUE()</f>
        <v>1</v>
      </c>
      <c r="E588" t="b">
        <f>COUNTIF(connections!A:A, A588) &gt; 0</f>
        <v>0</v>
      </c>
      <c r="G588" t="s">
        <v>7617</v>
      </c>
      <c r="J588" s="10" t="s">
        <v>7618</v>
      </c>
    </row>
    <row r="589" spans="1:10" ht="15" customHeight="1" x14ac:dyDescent="0.25">
      <c r="A589" t="s">
        <v>1951</v>
      </c>
      <c r="B589">
        <v>2024</v>
      </c>
      <c r="C589" t="s">
        <v>169</v>
      </c>
      <c r="D589" t="b">
        <f>TRUE()</f>
        <v>1</v>
      </c>
      <c r="E589" t="b">
        <f>COUNTIF(connections!A:A, A589) &gt; 0</f>
        <v>0</v>
      </c>
      <c r="G589" t="s">
        <v>1952</v>
      </c>
      <c r="H589" t="s">
        <v>180</v>
      </c>
      <c r="I589" t="s">
        <v>1953</v>
      </c>
      <c r="J589" s="1" t="s">
        <v>1954</v>
      </c>
    </row>
    <row r="590" spans="1:10" ht="15" customHeight="1" x14ac:dyDescent="0.25">
      <c r="A590" t="s">
        <v>1955</v>
      </c>
      <c r="B590">
        <v>2023</v>
      </c>
      <c r="C590" t="s">
        <v>169</v>
      </c>
      <c r="D590" t="b">
        <f>TRUE()</f>
        <v>1</v>
      </c>
      <c r="E590" t="b">
        <f>COUNTIF(connections!A:A, A590) &gt; 0</f>
        <v>0</v>
      </c>
      <c r="G590" t="s">
        <v>1956</v>
      </c>
      <c r="H590" t="s">
        <v>180</v>
      </c>
      <c r="I590" t="s">
        <v>1957</v>
      </c>
      <c r="J590" s="1" t="s">
        <v>1958</v>
      </c>
    </row>
    <row r="591" spans="1:10" ht="15" customHeight="1" x14ac:dyDescent="0.25">
      <c r="A591" t="s">
        <v>9885</v>
      </c>
      <c r="B591">
        <v>2025</v>
      </c>
      <c r="C591" t="s">
        <v>169</v>
      </c>
      <c r="D591" t="b">
        <v>1</v>
      </c>
      <c r="E591" t="b">
        <f>COUNTIF(connections!A:A, A591) &gt; 0</f>
        <v>0</v>
      </c>
      <c r="G591" t="s">
        <v>9887</v>
      </c>
      <c r="H591" t="s">
        <v>180</v>
      </c>
      <c r="I591" t="s">
        <v>9889</v>
      </c>
      <c r="J591" s="10" t="s">
        <v>9886</v>
      </c>
    </row>
    <row r="592" spans="1:10" ht="15" customHeight="1" x14ac:dyDescent="0.25">
      <c r="A592" t="s">
        <v>1959</v>
      </c>
      <c r="B592">
        <v>2025</v>
      </c>
      <c r="C592" t="s">
        <v>175</v>
      </c>
      <c r="D592" t="b">
        <f>TRUE()</f>
        <v>1</v>
      </c>
      <c r="E592" t="b">
        <f>COUNTIF(connections!A:A, A592) &gt; 0</f>
        <v>0</v>
      </c>
      <c r="F592" t="s">
        <v>308</v>
      </c>
      <c r="G592" t="s">
        <v>1960</v>
      </c>
      <c r="H592" t="s">
        <v>180</v>
      </c>
      <c r="I592" t="s">
        <v>1961</v>
      </c>
      <c r="J592" s="1" t="s">
        <v>1962</v>
      </c>
    </row>
    <row r="593" spans="1:10" ht="15" customHeight="1" x14ac:dyDescent="0.25">
      <c r="A593" t="s">
        <v>1963</v>
      </c>
      <c r="B593">
        <v>2012</v>
      </c>
      <c r="C593" t="s">
        <v>172</v>
      </c>
      <c r="D593" t="b">
        <f>TRUE()</f>
        <v>1</v>
      </c>
      <c r="E593" t="b">
        <f>COUNTIF(connections!A:A, A593) &gt; 0</f>
        <v>1</v>
      </c>
      <c r="G593" t="s">
        <v>1964</v>
      </c>
      <c r="H593" t="s">
        <v>180</v>
      </c>
      <c r="I593" t="s">
        <v>8285</v>
      </c>
      <c r="J593" s="10" t="s">
        <v>1965</v>
      </c>
    </row>
    <row r="594" spans="1:10" ht="15" customHeight="1" x14ac:dyDescent="0.25">
      <c r="A594" t="s">
        <v>1966</v>
      </c>
      <c r="B594">
        <v>2022</v>
      </c>
      <c r="C594" t="s">
        <v>215</v>
      </c>
      <c r="D594" t="b">
        <f>FALSE()</f>
        <v>0</v>
      </c>
      <c r="E594" t="b">
        <f>COUNTIF(connections!A:A, A594) &gt; 0</f>
        <v>0</v>
      </c>
      <c r="F594" t="s">
        <v>257</v>
      </c>
      <c r="G594" t="s">
        <v>1967</v>
      </c>
      <c r="H594" t="s">
        <v>180</v>
      </c>
      <c r="I594" t="s">
        <v>1968</v>
      </c>
      <c r="J594" s="1" t="s">
        <v>1969</v>
      </c>
    </row>
    <row r="595" spans="1:10" ht="15" customHeight="1" x14ac:dyDescent="0.25">
      <c r="A595" t="s">
        <v>1970</v>
      </c>
      <c r="B595">
        <v>2026</v>
      </c>
      <c r="C595" t="s">
        <v>175</v>
      </c>
      <c r="D595" t="b">
        <f>TRUE()</f>
        <v>1</v>
      </c>
      <c r="E595" t="b">
        <f>COUNTIF(connections!A:A, A595) &gt; 0</f>
        <v>0</v>
      </c>
      <c r="G595" t="s">
        <v>1971</v>
      </c>
      <c r="H595" t="s">
        <v>180</v>
      </c>
      <c r="I595" t="s">
        <v>8286</v>
      </c>
      <c r="J595" s="1" t="s">
        <v>1972</v>
      </c>
    </row>
    <row r="596" spans="1:10" ht="15" customHeight="1" x14ac:dyDescent="0.25">
      <c r="A596" t="s">
        <v>1973</v>
      </c>
      <c r="B596">
        <v>2021</v>
      </c>
      <c r="C596" t="s">
        <v>175</v>
      </c>
      <c r="D596" t="b">
        <f>TRUE()</f>
        <v>1</v>
      </c>
      <c r="E596" t="b">
        <f>COUNTIF(connections!A:A, A596) &gt; 0</f>
        <v>0</v>
      </c>
      <c r="F596" t="s">
        <v>347</v>
      </c>
      <c r="G596" t="s">
        <v>1974</v>
      </c>
    </row>
    <row r="597" spans="1:10" ht="15" customHeight="1" x14ac:dyDescent="0.25">
      <c r="A597" t="s">
        <v>1975</v>
      </c>
      <c r="B597">
        <v>2026</v>
      </c>
      <c r="C597" t="s">
        <v>175</v>
      </c>
      <c r="D597" t="b">
        <f>TRUE()</f>
        <v>1</v>
      </c>
      <c r="E597" t="b">
        <f>COUNTIF(connections!A:A, A597) &gt; 0</f>
        <v>0</v>
      </c>
      <c r="G597" t="s">
        <v>1976</v>
      </c>
    </row>
    <row r="598" spans="1:10" ht="15" customHeight="1" x14ac:dyDescent="0.25">
      <c r="A598" t="s">
        <v>1977</v>
      </c>
      <c r="B598">
        <v>2022</v>
      </c>
      <c r="C598" t="s">
        <v>175</v>
      </c>
      <c r="D598" t="b">
        <f>TRUE()</f>
        <v>1</v>
      </c>
      <c r="E598" t="b">
        <f>COUNTIF(connections!A:A, A598) &gt; 0</f>
        <v>0</v>
      </c>
      <c r="F598" t="s">
        <v>1978</v>
      </c>
      <c r="G598" t="s">
        <v>1979</v>
      </c>
      <c r="H598" t="s">
        <v>180</v>
      </c>
      <c r="I598" t="s">
        <v>1980</v>
      </c>
    </row>
    <row r="599" spans="1:10" ht="15" customHeight="1" x14ac:dyDescent="0.25">
      <c r="A599" t="s">
        <v>1981</v>
      </c>
      <c r="B599">
        <v>2024</v>
      </c>
      <c r="C599" t="s">
        <v>169</v>
      </c>
      <c r="D599" t="b">
        <f>FALSE()</f>
        <v>0</v>
      </c>
      <c r="E599" t="b">
        <f>COUNTIF(connections!A:A, A599) &gt; 0</f>
        <v>0</v>
      </c>
      <c r="G599" t="s">
        <v>1982</v>
      </c>
      <c r="H599" t="s">
        <v>180</v>
      </c>
      <c r="I599" t="s">
        <v>1983</v>
      </c>
      <c r="J599" s="1" t="s">
        <v>1984</v>
      </c>
    </row>
    <row r="600" spans="1:10" ht="15" customHeight="1" x14ac:dyDescent="0.25">
      <c r="A600" t="s">
        <v>1985</v>
      </c>
      <c r="B600">
        <v>2026</v>
      </c>
      <c r="C600" t="s">
        <v>215</v>
      </c>
      <c r="D600" t="b">
        <f>TRUE()</f>
        <v>1</v>
      </c>
      <c r="E600" t="b">
        <f>COUNTIF(connections!A:A, A600) &gt; 0</f>
        <v>0</v>
      </c>
      <c r="F600" t="s">
        <v>1978</v>
      </c>
      <c r="G600" t="s">
        <v>1986</v>
      </c>
      <c r="H600" t="s">
        <v>180</v>
      </c>
      <c r="I600" t="s">
        <v>1987</v>
      </c>
    </row>
    <row r="601" spans="1:10" ht="15" customHeight="1" x14ac:dyDescent="0.25">
      <c r="A601" t="s">
        <v>1988</v>
      </c>
      <c r="B601">
        <v>2021</v>
      </c>
      <c r="C601" t="s">
        <v>215</v>
      </c>
      <c r="D601" t="b">
        <f>TRUE()</f>
        <v>1</v>
      </c>
      <c r="E601" t="b">
        <f>COUNTIF(connections!A:A, A601) &gt; 0</f>
        <v>1</v>
      </c>
      <c r="F601" t="s">
        <v>1978</v>
      </c>
      <c r="G601" t="s">
        <v>1989</v>
      </c>
      <c r="H601" t="s">
        <v>180</v>
      </c>
      <c r="I601" t="s">
        <v>1990</v>
      </c>
    </row>
    <row r="602" spans="1:10" ht="15" customHeight="1" x14ac:dyDescent="0.25">
      <c r="A602" t="s">
        <v>1991</v>
      </c>
      <c r="B602">
        <v>2026</v>
      </c>
      <c r="C602" t="s">
        <v>215</v>
      </c>
      <c r="D602" t="b">
        <f>TRUE()</f>
        <v>1</v>
      </c>
      <c r="E602" t="b">
        <f>COUNTIF(connections!A:A, A602) &gt; 0</f>
        <v>0</v>
      </c>
      <c r="F602" t="s">
        <v>1978</v>
      </c>
      <c r="G602" t="s">
        <v>1992</v>
      </c>
      <c r="H602" t="s">
        <v>180</v>
      </c>
      <c r="I602" t="s">
        <v>1993</v>
      </c>
    </row>
    <row r="603" spans="1:10" ht="15" customHeight="1" x14ac:dyDescent="0.25">
      <c r="A603" t="s">
        <v>1994</v>
      </c>
      <c r="B603">
        <v>2009</v>
      </c>
      <c r="C603" t="s">
        <v>172</v>
      </c>
      <c r="D603" t="b">
        <f>TRUE()</f>
        <v>1</v>
      </c>
      <c r="E603" t="b">
        <f>COUNTIF(connections!A:A, A603) &gt; 0</f>
        <v>0</v>
      </c>
      <c r="F603" t="s">
        <v>1978</v>
      </c>
      <c r="G603" t="s">
        <v>1995</v>
      </c>
      <c r="H603" t="s">
        <v>180</v>
      </c>
      <c r="I603" t="s">
        <v>1996</v>
      </c>
    </row>
    <row r="604" spans="1:10" ht="15" customHeight="1" x14ac:dyDescent="0.25">
      <c r="A604" t="s">
        <v>1997</v>
      </c>
      <c r="B604">
        <v>2007</v>
      </c>
      <c r="C604" t="s">
        <v>172</v>
      </c>
      <c r="D604" t="b">
        <f>TRUE()</f>
        <v>1</v>
      </c>
      <c r="E604" t="b">
        <f>COUNTIF(connections!A:A, A604) &gt; 0</f>
        <v>1</v>
      </c>
      <c r="F604" t="s">
        <v>1978</v>
      </c>
      <c r="G604" t="s">
        <v>1998</v>
      </c>
      <c r="H604" t="s">
        <v>180</v>
      </c>
      <c r="I604" t="s">
        <v>1999</v>
      </c>
    </row>
    <row r="605" spans="1:10" ht="15" customHeight="1" x14ac:dyDescent="0.25">
      <c r="A605" t="s">
        <v>2000</v>
      </c>
      <c r="B605">
        <v>2012</v>
      </c>
      <c r="C605" t="s">
        <v>172</v>
      </c>
      <c r="D605" t="b">
        <f>TRUE()</f>
        <v>1</v>
      </c>
      <c r="E605" t="b">
        <f>COUNTIF(connections!A:A, A605) &gt; 0</f>
        <v>0</v>
      </c>
      <c r="F605" t="s">
        <v>1978</v>
      </c>
      <c r="G605" t="s">
        <v>2001</v>
      </c>
    </row>
    <row r="606" spans="1:10" ht="15" customHeight="1" x14ac:dyDescent="0.25">
      <c r="A606" t="s">
        <v>2002</v>
      </c>
      <c r="B606">
        <v>2005</v>
      </c>
      <c r="C606" t="s">
        <v>172</v>
      </c>
      <c r="D606" t="b">
        <f>TRUE()</f>
        <v>1</v>
      </c>
      <c r="E606" t="b">
        <f>COUNTIF(connections!A:A, A606) &gt; 0</f>
        <v>1</v>
      </c>
      <c r="F606" t="s">
        <v>1978</v>
      </c>
      <c r="G606" t="s">
        <v>2003</v>
      </c>
      <c r="H606" t="s">
        <v>180</v>
      </c>
      <c r="I606" t="s">
        <v>2004</v>
      </c>
    </row>
    <row r="607" spans="1:10" ht="15" customHeight="1" x14ac:dyDescent="0.25">
      <c r="A607" t="s">
        <v>2005</v>
      </c>
      <c r="B607">
        <v>2020</v>
      </c>
      <c r="C607" t="s">
        <v>172</v>
      </c>
      <c r="D607" t="b">
        <f>TRUE()</f>
        <v>1</v>
      </c>
      <c r="E607" t="b">
        <f>COUNTIF(connections!A:A, A607) &gt; 0</f>
        <v>0</v>
      </c>
      <c r="F607" t="s">
        <v>1978</v>
      </c>
      <c r="G607" t="s">
        <v>2006</v>
      </c>
    </row>
    <row r="608" spans="1:10" ht="15" customHeight="1" x14ac:dyDescent="0.25">
      <c r="A608" t="s">
        <v>2007</v>
      </c>
      <c r="B608">
        <v>2015</v>
      </c>
      <c r="C608" t="s">
        <v>172</v>
      </c>
      <c r="D608" t="b">
        <f>TRUE()</f>
        <v>1</v>
      </c>
      <c r="E608" t="b">
        <f>COUNTIF(connections!A:A, A608) &gt; 0</f>
        <v>0</v>
      </c>
      <c r="F608" t="s">
        <v>1978</v>
      </c>
      <c r="G608" t="s">
        <v>2008</v>
      </c>
    </row>
    <row r="609" spans="1:10" ht="15" customHeight="1" x14ac:dyDescent="0.25">
      <c r="A609" t="s">
        <v>7898</v>
      </c>
      <c r="B609">
        <v>2026</v>
      </c>
      <c r="C609" t="s">
        <v>169</v>
      </c>
      <c r="D609" t="b">
        <f>TRUE()</f>
        <v>1</v>
      </c>
      <c r="E609" t="b">
        <f>COUNTIF(connections!A:A, A609) &gt; 0</f>
        <v>0</v>
      </c>
      <c r="F609" t="s">
        <v>1978</v>
      </c>
      <c r="G609" t="s">
        <v>7899</v>
      </c>
      <c r="H609" t="s">
        <v>180</v>
      </c>
      <c r="I609" t="s">
        <v>7900</v>
      </c>
    </row>
    <row r="610" spans="1:10" ht="15" customHeight="1" x14ac:dyDescent="0.25">
      <c r="A610" t="s">
        <v>2009</v>
      </c>
      <c r="B610">
        <v>2024</v>
      </c>
      <c r="C610" t="s">
        <v>215</v>
      </c>
      <c r="D610" t="b">
        <f>TRUE()</f>
        <v>1</v>
      </c>
      <c r="E610" t="b">
        <f>COUNTIF(connections!A:A, A610) &gt; 0</f>
        <v>1</v>
      </c>
      <c r="F610" t="s">
        <v>1978</v>
      </c>
      <c r="G610" t="s">
        <v>2010</v>
      </c>
    </row>
    <row r="611" spans="1:10" ht="15" customHeight="1" x14ac:dyDescent="0.25">
      <c r="A611" t="s">
        <v>2011</v>
      </c>
      <c r="B611">
        <v>2025</v>
      </c>
      <c r="C611" t="s">
        <v>215</v>
      </c>
      <c r="D611" t="b">
        <f>TRUE()</f>
        <v>1</v>
      </c>
      <c r="E611" t="b">
        <f>COUNTIF(connections!A:A, A611) &gt; 0</f>
        <v>0</v>
      </c>
      <c r="F611" t="s">
        <v>1978</v>
      </c>
      <c r="G611" t="s">
        <v>2012</v>
      </c>
      <c r="H611" t="s">
        <v>180</v>
      </c>
      <c r="I611" t="s">
        <v>2013</v>
      </c>
    </row>
    <row r="612" spans="1:10" ht="15" customHeight="1" x14ac:dyDescent="0.25">
      <c r="A612" t="s">
        <v>14103</v>
      </c>
      <c r="B612">
        <v>2026</v>
      </c>
      <c r="C612" t="s">
        <v>169</v>
      </c>
      <c r="D612" t="b">
        <v>1</v>
      </c>
      <c r="E612" t="b">
        <f>COUNTIF(connections!A:A, A612) &gt; 0</f>
        <v>0</v>
      </c>
      <c r="G612" t="s">
        <v>14104</v>
      </c>
      <c r="J612" s="10" t="s">
        <v>14105</v>
      </c>
    </row>
    <row r="613" spans="1:10" ht="15" customHeight="1" x14ac:dyDescent="0.25">
      <c r="A613" t="s">
        <v>2014</v>
      </c>
      <c r="B613">
        <v>2020</v>
      </c>
      <c r="C613" t="s">
        <v>215</v>
      </c>
      <c r="D613" t="b">
        <f>TRUE()</f>
        <v>1</v>
      </c>
      <c r="E613" t="b">
        <f>COUNTIF(connections!A:A, A613) &gt; 0</f>
        <v>1</v>
      </c>
      <c r="G613" t="s">
        <v>2015</v>
      </c>
    </row>
    <row r="614" spans="1:10" ht="15" customHeight="1" x14ac:dyDescent="0.25">
      <c r="A614" t="s">
        <v>2016</v>
      </c>
      <c r="B614">
        <v>2003</v>
      </c>
      <c r="C614" t="s">
        <v>172</v>
      </c>
      <c r="D614" t="b">
        <f>TRUE()</f>
        <v>1</v>
      </c>
      <c r="E614" t="b">
        <f>COUNTIF(connections!A:A, A614) &gt; 0</f>
        <v>1</v>
      </c>
      <c r="G614" t="s">
        <v>2017</v>
      </c>
      <c r="H614" t="s">
        <v>180</v>
      </c>
      <c r="I614" t="s">
        <v>2018</v>
      </c>
    </row>
    <row r="615" spans="1:10" ht="15" customHeight="1" x14ac:dyDescent="0.25">
      <c r="A615" t="s">
        <v>9913</v>
      </c>
      <c r="B615">
        <v>2026</v>
      </c>
      <c r="C615" t="s">
        <v>175</v>
      </c>
      <c r="D615" t="b">
        <v>0</v>
      </c>
      <c r="E615" t="b">
        <f>COUNTIF(connections!A:A, A615) &gt; 0</f>
        <v>0</v>
      </c>
      <c r="G615" t="s">
        <v>9914</v>
      </c>
      <c r="J615" s="10" t="s">
        <v>9915</v>
      </c>
    </row>
    <row r="616" spans="1:10" ht="15" customHeight="1" x14ac:dyDescent="0.25">
      <c r="A616" t="s">
        <v>2019</v>
      </c>
      <c r="B616">
        <v>2024</v>
      </c>
      <c r="C616" t="s">
        <v>169</v>
      </c>
      <c r="D616" t="b">
        <f>TRUE()</f>
        <v>1</v>
      </c>
      <c r="E616" t="b">
        <f>COUNTIF(connections!A:A, A616) &gt; 0</f>
        <v>0</v>
      </c>
      <c r="G616" t="s">
        <v>2020</v>
      </c>
    </row>
    <row r="617" spans="1:10" ht="15" customHeight="1" x14ac:dyDescent="0.25">
      <c r="A617" t="s">
        <v>9916</v>
      </c>
      <c r="B617">
        <v>2026</v>
      </c>
      <c r="C617" t="s">
        <v>169</v>
      </c>
      <c r="D617" t="b">
        <v>0</v>
      </c>
      <c r="E617" t="b">
        <f>COUNTIF(connections!A:A, A617) &gt; 0</f>
        <v>0</v>
      </c>
      <c r="G617" t="s">
        <v>9918</v>
      </c>
      <c r="J617" s="10" t="s">
        <v>9917</v>
      </c>
    </row>
    <row r="618" spans="1:10" ht="15" customHeight="1" x14ac:dyDescent="0.25">
      <c r="A618" t="s">
        <v>2021</v>
      </c>
      <c r="B618">
        <v>2026</v>
      </c>
      <c r="C618" t="s">
        <v>215</v>
      </c>
      <c r="D618" t="b">
        <f>TRUE()</f>
        <v>1</v>
      </c>
      <c r="E618" t="b">
        <f>COUNTIF(connections!A:A, A618) &gt; 0</f>
        <v>0</v>
      </c>
      <c r="F618" t="s">
        <v>724</v>
      </c>
      <c r="G618" t="s">
        <v>2022</v>
      </c>
      <c r="J618" s="1" t="s">
        <v>2023</v>
      </c>
    </row>
    <row r="619" spans="1:10" ht="15" customHeight="1" x14ac:dyDescent="0.25">
      <c r="A619" t="s">
        <v>2024</v>
      </c>
      <c r="B619">
        <v>2022</v>
      </c>
      <c r="C619" t="s">
        <v>169</v>
      </c>
      <c r="D619" t="b">
        <f>TRUE()</f>
        <v>1</v>
      </c>
      <c r="E619" t="b">
        <f>COUNTIF(connections!A:A, A619) &gt; 0</f>
        <v>0</v>
      </c>
      <c r="G619" t="s">
        <v>2025</v>
      </c>
      <c r="H619" t="s">
        <v>180</v>
      </c>
      <c r="I619" t="s">
        <v>2026</v>
      </c>
      <c r="J619" s="1" t="s">
        <v>2027</v>
      </c>
    </row>
    <row r="620" spans="1:10" ht="15" customHeight="1" x14ac:dyDescent="0.25">
      <c r="A620" t="s">
        <v>8065</v>
      </c>
      <c r="B620">
        <v>2024</v>
      </c>
      <c r="C620" t="s">
        <v>175</v>
      </c>
      <c r="D620" t="b">
        <f>TRUE()</f>
        <v>1</v>
      </c>
      <c r="E620" t="b">
        <f>COUNTIF(connections!A:A, A620) &gt; 0</f>
        <v>0</v>
      </c>
      <c r="G620" t="s">
        <v>8066</v>
      </c>
      <c r="J620" s="10" t="s">
        <v>8067</v>
      </c>
    </row>
    <row r="621" spans="1:10" ht="15" customHeight="1" x14ac:dyDescent="0.25">
      <c r="A621" t="s">
        <v>2028</v>
      </c>
      <c r="B621">
        <v>2023</v>
      </c>
      <c r="C621" t="s">
        <v>172</v>
      </c>
      <c r="D621" t="b">
        <f>TRUE()</f>
        <v>1</v>
      </c>
      <c r="E621" t="b">
        <f>COUNTIF(connections!A:A, A621) &gt; 0</f>
        <v>0</v>
      </c>
      <c r="G621" t="s">
        <v>2029</v>
      </c>
      <c r="H621" t="s">
        <v>180</v>
      </c>
      <c r="I621" t="s">
        <v>2030</v>
      </c>
      <c r="J621" s="1" t="s">
        <v>2031</v>
      </c>
    </row>
    <row r="622" spans="1:10" ht="15" customHeight="1" x14ac:dyDescent="0.25">
      <c r="A622" t="s">
        <v>2032</v>
      </c>
      <c r="B622">
        <v>2014</v>
      </c>
      <c r="C622" t="s">
        <v>172</v>
      </c>
      <c r="D622" t="b">
        <f>TRUE()</f>
        <v>1</v>
      </c>
      <c r="E622" t="b">
        <f>COUNTIF(connections!A:A, A622) &gt; 0</f>
        <v>0</v>
      </c>
      <c r="G622" t="s">
        <v>2033</v>
      </c>
      <c r="H622" t="s">
        <v>180</v>
      </c>
      <c r="I622" t="s">
        <v>2034</v>
      </c>
      <c r="J622" s="1" t="s">
        <v>2035</v>
      </c>
    </row>
    <row r="623" spans="1:10" ht="15" customHeight="1" x14ac:dyDescent="0.25">
      <c r="A623" t="s">
        <v>2036</v>
      </c>
      <c r="B623">
        <v>2024</v>
      </c>
      <c r="C623" t="s">
        <v>169</v>
      </c>
      <c r="D623" t="b">
        <v>1</v>
      </c>
      <c r="E623" t="b">
        <f>COUNTIF(connections!A:A, A623) &gt; 0</f>
        <v>1</v>
      </c>
      <c r="G623" t="s">
        <v>2037</v>
      </c>
      <c r="H623" t="s">
        <v>180</v>
      </c>
      <c r="I623" t="s">
        <v>7831</v>
      </c>
      <c r="J623" s="10" t="s">
        <v>7832</v>
      </c>
    </row>
    <row r="624" spans="1:10" ht="15" customHeight="1" x14ac:dyDescent="0.25">
      <c r="A624" t="s">
        <v>2038</v>
      </c>
      <c r="B624">
        <v>2026</v>
      </c>
      <c r="C624" t="s">
        <v>175</v>
      </c>
      <c r="D624" t="b">
        <f>TRUE()</f>
        <v>1</v>
      </c>
      <c r="E624" t="b">
        <f>COUNTIF(connections!A:A, A624) &gt; 0</f>
        <v>0</v>
      </c>
      <c r="F624" t="s">
        <v>347</v>
      </c>
      <c r="G624" t="s">
        <v>2039</v>
      </c>
      <c r="H624" t="s">
        <v>180</v>
      </c>
      <c r="I624" t="s">
        <v>2040</v>
      </c>
      <c r="J624" s="1" t="s">
        <v>2041</v>
      </c>
    </row>
    <row r="625" spans="1:10" ht="15" customHeight="1" x14ac:dyDescent="0.25">
      <c r="A625" t="s">
        <v>2042</v>
      </c>
      <c r="B625">
        <v>2024</v>
      </c>
      <c r="C625" t="s">
        <v>215</v>
      </c>
      <c r="D625" t="b">
        <f>TRUE()</f>
        <v>1</v>
      </c>
      <c r="E625" t="b">
        <f>COUNTIF(connections!A:A, A625) &gt; 0</f>
        <v>0</v>
      </c>
      <c r="G625" t="s">
        <v>2043</v>
      </c>
      <c r="H625" t="s">
        <v>180</v>
      </c>
      <c r="I625" t="s">
        <v>2044</v>
      </c>
      <c r="J625" s="1" t="s">
        <v>2045</v>
      </c>
    </row>
    <row r="626" spans="1:10" ht="15" customHeight="1" x14ac:dyDescent="0.25">
      <c r="A626" t="s">
        <v>2046</v>
      </c>
      <c r="B626">
        <v>1992</v>
      </c>
      <c r="C626" t="s">
        <v>172</v>
      </c>
      <c r="D626" t="b">
        <f>TRUE()</f>
        <v>1</v>
      </c>
      <c r="E626" t="b">
        <f>COUNTIF(connections!A:A, A626) &gt; 0</f>
        <v>1</v>
      </c>
      <c r="G626" t="s">
        <v>2047</v>
      </c>
      <c r="H626" t="s">
        <v>180</v>
      </c>
      <c r="I626" t="s">
        <v>2048</v>
      </c>
    </row>
    <row r="627" spans="1:10" ht="15" customHeight="1" x14ac:dyDescent="0.25">
      <c r="A627" t="s">
        <v>2049</v>
      </c>
      <c r="B627">
        <v>2024</v>
      </c>
      <c r="C627" t="s">
        <v>169</v>
      </c>
      <c r="D627" t="b">
        <f>TRUE()</f>
        <v>1</v>
      </c>
      <c r="E627" t="b">
        <f>COUNTIF(connections!A:A, A627) &gt; 0</f>
        <v>0</v>
      </c>
      <c r="G627" t="s">
        <v>2050</v>
      </c>
    </row>
    <row r="628" spans="1:10" ht="15" customHeight="1" x14ac:dyDescent="0.25">
      <c r="A628" t="s">
        <v>2051</v>
      </c>
      <c r="B628">
        <v>2015</v>
      </c>
      <c r="C628" t="s">
        <v>169</v>
      </c>
      <c r="D628" t="b">
        <f>TRUE()</f>
        <v>1</v>
      </c>
      <c r="E628" t="b">
        <f>COUNTIF(connections!A:A, A628) &gt; 0</f>
        <v>0</v>
      </c>
      <c r="G628" t="s">
        <v>2052</v>
      </c>
      <c r="J628" s="10" t="s">
        <v>2053</v>
      </c>
    </row>
    <row r="629" spans="1:10" ht="15" customHeight="1" x14ac:dyDescent="0.25">
      <c r="A629" t="s">
        <v>7883</v>
      </c>
      <c r="B629">
        <v>2026</v>
      </c>
      <c r="C629" t="s">
        <v>172</v>
      </c>
      <c r="D629" t="b">
        <f>TRUE()</f>
        <v>1</v>
      </c>
      <c r="E629" t="b">
        <f>COUNTIF(connections!A:A, A629) &gt; 0</f>
        <v>0</v>
      </c>
      <c r="G629" t="s">
        <v>7885</v>
      </c>
      <c r="J629" s="10" t="s">
        <v>7886</v>
      </c>
    </row>
    <row r="630" spans="1:10" ht="15" customHeight="1" x14ac:dyDescent="0.25">
      <c r="A630" t="s">
        <v>9910</v>
      </c>
      <c r="B630">
        <v>2025</v>
      </c>
      <c r="C630" t="s">
        <v>169</v>
      </c>
      <c r="D630" t="b">
        <v>0</v>
      </c>
      <c r="E630" t="b">
        <f>COUNTIF(connections!A:A, A630) &gt; 0</f>
        <v>0</v>
      </c>
      <c r="G630" t="s">
        <v>9911</v>
      </c>
      <c r="J630" s="10" t="s">
        <v>9912</v>
      </c>
    </row>
    <row r="631" spans="1:10" ht="15" customHeight="1" x14ac:dyDescent="0.25">
      <c r="A631" t="s">
        <v>2054</v>
      </c>
      <c r="B631">
        <v>2019</v>
      </c>
      <c r="C631" t="s">
        <v>175</v>
      </c>
      <c r="D631" t="b">
        <f>TRUE()</f>
        <v>1</v>
      </c>
      <c r="E631" t="b">
        <f>COUNTIF(connections!A:A, A631) &gt; 0</f>
        <v>0</v>
      </c>
      <c r="G631" t="s">
        <v>2055</v>
      </c>
      <c r="H631" t="s">
        <v>180</v>
      </c>
      <c r="I631" t="s">
        <v>2056</v>
      </c>
      <c r="J631" s="1" t="s">
        <v>2057</v>
      </c>
    </row>
    <row r="632" spans="1:10" ht="15" customHeight="1" x14ac:dyDescent="0.25">
      <c r="A632" t="s">
        <v>2058</v>
      </c>
      <c r="B632">
        <v>2023</v>
      </c>
      <c r="C632" t="s">
        <v>169</v>
      </c>
      <c r="D632" t="b">
        <f>TRUE()</f>
        <v>1</v>
      </c>
      <c r="E632" t="b">
        <f>COUNTIF(connections!A:A, A632) &gt; 0</f>
        <v>1</v>
      </c>
      <c r="G632" t="s">
        <v>2059</v>
      </c>
      <c r="H632" t="s">
        <v>180</v>
      </c>
      <c r="I632" t="s">
        <v>2060</v>
      </c>
      <c r="J632" s="1" t="s">
        <v>2061</v>
      </c>
    </row>
    <row r="633" spans="1:10" ht="15" customHeight="1" x14ac:dyDescent="0.25">
      <c r="A633" t="s">
        <v>2062</v>
      </c>
      <c r="B633">
        <v>2025</v>
      </c>
      <c r="C633" t="s">
        <v>169</v>
      </c>
      <c r="D633" t="b">
        <f>TRUE()</f>
        <v>1</v>
      </c>
      <c r="E633" t="b">
        <f>COUNTIF(connections!A:A, A633) &gt; 0</f>
        <v>0</v>
      </c>
      <c r="F633" t="s">
        <v>267</v>
      </c>
      <c r="G633" t="s">
        <v>2063</v>
      </c>
    </row>
    <row r="634" spans="1:10" ht="15" customHeight="1" x14ac:dyDescent="0.25">
      <c r="A634" t="s">
        <v>2064</v>
      </c>
      <c r="B634">
        <v>2024</v>
      </c>
      <c r="C634" t="s">
        <v>169</v>
      </c>
      <c r="D634" t="b">
        <f>TRUE()</f>
        <v>1</v>
      </c>
      <c r="E634" t="b">
        <f>COUNTIF(connections!A:A, A634) &gt; 0</f>
        <v>0</v>
      </c>
      <c r="G634" t="s">
        <v>2065</v>
      </c>
    </row>
    <row r="635" spans="1:10" ht="15" customHeight="1" x14ac:dyDescent="0.25">
      <c r="A635" t="s">
        <v>2066</v>
      </c>
      <c r="B635">
        <v>2010</v>
      </c>
      <c r="C635" t="s">
        <v>169</v>
      </c>
      <c r="D635" t="b">
        <f>TRUE()</f>
        <v>1</v>
      </c>
      <c r="E635" t="b">
        <f>COUNTIF(connections!A:A, A635) &gt; 0</f>
        <v>1</v>
      </c>
      <c r="G635" t="s">
        <v>2067</v>
      </c>
      <c r="H635" t="s">
        <v>180</v>
      </c>
      <c r="I635" t="s">
        <v>2068</v>
      </c>
      <c r="J635" s="1" t="s">
        <v>2069</v>
      </c>
    </row>
    <row r="636" spans="1:10" ht="15" customHeight="1" x14ac:dyDescent="0.25">
      <c r="A636" t="s">
        <v>2070</v>
      </c>
      <c r="B636">
        <v>2012</v>
      </c>
      <c r="C636" t="s">
        <v>169</v>
      </c>
      <c r="D636" t="b">
        <f>TRUE()</f>
        <v>1</v>
      </c>
      <c r="E636" t="b">
        <f>COUNTIF(connections!A:A, A636) &gt; 0</f>
        <v>0</v>
      </c>
      <c r="G636" t="s">
        <v>2071</v>
      </c>
      <c r="H636" t="s">
        <v>180</v>
      </c>
      <c r="I636" t="s">
        <v>2072</v>
      </c>
    </row>
    <row r="637" spans="1:10" ht="15" customHeight="1" x14ac:dyDescent="0.25">
      <c r="A637" t="s">
        <v>7873</v>
      </c>
      <c r="B637">
        <v>2025</v>
      </c>
      <c r="C637" t="s">
        <v>169</v>
      </c>
      <c r="D637" t="b">
        <f>TRUE()</f>
        <v>1</v>
      </c>
      <c r="E637" t="b">
        <f>COUNTIF(connections!A:A, A637) &gt; 0</f>
        <v>0</v>
      </c>
      <c r="G637" t="s">
        <v>7874</v>
      </c>
      <c r="H637" t="s">
        <v>180</v>
      </c>
      <c r="I637" t="s">
        <v>7877</v>
      </c>
      <c r="J637" s="10" t="s">
        <v>7875</v>
      </c>
    </row>
    <row r="638" spans="1:10" ht="15" customHeight="1" x14ac:dyDescent="0.25">
      <c r="A638" t="s">
        <v>2073</v>
      </c>
      <c r="B638">
        <v>2015</v>
      </c>
      <c r="C638" t="s">
        <v>215</v>
      </c>
      <c r="D638" t="b">
        <f>TRUE()</f>
        <v>1</v>
      </c>
      <c r="E638" t="b">
        <f>COUNTIF(connections!A:A, A638) &gt; 0</f>
        <v>1</v>
      </c>
      <c r="G638" t="s">
        <v>2074</v>
      </c>
      <c r="H638" t="s">
        <v>180</v>
      </c>
      <c r="I638" t="s">
        <v>2075</v>
      </c>
      <c r="J638" s="10" t="s">
        <v>2076</v>
      </c>
    </row>
    <row r="639" spans="1:10" ht="15" customHeight="1" x14ac:dyDescent="0.25">
      <c r="A639" t="s">
        <v>14210</v>
      </c>
      <c r="B639">
        <v>2026</v>
      </c>
      <c r="C639" t="s">
        <v>175</v>
      </c>
      <c r="D639" t="b">
        <v>1</v>
      </c>
      <c r="E639" t="b">
        <f>COUNTIF(connections!A:A, A639) &gt; 0</f>
        <v>0</v>
      </c>
      <c r="G639" t="s">
        <v>14213</v>
      </c>
      <c r="J639" s="10" t="s">
        <v>14214</v>
      </c>
    </row>
    <row r="640" spans="1:10" ht="15" customHeight="1" x14ac:dyDescent="0.25">
      <c r="A640" t="s">
        <v>2077</v>
      </c>
      <c r="B640">
        <v>2022</v>
      </c>
      <c r="C640" t="s">
        <v>169</v>
      </c>
      <c r="D640" t="b">
        <f>TRUE()</f>
        <v>1</v>
      </c>
      <c r="E640" t="b">
        <f>COUNTIF(connections!A:A, A640) &gt; 0</f>
        <v>0</v>
      </c>
      <c r="G640" t="s">
        <v>2078</v>
      </c>
      <c r="H640" t="s">
        <v>180</v>
      </c>
      <c r="I640" t="s">
        <v>2079</v>
      </c>
      <c r="J640" s="1" t="s">
        <v>2080</v>
      </c>
    </row>
    <row r="641" spans="1:10" ht="15" customHeight="1" x14ac:dyDescent="0.25">
      <c r="A641" t="s">
        <v>2081</v>
      </c>
      <c r="B641">
        <v>2025</v>
      </c>
      <c r="C641" t="s">
        <v>175</v>
      </c>
      <c r="D641" t="b">
        <f>TRUE()</f>
        <v>1</v>
      </c>
      <c r="E641" t="b">
        <f>COUNTIF(connections!A:A, A641) &gt; 0</f>
        <v>0</v>
      </c>
      <c r="G641" t="s">
        <v>2082</v>
      </c>
      <c r="J641" s="10" t="s">
        <v>2083</v>
      </c>
    </row>
    <row r="642" spans="1:10" ht="15" customHeight="1" x14ac:dyDescent="0.25">
      <c r="A642" t="s">
        <v>2084</v>
      </c>
      <c r="B642">
        <v>2023</v>
      </c>
      <c r="C642" t="s">
        <v>169</v>
      </c>
      <c r="D642" t="b">
        <f>TRUE()</f>
        <v>1</v>
      </c>
      <c r="E642" t="b">
        <f>COUNTIF(connections!A:A, A642) &gt; 0</f>
        <v>0</v>
      </c>
      <c r="G642" t="s">
        <v>2085</v>
      </c>
      <c r="H642" t="s">
        <v>180</v>
      </c>
      <c r="I642" t="s">
        <v>2086</v>
      </c>
      <c r="J642" s="1" t="s">
        <v>2087</v>
      </c>
    </row>
    <row r="643" spans="1:10" ht="15" customHeight="1" x14ac:dyDescent="0.25">
      <c r="A643" t="s">
        <v>2088</v>
      </c>
      <c r="B643">
        <v>2023</v>
      </c>
      <c r="C643" t="s">
        <v>169</v>
      </c>
      <c r="D643" t="b">
        <f>TRUE()</f>
        <v>1</v>
      </c>
      <c r="E643" t="b">
        <f>COUNTIF(connections!A:A, A643) &gt; 0</f>
        <v>1</v>
      </c>
      <c r="G643" t="s">
        <v>2089</v>
      </c>
      <c r="H643" t="s">
        <v>180</v>
      </c>
      <c r="I643" t="s">
        <v>2090</v>
      </c>
      <c r="J643" s="1" t="s">
        <v>2091</v>
      </c>
    </row>
    <row r="644" spans="1:10" ht="15" customHeight="1" x14ac:dyDescent="0.25">
      <c r="A644" t="s">
        <v>2092</v>
      </c>
      <c r="B644">
        <v>2021</v>
      </c>
      <c r="C644" t="s">
        <v>169</v>
      </c>
      <c r="D644" t="b">
        <f>TRUE()</f>
        <v>1</v>
      </c>
      <c r="E644" t="b">
        <f>COUNTIF(connections!A:A, A644) &gt; 0</f>
        <v>1</v>
      </c>
      <c r="G644" t="s">
        <v>2093</v>
      </c>
      <c r="H644" t="s">
        <v>180</v>
      </c>
      <c r="I644" t="s">
        <v>2094</v>
      </c>
      <c r="J644" s="1" t="s">
        <v>2095</v>
      </c>
    </row>
    <row r="645" spans="1:10" ht="15" customHeight="1" x14ac:dyDescent="0.25">
      <c r="A645" t="s">
        <v>2096</v>
      </c>
      <c r="B645">
        <v>2025</v>
      </c>
      <c r="C645" t="s">
        <v>169</v>
      </c>
      <c r="D645" t="b">
        <f>TRUE()</f>
        <v>1</v>
      </c>
      <c r="E645" t="b">
        <f>COUNTIF(connections!A:A, A645) &gt; 0</f>
        <v>0</v>
      </c>
      <c r="F645" t="s">
        <v>392</v>
      </c>
      <c r="G645" t="s">
        <v>2097</v>
      </c>
      <c r="H645" t="s">
        <v>180</v>
      </c>
      <c r="I645" t="s">
        <v>2098</v>
      </c>
      <c r="J645" s="1" t="s">
        <v>2099</v>
      </c>
    </row>
    <row r="646" spans="1:10" ht="15" customHeight="1" x14ac:dyDescent="0.25">
      <c r="A646" t="s">
        <v>2100</v>
      </c>
      <c r="B646">
        <v>2020</v>
      </c>
      <c r="C646" t="s">
        <v>172</v>
      </c>
      <c r="D646" t="b">
        <f>TRUE()</f>
        <v>1</v>
      </c>
      <c r="E646" t="b">
        <f>COUNTIF(connections!A:A, A646) &gt; 0</f>
        <v>1</v>
      </c>
      <c r="G646" t="s">
        <v>2101</v>
      </c>
      <c r="H646" t="s">
        <v>180</v>
      </c>
      <c r="I646" t="s">
        <v>2102</v>
      </c>
      <c r="J646" s="1" t="s">
        <v>2103</v>
      </c>
    </row>
    <row r="647" spans="1:10" ht="15" customHeight="1" x14ac:dyDescent="0.25">
      <c r="A647" t="s">
        <v>2104</v>
      </c>
      <c r="B647">
        <v>2024</v>
      </c>
      <c r="C647" t="s">
        <v>172</v>
      </c>
      <c r="D647" t="b">
        <f>TRUE()</f>
        <v>1</v>
      </c>
      <c r="E647" t="b">
        <f>COUNTIF(connections!A:A, A647) &gt; 0</f>
        <v>1</v>
      </c>
      <c r="G647" t="s">
        <v>2105</v>
      </c>
      <c r="H647" t="s">
        <v>180</v>
      </c>
      <c r="I647" t="s">
        <v>2106</v>
      </c>
      <c r="J647" s="1" t="s">
        <v>2107</v>
      </c>
    </row>
    <row r="648" spans="1:10" ht="15" customHeight="1" x14ac:dyDescent="0.25">
      <c r="A648" t="s">
        <v>2108</v>
      </c>
      <c r="B648">
        <v>2026</v>
      </c>
      <c r="C648" t="s">
        <v>172</v>
      </c>
      <c r="D648" t="b">
        <f>TRUE()</f>
        <v>1</v>
      </c>
      <c r="E648" t="b">
        <f>COUNTIF(connections!A:A, A648) &gt; 0</f>
        <v>0</v>
      </c>
      <c r="G648" t="s">
        <v>2109</v>
      </c>
      <c r="J648" s="1" t="s">
        <v>2110</v>
      </c>
    </row>
    <row r="649" spans="1:10" ht="15" customHeight="1" x14ac:dyDescent="0.25">
      <c r="A649" t="s">
        <v>7888</v>
      </c>
      <c r="B649">
        <v>2026</v>
      </c>
      <c r="C649" t="s">
        <v>169</v>
      </c>
      <c r="D649" t="b">
        <f>TRUE()</f>
        <v>1</v>
      </c>
      <c r="E649" t="b">
        <f>COUNTIF(connections!A:A, A649) &gt; 0</f>
        <v>0</v>
      </c>
      <c r="G649" t="s">
        <v>7889</v>
      </c>
      <c r="J649" s="10" t="s">
        <v>7890</v>
      </c>
    </row>
    <row r="650" spans="1:10" ht="15" customHeight="1" x14ac:dyDescent="0.25">
      <c r="A650" t="s">
        <v>2111</v>
      </c>
      <c r="B650">
        <v>2022</v>
      </c>
      <c r="C650" t="s">
        <v>175</v>
      </c>
      <c r="D650" t="b">
        <f>TRUE()</f>
        <v>1</v>
      </c>
      <c r="E650" t="b">
        <f>COUNTIF(connections!A:A, A650) &gt; 0</f>
        <v>0</v>
      </c>
      <c r="G650" t="s">
        <v>2112</v>
      </c>
      <c r="H650" t="s">
        <v>180</v>
      </c>
      <c r="I650" t="s">
        <v>2113</v>
      </c>
      <c r="J650" s="1" t="s">
        <v>2114</v>
      </c>
    </row>
    <row r="651" spans="1:10" ht="15" customHeight="1" x14ac:dyDescent="0.25">
      <c r="A651" t="s">
        <v>2115</v>
      </c>
      <c r="B651">
        <v>2020</v>
      </c>
      <c r="C651" t="s">
        <v>215</v>
      </c>
      <c r="D651" t="b">
        <f>TRUE()</f>
        <v>1</v>
      </c>
      <c r="E651" t="b">
        <f>COUNTIF(connections!A:A, A651) &gt; 0</f>
        <v>1</v>
      </c>
      <c r="G651" t="s">
        <v>2116</v>
      </c>
      <c r="H651" t="s">
        <v>180</v>
      </c>
      <c r="I651" t="s">
        <v>2117</v>
      </c>
      <c r="J651" s="1" t="s">
        <v>2118</v>
      </c>
    </row>
    <row r="652" spans="1:10" ht="15" customHeight="1" x14ac:dyDescent="0.25">
      <c r="A652" t="s">
        <v>2119</v>
      </c>
      <c r="B652">
        <v>2025</v>
      </c>
      <c r="C652" t="s">
        <v>175</v>
      </c>
      <c r="D652" t="b">
        <f>FALSE()</f>
        <v>0</v>
      </c>
      <c r="E652" t="b">
        <f>COUNTIF(connections!A:A, A652) &gt; 0</f>
        <v>0</v>
      </c>
      <c r="G652" t="s">
        <v>2120</v>
      </c>
      <c r="H652" t="s">
        <v>180</v>
      </c>
      <c r="I652" t="s">
        <v>2121</v>
      </c>
      <c r="J652" s="1" t="s">
        <v>2122</v>
      </c>
    </row>
    <row r="653" spans="1:10" ht="15" customHeight="1" x14ac:dyDescent="0.25">
      <c r="A653" t="s">
        <v>2123</v>
      </c>
      <c r="B653">
        <v>2017</v>
      </c>
      <c r="C653" t="s">
        <v>169</v>
      </c>
      <c r="D653" t="b">
        <f>TRUE()</f>
        <v>1</v>
      </c>
      <c r="E653" t="b">
        <f>COUNTIF(connections!A:A, A653) &gt; 0</f>
        <v>1</v>
      </c>
      <c r="G653" t="s">
        <v>2124</v>
      </c>
    </row>
    <row r="654" spans="1:10" ht="15" customHeight="1" x14ac:dyDescent="0.25">
      <c r="A654" t="s">
        <v>2125</v>
      </c>
      <c r="B654">
        <v>2013</v>
      </c>
      <c r="C654" t="s">
        <v>169</v>
      </c>
      <c r="D654" t="b">
        <f>TRUE()</f>
        <v>1</v>
      </c>
      <c r="E654" t="b">
        <f>COUNTIF(connections!A:A, A654) &gt; 0</f>
        <v>1</v>
      </c>
      <c r="F654" t="s">
        <v>267</v>
      </c>
      <c r="G654" t="s">
        <v>2126</v>
      </c>
      <c r="H654" t="s">
        <v>180</v>
      </c>
      <c r="I654" t="s">
        <v>2127</v>
      </c>
      <c r="J654" s="1" t="s">
        <v>2128</v>
      </c>
    </row>
    <row r="655" spans="1:10" ht="15" customHeight="1" x14ac:dyDescent="0.25">
      <c r="A655" t="s">
        <v>2129</v>
      </c>
      <c r="B655">
        <v>2020</v>
      </c>
      <c r="C655" t="s">
        <v>169</v>
      </c>
      <c r="D655" t="b">
        <f>TRUE()</f>
        <v>1</v>
      </c>
      <c r="E655" t="b">
        <f>COUNTIF(connections!A:A, A655) &gt; 0</f>
        <v>1</v>
      </c>
      <c r="F655" t="s">
        <v>267</v>
      </c>
      <c r="G655" t="s">
        <v>2130</v>
      </c>
      <c r="H655" t="s">
        <v>180</v>
      </c>
      <c r="I655" t="s">
        <v>2131</v>
      </c>
      <c r="J655" s="1" t="s">
        <v>2132</v>
      </c>
    </row>
    <row r="656" spans="1:10" ht="15" customHeight="1" x14ac:dyDescent="0.25">
      <c r="A656" t="s">
        <v>2133</v>
      </c>
      <c r="B656">
        <v>2023</v>
      </c>
      <c r="C656" t="s">
        <v>169</v>
      </c>
      <c r="D656" t="b">
        <f>TRUE()</f>
        <v>1</v>
      </c>
      <c r="E656" t="b">
        <f>COUNTIF(connections!A:A, A656) &gt; 0</f>
        <v>0</v>
      </c>
      <c r="F656" t="s">
        <v>267</v>
      </c>
      <c r="G656" t="s">
        <v>2134</v>
      </c>
      <c r="H656" t="s">
        <v>180</v>
      </c>
      <c r="I656" t="s">
        <v>2135</v>
      </c>
      <c r="J656" s="1" t="s">
        <v>2136</v>
      </c>
    </row>
    <row r="657" spans="1:10" ht="15" customHeight="1" x14ac:dyDescent="0.25">
      <c r="A657" t="s">
        <v>2137</v>
      </c>
      <c r="B657">
        <v>2014</v>
      </c>
      <c r="C657" t="s">
        <v>215</v>
      </c>
      <c r="D657" t="b">
        <f>TRUE()</f>
        <v>1</v>
      </c>
      <c r="E657" t="b">
        <f>COUNTIF(connections!A:A, A657) &gt; 0</f>
        <v>0</v>
      </c>
      <c r="G657" t="s">
        <v>2138</v>
      </c>
    </row>
    <row r="658" spans="1:10" ht="15" customHeight="1" x14ac:dyDescent="0.25">
      <c r="A658" t="s">
        <v>2139</v>
      </c>
      <c r="B658">
        <v>2020</v>
      </c>
      <c r="C658" t="s">
        <v>169</v>
      </c>
      <c r="D658" t="b">
        <f>TRUE()</f>
        <v>1</v>
      </c>
      <c r="E658" t="b">
        <f>COUNTIF(connections!A:A, A658) &gt; 0</f>
        <v>1</v>
      </c>
      <c r="G658" t="s">
        <v>2140</v>
      </c>
      <c r="H658" t="s">
        <v>180</v>
      </c>
      <c r="I658" t="s">
        <v>2141</v>
      </c>
      <c r="J658" s="1" t="s">
        <v>2142</v>
      </c>
    </row>
    <row r="659" spans="1:10" ht="15" customHeight="1" x14ac:dyDescent="0.25">
      <c r="A659" t="s">
        <v>2143</v>
      </c>
      <c r="B659">
        <v>2024</v>
      </c>
      <c r="C659" t="s">
        <v>169</v>
      </c>
      <c r="D659" t="b">
        <f>TRUE()</f>
        <v>1</v>
      </c>
      <c r="E659" t="b">
        <f>COUNTIF(connections!A:A, A659) &gt; 0</f>
        <v>0</v>
      </c>
      <c r="F659" t="s">
        <v>267</v>
      </c>
      <c r="G659" t="s">
        <v>2144</v>
      </c>
      <c r="H659" t="s">
        <v>180</v>
      </c>
      <c r="I659" t="s">
        <v>2145</v>
      </c>
      <c r="J659" s="1" t="s">
        <v>2146</v>
      </c>
    </row>
    <row r="660" spans="1:10" ht="15" customHeight="1" x14ac:dyDescent="0.25">
      <c r="A660" t="s">
        <v>2147</v>
      </c>
      <c r="B660">
        <v>1980</v>
      </c>
      <c r="C660" t="s">
        <v>172</v>
      </c>
      <c r="D660" t="b">
        <f>TRUE()</f>
        <v>1</v>
      </c>
      <c r="E660" t="b">
        <f>COUNTIF(connections!A:A, A660) &gt; 0</f>
        <v>1</v>
      </c>
      <c r="G660" t="s">
        <v>2148</v>
      </c>
      <c r="H660" t="s">
        <v>180</v>
      </c>
      <c r="I660" t="s">
        <v>2149</v>
      </c>
      <c r="J660" s="1" t="s">
        <v>2150</v>
      </c>
    </row>
    <row r="661" spans="1:10" ht="15" customHeight="1" x14ac:dyDescent="0.25">
      <c r="A661" t="s">
        <v>9792</v>
      </c>
      <c r="B661">
        <v>2026</v>
      </c>
      <c r="C661" t="s">
        <v>169</v>
      </c>
      <c r="D661" t="b">
        <v>1</v>
      </c>
      <c r="E661" t="b">
        <f>COUNTIF(connections!A:A, A661) &gt; 0</f>
        <v>0</v>
      </c>
      <c r="G661" t="s">
        <v>9793</v>
      </c>
      <c r="J661" s="10" t="s">
        <v>9794</v>
      </c>
    </row>
    <row r="662" spans="1:10" ht="15" customHeight="1" x14ac:dyDescent="0.25">
      <c r="A662" t="s">
        <v>2151</v>
      </c>
      <c r="B662">
        <v>2024</v>
      </c>
      <c r="C662" t="s">
        <v>215</v>
      </c>
      <c r="D662" t="b">
        <f>TRUE()</f>
        <v>1</v>
      </c>
      <c r="E662" t="b">
        <f>COUNTIF(connections!A:A, A662) &gt; 0</f>
        <v>0</v>
      </c>
      <c r="G662" t="s">
        <v>2152</v>
      </c>
    </row>
    <row r="663" spans="1:10" ht="15" customHeight="1" x14ac:dyDescent="0.25">
      <c r="A663" t="s">
        <v>2153</v>
      </c>
      <c r="B663">
        <v>2019</v>
      </c>
      <c r="C663" t="s">
        <v>172</v>
      </c>
      <c r="D663" t="b">
        <f>TRUE()</f>
        <v>1</v>
      </c>
      <c r="E663" t="b">
        <f>COUNTIF(connections!A:A, A663) &gt; 0</f>
        <v>0</v>
      </c>
      <c r="G663" t="s">
        <v>2154</v>
      </c>
    </row>
    <row r="664" spans="1:10" ht="15" customHeight="1" x14ac:dyDescent="0.25">
      <c r="A664" t="s">
        <v>2155</v>
      </c>
      <c r="B664">
        <v>2026</v>
      </c>
      <c r="C664" t="s">
        <v>169</v>
      </c>
      <c r="D664" t="b">
        <f>TRUE()</f>
        <v>1</v>
      </c>
      <c r="E664" t="b">
        <f>COUNTIF(connections!A:A, A664) &gt; 0</f>
        <v>0</v>
      </c>
      <c r="G664" t="s">
        <v>2156</v>
      </c>
    </row>
    <row r="665" spans="1:10" ht="15" customHeight="1" x14ac:dyDescent="0.25">
      <c r="A665" t="s">
        <v>2157</v>
      </c>
      <c r="B665">
        <v>2024</v>
      </c>
      <c r="C665" t="s">
        <v>169</v>
      </c>
      <c r="D665" t="b">
        <f>FALSE()</f>
        <v>0</v>
      </c>
      <c r="E665" t="b">
        <f>COUNTIF(connections!A:A, A665) &gt; 0</f>
        <v>0</v>
      </c>
      <c r="F665" t="s">
        <v>267</v>
      </c>
      <c r="G665" t="s">
        <v>2158</v>
      </c>
    </row>
    <row r="666" spans="1:10" ht="15" customHeight="1" x14ac:dyDescent="0.25">
      <c r="A666" t="s">
        <v>2159</v>
      </c>
      <c r="B666">
        <v>2007</v>
      </c>
      <c r="C666" t="s">
        <v>172</v>
      </c>
      <c r="D666" t="b">
        <f>TRUE()</f>
        <v>1</v>
      </c>
      <c r="E666" t="b">
        <f>COUNTIF(connections!A:A, A666) &gt; 0</f>
        <v>0</v>
      </c>
      <c r="G666" t="s">
        <v>2160</v>
      </c>
      <c r="H666" t="s">
        <v>180</v>
      </c>
      <c r="I666" t="s">
        <v>2161</v>
      </c>
    </row>
    <row r="667" spans="1:10" ht="15" customHeight="1" x14ac:dyDescent="0.25">
      <c r="A667" t="s">
        <v>2162</v>
      </c>
      <c r="B667">
        <v>2021</v>
      </c>
      <c r="C667" t="s">
        <v>169</v>
      </c>
      <c r="D667" t="b">
        <f>TRUE()</f>
        <v>1</v>
      </c>
      <c r="E667" t="b">
        <f>COUNTIF(connections!A:A, A667) &gt; 0</f>
        <v>0</v>
      </c>
      <c r="G667" t="s">
        <v>2163</v>
      </c>
      <c r="H667" t="s">
        <v>180</v>
      </c>
      <c r="I667" t="s">
        <v>2164</v>
      </c>
      <c r="J667" s="1" t="s">
        <v>2165</v>
      </c>
    </row>
    <row r="668" spans="1:10" ht="15" customHeight="1" x14ac:dyDescent="0.25">
      <c r="A668" t="s">
        <v>2166</v>
      </c>
      <c r="B668">
        <v>2013</v>
      </c>
      <c r="C668" t="s">
        <v>169</v>
      </c>
      <c r="D668" t="b">
        <f>TRUE()</f>
        <v>1</v>
      </c>
      <c r="E668" t="b">
        <f>COUNTIF(connections!A:A, A668) &gt; 0</f>
        <v>1</v>
      </c>
      <c r="G668" t="s">
        <v>2167</v>
      </c>
      <c r="H668" t="s">
        <v>180</v>
      </c>
      <c r="I668" t="s">
        <v>2168</v>
      </c>
      <c r="J668" s="1" t="s">
        <v>2169</v>
      </c>
    </row>
    <row r="669" spans="1:10" ht="15" customHeight="1" x14ac:dyDescent="0.25">
      <c r="A669" t="s">
        <v>2170</v>
      </c>
      <c r="B669">
        <v>2020</v>
      </c>
      <c r="C669" t="s">
        <v>169</v>
      </c>
      <c r="D669" t="b">
        <f>TRUE()</f>
        <v>1</v>
      </c>
      <c r="E669" t="b">
        <f>COUNTIF(connections!A:A, A669) &gt; 0</f>
        <v>0</v>
      </c>
      <c r="G669" t="s">
        <v>2171</v>
      </c>
      <c r="H669" t="s">
        <v>180</v>
      </c>
      <c r="I669" t="s">
        <v>2172</v>
      </c>
      <c r="J669" s="1" t="s">
        <v>2173</v>
      </c>
    </row>
    <row r="670" spans="1:10" ht="15" customHeight="1" x14ac:dyDescent="0.25">
      <c r="A670" t="s">
        <v>2174</v>
      </c>
      <c r="B670">
        <v>2021</v>
      </c>
      <c r="C670" t="s">
        <v>215</v>
      </c>
      <c r="D670" t="b">
        <f>TRUE()</f>
        <v>1</v>
      </c>
      <c r="E670" t="b">
        <f>COUNTIF(connections!A:A, A670) &gt; 0</f>
        <v>0</v>
      </c>
      <c r="F670" t="s">
        <v>1798</v>
      </c>
      <c r="G670" t="s">
        <v>2175</v>
      </c>
      <c r="H670" t="s">
        <v>180</v>
      </c>
      <c r="I670" t="s">
        <v>2176</v>
      </c>
      <c r="J670" s="1" t="s">
        <v>2177</v>
      </c>
    </row>
    <row r="671" spans="1:10" ht="15" customHeight="1" x14ac:dyDescent="0.25">
      <c r="A671" t="s">
        <v>14264</v>
      </c>
      <c r="B671">
        <v>2025</v>
      </c>
      <c r="C671" t="s">
        <v>215</v>
      </c>
      <c r="D671" t="b">
        <v>0</v>
      </c>
      <c r="E671" t="b">
        <f>COUNTIF(connections!A:A, A671) &gt; 0</f>
        <v>0</v>
      </c>
      <c r="F671" t="s">
        <v>397</v>
      </c>
      <c r="G671" t="s">
        <v>14265</v>
      </c>
      <c r="J671" s="10" t="s">
        <v>14266</v>
      </c>
    </row>
    <row r="672" spans="1:10" ht="15" customHeight="1" x14ac:dyDescent="0.25">
      <c r="A672" t="s">
        <v>2178</v>
      </c>
      <c r="B672">
        <v>2022</v>
      </c>
      <c r="C672" t="s">
        <v>215</v>
      </c>
      <c r="D672" t="b">
        <f>TRUE()</f>
        <v>1</v>
      </c>
      <c r="E672" t="b">
        <f>COUNTIF(connections!A:A, A672) &gt; 0</f>
        <v>1</v>
      </c>
      <c r="F672" t="s">
        <v>397</v>
      </c>
      <c r="G672" t="s">
        <v>2179</v>
      </c>
    </row>
    <row r="673" spans="1:10" ht="15" customHeight="1" x14ac:dyDescent="0.25">
      <c r="A673" t="s">
        <v>2180</v>
      </c>
      <c r="B673">
        <v>2024</v>
      </c>
      <c r="C673" t="s">
        <v>175</v>
      </c>
      <c r="D673" t="b">
        <v>1</v>
      </c>
      <c r="E673" t="b">
        <f>COUNTIF(connections!A:A, A673) &gt; 0</f>
        <v>0</v>
      </c>
      <c r="G673" t="s">
        <v>2181</v>
      </c>
      <c r="J673" s="10" t="s">
        <v>2182</v>
      </c>
    </row>
    <row r="674" spans="1:10" ht="15" customHeight="1" x14ac:dyDescent="0.25">
      <c r="A674" t="s">
        <v>14240</v>
      </c>
      <c r="B674">
        <v>2024</v>
      </c>
      <c r="C674" t="s">
        <v>215</v>
      </c>
      <c r="D674" t="b">
        <v>0</v>
      </c>
      <c r="E674" t="b">
        <f>COUNTIF(connections!A:A, A674) &gt; 0</f>
        <v>0</v>
      </c>
      <c r="G674" t="s">
        <v>14241</v>
      </c>
      <c r="H674" t="s">
        <v>180</v>
      </c>
      <c r="I674" t="s">
        <v>14243</v>
      </c>
      <c r="J674" s="10" t="s">
        <v>14242</v>
      </c>
    </row>
    <row r="675" spans="1:10" ht="15" customHeight="1" x14ac:dyDescent="0.25">
      <c r="A675" t="s">
        <v>2183</v>
      </c>
      <c r="B675">
        <v>2016</v>
      </c>
      <c r="C675" t="s">
        <v>215</v>
      </c>
      <c r="D675" t="b">
        <v>1</v>
      </c>
      <c r="E675" t="b">
        <f>COUNTIF(connections!A:A, A675) &gt; 0</f>
        <v>0</v>
      </c>
      <c r="G675" t="s">
        <v>2184</v>
      </c>
    </row>
    <row r="676" spans="1:10" ht="15" customHeight="1" x14ac:dyDescent="0.25">
      <c r="A676" t="s">
        <v>2185</v>
      </c>
      <c r="B676">
        <v>2022</v>
      </c>
      <c r="C676" t="s">
        <v>169</v>
      </c>
      <c r="D676" t="b">
        <f>TRUE()</f>
        <v>1</v>
      </c>
      <c r="E676" t="b">
        <f>COUNTIF(connections!A:A, A676) &gt; 0</f>
        <v>1</v>
      </c>
      <c r="G676" t="s">
        <v>2186</v>
      </c>
      <c r="H676" t="s">
        <v>180</v>
      </c>
      <c r="I676" t="s">
        <v>2187</v>
      </c>
      <c r="J676" s="1" t="s">
        <v>2188</v>
      </c>
    </row>
    <row r="677" spans="1:10" ht="15" customHeight="1" x14ac:dyDescent="0.25">
      <c r="A677" t="s">
        <v>2189</v>
      </c>
      <c r="B677">
        <v>2021</v>
      </c>
      <c r="C677" t="s">
        <v>175</v>
      </c>
      <c r="D677" t="b">
        <f>TRUE()</f>
        <v>1</v>
      </c>
      <c r="E677" t="b">
        <f>COUNTIF(connections!A:A, A677) &gt; 0</f>
        <v>1</v>
      </c>
      <c r="G677" t="s">
        <v>2190</v>
      </c>
      <c r="H677" t="s">
        <v>180</v>
      </c>
      <c r="I677" t="s">
        <v>2191</v>
      </c>
      <c r="J677" s="1" t="s">
        <v>2192</v>
      </c>
    </row>
    <row r="678" spans="1:10" ht="15" customHeight="1" x14ac:dyDescent="0.25">
      <c r="A678" t="s">
        <v>14271</v>
      </c>
      <c r="B678">
        <v>2026</v>
      </c>
      <c r="C678" t="s">
        <v>175</v>
      </c>
      <c r="D678" t="b">
        <v>1</v>
      </c>
      <c r="E678" t="b">
        <f>COUNTIF(connections!A:A, A678) &gt; 0</f>
        <v>0</v>
      </c>
      <c r="F678" t="s">
        <v>308</v>
      </c>
      <c r="G678" t="s">
        <v>14272</v>
      </c>
      <c r="J678" s="10" t="s">
        <v>14273</v>
      </c>
    </row>
    <row r="679" spans="1:10" ht="15" customHeight="1" x14ac:dyDescent="0.25">
      <c r="A679" t="s">
        <v>14108</v>
      </c>
      <c r="B679">
        <v>2026</v>
      </c>
      <c r="C679" t="s">
        <v>172</v>
      </c>
      <c r="D679" t="b">
        <v>1</v>
      </c>
      <c r="E679" t="b">
        <f>COUNTIF(connections!A:A, A679) &gt; 0</f>
        <v>0</v>
      </c>
      <c r="G679" t="s">
        <v>14109</v>
      </c>
      <c r="J679" s="10" t="s">
        <v>14110</v>
      </c>
    </row>
    <row r="680" spans="1:10" ht="15" customHeight="1" x14ac:dyDescent="0.25">
      <c r="A680" t="s">
        <v>2193</v>
      </c>
      <c r="B680">
        <v>2023</v>
      </c>
      <c r="C680" t="s">
        <v>172</v>
      </c>
      <c r="D680" t="b">
        <f>TRUE()</f>
        <v>1</v>
      </c>
      <c r="E680" t="b">
        <f>COUNTIF(connections!A:A, A680) &gt; 0</f>
        <v>0</v>
      </c>
      <c r="G680" t="s">
        <v>2194</v>
      </c>
      <c r="H680" t="s">
        <v>180</v>
      </c>
      <c r="I680" t="s">
        <v>14395</v>
      </c>
      <c r="J680" s="10" t="s">
        <v>14396</v>
      </c>
    </row>
    <row r="681" spans="1:10" ht="15" customHeight="1" x14ac:dyDescent="0.25">
      <c r="A681" t="s">
        <v>2195</v>
      </c>
      <c r="B681">
        <v>2026</v>
      </c>
      <c r="C681" t="s">
        <v>175</v>
      </c>
      <c r="D681" t="b">
        <f>TRUE()</f>
        <v>1</v>
      </c>
      <c r="E681" t="b">
        <f>COUNTIF(connections!A:A, A681) &gt; 0</f>
        <v>0</v>
      </c>
      <c r="F681" t="s">
        <v>347</v>
      </c>
      <c r="G681" t="s">
        <v>2196</v>
      </c>
    </row>
    <row r="682" spans="1:10" ht="15" customHeight="1" x14ac:dyDescent="0.25">
      <c r="A682" t="s">
        <v>2197</v>
      </c>
      <c r="B682">
        <v>2014</v>
      </c>
      <c r="C682" t="s">
        <v>172</v>
      </c>
      <c r="D682" t="b">
        <f>TRUE()</f>
        <v>1</v>
      </c>
      <c r="E682" t="b">
        <f>COUNTIF(connections!A:A, A682) &gt; 0</f>
        <v>0</v>
      </c>
      <c r="G682" t="s">
        <v>2198</v>
      </c>
      <c r="J682" s="1" t="s">
        <v>2199</v>
      </c>
    </row>
    <row r="683" spans="1:10" ht="15" customHeight="1" x14ac:dyDescent="0.25">
      <c r="A683" t="s">
        <v>2200</v>
      </c>
      <c r="B683">
        <v>2022</v>
      </c>
      <c r="C683" t="s">
        <v>215</v>
      </c>
      <c r="D683" t="b">
        <f>FALSE()</f>
        <v>0</v>
      </c>
      <c r="E683" t="b">
        <f>COUNTIF(connections!A:A, A683) &gt; 0</f>
        <v>0</v>
      </c>
      <c r="G683" t="s">
        <v>2201</v>
      </c>
      <c r="H683" t="s">
        <v>180</v>
      </c>
      <c r="I683" t="s">
        <v>2202</v>
      </c>
      <c r="J683" s="1" t="s">
        <v>2203</v>
      </c>
    </row>
    <row r="684" spans="1:10" ht="15" customHeight="1" x14ac:dyDescent="0.25">
      <c r="A684" t="s">
        <v>2204</v>
      </c>
      <c r="B684">
        <v>2021</v>
      </c>
      <c r="C684" t="s">
        <v>215</v>
      </c>
      <c r="D684" t="b">
        <f>TRUE()</f>
        <v>1</v>
      </c>
      <c r="E684" t="b">
        <f>COUNTIF(connections!A:A, A684) &gt; 0</f>
        <v>1</v>
      </c>
      <c r="F684" t="s">
        <v>308</v>
      </c>
      <c r="G684" t="s">
        <v>2205</v>
      </c>
      <c r="H684" t="s">
        <v>180</v>
      </c>
      <c r="I684" t="s">
        <v>2206</v>
      </c>
      <c r="J684" s="1" t="s">
        <v>2207</v>
      </c>
    </row>
    <row r="685" spans="1:10" ht="15" customHeight="1" x14ac:dyDescent="0.25">
      <c r="A685" t="s">
        <v>2208</v>
      </c>
      <c r="B685">
        <v>2024</v>
      </c>
      <c r="C685" t="s">
        <v>215</v>
      </c>
      <c r="D685" t="b">
        <f>TRUE()</f>
        <v>1</v>
      </c>
      <c r="E685" t="b">
        <f>COUNTIF(connections!A:A, A685) &gt; 0</f>
        <v>0</v>
      </c>
      <c r="F685" t="s">
        <v>308</v>
      </c>
      <c r="G685" t="s">
        <v>2209</v>
      </c>
      <c r="H685" t="s">
        <v>180</v>
      </c>
      <c r="I685" t="s">
        <v>2210</v>
      </c>
      <c r="J685" s="1" t="s">
        <v>2211</v>
      </c>
    </row>
    <row r="686" spans="1:10" ht="15" customHeight="1" x14ac:dyDescent="0.25">
      <c r="A686" t="s">
        <v>2212</v>
      </c>
      <c r="B686">
        <v>2026</v>
      </c>
      <c r="C686" t="s">
        <v>175</v>
      </c>
      <c r="D686" t="b">
        <v>1</v>
      </c>
      <c r="E686" t="b">
        <f>COUNTIF(connections!A:A, A686) &gt; 0</f>
        <v>0</v>
      </c>
      <c r="G686" t="s">
        <v>2213</v>
      </c>
      <c r="J686" s="10" t="s">
        <v>2214</v>
      </c>
    </row>
    <row r="687" spans="1:10" ht="15" customHeight="1" x14ac:dyDescent="0.25">
      <c r="A687" t="s">
        <v>2215</v>
      </c>
      <c r="B687">
        <v>2025</v>
      </c>
      <c r="C687" t="s">
        <v>175</v>
      </c>
      <c r="D687" t="b">
        <f>TRUE()</f>
        <v>1</v>
      </c>
      <c r="E687" t="b">
        <f>COUNTIF(connections!A:A, A687) &gt; 0</f>
        <v>0</v>
      </c>
      <c r="F687" t="s">
        <v>347</v>
      </c>
      <c r="G687" t="s">
        <v>2216</v>
      </c>
      <c r="J687" s="10" t="s">
        <v>2217</v>
      </c>
    </row>
    <row r="688" spans="1:10" ht="15" customHeight="1" x14ac:dyDescent="0.25">
      <c r="A688" t="s">
        <v>14291</v>
      </c>
      <c r="B688">
        <v>2020</v>
      </c>
      <c r="C688" t="s">
        <v>169</v>
      </c>
      <c r="D688" t="b">
        <v>1</v>
      </c>
      <c r="E688" t="b">
        <f>COUNTIF(connections!A:A, A688) &gt; 0</f>
        <v>0</v>
      </c>
      <c r="G688" t="s">
        <v>14292</v>
      </c>
      <c r="H688" t="s">
        <v>180</v>
      </c>
      <c r="I688" t="s">
        <v>14301</v>
      </c>
      <c r="J688" s="10" t="s">
        <v>14293</v>
      </c>
    </row>
    <row r="689" spans="1:10" ht="15" customHeight="1" x14ac:dyDescent="0.25">
      <c r="A689" t="s">
        <v>2218</v>
      </c>
      <c r="B689">
        <v>2021</v>
      </c>
      <c r="C689" t="s">
        <v>169</v>
      </c>
      <c r="D689" t="b">
        <f>FALSE()</f>
        <v>0</v>
      </c>
      <c r="E689" t="b">
        <f>COUNTIF(connections!A:A, A689) &gt; 0</f>
        <v>1</v>
      </c>
      <c r="G689" t="s">
        <v>2219</v>
      </c>
      <c r="H689" t="s">
        <v>180</v>
      </c>
      <c r="I689" t="s">
        <v>2220</v>
      </c>
      <c r="J689" s="1" t="s">
        <v>2221</v>
      </c>
    </row>
    <row r="690" spans="1:10" ht="15" customHeight="1" x14ac:dyDescent="0.25">
      <c r="A690" t="s">
        <v>2222</v>
      </c>
      <c r="B690">
        <v>2026</v>
      </c>
      <c r="C690" t="s">
        <v>175</v>
      </c>
      <c r="D690" t="b">
        <f>TRUE()</f>
        <v>1</v>
      </c>
      <c r="E690" t="b">
        <f>COUNTIF(connections!A:A, A690) &gt; 0</f>
        <v>0</v>
      </c>
      <c r="F690" t="s">
        <v>308</v>
      </c>
      <c r="G690" t="s">
        <v>2223</v>
      </c>
      <c r="J690" s="10" t="s">
        <v>2224</v>
      </c>
    </row>
    <row r="691" spans="1:10" ht="15" customHeight="1" x14ac:dyDescent="0.25">
      <c r="A691" t="s">
        <v>2225</v>
      </c>
      <c r="B691">
        <v>2025</v>
      </c>
      <c r="C691" t="s">
        <v>175</v>
      </c>
      <c r="D691" t="b">
        <f>TRUE()</f>
        <v>1</v>
      </c>
      <c r="E691" t="b">
        <f>COUNTIF(connections!A:A, A691) &gt; 0</f>
        <v>0</v>
      </c>
      <c r="G691" t="s">
        <v>2226</v>
      </c>
      <c r="H691" t="s">
        <v>180</v>
      </c>
      <c r="I691" t="s">
        <v>2227</v>
      </c>
      <c r="J691" s="1" t="s">
        <v>2228</v>
      </c>
    </row>
    <row r="692" spans="1:10" ht="15" customHeight="1" x14ac:dyDescent="0.25">
      <c r="A692" t="s">
        <v>2229</v>
      </c>
      <c r="B692">
        <v>2026</v>
      </c>
      <c r="C692" t="s">
        <v>175</v>
      </c>
      <c r="D692" t="b">
        <f>TRUE()</f>
        <v>1</v>
      </c>
      <c r="E692" t="b">
        <f>COUNTIF(connections!A:A, A692) &gt; 0</f>
        <v>0</v>
      </c>
      <c r="G692" t="s">
        <v>2230</v>
      </c>
      <c r="J692" s="10" t="s">
        <v>2231</v>
      </c>
    </row>
    <row r="693" spans="1:10" ht="15" customHeight="1" x14ac:dyDescent="0.25">
      <c r="A693" t="s">
        <v>2232</v>
      </c>
      <c r="B693">
        <v>2023</v>
      </c>
      <c r="C693" t="s">
        <v>175</v>
      </c>
      <c r="D693" t="b">
        <f>TRUE()</f>
        <v>1</v>
      </c>
      <c r="E693" t="b">
        <f>COUNTIF(connections!A:A, A693) &gt; 0</f>
        <v>0</v>
      </c>
      <c r="G693" t="s">
        <v>2233</v>
      </c>
      <c r="H693" t="s">
        <v>180</v>
      </c>
      <c r="I693" t="s">
        <v>14397</v>
      </c>
      <c r="J693" s="10" t="s">
        <v>2234</v>
      </c>
    </row>
    <row r="694" spans="1:10" ht="15" customHeight="1" x14ac:dyDescent="0.25">
      <c r="A694" t="s">
        <v>8333</v>
      </c>
      <c r="B694">
        <v>2022</v>
      </c>
      <c r="C694" t="s">
        <v>169</v>
      </c>
      <c r="D694" t="b">
        <f>TRUE()</f>
        <v>1</v>
      </c>
      <c r="E694" t="b">
        <f>COUNTIF(connections!A:A, A694) &gt; 0</f>
        <v>1</v>
      </c>
      <c r="G694" t="s">
        <v>8334</v>
      </c>
      <c r="H694" t="s">
        <v>180</v>
      </c>
      <c r="I694" t="s">
        <v>8376</v>
      </c>
      <c r="J694" s="10" t="s">
        <v>8335</v>
      </c>
    </row>
    <row r="695" spans="1:10" ht="15" customHeight="1" x14ac:dyDescent="0.25">
      <c r="A695" t="s">
        <v>14254</v>
      </c>
      <c r="B695">
        <v>2022</v>
      </c>
      <c r="C695" t="s">
        <v>169</v>
      </c>
      <c r="D695" t="b">
        <v>0</v>
      </c>
      <c r="E695" t="b">
        <f>COUNTIF(connections!A:A, A695) &gt; 0</f>
        <v>1</v>
      </c>
      <c r="G695" t="s">
        <v>14255</v>
      </c>
      <c r="J695" s="10" t="s">
        <v>14256</v>
      </c>
    </row>
    <row r="696" spans="1:10" ht="15" customHeight="1" x14ac:dyDescent="0.25">
      <c r="A696" t="s">
        <v>2235</v>
      </c>
      <c r="B696">
        <v>2010</v>
      </c>
      <c r="C696" t="s">
        <v>172</v>
      </c>
      <c r="D696" t="b">
        <f>TRUE()</f>
        <v>1</v>
      </c>
      <c r="E696" t="b">
        <f>COUNTIF(connections!A:A, A696) &gt; 0</f>
        <v>0</v>
      </c>
      <c r="F696" t="s">
        <v>321</v>
      </c>
      <c r="G696" t="s">
        <v>2236</v>
      </c>
    </row>
    <row r="697" spans="1:10" ht="15" customHeight="1" x14ac:dyDescent="0.25">
      <c r="A697" t="s">
        <v>2237</v>
      </c>
      <c r="B697">
        <v>2024</v>
      </c>
      <c r="C697" t="s">
        <v>169</v>
      </c>
      <c r="D697" t="b">
        <f>TRUE()</f>
        <v>1</v>
      </c>
      <c r="E697" t="b">
        <f>COUNTIF(connections!A:A, A697) &gt; 0</f>
        <v>0</v>
      </c>
      <c r="G697" t="s">
        <v>2238</v>
      </c>
      <c r="H697" t="s">
        <v>180</v>
      </c>
      <c r="I697" t="s">
        <v>8095</v>
      </c>
      <c r="J697" s="10" t="s">
        <v>2239</v>
      </c>
    </row>
    <row r="698" spans="1:10" ht="15" customHeight="1" x14ac:dyDescent="0.25">
      <c r="A698" t="s">
        <v>9864</v>
      </c>
      <c r="B698">
        <v>2026</v>
      </c>
      <c r="C698" t="s">
        <v>169</v>
      </c>
      <c r="D698" t="b">
        <v>0</v>
      </c>
      <c r="E698" t="b">
        <f>COUNTIF(connections!A:A, A698) &gt; 0</f>
        <v>0</v>
      </c>
      <c r="G698" t="s">
        <v>9865</v>
      </c>
      <c r="J698" s="10" t="s">
        <v>9866</v>
      </c>
    </row>
    <row r="699" spans="1:10" ht="15" customHeight="1" x14ac:dyDescent="0.25">
      <c r="A699" t="s">
        <v>2240</v>
      </c>
      <c r="B699">
        <v>2022</v>
      </c>
      <c r="C699" t="s">
        <v>169</v>
      </c>
      <c r="D699" t="b">
        <f>TRUE()</f>
        <v>1</v>
      </c>
      <c r="E699" t="b">
        <f>COUNTIF(connections!A:A, A699) &gt; 0</f>
        <v>0</v>
      </c>
      <c r="G699" t="s">
        <v>2241</v>
      </c>
      <c r="H699" t="s">
        <v>180</v>
      </c>
      <c r="I699" t="s">
        <v>2242</v>
      </c>
      <c r="J699" s="1" t="s">
        <v>2243</v>
      </c>
    </row>
    <row r="700" spans="1:10" ht="15" customHeight="1" x14ac:dyDescent="0.25">
      <c r="A700" t="s">
        <v>2244</v>
      </c>
      <c r="B700">
        <v>2023</v>
      </c>
      <c r="C700" t="s">
        <v>169</v>
      </c>
      <c r="D700" t="b">
        <v>1</v>
      </c>
      <c r="E700" t="b">
        <f>COUNTIF(connections!A:A, A700) &gt; 0</f>
        <v>0</v>
      </c>
      <c r="G700" t="s">
        <v>2245</v>
      </c>
      <c r="J700" s="10" t="s">
        <v>2246</v>
      </c>
    </row>
    <row r="701" spans="1:10" ht="15" customHeight="1" x14ac:dyDescent="0.25">
      <c r="A701" t="s">
        <v>2247</v>
      </c>
      <c r="B701">
        <v>2020</v>
      </c>
      <c r="C701" t="s">
        <v>169</v>
      </c>
      <c r="D701" t="b">
        <f>TRUE()</f>
        <v>1</v>
      </c>
      <c r="E701" t="b">
        <f>COUNTIF(connections!A:A, A701) &gt; 0</f>
        <v>1</v>
      </c>
      <c r="G701" t="s">
        <v>2248</v>
      </c>
      <c r="H701" t="s">
        <v>180</v>
      </c>
      <c r="I701" t="s">
        <v>2249</v>
      </c>
      <c r="J701" s="1" t="s">
        <v>2250</v>
      </c>
    </row>
    <row r="702" spans="1:10" ht="15" customHeight="1" x14ac:dyDescent="0.25">
      <c r="A702" t="s">
        <v>2251</v>
      </c>
      <c r="B702">
        <v>2023</v>
      </c>
      <c r="C702" t="s">
        <v>169</v>
      </c>
      <c r="D702" t="b">
        <f>TRUE()</f>
        <v>1</v>
      </c>
      <c r="E702" t="b">
        <f>COUNTIF(connections!A:A, A702) &gt; 0</f>
        <v>0</v>
      </c>
      <c r="F702" t="s">
        <v>645</v>
      </c>
      <c r="G702" t="s">
        <v>2252</v>
      </c>
    </row>
    <row r="703" spans="1:10" ht="15" customHeight="1" x14ac:dyDescent="0.25">
      <c r="A703" t="s">
        <v>2253</v>
      </c>
      <c r="B703">
        <v>2023</v>
      </c>
      <c r="C703" t="s">
        <v>169</v>
      </c>
      <c r="D703" t="b">
        <f>FALSE()</f>
        <v>0</v>
      </c>
      <c r="E703" t="b">
        <f>COUNTIF(connections!A:A, A703) &gt; 0</f>
        <v>0</v>
      </c>
      <c r="G703" t="s">
        <v>2254</v>
      </c>
      <c r="H703" t="s">
        <v>180</v>
      </c>
      <c r="I703" t="s">
        <v>2255</v>
      </c>
      <c r="J703" s="1" t="s">
        <v>2256</v>
      </c>
    </row>
    <row r="704" spans="1:10" ht="15" customHeight="1" x14ac:dyDescent="0.25">
      <c r="A704" t="s">
        <v>2257</v>
      </c>
      <c r="B704">
        <v>2025</v>
      </c>
      <c r="C704" t="s">
        <v>215</v>
      </c>
      <c r="D704" t="b">
        <f>TRUE()</f>
        <v>1</v>
      </c>
      <c r="E704" t="b">
        <f>COUNTIF(connections!A:A, A704) &gt; 0</f>
        <v>0</v>
      </c>
      <c r="G704" t="s">
        <v>2258</v>
      </c>
      <c r="J704" s="1" t="s">
        <v>2259</v>
      </c>
    </row>
    <row r="705" spans="1:10" ht="15" customHeight="1" x14ac:dyDescent="0.25">
      <c r="A705" t="s">
        <v>2260</v>
      </c>
      <c r="B705">
        <v>2025</v>
      </c>
      <c r="C705" t="s">
        <v>169</v>
      </c>
      <c r="D705" t="b">
        <f>TRUE()</f>
        <v>1</v>
      </c>
      <c r="E705" t="b">
        <f>COUNTIF(connections!A:A, A705) &gt; 0</f>
        <v>0</v>
      </c>
      <c r="G705" t="s">
        <v>2261</v>
      </c>
    </row>
    <row r="706" spans="1:10" ht="15" customHeight="1" x14ac:dyDescent="0.25">
      <c r="A706" t="s">
        <v>2262</v>
      </c>
      <c r="B706">
        <v>2022</v>
      </c>
      <c r="C706" t="s">
        <v>169</v>
      </c>
      <c r="D706" t="b">
        <f>TRUE()</f>
        <v>1</v>
      </c>
      <c r="E706" t="b">
        <f>COUNTIF(connections!A:A, A706) &gt; 0</f>
        <v>1</v>
      </c>
      <c r="G706" t="s">
        <v>2263</v>
      </c>
      <c r="H706" t="s">
        <v>180</v>
      </c>
      <c r="I706" t="s">
        <v>2264</v>
      </c>
      <c r="J706" s="1" t="s">
        <v>2265</v>
      </c>
    </row>
    <row r="707" spans="1:10" ht="15" customHeight="1" x14ac:dyDescent="0.25">
      <c r="A707" t="s">
        <v>2266</v>
      </c>
      <c r="B707">
        <v>2026</v>
      </c>
      <c r="C707" t="s">
        <v>169</v>
      </c>
      <c r="D707" t="b">
        <f>TRUE()</f>
        <v>1</v>
      </c>
      <c r="E707" t="b">
        <f>COUNTIF(connections!A:A, A707) &gt; 0</f>
        <v>0</v>
      </c>
      <c r="G707" t="s">
        <v>2267</v>
      </c>
      <c r="J707" s="10" t="s">
        <v>2268</v>
      </c>
    </row>
    <row r="708" spans="1:10" ht="15" customHeight="1" x14ac:dyDescent="0.25">
      <c r="A708" t="s">
        <v>2269</v>
      </c>
      <c r="B708">
        <v>2015</v>
      </c>
      <c r="C708" t="s">
        <v>172</v>
      </c>
      <c r="D708" t="b">
        <f>TRUE()</f>
        <v>1</v>
      </c>
      <c r="E708" t="b">
        <f>COUNTIF(connections!A:A, A708) &gt; 0</f>
        <v>0</v>
      </c>
      <c r="G708" t="s">
        <v>2270</v>
      </c>
      <c r="H708" t="s">
        <v>180</v>
      </c>
      <c r="I708" t="s">
        <v>2271</v>
      </c>
    </row>
    <row r="709" spans="1:10" ht="15" customHeight="1" x14ac:dyDescent="0.25">
      <c r="A709" t="s">
        <v>2272</v>
      </c>
      <c r="B709">
        <v>2025</v>
      </c>
      <c r="C709" t="s">
        <v>215</v>
      </c>
      <c r="D709" t="b">
        <f>TRUE()</f>
        <v>1</v>
      </c>
      <c r="E709" t="b">
        <f>COUNTIF(connections!A:A, A709) &gt; 0</f>
        <v>0</v>
      </c>
      <c r="G709" t="s">
        <v>2273</v>
      </c>
    </row>
    <row r="710" spans="1:10" ht="15" customHeight="1" x14ac:dyDescent="0.25">
      <c r="A710" t="s">
        <v>2274</v>
      </c>
      <c r="B710">
        <v>2025</v>
      </c>
      <c r="C710" t="s">
        <v>169</v>
      </c>
      <c r="D710" t="b">
        <f>TRUE()</f>
        <v>1</v>
      </c>
      <c r="E710" t="b">
        <f>COUNTIF(connections!A:A, A710) &gt; 0</f>
        <v>0</v>
      </c>
      <c r="G710" t="s">
        <v>2275</v>
      </c>
      <c r="H710" t="s">
        <v>180</v>
      </c>
      <c r="I710" t="s">
        <v>8304</v>
      </c>
      <c r="J710" s="10" t="s">
        <v>8305</v>
      </c>
    </row>
    <row r="711" spans="1:10" ht="15" customHeight="1" x14ac:dyDescent="0.25">
      <c r="A711" t="s">
        <v>2276</v>
      </c>
      <c r="B711">
        <v>2023</v>
      </c>
      <c r="C711" t="s">
        <v>169</v>
      </c>
      <c r="D711" t="b">
        <f>TRUE()</f>
        <v>1</v>
      </c>
      <c r="E711" t="b">
        <f>COUNTIF(connections!A:A, A711) &gt; 0</f>
        <v>0</v>
      </c>
      <c r="G711" t="s">
        <v>2277</v>
      </c>
      <c r="J711" s="10" t="s">
        <v>2278</v>
      </c>
    </row>
    <row r="712" spans="1:10" ht="15" customHeight="1" x14ac:dyDescent="0.25">
      <c r="A712" t="s">
        <v>7896</v>
      </c>
      <c r="B712">
        <v>2025</v>
      </c>
      <c r="C712" t="s">
        <v>169</v>
      </c>
      <c r="D712" t="b">
        <f>TRUE()</f>
        <v>1</v>
      </c>
      <c r="E712" t="b">
        <f>COUNTIF(connections!A:A, A712) &gt; 0</f>
        <v>0</v>
      </c>
      <c r="G712" t="s">
        <v>7897</v>
      </c>
      <c r="J712" s="10" t="s">
        <v>7895</v>
      </c>
    </row>
    <row r="713" spans="1:10" ht="15" customHeight="1" x14ac:dyDescent="0.25">
      <c r="A713" t="s">
        <v>2279</v>
      </c>
      <c r="B713">
        <v>2014</v>
      </c>
      <c r="C713" t="s">
        <v>172</v>
      </c>
      <c r="D713" t="b">
        <f>TRUE()</f>
        <v>1</v>
      </c>
      <c r="E713" t="b">
        <f>COUNTIF(connections!A:A, A713) &gt; 0</f>
        <v>1</v>
      </c>
      <c r="G713" t="s">
        <v>2280</v>
      </c>
      <c r="H713" t="s">
        <v>180</v>
      </c>
      <c r="I713" t="s">
        <v>14153</v>
      </c>
      <c r="J713" s="10" t="s">
        <v>14154</v>
      </c>
    </row>
    <row r="714" spans="1:10" ht="15" customHeight="1" x14ac:dyDescent="0.25">
      <c r="A714" t="s">
        <v>2281</v>
      </c>
      <c r="B714">
        <v>2022</v>
      </c>
      <c r="C714" t="s">
        <v>169</v>
      </c>
      <c r="D714" t="b">
        <f>TRUE()</f>
        <v>1</v>
      </c>
      <c r="E714" t="b">
        <f>COUNTIF(connections!A:A, A714) &gt; 0</f>
        <v>0</v>
      </c>
      <c r="F714" t="s">
        <v>645</v>
      </c>
      <c r="G714" t="s">
        <v>2282</v>
      </c>
      <c r="H714" t="s">
        <v>180</v>
      </c>
      <c r="I714" t="s">
        <v>2283</v>
      </c>
      <c r="J714" s="1" t="s">
        <v>2284</v>
      </c>
    </row>
    <row r="715" spans="1:10" ht="15" customHeight="1" x14ac:dyDescent="0.25">
      <c r="A715" t="s">
        <v>2285</v>
      </c>
      <c r="B715">
        <v>2008</v>
      </c>
      <c r="C715" t="s">
        <v>172</v>
      </c>
      <c r="D715" t="b">
        <f>TRUE()</f>
        <v>1</v>
      </c>
      <c r="E715" t="b">
        <f>COUNTIF(connections!A:A, A715) &gt; 0</f>
        <v>1</v>
      </c>
      <c r="G715" t="s">
        <v>2286</v>
      </c>
      <c r="H715" t="s">
        <v>180</v>
      </c>
      <c r="I715" t="s">
        <v>2287</v>
      </c>
    </row>
    <row r="716" spans="1:10" ht="15" customHeight="1" x14ac:dyDescent="0.25">
      <c r="A716" t="s">
        <v>2288</v>
      </c>
      <c r="B716">
        <v>2000</v>
      </c>
      <c r="C716" t="s">
        <v>172</v>
      </c>
      <c r="D716" t="b">
        <f>TRUE()</f>
        <v>1</v>
      </c>
      <c r="E716" t="b">
        <f>COUNTIF(connections!A:A, A716) &gt; 0</f>
        <v>1</v>
      </c>
      <c r="G716" t="s">
        <v>2289</v>
      </c>
      <c r="H716" t="s">
        <v>180</v>
      </c>
      <c r="I716" t="s">
        <v>2290</v>
      </c>
    </row>
    <row r="717" spans="1:10" ht="15" customHeight="1" x14ac:dyDescent="0.25">
      <c r="A717" t="s">
        <v>2291</v>
      </c>
      <c r="B717">
        <v>2010</v>
      </c>
      <c r="C717" t="s">
        <v>172</v>
      </c>
      <c r="D717" t="b">
        <f>TRUE()</f>
        <v>1</v>
      </c>
      <c r="E717" t="b">
        <f>COUNTIF(connections!A:A, A717) &gt; 0</f>
        <v>1</v>
      </c>
      <c r="G717" t="s">
        <v>2292</v>
      </c>
      <c r="H717" t="s">
        <v>180</v>
      </c>
      <c r="I717" t="s">
        <v>2293</v>
      </c>
    </row>
    <row r="718" spans="1:10" ht="15" customHeight="1" x14ac:dyDescent="0.25">
      <c r="A718" t="s">
        <v>2294</v>
      </c>
      <c r="B718">
        <v>2002</v>
      </c>
      <c r="C718" t="s">
        <v>172</v>
      </c>
      <c r="D718" t="b">
        <f>TRUE()</f>
        <v>1</v>
      </c>
      <c r="E718" t="b">
        <f>COUNTIF(connections!A:A, A718) &gt; 0</f>
        <v>0</v>
      </c>
      <c r="G718" t="s">
        <v>2295</v>
      </c>
      <c r="H718" t="s">
        <v>180</v>
      </c>
      <c r="I718" t="s">
        <v>2296</v>
      </c>
    </row>
    <row r="719" spans="1:10" ht="15" customHeight="1" x14ac:dyDescent="0.25">
      <c r="A719" t="s">
        <v>2297</v>
      </c>
      <c r="B719">
        <v>1996</v>
      </c>
      <c r="C719" t="s">
        <v>172</v>
      </c>
      <c r="D719" t="b">
        <f>TRUE()</f>
        <v>1</v>
      </c>
      <c r="E719" t="b">
        <f>COUNTIF(connections!A:A, A719) &gt; 0</f>
        <v>1</v>
      </c>
      <c r="G719" t="s">
        <v>2298</v>
      </c>
      <c r="H719" t="s">
        <v>180</v>
      </c>
      <c r="I719" t="s">
        <v>2299</v>
      </c>
    </row>
    <row r="720" spans="1:10" ht="15" customHeight="1" x14ac:dyDescent="0.25">
      <c r="A720" t="s">
        <v>2300</v>
      </c>
      <c r="B720">
        <v>2001</v>
      </c>
      <c r="C720" t="s">
        <v>172</v>
      </c>
      <c r="D720" t="b">
        <f>TRUE()</f>
        <v>1</v>
      </c>
      <c r="E720" t="b">
        <f>COUNTIF(connections!A:A, A720) &gt; 0</f>
        <v>0</v>
      </c>
      <c r="G720" t="s">
        <v>2301</v>
      </c>
      <c r="H720" t="s">
        <v>180</v>
      </c>
      <c r="I720" t="s">
        <v>2302</v>
      </c>
    </row>
    <row r="721" spans="1:10" ht="15" customHeight="1" x14ac:dyDescent="0.25">
      <c r="A721" t="s">
        <v>2303</v>
      </c>
      <c r="B721">
        <v>2024</v>
      </c>
      <c r="C721" t="s">
        <v>172</v>
      </c>
      <c r="D721" t="b">
        <f>TRUE()</f>
        <v>1</v>
      </c>
      <c r="E721" t="b">
        <f>COUNTIF(connections!A:A, A721) &gt; 0</f>
        <v>0</v>
      </c>
      <c r="G721" t="s">
        <v>2304</v>
      </c>
      <c r="H721" t="s">
        <v>180</v>
      </c>
      <c r="I721" t="s">
        <v>2305</v>
      </c>
      <c r="J721" s="1" t="s">
        <v>2306</v>
      </c>
    </row>
    <row r="722" spans="1:10" ht="15" customHeight="1" x14ac:dyDescent="0.25">
      <c r="A722" t="s">
        <v>2307</v>
      </c>
      <c r="B722">
        <v>2010</v>
      </c>
      <c r="C722" t="s">
        <v>172</v>
      </c>
      <c r="D722" t="b">
        <f>TRUE()</f>
        <v>1</v>
      </c>
      <c r="E722" t="b">
        <f>COUNTIF(connections!A:A, A722) &gt; 0</f>
        <v>1</v>
      </c>
      <c r="G722" t="s">
        <v>2308</v>
      </c>
      <c r="H722" t="s">
        <v>180</v>
      </c>
      <c r="I722" t="s">
        <v>2309</v>
      </c>
      <c r="J722" s="1" t="s">
        <v>2310</v>
      </c>
    </row>
    <row r="723" spans="1:10" ht="15" customHeight="1" x14ac:dyDescent="0.25">
      <c r="A723" t="s">
        <v>2311</v>
      </c>
      <c r="B723">
        <v>2023</v>
      </c>
      <c r="C723" t="s">
        <v>215</v>
      </c>
      <c r="D723" t="b">
        <f>TRUE()</f>
        <v>1</v>
      </c>
      <c r="E723" t="b">
        <f>COUNTIF(connections!A:A, A723) &gt; 0</f>
        <v>1</v>
      </c>
      <c r="G723" t="s">
        <v>2312</v>
      </c>
      <c r="H723" t="s">
        <v>180</v>
      </c>
      <c r="I723" t="s">
        <v>2313</v>
      </c>
      <c r="J723" s="1" t="s">
        <v>2314</v>
      </c>
    </row>
    <row r="724" spans="1:10" ht="15" customHeight="1" x14ac:dyDescent="0.25">
      <c r="A724" t="s">
        <v>2315</v>
      </c>
      <c r="B724">
        <v>2010</v>
      </c>
      <c r="C724" t="s">
        <v>169</v>
      </c>
      <c r="D724" t="b">
        <f>TRUE()</f>
        <v>1</v>
      </c>
      <c r="E724" t="b">
        <f>COUNTIF(connections!A:A, A724) &gt; 0</f>
        <v>1</v>
      </c>
      <c r="G724" t="s">
        <v>2316</v>
      </c>
    </row>
    <row r="725" spans="1:10" ht="15" customHeight="1" x14ac:dyDescent="0.25">
      <c r="A725" t="s">
        <v>2317</v>
      </c>
      <c r="B725">
        <v>2022</v>
      </c>
      <c r="C725" t="s">
        <v>215</v>
      </c>
      <c r="D725" t="b">
        <f>TRUE()</f>
        <v>1</v>
      </c>
      <c r="E725" t="b">
        <f>COUNTIF(connections!A:A, A725) &gt; 0</f>
        <v>1</v>
      </c>
      <c r="F725" t="s">
        <v>1157</v>
      </c>
      <c r="G725" t="s">
        <v>2318</v>
      </c>
      <c r="H725" t="s">
        <v>180</v>
      </c>
      <c r="I725" t="s">
        <v>2319</v>
      </c>
      <c r="J725" s="1" t="s">
        <v>2320</v>
      </c>
    </row>
    <row r="726" spans="1:10" ht="15" customHeight="1" x14ac:dyDescent="0.25">
      <c r="A726" t="s">
        <v>2321</v>
      </c>
      <c r="B726">
        <v>2022</v>
      </c>
      <c r="C726" t="s">
        <v>169</v>
      </c>
      <c r="D726" t="b">
        <f>TRUE()</f>
        <v>1</v>
      </c>
      <c r="E726" t="b">
        <f>COUNTIF(connections!A:A, A726) &gt; 0</f>
        <v>0</v>
      </c>
      <c r="F726" t="s">
        <v>1023</v>
      </c>
      <c r="G726" t="s">
        <v>2322</v>
      </c>
    </row>
    <row r="727" spans="1:10" ht="15" customHeight="1" x14ac:dyDescent="0.25">
      <c r="A727" t="s">
        <v>7903</v>
      </c>
      <c r="B727">
        <v>2026</v>
      </c>
      <c r="C727" t="s">
        <v>175</v>
      </c>
      <c r="D727" t="b">
        <f>TRUE()</f>
        <v>1</v>
      </c>
      <c r="E727" t="b">
        <f>COUNTIF(connections!A:A, A727) &gt; 0</f>
        <v>0</v>
      </c>
      <c r="G727" t="s">
        <v>7904</v>
      </c>
      <c r="J727" s="10" t="s">
        <v>7905</v>
      </c>
    </row>
    <row r="728" spans="1:10" ht="15" customHeight="1" x14ac:dyDescent="0.25">
      <c r="A728" t="s">
        <v>2323</v>
      </c>
      <c r="B728">
        <v>2012</v>
      </c>
      <c r="C728" t="s">
        <v>172</v>
      </c>
      <c r="D728" t="b">
        <f>TRUE()</f>
        <v>1</v>
      </c>
      <c r="E728" t="b">
        <f>COUNTIF(connections!A:A, A728) &gt; 0</f>
        <v>0</v>
      </c>
      <c r="G728" t="s">
        <v>2324</v>
      </c>
    </row>
    <row r="729" spans="1:10" ht="15" customHeight="1" x14ac:dyDescent="0.25">
      <c r="A729" t="s">
        <v>2325</v>
      </c>
      <c r="B729">
        <v>2026</v>
      </c>
      <c r="C729" t="s">
        <v>215</v>
      </c>
      <c r="D729" t="b">
        <f>TRUE()</f>
        <v>1</v>
      </c>
      <c r="E729" t="b">
        <f>COUNTIF(connections!A:A, A729) &gt; 0</f>
        <v>0</v>
      </c>
      <c r="G729" t="s">
        <v>2326</v>
      </c>
      <c r="J729" s="10" t="s">
        <v>2327</v>
      </c>
    </row>
    <row r="730" spans="1:10" ht="14.25" customHeight="1" x14ac:dyDescent="0.25">
      <c r="A730" t="s">
        <v>2328</v>
      </c>
      <c r="B730">
        <v>2020</v>
      </c>
      <c r="C730" t="s">
        <v>169</v>
      </c>
      <c r="D730" t="b">
        <f>TRUE()</f>
        <v>1</v>
      </c>
      <c r="E730" t="b">
        <f>COUNTIF(connections!A:A, A730) &gt; 0</f>
        <v>1</v>
      </c>
      <c r="G730" t="s">
        <v>2329</v>
      </c>
      <c r="H730" t="s">
        <v>180</v>
      </c>
      <c r="I730" t="s">
        <v>2330</v>
      </c>
      <c r="J730" s="1" t="s">
        <v>2331</v>
      </c>
    </row>
    <row r="731" spans="1:10" ht="15" customHeight="1" x14ac:dyDescent="0.25">
      <c r="A731" t="s">
        <v>2332</v>
      </c>
      <c r="B731">
        <v>2026</v>
      </c>
      <c r="C731" t="s">
        <v>169</v>
      </c>
      <c r="D731" t="b">
        <f>TRUE()</f>
        <v>1</v>
      </c>
      <c r="E731" t="b">
        <f>COUNTIF(connections!A:A, A731) &gt; 0</f>
        <v>0</v>
      </c>
      <c r="G731" t="s">
        <v>2333</v>
      </c>
      <c r="H731" t="s">
        <v>180</v>
      </c>
      <c r="I731" t="s">
        <v>8301</v>
      </c>
      <c r="J731" s="10" t="s">
        <v>8302</v>
      </c>
    </row>
    <row r="732" spans="1:10" x14ac:dyDescent="0.25">
      <c r="A732" t="s">
        <v>2334</v>
      </c>
      <c r="B732">
        <v>2014</v>
      </c>
      <c r="C732" t="s">
        <v>169</v>
      </c>
      <c r="D732" t="b">
        <f>TRUE()</f>
        <v>1</v>
      </c>
      <c r="E732" t="b">
        <f>COUNTIF(connections!A:A, A732) &gt; 0</f>
        <v>0</v>
      </c>
      <c r="G732" t="s">
        <v>2335</v>
      </c>
      <c r="H732" t="s">
        <v>180</v>
      </c>
      <c r="I732" t="s">
        <v>8287</v>
      </c>
      <c r="J732" s="10" t="s">
        <v>2336</v>
      </c>
    </row>
    <row r="733" spans="1:10" x14ac:dyDescent="0.25">
      <c r="A733" t="s">
        <v>2337</v>
      </c>
      <c r="B733">
        <v>2024</v>
      </c>
      <c r="C733" t="s">
        <v>175</v>
      </c>
      <c r="D733" t="b">
        <f>TRUE()</f>
        <v>1</v>
      </c>
      <c r="E733" t="b">
        <f>COUNTIF(connections!A:A, A733) &gt; 0</f>
        <v>0</v>
      </c>
      <c r="F733" t="s">
        <v>264</v>
      </c>
      <c r="G733" t="s">
        <v>2338</v>
      </c>
      <c r="H733" t="s">
        <v>180</v>
      </c>
      <c r="I733" t="s">
        <v>2339</v>
      </c>
      <c r="J733" s="1" t="s">
        <v>2340</v>
      </c>
    </row>
    <row r="734" spans="1:10" x14ac:dyDescent="0.25">
      <c r="A734" t="s">
        <v>2341</v>
      </c>
      <c r="B734">
        <v>2006</v>
      </c>
      <c r="C734" t="s">
        <v>172</v>
      </c>
      <c r="D734" t="b">
        <f>TRUE()</f>
        <v>1</v>
      </c>
      <c r="E734" t="b">
        <f>COUNTIF(connections!A:A, A734) &gt; 0</f>
        <v>1</v>
      </c>
      <c r="G734" t="s">
        <v>2342</v>
      </c>
      <c r="H734" t="s">
        <v>180</v>
      </c>
      <c r="I734" t="s">
        <v>2343</v>
      </c>
    </row>
    <row r="735" spans="1:10" x14ac:dyDescent="0.25">
      <c r="A735" t="s">
        <v>2344</v>
      </c>
      <c r="B735">
        <v>2018</v>
      </c>
      <c r="C735" t="s">
        <v>169</v>
      </c>
      <c r="D735" t="b">
        <f>FALSE()</f>
        <v>0</v>
      </c>
      <c r="E735" t="b">
        <f>COUNTIF(connections!A:A, A735) &gt; 0</f>
        <v>0</v>
      </c>
      <c r="G735" t="s">
        <v>2345</v>
      </c>
      <c r="H735" t="s">
        <v>180</v>
      </c>
      <c r="I735" t="s">
        <v>2346</v>
      </c>
      <c r="J735" s="1" t="s">
        <v>2347</v>
      </c>
    </row>
    <row r="736" spans="1:10" x14ac:dyDescent="0.25">
      <c r="A736" t="s">
        <v>90</v>
      </c>
      <c r="B736">
        <v>2017</v>
      </c>
      <c r="C736" t="s">
        <v>175</v>
      </c>
      <c r="D736" t="b">
        <f>TRUE()</f>
        <v>1</v>
      </c>
      <c r="E736" t="b">
        <f>COUNTIF(connections!A:A, A736) &gt; 0</f>
        <v>1</v>
      </c>
      <c r="G736" t="s">
        <v>2348</v>
      </c>
      <c r="H736" t="s">
        <v>180</v>
      </c>
      <c r="I736" t="s">
        <v>2349</v>
      </c>
      <c r="J736" s="1" t="s">
        <v>2350</v>
      </c>
    </row>
    <row r="737" spans="1:10" x14ac:dyDescent="0.25">
      <c r="A737" t="s">
        <v>38</v>
      </c>
      <c r="B737">
        <v>2026</v>
      </c>
      <c r="C737" t="s">
        <v>175</v>
      </c>
      <c r="D737" t="b">
        <f>TRUE()</f>
        <v>1</v>
      </c>
      <c r="E737" t="b">
        <f>COUNTIF(connections!A:A, A737) &gt; 0</f>
        <v>0</v>
      </c>
      <c r="G737" t="s">
        <v>2351</v>
      </c>
      <c r="H737" t="s">
        <v>180</v>
      </c>
      <c r="I737" t="s">
        <v>2352</v>
      </c>
      <c r="J737" s="1" t="s">
        <v>2353</v>
      </c>
    </row>
    <row r="738" spans="1:10" x14ac:dyDescent="0.25">
      <c r="A738" t="s">
        <v>9826</v>
      </c>
      <c r="B738">
        <v>2026</v>
      </c>
      <c r="C738" t="s">
        <v>169</v>
      </c>
      <c r="D738" t="b">
        <v>0</v>
      </c>
      <c r="E738" t="b">
        <f>COUNTIF(connections!A:A, A738) &gt; 0</f>
        <v>0</v>
      </c>
      <c r="G738" t="s">
        <v>9827</v>
      </c>
      <c r="H738" t="s">
        <v>180</v>
      </c>
      <c r="I738" t="s">
        <v>9828</v>
      </c>
      <c r="J738" s="10" t="s">
        <v>9829</v>
      </c>
    </row>
    <row r="739" spans="1:10" x14ac:dyDescent="0.25">
      <c r="A739" t="s">
        <v>2354</v>
      </c>
      <c r="B739">
        <v>2018</v>
      </c>
      <c r="C739" t="s">
        <v>215</v>
      </c>
      <c r="D739" t="b">
        <f>TRUE()</f>
        <v>1</v>
      </c>
      <c r="E739" t="b">
        <f>COUNTIF(connections!A:A, A739) &gt; 0</f>
        <v>1</v>
      </c>
      <c r="F739" t="s">
        <v>308</v>
      </c>
      <c r="G739" t="s">
        <v>2355</v>
      </c>
      <c r="H739" t="s">
        <v>180</v>
      </c>
      <c r="I739" t="s">
        <v>2356</v>
      </c>
      <c r="J739" s="1" t="s">
        <v>2357</v>
      </c>
    </row>
    <row r="740" spans="1:10" x14ac:dyDescent="0.25">
      <c r="A740" t="s">
        <v>8338</v>
      </c>
      <c r="B740">
        <v>2024</v>
      </c>
      <c r="C740" t="s">
        <v>169</v>
      </c>
      <c r="D740" t="b">
        <f>TRUE()</f>
        <v>1</v>
      </c>
      <c r="E740" t="b">
        <f>COUNTIF(connections!A:A, A740) &gt; 0</f>
        <v>0</v>
      </c>
      <c r="G740" t="s">
        <v>8339</v>
      </c>
      <c r="H740" t="s">
        <v>180</v>
      </c>
      <c r="I740" t="s">
        <v>8340</v>
      </c>
    </row>
    <row r="741" spans="1:10" x14ac:dyDescent="0.25">
      <c r="A741" t="s">
        <v>2358</v>
      </c>
      <c r="B741">
        <v>2023</v>
      </c>
      <c r="C741" t="s">
        <v>169</v>
      </c>
      <c r="D741" t="b">
        <f>TRUE()</f>
        <v>1</v>
      </c>
      <c r="E741" t="b">
        <f>COUNTIF(connections!A:A, A741) &gt; 0</f>
        <v>1</v>
      </c>
      <c r="G741" t="s">
        <v>2359</v>
      </c>
      <c r="H741" t="s">
        <v>180</v>
      </c>
      <c r="I741" t="s">
        <v>2360</v>
      </c>
      <c r="J741" s="1" t="s">
        <v>2361</v>
      </c>
    </row>
    <row r="742" spans="1:10" x14ac:dyDescent="0.25">
      <c r="A742" t="s">
        <v>2362</v>
      </c>
      <c r="B742">
        <v>2025</v>
      </c>
      <c r="C742" t="s">
        <v>175</v>
      </c>
      <c r="D742" t="b">
        <f>TRUE()</f>
        <v>1</v>
      </c>
      <c r="E742" t="b">
        <f>COUNTIF(connections!A:A, A742) &gt; 0</f>
        <v>0</v>
      </c>
      <c r="F742" t="s">
        <v>347</v>
      </c>
      <c r="G742" t="s">
        <v>2363</v>
      </c>
    </row>
    <row r="743" spans="1:10" x14ac:dyDescent="0.25">
      <c r="A743" t="s">
        <v>2364</v>
      </c>
      <c r="B743">
        <v>2026</v>
      </c>
      <c r="C743" t="s">
        <v>175</v>
      </c>
      <c r="D743" t="b">
        <f>TRUE()</f>
        <v>1</v>
      </c>
      <c r="E743" t="b">
        <f>COUNTIF(connections!A:A, A743) &gt; 0</f>
        <v>0</v>
      </c>
      <c r="F743" t="s">
        <v>347</v>
      </c>
      <c r="G743" t="s">
        <v>2365</v>
      </c>
    </row>
    <row r="744" spans="1:10" x14ac:dyDescent="0.25">
      <c r="A744" t="s">
        <v>2366</v>
      </c>
      <c r="B744">
        <v>2025</v>
      </c>
      <c r="C744" t="s">
        <v>175</v>
      </c>
      <c r="D744" t="b">
        <f>FALSE()</f>
        <v>0</v>
      </c>
      <c r="E744" t="b">
        <f>COUNTIF(connections!A:A, A744) &gt; 0</f>
        <v>0</v>
      </c>
      <c r="F744" t="s">
        <v>347</v>
      </c>
      <c r="G744" t="s">
        <v>2367</v>
      </c>
      <c r="H744" t="s">
        <v>180</v>
      </c>
      <c r="I744" t="s">
        <v>2368</v>
      </c>
      <c r="J744" s="1" t="s">
        <v>2369</v>
      </c>
    </row>
    <row r="745" spans="1:10" x14ac:dyDescent="0.25">
      <c r="A745" t="s">
        <v>2370</v>
      </c>
      <c r="B745">
        <v>2021</v>
      </c>
      <c r="C745" t="s">
        <v>169</v>
      </c>
      <c r="D745" t="b">
        <f>TRUE()</f>
        <v>1</v>
      </c>
      <c r="E745" t="b">
        <f>COUNTIF(connections!A:A, A745) &gt; 0</f>
        <v>1</v>
      </c>
      <c r="G745" t="s">
        <v>2371</v>
      </c>
      <c r="H745" t="s">
        <v>180</v>
      </c>
      <c r="I745" t="s">
        <v>2372</v>
      </c>
      <c r="J745" s="1" t="s">
        <v>2373</v>
      </c>
    </row>
    <row r="746" spans="1:10" x14ac:dyDescent="0.25">
      <c r="A746" t="s">
        <v>2374</v>
      </c>
      <c r="B746">
        <v>2025</v>
      </c>
      <c r="C746" t="s">
        <v>169</v>
      </c>
      <c r="D746" t="b">
        <f>TRUE()</f>
        <v>1</v>
      </c>
      <c r="E746" t="b">
        <f>COUNTIF(connections!A:A, A746) &gt; 0</f>
        <v>0</v>
      </c>
      <c r="G746" t="s">
        <v>2375</v>
      </c>
      <c r="H746" t="s">
        <v>180</v>
      </c>
      <c r="I746" t="s">
        <v>2376</v>
      </c>
      <c r="J746" s="1" t="s">
        <v>2377</v>
      </c>
    </row>
    <row r="747" spans="1:10" x14ac:dyDescent="0.25">
      <c r="A747" t="s">
        <v>2378</v>
      </c>
      <c r="B747">
        <v>2025</v>
      </c>
      <c r="C747" t="s">
        <v>215</v>
      </c>
      <c r="D747" t="b">
        <v>1</v>
      </c>
      <c r="E747" t="b">
        <f>COUNTIF(connections!A:A, A747) &gt; 0</f>
        <v>0</v>
      </c>
      <c r="G747" t="s">
        <v>2379</v>
      </c>
      <c r="H747" t="s">
        <v>180</v>
      </c>
      <c r="I747" t="s">
        <v>2380</v>
      </c>
      <c r="J747" s="1" t="s">
        <v>2381</v>
      </c>
    </row>
    <row r="748" spans="1:10" x14ac:dyDescent="0.25">
      <c r="A748" t="s">
        <v>2382</v>
      </c>
      <c r="B748">
        <v>2016</v>
      </c>
      <c r="C748" t="s">
        <v>175</v>
      </c>
      <c r="D748" t="b">
        <f>FALSE()</f>
        <v>0</v>
      </c>
      <c r="E748" t="b">
        <f>COUNTIF(connections!A:A, A748) &gt; 0</f>
        <v>0</v>
      </c>
      <c r="G748" t="s">
        <v>2383</v>
      </c>
      <c r="H748" t="s">
        <v>180</v>
      </c>
      <c r="I748" t="s">
        <v>2384</v>
      </c>
      <c r="J748" s="1" t="s">
        <v>2385</v>
      </c>
    </row>
    <row r="749" spans="1:10" x14ac:dyDescent="0.25">
      <c r="A749" t="s">
        <v>2386</v>
      </c>
      <c r="B749">
        <v>2022</v>
      </c>
      <c r="C749" t="s">
        <v>172</v>
      </c>
      <c r="D749" t="b">
        <f>TRUE()</f>
        <v>1</v>
      </c>
      <c r="E749" t="b">
        <f>COUNTIF(connections!A:A, A749) &gt; 0</f>
        <v>1</v>
      </c>
      <c r="G749" t="s">
        <v>2387</v>
      </c>
    </row>
    <row r="750" spans="1:10" x14ac:dyDescent="0.25">
      <c r="A750" t="s">
        <v>2388</v>
      </c>
      <c r="B750">
        <v>2023</v>
      </c>
      <c r="C750" t="s">
        <v>172</v>
      </c>
      <c r="D750" t="b">
        <f>TRUE()</f>
        <v>1</v>
      </c>
      <c r="E750" t="b">
        <f>COUNTIF(connections!A:A, A750) &gt; 0</f>
        <v>0</v>
      </c>
      <c r="G750" t="s">
        <v>2389</v>
      </c>
    </row>
    <row r="751" spans="1:10" x14ac:dyDescent="0.25">
      <c r="A751" t="s">
        <v>2390</v>
      </c>
      <c r="B751">
        <v>2022</v>
      </c>
      <c r="C751" t="s">
        <v>169</v>
      </c>
      <c r="D751" t="b">
        <f>TRUE()</f>
        <v>1</v>
      </c>
      <c r="E751" t="b">
        <f>COUNTIF(connections!A:A, A751) &gt; 0</f>
        <v>1</v>
      </c>
      <c r="G751" t="s">
        <v>2391</v>
      </c>
      <c r="H751" t="s">
        <v>180</v>
      </c>
      <c r="I751" t="s">
        <v>2392</v>
      </c>
      <c r="J751" s="1" t="s">
        <v>2393</v>
      </c>
    </row>
    <row r="752" spans="1:10" x14ac:dyDescent="0.25">
      <c r="A752" t="s">
        <v>9859</v>
      </c>
      <c r="B752">
        <v>2021</v>
      </c>
      <c r="C752" t="s">
        <v>169</v>
      </c>
      <c r="D752" t="b">
        <v>1</v>
      </c>
      <c r="E752" t="b">
        <f>COUNTIF(connections!A:A, A752) &gt; 0</f>
        <v>0</v>
      </c>
      <c r="G752" t="s">
        <v>9860</v>
      </c>
      <c r="H752" t="s">
        <v>180</v>
      </c>
      <c r="I752" t="s">
        <v>9863</v>
      </c>
      <c r="J752" s="10" t="s">
        <v>9861</v>
      </c>
    </row>
    <row r="753" spans="1:10" x14ac:dyDescent="0.25">
      <c r="A753" t="s">
        <v>2394</v>
      </c>
      <c r="B753">
        <v>2015</v>
      </c>
      <c r="C753" t="s">
        <v>169</v>
      </c>
      <c r="D753" t="b">
        <f>FALSE()</f>
        <v>0</v>
      </c>
      <c r="E753" t="b">
        <f>COUNTIF(connections!A:A, A753) &gt; 0</f>
        <v>0</v>
      </c>
      <c r="F753" t="s">
        <v>267</v>
      </c>
      <c r="G753" t="s">
        <v>2395</v>
      </c>
    </row>
    <row r="754" spans="1:10" x14ac:dyDescent="0.25">
      <c r="A754" t="s">
        <v>2396</v>
      </c>
      <c r="B754">
        <v>2019</v>
      </c>
      <c r="C754" t="s">
        <v>169</v>
      </c>
      <c r="D754" t="b">
        <f>TRUE()</f>
        <v>1</v>
      </c>
      <c r="E754" t="b">
        <f>COUNTIF(connections!A:A, A754) &gt; 0</f>
        <v>1</v>
      </c>
      <c r="G754" t="s">
        <v>2397</v>
      </c>
      <c r="J754" s="1" t="s">
        <v>2398</v>
      </c>
    </row>
    <row r="755" spans="1:10" x14ac:dyDescent="0.25">
      <c r="A755" t="s">
        <v>2399</v>
      </c>
      <c r="B755">
        <v>2016</v>
      </c>
      <c r="C755" t="s">
        <v>172</v>
      </c>
      <c r="D755" t="b">
        <f>TRUE()</f>
        <v>1</v>
      </c>
      <c r="E755" t="b">
        <f>COUNTIF(connections!A:A, A755) &gt; 0</f>
        <v>0</v>
      </c>
      <c r="G755" t="s">
        <v>2400</v>
      </c>
      <c r="H755" t="s">
        <v>180</v>
      </c>
      <c r="I755" t="s">
        <v>2401</v>
      </c>
      <c r="J755" s="10" t="s">
        <v>2402</v>
      </c>
    </row>
    <row r="756" spans="1:10" x14ac:dyDescent="0.25">
      <c r="A756" t="s">
        <v>8068</v>
      </c>
      <c r="B756">
        <v>2024</v>
      </c>
      <c r="C756" t="s">
        <v>215</v>
      </c>
      <c r="D756" t="b">
        <f>TRUE()</f>
        <v>1</v>
      </c>
      <c r="E756" t="b">
        <f>COUNTIF(connections!A:A, A756) &gt; 0</f>
        <v>0</v>
      </c>
      <c r="F756" t="s">
        <v>267</v>
      </c>
      <c r="G756" t="s">
        <v>8069</v>
      </c>
      <c r="H756" t="s">
        <v>180</v>
      </c>
      <c r="I756" t="s">
        <v>8288</v>
      </c>
      <c r="J756" s="10" t="s">
        <v>8070</v>
      </c>
    </row>
    <row r="757" spans="1:10" x14ac:dyDescent="0.25">
      <c r="A757" t="s">
        <v>7811</v>
      </c>
      <c r="B757">
        <v>2019</v>
      </c>
      <c r="C757" t="s">
        <v>169</v>
      </c>
      <c r="D757" t="b">
        <f>TRUE()</f>
        <v>1</v>
      </c>
      <c r="E757" t="b">
        <f>COUNTIF(connections!A:A, A757) &gt; 0</f>
        <v>0</v>
      </c>
      <c r="G757" t="s">
        <v>7812</v>
      </c>
      <c r="H757" t="s">
        <v>180</v>
      </c>
      <c r="I757" t="s">
        <v>8289</v>
      </c>
      <c r="J757" s="10" t="s">
        <v>7813</v>
      </c>
    </row>
    <row r="758" spans="1:10" x14ac:dyDescent="0.25">
      <c r="A758" t="s">
        <v>14211</v>
      </c>
      <c r="B758">
        <v>2023</v>
      </c>
      <c r="C758" t="s">
        <v>169</v>
      </c>
      <c r="D758" t="b">
        <v>1</v>
      </c>
      <c r="E758" t="b">
        <f>COUNTIF(connections!A:A, A758) &gt; 0</f>
        <v>1</v>
      </c>
      <c r="G758" t="s">
        <v>14212</v>
      </c>
      <c r="J758" s="10" t="s">
        <v>14215</v>
      </c>
    </row>
    <row r="759" spans="1:10" x14ac:dyDescent="0.25">
      <c r="A759" t="s">
        <v>2403</v>
      </c>
      <c r="B759">
        <v>2022</v>
      </c>
      <c r="C759" t="s">
        <v>169</v>
      </c>
      <c r="D759" t="b">
        <f>TRUE()</f>
        <v>1</v>
      </c>
      <c r="E759" t="b">
        <f>COUNTIF(connections!A:A, A759) &gt; 0</f>
        <v>1</v>
      </c>
      <c r="G759" t="s">
        <v>2404</v>
      </c>
      <c r="H759" t="s">
        <v>180</v>
      </c>
      <c r="I759" t="s">
        <v>2405</v>
      </c>
      <c r="J759" s="1" t="s">
        <v>2406</v>
      </c>
    </row>
    <row r="760" spans="1:10" x14ac:dyDescent="0.25">
      <c r="A760" t="s">
        <v>2407</v>
      </c>
      <c r="B760">
        <v>2023</v>
      </c>
      <c r="C760" t="s">
        <v>215</v>
      </c>
      <c r="D760" t="b">
        <f>TRUE()</f>
        <v>1</v>
      </c>
      <c r="E760" t="b">
        <f>COUNTIF(connections!A:A, A760) &gt; 0</f>
        <v>0</v>
      </c>
      <c r="G760" t="s">
        <v>2408</v>
      </c>
      <c r="H760" t="s">
        <v>180</v>
      </c>
      <c r="I760" t="s">
        <v>7825</v>
      </c>
      <c r="J760" s="10" t="s">
        <v>7826</v>
      </c>
    </row>
    <row r="761" spans="1:10" x14ac:dyDescent="0.25">
      <c r="A761" t="s">
        <v>2409</v>
      </c>
      <c r="B761">
        <v>2024</v>
      </c>
      <c r="C761" t="s">
        <v>175</v>
      </c>
      <c r="D761" t="b">
        <f>TRUE()</f>
        <v>1</v>
      </c>
      <c r="E761" t="b">
        <f>COUNTIF(connections!A:A, A761) &gt; 0</f>
        <v>0</v>
      </c>
      <c r="G761" t="s">
        <v>2410</v>
      </c>
      <c r="H761" t="s">
        <v>180</v>
      </c>
      <c r="I761" t="s">
        <v>2411</v>
      </c>
      <c r="J761" s="1" t="s">
        <v>2412</v>
      </c>
    </row>
    <row r="762" spans="1:10" x14ac:dyDescent="0.25">
      <c r="A762" t="s">
        <v>2413</v>
      </c>
      <c r="B762">
        <v>2012</v>
      </c>
      <c r="C762" t="s">
        <v>169</v>
      </c>
      <c r="D762" t="b">
        <f>TRUE()</f>
        <v>1</v>
      </c>
      <c r="E762" t="b">
        <f>COUNTIF(connections!A:A, A762) &gt; 0</f>
        <v>1</v>
      </c>
      <c r="G762" t="s">
        <v>2414</v>
      </c>
      <c r="H762" t="s">
        <v>180</v>
      </c>
      <c r="I762" t="s">
        <v>2415</v>
      </c>
      <c r="J762" s="1" t="s">
        <v>2416</v>
      </c>
    </row>
    <row r="763" spans="1:10" x14ac:dyDescent="0.25">
      <c r="A763" t="s">
        <v>2417</v>
      </c>
      <c r="B763">
        <v>2020</v>
      </c>
      <c r="C763" t="s">
        <v>169</v>
      </c>
      <c r="D763" t="b">
        <f>TRUE()</f>
        <v>1</v>
      </c>
      <c r="E763" t="b">
        <f>COUNTIF(connections!A:A, A763) &gt; 0</f>
        <v>0</v>
      </c>
      <c r="G763" t="s">
        <v>2418</v>
      </c>
      <c r="H763" t="s">
        <v>180</v>
      </c>
      <c r="I763" t="s">
        <v>2419</v>
      </c>
      <c r="J763" s="1" t="s">
        <v>2420</v>
      </c>
    </row>
    <row r="764" spans="1:10" x14ac:dyDescent="0.25">
      <c r="A764" t="s">
        <v>2421</v>
      </c>
      <c r="B764">
        <v>2008</v>
      </c>
      <c r="C764" t="s">
        <v>169</v>
      </c>
      <c r="D764" t="b">
        <f>TRUE()</f>
        <v>1</v>
      </c>
      <c r="E764" t="b">
        <f>COUNTIF(connections!A:A, A764) &gt; 0</f>
        <v>1</v>
      </c>
      <c r="G764" t="s">
        <v>2422</v>
      </c>
      <c r="H764" t="s">
        <v>180</v>
      </c>
      <c r="I764" t="s">
        <v>2423</v>
      </c>
    </row>
    <row r="765" spans="1:10" x14ac:dyDescent="0.25">
      <c r="A765" t="s">
        <v>2424</v>
      </c>
      <c r="B765">
        <v>2024</v>
      </c>
      <c r="C765" t="s">
        <v>175</v>
      </c>
      <c r="D765" t="b">
        <f>TRUE()</f>
        <v>1</v>
      </c>
      <c r="E765" t="b">
        <f>COUNTIF(connections!A:A, A765) &gt; 0</f>
        <v>0</v>
      </c>
      <c r="F765" t="s">
        <v>347</v>
      </c>
      <c r="G765" t="s">
        <v>2425</v>
      </c>
      <c r="H765" t="s">
        <v>180</v>
      </c>
      <c r="I765" t="s">
        <v>2426</v>
      </c>
      <c r="J765" s="1" t="s">
        <v>2427</v>
      </c>
    </row>
    <row r="766" spans="1:10" x14ac:dyDescent="0.25">
      <c r="A766" t="s">
        <v>14080</v>
      </c>
      <c r="B766">
        <v>2026</v>
      </c>
      <c r="C766" t="s">
        <v>175</v>
      </c>
      <c r="D766" t="b">
        <v>1</v>
      </c>
      <c r="E766" t="b">
        <f>COUNTIF(connections!A:A, A766) &gt; 0</f>
        <v>0</v>
      </c>
      <c r="G766" t="s">
        <v>14082</v>
      </c>
      <c r="J766" s="10" t="s">
        <v>14083</v>
      </c>
    </row>
    <row r="767" spans="1:10" x14ac:dyDescent="0.25">
      <c r="A767" t="s">
        <v>2428</v>
      </c>
      <c r="B767">
        <v>2022</v>
      </c>
      <c r="C767" t="s">
        <v>169</v>
      </c>
      <c r="D767" t="b">
        <f>TRUE()</f>
        <v>1</v>
      </c>
      <c r="E767" t="b">
        <f>COUNTIF(connections!A:A, A767) &gt; 0</f>
        <v>0</v>
      </c>
      <c r="G767" t="s">
        <v>2429</v>
      </c>
      <c r="H767" t="s">
        <v>180</v>
      </c>
      <c r="I767" t="s">
        <v>2430</v>
      </c>
      <c r="J767" s="1" t="s">
        <v>2431</v>
      </c>
    </row>
    <row r="768" spans="1:10" x14ac:dyDescent="0.25">
      <c r="A768" t="s">
        <v>2432</v>
      </c>
      <c r="B768">
        <v>2023</v>
      </c>
      <c r="C768" t="s">
        <v>169</v>
      </c>
      <c r="D768" t="b">
        <f>TRUE()</f>
        <v>1</v>
      </c>
      <c r="E768" t="b">
        <f>COUNTIF(connections!A:A, A768) &gt; 0</f>
        <v>0</v>
      </c>
      <c r="G768" t="s">
        <v>2433</v>
      </c>
      <c r="H768" t="s">
        <v>180</v>
      </c>
      <c r="I768" t="s">
        <v>2434</v>
      </c>
      <c r="J768" s="1" t="s">
        <v>2435</v>
      </c>
    </row>
    <row r="769" spans="1:10" x14ac:dyDescent="0.25">
      <c r="A769" t="s">
        <v>2436</v>
      </c>
      <c r="B769">
        <v>2019</v>
      </c>
      <c r="C769" t="s">
        <v>169</v>
      </c>
      <c r="D769" t="b">
        <f>TRUE()</f>
        <v>1</v>
      </c>
      <c r="E769" t="b">
        <f>COUNTIF(connections!A:A, A769) &gt; 0</f>
        <v>1</v>
      </c>
      <c r="G769" t="s">
        <v>2437</v>
      </c>
      <c r="H769" t="s">
        <v>180</v>
      </c>
      <c r="I769" t="s">
        <v>2438</v>
      </c>
      <c r="J769" s="1" t="s">
        <v>2439</v>
      </c>
    </row>
    <row r="770" spans="1:10" x14ac:dyDescent="0.25">
      <c r="A770" t="s">
        <v>2440</v>
      </c>
      <c r="B770">
        <v>2014</v>
      </c>
      <c r="C770" t="s">
        <v>172</v>
      </c>
      <c r="D770" t="b">
        <f>TRUE()</f>
        <v>1</v>
      </c>
      <c r="E770" t="b">
        <f>COUNTIF(connections!A:A, A770) &gt; 0</f>
        <v>1</v>
      </c>
      <c r="G770" t="s">
        <v>2441</v>
      </c>
      <c r="H770" t="s">
        <v>180</v>
      </c>
      <c r="I770" t="s">
        <v>2442</v>
      </c>
      <c r="J770" s="1" t="s">
        <v>2443</v>
      </c>
    </row>
    <row r="771" spans="1:10" x14ac:dyDescent="0.25">
      <c r="A771" t="s">
        <v>2444</v>
      </c>
      <c r="B771">
        <v>2024</v>
      </c>
      <c r="C771" t="s">
        <v>169</v>
      </c>
      <c r="D771" t="b">
        <f>FALSE()</f>
        <v>0</v>
      </c>
      <c r="E771" t="b">
        <f>COUNTIF(connections!A:A, A771) &gt; 0</f>
        <v>0</v>
      </c>
      <c r="G771" t="s">
        <v>2445</v>
      </c>
      <c r="H771" t="s">
        <v>180</v>
      </c>
      <c r="I771" t="s">
        <v>2446</v>
      </c>
      <c r="J771" s="1" t="s">
        <v>2447</v>
      </c>
    </row>
    <row r="772" spans="1:10" x14ac:dyDescent="0.25">
      <c r="A772" t="s">
        <v>2448</v>
      </c>
      <c r="B772">
        <v>2025</v>
      </c>
      <c r="C772" t="s">
        <v>175</v>
      </c>
      <c r="D772" t="b">
        <f>TRUE()</f>
        <v>1</v>
      </c>
      <c r="E772" t="b">
        <f>COUNTIF(connections!A:A, A772) &gt; 0</f>
        <v>0</v>
      </c>
      <c r="G772" t="s">
        <v>2449</v>
      </c>
      <c r="H772" t="s">
        <v>180</v>
      </c>
      <c r="I772" t="s">
        <v>2450</v>
      </c>
      <c r="J772" s="1" t="s">
        <v>2451</v>
      </c>
    </row>
    <row r="773" spans="1:10" x14ac:dyDescent="0.25">
      <c r="A773" t="s">
        <v>2452</v>
      </c>
      <c r="B773">
        <v>2017</v>
      </c>
      <c r="C773" t="s">
        <v>169</v>
      </c>
      <c r="D773" t="b">
        <f>TRUE()</f>
        <v>1</v>
      </c>
      <c r="E773" t="b">
        <f>COUNTIF(connections!A:A, A773) &gt; 0</f>
        <v>1</v>
      </c>
      <c r="G773" t="s">
        <v>2453</v>
      </c>
      <c r="H773" t="s">
        <v>180</v>
      </c>
      <c r="I773" t="s">
        <v>2454</v>
      </c>
      <c r="J773" s="1" t="s">
        <v>2455</v>
      </c>
    </row>
    <row r="774" spans="1:10" x14ac:dyDescent="0.25">
      <c r="A774" t="s">
        <v>8290</v>
      </c>
      <c r="B774">
        <v>2020</v>
      </c>
      <c r="C774" t="s">
        <v>215</v>
      </c>
      <c r="D774" t="b">
        <f>TRUE()</f>
        <v>1</v>
      </c>
      <c r="E774" t="b">
        <f>COUNTIF(connections!A:A, A774) &gt; 0</f>
        <v>0</v>
      </c>
      <c r="G774" t="s">
        <v>8291</v>
      </c>
      <c r="H774" t="s">
        <v>180</v>
      </c>
      <c r="I774" t="s">
        <v>8292</v>
      </c>
      <c r="J774" s="10" t="s">
        <v>8293</v>
      </c>
    </row>
    <row r="775" spans="1:10" x14ac:dyDescent="0.25">
      <c r="A775" t="s">
        <v>2456</v>
      </c>
      <c r="B775">
        <v>2023</v>
      </c>
      <c r="C775" t="s">
        <v>169</v>
      </c>
      <c r="D775" t="b">
        <f>TRUE()</f>
        <v>1</v>
      </c>
      <c r="E775" t="b">
        <f>COUNTIF(connections!A:A, A775) &gt; 0</f>
        <v>0</v>
      </c>
      <c r="F775" t="s">
        <v>267</v>
      </c>
      <c r="G775" t="s">
        <v>2457</v>
      </c>
      <c r="H775" t="s">
        <v>180</v>
      </c>
      <c r="I775" t="s">
        <v>2458</v>
      </c>
      <c r="J775" s="1" t="s">
        <v>2459</v>
      </c>
    </row>
    <row r="776" spans="1:10" x14ac:dyDescent="0.25">
      <c r="A776" t="s">
        <v>9937</v>
      </c>
      <c r="B776">
        <v>2026</v>
      </c>
      <c r="C776" t="s">
        <v>169</v>
      </c>
      <c r="D776" t="b">
        <v>1</v>
      </c>
      <c r="E776" t="b">
        <f>COUNTIF(connections!A:A, A776) &gt; 0</f>
        <v>0</v>
      </c>
      <c r="F776" t="s">
        <v>780</v>
      </c>
      <c r="G776" t="s">
        <v>9938</v>
      </c>
      <c r="J776" s="10" t="s">
        <v>9939</v>
      </c>
    </row>
    <row r="777" spans="1:10" x14ac:dyDescent="0.25">
      <c r="A777" t="s">
        <v>2460</v>
      </c>
      <c r="B777">
        <v>2025</v>
      </c>
      <c r="C777" t="s">
        <v>169</v>
      </c>
      <c r="D777" t="b">
        <f>TRUE()</f>
        <v>1</v>
      </c>
      <c r="E777" t="b">
        <f>COUNTIF(connections!A:A, A777) &gt; 0</f>
        <v>0</v>
      </c>
      <c r="G777" t="s">
        <v>2461</v>
      </c>
      <c r="H777" t="s">
        <v>180</v>
      </c>
      <c r="I777" t="s">
        <v>2462</v>
      </c>
      <c r="J777" s="1" t="s">
        <v>2463</v>
      </c>
    </row>
    <row r="778" spans="1:10" x14ac:dyDescent="0.25">
      <c r="A778" t="s">
        <v>2464</v>
      </c>
      <c r="B778">
        <v>2025</v>
      </c>
      <c r="C778" t="s">
        <v>175</v>
      </c>
      <c r="D778" t="b">
        <f>TRUE()</f>
        <v>1</v>
      </c>
      <c r="E778" t="b">
        <f>COUNTIF(connections!A:A, A778) &gt; 0</f>
        <v>1</v>
      </c>
      <c r="F778" t="s">
        <v>270</v>
      </c>
      <c r="G778" t="s">
        <v>2465</v>
      </c>
      <c r="H778" t="s">
        <v>180</v>
      </c>
      <c r="I778" t="s">
        <v>2466</v>
      </c>
      <c r="J778" s="1" t="s">
        <v>2467</v>
      </c>
    </row>
    <row r="779" spans="1:10" x14ac:dyDescent="0.25">
      <c r="A779" t="s">
        <v>2468</v>
      </c>
      <c r="B779">
        <v>2025</v>
      </c>
      <c r="C779" t="s">
        <v>175</v>
      </c>
      <c r="D779" t="b">
        <f>TRUE()</f>
        <v>1</v>
      </c>
      <c r="E779" t="b">
        <f>COUNTIF(connections!A:A, A779) &gt; 0</f>
        <v>0</v>
      </c>
      <c r="G779" t="s">
        <v>2469</v>
      </c>
    </row>
    <row r="780" spans="1:10" x14ac:dyDescent="0.25">
      <c r="A780" t="s">
        <v>2470</v>
      </c>
      <c r="B780">
        <v>2025</v>
      </c>
      <c r="C780" t="s">
        <v>169</v>
      </c>
      <c r="D780" t="b">
        <f>FALSE()</f>
        <v>0</v>
      </c>
      <c r="E780" t="b">
        <f>COUNTIF(connections!A:A, A780) &gt; 0</f>
        <v>0</v>
      </c>
      <c r="G780" t="s">
        <v>2471</v>
      </c>
      <c r="H780" t="s">
        <v>180</v>
      </c>
      <c r="I780" t="s">
        <v>2472</v>
      </c>
      <c r="J780" s="1" t="s">
        <v>2473</v>
      </c>
    </row>
    <row r="781" spans="1:10" x14ac:dyDescent="0.25">
      <c r="A781" t="s">
        <v>8062</v>
      </c>
      <c r="B781">
        <v>2026</v>
      </c>
      <c r="C781" t="s">
        <v>169</v>
      </c>
      <c r="D781" t="b">
        <f>TRUE()</f>
        <v>1</v>
      </c>
      <c r="E781" t="b">
        <f>COUNTIF(connections!A:A, A781) &gt; 0</f>
        <v>0</v>
      </c>
      <c r="G781" t="s">
        <v>8063</v>
      </c>
      <c r="J781" s="10" t="s">
        <v>8064</v>
      </c>
    </row>
    <row r="782" spans="1:10" x14ac:dyDescent="0.25">
      <c r="A782" t="s">
        <v>2474</v>
      </c>
      <c r="B782">
        <v>2020</v>
      </c>
      <c r="C782" t="s">
        <v>172</v>
      </c>
      <c r="D782" t="b">
        <f>TRUE()</f>
        <v>1</v>
      </c>
      <c r="E782" t="b">
        <f>COUNTIF(connections!A:A, A782) &gt; 0</f>
        <v>1</v>
      </c>
      <c r="G782" t="s">
        <v>2475</v>
      </c>
    </row>
    <row r="783" spans="1:10" x14ac:dyDescent="0.25">
      <c r="A783" t="s">
        <v>2476</v>
      </c>
      <c r="B783">
        <v>2023</v>
      </c>
      <c r="C783" t="s">
        <v>215</v>
      </c>
      <c r="D783" t="b">
        <f>FALSE()</f>
        <v>0</v>
      </c>
      <c r="E783" t="b">
        <f>COUNTIF(connections!A:A, A783) &gt; 0</f>
        <v>0</v>
      </c>
      <c r="F783" t="s">
        <v>451</v>
      </c>
      <c r="G783" t="s">
        <v>2477</v>
      </c>
      <c r="H783" t="s">
        <v>180</v>
      </c>
      <c r="I783" t="s">
        <v>8294</v>
      </c>
      <c r="J783" s="10" t="s">
        <v>8295</v>
      </c>
    </row>
    <row r="784" spans="1:10" x14ac:dyDescent="0.25">
      <c r="A784" t="s">
        <v>2478</v>
      </c>
      <c r="B784">
        <v>2017</v>
      </c>
      <c r="C784" t="s">
        <v>169</v>
      </c>
      <c r="D784" t="b">
        <v>1</v>
      </c>
      <c r="E784" t="b">
        <f>COUNTIF(connections!A:A, A784) &gt; 0</f>
        <v>0</v>
      </c>
      <c r="G784" t="s">
        <v>2479</v>
      </c>
      <c r="H784" t="s">
        <v>180</v>
      </c>
      <c r="I784" t="s">
        <v>2480</v>
      </c>
      <c r="J784" s="10" t="s">
        <v>2481</v>
      </c>
    </row>
    <row r="785" spans="1:10" x14ac:dyDescent="0.25">
      <c r="A785" t="s">
        <v>2482</v>
      </c>
      <c r="B785">
        <v>2002</v>
      </c>
      <c r="C785" t="s">
        <v>215</v>
      </c>
      <c r="D785" t="b">
        <f>TRUE()</f>
        <v>1</v>
      </c>
      <c r="E785" t="b">
        <f>COUNTIF(connections!A:A, A785) &gt; 0</f>
        <v>1</v>
      </c>
      <c r="F785" t="s">
        <v>267</v>
      </c>
      <c r="G785" t="s">
        <v>2483</v>
      </c>
      <c r="H785" t="s">
        <v>180</v>
      </c>
      <c r="I785" t="s">
        <v>2484</v>
      </c>
    </row>
    <row r="786" spans="1:10" x14ac:dyDescent="0.25">
      <c r="A786" t="s">
        <v>9875</v>
      </c>
      <c r="B786">
        <v>2025</v>
      </c>
      <c r="C786" t="s">
        <v>215</v>
      </c>
      <c r="D786" t="b">
        <v>1</v>
      </c>
      <c r="E786" t="b">
        <f>COUNTIF(connections!A:A, A786) &gt; 0</f>
        <v>0</v>
      </c>
      <c r="G786" t="s">
        <v>9876</v>
      </c>
      <c r="H786" t="s">
        <v>180</v>
      </c>
      <c r="I786" t="s">
        <v>9878</v>
      </c>
      <c r="J786" s="10" t="s">
        <v>9877</v>
      </c>
    </row>
    <row r="787" spans="1:10" x14ac:dyDescent="0.25">
      <c r="A787" t="s">
        <v>2485</v>
      </c>
      <c r="B787">
        <v>2019</v>
      </c>
      <c r="C787" t="s">
        <v>169</v>
      </c>
      <c r="D787" t="b">
        <f>TRUE()</f>
        <v>1</v>
      </c>
      <c r="E787" t="b">
        <f>COUNTIF(connections!A:A, A787) &gt; 0</f>
        <v>0</v>
      </c>
      <c r="G787" t="s">
        <v>2486</v>
      </c>
      <c r="H787" t="s">
        <v>180</v>
      </c>
      <c r="I787" t="s">
        <v>2487</v>
      </c>
      <c r="J787" s="1" t="s">
        <v>2488</v>
      </c>
    </row>
    <row r="788" spans="1:10" x14ac:dyDescent="0.25">
      <c r="A788" t="s">
        <v>2489</v>
      </c>
      <c r="B788">
        <v>2024</v>
      </c>
      <c r="C788" t="s">
        <v>169</v>
      </c>
      <c r="D788" t="b">
        <f>TRUE()</f>
        <v>1</v>
      </c>
      <c r="E788" t="b">
        <f>COUNTIF(connections!A:A, A788) &gt; 0</f>
        <v>0</v>
      </c>
      <c r="G788" t="s">
        <v>2490</v>
      </c>
      <c r="H788" t="s">
        <v>180</v>
      </c>
      <c r="I788" t="s">
        <v>14151</v>
      </c>
      <c r="J788" s="10" t="s">
        <v>14152</v>
      </c>
    </row>
    <row r="789" spans="1:10" x14ac:dyDescent="0.25">
      <c r="A789" t="s">
        <v>2491</v>
      </c>
      <c r="B789">
        <v>2017</v>
      </c>
      <c r="C789" t="s">
        <v>169</v>
      </c>
      <c r="D789" t="b">
        <f>TRUE()</f>
        <v>1</v>
      </c>
      <c r="E789" t="b">
        <f>COUNTIF(connections!A:A, A789) &gt; 0</f>
        <v>1</v>
      </c>
      <c r="G789" t="s">
        <v>2492</v>
      </c>
      <c r="H789" t="s">
        <v>180</v>
      </c>
      <c r="I789" t="s">
        <v>2493</v>
      </c>
      <c r="J789" s="1" t="s">
        <v>2494</v>
      </c>
    </row>
    <row r="790" spans="1:10" x14ac:dyDescent="0.25">
      <c r="A790" t="s">
        <v>2495</v>
      </c>
      <c r="B790">
        <v>2015</v>
      </c>
      <c r="C790" t="s">
        <v>215</v>
      </c>
      <c r="D790" t="b">
        <f>TRUE()</f>
        <v>1</v>
      </c>
      <c r="E790" t="b">
        <f>COUNTIF(connections!A:A, A790) &gt; 0</f>
        <v>1</v>
      </c>
      <c r="F790" t="s">
        <v>645</v>
      </c>
      <c r="G790" t="s">
        <v>2496</v>
      </c>
      <c r="H790" t="s">
        <v>180</v>
      </c>
      <c r="I790" t="s">
        <v>2497</v>
      </c>
      <c r="J790" s="1" t="s">
        <v>2498</v>
      </c>
    </row>
    <row r="791" spans="1:10" x14ac:dyDescent="0.25">
      <c r="A791" t="s">
        <v>2499</v>
      </c>
      <c r="B791">
        <v>2021</v>
      </c>
      <c r="C791" t="s">
        <v>215</v>
      </c>
      <c r="D791" t="b">
        <f>TRUE()</f>
        <v>1</v>
      </c>
      <c r="E791" t="b">
        <f>COUNTIF(connections!A:A, A791) &gt; 0</f>
        <v>1</v>
      </c>
      <c r="G791" t="s">
        <v>2500</v>
      </c>
      <c r="H791" t="s">
        <v>180</v>
      </c>
      <c r="I791" t="s">
        <v>2501</v>
      </c>
      <c r="J791" s="1" t="s">
        <v>2502</v>
      </c>
    </row>
    <row r="792" spans="1:10" x14ac:dyDescent="0.25">
      <c r="A792" t="s">
        <v>2503</v>
      </c>
      <c r="B792">
        <v>2022</v>
      </c>
      <c r="C792" t="s">
        <v>175</v>
      </c>
      <c r="D792" t="b">
        <v>1</v>
      </c>
      <c r="E792" t="b">
        <f>COUNTIF(connections!A:A, A792) &gt; 0</f>
        <v>0</v>
      </c>
      <c r="G792" t="s">
        <v>2504</v>
      </c>
      <c r="H792" t="s">
        <v>180</v>
      </c>
      <c r="I792" t="s">
        <v>2505</v>
      </c>
      <c r="J792" s="1" t="s">
        <v>2506</v>
      </c>
    </row>
    <row r="793" spans="1:10" x14ac:dyDescent="0.25">
      <c r="A793" t="s">
        <v>2507</v>
      </c>
      <c r="B793">
        <v>2025</v>
      </c>
      <c r="C793" t="s">
        <v>215</v>
      </c>
      <c r="D793" t="b">
        <f>TRUE()</f>
        <v>1</v>
      </c>
      <c r="E793" t="b">
        <f>COUNTIF(connections!A:A, A793) &gt; 0</f>
        <v>0</v>
      </c>
      <c r="G793" t="s">
        <v>2508</v>
      </c>
      <c r="H793" t="s">
        <v>180</v>
      </c>
      <c r="I793" t="s">
        <v>2509</v>
      </c>
      <c r="J793" s="1" t="s">
        <v>2510</v>
      </c>
    </row>
    <row r="794" spans="1:10" x14ac:dyDescent="0.25">
      <c r="A794" t="s">
        <v>2511</v>
      </c>
      <c r="B794">
        <v>2013</v>
      </c>
      <c r="C794" t="s">
        <v>169</v>
      </c>
      <c r="D794" t="b">
        <f>TRUE()</f>
        <v>1</v>
      </c>
      <c r="E794" t="b">
        <f>COUNTIF(connections!A:A, A794) &gt; 0</f>
        <v>1</v>
      </c>
      <c r="G794" t="s">
        <v>2512</v>
      </c>
      <c r="H794" t="s">
        <v>180</v>
      </c>
      <c r="I794" t="s">
        <v>2513</v>
      </c>
      <c r="J794" s="1" t="s">
        <v>2514</v>
      </c>
    </row>
    <row r="795" spans="1:10" x14ac:dyDescent="0.25">
      <c r="A795" t="s">
        <v>2515</v>
      </c>
      <c r="B795">
        <v>2025</v>
      </c>
      <c r="C795" t="s">
        <v>175</v>
      </c>
      <c r="D795" t="b">
        <f>TRUE()</f>
        <v>1</v>
      </c>
      <c r="E795" t="b">
        <f>COUNTIF(connections!A:A, A795) &gt; 0</f>
        <v>1</v>
      </c>
      <c r="G795" t="s">
        <v>2516</v>
      </c>
      <c r="H795" t="s">
        <v>180</v>
      </c>
      <c r="I795" t="s">
        <v>8089</v>
      </c>
      <c r="J795" s="10" t="s">
        <v>8090</v>
      </c>
    </row>
    <row r="796" spans="1:10" x14ac:dyDescent="0.25">
      <c r="A796" t="s">
        <v>2517</v>
      </c>
      <c r="B796">
        <v>2025</v>
      </c>
      <c r="C796" t="s">
        <v>169</v>
      </c>
      <c r="D796" t="b">
        <f>TRUE()</f>
        <v>1</v>
      </c>
      <c r="E796" t="b">
        <f>COUNTIF(connections!A:A, A796) &gt; 0</f>
        <v>0</v>
      </c>
      <c r="G796" t="s">
        <v>2518</v>
      </c>
    </row>
    <row r="797" spans="1:10" x14ac:dyDescent="0.25">
      <c r="A797" t="s">
        <v>2519</v>
      </c>
      <c r="B797">
        <v>2023</v>
      </c>
      <c r="C797" t="s">
        <v>169</v>
      </c>
      <c r="D797" t="b">
        <f>TRUE()</f>
        <v>1</v>
      </c>
      <c r="E797" t="b">
        <f>COUNTIF(connections!A:A, A797) &gt; 0</f>
        <v>0</v>
      </c>
      <c r="F797" t="s">
        <v>270</v>
      </c>
      <c r="G797" t="s">
        <v>2520</v>
      </c>
      <c r="H797" t="s">
        <v>180</v>
      </c>
      <c r="I797" t="s">
        <v>2521</v>
      </c>
      <c r="J797" s="1" t="s">
        <v>2522</v>
      </c>
    </row>
    <row r="798" spans="1:10" x14ac:dyDescent="0.25">
      <c r="A798" t="s">
        <v>2523</v>
      </c>
      <c r="B798">
        <v>2016</v>
      </c>
      <c r="C798" t="s">
        <v>169</v>
      </c>
      <c r="D798" t="b">
        <f>TRUE()</f>
        <v>1</v>
      </c>
      <c r="E798" t="b">
        <f>COUNTIF(connections!A:A, A798) &gt; 0</f>
        <v>0</v>
      </c>
      <c r="F798" t="s">
        <v>780</v>
      </c>
      <c r="G798" t="s">
        <v>2524</v>
      </c>
      <c r="H798" t="s">
        <v>180</v>
      </c>
      <c r="I798" t="s">
        <v>2525</v>
      </c>
      <c r="J798" s="1" t="s">
        <v>2526</v>
      </c>
    </row>
    <row r="799" spans="1:10" x14ac:dyDescent="0.25">
      <c r="A799" t="s">
        <v>2527</v>
      </c>
      <c r="B799">
        <v>1982</v>
      </c>
      <c r="C799" t="s">
        <v>172</v>
      </c>
      <c r="D799" t="b">
        <f>TRUE()</f>
        <v>1</v>
      </c>
      <c r="E799" t="b">
        <f>COUNTIF(connections!A:A, A799) &gt; 0</f>
        <v>1</v>
      </c>
      <c r="G799" t="s">
        <v>2528</v>
      </c>
      <c r="J799" s="10" t="s">
        <v>2529</v>
      </c>
    </row>
    <row r="800" spans="1:10" x14ac:dyDescent="0.25">
      <c r="A800" t="s">
        <v>2530</v>
      </c>
      <c r="B800">
        <v>2021</v>
      </c>
      <c r="C800" t="s">
        <v>169</v>
      </c>
      <c r="D800" t="b">
        <f>TRUE()</f>
        <v>1</v>
      </c>
      <c r="E800" t="b">
        <f>COUNTIF(connections!A:A, A800) &gt; 0</f>
        <v>1</v>
      </c>
      <c r="G800" t="s">
        <v>2531</v>
      </c>
      <c r="H800" t="s">
        <v>180</v>
      </c>
      <c r="I800" t="s">
        <v>8296</v>
      </c>
      <c r="J800" s="10" t="s">
        <v>2532</v>
      </c>
    </row>
    <row r="801" spans="1:10" x14ac:dyDescent="0.25">
      <c r="A801" t="s">
        <v>2533</v>
      </c>
      <c r="B801">
        <v>2025</v>
      </c>
      <c r="C801" t="s">
        <v>169</v>
      </c>
      <c r="D801" t="b">
        <f>TRUE()</f>
        <v>1</v>
      </c>
      <c r="E801" t="b">
        <f>COUNTIF(connections!A:A, A801) &gt; 0</f>
        <v>0</v>
      </c>
      <c r="G801" t="s">
        <v>2534</v>
      </c>
      <c r="J801" s="10" t="s">
        <v>2535</v>
      </c>
    </row>
    <row r="802" spans="1:10" x14ac:dyDescent="0.25">
      <c r="A802" t="s">
        <v>2536</v>
      </c>
      <c r="B802">
        <v>2013</v>
      </c>
      <c r="C802" t="s">
        <v>172</v>
      </c>
      <c r="D802" t="b">
        <f>TRUE()</f>
        <v>1</v>
      </c>
      <c r="E802" t="b">
        <f>COUNTIF(connections!A:A, A802) &gt; 0</f>
        <v>0</v>
      </c>
      <c r="G802" t="s">
        <v>2537</v>
      </c>
      <c r="J802" s="1" t="s">
        <v>2538</v>
      </c>
    </row>
    <row r="803" spans="1:10" x14ac:dyDescent="0.25">
      <c r="A803" t="s">
        <v>2539</v>
      </c>
      <c r="B803">
        <v>2022</v>
      </c>
      <c r="C803" t="s">
        <v>169</v>
      </c>
      <c r="D803" t="b">
        <f>TRUE()</f>
        <v>1</v>
      </c>
      <c r="E803" t="b">
        <f>COUNTIF(connections!A:A, A803) &gt; 0</f>
        <v>0</v>
      </c>
      <c r="G803" t="s">
        <v>2540</v>
      </c>
      <c r="H803" t="s">
        <v>180</v>
      </c>
      <c r="I803" t="s">
        <v>2541</v>
      </c>
      <c r="J803" s="1" t="s">
        <v>2542</v>
      </c>
    </row>
    <row r="804" spans="1:10" x14ac:dyDescent="0.25">
      <c r="A804" t="s">
        <v>2543</v>
      </c>
      <c r="B804">
        <v>2025</v>
      </c>
      <c r="C804" t="s">
        <v>169</v>
      </c>
      <c r="D804" t="b">
        <f>TRUE()</f>
        <v>1</v>
      </c>
      <c r="E804" t="b">
        <f>COUNTIF(connections!A:A, A804) &gt; 0</f>
        <v>0</v>
      </c>
      <c r="G804" t="s">
        <v>2544</v>
      </c>
      <c r="H804" t="s">
        <v>180</v>
      </c>
      <c r="I804" t="s">
        <v>2545</v>
      </c>
      <c r="J804" s="1" t="s">
        <v>2546</v>
      </c>
    </row>
    <row r="805" spans="1:10" x14ac:dyDescent="0.25">
      <c r="A805" t="s">
        <v>2547</v>
      </c>
      <c r="B805">
        <v>2021</v>
      </c>
      <c r="C805" t="s">
        <v>169</v>
      </c>
      <c r="D805" t="b">
        <f>TRUE()</f>
        <v>1</v>
      </c>
      <c r="E805" t="b">
        <f>COUNTIF(connections!A:A, A805) &gt; 0</f>
        <v>0</v>
      </c>
      <c r="G805" t="s">
        <v>2548</v>
      </c>
    </row>
    <row r="806" spans="1:10" x14ac:dyDescent="0.25">
      <c r="A806" t="s">
        <v>2549</v>
      </c>
      <c r="B806">
        <v>2018</v>
      </c>
      <c r="C806" t="s">
        <v>169</v>
      </c>
      <c r="D806" t="b">
        <f>TRUE()</f>
        <v>1</v>
      </c>
      <c r="E806" t="b">
        <f>COUNTIF(connections!A:A, A806) &gt; 0</f>
        <v>1</v>
      </c>
      <c r="G806" t="s">
        <v>2550</v>
      </c>
      <c r="H806" t="s">
        <v>180</v>
      </c>
      <c r="I806" t="s">
        <v>2551</v>
      </c>
      <c r="J806" s="1" t="s">
        <v>2552</v>
      </c>
    </row>
    <row r="807" spans="1:10" x14ac:dyDescent="0.25">
      <c r="A807" t="s">
        <v>2553</v>
      </c>
      <c r="B807">
        <v>2026</v>
      </c>
      <c r="C807" t="s">
        <v>215</v>
      </c>
      <c r="D807" t="b">
        <f>TRUE()</f>
        <v>1</v>
      </c>
      <c r="E807" t="b">
        <f>COUNTIF(connections!A:A, A807) &gt; 0</f>
        <v>0</v>
      </c>
      <c r="G807" t="s">
        <v>2554</v>
      </c>
      <c r="J807" s="1" t="s">
        <v>2555</v>
      </c>
    </row>
    <row r="808" spans="1:10" x14ac:dyDescent="0.25">
      <c r="A808" t="s">
        <v>2556</v>
      </c>
      <c r="B808">
        <v>2020</v>
      </c>
      <c r="C808" t="s">
        <v>175</v>
      </c>
      <c r="D808" t="b">
        <f>TRUE()</f>
        <v>1</v>
      </c>
      <c r="E808" t="b">
        <f>COUNTIF(connections!A:A, A808) &gt; 0</f>
        <v>0</v>
      </c>
      <c r="G808" t="s">
        <v>2557</v>
      </c>
      <c r="H808" t="s">
        <v>180</v>
      </c>
      <c r="I808" t="s">
        <v>2558</v>
      </c>
      <c r="J808" s="1" t="s">
        <v>2559</v>
      </c>
    </row>
    <row r="809" spans="1:10" x14ac:dyDescent="0.25">
      <c r="A809" t="s">
        <v>2560</v>
      </c>
      <c r="B809">
        <v>2023</v>
      </c>
      <c r="C809" t="s">
        <v>169</v>
      </c>
      <c r="D809" t="b">
        <f>TRUE()</f>
        <v>1</v>
      </c>
      <c r="E809" t="b">
        <f>COUNTIF(connections!A:A, A809) &gt; 0</f>
        <v>0</v>
      </c>
      <c r="G809" t="s">
        <v>2561</v>
      </c>
      <c r="H809" t="s">
        <v>180</v>
      </c>
      <c r="I809" t="s">
        <v>2562</v>
      </c>
      <c r="J809" s="1" t="s">
        <v>2563</v>
      </c>
    </row>
    <row r="810" spans="1:10" x14ac:dyDescent="0.25">
      <c r="A810" t="s">
        <v>14244</v>
      </c>
      <c r="B810">
        <v>2023</v>
      </c>
      <c r="C810" t="s">
        <v>215</v>
      </c>
      <c r="D810" t="b">
        <v>1</v>
      </c>
      <c r="E810" t="b">
        <f>COUNTIF(connections!A:A, A810) &gt; 0</f>
        <v>0</v>
      </c>
      <c r="G810" t="s">
        <v>14245</v>
      </c>
      <c r="H810" t="s">
        <v>180</v>
      </c>
      <c r="I810" t="s">
        <v>14247</v>
      </c>
      <c r="J810" s="10" t="s">
        <v>14246</v>
      </c>
    </row>
    <row r="811" spans="1:10" x14ac:dyDescent="0.25">
      <c r="A811" t="s">
        <v>2564</v>
      </c>
      <c r="B811">
        <v>1998</v>
      </c>
      <c r="C811" t="s">
        <v>172</v>
      </c>
      <c r="D811" t="b">
        <f>TRUE()</f>
        <v>1</v>
      </c>
      <c r="E811" t="b">
        <f>COUNTIF(connections!A:A, A811) &gt; 0</f>
        <v>1</v>
      </c>
      <c r="G811" t="s">
        <v>2565</v>
      </c>
      <c r="H811" t="s">
        <v>180</v>
      </c>
      <c r="I811" t="s">
        <v>2566</v>
      </c>
      <c r="J811" s="1" t="s">
        <v>2567</v>
      </c>
    </row>
    <row r="812" spans="1:10" x14ac:dyDescent="0.25">
      <c r="A812" t="s">
        <v>2568</v>
      </c>
      <c r="B812">
        <v>2026</v>
      </c>
      <c r="C812" t="s">
        <v>175</v>
      </c>
      <c r="D812" t="b">
        <f>TRUE()</f>
        <v>1</v>
      </c>
      <c r="E812" t="b">
        <f>COUNTIF(connections!A:A, A812) &gt; 0</f>
        <v>0</v>
      </c>
      <c r="G812" t="s">
        <v>2569</v>
      </c>
      <c r="J812" s="10" t="s">
        <v>2570</v>
      </c>
    </row>
    <row r="813" spans="1:10" x14ac:dyDescent="0.25">
      <c r="A813" t="s">
        <v>2571</v>
      </c>
      <c r="B813">
        <v>2017</v>
      </c>
      <c r="C813" t="s">
        <v>172</v>
      </c>
      <c r="D813" t="b">
        <f>TRUE()</f>
        <v>1</v>
      </c>
      <c r="E813" t="b">
        <f>COUNTIF(connections!A:A, A813) &gt; 0</f>
        <v>1</v>
      </c>
      <c r="G813" t="s">
        <v>2572</v>
      </c>
      <c r="H813" t="s">
        <v>180</v>
      </c>
      <c r="I813" t="s">
        <v>2573</v>
      </c>
      <c r="J813" s="1" t="s">
        <v>2574</v>
      </c>
    </row>
    <row r="814" spans="1:10" x14ac:dyDescent="0.25">
      <c r="A814" t="s">
        <v>2575</v>
      </c>
      <c r="B814">
        <v>2026</v>
      </c>
      <c r="C814" t="s">
        <v>215</v>
      </c>
      <c r="D814" t="b">
        <f>FALSE()</f>
        <v>0</v>
      </c>
      <c r="E814" t="b">
        <f>COUNTIF(connections!A:A, A814) &gt; 0</f>
        <v>0</v>
      </c>
      <c r="F814" t="s">
        <v>2576</v>
      </c>
      <c r="G814" t="s">
        <v>2577</v>
      </c>
      <c r="H814" t="s">
        <v>180</v>
      </c>
      <c r="I814" t="s">
        <v>2578</v>
      </c>
      <c r="J814" s="1" t="s">
        <v>2579</v>
      </c>
    </row>
    <row r="815" spans="1:10" x14ac:dyDescent="0.25">
      <c r="A815" t="s">
        <v>2580</v>
      </c>
      <c r="B815">
        <v>2006</v>
      </c>
      <c r="C815" t="s">
        <v>172</v>
      </c>
      <c r="D815" t="b">
        <f>TRUE()</f>
        <v>1</v>
      </c>
      <c r="E815" t="b">
        <f>COUNTIF(connections!A:A, A815) &gt; 0</f>
        <v>0</v>
      </c>
      <c r="G815" t="s">
        <v>2581</v>
      </c>
      <c r="H815" t="s">
        <v>180</v>
      </c>
      <c r="I815" t="s">
        <v>2582</v>
      </c>
    </row>
    <row r="816" spans="1:10" x14ac:dyDescent="0.25">
      <c r="A816" t="s">
        <v>2583</v>
      </c>
      <c r="B816">
        <v>2023</v>
      </c>
      <c r="C816" t="s">
        <v>169</v>
      </c>
      <c r="D816" t="b">
        <f>TRUE()</f>
        <v>1</v>
      </c>
      <c r="E816" t="b">
        <f>COUNTIF(connections!A:A, A816) &gt; 0</f>
        <v>0</v>
      </c>
      <c r="F816" t="s">
        <v>607</v>
      </c>
      <c r="G816" t="s">
        <v>2584</v>
      </c>
      <c r="H816" t="s">
        <v>180</v>
      </c>
      <c r="I816" t="s">
        <v>2585</v>
      </c>
      <c r="J816" s="1" t="s">
        <v>2586</v>
      </c>
    </row>
    <row r="817" spans="1:10" x14ac:dyDescent="0.25">
      <c r="A817" t="s">
        <v>2587</v>
      </c>
      <c r="B817">
        <v>2019</v>
      </c>
      <c r="C817" t="s">
        <v>215</v>
      </c>
      <c r="D817" t="b">
        <f>TRUE()</f>
        <v>1</v>
      </c>
      <c r="E817" t="b">
        <f>COUNTIF(connections!A:A, A817) &gt; 0</f>
        <v>1</v>
      </c>
      <c r="G817" t="s">
        <v>2588</v>
      </c>
    </row>
    <row r="818" spans="1:10" x14ac:dyDescent="0.25">
      <c r="A818" t="s">
        <v>2589</v>
      </c>
      <c r="B818">
        <v>2026</v>
      </c>
      <c r="C818" t="s">
        <v>169</v>
      </c>
      <c r="D818" t="b">
        <v>1</v>
      </c>
      <c r="E818" t="b">
        <f>COUNTIF(connections!A:A, A818) &gt; 0</f>
        <v>0</v>
      </c>
      <c r="G818" t="s">
        <v>2590</v>
      </c>
      <c r="J818" s="10" t="s">
        <v>2591</v>
      </c>
    </row>
    <row r="819" spans="1:10" x14ac:dyDescent="0.25">
      <c r="A819" t="s">
        <v>2592</v>
      </c>
      <c r="B819">
        <v>2024</v>
      </c>
      <c r="C819" t="s">
        <v>169</v>
      </c>
      <c r="D819" t="b">
        <f>TRUE()</f>
        <v>1</v>
      </c>
      <c r="E819" t="b">
        <f>COUNTIF(connections!A:A, A819) &gt; 0</f>
        <v>0</v>
      </c>
      <c r="G819" t="s">
        <v>2593</v>
      </c>
      <c r="H819" t="s">
        <v>180</v>
      </c>
      <c r="I819" t="s">
        <v>2594</v>
      </c>
      <c r="J819" s="1" t="s">
        <v>2595</v>
      </c>
    </row>
    <row r="820" spans="1:10" x14ac:dyDescent="0.25">
      <c r="A820" t="s">
        <v>2596</v>
      </c>
      <c r="B820">
        <v>2024</v>
      </c>
      <c r="C820" t="s">
        <v>169</v>
      </c>
      <c r="D820" t="b">
        <f>TRUE()</f>
        <v>1</v>
      </c>
      <c r="E820" t="b">
        <f>COUNTIF(connections!A:A, A820) &gt; 0</f>
        <v>0</v>
      </c>
      <c r="G820" t="s">
        <v>2597</v>
      </c>
    </row>
    <row r="821" spans="1:10" x14ac:dyDescent="0.25">
      <c r="A821" t="s">
        <v>2598</v>
      </c>
      <c r="B821">
        <v>2022</v>
      </c>
      <c r="C821" t="s">
        <v>215</v>
      </c>
      <c r="D821" t="b">
        <f>TRUE()</f>
        <v>1</v>
      </c>
      <c r="E821" t="b">
        <f>COUNTIF(connections!A:A, A821) &gt; 0</f>
        <v>0</v>
      </c>
      <c r="G821" t="s">
        <v>2599</v>
      </c>
      <c r="H821" t="s">
        <v>180</v>
      </c>
      <c r="I821" t="s">
        <v>2600</v>
      </c>
      <c r="J821" s="1" t="s">
        <v>2601</v>
      </c>
    </row>
    <row r="822" spans="1:10" x14ac:dyDescent="0.25">
      <c r="A822" t="s">
        <v>2602</v>
      </c>
      <c r="B822">
        <v>2026</v>
      </c>
      <c r="C822" t="s">
        <v>169</v>
      </c>
      <c r="D822" t="b">
        <f>TRUE()</f>
        <v>1</v>
      </c>
      <c r="E822" t="b">
        <f>COUNTIF(connections!A:A, A822) &gt; 0</f>
        <v>0</v>
      </c>
      <c r="G822" t="s">
        <v>2603</v>
      </c>
      <c r="J822" s="10" t="s">
        <v>2604</v>
      </c>
    </row>
    <row r="823" spans="1:10" x14ac:dyDescent="0.25">
      <c r="A823" t="s">
        <v>2605</v>
      </c>
      <c r="B823">
        <v>2024</v>
      </c>
      <c r="C823" t="s">
        <v>169</v>
      </c>
      <c r="D823" t="b">
        <f>TRUE()</f>
        <v>1</v>
      </c>
      <c r="E823" t="b">
        <f>COUNTIF(connections!A:A, A823) &gt; 0</f>
        <v>0</v>
      </c>
      <c r="G823" t="s">
        <v>2606</v>
      </c>
    </row>
    <row r="824" spans="1:10" x14ac:dyDescent="0.25">
      <c r="A824" t="s">
        <v>2607</v>
      </c>
      <c r="B824">
        <v>2025</v>
      </c>
      <c r="C824" t="s">
        <v>215</v>
      </c>
      <c r="D824" t="b">
        <f>TRUE()</f>
        <v>1</v>
      </c>
      <c r="E824" t="b">
        <f>COUNTIF(connections!A:A, A824) &gt; 0</f>
        <v>1</v>
      </c>
      <c r="G824" t="s">
        <v>2608</v>
      </c>
    </row>
    <row r="825" spans="1:10" x14ac:dyDescent="0.25">
      <c r="A825" t="s">
        <v>155</v>
      </c>
      <c r="B825">
        <v>2011</v>
      </c>
      <c r="C825" t="s">
        <v>169</v>
      </c>
      <c r="D825" t="b">
        <f>TRUE()</f>
        <v>1</v>
      </c>
      <c r="E825" t="b">
        <f>COUNTIF(connections!A:A, A825) &gt; 0</f>
        <v>1</v>
      </c>
      <c r="G825" t="s">
        <v>2609</v>
      </c>
      <c r="H825" t="s">
        <v>180</v>
      </c>
      <c r="I825" t="s">
        <v>2610</v>
      </c>
      <c r="J825" s="1" t="s">
        <v>2611</v>
      </c>
    </row>
    <row r="826" spans="1:10" x14ac:dyDescent="0.25">
      <c r="A826" t="s">
        <v>2612</v>
      </c>
      <c r="B826">
        <v>2014</v>
      </c>
      <c r="C826" t="s">
        <v>169</v>
      </c>
      <c r="D826" t="b">
        <f>TRUE()</f>
        <v>1</v>
      </c>
      <c r="E826" t="b">
        <f>COUNTIF(connections!A:A, A826) &gt; 0</f>
        <v>1</v>
      </c>
      <c r="G826" t="s">
        <v>2613</v>
      </c>
      <c r="H826" t="s">
        <v>180</v>
      </c>
      <c r="I826" t="s">
        <v>2614</v>
      </c>
      <c r="J826" s="1" t="s">
        <v>2615</v>
      </c>
    </row>
    <row r="827" spans="1:10" x14ac:dyDescent="0.25">
      <c r="A827" t="s">
        <v>2616</v>
      </c>
      <c r="B827">
        <v>2021</v>
      </c>
      <c r="C827" t="s">
        <v>172</v>
      </c>
      <c r="D827" t="b">
        <f>TRUE()</f>
        <v>1</v>
      </c>
      <c r="E827" t="b">
        <f>COUNTIF(connections!A:A, A827) &gt; 0</f>
        <v>0</v>
      </c>
      <c r="G827" t="s">
        <v>2617</v>
      </c>
    </row>
    <row r="828" spans="1:10" x14ac:dyDescent="0.25">
      <c r="A828" t="s">
        <v>2618</v>
      </c>
      <c r="B828">
        <v>2000</v>
      </c>
      <c r="C828" t="s">
        <v>172</v>
      </c>
      <c r="D828" t="b">
        <f>TRUE()</f>
        <v>1</v>
      </c>
      <c r="E828" t="b">
        <f>COUNTIF(connections!A:A, A828) &gt; 0</f>
        <v>1</v>
      </c>
      <c r="G828" t="s">
        <v>2619</v>
      </c>
      <c r="H828" t="s">
        <v>180</v>
      </c>
      <c r="I828" t="s">
        <v>2620</v>
      </c>
    </row>
    <row r="829" spans="1:10" x14ac:dyDescent="0.25">
      <c r="A829" t="s">
        <v>2621</v>
      </c>
      <c r="B829">
        <v>2025</v>
      </c>
      <c r="C829" t="s">
        <v>175</v>
      </c>
      <c r="D829" t="b">
        <f>FALSE()</f>
        <v>0</v>
      </c>
      <c r="E829" t="b">
        <f>COUNTIF(connections!A:A, A829) &gt; 0</f>
        <v>0</v>
      </c>
      <c r="F829" t="s">
        <v>1069</v>
      </c>
      <c r="G829" t="s">
        <v>2622</v>
      </c>
    </row>
    <row r="830" spans="1:10" x14ac:dyDescent="0.25">
      <c r="A830" t="s">
        <v>2623</v>
      </c>
      <c r="B830">
        <v>2016</v>
      </c>
      <c r="C830" t="s">
        <v>169</v>
      </c>
      <c r="D830" t="b">
        <f>TRUE()</f>
        <v>1</v>
      </c>
      <c r="E830" t="b">
        <f>COUNTIF(connections!A:A, A830) &gt; 0</f>
        <v>0</v>
      </c>
      <c r="G830" t="s">
        <v>2624</v>
      </c>
      <c r="H830" t="s">
        <v>180</v>
      </c>
      <c r="I830" t="s">
        <v>2625</v>
      </c>
      <c r="J830" s="1" t="s">
        <v>2626</v>
      </c>
    </row>
    <row r="831" spans="1:10" x14ac:dyDescent="0.25">
      <c r="A831" t="s">
        <v>2627</v>
      </c>
      <c r="B831">
        <v>2014</v>
      </c>
      <c r="C831" t="s">
        <v>172</v>
      </c>
      <c r="D831" t="b">
        <f>TRUE()</f>
        <v>1</v>
      </c>
      <c r="E831" t="b">
        <f>COUNTIF(connections!A:A, A831) &gt; 0</f>
        <v>1</v>
      </c>
      <c r="G831" t="s">
        <v>2628</v>
      </c>
      <c r="H831" t="s">
        <v>180</v>
      </c>
      <c r="I831" t="s">
        <v>2629</v>
      </c>
    </row>
    <row r="832" spans="1:10" x14ac:dyDescent="0.25">
      <c r="A832" t="s">
        <v>2630</v>
      </c>
      <c r="B832">
        <v>2013</v>
      </c>
      <c r="C832" t="s">
        <v>172</v>
      </c>
      <c r="D832" t="b">
        <f>TRUE()</f>
        <v>1</v>
      </c>
      <c r="E832" t="b">
        <f>COUNTIF(connections!A:A, A832) &gt; 0</f>
        <v>0</v>
      </c>
      <c r="G832" t="s">
        <v>2631</v>
      </c>
    </row>
    <row r="833" spans="1:10" x14ac:dyDescent="0.25">
      <c r="A833" t="s">
        <v>2632</v>
      </c>
      <c r="B833">
        <v>2025</v>
      </c>
      <c r="C833" t="s">
        <v>215</v>
      </c>
      <c r="D833" t="b">
        <f>FALSE()</f>
        <v>0</v>
      </c>
      <c r="E833" t="b">
        <f>COUNTIF(connections!A:A, A833) &gt; 0</f>
        <v>0</v>
      </c>
      <c r="G833" t="s">
        <v>2633</v>
      </c>
      <c r="H833" t="s">
        <v>180</v>
      </c>
      <c r="I833" t="s">
        <v>2634</v>
      </c>
      <c r="J833" s="1" t="s">
        <v>2635</v>
      </c>
    </row>
    <row r="834" spans="1:10" x14ac:dyDescent="0.25">
      <c r="A834" t="s">
        <v>14287</v>
      </c>
      <c r="B834">
        <v>2024</v>
      </c>
      <c r="C834" t="s">
        <v>169</v>
      </c>
      <c r="D834" t="b">
        <v>1</v>
      </c>
      <c r="E834" t="b">
        <f>COUNTIF(connections!A:A, A834) &gt; 0</f>
        <v>0</v>
      </c>
      <c r="G834" t="s">
        <v>14288</v>
      </c>
      <c r="H834" t="s">
        <v>180</v>
      </c>
      <c r="I834" t="s">
        <v>14300</v>
      </c>
      <c r="J834" s="10" t="s">
        <v>14289</v>
      </c>
    </row>
    <row r="835" spans="1:10" x14ac:dyDescent="0.25">
      <c r="A835" t="s">
        <v>2636</v>
      </c>
      <c r="B835">
        <v>2024</v>
      </c>
      <c r="C835" t="s">
        <v>215</v>
      </c>
      <c r="D835" t="b">
        <f>TRUE()</f>
        <v>1</v>
      </c>
      <c r="E835" t="b">
        <f>COUNTIF(connections!A:A, A835) &gt; 0</f>
        <v>0</v>
      </c>
      <c r="G835" t="s">
        <v>2637</v>
      </c>
    </row>
    <row r="836" spans="1:10" x14ac:dyDescent="0.25">
      <c r="A836" t="s">
        <v>2638</v>
      </c>
      <c r="B836">
        <v>2023</v>
      </c>
      <c r="C836" t="s">
        <v>169</v>
      </c>
      <c r="D836" t="b">
        <f>TRUE()</f>
        <v>1</v>
      </c>
      <c r="E836" t="b">
        <f>COUNTIF(connections!A:A, A836) &gt; 0</f>
        <v>0</v>
      </c>
      <c r="G836" t="s">
        <v>2639</v>
      </c>
      <c r="H836" t="s">
        <v>180</v>
      </c>
      <c r="I836" t="s">
        <v>8297</v>
      </c>
      <c r="J836" s="10" t="s">
        <v>2640</v>
      </c>
    </row>
    <row r="837" spans="1:10" x14ac:dyDescent="0.25">
      <c r="A837" t="s">
        <v>2641</v>
      </c>
      <c r="B837">
        <v>2021</v>
      </c>
      <c r="C837" t="s">
        <v>215</v>
      </c>
      <c r="D837" t="b">
        <f>TRUE()</f>
        <v>1</v>
      </c>
      <c r="E837" t="b">
        <f>COUNTIF(connections!A:A, A837) &gt; 0</f>
        <v>0</v>
      </c>
      <c r="G837" t="s">
        <v>2642</v>
      </c>
      <c r="H837" t="s">
        <v>180</v>
      </c>
      <c r="I837" t="s">
        <v>2643</v>
      </c>
      <c r="J837" s="1" t="s">
        <v>2644</v>
      </c>
    </row>
    <row r="838" spans="1:10" x14ac:dyDescent="0.25">
      <c r="A838" t="s">
        <v>2645</v>
      </c>
      <c r="B838">
        <v>2019</v>
      </c>
      <c r="C838" t="s">
        <v>215</v>
      </c>
      <c r="D838" t="b">
        <f>TRUE()</f>
        <v>1</v>
      </c>
      <c r="E838" t="b">
        <f>COUNTIF(connections!A:A, A838) &gt; 0</f>
        <v>1</v>
      </c>
      <c r="G838" t="s">
        <v>2646</v>
      </c>
      <c r="H838" t="s">
        <v>180</v>
      </c>
      <c r="I838" t="s">
        <v>2647</v>
      </c>
      <c r="J838" s="1" t="s">
        <v>2648</v>
      </c>
    </row>
    <row r="839" spans="1:10" x14ac:dyDescent="0.25">
      <c r="A839" t="s">
        <v>7891</v>
      </c>
      <c r="B839">
        <v>2026</v>
      </c>
      <c r="C839" t="s">
        <v>175</v>
      </c>
      <c r="D839" t="b">
        <f>TRUE()</f>
        <v>1</v>
      </c>
      <c r="E839" t="b">
        <f>COUNTIF(connections!A:A, A839) &gt; 0</f>
        <v>0</v>
      </c>
      <c r="G839" t="s">
        <v>7892</v>
      </c>
      <c r="J839" s="10" t="s">
        <v>7893</v>
      </c>
    </row>
    <row r="840" spans="1:10" x14ac:dyDescent="0.25">
      <c r="A840" t="s">
        <v>8099</v>
      </c>
      <c r="B840">
        <v>2026</v>
      </c>
      <c r="C840" t="s">
        <v>169</v>
      </c>
      <c r="D840" t="b">
        <f>TRUE()</f>
        <v>1</v>
      </c>
      <c r="E840" t="b">
        <f>COUNTIF(connections!A:A, A840) &gt; 0</f>
        <v>0</v>
      </c>
      <c r="G840" t="s">
        <v>8101</v>
      </c>
      <c r="J840" s="10" t="s">
        <v>8100</v>
      </c>
    </row>
    <row r="841" spans="1:10" x14ac:dyDescent="0.25">
      <c r="A841" t="s">
        <v>2649</v>
      </c>
      <c r="B841">
        <v>2004</v>
      </c>
      <c r="C841" t="s">
        <v>172</v>
      </c>
      <c r="D841" t="b">
        <f>TRUE()</f>
        <v>1</v>
      </c>
      <c r="E841" t="b">
        <f>COUNTIF(connections!A:A, A841) &gt; 0</f>
        <v>0</v>
      </c>
      <c r="G841" t="s">
        <v>2650</v>
      </c>
      <c r="H841" t="s">
        <v>180</v>
      </c>
      <c r="I841" t="s">
        <v>2651</v>
      </c>
    </row>
    <row r="842" spans="1:10" x14ac:dyDescent="0.25">
      <c r="A842" t="s">
        <v>2652</v>
      </c>
      <c r="B842">
        <v>2023</v>
      </c>
      <c r="C842" t="s">
        <v>215</v>
      </c>
      <c r="D842" t="b">
        <f>TRUE()</f>
        <v>1</v>
      </c>
      <c r="E842" t="b">
        <f>COUNTIF(connections!A:A, A842) &gt; 0</f>
        <v>0</v>
      </c>
      <c r="F842" t="s">
        <v>1157</v>
      </c>
      <c r="G842" t="s">
        <v>2653</v>
      </c>
      <c r="H842" t="s">
        <v>180</v>
      </c>
      <c r="I842" t="s">
        <v>2654</v>
      </c>
      <c r="J842" s="1" t="s">
        <v>2655</v>
      </c>
    </row>
    <row r="843" spans="1:10" x14ac:dyDescent="0.25">
      <c r="A843" t="s">
        <v>2656</v>
      </c>
      <c r="B843">
        <v>2024</v>
      </c>
      <c r="C843" t="s">
        <v>169</v>
      </c>
      <c r="D843" t="b">
        <f>TRUE()</f>
        <v>1</v>
      </c>
      <c r="E843" t="b">
        <f>COUNTIF(connections!A:A, A843) &gt; 0</f>
        <v>0</v>
      </c>
      <c r="G843" t="s">
        <v>2657</v>
      </c>
      <c r="H843" t="s">
        <v>180</v>
      </c>
      <c r="I843" t="s">
        <v>2658</v>
      </c>
      <c r="J843" s="1" t="s">
        <v>2659</v>
      </c>
    </row>
    <row r="844" spans="1:10" x14ac:dyDescent="0.25">
      <c r="A844" t="s">
        <v>2660</v>
      </c>
      <c r="B844">
        <v>2025</v>
      </c>
      <c r="C844" t="s">
        <v>175</v>
      </c>
      <c r="D844" t="b">
        <f>TRUE()</f>
        <v>1</v>
      </c>
      <c r="E844" t="b">
        <f>COUNTIF(connections!A:A, A844) &gt; 0</f>
        <v>0</v>
      </c>
      <c r="G844" t="s">
        <v>2661</v>
      </c>
      <c r="H844" t="s">
        <v>180</v>
      </c>
      <c r="I844" t="s">
        <v>8091</v>
      </c>
      <c r="J844" s="10" t="s">
        <v>2978</v>
      </c>
    </row>
    <row r="845" spans="1:10" x14ac:dyDescent="0.25">
      <c r="A845" t="s">
        <v>2662</v>
      </c>
      <c r="B845">
        <v>2024</v>
      </c>
      <c r="C845" t="s">
        <v>169</v>
      </c>
      <c r="D845" t="b">
        <f>TRUE()</f>
        <v>1</v>
      </c>
      <c r="E845" t="b">
        <f>COUNTIF(connections!A:A, A845) &gt; 0</f>
        <v>0</v>
      </c>
      <c r="G845" t="s">
        <v>2663</v>
      </c>
    </row>
    <row r="846" spans="1:10" x14ac:dyDescent="0.25">
      <c r="A846" t="s">
        <v>2664</v>
      </c>
      <c r="B846">
        <v>2026</v>
      </c>
      <c r="C846" t="s">
        <v>175</v>
      </c>
      <c r="D846" t="b">
        <f>TRUE()</f>
        <v>1</v>
      </c>
      <c r="E846" t="b">
        <f>COUNTIF(connections!A:A, A846) &gt; 0</f>
        <v>0</v>
      </c>
      <c r="F846" t="s">
        <v>499</v>
      </c>
      <c r="G846" t="s">
        <v>2665</v>
      </c>
      <c r="H846" t="s">
        <v>180</v>
      </c>
      <c r="I846" t="s">
        <v>2666</v>
      </c>
      <c r="J846" s="1" t="s">
        <v>2667</v>
      </c>
    </row>
    <row r="847" spans="1:10" x14ac:dyDescent="0.25">
      <c r="A847" t="s">
        <v>2668</v>
      </c>
      <c r="B847">
        <v>2022</v>
      </c>
      <c r="C847" t="s">
        <v>169</v>
      </c>
      <c r="D847" t="b">
        <f>TRUE()</f>
        <v>1</v>
      </c>
      <c r="E847" t="b">
        <f>COUNTIF(connections!A:A, A847) &gt; 0</f>
        <v>1</v>
      </c>
      <c r="G847" t="s">
        <v>2669</v>
      </c>
      <c r="H847" t="s">
        <v>180</v>
      </c>
      <c r="I847" t="s">
        <v>2670</v>
      </c>
      <c r="J847" s="1" t="s">
        <v>2671</v>
      </c>
    </row>
    <row r="848" spans="1:10" x14ac:dyDescent="0.25">
      <c r="A848" t="s">
        <v>2672</v>
      </c>
      <c r="B848">
        <v>2018</v>
      </c>
      <c r="C848" t="s">
        <v>169</v>
      </c>
      <c r="D848" t="b">
        <f>TRUE()</f>
        <v>1</v>
      </c>
      <c r="E848" t="b">
        <f>COUNTIF(connections!A:A, A848) &gt; 0</f>
        <v>0</v>
      </c>
      <c r="G848" t="s">
        <v>2673</v>
      </c>
    </row>
    <row r="849" spans="1:10" x14ac:dyDescent="0.25">
      <c r="A849" t="s">
        <v>2674</v>
      </c>
      <c r="B849">
        <v>2014</v>
      </c>
      <c r="C849" t="s">
        <v>172</v>
      </c>
      <c r="D849" t="b">
        <f>TRUE()</f>
        <v>1</v>
      </c>
      <c r="E849" t="b">
        <f>COUNTIF(connections!A:A, A849) &gt; 0</f>
        <v>0</v>
      </c>
      <c r="G849" t="s">
        <v>2675</v>
      </c>
      <c r="J849" s="10" t="s">
        <v>2676</v>
      </c>
    </row>
    <row r="850" spans="1:10" x14ac:dyDescent="0.25">
      <c r="A850" t="s">
        <v>2677</v>
      </c>
      <c r="B850">
        <v>2025</v>
      </c>
      <c r="C850" t="s">
        <v>215</v>
      </c>
      <c r="D850" t="b">
        <f>FALSE()</f>
        <v>0</v>
      </c>
      <c r="E850" t="b">
        <f>COUNTIF(connections!A:A, A850) &gt; 0</f>
        <v>0</v>
      </c>
      <c r="F850" t="s">
        <v>397</v>
      </c>
      <c r="G850" t="s">
        <v>2678</v>
      </c>
    </row>
    <row r="851" spans="1:10" x14ac:dyDescent="0.25">
      <c r="A851" t="s">
        <v>14281</v>
      </c>
      <c r="B851">
        <v>2026</v>
      </c>
      <c r="C851" t="s">
        <v>215</v>
      </c>
      <c r="D851" t="b">
        <v>0</v>
      </c>
      <c r="E851" t="b">
        <f>COUNTIF(connections!A:A, A851) &gt; 0</f>
        <v>0</v>
      </c>
      <c r="G851" t="s">
        <v>14282</v>
      </c>
      <c r="J851" s="10" t="s">
        <v>14283</v>
      </c>
    </row>
    <row r="852" spans="1:10" x14ac:dyDescent="0.25">
      <c r="A852" t="s">
        <v>2679</v>
      </c>
      <c r="B852">
        <v>2025</v>
      </c>
      <c r="C852" t="s">
        <v>175</v>
      </c>
      <c r="D852" t="b">
        <f>TRUE()</f>
        <v>1</v>
      </c>
      <c r="E852" t="b">
        <f>COUNTIF(connections!A:A, A852) &gt; 0</f>
        <v>0</v>
      </c>
      <c r="G852" t="s">
        <v>2680</v>
      </c>
    </row>
    <row r="853" spans="1:10" x14ac:dyDescent="0.25">
      <c r="A853" t="s">
        <v>2681</v>
      </c>
      <c r="B853">
        <v>2023</v>
      </c>
      <c r="C853" t="s">
        <v>169</v>
      </c>
      <c r="D853" t="b">
        <f>TRUE()</f>
        <v>1</v>
      </c>
      <c r="E853" t="b">
        <f>COUNTIF(connections!A:A, A853) &gt; 0</f>
        <v>0</v>
      </c>
      <c r="G853" t="s">
        <v>2682</v>
      </c>
      <c r="H853" t="s">
        <v>180</v>
      </c>
      <c r="I853" t="s">
        <v>9821</v>
      </c>
      <c r="J853" s="10" t="s">
        <v>2683</v>
      </c>
    </row>
    <row r="854" spans="1:10" x14ac:dyDescent="0.25">
      <c r="A854" t="s">
        <v>2684</v>
      </c>
      <c r="B854">
        <v>2023</v>
      </c>
      <c r="C854" t="s">
        <v>169</v>
      </c>
      <c r="D854" t="b">
        <f>TRUE()</f>
        <v>1</v>
      </c>
      <c r="E854" t="b">
        <f>COUNTIF(connections!A:A, A854) &gt; 0</f>
        <v>0</v>
      </c>
      <c r="G854" t="s">
        <v>2685</v>
      </c>
      <c r="H854" t="s">
        <v>180</v>
      </c>
      <c r="I854" t="s">
        <v>2686</v>
      </c>
      <c r="J854" s="1" t="s">
        <v>2687</v>
      </c>
    </row>
    <row r="855" spans="1:10" x14ac:dyDescent="0.25">
      <c r="A855" t="s">
        <v>7920</v>
      </c>
      <c r="B855">
        <v>2026</v>
      </c>
      <c r="C855" t="s">
        <v>175</v>
      </c>
      <c r="D855" t="b">
        <f>TRUE()</f>
        <v>1</v>
      </c>
      <c r="E855" t="b">
        <f>COUNTIF(connections!A:A, A855) &gt; 0</f>
        <v>0</v>
      </c>
      <c r="G855" t="s">
        <v>7921</v>
      </c>
      <c r="J855" s="10" t="s">
        <v>7922</v>
      </c>
    </row>
    <row r="856" spans="1:10" x14ac:dyDescent="0.25">
      <c r="A856" t="s">
        <v>2688</v>
      </c>
      <c r="B856">
        <v>2025</v>
      </c>
      <c r="C856" t="s">
        <v>175</v>
      </c>
      <c r="D856" t="b">
        <f>TRUE()</f>
        <v>1</v>
      </c>
      <c r="E856" t="b">
        <f>COUNTIF(connections!A:A, A856) &gt; 0</f>
        <v>1</v>
      </c>
      <c r="F856" t="s">
        <v>1023</v>
      </c>
      <c r="G856" t="s">
        <v>2689</v>
      </c>
      <c r="J856" s="10" t="s">
        <v>2690</v>
      </c>
    </row>
    <row r="857" spans="1:10" x14ac:dyDescent="0.25">
      <c r="A857" t="s">
        <v>2691</v>
      </c>
      <c r="B857">
        <v>2022</v>
      </c>
      <c r="C857" t="s">
        <v>169</v>
      </c>
      <c r="D857" t="b">
        <f>TRUE()</f>
        <v>1</v>
      </c>
      <c r="E857" t="b">
        <f>COUNTIF(connections!A:A, A857) &gt; 0</f>
        <v>1</v>
      </c>
      <c r="G857" t="s">
        <v>2692</v>
      </c>
      <c r="H857" t="s">
        <v>180</v>
      </c>
      <c r="I857" t="s">
        <v>2693</v>
      </c>
      <c r="J857" s="1" t="s">
        <v>2694</v>
      </c>
    </row>
    <row r="858" spans="1:10" x14ac:dyDescent="0.25">
      <c r="A858" t="s">
        <v>2695</v>
      </c>
      <c r="B858">
        <v>2022</v>
      </c>
      <c r="C858" t="s">
        <v>215</v>
      </c>
      <c r="D858" t="b">
        <f>TRUE()</f>
        <v>1</v>
      </c>
      <c r="E858" t="b">
        <f>COUNTIF(connections!A:A, A858) &gt; 0</f>
        <v>0</v>
      </c>
      <c r="G858" t="s">
        <v>2696</v>
      </c>
      <c r="H858" t="s">
        <v>180</v>
      </c>
      <c r="I858" t="s">
        <v>2697</v>
      </c>
      <c r="J858" s="1" t="s">
        <v>2698</v>
      </c>
    </row>
    <row r="859" spans="1:10" x14ac:dyDescent="0.25">
      <c r="A859" t="s">
        <v>2699</v>
      </c>
      <c r="B859">
        <v>1991</v>
      </c>
      <c r="C859" t="s">
        <v>169</v>
      </c>
      <c r="D859" t="b">
        <f>TRUE()</f>
        <v>1</v>
      </c>
      <c r="E859" t="b">
        <f>COUNTIF(connections!A:A, A859) &gt; 0</f>
        <v>1</v>
      </c>
      <c r="G859" t="s">
        <v>2700</v>
      </c>
      <c r="H859" t="s">
        <v>180</v>
      </c>
      <c r="I859" t="s">
        <v>2701</v>
      </c>
    </row>
    <row r="860" spans="1:10" x14ac:dyDescent="0.25">
      <c r="A860" t="s">
        <v>2702</v>
      </c>
      <c r="B860">
        <v>2019</v>
      </c>
      <c r="C860" t="s">
        <v>169</v>
      </c>
      <c r="D860" t="b">
        <f>TRUE()</f>
        <v>1</v>
      </c>
      <c r="E860" t="b">
        <f>COUNTIF(connections!A:A, A860) &gt; 0</f>
        <v>0</v>
      </c>
      <c r="G860" t="s">
        <v>2703</v>
      </c>
    </row>
    <row r="861" spans="1:10" x14ac:dyDescent="0.25">
      <c r="A861" t="s">
        <v>2704</v>
      </c>
      <c r="B861">
        <v>2022</v>
      </c>
      <c r="C861" t="s">
        <v>169</v>
      </c>
      <c r="D861" t="b">
        <f>TRUE()</f>
        <v>1</v>
      </c>
      <c r="E861" t="b">
        <f>COUNTIF(connections!A:A, A861) &gt; 0</f>
        <v>0</v>
      </c>
      <c r="G861" t="s">
        <v>2705</v>
      </c>
      <c r="H861" t="s">
        <v>180</v>
      </c>
      <c r="I861" t="s">
        <v>2706</v>
      </c>
      <c r="J861" s="1" t="s">
        <v>2707</v>
      </c>
    </row>
    <row r="862" spans="1:10" x14ac:dyDescent="0.25">
      <c r="A862" t="s">
        <v>2708</v>
      </c>
      <c r="B862">
        <v>1999</v>
      </c>
      <c r="C862" t="s">
        <v>172</v>
      </c>
      <c r="D862" t="b">
        <f>TRUE()</f>
        <v>1</v>
      </c>
      <c r="E862" t="b">
        <f>COUNTIF(connections!A:A, A862) &gt; 0</f>
        <v>1</v>
      </c>
      <c r="G862" t="s">
        <v>2709</v>
      </c>
      <c r="H862" t="s">
        <v>180</v>
      </c>
      <c r="I862" t="s">
        <v>2710</v>
      </c>
    </row>
    <row r="863" spans="1:10" x14ac:dyDescent="0.25">
      <c r="A863" t="s">
        <v>2711</v>
      </c>
      <c r="B863">
        <v>2002</v>
      </c>
      <c r="C863" t="s">
        <v>172</v>
      </c>
      <c r="D863" t="b">
        <f>TRUE()</f>
        <v>1</v>
      </c>
      <c r="E863" t="b">
        <f>COUNTIF(connections!A:A, A863) &gt; 0</f>
        <v>0</v>
      </c>
      <c r="G863" t="s">
        <v>2712</v>
      </c>
      <c r="H863" t="s">
        <v>180</v>
      </c>
      <c r="I863" t="s">
        <v>2713</v>
      </c>
    </row>
    <row r="864" spans="1:10" x14ac:dyDescent="0.25">
      <c r="A864" t="s">
        <v>2714</v>
      </c>
      <c r="B864">
        <v>1993</v>
      </c>
      <c r="C864" t="s">
        <v>172</v>
      </c>
      <c r="D864" t="b">
        <f>TRUE()</f>
        <v>1</v>
      </c>
      <c r="E864" t="b">
        <f>COUNTIF(connections!A:A, A864) &gt; 0</f>
        <v>1</v>
      </c>
      <c r="G864" t="s">
        <v>2715</v>
      </c>
      <c r="H864" t="s">
        <v>180</v>
      </c>
      <c r="I864" t="s">
        <v>2716</v>
      </c>
    </row>
    <row r="865" spans="1:10" x14ac:dyDescent="0.25">
      <c r="A865" t="s">
        <v>2717</v>
      </c>
      <c r="B865">
        <v>2025</v>
      </c>
      <c r="C865" t="s">
        <v>172</v>
      </c>
      <c r="D865" t="b">
        <f>TRUE()</f>
        <v>1</v>
      </c>
      <c r="E865" t="b">
        <f>COUNTIF(connections!A:A, A865) &gt; 0</f>
        <v>0</v>
      </c>
      <c r="F865" t="s">
        <v>321</v>
      </c>
      <c r="G865" t="s">
        <v>2718</v>
      </c>
      <c r="H865" t="s">
        <v>180</v>
      </c>
      <c r="I865" t="s">
        <v>2719</v>
      </c>
      <c r="J865" s="1" t="s">
        <v>2720</v>
      </c>
    </row>
    <row r="866" spans="1:10" x14ac:dyDescent="0.25">
      <c r="A866" t="s">
        <v>2721</v>
      </c>
      <c r="B866">
        <v>2024</v>
      </c>
      <c r="C866" t="s">
        <v>172</v>
      </c>
      <c r="D866" t="b">
        <f>TRUE()</f>
        <v>1</v>
      </c>
      <c r="E866" t="b">
        <f>COUNTIF(connections!A:A, A866) &gt; 0</f>
        <v>0</v>
      </c>
      <c r="F866" t="s">
        <v>321</v>
      </c>
      <c r="G866" t="s">
        <v>2722</v>
      </c>
      <c r="J866" s="10" t="s">
        <v>2723</v>
      </c>
    </row>
    <row r="867" spans="1:10" x14ac:dyDescent="0.25">
      <c r="A867" t="s">
        <v>2724</v>
      </c>
      <c r="B867">
        <v>2021</v>
      </c>
      <c r="C867" t="s">
        <v>172</v>
      </c>
      <c r="D867" t="b">
        <f>TRUE()</f>
        <v>1</v>
      </c>
      <c r="E867" t="b">
        <f>COUNTIF(connections!A:A, A867) &gt; 0</f>
        <v>0</v>
      </c>
      <c r="F867" t="s">
        <v>321</v>
      </c>
      <c r="G867" t="s">
        <v>2725</v>
      </c>
      <c r="J867" s="10" t="s">
        <v>2726</v>
      </c>
    </row>
    <row r="868" spans="1:10" x14ac:dyDescent="0.25">
      <c r="A868" t="s">
        <v>14261</v>
      </c>
      <c r="B868">
        <v>2023</v>
      </c>
      <c r="C868" t="s">
        <v>169</v>
      </c>
      <c r="D868" t="b">
        <v>0</v>
      </c>
      <c r="E868" t="b">
        <f>COUNTIF(connections!A:A, A868) &gt; 0</f>
        <v>0</v>
      </c>
      <c r="F868" t="s">
        <v>321</v>
      </c>
      <c r="G868" t="s">
        <v>14262</v>
      </c>
      <c r="J868" s="10" t="s">
        <v>14263</v>
      </c>
    </row>
    <row r="869" spans="1:10" x14ac:dyDescent="0.25">
      <c r="A869" t="s">
        <v>2727</v>
      </c>
      <c r="B869">
        <v>2022</v>
      </c>
      <c r="C869" t="s">
        <v>175</v>
      </c>
      <c r="D869" t="b">
        <f>TRUE()</f>
        <v>1</v>
      </c>
      <c r="E869" t="b">
        <f>COUNTIF(connections!A:A, A869) &gt; 0</f>
        <v>0</v>
      </c>
      <c r="F869" t="s">
        <v>321</v>
      </c>
      <c r="G869" t="s">
        <v>2728</v>
      </c>
    </row>
    <row r="870" spans="1:10" x14ac:dyDescent="0.25">
      <c r="A870" t="s">
        <v>9943</v>
      </c>
      <c r="B870">
        <v>2024</v>
      </c>
      <c r="C870" t="s">
        <v>169</v>
      </c>
      <c r="D870" t="b">
        <v>0</v>
      </c>
      <c r="E870" t="b">
        <f>COUNTIF(connections!A:A, A870) &gt; 0</f>
        <v>0</v>
      </c>
      <c r="F870" t="s">
        <v>321</v>
      </c>
      <c r="G870" t="s">
        <v>9944</v>
      </c>
      <c r="J870" s="10" t="s">
        <v>9945</v>
      </c>
    </row>
    <row r="871" spans="1:10" x14ac:dyDescent="0.25">
      <c r="A871" t="s">
        <v>2729</v>
      </c>
      <c r="B871">
        <v>2025</v>
      </c>
      <c r="C871" t="s">
        <v>215</v>
      </c>
      <c r="D871" t="b">
        <f>TRUE()</f>
        <v>1</v>
      </c>
      <c r="E871" t="b">
        <f>COUNTIF(connections!A:A, A871) &gt; 0</f>
        <v>0</v>
      </c>
      <c r="G871" t="s">
        <v>2730</v>
      </c>
    </row>
    <row r="872" spans="1:10" x14ac:dyDescent="0.25">
      <c r="A872" t="s">
        <v>2731</v>
      </c>
      <c r="B872">
        <v>2023</v>
      </c>
      <c r="C872" t="s">
        <v>175</v>
      </c>
      <c r="D872" t="b">
        <f>TRUE()</f>
        <v>1</v>
      </c>
      <c r="E872" t="b">
        <f>COUNTIF(connections!A:A, A872) &gt; 0</f>
        <v>0</v>
      </c>
      <c r="F872" t="s">
        <v>397</v>
      </c>
      <c r="G872" t="s">
        <v>2732</v>
      </c>
      <c r="H872" t="s">
        <v>180</v>
      </c>
      <c r="I872" t="s">
        <v>2733</v>
      </c>
      <c r="J872" s="1" t="s">
        <v>2734</v>
      </c>
    </row>
    <row r="873" spans="1:10" x14ac:dyDescent="0.25">
      <c r="A873" t="s">
        <v>2735</v>
      </c>
      <c r="B873">
        <v>2024</v>
      </c>
      <c r="C873" t="s">
        <v>215</v>
      </c>
      <c r="D873" t="b">
        <f>TRUE()</f>
        <v>1</v>
      </c>
      <c r="E873" t="b">
        <f>COUNTIF(connections!A:A, A873) &gt; 0</f>
        <v>0</v>
      </c>
      <c r="F873" t="s">
        <v>397</v>
      </c>
      <c r="G873" t="s">
        <v>2736</v>
      </c>
    </row>
    <row r="874" spans="1:10" x14ac:dyDescent="0.25">
      <c r="A874" t="s">
        <v>2737</v>
      </c>
      <c r="B874">
        <v>2017</v>
      </c>
      <c r="C874" t="s">
        <v>169</v>
      </c>
      <c r="D874" t="b">
        <f>TRUE()</f>
        <v>1</v>
      </c>
      <c r="E874" t="b">
        <f>COUNTIF(connections!A:A, A874) &gt; 0</f>
        <v>0</v>
      </c>
      <c r="G874" t="s">
        <v>2738</v>
      </c>
      <c r="H874" t="s">
        <v>180</v>
      </c>
      <c r="I874" t="s">
        <v>8298</v>
      </c>
      <c r="J874" s="10" t="s">
        <v>2739</v>
      </c>
    </row>
    <row r="875" spans="1:10" x14ac:dyDescent="0.25">
      <c r="A875" t="s">
        <v>2740</v>
      </c>
      <c r="B875">
        <v>2014</v>
      </c>
      <c r="C875" t="s">
        <v>169</v>
      </c>
      <c r="D875" t="b">
        <f>TRUE()</f>
        <v>1</v>
      </c>
      <c r="E875" t="b">
        <f>COUNTIF(connections!A:A, A875) &gt; 0</f>
        <v>1</v>
      </c>
      <c r="G875" t="s">
        <v>2741</v>
      </c>
      <c r="H875" t="s">
        <v>180</v>
      </c>
      <c r="I875" t="s">
        <v>2742</v>
      </c>
      <c r="J875" s="1" t="s">
        <v>2743</v>
      </c>
    </row>
    <row r="876" spans="1:10" x14ac:dyDescent="0.25">
      <c r="A876" t="s">
        <v>2744</v>
      </c>
      <c r="B876">
        <v>2021</v>
      </c>
      <c r="C876" t="s">
        <v>175</v>
      </c>
      <c r="D876" t="b">
        <f>TRUE()</f>
        <v>1</v>
      </c>
      <c r="E876" t="b">
        <f>COUNTIF(connections!A:A, A876) &gt; 0</f>
        <v>1</v>
      </c>
      <c r="F876" t="s">
        <v>397</v>
      </c>
      <c r="G876" t="s">
        <v>2745</v>
      </c>
      <c r="H876" t="s">
        <v>180</v>
      </c>
      <c r="I876" t="s">
        <v>2746</v>
      </c>
      <c r="J876" s="1" t="s">
        <v>2747</v>
      </c>
    </row>
    <row r="877" spans="1:10" x14ac:dyDescent="0.25">
      <c r="A877" t="s">
        <v>2748</v>
      </c>
      <c r="B877">
        <v>2025</v>
      </c>
      <c r="C877" t="s">
        <v>175</v>
      </c>
      <c r="D877" t="b">
        <f>TRUE()</f>
        <v>1</v>
      </c>
      <c r="E877" t="b">
        <f>COUNTIF(connections!A:A, A877) &gt; 0</f>
        <v>0</v>
      </c>
      <c r="G877" t="s">
        <v>2749</v>
      </c>
    </row>
    <row r="878" spans="1:10" x14ac:dyDescent="0.25">
      <c r="A878" t="s">
        <v>14248</v>
      </c>
      <c r="B878">
        <v>2003</v>
      </c>
      <c r="C878" t="s">
        <v>169</v>
      </c>
      <c r="D878" t="b">
        <v>1</v>
      </c>
      <c r="E878" t="b">
        <f>COUNTIF(connections!A:A, A878) &gt; 0</f>
        <v>0</v>
      </c>
      <c r="F878" t="s">
        <v>267</v>
      </c>
      <c r="G878" t="s">
        <v>14249</v>
      </c>
      <c r="H878" t="s">
        <v>180</v>
      </c>
      <c r="I878" t="s">
        <v>14253</v>
      </c>
      <c r="J878" s="10" t="s">
        <v>14252</v>
      </c>
    </row>
    <row r="879" spans="1:10" x14ac:dyDescent="0.25">
      <c r="A879" t="s">
        <v>8074</v>
      </c>
      <c r="B879">
        <v>2024</v>
      </c>
      <c r="C879" t="s">
        <v>215</v>
      </c>
      <c r="D879" t="b">
        <f>TRUE()</f>
        <v>1</v>
      </c>
      <c r="E879" t="b">
        <f>COUNTIF(connections!A:A, A879) &gt; 0</f>
        <v>0</v>
      </c>
      <c r="G879" t="s">
        <v>8075</v>
      </c>
      <c r="J879" s="10" t="s">
        <v>8076</v>
      </c>
    </row>
    <row r="880" spans="1:10" x14ac:dyDescent="0.25">
      <c r="A880" t="s">
        <v>2750</v>
      </c>
      <c r="B880">
        <v>2019</v>
      </c>
      <c r="C880" t="s">
        <v>175</v>
      </c>
      <c r="D880" t="b">
        <f>TRUE()</f>
        <v>1</v>
      </c>
      <c r="E880" t="b">
        <f>COUNTIF(connections!A:A, A880) &gt; 0</f>
        <v>0</v>
      </c>
      <c r="G880" t="s">
        <v>2751</v>
      </c>
      <c r="H880" t="s">
        <v>180</v>
      </c>
      <c r="I880" t="s">
        <v>8299</v>
      </c>
      <c r="J880" s="1" t="s">
        <v>2752</v>
      </c>
    </row>
    <row r="881" spans="1:10" x14ac:dyDescent="0.25">
      <c r="A881" t="s">
        <v>2753</v>
      </c>
      <c r="B881">
        <v>2017</v>
      </c>
      <c r="C881" t="s">
        <v>169</v>
      </c>
      <c r="D881" t="b">
        <f>TRUE()</f>
        <v>1</v>
      </c>
      <c r="E881" t="b">
        <f>COUNTIF(connections!A:A, A881) &gt; 0</f>
        <v>0</v>
      </c>
      <c r="G881" t="s">
        <v>2754</v>
      </c>
      <c r="J881" s="10" t="s">
        <v>2755</v>
      </c>
    </row>
    <row r="882" spans="1:10" x14ac:dyDescent="0.25">
      <c r="A882" t="s">
        <v>2756</v>
      </c>
      <c r="B882">
        <v>2026</v>
      </c>
      <c r="C882" t="s">
        <v>175</v>
      </c>
      <c r="D882" t="b">
        <f>TRUE()</f>
        <v>1</v>
      </c>
      <c r="E882" t="b">
        <f>COUNTIF(connections!A:A, A882) &gt; 0</f>
        <v>0</v>
      </c>
      <c r="G882" t="s">
        <v>2757</v>
      </c>
      <c r="H882" t="s">
        <v>180</v>
      </c>
      <c r="I882" t="s">
        <v>8092</v>
      </c>
      <c r="J882" s="1" t="s">
        <v>2758</v>
      </c>
    </row>
    <row r="883" spans="1:10" x14ac:dyDescent="0.25">
      <c r="A883" t="s">
        <v>2759</v>
      </c>
      <c r="B883">
        <v>2025</v>
      </c>
      <c r="C883" t="s">
        <v>169</v>
      </c>
      <c r="D883" t="b">
        <f>TRUE()</f>
        <v>1</v>
      </c>
      <c r="E883" t="b">
        <f>COUNTIF(connections!A:A, A883) &gt; 0</f>
        <v>0</v>
      </c>
      <c r="G883" t="s">
        <v>2760</v>
      </c>
      <c r="H883" t="s">
        <v>180</v>
      </c>
      <c r="I883" t="s">
        <v>8086</v>
      </c>
      <c r="J883" s="1" t="s">
        <v>2761</v>
      </c>
    </row>
    <row r="884" spans="1:10" x14ac:dyDescent="0.25">
      <c r="A884" t="s">
        <v>2762</v>
      </c>
      <c r="B884">
        <v>2012</v>
      </c>
      <c r="C884" t="s">
        <v>172</v>
      </c>
      <c r="D884" t="b">
        <f>TRUE()</f>
        <v>1</v>
      </c>
      <c r="E884" t="b">
        <f>COUNTIF(connections!A:A, A884) &gt; 0</f>
        <v>1</v>
      </c>
      <c r="G884" t="s">
        <v>2763</v>
      </c>
    </row>
    <row r="885" spans="1:10" x14ac:dyDescent="0.25">
      <c r="A885" t="s">
        <v>2764</v>
      </c>
      <c r="B885">
        <v>2021</v>
      </c>
      <c r="C885" t="s">
        <v>172</v>
      </c>
      <c r="D885" t="b">
        <f>TRUE()</f>
        <v>1</v>
      </c>
      <c r="E885" t="b">
        <f>COUNTIF(connections!A:A, A885) &gt; 0</f>
        <v>0</v>
      </c>
      <c r="G885" t="s">
        <v>2765</v>
      </c>
      <c r="H885" t="s">
        <v>180</v>
      </c>
      <c r="I885" t="s">
        <v>2766</v>
      </c>
      <c r="J885" s="1" t="s">
        <v>2767</v>
      </c>
    </row>
    <row r="886" spans="1:10" x14ac:dyDescent="0.25">
      <c r="A886" t="s">
        <v>12655</v>
      </c>
      <c r="B886">
        <v>2025</v>
      </c>
      <c r="C886" t="s">
        <v>169</v>
      </c>
      <c r="D886" t="b">
        <v>1</v>
      </c>
      <c r="E886" t="b">
        <f>COUNTIF(connections!A:A, A886) &gt; 0</f>
        <v>0</v>
      </c>
      <c r="F886" t="s">
        <v>522</v>
      </c>
      <c r="G886" t="s">
        <v>12656</v>
      </c>
      <c r="J886" s="10" t="s">
        <v>12657</v>
      </c>
    </row>
    <row r="887" spans="1:10" x14ac:dyDescent="0.25">
      <c r="A887" t="s">
        <v>7667</v>
      </c>
      <c r="B887">
        <v>2026</v>
      </c>
      <c r="C887" t="s">
        <v>175</v>
      </c>
      <c r="D887" t="b">
        <f>TRUE()</f>
        <v>1</v>
      </c>
      <c r="E887" t="b">
        <f>COUNTIF(connections!A:A, A887) &gt; 0</f>
        <v>0</v>
      </c>
      <c r="G887" t="s">
        <v>7668</v>
      </c>
      <c r="J887" s="10" t="s">
        <v>7666</v>
      </c>
    </row>
    <row r="888" spans="1:10" x14ac:dyDescent="0.25">
      <c r="A888" t="s">
        <v>2768</v>
      </c>
      <c r="B888">
        <v>2021</v>
      </c>
      <c r="C888" t="s">
        <v>215</v>
      </c>
      <c r="D888" t="b">
        <f>FALSE()</f>
        <v>0</v>
      </c>
      <c r="E888" t="b">
        <f>COUNTIF(connections!A:A, A888) &gt; 0</f>
        <v>1</v>
      </c>
      <c r="F888" t="s">
        <v>2769</v>
      </c>
      <c r="G888" t="s">
        <v>2770</v>
      </c>
      <c r="H888" t="s">
        <v>180</v>
      </c>
      <c r="I888" t="s">
        <v>2771</v>
      </c>
      <c r="J888" s="1" t="s">
        <v>2772</v>
      </c>
    </row>
    <row r="889" spans="1:10" x14ac:dyDescent="0.25">
      <c r="A889" t="s">
        <v>14278</v>
      </c>
      <c r="B889">
        <v>2024</v>
      </c>
      <c r="C889" t="s">
        <v>215</v>
      </c>
      <c r="D889" t="b">
        <v>0</v>
      </c>
      <c r="E889" t="b">
        <f>COUNTIF(connections!A:A, A889) &gt; 0</f>
        <v>0</v>
      </c>
      <c r="G889" t="s">
        <v>14279</v>
      </c>
      <c r="J889" s="10" t="s">
        <v>14280</v>
      </c>
    </row>
    <row r="890" spans="1:10" x14ac:dyDescent="0.25">
      <c r="A890" t="s">
        <v>2773</v>
      </c>
      <c r="B890">
        <v>2024</v>
      </c>
      <c r="C890" t="s">
        <v>169</v>
      </c>
      <c r="D890" t="b">
        <f>FALSE()</f>
        <v>0</v>
      </c>
      <c r="E890" t="b">
        <f>COUNTIF(connections!A:A, A890) &gt; 0</f>
        <v>0</v>
      </c>
      <c r="F890" t="s">
        <v>270</v>
      </c>
      <c r="G890" t="s">
        <v>2774</v>
      </c>
    </row>
    <row r="891" spans="1:10" x14ac:dyDescent="0.25">
      <c r="A891" t="s">
        <v>2775</v>
      </c>
      <c r="B891">
        <v>2019</v>
      </c>
      <c r="C891" t="s">
        <v>169</v>
      </c>
      <c r="D891" t="b">
        <f>TRUE()</f>
        <v>1</v>
      </c>
      <c r="E891" t="b">
        <f>COUNTIF(connections!A:A, A891) &gt; 0</f>
        <v>1</v>
      </c>
      <c r="F891" t="s">
        <v>610</v>
      </c>
      <c r="G891" t="s">
        <v>2776</v>
      </c>
      <c r="H891" t="s">
        <v>180</v>
      </c>
      <c r="I891" t="s">
        <v>2777</v>
      </c>
      <c r="J891" s="1" t="s">
        <v>2778</v>
      </c>
    </row>
    <row r="892" spans="1:10" x14ac:dyDescent="0.25">
      <c r="A892" t="s">
        <v>2779</v>
      </c>
      <c r="B892">
        <v>2025</v>
      </c>
      <c r="C892" t="s">
        <v>169</v>
      </c>
      <c r="D892" t="b">
        <f>TRUE()</f>
        <v>1</v>
      </c>
      <c r="E892" t="b">
        <f>COUNTIF(connections!A:A, A892) &gt; 0</f>
        <v>0</v>
      </c>
      <c r="F892" t="s">
        <v>610</v>
      </c>
      <c r="G892" t="s">
        <v>2780</v>
      </c>
    </row>
    <row r="893" spans="1:10" x14ac:dyDescent="0.25">
      <c r="A893" t="s">
        <v>2781</v>
      </c>
      <c r="B893">
        <v>2017</v>
      </c>
      <c r="C893" t="s">
        <v>169</v>
      </c>
      <c r="D893" t="b">
        <f>TRUE()</f>
        <v>1</v>
      </c>
      <c r="E893" t="b">
        <f>COUNTIF(connections!A:A, A893) &gt; 0</f>
        <v>1</v>
      </c>
      <c r="G893" t="s">
        <v>2782</v>
      </c>
      <c r="H893" t="s">
        <v>180</v>
      </c>
      <c r="I893" t="s">
        <v>12647</v>
      </c>
      <c r="J893" s="10" t="s">
        <v>12648</v>
      </c>
    </row>
    <row r="894" spans="1:10" x14ac:dyDescent="0.25">
      <c r="A894" t="s">
        <v>2783</v>
      </c>
      <c r="B894">
        <v>2022</v>
      </c>
      <c r="C894" t="s">
        <v>169</v>
      </c>
      <c r="D894" t="b">
        <f>TRUE()</f>
        <v>1</v>
      </c>
      <c r="E894" t="b">
        <f>COUNTIF(connections!A:A, A894) &gt; 0</f>
        <v>0</v>
      </c>
      <c r="G894" t="s">
        <v>2784</v>
      </c>
    </row>
    <row r="895" spans="1:10" x14ac:dyDescent="0.25">
      <c r="A895" t="s">
        <v>2785</v>
      </c>
      <c r="B895">
        <v>1992</v>
      </c>
      <c r="C895" t="s">
        <v>172</v>
      </c>
      <c r="D895" t="b">
        <f>TRUE()</f>
        <v>1</v>
      </c>
      <c r="E895" t="b">
        <f>COUNTIF(connections!A:A, A895) &gt; 0</f>
        <v>1</v>
      </c>
      <c r="G895" t="s">
        <v>2786</v>
      </c>
      <c r="H895" t="s">
        <v>180</v>
      </c>
      <c r="I895" t="s">
        <v>2787</v>
      </c>
      <c r="J895" s="1" t="s">
        <v>2788</v>
      </c>
    </row>
    <row r="896" spans="1:10" x14ac:dyDescent="0.25">
      <c r="A896" t="s">
        <v>2789</v>
      </c>
      <c r="B896">
        <v>2018</v>
      </c>
      <c r="C896" t="s">
        <v>169</v>
      </c>
      <c r="D896" t="b">
        <f>TRUE()</f>
        <v>1</v>
      </c>
      <c r="E896" t="b">
        <f>COUNTIF(connections!A:A, A896) &gt; 0</f>
        <v>0</v>
      </c>
      <c r="G896" t="s">
        <v>2790</v>
      </c>
    </row>
    <row r="897" spans="1:10" x14ac:dyDescent="0.25">
      <c r="A897" t="s">
        <v>2791</v>
      </c>
      <c r="B897">
        <v>2026</v>
      </c>
      <c r="C897" t="s">
        <v>175</v>
      </c>
      <c r="D897" t="b">
        <f>TRUE()</f>
        <v>1</v>
      </c>
      <c r="E897" t="b">
        <f>COUNTIF(connections!A:A, A897) &gt; 0</f>
        <v>0</v>
      </c>
      <c r="F897" t="s">
        <v>1798</v>
      </c>
      <c r="G897" t="s">
        <v>2792</v>
      </c>
    </row>
    <row r="898" spans="1:10" x14ac:dyDescent="0.25">
      <c r="A898" t="s">
        <v>2793</v>
      </c>
      <c r="B898">
        <v>2023</v>
      </c>
      <c r="C898" t="s">
        <v>169</v>
      </c>
      <c r="D898" t="b">
        <f>TRUE()</f>
        <v>1</v>
      </c>
      <c r="E898" t="b">
        <f>COUNTIF(connections!A:A, A898) &gt; 0</f>
        <v>0</v>
      </c>
      <c r="F898" t="s">
        <v>1798</v>
      </c>
      <c r="G898" t="s">
        <v>2794</v>
      </c>
      <c r="H898" t="s">
        <v>180</v>
      </c>
      <c r="I898" t="s">
        <v>2795</v>
      </c>
      <c r="J898" s="1" t="s">
        <v>2796</v>
      </c>
    </row>
    <row r="899" spans="1:10" x14ac:dyDescent="0.25">
      <c r="A899" t="s">
        <v>2797</v>
      </c>
      <c r="B899">
        <v>2021</v>
      </c>
      <c r="C899" t="s">
        <v>169</v>
      </c>
      <c r="D899" t="b">
        <f>TRUE()</f>
        <v>1</v>
      </c>
      <c r="E899" t="b">
        <f>COUNTIF(connections!A:A, A899) &gt; 0</f>
        <v>1</v>
      </c>
      <c r="F899" t="s">
        <v>1798</v>
      </c>
      <c r="G899" t="s">
        <v>2798</v>
      </c>
      <c r="H899" t="s">
        <v>180</v>
      </c>
      <c r="I899" t="s">
        <v>2799</v>
      </c>
      <c r="J899" s="1" t="s">
        <v>2800</v>
      </c>
    </row>
    <row r="900" spans="1:10" x14ac:dyDescent="0.25">
      <c r="A900" t="s">
        <v>2801</v>
      </c>
      <c r="B900">
        <v>2020</v>
      </c>
      <c r="C900" t="s">
        <v>175</v>
      </c>
      <c r="D900" t="b">
        <f>TRUE()</f>
        <v>1</v>
      </c>
      <c r="E900" t="b">
        <f>COUNTIF(connections!A:A, A900) &gt; 0</f>
        <v>0</v>
      </c>
      <c r="G900" t="s">
        <v>2802</v>
      </c>
      <c r="H900" t="s">
        <v>180</v>
      </c>
      <c r="I900" t="s">
        <v>2803</v>
      </c>
      <c r="J900" s="1" t="s">
        <v>2804</v>
      </c>
    </row>
    <row r="901" spans="1:10" x14ac:dyDescent="0.25">
      <c r="A901" t="s">
        <v>2805</v>
      </c>
      <c r="B901">
        <v>2024</v>
      </c>
      <c r="C901" t="s">
        <v>169</v>
      </c>
      <c r="D901" t="b">
        <f>TRUE()</f>
        <v>1</v>
      </c>
      <c r="E901" t="b">
        <f>COUNTIF(connections!A:A, A901) &gt; 0</f>
        <v>0</v>
      </c>
      <c r="G901" t="s">
        <v>2806</v>
      </c>
    </row>
    <row r="902" spans="1:10" x14ac:dyDescent="0.25">
      <c r="A902" t="s">
        <v>2807</v>
      </c>
      <c r="B902">
        <v>2026</v>
      </c>
      <c r="C902" t="s">
        <v>169</v>
      </c>
      <c r="D902" t="b">
        <f>TRUE()</f>
        <v>1</v>
      </c>
      <c r="E902" t="b">
        <f>COUNTIF(connections!A:A, A902) &gt; 0</f>
        <v>0</v>
      </c>
      <c r="F902" t="s">
        <v>270</v>
      </c>
      <c r="G902" t="s">
        <v>2808</v>
      </c>
      <c r="H902" t="s">
        <v>180</v>
      </c>
      <c r="I902" t="s">
        <v>2809</v>
      </c>
      <c r="J902" s="1" t="s">
        <v>2810</v>
      </c>
    </row>
    <row r="903" spans="1:10" x14ac:dyDescent="0.25">
      <c r="A903" t="s">
        <v>2811</v>
      </c>
      <c r="B903">
        <v>2021</v>
      </c>
      <c r="C903" t="s">
        <v>175</v>
      </c>
      <c r="D903" t="b">
        <f>TRUE()</f>
        <v>1</v>
      </c>
      <c r="E903" t="b">
        <f>COUNTIF(connections!A:A, A903) &gt; 0</f>
        <v>1</v>
      </c>
      <c r="F903" t="s">
        <v>1023</v>
      </c>
      <c r="G903" t="s">
        <v>2812</v>
      </c>
    </row>
    <row r="904" spans="1:10" x14ac:dyDescent="0.25">
      <c r="A904" t="s">
        <v>2813</v>
      </c>
      <c r="B904">
        <v>2025</v>
      </c>
      <c r="C904" t="s">
        <v>175</v>
      </c>
      <c r="D904" t="b">
        <f>TRUE()</f>
        <v>1</v>
      </c>
      <c r="E904" t="b">
        <f>COUNTIF(connections!A:A, A904) &gt; 0</f>
        <v>0</v>
      </c>
      <c r="G904" t="s">
        <v>2814</v>
      </c>
    </row>
    <row r="905" spans="1:10" x14ac:dyDescent="0.25">
      <c r="A905" t="s">
        <v>2815</v>
      </c>
      <c r="B905">
        <v>2026</v>
      </c>
      <c r="C905" t="s">
        <v>175</v>
      </c>
      <c r="D905" t="b">
        <f>TRUE()</f>
        <v>1</v>
      </c>
      <c r="E905" t="b">
        <f>COUNTIF(connections!A:A, A905) &gt; 0</f>
        <v>0</v>
      </c>
      <c r="G905" t="s">
        <v>2816</v>
      </c>
    </row>
    <row r="906" spans="1:10" x14ac:dyDescent="0.25">
      <c r="A906" t="s">
        <v>2817</v>
      </c>
      <c r="B906">
        <v>2019</v>
      </c>
      <c r="C906" t="s">
        <v>169</v>
      </c>
      <c r="D906" t="b">
        <f>TRUE()</f>
        <v>1</v>
      </c>
      <c r="E906" t="b">
        <f>COUNTIF(connections!A:A, A906) &gt; 0</f>
        <v>1</v>
      </c>
      <c r="F906" t="s">
        <v>267</v>
      </c>
      <c r="G906" t="s">
        <v>2818</v>
      </c>
      <c r="H906" t="s">
        <v>180</v>
      </c>
      <c r="I906" t="s">
        <v>2819</v>
      </c>
      <c r="J906" s="1" t="s">
        <v>2820</v>
      </c>
    </row>
    <row r="907" spans="1:10" x14ac:dyDescent="0.25">
      <c r="A907" t="s">
        <v>2821</v>
      </c>
      <c r="B907">
        <v>2022</v>
      </c>
      <c r="C907" t="s">
        <v>169</v>
      </c>
      <c r="D907" t="b">
        <f>TRUE()</f>
        <v>1</v>
      </c>
      <c r="E907" t="b">
        <f>COUNTIF(connections!A:A, A907) &gt; 0</f>
        <v>1</v>
      </c>
      <c r="G907" t="s">
        <v>2822</v>
      </c>
      <c r="H907" t="s">
        <v>180</v>
      </c>
      <c r="I907" t="s">
        <v>2823</v>
      </c>
      <c r="J907" s="10" t="s">
        <v>2824</v>
      </c>
    </row>
    <row r="908" spans="1:10" x14ac:dyDescent="0.25">
      <c r="A908" t="s">
        <v>2825</v>
      </c>
      <c r="B908">
        <v>2024</v>
      </c>
      <c r="C908" t="s">
        <v>215</v>
      </c>
      <c r="D908" t="b">
        <f>TRUE()</f>
        <v>1</v>
      </c>
      <c r="E908" t="b">
        <f>COUNTIF(connections!A:A, A908) &gt; 0</f>
        <v>0</v>
      </c>
      <c r="F908" t="s">
        <v>267</v>
      </c>
      <c r="G908" t="s">
        <v>2826</v>
      </c>
    </row>
    <row r="909" spans="1:10" x14ac:dyDescent="0.25">
      <c r="A909" t="s">
        <v>2827</v>
      </c>
      <c r="B909">
        <v>2023</v>
      </c>
      <c r="C909" t="s">
        <v>169</v>
      </c>
      <c r="D909" t="b">
        <f>TRUE()</f>
        <v>1</v>
      </c>
      <c r="E909" t="b">
        <f>COUNTIF(connections!A:A, A909) &gt; 0</f>
        <v>0</v>
      </c>
      <c r="G909" t="s">
        <v>2828</v>
      </c>
      <c r="H909" t="s">
        <v>180</v>
      </c>
      <c r="I909" t="s">
        <v>2829</v>
      </c>
      <c r="J909" s="1" t="s">
        <v>2830</v>
      </c>
    </row>
    <row r="910" spans="1:10" x14ac:dyDescent="0.25">
      <c r="A910" t="s">
        <v>2831</v>
      </c>
      <c r="B910">
        <v>2024</v>
      </c>
      <c r="C910" t="s">
        <v>169</v>
      </c>
      <c r="D910" t="b">
        <f>TRUE()</f>
        <v>1</v>
      </c>
      <c r="E910" t="b">
        <f>COUNTIF(connections!A:A, A910) &gt; 0</f>
        <v>0</v>
      </c>
      <c r="G910" t="s">
        <v>2832</v>
      </c>
    </row>
    <row r="911" spans="1:10" x14ac:dyDescent="0.25">
      <c r="A911" t="s">
        <v>2833</v>
      </c>
      <c r="B911">
        <v>2024</v>
      </c>
      <c r="C911" t="s">
        <v>169</v>
      </c>
      <c r="D911" t="b">
        <v>1</v>
      </c>
      <c r="E911" t="b">
        <f>COUNTIF(connections!A:A, A911) &gt; 0</f>
        <v>0</v>
      </c>
      <c r="G911" t="s">
        <v>2834</v>
      </c>
      <c r="J911" s="1" t="s">
        <v>2835</v>
      </c>
    </row>
    <row r="912" spans="1:10" x14ac:dyDescent="0.25">
      <c r="A912" t="s">
        <v>2836</v>
      </c>
      <c r="B912">
        <v>1998</v>
      </c>
      <c r="C912" t="s">
        <v>172</v>
      </c>
      <c r="D912" t="b">
        <f>TRUE()</f>
        <v>1</v>
      </c>
      <c r="E912" t="b">
        <f>COUNTIF(connections!A:A, A912) &gt; 0</f>
        <v>0</v>
      </c>
      <c r="G912" t="s">
        <v>2837</v>
      </c>
      <c r="H912" t="s">
        <v>180</v>
      </c>
      <c r="I912" t="s">
        <v>2838</v>
      </c>
    </row>
    <row r="913" spans="1:10" x14ac:dyDescent="0.25">
      <c r="A913" t="s">
        <v>2839</v>
      </c>
      <c r="B913">
        <v>2023</v>
      </c>
      <c r="C913" t="s">
        <v>215</v>
      </c>
      <c r="D913" t="b">
        <f>TRUE()</f>
        <v>1</v>
      </c>
      <c r="E913" t="b">
        <f>COUNTIF(connections!A:A, A913) &gt; 0</f>
        <v>1</v>
      </c>
      <c r="F913" t="s">
        <v>610</v>
      </c>
      <c r="G913" t="s">
        <v>2840</v>
      </c>
      <c r="H913" t="s">
        <v>180</v>
      </c>
      <c r="I913" t="s">
        <v>2841</v>
      </c>
      <c r="J913" s="1" t="s">
        <v>2842</v>
      </c>
    </row>
    <row r="914" spans="1:10" x14ac:dyDescent="0.25">
      <c r="A914" t="s">
        <v>2843</v>
      </c>
      <c r="B914">
        <v>2025</v>
      </c>
      <c r="C914" t="s">
        <v>215</v>
      </c>
      <c r="D914" t="b">
        <f>TRUE()</f>
        <v>1</v>
      </c>
      <c r="E914" t="b">
        <f>COUNTIF(connections!A:A, A914) &gt; 0</f>
        <v>0</v>
      </c>
      <c r="F914" t="s">
        <v>610</v>
      </c>
      <c r="G914" t="s">
        <v>2844</v>
      </c>
    </row>
    <row r="915" spans="1:10" x14ac:dyDescent="0.25">
      <c r="A915" t="s">
        <v>7806</v>
      </c>
      <c r="B915">
        <v>2026</v>
      </c>
      <c r="C915" t="s">
        <v>169</v>
      </c>
      <c r="D915" t="b">
        <f>TRUE()</f>
        <v>1</v>
      </c>
      <c r="E915" t="b">
        <f>COUNTIF(connections!A:A, A915) &gt; 0</f>
        <v>0</v>
      </c>
      <c r="G915" t="s">
        <v>7807</v>
      </c>
      <c r="J915" s="10" t="s">
        <v>7808</v>
      </c>
    </row>
    <row r="916" spans="1:10" x14ac:dyDescent="0.25">
      <c r="A916" t="s">
        <v>2845</v>
      </c>
      <c r="B916">
        <v>2026</v>
      </c>
      <c r="C916" t="s">
        <v>169</v>
      </c>
      <c r="D916" t="b">
        <f>TRUE()</f>
        <v>1</v>
      </c>
      <c r="E916" t="b">
        <f>COUNTIF(connections!A:A, A916) &gt; 0</f>
        <v>0</v>
      </c>
      <c r="G916" t="s">
        <v>2846</v>
      </c>
    </row>
    <row r="917" spans="1:10" x14ac:dyDescent="0.25">
      <c r="A917" t="s">
        <v>2847</v>
      </c>
      <c r="B917">
        <v>2023</v>
      </c>
      <c r="C917" t="s">
        <v>172</v>
      </c>
      <c r="D917" t="b">
        <f>TRUE()</f>
        <v>1</v>
      </c>
      <c r="E917" t="b">
        <f>COUNTIF(connections!A:A, A917) &gt; 0</f>
        <v>0</v>
      </c>
      <c r="F917" t="s">
        <v>267</v>
      </c>
      <c r="G917" t="s">
        <v>2848</v>
      </c>
      <c r="H917" t="s">
        <v>180</v>
      </c>
      <c r="I917" t="s">
        <v>12643</v>
      </c>
      <c r="J917" s="10" t="s">
        <v>12644</v>
      </c>
    </row>
    <row r="918" spans="1:10" x14ac:dyDescent="0.25">
      <c r="A918" t="s">
        <v>2849</v>
      </c>
      <c r="B918">
        <v>2025</v>
      </c>
      <c r="C918" t="s">
        <v>169</v>
      </c>
      <c r="D918" t="b">
        <f>TRUE()</f>
        <v>1</v>
      </c>
      <c r="E918" t="b">
        <f>COUNTIF(connections!A:A, A918) &gt; 0</f>
        <v>0</v>
      </c>
      <c r="G918" t="s">
        <v>2850</v>
      </c>
      <c r="H918" t="s">
        <v>180</v>
      </c>
      <c r="I918" t="s">
        <v>2851</v>
      </c>
      <c r="J918" s="1" t="s">
        <v>2852</v>
      </c>
    </row>
    <row r="919" spans="1:10" x14ac:dyDescent="0.25">
      <c r="A919" t="s">
        <v>2853</v>
      </c>
      <c r="B919">
        <v>2017</v>
      </c>
      <c r="C919" t="s">
        <v>215</v>
      </c>
      <c r="D919" t="b">
        <f>TRUE()</f>
        <v>1</v>
      </c>
      <c r="E919" t="b">
        <f>COUNTIF(connections!A:A, A919) &gt; 0</f>
        <v>0</v>
      </c>
      <c r="G919" t="s">
        <v>2854</v>
      </c>
      <c r="H919" t="s">
        <v>180</v>
      </c>
      <c r="I919" t="s">
        <v>2855</v>
      </c>
      <c r="J919" s="1" t="s">
        <v>2856</v>
      </c>
    </row>
    <row r="920" spans="1:10" x14ac:dyDescent="0.25">
      <c r="A920" t="s">
        <v>2857</v>
      </c>
      <c r="B920">
        <v>2011</v>
      </c>
      <c r="C920" t="s">
        <v>172</v>
      </c>
      <c r="D920" t="b">
        <f>TRUE()</f>
        <v>1</v>
      </c>
      <c r="E920" t="b">
        <f>COUNTIF(connections!A:A, A920) &gt; 0</f>
        <v>0</v>
      </c>
      <c r="G920" t="s">
        <v>2858</v>
      </c>
    </row>
    <row r="921" spans="1:10" x14ac:dyDescent="0.25">
      <c r="A921" t="s">
        <v>2859</v>
      </c>
      <c r="B921">
        <v>2012</v>
      </c>
      <c r="C921" t="s">
        <v>215</v>
      </c>
      <c r="D921" t="b">
        <f>TRUE()</f>
        <v>1</v>
      </c>
      <c r="E921" t="b">
        <f>COUNTIF(connections!A:A, A921) &gt; 0</f>
        <v>0</v>
      </c>
      <c r="G921" t="s">
        <v>2860</v>
      </c>
      <c r="H921" t="s">
        <v>180</v>
      </c>
      <c r="I921" t="s">
        <v>2861</v>
      </c>
      <c r="J921" s="1" t="s">
        <v>2862</v>
      </c>
    </row>
    <row r="922" spans="1:10" x14ac:dyDescent="0.25">
      <c r="A922" t="s">
        <v>2863</v>
      </c>
      <c r="B922">
        <v>2017</v>
      </c>
      <c r="C922" t="s">
        <v>169</v>
      </c>
      <c r="D922" t="b">
        <f>FALSE()</f>
        <v>0</v>
      </c>
      <c r="E922" t="b">
        <f>COUNTIF(connections!A:A, A922) &gt; 0</f>
        <v>0</v>
      </c>
      <c r="F922" t="s">
        <v>645</v>
      </c>
      <c r="G922" t="s">
        <v>2864</v>
      </c>
      <c r="H922" t="s">
        <v>180</v>
      </c>
      <c r="I922" t="s">
        <v>2865</v>
      </c>
      <c r="J922" s="1" t="s">
        <v>2866</v>
      </c>
    </row>
    <row r="923" spans="1:10" x14ac:dyDescent="0.25">
      <c r="A923" t="s">
        <v>2867</v>
      </c>
      <c r="B923">
        <v>2005</v>
      </c>
      <c r="C923" t="s">
        <v>215</v>
      </c>
      <c r="D923" t="b">
        <f>TRUE()</f>
        <v>1</v>
      </c>
      <c r="E923" t="b">
        <f>COUNTIF(connections!A:A, A923) &gt; 0</f>
        <v>1</v>
      </c>
      <c r="F923" t="s">
        <v>267</v>
      </c>
      <c r="G923" t="s">
        <v>2868</v>
      </c>
      <c r="H923" t="s">
        <v>180</v>
      </c>
      <c r="I923" t="s">
        <v>2869</v>
      </c>
      <c r="J923" s="1" t="s">
        <v>2870</v>
      </c>
    </row>
    <row r="924" spans="1:10" x14ac:dyDescent="0.25">
      <c r="A924" t="s">
        <v>2871</v>
      </c>
      <c r="B924">
        <v>2020</v>
      </c>
      <c r="C924" t="s">
        <v>169</v>
      </c>
      <c r="D924" t="b">
        <f>FALSE()</f>
        <v>0</v>
      </c>
      <c r="E924" t="b">
        <f>COUNTIF(connections!A:A, A924) &gt; 0</f>
        <v>1</v>
      </c>
      <c r="G924" t="s">
        <v>2872</v>
      </c>
      <c r="H924" t="s">
        <v>180</v>
      </c>
      <c r="I924" t="s">
        <v>2873</v>
      </c>
      <c r="J924" s="10" t="s">
        <v>2874</v>
      </c>
    </row>
    <row r="925" spans="1:10" x14ac:dyDescent="0.25">
      <c r="A925" t="s">
        <v>2875</v>
      </c>
      <c r="B925">
        <v>2025</v>
      </c>
      <c r="C925" t="s">
        <v>169</v>
      </c>
      <c r="D925" t="b">
        <f>TRUE()</f>
        <v>1</v>
      </c>
      <c r="E925" t="b">
        <f>COUNTIF(connections!A:A, A925) &gt; 0</f>
        <v>0</v>
      </c>
      <c r="G925" t="s">
        <v>2876</v>
      </c>
    </row>
    <row r="926" spans="1:10" x14ac:dyDescent="0.25">
      <c r="A926" t="s">
        <v>2877</v>
      </c>
      <c r="B926">
        <v>2025</v>
      </c>
      <c r="C926" t="s">
        <v>169</v>
      </c>
      <c r="D926" t="b">
        <f>FALSE()</f>
        <v>0</v>
      </c>
      <c r="E926" t="b">
        <f>COUNTIF(connections!A:A, A926) &gt; 0</f>
        <v>0</v>
      </c>
      <c r="G926" t="s">
        <v>2878</v>
      </c>
    </row>
    <row r="927" spans="1:10" x14ac:dyDescent="0.25">
      <c r="A927" t="s">
        <v>2879</v>
      </c>
      <c r="B927">
        <v>2024</v>
      </c>
      <c r="C927" t="s">
        <v>169</v>
      </c>
      <c r="D927" t="b">
        <f>TRUE()</f>
        <v>1</v>
      </c>
      <c r="E927" t="b">
        <f>COUNTIF(connections!A:A, A927) &gt; 0</f>
        <v>0</v>
      </c>
      <c r="G927" t="s">
        <v>2880</v>
      </c>
    </row>
    <row r="928" spans="1:10" x14ac:dyDescent="0.25">
      <c r="A928" t="s">
        <v>2881</v>
      </c>
      <c r="B928">
        <v>2019</v>
      </c>
      <c r="C928" t="s">
        <v>215</v>
      </c>
      <c r="D928" t="b">
        <f>FALSE()</f>
        <v>0</v>
      </c>
      <c r="E928" t="b">
        <f>COUNTIF(connections!A:A, A928) &gt; 0</f>
        <v>0</v>
      </c>
      <c r="G928" t="s">
        <v>2882</v>
      </c>
    </row>
    <row r="929" spans="1:10" x14ac:dyDescent="0.25">
      <c r="A929" t="s">
        <v>2883</v>
      </c>
      <c r="B929">
        <v>2023</v>
      </c>
      <c r="C929" t="s">
        <v>175</v>
      </c>
      <c r="D929" t="b">
        <f>TRUE()</f>
        <v>1</v>
      </c>
      <c r="E929" t="b">
        <f>COUNTIF(connections!A:A, A929) &gt; 0</f>
        <v>1</v>
      </c>
      <c r="G929" t="s">
        <v>2884</v>
      </c>
      <c r="H929" t="s">
        <v>180</v>
      </c>
      <c r="I929" t="s">
        <v>2885</v>
      </c>
      <c r="J929" s="1" t="s">
        <v>2886</v>
      </c>
    </row>
    <row r="930" spans="1:10" x14ac:dyDescent="0.25">
      <c r="A930" t="s">
        <v>2887</v>
      </c>
      <c r="B930">
        <v>2024</v>
      </c>
      <c r="C930" t="s">
        <v>169</v>
      </c>
      <c r="D930" t="b">
        <f>TRUE()</f>
        <v>1</v>
      </c>
      <c r="E930" t="b">
        <f>COUNTIF(connections!A:A, A930) &gt; 0</f>
        <v>0</v>
      </c>
      <c r="G930" t="s">
        <v>2888</v>
      </c>
    </row>
    <row r="931" spans="1:10" x14ac:dyDescent="0.25">
      <c r="A931" t="s">
        <v>2889</v>
      </c>
      <c r="B931">
        <v>2026</v>
      </c>
      <c r="C931" t="s">
        <v>175</v>
      </c>
      <c r="D931" t="b">
        <f>TRUE()</f>
        <v>1</v>
      </c>
      <c r="E931" t="b">
        <f>COUNTIF(connections!A:A, A931) &gt; 0</f>
        <v>0</v>
      </c>
      <c r="G931" t="s">
        <v>2890</v>
      </c>
    </row>
    <row r="932" spans="1:10" x14ac:dyDescent="0.25">
      <c r="A932" t="s">
        <v>2891</v>
      </c>
      <c r="B932">
        <v>2026</v>
      </c>
      <c r="C932" t="s">
        <v>215</v>
      </c>
      <c r="D932" t="b">
        <f>FALSE()</f>
        <v>0</v>
      </c>
      <c r="E932" t="b">
        <f>COUNTIF(connections!A:A, A932) &gt; 0</f>
        <v>0</v>
      </c>
      <c r="F932" t="s">
        <v>397</v>
      </c>
      <c r="G932" t="s">
        <v>2892</v>
      </c>
      <c r="J932" s="1" t="s">
        <v>2893</v>
      </c>
    </row>
    <row r="933" spans="1:10" x14ac:dyDescent="0.25">
      <c r="A933" t="s">
        <v>2894</v>
      </c>
      <c r="B933">
        <v>2023</v>
      </c>
      <c r="C933" t="s">
        <v>169</v>
      </c>
      <c r="D933" t="b">
        <v>1</v>
      </c>
      <c r="E933" t="b">
        <f>COUNTIF(connections!A:A, A933) &gt; 0</f>
        <v>1</v>
      </c>
      <c r="G933" t="s">
        <v>2895</v>
      </c>
      <c r="J933" s="1" t="s">
        <v>2896</v>
      </c>
    </row>
    <row r="934" spans="1:10" x14ac:dyDescent="0.25">
      <c r="A934" t="s">
        <v>2897</v>
      </c>
      <c r="B934">
        <v>2026</v>
      </c>
      <c r="C934" t="s">
        <v>175</v>
      </c>
      <c r="D934" t="b">
        <f>TRUE()</f>
        <v>1</v>
      </c>
      <c r="E934" t="b">
        <f>COUNTIF(connections!A:A, A934) &gt; 0</f>
        <v>0</v>
      </c>
      <c r="G934" t="s">
        <v>2898</v>
      </c>
    </row>
    <row r="935" spans="1:10" x14ac:dyDescent="0.25">
      <c r="A935" t="s">
        <v>2899</v>
      </c>
      <c r="B935">
        <v>2018</v>
      </c>
      <c r="C935" t="s">
        <v>169</v>
      </c>
      <c r="D935" t="b">
        <f>TRUE()</f>
        <v>1</v>
      </c>
      <c r="E935" t="b">
        <f>COUNTIF(connections!A:A, A935) &gt; 0</f>
        <v>1</v>
      </c>
      <c r="G935" t="s">
        <v>2900</v>
      </c>
      <c r="H935" t="s">
        <v>180</v>
      </c>
      <c r="I935" t="s">
        <v>2901</v>
      </c>
      <c r="J935" s="1" t="s">
        <v>2902</v>
      </c>
    </row>
    <row r="936" spans="1:10" x14ac:dyDescent="0.25">
      <c r="A936" t="s">
        <v>2903</v>
      </c>
      <c r="B936">
        <v>2024</v>
      </c>
      <c r="C936" t="s">
        <v>169</v>
      </c>
      <c r="D936" t="b">
        <f>TRUE()</f>
        <v>1</v>
      </c>
      <c r="E936" t="b">
        <f>COUNTIF(connections!A:A, A936) &gt; 0</f>
        <v>0</v>
      </c>
      <c r="G936" t="s">
        <v>2904</v>
      </c>
      <c r="H936" t="s">
        <v>180</v>
      </c>
      <c r="I936" t="s">
        <v>2905</v>
      </c>
      <c r="J936" s="1" t="s">
        <v>2906</v>
      </c>
    </row>
    <row r="937" spans="1:10" x14ac:dyDescent="0.25">
      <c r="A937" t="s">
        <v>2907</v>
      </c>
      <c r="B937">
        <v>2021</v>
      </c>
      <c r="C937" t="s">
        <v>215</v>
      </c>
      <c r="D937" t="b">
        <f>TRUE()</f>
        <v>1</v>
      </c>
      <c r="E937" t="b">
        <f>COUNTIF(connections!A:A, A937) &gt; 0</f>
        <v>0</v>
      </c>
      <c r="F937" t="s">
        <v>1157</v>
      </c>
      <c r="G937" t="s">
        <v>2908</v>
      </c>
      <c r="H937" t="s">
        <v>180</v>
      </c>
      <c r="I937" t="s">
        <v>2909</v>
      </c>
      <c r="J937" s="1" t="s">
        <v>2910</v>
      </c>
    </row>
    <row r="938" spans="1:10" x14ac:dyDescent="0.25">
      <c r="A938" t="s">
        <v>2911</v>
      </c>
      <c r="B938">
        <v>2025</v>
      </c>
      <c r="C938" t="s">
        <v>175</v>
      </c>
      <c r="D938" t="b">
        <f>TRUE()</f>
        <v>1</v>
      </c>
      <c r="E938" t="b">
        <f>COUNTIF(connections!A:A, A938) &gt; 0</f>
        <v>0</v>
      </c>
      <c r="F938" t="s">
        <v>724</v>
      </c>
      <c r="G938" t="s">
        <v>2912</v>
      </c>
      <c r="H938" t="s">
        <v>180</v>
      </c>
      <c r="I938" t="s">
        <v>9824</v>
      </c>
      <c r="J938" s="10" t="s">
        <v>9825</v>
      </c>
    </row>
    <row r="939" spans="1:10" x14ac:dyDescent="0.25">
      <c r="A939" t="s">
        <v>2913</v>
      </c>
      <c r="B939">
        <v>2025</v>
      </c>
      <c r="C939" t="s">
        <v>175</v>
      </c>
      <c r="D939" t="b">
        <f>TRUE()</f>
        <v>1</v>
      </c>
      <c r="E939" t="b">
        <f>COUNTIF(connections!A:A, A939) &gt; 0</f>
        <v>0</v>
      </c>
      <c r="F939" t="s">
        <v>724</v>
      </c>
      <c r="G939" t="s">
        <v>2914</v>
      </c>
      <c r="H939" t="s">
        <v>180</v>
      </c>
      <c r="I939" t="s">
        <v>2915</v>
      </c>
      <c r="J939" s="1" t="s">
        <v>2916</v>
      </c>
    </row>
    <row r="940" spans="1:10" x14ac:dyDescent="0.25">
      <c r="A940" t="s">
        <v>2917</v>
      </c>
      <c r="B940">
        <v>2022</v>
      </c>
      <c r="C940" t="s">
        <v>175</v>
      </c>
      <c r="D940" t="b">
        <f>TRUE()</f>
        <v>1</v>
      </c>
      <c r="E940" t="b">
        <f>COUNTIF(connections!A:A, A940) &gt; 0</f>
        <v>1</v>
      </c>
      <c r="F940" t="s">
        <v>724</v>
      </c>
      <c r="G940" t="s">
        <v>2918</v>
      </c>
      <c r="H940" t="s">
        <v>180</v>
      </c>
      <c r="I940" t="s">
        <v>2919</v>
      </c>
      <c r="J940" s="1" t="s">
        <v>2920</v>
      </c>
    </row>
    <row r="941" spans="1:10" x14ac:dyDescent="0.25">
      <c r="A941" t="s">
        <v>2921</v>
      </c>
      <c r="B941">
        <v>2026</v>
      </c>
      <c r="C941" t="s">
        <v>175</v>
      </c>
      <c r="D941" t="b">
        <f>TRUE()</f>
        <v>1</v>
      </c>
      <c r="E941" t="b">
        <f>COUNTIF(connections!A:A, A941) &gt; 0</f>
        <v>0</v>
      </c>
      <c r="G941" t="s">
        <v>2922</v>
      </c>
      <c r="H941" t="s">
        <v>180</v>
      </c>
      <c r="I941" t="s">
        <v>14190</v>
      </c>
      <c r="J941" s="10" t="s">
        <v>2923</v>
      </c>
    </row>
    <row r="942" spans="1:10" x14ac:dyDescent="0.25">
      <c r="A942" t="s">
        <v>2924</v>
      </c>
      <c r="B942">
        <v>2025</v>
      </c>
      <c r="C942" t="s">
        <v>169</v>
      </c>
      <c r="D942" t="b">
        <f>TRUE()</f>
        <v>1</v>
      </c>
      <c r="E942" t="b">
        <f>COUNTIF(connections!A:A, A942) &gt; 0</f>
        <v>0</v>
      </c>
      <c r="G942" t="s">
        <v>2925</v>
      </c>
    </row>
    <row r="943" spans="1:10" x14ac:dyDescent="0.25">
      <c r="A943" t="s">
        <v>2926</v>
      </c>
      <c r="B943">
        <v>2023</v>
      </c>
      <c r="C943" t="s">
        <v>169</v>
      </c>
      <c r="D943" t="b">
        <f>TRUE()</f>
        <v>1</v>
      </c>
      <c r="E943" t="b">
        <f>COUNTIF(connections!A:A, A943) &gt; 0</f>
        <v>0</v>
      </c>
      <c r="F943" t="s">
        <v>451</v>
      </c>
      <c r="G943" t="s">
        <v>2927</v>
      </c>
      <c r="H943" t="s">
        <v>180</v>
      </c>
      <c r="I943" t="s">
        <v>2928</v>
      </c>
      <c r="J943" s="1" t="s">
        <v>2929</v>
      </c>
    </row>
    <row r="944" spans="1:10" x14ac:dyDescent="0.25">
      <c r="A944" t="s">
        <v>2930</v>
      </c>
      <c r="B944">
        <v>2024</v>
      </c>
      <c r="C944" t="s">
        <v>175</v>
      </c>
      <c r="D944" t="b">
        <f>TRUE()</f>
        <v>1</v>
      </c>
      <c r="E944" t="b">
        <f>COUNTIF(connections!A:A, A944) &gt; 0</f>
        <v>0</v>
      </c>
      <c r="F944" t="s">
        <v>1069</v>
      </c>
      <c r="G944" t="s">
        <v>2931</v>
      </c>
      <c r="H944" t="s">
        <v>180</v>
      </c>
      <c r="I944" t="s">
        <v>2932</v>
      </c>
      <c r="J944" s="1" t="s">
        <v>2933</v>
      </c>
    </row>
    <row r="945" spans="1:10" x14ac:dyDescent="0.25">
      <c r="A945" t="s">
        <v>2934</v>
      </c>
      <c r="B945">
        <v>2017</v>
      </c>
      <c r="C945" t="s">
        <v>172</v>
      </c>
      <c r="D945" t="b">
        <f>TRUE()</f>
        <v>1</v>
      </c>
      <c r="E945" t="b">
        <f>COUNTIF(connections!A:A, A945) &gt; 0</f>
        <v>0</v>
      </c>
      <c r="G945" t="s">
        <v>2935</v>
      </c>
    </row>
    <row r="946" spans="1:10" x14ac:dyDescent="0.25">
      <c r="A946" t="s">
        <v>2936</v>
      </c>
      <c r="B946">
        <v>2010</v>
      </c>
      <c r="C946" t="s">
        <v>172</v>
      </c>
      <c r="D946" t="b">
        <f>TRUE()</f>
        <v>1</v>
      </c>
      <c r="E946" t="b">
        <f>COUNTIF(connections!A:A, A946) &gt; 0</f>
        <v>1</v>
      </c>
      <c r="G946" t="s">
        <v>2937</v>
      </c>
      <c r="H946" t="s">
        <v>180</v>
      </c>
      <c r="I946" t="s">
        <v>2938</v>
      </c>
      <c r="J946" s="10" t="s">
        <v>2939</v>
      </c>
    </row>
    <row r="947" spans="1:10" x14ac:dyDescent="0.25">
      <c r="A947" t="s">
        <v>2940</v>
      </c>
      <c r="B947">
        <v>1994</v>
      </c>
      <c r="C947" t="s">
        <v>172</v>
      </c>
      <c r="D947" t="b">
        <f>TRUE()</f>
        <v>1</v>
      </c>
      <c r="E947" t="b">
        <f>COUNTIF(connections!A:A, A947) &gt; 0</f>
        <v>1</v>
      </c>
      <c r="G947" t="s">
        <v>2941</v>
      </c>
      <c r="H947" t="s">
        <v>180</v>
      </c>
      <c r="I947" t="s">
        <v>2942</v>
      </c>
    </row>
    <row r="948" spans="1:10" x14ac:dyDescent="0.25">
      <c r="A948" t="s">
        <v>2943</v>
      </c>
      <c r="B948">
        <v>2024</v>
      </c>
      <c r="C948" t="s">
        <v>175</v>
      </c>
      <c r="D948" t="b">
        <f>TRUE()</f>
        <v>1</v>
      </c>
      <c r="E948" t="b">
        <f>COUNTIF(connections!A:A, A948) &gt; 0</f>
        <v>0</v>
      </c>
      <c r="F948" t="s">
        <v>267</v>
      </c>
      <c r="G948" t="s">
        <v>2944</v>
      </c>
      <c r="H948" t="s">
        <v>180</v>
      </c>
      <c r="I948" t="s">
        <v>2945</v>
      </c>
      <c r="J948" s="1" t="s">
        <v>2946</v>
      </c>
    </row>
    <row r="949" spans="1:10" x14ac:dyDescent="0.25">
      <c r="A949" t="s">
        <v>2947</v>
      </c>
      <c r="B949">
        <v>2014</v>
      </c>
      <c r="C949" t="s">
        <v>169</v>
      </c>
      <c r="D949" t="b">
        <f>TRUE()</f>
        <v>1</v>
      </c>
      <c r="E949" t="b">
        <f>COUNTIF(connections!A:A, A949) &gt; 0</f>
        <v>1</v>
      </c>
      <c r="G949" t="s">
        <v>2948</v>
      </c>
      <c r="H949" t="s">
        <v>180</v>
      </c>
      <c r="I949" t="s">
        <v>2949</v>
      </c>
      <c r="J949" s="1" t="s">
        <v>2950</v>
      </c>
    </row>
    <row r="950" spans="1:10" x14ac:dyDescent="0.25">
      <c r="A950" t="s">
        <v>2951</v>
      </c>
      <c r="B950">
        <v>2020</v>
      </c>
      <c r="C950" t="s">
        <v>169</v>
      </c>
      <c r="D950" t="b">
        <f>TRUE()</f>
        <v>1</v>
      </c>
      <c r="E950" t="b">
        <f>COUNTIF(connections!A:A, A950) &gt; 0</f>
        <v>0</v>
      </c>
      <c r="G950" t="s">
        <v>2952</v>
      </c>
      <c r="H950" t="s">
        <v>180</v>
      </c>
      <c r="I950" t="s">
        <v>2953</v>
      </c>
      <c r="J950" s="1" t="s">
        <v>2954</v>
      </c>
    </row>
    <row r="951" spans="1:10" x14ac:dyDescent="0.25">
      <c r="A951" t="s">
        <v>2955</v>
      </c>
      <c r="B951">
        <v>2025</v>
      </c>
      <c r="C951" t="s">
        <v>172</v>
      </c>
      <c r="D951" t="b">
        <f>TRUE()</f>
        <v>1</v>
      </c>
      <c r="E951" t="b">
        <f>COUNTIF(connections!A:A, A951) &gt; 0</f>
        <v>0</v>
      </c>
      <c r="G951" t="s">
        <v>2956</v>
      </c>
      <c r="H951" t="s">
        <v>180</v>
      </c>
      <c r="I951" t="s">
        <v>2957</v>
      </c>
    </row>
    <row r="952" spans="1:10" x14ac:dyDescent="0.25">
      <c r="A952" t="s">
        <v>2958</v>
      </c>
      <c r="B952">
        <v>2023</v>
      </c>
      <c r="C952" t="s">
        <v>175</v>
      </c>
      <c r="D952" t="b">
        <f>TRUE()</f>
        <v>1</v>
      </c>
      <c r="E952" t="b">
        <f>COUNTIF(connections!A:A, A952) &gt; 0</f>
        <v>1</v>
      </c>
      <c r="G952" t="s">
        <v>2959</v>
      </c>
      <c r="H952" t="s">
        <v>180</v>
      </c>
      <c r="I952" t="s">
        <v>2960</v>
      </c>
      <c r="J952" s="1" t="s">
        <v>2961</v>
      </c>
    </row>
    <row r="953" spans="1:10" x14ac:dyDescent="0.25">
      <c r="A953" t="s">
        <v>2962</v>
      </c>
      <c r="B953">
        <v>2026</v>
      </c>
      <c r="C953" t="s">
        <v>175</v>
      </c>
      <c r="D953" t="b">
        <f>TRUE()</f>
        <v>1</v>
      </c>
      <c r="E953" t="b">
        <f>COUNTIF(connections!A:A, A953) &gt; 0</f>
        <v>0</v>
      </c>
      <c r="G953" t="s">
        <v>2963</v>
      </c>
      <c r="J953" s="10" t="s">
        <v>2964</v>
      </c>
    </row>
    <row r="954" spans="1:10" x14ac:dyDescent="0.25">
      <c r="A954" t="s">
        <v>2965</v>
      </c>
      <c r="B954">
        <v>2022</v>
      </c>
      <c r="C954" t="s">
        <v>172</v>
      </c>
      <c r="D954" t="b">
        <f>TRUE()</f>
        <v>1</v>
      </c>
      <c r="E954" t="b">
        <f>COUNTIF(connections!A:A, A954) &gt; 0</f>
        <v>0</v>
      </c>
      <c r="G954" t="s">
        <v>2966</v>
      </c>
      <c r="H954" t="s">
        <v>180</v>
      </c>
      <c r="I954" t="s">
        <v>2967</v>
      </c>
      <c r="J954" s="10" t="s">
        <v>2968</v>
      </c>
    </row>
    <row r="955" spans="1:10" x14ac:dyDescent="0.25">
      <c r="A955" t="s">
        <v>16838</v>
      </c>
      <c r="B955">
        <v>2026</v>
      </c>
      <c r="C955" t="s">
        <v>175</v>
      </c>
      <c r="D955" t="b">
        <v>0</v>
      </c>
      <c r="E955" t="b">
        <f>COUNTIF(connections!A:A, A955) &gt; 0</f>
        <v>0</v>
      </c>
      <c r="G955" t="s">
        <v>16839</v>
      </c>
      <c r="J955" s="10" t="s">
        <v>16840</v>
      </c>
    </row>
    <row r="956" spans="1:10" x14ac:dyDescent="0.25">
      <c r="A956" t="s">
        <v>16841</v>
      </c>
      <c r="B956">
        <v>2026</v>
      </c>
      <c r="C956" t="s">
        <v>175</v>
      </c>
      <c r="D956" t="b">
        <v>1</v>
      </c>
      <c r="E956" t="b">
        <f>COUNTIF(connections!A:A, A956) &gt; 0</f>
        <v>0</v>
      </c>
      <c r="G956" t="s">
        <v>16842</v>
      </c>
      <c r="J956" s="10" t="s">
        <v>16843</v>
      </c>
    </row>
    <row r="957" spans="1:10" x14ac:dyDescent="0.25">
      <c r="A957" t="s">
        <v>16846</v>
      </c>
      <c r="B957">
        <v>2026</v>
      </c>
      <c r="C957" t="s">
        <v>169</v>
      </c>
      <c r="D957" t="b">
        <v>1</v>
      </c>
      <c r="E957" t="b">
        <f>COUNTIF(connections!A:A, A957) &gt; 0</f>
        <v>0</v>
      </c>
      <c r="F957" t="s">
        <v>321</v>
      </c>
      <c r="G957" t="s">
        <v>16847</v>
      </c>
      <c r="J957" s="10" t="s">
        <v>16852</v>
      </c>
    </row>
    <row r="958" spans="1:10" x14ac:dyDescent="0.25">
      <c r="A958" t="s">
        <v>16849</v>
      </c>
      <c r="B958">
        <v>2026</v>
      </c>
      <c r="C958" t="s">
        <v>169</v>
      </c>
      <c r="D958" t="b">
        <v>0</v>
      </c>
      <c r="E958" t="b">
        <f>COUNTIF(connections!A:A, A958) &gt; 0</f>
        <v>0</v>
      </c>
      <c r="F958" t="s">
        <v>397</v>
      </c>
      <c r="G958" t="s">
        <v>16850</v>
      </c>
      <c r="J958" s="10" t="s">
        <v>16851</v>
      </c>
    </row>
    <row r="959" spans="1:10" x14ac:dyDescent="0.25">
      <c r="A959" t="s">
        <v>16853</v>
      </c>
      <c r="B959">
        <v>2022</v>
      </c>
      <c r="C959" t="s">
        <v>175</v>
      </c>
      <c r="D959" t="b">
        <v>1</v>
      </c>
      <c r="E959" t="b">
        <f>COUNTIF(connections!A:A, A959) &gt; 0</f>
        <v>0</v>
      </c>
      <c r="G959" t="s">
        <v>16854</v>
      </c>
      <c r="J959" s="10" t="s">
        <v>16855</v>
      </c>
    </row>
    <row r="960" spans="1:10" x14ac:dyDescent="0.25">
      <c r="A960" t="s">
        <v>16857</v>
      </c>
      <c r="B960">
        <v>2026</v>
      </c>
      <c r="C960" t="s">
        <v>169</v>
      </c>
      <c r="D960" t="b">
        <v>0</v>
      </c>
      <c r="E960" t="b">
        <f>COUNTIF(connections!A:A, A960) &gt; 0</f>
        <v>0</v>
      </c>
      <c r="G960" t="s">
        <v>16858</v>
      </c>
      <c r="J960" s="10" t="s">
        <v>16859</v>
      </c>
    </row>
    <row r="961" spans="1:10" x14ac:dyDescent="0.25">
      <c r="A961" t="s">
        <v>16861</v>
      </c>
      <c r="B961">
        <v>2026</v>
      </c>
      <c r="C961" t="s">
        <v>215</v>
      </c>
      <c r="D961" t="b">
        <v>0</v>
      </c>
      <c r="E961" t="b">
        <f>COUNTIF(connections!A:A, A961) &gt; 0</f>
        <v>0</v>
      </c>
      <c r="G961" t="s">
        <v>16862</v>
      </c>
      <c r="J961" s="10" t="s">
        <v>16860</v>
      </c>
    </row>
    <row r="962" spans="1:10" x14ac:dyDescent="0.25">
      <c r="A962" t="s">
        <v>16863</v>
      </c>
      <c r="B962">
        <v>2025</v>
      </c>
      <c r="C962" t="s">
        <v>175</v>
      </c>
      <c r="D962" t="b">
        <v>1</v>
      </c>
      <c r="E962" t="b">
        <f>COUNTIF(connections!A:A, A962) &gt; 0</f>
        <v>0</v>
      </c>
      <c r="G962" t="s">
        <v>16864</v>
      </c>
      <c r="J962" s="10" t="s">
        <v>16865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 ref="J680" r:id="rId654" xr:uid="{8CB517EA-B9B4-47C8-9A12-946106F4D99F}"/>
    <hyperlink ref="J955" r:id="rId655" xr:uid="{CC7319A0-3E3A-4291-95A8-C1E52DEDA8B5}"/>
    <hyperlink ref="J956" r:id="rId656" xr:uid="{8F1CE047-E536-4588-A33C-55175E60FC6F}"/>
    <hyperlink ref="J958" r:id="rId657" xr:uid="{ABD13D35-89E2-420D-B6DF-CA7D916198A7}"/>
    <hyperlink ref="J957" r:id="rId658" xr:uid="{AEBC8715-C779-41E8-AB36-5F306609F787}"/>
    <hyperlink ref="J959" r:id="rId659" xr:uid="{66E040BC-03C9-4ACE-A011-CDBE5F9B9BEF}"/>
    <hyperlink ref="J960" r:id="rId660" xr:uid="{8F40A6B8-9B91-4DC3-B7FD-42763175A27F}"/>
    <hyperlink ref="J961" r:id="rId661" xr:uid="{FCE910B6-150D-4DC0-ADF1-8DCDE45B7F39}"/>
    <hyperlink ref="J962" r:id="rId662" xr:uid="{AA640364-30F4-42B1-AB77-1E041C98D9E0}"/>
  </hyperlinks>
  <pageMargins left="0.7" right="0.7" top="0.75" bottom="0.75" header="0.511811023622047" footer="0.511811023622047"/>
  <pageSetup orientation="portrait" horizontalDpi="300" verticalDpi="300"/>
  <tableParts count="1">
    <tablePart r:id="rId66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9"/>
  <sheetViews>
    <sheetView topLeftCell="A1510" zoomScaleNormal="100" workbookViewId="0">
      <selection activeCell="G1557" sqref="G155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346</v>
      </c>
      <c r="B117" t="s">
        <v>384</v>
      </c>
      <c r="C117">
        <v>2023</v>
      </c>
      <c r="E117" t="s">
        <v>3011</v>
      </c>
      <c r="F117" t="s">
        <v>9456</v>
      </c>
      <c r="G117" t="s">
        <v>180</v>
      </c>
    </row>
    <row r="118" spans="1:7" x14ac:dyDescent="0.25">
      <c r="A118" t="s">
        <v>450</v>
      </c>
      <c r="B118" t="s">
        <v>387</v>
      </c>
      <c r="C118">
        <v>2022</v>
      </c>
      <c r="E118" s="10" t="s">
        <v>3049</v>
      </c>
      <c r="F118" t="s">
        <v>9978</v>
      </c>
      <c r="G118" t="s">
        <v>3980</v>
      </c>
    </row>
    <row r="119" spans="1:7" x14ac:dyDescent="0.25">
      <c r="A119" t="s">
        <v>771</v>
      </c>
      <c r="B119" t="s">
        <v>387</v>
      </c>
      <c r="C119">
        <v>2023</v>
      </c>
      <c r="E119" s="10" t="s">
        <v>3049</v>
      </c>
      <c r="F119" t="s">
        <v>9978</v>
      </c>
      <c r="G119" t="s">
        <v>3980</v>
      </c>
    </row>
    <row r="120" spans="1:7" x14ac:dyDescent="0.25">
      <c r="A120" t="s">
        <v>1295</v>
      </c>
      <c r="B120" t="s">
        <v>387</v>
      </c>
      <c r="C120">
        <v>2023</v>
      </c>
      <c r="E120" s="10" t="s">
        <v>3049</v>
      </c>
      <c r="F120" t="s">
        <v>9978</v>
      </c>
      <c r="G120" t="s">
        <v>3980</v>
      </c>
    </row>
    <row r="121" spans="1:7" x14ac:dyDescent="0.25">
      <c r="A121" t="s">
        <v>1772</v>
      </c>
      <c r="B121" t="s">
        <v>387</v>
      </c>
      <c r="C121">
        <v>2022</v>
      </c>
      <c r="E121" s="10" t="s">
        <v>3049</v>
      </c>
      <c r="F121" t="s">
        <v>9978</v>
      </c>
      <c r="G121" t="s">
        <v>3980</v>
      </c>
    </row>
    <row r="122" spans="1:7" x14ac:dyDescent="0.25">
      <c r="A122" t="s">
        <v>2668</v>
      </c>
      <c r="B122" t="s">
        <v>387</v>
      </c>
      <c r="C122">
        <v>2022</v>
      </c>
      <c r="E122" s="10" t="s">
        <v>3049</v>
      </c>
      <c r="F122" t="s">
        <v>9978</v>
      </c>
      <c r="G122" t="s">
        <v>3980</v>
      </c>
    </row>
    <row r="123" spans="1:7" x14ac:dyDescent="0.25">
      <c r="A123" t="s">
        <v>2797</v>
      </c>
      <c r="B123" t="s">
        <v>387</v>
      </c>
      <c r="C123">
        <v>2021</v>
      </c>
      <c r="E123" s="10" t="s">
        <v>3049</v>
      </c>
      <c r="F123" t="s">
        <v>9457</v>
      </c>
      <c r="G123" t="s">
        <v>3980</v>
      </c>
    </row>
    <row r="124" spans="1:7" x14ac:dyDescent="0.25">
      <c r="A124" t="s">
        <v>636</v>
      </c>
      <c r="B124" t="s">
        <v>396</v>
      </c>
      <c r="C124">
        <v>2020</v>
      </c>
      <c r="D124" t="s">
        <v>180</v>
      </c>
      <c r="F124" t="s">
        <v>9458</v>
      </c>
      <c r="G124" t="s">
        <v>3980</v>
      </c>
    </row>
    <row r="125" spans="1:7" x14ac:dyDescent="0.25">
      <c r="A125" t="s">
        <v>90</v>
      </c>
      <c r="B125" t="s">
        <v>396</v>
      </c>
      <c r="C125">
        <v>2017</v>
      </c>
      <c r="E125" t="s">
        <v>3336</v>
      </c>
      <c r="F125" t="s">
        <v>9046</v>
      </c>
      <c r="G125" t="s">
        <v>3980</v>
      </c>
    </row>
    <row r="126" spans="1:7" x14ac:dyDescent="0.25">
      <c r="A126" t="s">
        <v>90</v>
      </c>
      <c r="B126" t="s">
        <v>404</v>
      </c>
      <c r="C126">
        <v>2017</v>
      </c>
      <c r="E126" t="s">
        <v>3337</v>
      </c>
      <c r="F126" t="s">
        <v>9047</v>
      </c>
      <c r="G126" t="s">
        <v>3980</v>
      </c>
    </row>
    <row r="127" spans="1:7" x14ac:dyDescent="0.25">
      <c r="A127" t="s">
        <v>1039</v>
      </c>
      <c r="B127" t="s">
        <v>408</v>
      </c>
      <c r="C127">
        <v>2016</v>
      </c>
      <c r="E127" t="s">
        <v>3176</v>
      </c>
      <c r="F127" t="s">
        <v>9378</v>
      </c>
      <c r="G127" t="s">
        <v>3980</v>
      </c>
    </row>
    <row r="128" spans="1:7" x14ac:dyDescent="0.25">
      <c r="A128" t="s">
        <v>1137</v>
      </c>
      <c r="B128" t="s">
        <v>408</v>
      </c>
      <c r="C128">
        <v>2012</v>
      </c>
      <c r="E128" s="10" t="s">
        <v>9359</v>
      </c>
      <c r="F128" t="s">
        <v>9361</v>
      </c>
      <c r="G128" t="s">
        <v>3980</v>
      </c>
    </row>
    <row r="129" spans="1:7" x14ac:dyDescent="0.25">
      <c r="A129" t="s">
        <v>1287</v>
      </c>
      <c r="B129" t="s">
        <v>408</v>
      </c>
      <c r="C129">
        <v>2019</v>
      </c>
      <c r="E129" s="10" t="s">
        <v>9359</v>
      </c>
      <c r="F129" t="s">
        <v>9360</v>
      </c>
      <c r="G129" t="s">
        <v>3980</v>
      </c>
    </row>
    <row r="130" spans="1:7" x14ac:dyDescent="0.25">
      <c r="A130" t="s">
        <v>155</v>
      </c>
      <c r="B130" t="s">
        <v>408</v>
      </c>
      <c r="C130">
        <v>2011</v>
      </c>
      <c r="E130" t="s">
        <v>3176</v>
      </c>
      <c r="F130" t="s">
        <v>9377</v>
      </c>
      <c r="G130" t="s">
        <v>3980</v>
      </c>
    </row>
    <row r="131" spans="1:7" x14ac:dyDescent="0.25">
      <c r="A131" t="s">
        <v>346</v>
      </c>
      <c r="B131" t="s">
        <v>412</v>
      </c>
      <c r="C131">
        <v>2023</v>
      </c>
      <c r="E131" t="s">
        <v>3012</v>
      </c>
      <c r="F131" t="s">
        <v>8461</v>
      </c>
      <c r="G131" t="s">
        <v>3980</v>
      </c>
    </row>
    <row r="132" spans="1:7" x14ac:dyDescent="0.25">
      <c r="A132" t="s">
        <v>346</v>
      </c>
      <c r="B132" t="s">
        <v>414</v>
      </c>
      <c r="C132">
        <v>2023</v>
      </c>
      <c r="E132" t="s">
        <v>2975</v>
      </c>
      <c r="F132" t="s">
        <v>8462</v>
      </c>
      <c r="G132" t="s">
        <v>3980</v>
      </c>
    </row>
    <row r="133" spans="1:7" x14ac:dyDescent="0.25">
      <c r="A133" t="s">
        <v>1569</v>
      </c>
      <c r="B133" t="s">
        <v>414</v>
      </c>
      <c r="C133">
        <v>2021</v>
      </c>
      <c r="E133" t="s">
        <v>2975</v>
      </c>
      <c r="F133" t="s">
        <v>8843</v>
      </c>
      <c r="G133" t="s">
        <v>3980</v>
      </c>
    </row>
    <row r="134" spans="1:7" x14ac:dyDescent="0.25">
      <c r="A134" t="s">
        <v>2317</v>
      </c>
      <c r="B134" t="s">
        <v>414</v>
      </c>
      <c r="C134">
        <v>2022</v>
      </c>
      <c r="E134" t="s">
        <v>2975</v>
      </c>
      <c r="F134" t="s">
        <v>9032</v>
      </c>
      <c r="G134" t="s">
        <v>3980</v>
      </c>
    </row>
    <row r="135" spans="1:7" x14ac:dyDescent="0.25">
      <c r="A135" t="s">
        <v>2797</v>
      </c>
      <c r="B135" t="s">
        <v>418</v>
      </c>
      <c r="C135">
        <v>2021</v>
      </c>
      <c r="E135" t="s">
        <v>3006</v>
      </c>
      <c r="F135" t="s">
        <v>9459</v>
      </c>
      <c r="G135" t="s">
        <v>180</v>
      </c>
    </row>
    <row r="136" spans="1:7" x14ac:dyDescent="0.25">
      <c r="A136" t="s">
        <v>346</v>
      </c>
      <c r="B136" t="s">
        <v>421</v>
      </c>
      <c r="C136">
        <v>2023</v>
      </c>
      <c r="E136" t="s">
        <v>3013</v>
      </c>
      <c r="F136" t="s">
        <v>9979</v>
      </c>
      <c r="G136" t="s">
        <v>3980</v>
      </c>
    </row>
    <row r="137" spans="1:7" x14ac:dyDescent="0.25">
      <c r="A137" t="s">
        <v>1287</v>
      </c>
      <c r="B137" t="s">
        <v>421</v>
      </c>
      <c r="C137">
        <v>2019</v>
      </c>
      <c r="E137" t="s">
        <v>3013</v>
      </c>
      <c r="F137" t="s">
        <v>9460</v>
      </c>
      <c r="G137" t="s">
        <v>3980</v>
      </c>
    </row>
    <row r="138" spans="1:7" x14ac:dyDescent="0.25">
      <c r="A138" t="s">
        <v>1428</v>
      </c>
      <c r="B138" t="s">
        <v>421</v>
      </c>
      <c r="C138">
        <v>2021</v>
      </c>
      <c r="E138" t="s">
        <v>3013</v>
      </c>
      <c r="F138" t="s">
        <v>9979</v>
      </c>
      <c r="G138" t="s">
        <v>3980</v>
      </c>
    </row>
    <row r="139" spans="1:7" x14ac:dyDescent="0.25">
      <c r="A139" t="s">
        <v>90</v>
      </c>
      <c r="B139" t="s">
        <v>421</v>
      </c>
      <c r="C139">
        <v>2017</v>
      </c>
      <c r="E139" t="s">
        <v>3013</v>
      </c>
      <c r="F139" t="s">
        <v>9461</v>
      </c>
      <c r="G139" t="s">
        <v>3980</v>
      </c>
    </row>
    <row r="140" spans="1:7" x14ac:dyDescent="0.25">
      <c r="A140" t="s">
        <v>2797</v>
      </c>
      <c r="B140" t="s">
        <v>421</v>
      </c>
      <c r="C140">
        <v>2021</v>
      </c>
      <c r="E140" t="s">
        <v>3013</v>
      </c>
      <c r="F140" t="s">
        <v>9462</v>
      </c>
      <c r="G140" t="s">
        <v>3980</v>
      </c>
    </row>
    <row r="141" spans="1:7" x14ac:dyDescent="0.25">
      <c r="A141" t="s">
        <v>1848</v>
      </c>
      <c r="B141" t="s">
        <v>424</v>
      </c>
      <c r="C141">
        <v>2015</v>
      </c>
      <c r="E141" t="s">
        <v>2975</v>
      </c>
      <c r="F141" t="s">
        <v>8926</v>
      </c>
      <c r="G141" t="s">
        <v>3980</v>
      </c>
    </row>
    <row r="142" spans="1:7" x14ac:dyDescent="0.25">
      <c r="A142" t="s">
        <v>2421</v>
      </c>
      <c r="B142" t="s">
        <v>424</v>
      </c>
      <c r="C142">
        <v>2008</v>
      </c>
      <c r="E142" t="s">
        <v>2975</v>
      </c>
      <c r="F142" t="s">
        <v>9158</v>
      </c>
      <c r="G142" t="s">
        <v>3980</v>
      </c>
    </row>
    <row r="143" spans="1:7" x14ac:dyDescent="0.25">
      <c r="A143" t="s">
        <v>155</v>
      </c>
      <c r="B143" t="s">
        <v>424</v>
      </c>
      <c r="C143">
        <v>2011</v>
      </c>
      <c r="E143" t="s">
        <v>2975</v>
      </c>
      <c r="F143" t="s">
        <v>9221</v>
      </c>
      <c r="G143" t="s">
        <v>3980</v>
      </c>
    </row>
    <row r="144" spans="1:7" x14ac:dyDescent="0.25">
      <c r="A144" t="s">
        <v>432</v>
      </c>
      <c r="B144" t="s">
        <v>436</v>
      </c>
      <c r="C144">
        <v>2023</v>
      </c>
      <c r="D144" t="s">
        <v>180</v>
      </c>
      <c r="F144" t="s">
        <v>9463</v>
      </c>
      <c r="G144" t="s">
        <v>3980</v>
      </c>
    </row>
    <row r="145" spans="1:7" x14ac:dyDescent="0.25">
      <c r="A145" t="s">
        <v>178</v>
      </c>
      <c r="B145" t="s">
        <v>9892</v>
      </c>
      <c r="C145">
        <v>2022</v>
      </c>
      <c r="E145" s="10" t="s">
        <v>9894</v>
      </c>
      <c r="F145" t="s">
        <v>9896</v>
      </c>
      <c r="G145" t="s">
        <v>3980</v>
      </c>
    </row>
    <row r="146" spans="1:7" x14ac:dyDescent="0.25">
      <c r="A146" t="s">
        <v>923</v>
      </c>
      <c r="B146" t="s">
        <v>9892</v>
      </c>
      <c r="C146">
        <v>2015</v>
      </c>
      <c r="E146" s="10" t="s">
        <v>9894</v>
      </c>
      <c r="F146" t="s">
        <v>9899</v>
      </c>
      <c r="G146" t="s">
        <v>3980</v>
      </c>
    </row>
    <row r="147" spans="1:7" x14ac:dyDescent="0.25">
      <c r="A147" t="s">
        <v>1614</v>
      </c>
      <c r="B147" t="s">
        <v>9892</v>
      </c>
      <c r="C147">
        <v>2025</v>
      </c>
      <c r="E147" s="10" t="s">
        <v>9894</v>
      </c>
      <c r="F147" t="s">
        <v>9898</v>
      </c>
      <c r="G147" t="s">
        <v>3980</v>
      </c>
    </row>
    <row r="148" spans="1:7" x14ac:dyDescent="0.25">
      <c r="A148" t="s">
        <v>2125</v>
      </c>
      <c r="B148" t="s">
        <v>9892</v>
      </c>
      <c r="C148">
        <v>2013</v>
      </c>
      <c r="E148" s="10" t="s">
        <v>9894</v>
      </c>
      <c r="F148" t="s">
        <v>9897</v>
      </c>
      <c r="G148" t="s">
        <v>3980</v>
      </c>
    </row>
    <row r="149" spans="1:7" x14ac:dyDescent="0.25">
      <c r="A149" t="s">
        <v>2421</v>
      </c>
      <c r="B149" t="s">
        <v>9892</v>
      </c>
      <c r="C149">
        <v>2008</v>
      </c>
      <c r="E149" s="10" t="s">
        <v>9894</v>
      </c>
      <c r="F149" t="s">
        <v>9900</v>
      </c>
      <c r="G149" t="s">
        <v>3980</v>
      </c>
    </row>
    <row r="150" spans="1:7" x14ac:dyDescent="0.25">
      <c r="A150" t="s">
        <v>2797</v>
      </c>
      <c r="B150" t="s">
        <v>9892</v>
      </c>
      <c r="C150">
        <v>2021</v>
      </c>
      <c r="E150" s="10" t="s">
        <v>9894</v>
      </c>
      <c r="F150" t="s">
        <v>9895</v>
      </c>
      <c r="G150" t="s">
        <v>3980</v>
      </c>
    </row>
    <row r="151" spans="1:7" x14ac:dyDescent="0.25">
      <c r="A151" t="s">
        <v>1287</v>
      </c>
      <c r="B151" t="s">
        <v>440</v>
      </c>
      <c r="C151">
        <v>2019</v>
      </c>
      <c r="E151" t="s">
        <v>2975</v>
      </c>
      <c r="F151" t="s">
        <v>8754</v>
      </c>
      <c r="G151" t="s">
        <v>3980</v>
      </c>
    </row>
    <row r="152" spans="1:7" x14ac:dyDescent="0.25">
      <c r="A152" t="s">
        <v>2797</v>
      </c>
      <c r="B152" t="s">
        <v>440</v>
      </c>
      <c r="C152">
        <v>2021</v>
      </c>
      <c r="E152" t="s">
        <v>3006</v>
      </c>
      <c r="F152" t="s">
        <v>9464</v>
      </c>
      <c r="G152" t="s">
        <v>180</v>
      </c>
    </row>
    <row r="153" spans="1:7" x14ac:dyDescent="0.25">
      <c r="A153" t="s">
        <v>2797</v>
      </c>
      <c r="B153" t="s">
        <v>442</v>
      </c>
      <c r="C153">
        <v>2021</v>
      </c>
      <c r="E153" t="s">
        <v>3006</v>
      </c>
      <c r="F153" t="s">
        <v>9465</v>
      </c>
      <c r="G153" t="s">
        <v>180</v>
      </c>
    </row>
    <row r="154" spans="1:7" x14ac:dyDescent="0.25">
      <c r="A154" t="s">
        <v>2436</v>
      </c>
      <c r="B154" t="s">
        <v>450</v>
      </c>
      <c r="C154">
        <v>2019</v>
      </c>
      <c r="D154" t="s">
        <v>180</v>
      </c>
      <c r="F154" t="s">
        <v>9466</v>
      </c>
      <c r="G154" t="s">
        <v>3980</v>
      </c>
    </row>
    <row r="155" spans="1:7" x14ac:dyDescent="0.25">
      <c r="A155" t="s">
        <v>2797</v>
      </c>
      <c r="B155" t="s">
        <v>450</v>
      </c>
      <c r="C155">
        <v>2021</v>
      </c>
      <c r="E155" t="s">
        <v>3006</v>
      </c>
      <c r="F155" t="s">
        <v>9467</v>
      </c>
      <c r="G155" t="s">
        <v>180</v>
      </c>
    </row>
    <row r="156" spans="1:7" x14ac:dyDescent="0.25">
      <c r="A156" t="s">
        <v>840</v>
      </c>
      <c r="B156" t="s">
        <v>455</v>
      </c>
      <c r="C156">
        <v>1996</v>
      </c>
      <c r="E156" t="s">
        <v>3124</v>
      </c>
      <c r="F156" t="s">
        <v>8611</v>
      </c>
      <c r="G156" t="s">
        <v>3980</v>
      </c>
    </row>
    <row r="157" spans="1:7" x14ac:dyDescent="0.25">
      <c r="A157" t="s">
        <v>90</v>
      </c>
      <c r="B157" t="s">
        <v>457</v>
      </c>
      <c r="C157">
        <v>2017</v>
      </c>
      <c r="E157" t="s">
        <v>2975</v>
      </c>
      <c r="F157" t="s">
        <v>9048</v>
      </c>
      <c r="G157" t="s">
        <v>3980</v>
      </c>
    </row>
    <row r="158" spans="1:7" x14ac:dyDescent="0.25">
      <c r="A158" t="s">
        <v>2797</v>
      </c>
      <c r="B158" t="s">
        <v>457</v>
      </c>
      <c r="C158">
        <v>2021</v>
      </c>
      <c r="E158" t="s">
        <v>3006</v>
      </c>
      <c r="F158" t="s">
        <v>9468</v>
      </c>
      <c r="G158" t="s">
        <v>180</v>
      </c>
    </row>
    <row r="159" spans="1:7" x14ac:dyDescent="0.25">
      <c r="A159" t="s">
        <v>334</v>
      </c>
      <c r="B159" t="s">
        <v>462</v>
      </c>
      <c r="C159">
        <v>1997</v>
      </c>
      <c r="E159" s="10" t="s">
        <v>14005</v>
      </c>
      <c r="F159" t="s">
        <v>14006</v>
      </c>
      <c r="G159" t="s">
        <v>3980</v>
      </c>
    </row>
    <row r="160" spans="1:7" x14ac:dyDescent="0.25">
      <c r="A160" t="s">
        <v>1700</v>
      </c>
      <c r="B160" t="s">
        <v>462</v>
      </c>
      <c r="C160">
        <v>2016</v>
      </c>
      <c r="D160" t="s">
        <v>180</v>
      </c>
      <c r="F160" t="s">
        <v>9469</v>
      </c>
      <c r="G160" t="s">
        <v>3980</v>
      </c>
    </row>
    <row r="161" spans="1:7" x14ac:dyDescent="0.25">
      <c r="A161" t="s">
        <v>682</v>
      </c>
      <c r="B161" t="s">
        <v>466</v>
      </c>
      <c r="C161">
        <v>2015</v>
      </c>
      <c r="E161" t="s">
        <v>3077</v>
      </c>
      <c r="F161" t="s">
        <v>8541</v>
      </c>
      <c r="G161" t="s">
        <v>3980</v>
      </c>
    </row>
    <row r="162" spans="1:7" x14ac:dyDescent="0.25">
      <c r="A162" t="s">
        <v>2125</v>
      </c>
      <c r="B162" t="s">
        <v>14235</v>
      </c>
      <c r="C162">
        <v>2013</v>
      </c>
      <c r="E162" t="s">
        <v>2975</v>
      </c>
      <c r="F162" t="s">
        <v>14238</v>
      </c>
      <c r="G162" t="s">
        <v>3980</v>
      </c>
    </row>
    <row r="163" spans="1:7" x14ac:dyDescent="0.25">
      <c r="A163" t="s">
        <v>90</v>
      </c>
      <c r="B163" t="s">
        <v>470</v>
      </c>
      <c r="C163">
        <v>2017</v>
      </c>
      <c r="E163" t="s">
        <v>2975</v>
      </c>
      <c r="F163" t="s">
        <v>9049</v>
      </c>
      <c r="G163" t="s">
        <v>3980</v>
      </c>
    </row>
    <row r="164" spans="1:7" x14ac:dyDescent="0.25">
      <c r="A164" t="s">
        <v>2744</v>
      </c>
      <c r="B164" t="s">
        <v>470</v>
      </c>
      <c r="C164">
        <v>2021</v>
      </c>
      <c r="D164" t="s">
        <v>180</v>
      </c>
      <c r="F164" t="s">
        <v>9470</v>
      </c>
      <c r="G164" t="s">
        <v>3980</v>
      </c>
    </row>
    <row r="165" spans="1:7" x14ac:dyDescent="0.25">
      <c r="A165" t="s">
        <v>90</v>
      </c>
      <c r="B165" t="s">
        <v>473</v>
      </c>
      <c r="C165">
        <v>2017</v>
      </c>
      <c r="E165" t="s">
        <v>3338</v>
      </c>
      <c r="F165" t="s">
        <v>9050</v>
      </c>
      <c r="G165" t="s">
        <v>3980</v>
      </c>
    </row>
    <row r="166" spans="1:7" x14ac:dyDescent="0.25">
      <c r="A166" t="s">
        <v>1137</v>
      </c>
      <c r="B166" t="s">
        <v>477</v>
      </c>
      <c r="C166">
        <v>2012</v>
      </c>
      <c r="E166" t="s">
        <v>3189</v>
      </c>
      <c r="F166" t="s">
        <v>8708</v>
      </c>
      <c r="G166" t="s">
        <v>3980</v>
      </c>
    </row>
    <row r="167" spans="1:7" x14ac:dyDescent="0.25">
      <c r="A167" t="s">
        <v>90</v>
      </c>
      <c r="B167" t="s">
        <v>477</v>
      </c>
      <c r="C167">
        <v>2017</v>
      </c>
      <c r="E167" t="s">
        <v>3189</v>
      </c>
      <c r="F167" t="s">
        <v>9051</v>
      </c>
      <c r="G167" t="s">
        <v>3980</v>
      </c>
    </row>
    <row r="168" spans="1:7" x14ac:dyDescent="0.25">
      <c r="A168" t="s">
        <v>1265</v>
      </c>
      <c r="B168" t="s">
        <v>481</v>
      </c>
      <c r="C168">
        <v>2020</v>
      </c>
      <c r="E168" t="s">
        <v>3209</v>
      </c>
      <c r="F168" t="s">
        <v>8740</v>
      </c>
      <c r="G168" t="s">
        <v>3980</v>
      </c>
    </row>
    <row r="169" spans="1:7" x14ac:dyDescent="0.25">
      <c r="A169" t="s">
        <v>1287</v>
      </c>
      <c r="B169" t="s">
        <v>481</v>
      </c>
      <c r="C169">
        <v>2019</v>
      </c>
      <c r="E169" t="s">
        <v>3209</v>
      </c>
      <c r="F169" t="s">
        <v>8755</v>
      </c>
      <c r="G169" t="s">
        <v>3980</v>
      </c>
    </row>
    <row r="170" spans="1:7" x14ac:dyDescent="0.25">
      <c r="A170" t="s">
        <v>2139</v>
      </c>
      <c r="B170" t="s">
        <v>481</v>
      </c>
      <c r="C170">
        <v>2020</v>
      </c>
      <c r="E170" t="s">
        <v>3209</v>
      </c>
      <c r="F170" t="s">
        <v>8983</v>
      </c>
      <c r="G170" t="s">
        <v>3980</v>
      </c>
    </row>
    <row r="171" spans="1:7" x14ac:dyDescent="0.25">
      <c r="A171" t="s">
        <v>2147</v>
      </c>
      <c r="B171" t="s">
        <v>483</v>
      </c>
      <c r="C171">
        <v>1980</v>
      </c>
      <c r="E171" t="s">
        <v>3310</v>
      </c>
      <c r="F171" t="s">
        <v>8989</v>
      </c>
      <c r="G171" t="s">
        <v>3980</v>
      </c>
    </row>
    <row r="172" spans="1:7" x14ac:dyDescent="0.25">
      <c r="A172" t="s">
        <v>819</v>
      </c>
      <c r="B172" t="s">
        <v>486</v>
      </c>
      <c r="C172">
        <v>2019</v>
      </c>
      <c r="E172" t="s">
        <v>2975</v>
      </c>
      <c r="F172" t="s">
        <v>8607</v>
      </c>
      <c r="G172" t="s">
        <v>3980</v>
      </c>
    </row>
    <row r="173" spans="1:7" x14ac:dyDescent="0.25">
      <c r="A173" t="s">
        <v>1137</v>
      </c>
      <c r="B173" t="s">
        <v>486</v>
      </c>
      <c r="C173">
        <v>2012</v>
      </c>
      <c r="E173" t="s">
        <v>2975</v>
      </c>
      <c r="F173" t="s">
        <v>8709</v>
      </c>
      <c r="G173" t="s">
        <v>3980</v>
      </c>
    </row>
    <row r="174" spans="1:7" x14ac:dyDescent="0.25">
      <c r="A174" t="s">
        <v>1569</v>
      </c>
      <c r="B174" t="s">
        <v>486</v>
      </c>
      <c r="C174">
        <v>2021</v>
      </c>
      <c r="E174" t="s">
        <v>2975</v>
      </c>
      <c r="F174" t="s">
        <v>8844</v>
      </c>
      <c r="G174" t="s">
        <v>3980</v>
      </c>
    </row>
    <row r="175" spans="1:7" x14ac:dyDescent="0.25">
      <c r="A175" t="s">
        <v>90</v>
      </c>
      <c r="B175" t="s">
        <v>486</v>
      </c>
      <c r="C175">
        <v>2017</v>
      </c>
      <c r="E175" t="s">
        <v>2975</v>
      </c>
      <c r="F175" t="s">
        <v>9052</v>
      </c>
      <c r="G175" t="s">
        <v>3980</v>
      </c>
    </row>
    <row r="176" spans="1:7" x14ac:dyDescent="0.25">
      <c r="A176" t="s">
        <v>2396</v>
      </c>
      <c r="B176" t="s">
        <v>490</v>
      </c>
      <c r="C176">
        <v>2019</v>
      </c>
      <c r="D176" t="s">
        <v>180</v>
      </c>
      <c r="F176" t="s">
        <v>9471</v>
      </c>
      <c r="G176" t="s">
        <v>3980</v>
      </c>
    </row>
    <row r="177" spans="1:7" x14ac:dyDescent="0.25">
      <c r="A177" t="s">
        <v>2797</v>
      </c>
      <c r="B177" t="s">
        <v>490</v>
      </c>
      <c r="C177">
        <v>2021</v>
      </c>
      <c r="E177" t="s">
        <v>3006</v>
      </c>
      <c r="F177" t="s">
        <v>9472</v>
      </c>
      <c r="G177" t="s">
        <v>180</v>
      </c>
    </row>
    <row r="178" spans="1:7" x14ac:dyDescent="0.25">
      <c r="A178" t="s">
        <v>1039</v>
      </c>
      <c r="B178" t="s">
        <v>494</v>
      </c>
      <c r="C178">
        <v>2016</v>
      </c>
      <c r="E178" t="s">
        <v>3177</v>
      </c>
      <c r="F178" t="s">
        <v>8682</v>
      </c>
      <c r="G178" t="s">
        <v>3980</v>
      </c>
    </row>
    <row r="179" spans="1:7" x14ac:dyDescent="0.25">
      <c r="A179" t="s">
        <v>155</v>
      </c>
      <c r="B179" t="s">
        <v>494</v>
      </c>
      <c r="C179">
        <v>2011</v>
      </c>
      <c r="E179" t="s">
        <v>3177</v>
      </c>
      <c r="F179" t="s">
        <v>9222</v>
      </c>
      <c r="G179" t="s">
        <v>3980</v>
      </c>
    </row>
    <row r="180" spans="1:7" x14ac:dyDescent="0.25">
      <c r="A180" t="s">
        <v>2645</v>
      </c>
      <c r="B180" t="s">
        <v>494</v>
      </c>
      <c r="C180">
        <v>2019</v>
      </c>
      <c r="E180" t="s">
        <v>3177</v>
      </c>
      <c r="F180" t="s">
        <v>9275</v>
      </c>
      <c r="G180" t="s">
        <v>3980</v>
      </c>
    </row>
    <row r="181" spans="1:7" x14ac:dyDescent="0.25">
      <c r="A181" t="s">
        <v>1428</v>
      </c>
      <c r="B181" t="s">
        <v>498</v>
      </c>
      <c r="C181">
        <v>2021</v>
      </c>
      <c r="E181" s="10" t="s">
        <v>8314</v>
      </c>
      <c r="F181" t="s">
        <v>8799</v>
      </c>
      <c r="G181" t="s">
        <v>3980</v>
      </c>
    </row>
    <row r="182" spans="1:7" x14ac:dyDescent="0.25">
      <c r="A182" t="s">
        <v>682</v>
      </c>
      <c r="B182" t="s">
        <v>7785</v>
      </c>
      <c r="C182">
        <v>2015</v>
      </c>
      <c r="D182" t="s">
        <v>180</v>
      </c>
      <c r="F182" t="s">
        <v>9473</v>
      </c>
      <c r="G182" t="s">
        <v>3980</v>
      </c>
    </row>
    <row r="183" spans="1:7" x14ac:dyDescent="0.25">
      <c r="A183" t="s">
        <v>253</v>
      </c>
      <c r="B183" t="s">
        <v>510</v>
      </c>
      <c r="C183">
        <v>1990</v>
      </c>
      <c r="E183" t="s">
        <v>2993</v>
      </c>
      <c r="F183" t="s">
        <v>8433</v>
      </c>
      <c r="G183" t="s">
        <v>3980</v>
      </c>
    </row>
    <row r="184" spans="1:7" x14ac:dyDescent="0.25">
      <c r="A184" t="s">
        <v>483</v>
      </c>
      <c r="B184" t="s">
        <v>510</v>
      </c>
      <c r="C184">
        <v>2009</v>
      </c>
      <c r="E184" s="10" t="s">
        <v>8394</v>
      </c>
      <c r="F184" t="s">
        <v>8396</v>
      </c>
      <c r="G184" t="s">
        <v>3980</v>
      </c>
    </row>
    <row r="185" spans="1:7" x14ac:dyDescent="0.25">
      <c r="A185" t="s">
        <v>829</v>
      </c>
      <c r="B185" t="s">
        <v>510</v>
      </c>
      <c r="C185">
        <v>2010</v>
      </c>
      <c r="E185" s="10" t="s">
        <v>8394</v>
      </c>
      <c r="F185" t="s">
        <v>8395</v>
      </c>
      <c r="G185" t="s">
        <v>3980</v>
      </c>
    </row>
    <row r="186" spans="1:7" x14ac:dyDescent="0.25">
      <c r="A186" t="s">
        <v>840</v>
      </c>
      <c r="B186" t="s">
        <v>510</v>
      </c>
      <c r="C186">
        <v>1996</v>
      </c>
      <c r="E186" t="s">
        <v>2993</v>
      </c>
      <c r="F186" t="s">
        <v>8612</v>
      </c>
      <c r="G186" t="s">
        <v>3980</v>
      </c>
    </row>
    <row r="187" spans="1:7" x14ac:dyDescent="0.25">
      <c r="A187" t="s">
        <v>915</v>
      </c>
      <c r="B187" t="s">
        <v>510</v>
      </c>
      <c r="C187">
        <v>2002</v>
      </c>
      <c r="E187" t="s">
        <v>3140</v>
      </c>
      <c r="F187" t="s">
        <v>9474</v>
      </c>
      <c r="G187" t="s">
        <v>180</v>
      </c>
    </row>
    <row r="188" spans="1:7" x14ac:dyDescent="0.25">
      <c r="A188" t="s">
        <v>2421</v>
      </c>
      <c r="B188" t="s">
        <v>510</v>
      </c>
      <c r="C188">
        <v>2008</v>
      </c>
      <c r="E188" s="10" t="s">
        <v>8394</v>
      </c>
      <c r="F188" t="s">
        <v>8393</v>
      </c>
      <c r="G188" t="s">
        <v>3980</v>
      </c>
    </row>
    <row r="189" spans="1:7" x14ac:dyDescent="0.25">
      <c r="A189" t="s">
        <v>2564</v>
      </c>
      <c r="B189" t="s">
        <v>510</v>
      </c>
      <c r="C189">
        <v>1998</v>
      </c>
      <c r="E189" t="s">
        <v>3140</v>
      </c>
      <c r="F189" t="s">
        <v>9475</v>
      </c>
      <c r="G189" t="s">
        <v>180</v>
      </c>
    </row>
    <row r="190" spans="1:7" x14ac:dyDescent="0.25">
      <c r="A190" t="s">
        <v>510</v>
      </c>
      <c r="B190" t="s">
        <v>512</v>
      </c>
      <c r="C190">
        <v>2010</v>
      </c>
      <c r="D190" t="s">
        <v>180</v>
      </c>
      <c r="F190" t="s">
        <v>9476</v>
      </c>
      <c r="G190" t="s">
        <v>3980</v>
      </c>
    </row>
    <row r="191" spans="1:7" x14ac:dyDescent="0.25">
      <c r="A191" t="s">
        <v>1516</v>
      </c>
      <c r="B191" t="s">
        <v>515</v>
      </c>
      <c r="C191">
        <v>1986</v>
      </c>
      <c r="E191" s="10" t="s">
        <v>8373</v>
      </c>
      <c r="F191" t="s">
        <v>8832</v>
      </c>
      <c r="G191" t="s">
        <v>3980</v>
      </c>
    </row>
    <row r="192" spans="1:7" x14ac:dyDescent="0.25">
      <c r="A192" t="s">
        <v>1788</v>
      </c>
      <c r="B192" t="s">
        <v>515</v>
      </c>
      <c r="C192">
        <v>1987</v>
      </c>
      <c r="E192" s="10" t="s">
        <v>8373</v>
      </c>
      <c r="F192" t="s">
        <v>8890</v>
      </c>
      <c r="G192" t="s">
        <v>3980</v>
      </c>
    </row>
    <row r="193" spans="1:7" x14ac:dyDescent="0.25">
      <c r="A193" t="s">
        <v>1875</v>
      </c>
      <c r="B193" t="s">
        <v>515</v>
      </c>
      <c r="C193">
        <v>1987</v>
      </c>
      <c r="E193" s="10" t="s">
        <v>8373</v>
      </c>
      <c r="F193" t="s">
        <v>8943</v>
      </c>
      <c r="G193" t="s">
        <v>3980</v>
      </c>
    </row>
    <row r="194" spans="1:7" x14ac:dyDescent="0.25">
      <c r="A194" t="s">
        <v>2147</v>
      </c>
      <c r="B194" t="s">
        <v>515</v>
      </c>
      <c r="C194">
        <v>1980</v>
      </c>
      <c r="F194" t="s">
        <v>9477</v>
      </c>
      <c r="G194" t="s">
        <v>180</v>
      </c>
    </row>
    <row r="195" spans="1:7" x14ac:dyDescent="0.25">
      <c r="A195" t="s">
        <v>1569</v>
      </c>
      <c r="B195" t="s">
        <v>521</v>
      </c>
      <c r="C195">
        <v>2021</v>
      </c>
      <c r="E195" t="s">
        <v>3252</v>
      </c>
      <c r="F195" t="s">
        <v>9478</v>
      </c>
      <c r="G195" t="s">
        <v>180</v>
      </c>
    </row>
    <row r="196" spans="1:7" x14ac:dyDescent="0.25">
      <c r="A196" t="s">
        <v>915</v>
      </c>
      <c r="B196" t="s">
        <v>524</v>
      </c>
      <c r="C196">
        <v>2002</v>
      </c>
      <c r="E196" t="s">
        <v>3141</v>
      </c>
      <c r="F196" t="s">
        <v>8644</v>
      </c>
      <c r="G196" t="s">
        <v>3980</v>
      </c>
    </row>
    <row r="197" spans="1:7" x14ac:dyDescent="0.25">
      <c r="A197" t="s">
        <v>957</v>
      </c>
      <c r="B197" t="s">
        <v>524</v>
      </c>
      <c r="C197">
        <v>2006</v>
      </c>
      <c r="E197" t="s">
        <v>3141</v>
      </c>
      <c r="F197" t="s">
        <v>9379</v>
      </c>
      <c r="G197" t="s">
        <v>3980</v>
      </c>
    </row>
    <row r="198" spans="1:7" x14ac:dyDescent="0.25">
      <c r="A198" t="s">
        <v>529</v>
      </c>
      <c r="B198" t="s">
        <v>527</v>
      </c>
      <c r="C198">
        <v>2010</v>
      </c>
      <c r="E198" t="s">
        <v>3066</v>
      </c>
      <c r="F198" t="s">
        <v>8530</v>
      </c>
      <c r="G198" t="s">
        <v>3980</v>
      </c>
    </row>
    <row r="199" spans="1:7" x14ac:dyDescent="0.25">
      <c r="A199" t="s">
        <v>524</v>
      </c>
      <c r="B199" t="s">
        <v>529</v>
      </c>
      <c r="C199">
        <v>2010</v>
      </c>
      <c r="E199" t="s">
        <v>3067</v>
      </c>
      <c r="F199" t="s">
        <v>8531</v>
      </c>
      <c r="G199" t="s">
        <v>3980</v>
      </c>
    </row>
    <row r="200" spans="1:7" x14ac:dyDescent="0.25">
      <c r="A200" t="s">
        <v>529</v>
      </c>
      <c r="B200" t="s">
        <v>531</v>
      </c>
      <c r="C200">
        <v>2013</v>
      </c>
      <c r="D200" t="s">
        <v>180</v>
      </c>
      <c r="F200" t="s">
        <v>9479</v>
      </c>
      <c r="G200" t="s">
        <v>3980</v>
      </c>
    </row>
    <row r="201" spans="1:7" x14ac:dyDescent="0.25">
      <c r="A201" t="s">
        <v>1447</v>
      </c>
      <c r="B201" t="s">
        <v>533</v>
      </c>
      <c r="C201">
        <v>2001</v>
      </c>
      <c r="E201" t="s">
        <v>3245</v>
      </c>
      <c r="F201" t="s">
        <v>8829</v>
      </c>
      <c r="G201" t="s">
        <v>3980</v>
      </c>
    </row>
    <row r="202" spans="1:7" x14ac:dyDescent="0.25">
      <c r="A202" t="s">
        <v>2016</v>
      </c>
      <c r="B202" t="s">
        <v>533</v>
      </c>
      <c r="C202">
        <v>2003</v>
      </c>
      <c r="E202" t="s">
        <v>3245</v>
      </c>
      <c r="F202" t="s">
        <v>9480</v>
      </c>
      <c r="G202" t="s">
        <v>180</v>
      </c>
    </row>
    <row r="203" spans="1:7" x14ac:dyDescent="0.25">
      <c r="A203" t="s">
        <v>2421</v>
      </c>
      <c r="B203" t="s">
        <v>533</v>
      </c>
      <c r="C203">
        <v>2008</v>
      </c>
      <c r="E203" t="s">
        <v>3245</v>
      </c>
      <c r="F203" t="s">
        <v>9159</v>
      </c>
      <c r="G203" t="s">
        <v>3980</v>
      </c>
    </row>
    <row r="204" spans="1:7" x14ac:dyDescent="0.25">
      <c r="A204" t="s">
        <v>346</v>
      </c>
      <c r="B204" t="s">
        <v>536</v>
      </c>
      <c r="C204">
        <v>2023</v>
      </c>
      <c r="E204" t="s">
        <v>3014</v>
      </c>
      <c r="F204" t="s">
        <v>8463</v>
      </c>
      <c r="G204" t="s">
        <v>3980</v>
      </c>
    </row>
    <row r="205" spans="1:7" x14ac:dyDescent="0.25">
      <c r="A205" t="s">
        <v>2354</v>
      </c>
      <c r="B205" t="s">
        <v>536</v>
      </c>
      <c r="C205">
        <v>2018</v>
      </c>
      <c r="E205" t="s">
        <v>3014</v>
      </c>
      <c r="F205" t="s">
        <v>9145</v>
      </c>
      <c r="G205" t="s">
        <v>3980</v>
      </c>
    </row>
    <row r="206" spans="1:7" x14ac:dyDescent="0.25">
      <c r="A206" t="s">
        <v>2147</v>
      </c>
      <c r="B206" t="s">
        <v>539</v>
      </c>
      <c r="C206">
        <v>1980</v>
      </c>
      <c r="E206" t="s">
        <v>3311</v>
      </c>
      <c r="F206" t="s">
        <v>8990</v>
      </c>
      <c r="G206" t="s">
        <v>3980</v>
      </c>
    </row>
    <row r="207" spans="1:7" x14ac:dyDescent="0.25">
      <c r="A207" t="s">
        <v>2421</v>
      </c>
      <c r="B207" t="s">
        <v>542</v>
      </c>
      <c r="C207">
        <v>2008</v>
      </c>
      <c r="E207" t="s">
        <v>3380</v>
      </c>
      <c r="F207" t="s">
        <v>9160</v>
      </c>
      <c r="G207" t="s">
        <v>3980</v>
      </c>
    </row>
    <row r="208" spans="1:7" x14ac:dyDescent="0.25">
      <c r="A208" t="s">
        <v>249</v>
      </c>
      <c r="B208" t="s">
        <v>546</v>
      </c>
      <c r="C208">
        <v>1994</v>
      </c>
      <c r="F208" t="s">
        <v>9481</v>
      </c>
      <c r="G208" t="s">
        <v>180</v>
      </c>
    </row>
    <row r="209" spans="1:7" x14ac:dyDescent="0.25">
      <c r="A209" t="s">
        <v>997</v>
      </c>
      <c r="B209" t="s">
        <v>546</v>
      </c>
      <c r="C209">
        <v>2006</v>
      </c>
      <c r="E209" s="10" t="s">
        <v>8359</v>
      </c>
      <c r="F209" t="s">
        <v>8670</v>
      </c>
      <c r="G209" t="s">
        <v>3980</v>
      </c>
    </row>
    <row r="210" spans="1:7" x14ac:dyDescent="0.25">
      <c r="A210" t="s">
        <v>1875</v>
      </c>
      <c r="B210" t="s">
        <v>546</v>
      </c>
      <c r="C210">
        <v>1987</v>
      </c>
      <c r="E210" s="10" t="s">
        <v>8371</v>
      </c>
      <c r="F210" t="s">
        <v>8944</v>
      </c>
      <c r="G210" t="s">
        <v>3980</v>
      </c>
    </row>
    <row r="211" spans="1:7" x14ac:dyDescent="0.25">
      <c r="A211" t="s">
        <v>1039</v>
      </c>
      <c r="B211" t="s">
        <v>550</v>
      </c>
      <c r="C211">
        <v>2016</v>
      </c>
      <c r="E211" s="10" t="s">
        <v>8370</v>
      </c>
      <c r="F211" t="s">
        <v>8683</v>
      </c>
      <c r="G211" t="s">
        <v>3980</v>
      </c>
    </row>
    <row r="212" spans="1:7" x14ac:dyDescent="0.25">
      <c r="A212" t="s">
        <v>155</v>
      </c>
      <c r="B212" t="s">
        <v>550</v>
      </c>
      <c r="C212">
        <v>2011</v>
      </c>
      <c r="E212" t="s">
        <v>3392</v>
      </c>
      <c r="F212" t="s">
        <v>9223</v>
      </c>
      <c r="G212" t="s">
        <v>3980</v>
      </c>
    </row>
    <row r="213" spans="1:7" x14ac:dyDescent="0.25">
      <c r="A213" t="s">
        <v>1173</v>
      </c>
      <c r="B213" t="s">
        <v>554</v>
      </c>
      <c r="C213">
        <v>2024</v>
      </c>
      <c r="D213" t="s">
        <v>180</v>
      </c>
      <c r="F213" t="s">
        <v>9482</v>
      </c>
      <c r="G213" t="s">
        <v>3980</v>
      </c>
    </row>
    <row r="214" spans="1:7" x14ac:dyDescent="0.25">
      <c r="A214" t="s">
        <v>1436</v>
      </c>
      <c r="B214" t="s">
        <v>554</v>
      </c>
      <c r="C214">
        <v>2018</v>
      </c>
      <c r="E214" t="s">
        <v>2975</v>
      </c>
      <c r="F214" t="s">
        <v>8813</v>
      </c>
      <c r="G214" t="s">
        <v>3980</v>
      </c>
    </row>
    <row r="215" spans="1:7" x14ac:dyDescent="0.25">
      <c r="A215" t="s">
        <v>1093</v>
      </c>
      <c r="B215" t="s">
        <v>556</v>
      </c>
      <c r="C215">
        <v>2022</v>
      </c>
      <c r="E215" t="s">
        <v>559</v>
      </c>
      <c r="F215" t="s">
        <v>8703</v>
      </c>
      <c r="G215" t="s">
        <v>3980</v>
      </c>
    </row>
    <row r="216" spans="1:7" x14ac:dyDescent="0.25">
      <c r="A216" t="s">
        <v>2370</v>
      </c>
      <c r="B216" t="s">
        <v>556</v>
      </c>
      <c r="C216">
        <v>2021</v>
      </c>
      <c r="E216" t="s">
        <v>559</v>
      </c>
      <c r="F216" t="s">
        <v>9149</v>
      </c>
      <c r="G216" t="s">
        <v>3980</v>
      </c>
    </row>
    <row r="217" spans="1:7" x14ac:dyDescent="0.25">
      <c r="A217" t="s">
        <v>90</v>
      </c>
      <c r="B217" t="s">
        <v>560</v>
      </c>
      <c r="C217">
        <v>2017</v>
      </c>
      <c r="E217" t="s">
        <v>3339</v>
      </c>
      <c r="F217" t="s">
        <v>9053</v>
      </c>
      <c r="G217" t="s">
        <v>3980</v>
      </c>
    </row>
    <row r="218" spans="1:7" x14ac:dyDescent="0.25">
      <c r="A218" t="s">
        <v>682</v>
      </c>
      <c r="B218" t="s">
        <v>564</v>
      </c>
      <c r="C218">
        <v>2015</v>
      </c>
      <c r="E218" t="s">
        <v>3078</v>
      </c>
      <c r="F218" t="s">
        <v>9980</v>
      </c>
      <c r="G218" t="s">
        <v>180</v>
      </c>
    </row>
    <row r="219" spans="1:7" x14ac:dyDescent="0.25">
      <c r="A219" t="s">
        <v>2317</v>
      </c>
      <c r="B219" t="s">
        <v>564</v>
      </c>
      <c r="C219">
        <v>2022</v>
      </c>
      <c r="E219" t="s">
        <v>3078</v>
      </c>
      <c r="F219" t="s">
        <v>9980</v>
      </c>
      <c r="G219" t="s">
        <v>180</v>
      </c>
    </row>
    <row r="220" spans="1:7" x14ac:dyDescent="0.25">
      <c r="A220" t="s">
        <v>90</v>
      </c>
      <c r="B220" t="s">
        <v>564</v>
      </c>
      <c r="C220">
        <v>2017</v>
      </c>
      <c r="E220" t="s">
        <v>3340</v>
      </c>
      <c r="F220" t="s">
        <v>9483</v>
      </c>
      <c r="G220" t="s">
        <v>180</v>
      </c>
    </row>
    <row r="221" spans="1:7" x14ac:dyDescent="0.25">
      <c r="A221" t="s">
        <v>2797</v>
      </c>
      <c r="B221" t="s">
        <v>564</v>
      </c>
      <c r="C221">
        <v>2021</v>
      </c>
      <c r="E221" t="s">
        <v>3078</v>
      </c>
      <c r="F221" t="s">
        <v>9980</v>
      </c>
      <c r="G221" t="s">
        <v>180</v>
      </c>
    </row>
    <row r="222" spans="1:7" x14ac:dyDescent="0.25">
      <c r="A222" t="s">
        <v>1848</v>
      </c>
      <c r="B222" t="s">
        <v>567</v>
      </c>
      <c r="C222">
        <v>2015</v>
      </c>
      <c r="E222" s="10" t="s">
        <v>8315</v>
      </c>
      <c r="F222" t="s">
        <v>8927</v>
      </c>
      <c r="G222" t="s">
        <v>3980</v>
      </c>
    </row>
    <row r="223" spans="1:7" x14ac:dyDescent="0.25">
      <c r="A223" t="s">
        <v>2166</v>
      </c>
      <c r="B223" t="s">
        <v>567</v>
      </c>
      <c r="C223">
        <v>2013</v>
      </c>
      <c r="E223" s="10" t="s">
        <v>8315</v>
      </c>
      <c r="F223" t="s">
        <v>9009</v>
      </c>
      <c r="G223" t="s">
        <v>3980</v>
      </c>
    </row>
    <row r="224" spans="1:7" x14ac:dyDescent="0.25">
      <c r="A224" t="s">
        <v>155</v>
      </c>
      <c r="B224" t="s">
        <v>567</v>
      </c>
      <c r="C224">
        <v>2011</v>
      </c>
      <c r="E224" s="10" t="s">
        <v>8315</v>
      </c>
      <c r="F224" t="s">
        <v>9224</v>
      </c>
      <c r="G224" t="s">
        <v>3980</v>
      </c>
    </row>
    <row r="225" spans="1:7" x14ac:dyDescent="0.25">
      <c r="A225" t="s">
        <v>574</v>
      </c>
      <c r="B225" t="s">
        <v>571</v>
      </c>
      <c r="C225">
        <v>1997</v>
      </c>
      <c r="D225" t="s">
        <v>180</v>
      </c>
      <c r="F225" t="s">
        <v>9484</v>
      </c>
      <c r="G225" t="s">
        <v>3980</v>
      </c>
    </row>
    <row r="226" spans="1:7" x14ac:dyDescent="0.25">
      <c r="A226" t="s">
        <v>2714</v>
      </c>
      <c r="B226" t="s">
        <v>574</v>
      </c>
      <c r="C226">
        <v>1993</v>
      </c>
      <c r="D226" t="s">
        <v>180</v>
      </c>
      <c r="E226" t="s">
        <v>3025</v>
      </c>
      <c r="F226" t="s">
        <v>9485</v>
      </c>
      <c r="G226" t="s">
        <v>3980</v>
      </c>
    </row>
    <row r="227" spans="1:7" x14ac:dyDescent="0.25">
      <c r="A227" t="s">
        <v>1086</v>
      </c>
      <c r="B227" t="s">
        <v>577</v>
      </c>
      <c r="C227">
        <v>2007</v>
      </c>
      <c r="D227" t="s">
        <v>180</v>
      </c>
      <c r="F227" t="s">
        <v>9486</v>
      </c>
      <c r="G227" t="s">
        <v>3980</v>
      </c>
    </row>
    <row r="228" spans="1:7" x14ac:dyDescent="0.25">
      <c r="A228" t="s">
        <v>897</v>
      </c>
      <c r="B228" t="s">
        <v>579</v>
      </c>
      <c r="C228">
        <v>2022</v>
      </c>
      <c r="E228" s="10" t="s">
        <v>587</v>
      </c>
      <c r="F228" t="s">
        <v>8636</v>
      </c>
      <c r="G228" t="s">
        <v>3980</v>
      </c>
    </row>
    <row r="229" spans="1:7" x14ac:dyDescent="0.25">
      <c r="A229" t="s">
        <v>2797</v>
      </c>
      <c r="B229" t="s">
        <v>579</v>
      </c>
      <c r="C229">
        <v>2021</v>
      </c>
      <c r="E229" t="s">
        <v>3006</v>
      </c>
      <c r="F229" t="s">
        <v>9487</v>
      </c>
      <c r="G229" t="s">
        <v>180</v>
      </c>
    </row>
    <row r="230" spans="1:7" x14ac:dyDescent="0.25">
      <c r="A230" t="s">
        <v>579</v>
      </c>
      <c r="B230" t="s">
        <v>584</v>
      </c>
      <c r="C230">
        <v>2023</v>
      </c>
      <c r="D230" t="s">
        <v>180</v>
      </c>
      <c r="F230" t="s">
        <v>9488</v>
      </c>
      <c r="G230" t="s">
        <v>3980</v>
      </c>
    </row>
    <row r="231" spans="1:7" x14ac:dyDescent="0.25">
      <c r="A231" t="s">
        <v>346</v>
      </c>
      <c r="B231" t="s">
        <v>588</v>
      </c>
      <c r="C231">
        <v>2023</v>
      </c>
      <c r="E231" t="s">
        <v>3015</v>
      </c>
      <c r="F231" t="s">
        <v>8464</v>
      </c>
      <c r="G231" t="s">
        <v>3980</v>
      </c>
    </row>
    <row r="232" spans="1:7" x14ac:dyDescent="0.25">
      <c r="A232" t="s">
        <v>1569</v>
      </c>
      <c r="B232" t="s">
        <v>588</v>
      </c>
      <c r="C232">
        <v>2021</v>
      </c>
      <c r="E232" s="10" t="s">
        <v>8318</v>
      </c>
      <c r="F232" t="s">
        <v>8845</v>
      </c>
      <c r="G232" t="s">
        <v>3980</v>
      </c>
    </row>
    <row r="233" spans="1:7" x14ac:dyDescent="0.25">
      <c r="A233" t="s">
        <v>739</v>
      </c>
      <c r="B233" t="s">
        <v>591</v>
      </c>
      <c r="C233">
        <v>2015</v>
      </c>
      <c r="E233" t="s">
        <v>2975</v>
      </c>
      <c r="F233" t="s">
        <v>8557</v>
      </c>
      <c r="G233" t="s">
        <v>3980</v>
      </c>
    </row>
    <row r="234" spans="1:7" x14ac:dyDescent="0.25">
      <c r="A234" t="s">
        <v>90</v>
      </c>
      <c r="B234" t="s">
        <v>591</v>
      </c>
      <c r="C234">
        <v>2017</v>
      </c>
      <c r="E234" t="s">
        <v>2975</v>
      </c>
      <c r="F234" t="s">
        <v>9054</v>
      </c>
      <c r="G234" t="s">
        <v>3980</v>
      </c>
    </row>
    <row r="235" spans="1:7" x14ac:dyDescent="0.25">
      <c r="A235" t="s">
        <v>702</v>
      </c>
      <c r="B235" t="s">
        <v>595</v>
      </c>
      <c r="C235">
        <v>2022</v>
      </c>
      <c r="E235" t="s">
        <v>2975</v>
      </c>
      <c r="F235" t="s">
        <v>8547</v>
      </c>
      <c r="G235" t="s">
        <v>3980</v>
      </c>
    </row>
    <row r="236" spans="1:7" x14ac:dyDescent="0.25">
      <c r="A236" t="s">
        <v>1287</v>
      </c>
      <c r="B236" t="s">
        <v>595</v>
      </c>
      <c r="C236">
        <v>2019</v>
      </c>
      <c r="E236" t="s">
        <v>2975</v>
      </c>
      <c r="F236" t="s">
        <v>8756</v>
      </c>
      <c r="G236" t="s">
        <v>3980</v>
      </c>
    </row>
    <row r="237" spans="1:7" x14ac:dyDescent="0.25">
      <c r="A237" t="s">
        <v>897</v>
      </c>
      <c r="B237" t="s">
        <v>597</v>
      </c>
      <c r="C237">
        <v>2022</v>
      </c>
      <c r="E237" t="s">
        <v>3135</v>
      </c>
      <c r="F237" t="s">
        <v>8637</v>
      </c>
      <c r="G237" t="s">
        <v>3980</v>
      </c>
    </row>
    <row r="238" spans="1:7" x14ac:dyDescent="0.25">
      <c r="A238" t="s">
        <v>1810</v>
      </c>
      <c r="B238" t="s">
        <v>597</v>
      </c>
      <c r="C238">
        <v>2019</v>
      </c>
      <c r="E238" t="s">
        <v>3282</v>
      </c>
      <c r="F238" t="s">
        <v>9489</v>
      </c>
      <c r="G238" t="s">
        <v>180</v>
      </c>
    </row>
    <row r="239" spans="1:7" x14ac:dyDescent="0.25">
      <c r="A239" t="s">
        <v>2421</v>
      </c>
      <c r="B239" t="s">
        <v>597</v>
      </c>
      <c r="C239">
        <v>2008</v>
      </c>
      <c r="E239" t="s">
        <v>3135</v>
      </c>
      <c r="F239" t="s">
        <v>9161</v>
      </c>
      <c r="G239" t="s">
        <v>3980</v>
      </c>
    </row>
    <row r="240" spans="1:7" x14ac:dyDescent="0.25">
      <c r="A240" t="s">
        <v>346</v>
      </c>
      <c r="B240" t="s">
        <v>599</v>
      </c>
      <c r="C240">
        <v>2023</v>
      </c>
      <c r="E240" t="s">
        <v>602</v>
      </c>
      <c r="F240" t="s">
        <v>8465</v>
      </c>
      <c r="G240" t="s">
        <v>3980</v>
      </c>
    </row>
    <row r="241" spans="1:7" x14ac:dyDescent="0.25">
      <c r="A241" t="s">
        <v>498</v>
      </c>
      <c r="B241" t="s">
        <v>599</v>
      </c>
      <c r="C241">
        <v>2024</v>
      </c>
      <c r="E241" t="s">
        <v>602</v>
      </c>
      <c r="F241" t="s">
        <v>8527</v>
      </c>
      <c r="G241" t="s">
        <v>3980</v>
      </c>
    </row>
    <row r="242" spans="1:7" x14ac:dyDescent="0.25">
      <c r="A242" t="s">
        <v>490</v>
      </c>
      <c r="B242" t="s">
        <v>603</v>
      </c>
      <c r="C242">
        <v>2022</v>
      </c>
      <c r="E242" t="s">
        <v>3059</v>
      </c>
      <c r="F242" t="s">
        <v>8514</v>
      </c>
      <c r="G242" t="s">
        <v>3980</v>
      </c>
    </row>
    <row r="243" spans="1:7" x14ac:dyDescent="0.25">
      <c r="A243" t="s">
        <v>90</v>
      </c>
      <c r="B243" t="s">
        <v>603</v>
      </c>
      <c r="C243">
        <v>2017</v>
      </c>
      <c r="E243" t="s">
        <v>3059</v>
      </c>
      <c r="F243" t="s">
        <v>9490</v>
      </c>
      <c r="G243" t="s">
        <v>3980</v>
      </c>
    </row>
    <row r="244" spans="1:7" x14ac:dyDescent="0.25">
      <c r="A244" t="s">
        <v>155</v>
      </c>
      <c r="B244" t="s">
        <v>603</v>
      </c>
      <c r="C244">
        <v>2011</v>
      </c>
      <c r="E244" t="s">
        <v>3059</v>
      </c>
      <c r="F244" t="s">
        <v>9491</v>
      </c>
      <c r="G244" t="s">
        <v>3980</v>
      </c>
    </row>
    <row r="245" spans="1:7" x14ac:dyDescent="0.25">
      <c r="A245" t="s">
        <v>346</v>
      </c>
      <c r="B245" t="s">
        <v>606</v>
      </c>
      <c r="C245">
        <v>2023</v>
      </c>
      <c r="E245" t="s">
        <v>3016</v>
      </c>
      <c r="F245" t="s">
        <v>8466</v>
      </c>
      <c r="G245" t="s">
        <v>3980</v>
      </c>
    </row>
    <row r="246" spans="1:7" x14ac:dyDescent="0.25">
      <c r="A246" t="s">
        <v>1287</v>
      </c>
      <c r="B246" t="s">
        <v>612</v>
      </c>
      <c r="C246">
        <v>2019</v>
      </c>
      <c r="E246" s="10" t="s">
        <v>8399</v>
      </c>
      <c r="F246" t="s">
        <v>8398</v>
      </c>
      <c r="G246" t="s">
        <v>3980</v>
      </c>
    </row>
    <row r="247" spans="1:7" x14ac:dyDescent="0.25">
      <c r="A247" t="s">
        <v>1428</v>
      </c>
      <c r="B247" t="s">
        <v>612</v>
      </c>
      <c r="C247">
        <v>2021</v>
      </c>
      <c r="E247" s="10" t="s">
        <v>8399</v>
      </c>
      <c r="F247" t="s">
        <v>8800</v>
      </c>
      <c r="G247" t="s">
        <v>3980</v>
      </c>
    </row>
    <row r="248" spans="1:7" x14ac:dyDescent="0.25">
      <c r="A248" t="s">
        <v>1436</v>
      </c>
      <c r="B248" t="s">
        <v>612</v>
      </c>
      <c r="C248">
        <v>2018</v>
      </c>
      <c r="E248" s="10" t="s">
        <v>8399</v>
      </c>
      <c r="F248" t="s">
        <v>8397</v>
      </c>
      <c r="G248" t="s">
        <v>3980</v>
      </c>
    </row>
    <row r="249" spans="1:7" x14ac:dyDescent="0.25">
      <c r="A249" t="s">
        <v>90</v>
      </c>
      <c r="B249" t="s">
        <v>612</v>
      </c>
      <c r="C249">
        <v>2017</v>
      </c>
      <c r="E249" s="10" t="s">
        <v>8399</v>
      </c>
      <c r="F249" t="s">
        <v>9055</v>
      </c>
      <c r="G249" t="s">
        <v>3980</v>
      </c>
    </row>
    <row r="250" spans="1:7" x14ac:dyDescent="0.25">
      <c r="A250" t="s">
        <v>957</v>
      </c>
      <c r="B250" t="s">
        <v>616</v>
      </c>
      <c r="C250">
        <v>2006</v>
      </c>
      <c r="E250" t="s">
        <v>3157</v>
      </c>
      <c r="F250" t="s">
        <v>9492</v>
      </c>
      <c r="G250" t="s">
        <v>180</v>
      </c>
    </row>
    <row r="251" spans="1:7" x14ac:dyDescent="0.25">
      <c r="A251" t="s">
        <v>2421</v>
      </c>
      <c r="B251" t="s">
        <v>618</v>
      </c>
      <c r="C251">
        <v>2008</v>
      </c>
      <c r="E251" t="s">
        <v>3381</v>
      </c>
      <c r="F251" t="s">
        <v>9162</v>
      </c>
      <c r="G251" t="s">
        <v>3980</v>
      </c>
    </row>
    <row r="252" spans="1:7" x14ac:dyDescent="0.25">
      <c r="A252" t="s">
        <v>1848</v>
      </c>
      <c r="B252" t="s">
        <v>622</v>
      </c>
      <c r="C252">
        <v>2015</v>
      </c>
      <c r="E252" t="s">
        <v>3287</v>
      </c>
      <c r="F252" t="s">
        <v>9493</v>
      </c>
      <c r="G252" t="s">
        <v>180</v>
      </c>
    </row>
    <row r="253" spans="1:7" x14ac:dyDescent="0.25">
      <c r="A253" t="s">
        <v>346</v>
      </c>
      <c r="B253" t="s">
        <v>7615</v>
      </c>
      <c r="C253">
        <v>2023</v>
      </c>
      <c r="E253" t="s">
        <v>7611</v>
      </c>
      <c r="F253" t="s">
        <v>8467</v>
      </c>
      <c r="G253" t="s">
        <v>3980</v>
      </c>
    </row>
    <row r="254" spans="1:7" x14ac:dyDescent="0.25">
      <c r="A254" t="s">
        <v>7612</v>
      </c>
      <c r="B254" t="s">
        <v>7615</v>
      </c>
      <c r="C254">
        <v>2021</v>
      </c>
      <c r="E254" t="s">
        <v>7611</v>
      </c>
      <c r="F254" t="s">
        <v>8846</v>
      </c>
      <c r="G254" t="s">
        <v>3980</v>
      </c>
    </row>
    <row r="255" spans="1:7" x14ac:dyDescent="0.25">
      <c r="A255" t="s">
        <v>90</v>
      </c>
      <c r="B255" t="s">
        <v>626</v>
      </c>
      <c r="C255">
        <v>2017</v>
      </c>
      <c r="E255" t="s">
        <v>3341</v>
      </c>
      <c r="F255" t="s">
        <v>9056</v>
      </c>
      <c r="G255" t="s">
        <v>3980</v>
      </c>
    </row>
    <row r="256" spans="1:7" x14ac:dyDescent="0.25">
      <c r="A256" t="s">
        <v>155</v>
      </c>
      <c r="B256" t="s">
        <v>628</v>
      </c>
      <c r="C256">
        <v>2011</v>
      </c>
      <c r="E256" s="10" t="s">
        <v>3393</v>
      </c>
      <c r="F256" t="s">
        <v>9372</v>
      </c>
      <c r="G256" t="s">
        <v>3980</v>
      </c>
    </row>
    <row r="257" spans="1:7" x14ac:dyDescent="0.25">
      <c r="A257" t="s">
        <v>2797</v>
      </c>
      <c r="B257" t="s">
        <v>9837</v>
      </c>
      <c r="C257">
        <v>2021</v>
      </c>
      <c r="E257" t="s">
        <v>2975</v>
      </c>
      <c r="F257" t="s">
        <v>9841</v>
      </c>
      <c r="G257" t="s">
        <v>3980</v>
      </c>
    </row>
    <row r="258" spans="1:7" x14ac:dyDescent="0.25">
      <c r="A258" t="s">
        <v>1137</v>
      </c>
      <c r="B258" t="s">
        <v>632</v>
      </c>
      <c r="C258">
        <v>2012</v>
      </c>
      <c r="E258" t="s">
        <v>635</v>
      </c>
      <c r="F258" t="s">
        <v>8710</v>
      </c>
      <c r="G258" t="s">
        <v>3980</v>
      </c>
    </row>
    <row r="259" spans="1:7" x14ac:dyDescent="0.25">
      <c r="A259" t="s">
        <v>90</v>
      </c>
      <c r="B259" t="s">
        <v>636</v>
      </c>
      <c r="C259">
        <v>2017</v>
      </c>
      <c r="E259" t="s">
        <v>3342</v>
      </c>
      <c r="F259" t="s">
        <v>9057</v>
      </c>
      <c r="G259" t="s">
        <v>3980</v>
      </c>
    </row>
    <row r="260" spans="1:7" x14ac:dyDescent="0.25">
      <c r="A260" t="s">
        <v>752</v>
      </c>
      <c r="B260" t="s">
        <v>14073</v>
      </c>
      <c r="C260">
        <v>2018</v>
      </c>
      <c r="E260" s="10" t="s">
        <v>14075</v>
      </c>
      <c r="F260" t="s">
        <v>14076</v>
      </c>
      <c r="G260" t="s">
        <v>3980</v>
      </c>
    </row>
    <row r="261" spans="1:7" x14ac:dyDescent="0.25">
      <c r="A261" t="s">
        <v>2247</v>
      </c>
      <c r="B261" t="s">
        <v>14073</v>
      </c>
      <c r="C261">
        <v>2020</v>
      </c>
      <c r="E261" s="10" t="s">
        <v>14072</v>
      </c>
      <c r="F261" t="s">
        <v>14074</v>
      </c>
      <c r="G261" t="s">
        <v>3980</v>
      </c>
    </row>
    <row r="262" spans="1:7" x14ac:dyDescent="0.25">
      <c r="A262" t="s">
        <v>739</v>
      </c>
      <c r="B262" t="s">
        <v>640</v>
      </c>
      <c r="C262">
        <v>2015</v>
      </c>
      <c r="E262" s="10" t="s">
        <v>3089</v>
      </c>
      <c r="F262" t="s">
        <v>9371</v>
      </c>
      <c r="G262" t="s">
        <v>3980</v>
      </c>
    </row>
    <row r="263" spans="1:7" x14ac:dyDescent="0.25">
      <c r="A263" t="s">
        <v>1265</v>
      </c>
      <c r="B263" t="s">
        <v>644</v>
      </c>
      <c r="C263">
        <v>2020</v>
      </c>
      <c r="E263" s="10" t="s">
        <v>8278</v>
      </c>
      <c r="F263" t="s">
        <v>9981</v>
      </c>
      <c r="G263" t="s">
        <v>180</v>
      </c>
    </row>
    <row r="264" spans="1:7" x14ac:dyDescent="0.25">
      <c r="A264" t="s">
        <v>1287</v>
      </c>
      <c r="B264" t="s">
        <v>644</v>
      </c>
      <c r="C264">
        <v>2019</v>
      </c>
      <c r="E264" s="10" t="s">
        <v>8278</v>
      </c>
      <c r="F264" t="s">
        <v>9981</v>
      </c>
      <c r="G264" t="s">
        <v>180</v>
      </c>
    </row>
    <row r="265" spans="1:7" x14ac:dyDescent="0.25">
      <c r="A265" t="s">
        <v>1810</v>
      </c>
      <c r="B265" t="s">
        <v>644</v>
      </c>
      <c r="C265">
        <v>2019</v>
      </c>
      <c r="E265" s="10" t="s">
        <v>8278</v>
      </c>
      <c r="F265" t="s">
        <v>9981</v>
      </c>
      <c r="G265" t="s">
        <v>180</v>
      </c>
    </row>
    <row r="266" spans="1:7" x14ac:dyDescent="0.25">
      <c r="A266" t="s">
        <v>2129</v>
      </c>
      <c r="B266" t="s">
        <v>644</v>
      </c>
      <c r="C266">
        <v>2020</v>
      </c>
      <c r="E266" s="10" t="s">
        <v>8278</v>
      </c>
      <c r="F266" t="s">
        <v>9981</v>
      </c>
      <c r="G266" t="s">
        <v>180</v>
      </c>
    </row>
    <row r="267" spans="1:7" x14ac:dyDescent="0.25">
      <c r="A267" t="s">
        <v>90</v>
      </c>
      <c r="B267" t="s">
        <v>644</v>
      </c>
      <c r="C267">
        <v>2017</v>
      </c>
      <c r="E267" s="10" t="s">
        <v>8278</v>
      </c>
      <c r="F267" t="s">
        <v>9981</v>
      </c>
      <c r="G267" t="s">
        <v>180</v>
      </c>
    </row>
    <row r="268" spans="1:7" x14ac:dyDescent="0.25">
      <c r="A268" t="s">
        <v>2421</v>
      </c>
      <c r="B268" t="s">
        <v>644</v>
      </c>
      <c r="C268">
        <v>2008</v>
      </c>
      <c r="E268" s="10" t="s">
        <v>8278</v>
      </c>
      <c r="F268" t="s">
        <v>9981</v>
      </c>
      <c r="G268" t="s">
        <v>180</v>
      </c>
    </row>
    <row r="269" spans="1:7" x14ac:dyDescent="0.25">
      <c r="A269" t="s">
        <v>155</v>
      </c>
      <c r="B269" t="s">
        <v>644</v>
      </c>
      <c r="C269">
        <v>2011</v>
      </c>
      <c r="E269" s="10" t="s">
        <v>8278</v>
      </c>
      <c r="F269" t="s">
        <v>9981</v>
      </c>
      <c r="G269" t="s">
        <v>180</v>
      </c>
    </row>
    <row r="270" spans="1:7" x14ac:dyDescent="0.25">
      <c r="A270" t="s">
        <v>1489</v>
      </c>
      <c r="B270" t="s">
        <v>9867</v>
      </c>
      <c r="C270">
        <v>2016</v>
      </c>
      <c r="E270" s="10" t="s">
        <v>9871</v>
      </c>
      <c r="F270" t="s">
        <v>9872</v>
      </c>
      <c r="G270" t="s">
        <v>3980</v>
      </c>
    </row>
    <row r="271" spans="1:7" x14ac:dyDescent="0.25">
      <c r="A271" t="s">
        <v>249</v>
      </c>
      <c r="B271" t="s">
        <v>649</v>
      </c>
      <c r="C271">
        <v>1994</v>
      </c>
      <c r="E271" s="10" t="s">
        <v>2980</v>
      </c>
      <c r="F271" t="s">
        <v>9369</v>
      </c>
      <c r="G271" t="s">
        <v>3980</v>
      </c>
    </row>
    <row r="272" spans="1:7" x14ac:dyDescent="0.25">
      <c r="A272" t="s">
        <v>253</v>
      </c>
      <c r="B272" t="s">
        <v>649</v>
      </c>
      <c r="C272">
        <v>1990</v>
      </c>
      <c r="E272" s="10" t="s">
        <v>2994</v>
      </c>
      <c r="F272" t="s">
        <v>8434</v>
      </c>
      <c r="G272" t="s">
        <v>3980</v>
      </c>
    </row>
    <row r="273" spans="1:7" x14ac:dyDescent="0.25">
      <c r="A273" t="s">
        <v>2797</v>
      </c>
      <c r="B273" t="s">
        <v>652</v>
      </c>
      <c r="C273">
        <v>2021</v>
      </c>
      <c r="E273" t="s">
        <v>3006</v>
      </c>
      <c r="F273" t="s">
        <v>9494</v>
      </c>
      <c r="G273" t="s">
        <v>180</v>
      </c>
    </row>
    <row r="274" spans="1:7" x14ac:dyDescent="0.25">
      <c r="A274" t="s">
        <v>840</v>
      </c>
      <c r="B274" t="s">
        <v>656</v>
      </c>
      <c r="C274">
        <v>1996</v>
      </c>
      <c r="E274" s="10" t="s">
        <v>8310</v>
      </c>
      <c r="F274" t="s">
        <v>8613</v>
      </c>
      <c r="G274" t="s">
        <v>3980</v>
      </c>
    </row>
    <row r="275" spans="1:7" x14ac:dyDescent="0.25">
      <c r="A275" t="s">
        <v>155</v>
      </c>
      <c r="B275" t="s">
        <v>656</v>
      </c>
      <c r="C275">
        <v>2011</v>
      </c>
      <c r="E275" s="10" t="s">
        <v>8310</v>
      </c>
      <c r="F275" t="s">
        <v>9225</v>
      </c>
      <c r="G275" t="s">
        <v>3980</v>
      </c>
    </row>
    <row r="276" spans="1:7" x14ac:dyDescent="0.25">
      <c r="A276" t="s">
        <v>1569</v>
      </c>
      <c r="B276" t="s">
        <v>660</v>
      </c>
      <c r="C276">
        <v>2021</v>
      </c>
      <c r="E276" t="s">
        <v>2975</v>
      </c>
      <c r="F276" t="s">
        <v>8847</v>
      </c>
      <c r="G276" t="s">
        <v>3980</v>
      </c>
    </row>
    <row r="277" spans="1:7" x14ac:dyDescent="0.25">
      <c r="A277" t="s">
        <v>346</v>
      </c>
      <c r="B277" t="s">
        <v>664</v>
      </c>
      <c r="C277">
        <v>2023</v>
      </c>
      <c r="E277" t="s">
        <v>2975</v>
      </c>
      <c r="F277" t="s">
        <v>8468</v>
      </c>
      <c r="G277" t="s">
        <v>3980</v>
      </c>
    </row>
    <row r="278" spans="1:7" x14ac:dyDescent="0.25">
      <c r="A278" t="s">
        <v>1436</v>
      </c>
      <c r="B278" t="s">
        <v>664</v>
      </c>
      <c r="C278">
        <v>2018</v>
      </c>
      <c r="E278" t="s">
        <v>2975</v>
      </c>
      <c r="F278" t="s">
        <v>8814</v>
      </c>
      <c r="G278" t="s">
        <v>3980</v>
      </c>
    </row>
    <row r="279" spans="1:7" x14ac:dyDescent="0.25">
      <c r="A279" t="s">
        <v>90</v>
      </c>
      <c r="B279" t="s">
        <v>664</v>
      </c>
      <c r="C279">
        <v>2017</v>
      </c>
      <c r="E279" t="s">
        <v>2975</v>
      </c>
      <c r="F279" t="s">
        <v>9058</v>
      </c>
      <c r="G279" t="s">
        <v>3980</v>
      </c>
    </row>
    <row r="280" spans="1:7" x14ac:dyDescent="0.25">
      <c r="A280" t="s">
        <v>503</v>
      </c>
      <c r="B280" t="s">
        <v>666</v>
      </c>
      <c r="C280">
        <v>2018</v>
      </c>
      <c r="D280" t="s">
        <v>180</v>
      </c>
      <c r="F280" t="s">
        <v>9495</v>
      </c>
      <c r="G280" t="s">
        <v>3980</v>
      </c>
    </row>
    <row r="281" spans="1:7" x14ac:dyDescent="0.25">
      <c r="A281" t="s">
        <v>1683</v>
      </c>
      <c r="B281" t="s">
        <v>666</v>
      </c>
      <c r="C281">
        <v>2020</v>
      </c>
      <c r="E281" t="s">
        <v>2975</v>
      </c>
      <c r="F281" t="s">
        <v>8867</v>
      </c>
      <c r="G281" t="s">
        <v>3980</v>
      </c>
    </row>
    <row r="282" spans="1:7" x14ac:dyDescent="0.25">
      <c r="A282" t="s">
        <v>90</v>
      </c>
      <c r="B282" t="s">
        <v>666</v>
      </c>
      <c r="C282">
        <v>2017</v>
      </c>
      <c r="E282" s="10" t="s">
        <v>8319</v>
      </c>
      <c r="F282" t="s">
        <v>9059</v>
      </c>
      <c r="G282" t="s">
        <v>3980</v>
      </c>
    </row>
    <row r="283" spans="1:7" x14ac:dyDescent="0.25">
      <c r="A283" t="s">
        <v>1754</v>
      </c>
      <c r="B283" t="s">
        <v>670</v>
      </c>
      <c r="C283">
        <v>1995</v>
      </c>
      <c r="E283" s="10" t="s">
        <v>8312</v>
      </c>
      <c r="F283" t="s">
        <v>8883</v>
      </c>
      <c r="G283" t="s">
        <v>3980</v>
      </c>
    </row>
    <row r="284" spans="1:7" x14ac:dyDescent="0.25">
      <c r="A284" t="s">
        <v>90</v>
      </c>
      <c r="B284" t="s">
        <v>674</v>
      </c>
      <c r="C284">
        <v>2017</v>
      </c>
      <c r="E284" t="s">
        <v>3343</v>
      </c>
      <c r="F284" t="s">
        <v>9060</v>
      </c>
      <c r="G284" t="s">
        <v>3980</v>
      </c>
    </row>
    <row r="285" spans="1:7" x14ac:dyDescent="0.25">
      <c r="A285" t="s">
        <v>1137</v>
      </c>
      <c r="B285" t="s">
        <v>678</v>
      </c>
      <c r="C285">
        <v>2012</v>
      </c>
      <c r="E285" t="s">
        <v>3190</v>
      </c>
      <c r="F285" t="s">
        <v>9370</v>
      </c>
      <c r="G285" t="s">
        <v>3980</v>
      </c>
    </row>
    <row r="286" spans="1:7" x14ac:dyDescent="0.25">
      <c r="A286" t="s">
        <v>2147</v>
      </c>
      <c r="B286" t="s">
        <v>682</v>
      </c>
      <c r="C286">
        <v>1980</v>
      </c>
      <c r="E286" t="s">
        <v>3312</v>
      </c>
      <c r="F286" t="s">
        <v>8991</v>
      </c>
      <c r="G286" t="s">
        <v>3980</v>
      </c>
    </row>
    <row r="287" spans="1:7" x14ac:dyDescent="0.25">
      <c r="A287" t="s">
        <v>2166</v>
      </c>
      <c r="B287" t="s">
        <v>682</v>
      </c>
      <c r="C287">
        <v>2013</v>
      </c>
      <c r="E287" t="s">
        <v>3312</v>
      </c>
      <c r="F287" t="s">
        <v>9010</v>
      </c>
      <c r="G287" t="s">
        <v>3980</v>
      </c>
    </row>
    <row r="288" spans="1:7" x14ac:dyDescent="0.25">
      <c r="A288" t="s">
        <v>2421</v>
      </c>
      <c r="B288" t="s">
        <v>682</v>
      </c>
      <c r="C288">
        <v>2008</v>
      </c>
      <c r="E288" t="s">
        <v>3312</v>
      </c>
      <c r="F288" t="s">
        <v>9163</v>
      </c>
      <c r="G288" t="s">
        <v>3980</v>
      </c>
    </row>
    <row r="289" spans="1:7" x14ac:dyDescent="0.25">
      <c r="A289" t="s">
        <v>155</v>
      </c>
      <c r="B289" t="s">
        <v>682</v>
      </c>
      <c r="C289">
        <v>2011</v>
      </c>
      <c r="E289" t="s">
        <v>3312</v>
      </c>
      <c r="F289" t="s">
        <v>9226</v>
      </c>
      <c r="G289" t="s">
        <v>3980</v>
      </c>
    </row>
    <row r="290" spans="1:7" x14ac:dyDescent="0.25">
      <c r="A290" t="s">
        <v>2940</v>
      </c>
      <c r="B290" t="s">
        <v>691</v>
      </c>
      <c r="C290">
        <v>1994</v>
      </c>
      <c r="E290" t="s">
        <v>3426</v>
      </c>
      <c r="F290" t="s">
        <v>9333</v>
      </c>
      <c r="G290" t="s">
        <v>3980</v>
      </c>
    </row>
    <row r="291" spans="1:7" x14ac:dyDescent="0.25">
      <c r="A291" t="s">
        <v>346</v>
      </c>
      <c r="B291" t="s">
        <v>699</v>
      </c>
      <c r="C291">
        <v>2023</v>
      </c>
      <c r="E291" t="s">
        <v>3017</v>
      </c>
      <c r="F291" t="s">
        <v>9352</v>
      </c>
      <c r="G291" t="s">
        <v>3980</v>
      </c>
    </row>
    <row r="292" spans="1:7" x14ac:dyDescent="0.25">
      <c r="A292" t="s">
        <v>1944</v>
      </c>
      <c r="B292" t="s">
        <v>699</v>
      </c>
      <c r="C292">
        <v>2022</v>
      </c>
      <c r="E292" t="s">
        <v>3017</v>
      </c>
      <c r="F292" t="s">
        <v>9351</v>
      </c>
      <c r="G292" t="s">
        <v>3980</v>
      </c>
    </row>
    <row r="293" spans="1:7" x14ac:dyDescent="0.25">
      <c r="A293" t="s">
        <v>752</v>
      </c>
      <c r="B293" t="s">
        <v>702</v>
      </c>
      <c r="C293">
        <v>2018</v>
      </c>
      <c r="E293" t="s">
        <v>3107</v>
      </c>
      <c r="F293" t="s">
        <v>9982</v>
      </c>
      <c r="G293" t="s">
        <v>180</v>
      </c>
    </row>
    <row r="294" spans="1:7" x14ac:dyDescent="0.25">
      <c r="A294" t="s">
        <v>907</v>
      </c>
      <c r="B294" t="s">
        <v>702</v>
      </c>
      <c r="C294">
        <v>2013</v>
      </c>
      <c r="E294" t="s">
        <v>3107</v>
      </c>
      <c r="F294" t="s">
        <v>9982</v>
      </c>
      <c r="G294" t="s">
        <v>180</v>
      </c>
    </row>
    <row r="295" spans="1:7" x14ac:dyDescent="0.25">
      <c r="A295" t="s">
        <v>1039</v>
      </c>
      <c r="B295" t="s">
        <v>702</v>
      </c>
      <c r="C295">
        <v>2016</v>
      </c>
      <c r="E295" t="s">
        <v>3107</v>
      </c>
      <c r="F295" t="s">
        <v>9982</v>
      </c>
      <c r="G295" t="s">
        <v>180</v>
      </c>
    </row>
    <row r="296" spans="1:7" x14ac:dyDescent="0.25">
      <c r="A296" t="s">
        <v>1287</v>
      </c>
      <c r="B296" t="s">
        <v>702</v>
      </c>
      <c r="C296">
        <v>2019</v>
      </c>
      <c r="E296" t="s">
        <v>3107</v>
      </c>
      <c r="F296" t="s">
        <v>9982</v>
      </c>
      <c r="G296" t="s">
        <v>180</v>
      </c>
    </row>
    <row r="297" spans="1:7" x14ac:dyDescent="0.25">
      <c r="A297" t="s">
        <v>155</v>
      </c>
      <c r="B297" t="s">
        <v>702</v>
      </c>
      <c r="C297">
        <v>2011</v>
      </c>
      <c r="E297" t="s">
        <v>3107</v>
      </c>
      <c r="F297" t="s">
        <v>9982</v>
      </c>
      <c r="G297" t="s">
        <v>180</v>
      </c>
    </row>
    <row r="298" spans="1:7" x14ac:dyDescent="0.25">
      <c r="A298" t="s">
        <v>1137</v>
      </c>
      <c r="B298" t="s">
        <v>706</v>
      </c>
      <c r="C298">
        <v>2012</v>
      </c>
      <c r="E298" t="s">
        <v>3191</v>
      </c>
      <c r="F298" t="s">
        <v>9380</v>
      </c>
      <c r="G298" t="s">
        <v>3980</v>
      </c>
    </row>
    <row r="299" spans="1:7" x14ac:dyDescent="0.25">
      <c r="A299" t="s">
        <v>2495</v>
      </c>
      <c r="B299" t="s">
        <v>706</v>
      </c>
      <c r="C299">
        <v>2015</v>
      </c>
      <c r="D299" t="s">
        <v>180</v>
      </c>
      <c r="F299" t="s">
        <v>9496</v>
      </c>
      <c r="G299" t="s">
        <v>3980</v>
      </c>
    </row>
    <row r="300" spans="1:7" x14ac:dyDescent="0.25">
      <c r="A300" t="s">
        <v>1569</v>
      </c>
      <c r="B300" t="s">
        <v>710</v>
      </c>
      <c r="C300">
        <v>2021</v>
      </c>
      <c r="E300" t="s">
        <v>3253</v>
      </c>
      <c r="F300" t="s">
        <v>8848</v>
      </c>
      <c r="G300" t="s">
        <v>3980</v>
      </c>
    </row>
    <row r="301" spans="1:7" x14ac:dyDescent="0.25">
      <c r="A301" t="s">
        <v>713</v>
      </c>
      <c r="B301" t="s">
        <v>717</v>
      </c>
      <c r="C301">
        <v>2016</v>
      </c>
      <c r="D301" t="s">
        <v>180</v>
      </c>
      <c r="F301" t="s">
        <v>9497</v>
      </c>
      <c r="G301" t="s">
        <v>3980</v>
      </c>
    </row>
    <row r="302" spans="1:7" x14ac:dyDescent="0.25">
      <c r="A302" t="s">
        <v>771</v>
      </c>
      <c r="B302" t="s">
        <v>7789</v>
      </c>
      <c r="C302">
        <v>2023</v>
      </c>
      <c r="E302" s="10" t="s">
        <v>9929</v>
      </c>
      <c r="F302" t="s">
        <v>9930</v>
      </c>
      <c r="G302" t="s">
        <v>3980</v>
      </c>
    </row>
    <row r="303" spans="1:7" x14ac:dyDescent="0.25">
      <c r="A303" t="s">
        <v>1287</v>
      </c>
      <c r="B303" t="s">
        <v>7789</v>
      </c>
      <c r="C303">
        <v>2019</v>
      </c>
      <c r="E303" t="s">
        <v>7791</v>
      </c>
      <c r="F303" t="s">
        <v>8757</v>
      </c>
      <c r="G303" t="s">
        <v>3980</v>
      </c>
    </row>
    <row r="304" spans="1:7" x14ac:dyDescent="0.25">
      <c r="A304" t="s">
        <v>2797</v>
      </c>
      <c r="B304" t="s">
        <v>7789</v>
      </c>
      <c r="C304">
        <v>2021</v>
      </c>
      <c r="E304" t="s">
        <v>7791</v>
      </c>
      <c r="F304" t="s">
        <v>9290</v>
      </c>
      <c r="G304" t="s">
        <v>3980</v>
      </c>
    </row>
    <row r="305" spans="1:7" x14ac:dyDescent="0.25">
      <c r="A305" t="s">
        <v>739</v>
      </c>
      <c r="B305" t="s">
        <v>719</v>
      </c>
      <c r="C305">
        <v>2015</v>
      </c>
      <c r="E305" s="10" t="s">
        <v>8321</v>
      </c>
      <c r="F305" t="s">
        <v>8558</v>
      </c>
      <c r="G305" t="s">
        <v>3980</v>
      </c>
    </row>
    <row r="306" spans="1:7" x14ac:dyDescent="0.25">
      <c r="A306" t="s">
        <v>840</v>
      </c>
      <c r="B306" t="s">
        <v>719</v>
      </c>
      <c r="C306">
        <v>1996</v>
      </c>
      <c r="E306" s="10" t="s">
        <v>8320</v>
      </c>
      <c r="F306" t="s">
        <v>8614</v>
      </c>
      <c r="G306" t="s">
        <v>3980</v>
      </c>
    </row>
    <row r="307" spans="1:7" x14ac:dyDescent="0.25">
      <c r="A307" t="s">
        <v>1287</v>
      </c>
      <c r="B307" t="s">
        <v>719</v>
      </c>
      <c r="C307">
        <v>2019</v>
      </c>
      <c r="E307" s="10" t="s">
        <v>8320</v>
      </c>
      <c r="F307" t="s">
        <v>8758</v>
      </c>
      <c r="G307" t="s">
        <v>3980</v>
      </c>
    </row>
    <row r="308" spans="1:7" x14ac:dyDescent="0.25">
      <c r="A308" t="s">
        <v>346</v>
      </c>
      <c r="B308" t="s">
        <v>723</v>
      </c>
      <c r="C308">
        <v>2023</v>
      </c>
      <c r="E308" t="s">
        <v>3018</v>
      </c>
      <c r="F308" t="s">
        <v>9983</v>
      </c>
      <c r="G308" t="s">
        <v>180</v>
      </c>
    </row>
    <row r="309" spans="1:7" x14ac:dyDescent="0.25">
      <c r="A309" t="s">
        <v>1428</v>
      </c>
      <c r="B309" t="s">
        <v>723</v>
      </c>
      <c r="C309">
        <v>2021</v>
      </c>
      <c r="E309" t="s">
        <v>3018</v>
      </c>
      <c r="F309" t="s">
        <v>9983</v>
      </c>
      <c r="G309" t="s">
        <v>180</v>
      </c>
    </row>
    <row r="310" spans="1:7" x14ac:dyDescent="0.25">
      <c r="A310" t="s">
        <v>1844</v>
      </c>
      <c r="B310" t="s">
        <v>723</v>
      </c>
      <c r="C310">
        <v>2024</v>
      </c>
      <c r="E310" t="s">
        <v>3018</v>
      </c>
      <c r="F310" t="s">
        <v>9983</v>
      </c>
      <c r="G310" t="s">
        <v>180</v>
      </c>
    </row>
    <row r="311" spans="1:7" x14ac:dyDescent="0.25">
      <c r="A311" t="s">
        <v>90</v>
      </c>
      <c r="B311" t="s">
        <v>723</v>
      </c>
      <c r="C311">
        <v>2017</v>
      </c>
      <c r="E311" t="s">
        <v>3018</v>
      </c>
      <c r="F311" t="s">
        <v>9983</v>
      </c>
      <c r="G311" t="s">
        <v>180</v>
      </c>
    </row>
    <row r="312" spans="1:7" x14ac:dyDescent="0.25">
      <c r="A312" t="s">
        <v>2499</v>
      </c>
      <c r="B312" t="s">
        <v>723</v>
      </c>
      <c r="C312">
        <v>2021</v>
      </c>
      <c r="E312" t="s">
        <v>3018</v>
      </c>
      <c r="F312" t="s">
        <v>9983</v>
      </c>
      <c r="G312" t="s">
        <v>180</v>
      </c>
    </row>
    <row r="313" spans="1:7" x14ac:dyDescent="0.25">
      <c r="A313" t="s">
        <v>840</v>
      </c>
      <c r="B313" t="s">
        <v>14200</v>
      </c>
      <c r="C313">
        <v>1996</v>
      </c>
      <c r="E313" s="10" t="s">
        <v>14203</v>
      </c>
      <c r="F313" t="s">
        <v>14204</v>
      </c>
      <c r="G313" t="s">
        <v>3980</v>
      </c>
    </row>
    <row r="314" spans="1:7" x14ac:dyDescent="0.25">
      <c r="A314" t="s">
        <v>1287</v>
      </c>
      <c r="B314" t="s">
        <v>14200</v>
      </c>
      <c r="C314">
        <v>2019</v>
      </c>
      <c r="E314" s="10" t="s">
        <v>14203</v>
      </c>
      <c r="F314" t="s">
        <v>14204</v>
      </c>
      <c r="G314" t="s">
        <v>3980</v>
      </c>
    </row>
    <row r="315" spans="1:7" x14ac:dyDescent="0.25">
      <c r="A315" t="s">
        <v>739</v>
      </c>
      <c r="B315" t="s">
        <v>730</v>
      </c>
      <c r="C315">
        <v>2015</v>
      </c>
      <c r="E315" t="s">
        <v>3090</v>
      </c>
      <c r="F315" t="s">
        <v>9498</v>
      </c>
      <c r="G315" t="s">
        <v>180</v>
      </c>
    </row>
    <row r="316" spans="1:7" x14ac:dyDescent="0.25">
      <c r="A316" t="s">
        <v>840</v>
      </c>
      <c r="B316" t="s">
        <v>734</v>
      </c>
      <c r="C316">
        <v>1996</v>
      </c>
      <c r="E316" t="s">
        <v>3125</v>
      </c>
      <c r="F316" t="s">
        <v>8615</v>
      </c>
      <c r="G316" t="s">
        <v>3980</v>
      </c>
    </row>
    <row r="317" spans="1:7" x14ac:dyDescent="0.25">
      <c r="A317" t="s">
        <v>2088</v>
      </c>
      <c r="B317" t="s">
        <v>734</v>
      </c>
      <c r="C317">
        <v>2023</v>
      </c>
      <c r="E317" t="s">
        <v>3300</v>
      </c>
      <c r="F317" t="s">
        <v>9499</v>
      </c>
      <c r="G317" t="s">
        <v>3980</v>
      </c>
    </row>
    <row r="318" spans="1:7" x14ac:dyDescent="0.25">
      <c r="A318" t="s">
        <v>2129</v>
      </c>
      <c r="B318" t="s">
        <v>734</v>
      </c>
      <c r="C318">
        <v>2020</v>
      </c>
      <c r="E318" t="s">
        <v>3125</v>
      </c>
      <c r="F318" t="s">
        <v>8971</v>
      </c>
      <c r="G318" t="s">
        <v>3980</v>
      </c>
    </row>
    <row r="319" spans="1:7" x14ac:dyDescent="0.25">
      <c r="A319" t="s">
        <v>2797</v>
      </c>
      <c r="B319" t="s">
        <v>734</v>
      </c>
      <c r="C319">
        <v>2021</v>
      </c>
      <c r="E319" t="s">
        <v>3414</v>
      </c>
      <c r="F319" t="s">
        <v>9291</v>
      </c>
      <c r="G319" t="s">
        <v>3980</v>
      </c>
    </row>
    <row r="320" spans="1:7" x14ac:dyDescent="0.25">
      <c r="A320" t="s">
        <v>1265</v>
      </c>
      <c r="B320" t="s">
        <v>737</v>
      </c>
      <c r="C320">
        <v>2020</v>
      </c>
      <c r="E320" t="s">
        <v>3210</v>
      </c>
      <c r="F320" t="s">
        <v>9381</v>
      </c>
      <c r="G320" t="s">
        <v>3980</v>
      </c>
    </row>
    <row r="321" spans="1:7" x14ac:dyDescent="0.25">
      <c r="A321" t="s">
        <v>1287</v>
      </c>
      <c r="B321" t="s">
        <v>737</v>
      </c>
      <c r="C321">
        <v>2019</v>
      </c>
      <c r="E321" t="s">
        <v>3210</v>
      </c>
      <c r="F321" t="s">
        <v>9382</v>
      </c>
      <c r="G321" t="s">
        <v>3980</v>
      </c>
    </row>
    <row r="322" spans="1:7" x14ac:dyDescent="0.25">
      <c r="A322" t="s">
        <v>739</v>
      </c>
      <c r="B322" t="s">
        <v>743</v>
      </c>
      <c r="C322">
        <v>2015</v>
      </c>
      <c r="D322" t="s">
        <v>180</v>
      </c>
      <c r="F322" t="s">
        <v>9500</v>
      </c>
      <c r="G322" t="s">
        <v>3980</v>
      </c>
    </row>
    <row r="323" spans="1:7" x14ac:dyDescent="0.25">
      <c r="A323" t="s">
        <v>2714</v>
      </c>
      <c r="B323" t="s">
        <v>747</v>
      </c>
      <c r="C323">
        <v>1993</v>
      </c>
      <c r="E323" t="s">
        <v>3409</v>
      </c>
      <c r="F323" t="s">
        <v>9279</v>
      </c>
      <c r="G323" t="s">
        <v>3980</v>
      </c>
    </row>
    <row r="324" spans="1:7" x14ac:dyDescent="0.25">
      <c r="A324" t="s">
        <v>2125</v>
      </c>
      <c r="B324" t="s">
        <v>752</v>
      </c>
      <c r="C324">
        <v>2013</v>
      </c>
      <c r="E324" t="s">
        <v>3302</v>
      </c>
      <c r="F324" t="s">
        <v>8965</v>
      </c>
      <c r="G324" t="s">
        <v>3980</v>
      </c>
    </row>
    <row r="325" spans="1:7" x14ac:dyDescent="0.25">
      <c r="A325" t="s">
        <v>2166</v>
      </c>
      <c r="B325" t="s">
        <v>752</v>
      </c>
      <c r="C325">
        <v>2013</v>
      </c>
      <c r="E325" t="s">
        <v>3322</v>
      </c>
      <c r="F325" t="s">
        <v>9501</v>
      </c>
      <c r="G325" t="s">
        <v>180</v>
      </c>
    </row>
    <row r="326" spans="1:7" x14ac:dyDescent="0.25">
      <c r="A326" t="s">
        <v>155</v>
      </c>
      <c r="B326" t="s">
        <v>752</v>
      </c>
      <c r="C326">
        <v>2011</v>
      </c>
      <c r="E326" t="s">
        <v>3302</v>
      </c>
      <c r="F326" t="s">
        <v>9227</v>
      </c>
      <c r="G326" t="s">
        <v>3980</v>
      </c>
    </row>
    <row r="327" spans="1:7" x14ac:dyDescent="0.25">
      <c r="A327" t="s">
        <v>1848</v>
      </c>
      <c r="B327" t="s">
        <v>756</v>
      </c>
      <c r="C327">
        <v>2015</v>
      </c>
      <c r="E327" t="s">
        <v>3288</v>
      </c>
      <c r="F327" t="s">
        <v>8928</v>
      </c>
      <c r="G327" t="s">
        <v>3980</v>
      </c>
    </row>
    <row r="328" spans="1:7" x14ac:dyDescent="0.25">
      <c r="A328" t="s">
        <v>155</v>
      </c>
      <c r="B328" t="s">
        <v>756</v>
      </c>
      <c r="C328">
        <v>2011</v>
      </c>
      <c r="E328" t="s">
        <v>3394</v>
      </c>
      <c r="F328" t="s">
        <v>9228</v>
      </c>
      <c r="G328" t="s">
        <v>3980</v>
      </c>
    </row>
    <row r="329" spans="1:7" x14ac:dyDescent="0.25">
      <c r="A329" t="s">
        <v>346</v>
      </c>
      <c r="B329" t="s">
        <v>760</v>
      </c>
      <c r="C329">
        <v>2023</v>
      </c>
      <c r="E329" t="s">
        <v>3019</v>
      </c>
      <c r="F329" t="s">
        <v>8469</v>
      </c>
      <c r="G329" t="s">
        <v>3980</v>
      </c>
    </row>
    <row r="330" spans="1:7" x14ac:dyDescent="0.25">
      <c r="A330" t="s">
        <v>1436</v>
      </c>
      <c r="B330" t="s">
        <v>764</v>
      </c>
      <c r="C330">
        <v>2018</v>
      </c>
      <c r="E330" t="s">
        <v>3238</v>
      </c>
      <c r="F330" t="s">
        <v>8815</v>
      </c>
      <c r="G330" t="s">
        <v>3980</v>
      </c>
    </row>
    <row r="331" spans="1:7" x14ac:dyDescent="0.25">
      <c r="A331" t="s">
        <v>2139</v>
      </c>
      <c r="B331" t="s">
        <v>767</v>
      </c>
      <c r="C331">
        <v>2020</v>
      </c>
      <c r="E331" s="10" t="s">
        <v>8344</v>
      </c>
      <c r="F331" t="s">
        <v>8984</v>
      </c>
      <c r="G331" t="s">
        <v>3980</v>
      </c>
    </row>
    <row r="332" spans="1:7" x14ac:dyDescent="0.25">
      <c r="A332" t="s">
        <v>840</v>
      </c>
      <c r="B332" t="s">
        <v>771</v>
      </c>
      <c r="C332">
        <v>1996</v>
      </c>
      <c r="E332" t="s">
        <v>3126</v>
      </c>
      <c r="F332" t="s">
        <v>9984</v>
      </c>
      <c r="G332" t="s">
        <v>180</v>
      </c>
    </row>
    <row r="333" spans="1:7" x14ac:dyDescent="0.25">
      <c r="A333" t="s">
        <v>1287</v>
      </c>
      <c r="B333" t="s">
        <v>771</v>
      </c>
      <c r="C333">
        <v>2019</v>
      </c>
      <c r="E333" t="s">
        <v>3217</v>
      </c>
      <c r="F333" t="s">
        <v>8759</v>
      </c>
      <c r="G333" t="s">
        <v>3980</v>
      </c>
    </row>
    <row r="334" spans="1:7" x14ac:dyDescent="0.25">
      <c r="A334" t="s">
        <v>2797</v>
      </c>
      <c r="B334" t="s">
        <v>771</v>
      </c>
      <c r="C334">
        <v>2021</v>
      </c>
      <c r="E334" t="s">
        <v>3126</v>
      </c>
      <c r="F334" t="s">
        <v>9984</v>
      </c>
      <c r="G334" t="s">
        <v>180</v>
      </c>
    </row>
    <row r="335" spans="1:7" x14ac:dyDescent="0.25">
      <c r="A335" t="s">
        <v>1848</v>
      </c>
      <c r="B335" t="s">
        <v>775</v>
      </c>
      <c r="C335">
        <v>2015</v>
      </c>
      <c r="E335" s="10" t="s">
        <v>8309</v>
      </c>
      <c r="F335" t="s">
        <v>9502</v>
      </c>
      <c r="G335" t="s">
        <v>3980</v>
      </c>
    </row>
    <row r="336" spans="1:7" x14ac:dyDescent="0.25">
      <c r="A336" t="s">
        <v>806</v>
      </c>
      <c r="B336" t="s">
        <v>779</v>
      </c>
      <c r="C336">
        <v>2018</v>
      </c>
      <c r="E336" t="s">
        <v>2975</v>
      </c>
      <c r="F336" t="s">
        <v>8606</v>
      </c>
      <c r="G336" t="s">
        <v>3980</v>
      </c>
    </row>
    <row r="337" spans="1:7" x14ac:dyDescent="0.25">
      <c r="A337" t="s">
        <v>1137</v>
      </c>
      <c r="B337" t="s">
        <v>779</v>
      </c>
      <c r="C337">
        <v>2012</v>
      </c>
      <c r="E337" t="s">
        <v>2975</v>
      </c>
      <c r="F337" t="s">
        <v>8711</v>
      </c>
      <c r="G337" t="s">
        <v>3980</v>
      </c>
    </row>
    <row r="338" spans="1:7" x14ac:dyDescent="0.25">
      <c r="A338" t="s">
        <v>1436</v>
      </c>
      <c r="B338" t="s">
        <v>779</v>
      </c>
      <c r="C338">
        <v>2018</v>
      </c>
      <c r="E338" t="s">
        <v>2975</v>
      </c>
      <c r="F338" t="s">
        <v>8816</v>
      </c>
      <c r="G338" t="s">
        <v>3980</v>
      </c>
    </row>
    <row r="339" spans="1:7" x14ac:dyDescent="0.25">
      <c r="A339" t="s">
        <v>1137</v>
      </c>
      <c r="B339" t="s">
        <v>784</v>
      </c>
      <c r="C339">
        <v>2012</v>
      </c>
      <c r="E339" t="s">
        <v>3192</v>
      </c>
      <c r="F339" t="s">
        <v>8712</v>
      </c>
      <c r="G339" t="s">
        <v>3980</v>
      </c>
    </row>
    <row r="340" spans="1:7" x14ac:dyDescent="0.25">
      <c r="A340" t="s">
        <v>739</v>
      </c>
      <c r="B340" t="s">
        <v>788</v>
      </c>
      <c r="C340">
        <v>2015</v>
      </c>
      <c r="E340" t="s">
        <v>3091</v>
      </c>
      <c r="F340" t="s">
        <v>8559</v>
      </c>
      <c r="G340" t="s">
        <v>3980</v>
      </c>
    </row>
    <row r="341" spans="1:7" x14ac:dyDescent="0.25">
      <c r="A341" t="s">
        <v>1258</v>
      </c>
      <c r="B341" t="s">
        <v>788</v>
      </c>
      <c r="C341">
        <v>2015</v>
      </c>
      <c r="E341" t="s">
        <v>3091</v>
      </c>
      <c r="F341" t="s">
        <v>8738</v>
      </c>
      <c r="G341" t="s">
        <v>3980</v>
      </c>
    </row>
    <row r="342" spans="1:7" x14ac:dyDescent="0.25">
      <c r="A342" t="s">
        <v>1679</v>
      </c>
      <c r="B342" t="s">
        <v>788</v>
      </c>
      <c r="C342">
        <v>2017</v>
      </c>
      <c r="E342" t="s">
        <v>3091</v>
      </c>
      <c r="F342" t="s">
        <v>8865</v>
      </c>
      <c r="G342" t="s">
        <v>3980</v>
      </c>
    </row>
    <row r="343" spans="1:7" x14ac:dyDescent="0.25">
      <c r="A343" t="s">
        <v>90</v>
      </c>
      <c r="B343" t="s">
        <v>788</v>
      </c>
      <c r="C343">
        <v>2017</v>
      </c>
      <c r="E343" t="s">
        <v>3091</v>
      </c>
      <c r="F343" t="s">
        <v>9061</v>
      </c>
      <c r="G343" t="s">
        <v>3980</v>
      </c>
    </row>
    <row r="344" spans="1:7" x14ac:dyDescent="0.25">
      <c r="A344" t="s">
        <v>90</v>
      </c>
      <c r="B344" t="s">
        <v>792</v>
      </c>
      <c r="C344">
        <v>2017</v>
      </c>
      <c r="E344" t="s">
        <v>3344</v>
      </c>
      <c r="F344" t="s">
        <v>9503</v>
      </c>
      <c r="G344" t="s">
        <v>180</v>
      </c>
    </row>
    <row r="345" spans="1:7" x14ac:dyDescent="0.25">
      <c r="A345" t="s">
        <v>90</v>
      </c>
      <c r="B345" t="s">
        <v>796</v>
      </c>
      <c r="C345">
        <v>2017</v>
      </c>
      <c r="E345" t="s">
        <v>2975</v>
      </c>
      <c r="F345" t="s">
        <v>9062</v>
      </c>
      <c r="G345" t="s">
        <v>3980</v>
      </c>
    </row>
    <row r="346" spans="1:7" x14ac:dyDescent="0.25">
      <c r="A346" t="s">
        <v>2883</v>
      </c>
      <c r="B346" t="s">
        <v>796</v>
      </c>
      <c r="C346">
        <v>2023</v>
      </c>
      <c r="E346" t="s">
        <v>2975</v>
      </c>
      <c r="F346" t="s">
        <v>9326</v>
      </c>
      <c r="G346" t="s">
        <v>3980</v>
      </c>
    </row>
    <row r="347" spans="1:7" x14ac:dyDescent="0.25">
      <c r="A347" t="s">
        <v>1788</v>
      </c>
      <c r="B347" t="s">
        <v>800</v>
      </c>
      <c r="C347">
        <v>1987</v>
      </c>
      <c r="E347" t="s">
        <v>3267</v>
      </c>
      <c r="F347" t="s">
        <v>9383</v>
      </c>
      <c r="G347" t="s">
        <v>3980</v>
      </c>
    </row>
    <row r="348" spans="1:7" x14ac:dyDescent="0.25">
      <c r="A348" t="s">
        <v>1265</v>
      </c>
      <c r="B348" t="s">
        <v>7910</v>
      </c>
      <c r="C348">
        <v>2020</v>
      </c>
      <c r="E348" s="10" t="s">
        <v>7913</v>
      </c>
      <c r="F348" t="s">
        <v>8741</v>
      </c>
      <c r="G348" t="s">
        <v>3980</v>
      </c>
    </row>
    <row r="349" spans="1:7" x14ac:dyDescent="0.25">
      <c r="A349" t="s">
        <v>2129</v>
      </c>
      <c r="B349" t="s">
        <v>7910</v>
      </c>
      <c r="C349">
        <v>2020</v>
      </c>
      <c r="E349" s="10" t="s">
        <v>7913</v>
      </c>
      <c r="F349" t="s">
        <v>8972</v>
      </c>
      <c r="G349" t="s">
        <v>3980</v>
      </c>
    </row>
    <row r="350" spans="1:7" x14ac:dyDescent="0.25">
      <c r="A350" t="s">
        <v>2139</v>
      </c>
      <c r="B350" t="s">
        <v>7910</v>
      </c>
      <c r="C350">
        <v>2020</v>
      </c>
      <c r="E350" s="10" t="s">
        <v>7913</v>
      </c>
      <c r="F350" t="s">
        <v>8985</v>
      </c>
      <c r="G350" t="s">
        <v>3980</v>
      </c>
    </row>
    <row r="351" spans="1:7" x14ac:dyDescent="0.25">
      <c r="A351" t="s">
        <v>2894</v>
      </c>
      <c r="B351" t="s">
        <v>7910</v>
      </c>
      <c r="C351">
        <v>2023</v>
      </c>
      <c r="E351" s="10" t="s">
        <v>7913</v>
      </c>
      <c r="F351" t="s">
        <v>9327</v>
      </c>
      <c r="G351" t="s">
        <v>3980</v>
      </c>
    </row>
    <row r="352" spans="1:7" x14ac:dyDescent="0.25">
      <c r="A352" t="s">
        <v>2797</v>
      </c>
      <c r="B352" t="s">
        <v>804</v>
      </c>
      <c r="C352">
        <v>2021</v>
      </c>
      <c r="E352" t="s">
        <v>3006</v>
      </c>
      <c r="F352" t="s">
        <v>9504</v>
      </c>
      <c r="G352" t="s">
        <v>180</v>
      </c>
    </row>
    <row r="353" spans="1:7" x14ac:dyDescent="0.25">
      <c r="A353" t="s">
        <v>739</v>
      </c>
      <c r="B353" t="s">
        <v>806</v>
      </c>
      <c r="C353">
        <v>2015</v>
      </c>
      <c r="E353" t="s">
        <v>3092</v>
      </c>
      <c r="F353" t="s">
        <v>8560</v>
      </c>
      <c r="G353" t="s">
        <v>3980</v>
      </c>
    </row>
    <row r="354" spans="1:7" x14ac:dyDescent="0.25">
      <c r="A354" t="s">
        <v>1137</v>
      </c>
      <c r="B354" t="s">
        <v>806</v>
      </c>
      <c r="C354">
        <v>2012</v>
      </c>
      <c r="E354" t="s">
        <v>3092</v>
      </c>
      <c r="F354" t="s">
        <v>8713</v>
      </c>
      <c r="G354" t="s">
        <v>3980</v>
      </c>
    </row>
    <row r="355" spans="1:7" x14ac:dyDescent="0.25">
      <c r="A355" t="s">
        <v>90</v>
      </c>
      <c r="B355" t="s">
        <v>808</v>
      </c>
      <c r="C355">
        <v>2017</v>
      </c>
      <c r="E355" t="s">
        <v>3345</v>
      </c>
      <c r="F355" t="s">
        <v>9063</v>
      </c>
      <c r="G355" t="s">
        <v>3980</v>
      </c>
    </row>
    <row r="356" spans="1:7" x14ac:dyDescent="0.25">
      <c r="A356" t="s">
        <v>840</v>
      </c>
      <c r="B356" t="s">
        <v>812</v>
      </c>
      <c r="C356">
        <v>1996</v>
      </c>
      <c r="E356" s="10" t="s">
        <v>7882</v>
      </c>
      <c r="F356" t="s">
        <v>9985</v>
      </c>
      <c r="G356" t="s">
        <v>180</v>
      </c>
    </row>
    <row r="357" spans="1:7" x14ac:dyDescent="0.25">
      <c r="A357" t="s">
        <v>1788</v>
      </c>
      <c r="B357" t="s">
        <v>812</v>
      </c>
      <c r="C357">
        <v>1987</v>
      </c>
      <c r="E357" s="10" t="s">
        <v>7882</v>
      </c>
      <c r="F357" t="s">
        <v>9985</v>
      </c>
      <c r="G357" t="s">
        <v>180</v>
      </c>
    </row>
    <row r="358" spans="1:7" x14ac:dyDescent="0.25">
      <c r="A358" t="s">
        <v>2147</v>
      </c>
      <c r="B358" t="s">
        <v>812</v>
      </c>
      <c r="C358">
        <v>1980</v>
      </c>
      <c r="E358" s="10" t="s">
        <v>7882</v>
      </c>
      <c r="F358" t="s">
        <v>9985</v>
      </c>
      <c r="G358" t="s">
        <v>180</v>
      </c>
    </row>
    <row r="359" spans="1:7" x14ac:dyDescent="0.25">
      <c r="A359" t="s">
        <v>682</v>
      </c>
      <c r="B359" t="s">
        <v>814</v>
      </c>
      <c r="C359">
        <v>2015</v>
      </c>
      <c r="E359" t="s">
        <v>3079</v>
      </c>
      <c r="F359" t="s">
        <v>8542</v>
      </c>
      <c r="G359" t="s">
        <v>3980</v>
      </c>
    </row>
    <row r="360" spans="1:7" x14ac:dyDescent="0.25">
      <c r="A360" t="s">
        <v>1287</v>
      </c>
      <c r="B360" t="s">
        <v>814</v>
      </c>
      <c r="C360">
        <v>2019</v>
      </c>
      <c r="E360" t="s">
        <v>3079</v>
      </c>
      <c r="F360" t="s">
        <v>8760</v>
      </c>
      <c r="G360" t="s">
        <v>3980</v>
      </c>
    </row>
    <row r="361" spans="1:7" x14ac:dyDescent="0.25">
      <c r="A361" t="s">
        <v>90</v>
      </c>
      <c r="B361" t="s">
        <v>821</v>
      </c>
      <c r="C361">
        <v>2017</v>
      </c>
      <c r="E361" t="s">
        <v>2975</v>
      </c>
      <c r="F361" t="s">
        <v>9064</v>
      </c>
      <c r="G361" t="s">
        <v>3980</v>
      </c>
    </row>
    <row r="362" spans="1:7" x14ac:dyDescent="0.25">
      <c r="A362" t="s">
        <v>840</v>
      </c>
      <c r="B362" t="s">
        <v>825</v>
      </c>
      <c r="C362">
        <v>1996</v>
      </c>
      <c r="E362" s="10" t="s">
        <v>8406</v>
      </c>
      <c r="F362" t="s">
        <v>8407</v>
      </c>
      <c r="G362" t="s">
        <v>3980</v>
      </c>
    </row>
    <row r="363" spans="1:7" x14ac:dyDescent="0.25">
      <c r="A363" t="s">
        <v>957</v>
      </c>
      <c r="B363" t="s">
        <v>829</v>
      </c>
      <c r="C363">
        <v>2006</v>
      </c>
      <c r="E363" t="s">
        <v>3158</v>
      </c>
      <c r="F363" t="s">
        <v>8661</v>
      </c>
      <c r="G363" t="s">
        <v>3980</v>
      </c>
    </row>
    <row r="364" spans="1:7" x14ac:dyDescent="0.25">
      <c r="A364" t="s">
        <v>2797</v>
      </c>
      <c r="B364" t="s">
        <v>831</v>
      </c>
      <c r="C364">
        <v>2021</v>
      </c>
      <c r="E364" t="s">
        <v>3415</v>
      </c>
      <c r="F364" t="s">
        <v>9505</v>
      </c>
      <c r="G364" t="s">
        <v>180</v>
      </c>
    </row>
    <row r="365" spans="1:7" x14ac:dyDescent="0.25">
      <c r="A365" t="s">
        <v>8352</v>
      </c>
      <c r="B365" t="s">
        <v>8351</v>
      </c>
      <c r="C365">
        <v>2018</v>
      </c>
      <c r="D365" t="s">
        <v>180</v>
      </c>
      <c r="F365" t="s">
        <v>9506</v>
      </c>
      <c r="G365" t="s">
        <v>3980</v>
      </c>
    </row>
    <row r="366" spans="1:7" x14ac:dyDescent="0.25">
      <c r="A366" t="s">
        <v>917</v>
      </c>
      <c r="B366" t="s">
        <v>8351</v>
      </c>
      <c r="C366">
        <v>2019</v>
      </c>
      <c r="E366" s="10" t="s">
        <v>8350</v>
      </c>
      <c r="F366" t="s">
        <v>9507</v>
      </c>
      <c r="G366" t="s">
        <v>180</v>
      </c>
    </row>
    <row r="367" spans="1:7" x14ac:dyDescent="0.25">
      <c r="A367" t="s">
        <v>1265</v>
      </c>
      <c r="B367" t="s">
        <v>9923</v>
      </c>
      <c r="C367">
        <v>2020</v>
      </c>
      <c r="E367" s="10" t="s">
        <v>9925</v>
      </c>
      <c r="F367" t="s">
        <v>9926</v>
      </c>
      <c r="G367" t="s">
        <v>3980</v>
      </c>
    </row>
    <row r="368" spans="1:7" x14ac:dyDescent="0.25">
      <c r="A368" t="s">
        <v>752</v>
      </c>
      <c r="B368" t="s">
        <v>838</v>
      </c>
      <c r="C368">
        <v>2018</v>
      </c>
      <c r="E368" t="s">
        <v>3108</v>
      </c>
      <c r="F368" t="s">
        <v>8582</v>
      </c>
      <c r="G368" t="s">
        <v>3980</v>
      </c>
    </row>
    <row r="369" spans="1:7" x14ac:dyDescent="0.25">
      <c r="A369" t="s">
        <v>155</v>
      </c>
      <c r="B369" t="s">
        <v>838</v>
      </c>
      <c r="C369">
        <v>2011</v>
      </c>
      <c r="E369" t="s">
        <v>3108</v>
      </c>
      <c r="F369" t="s">
        <v>9229</v>
      </c>
      <c r="G369" t="s">
        <v>3980</v>
      </c>
    </row>
    <row r="370" spans="1:7" x14ac:dyDescent="0.25">
      <c r="A370" t="s">
        <v>372</v>
      </c>
      <c r="B370" t="s">
        <v>9846</v>
      </c>
      <c r="C370">
        <v>1998</v>
      </c>
      <c r="E370" s="10" t="s">
        <v>9850</v>
      </c>
      <c r="F370" t="s">
        <v>9851</v>
      </c>
      <c r="G370" t="s">
        <v>3980</v>
      </c>
    </row>
    <row r="371" spans="1:7" x14ac:dyDescent="0.25">
      <c r="A371" t="s">
        <v>253</v>
      </c>
      <c r="B371" t="s">
        <v>840</v>
      </c>
      <c r="C371">
        <v>1990</v>
      </c>
      <c r="E371" t="s">
        <v>2995</v>
      </c>
      <c r="F371" t="s">
        <v>8435</v>
      </c>
      <c r="G371" t="s">
        <v>3980</v>
      </c>
    </row>
    <row r="372" spans="1:7" x14ac:dyDescent="0.25">
      <c r="A372" t="s">
        <v>1718</v>
      </c>
      <c r="B372" t="s">
        <v>840</v>
      </c>
      <c r="C372">
        <v>1983</v>
      </c>
      <c r="E372" t="s">
        <v>2995</v>
      </c>
      <c r="F372" t="s">
        <v>8879</v>
      </c>
      <c r="G372" t="s">
        <v>3980</v>
      </c>
    </row>
    <row r="373" spans="1:7" x14ac:dyDescent="0.25">
      <c r="A373" t="s">
        <v>1788</v>
      </c>
      <c r="B373" t="s">
        <v>840</v>
      </c>
      <c r="C373">
        <v>1987</v>
      </c>
      <c r="E373" t="s">
        <v>2995</v>
      </c>
      <c r="F373" t="s">
        <v>8891</v>
      </c>
      <c r="G373" t="s">
        <v>3980</v>
      </c>
    </row>
    <row r="374" spans="1:7" x14ac:dyDescent="0.25">
      <c r="A374" t="s">
        <v>866</v>
      </c>
      <c r="B374" t="s">
        <v>843</v>
      </c>
      <c r="C374">
        <v>2019</v>
      </c>
      <c r="E374" t="s">
        <v>3132</v>
      </c>
      <c r="F374" t="s">
        <v>8630</v>
      </c>
      <c r="G374" t="s">
        <v>3980</v>
      </c>
    </row>
    <row r="375" spans="1:7" x14ac:dyDescent="0.25">
      <c r="A375" t="s">
        <v>1122</v>
      </c>
      <c r="B375" t="s">
        <v>843</v>
      </c>
      <c r="C375">
        <v>2022</v>
      </c>
      <c r="E375" t="s">
        <v>2975</v>
      </c>
      <c r="F375" t="s">
        <v>8705</v>
      </c>
      <c r="G375" t="s">
        <v>3980</v>
      </c>
    </row>
    <row r="376" spans="1:7" x14ac:dyDescent="0.25">
      <c r="A376" t="s">
        <v>90</v>
      </c>
      <c r="B376" t="s">
        <v>843</v>
      </c>
      <c r="C376">
        <v>2017</v>
      </c>
      <c r="E376" t="s">
        <v>3346</v>
      </c>
      <c r="F376" t="s">
        <v>9065</v>
      </c>
      <c r="G376" t="s">
        <v>3980</v>
      </c>
    </row>
    <row r="377" spans="1:7" x14ac:dyDescent="0.25">
      <c r="A377" t="s">
        <v>346</v>
      </c>
      <c r="B377" t="s">
        <v>847</v>
      </c>
      <c r="C377">
        <v>2023</v>
      </c>
      <c r="E377" t="s">
        <v>3006</v>
      </c>
      <c r="F377" t="s">
        <v>9508</v>
      </c>
      <c r="G377" t="s">
        <v>3980</v>
      </c>
    </row>
    <row r="378" spans="1:7" x14ac:dyDescent="0.25">
      <c r="A378" t="s">
        <v>1428</v>
      </c>
      <c r="B378" t="s">
        <v>9778</v>
      </c>
      <c r="C378">
        <v>2021</v>
      </c>
      <c r="E378" s="10" t="s">
        <v>9777</v>
      </c>
      <c r="F378" t="s">
        <v>9776</v>
      </c>
      <c r="G378" t="s">
        <v>3980</v>
      </c>
    </row>
    <row r="379" spans="1:7" x14ac:dyDescent="0.25">
      <c r="A379" t="s">
        <v>155</v>
      </c>
      <c r="B379" t="s">
        <v>847</v>
      </c>
      <c r="C379">
        <v>2011</v>
      </c>
      <c r="E379" t="s">
        <v>3395</v>
      </c>
      <c r="F379" t="s">
        <v>9230</v>
      </c>
      <c r="G379" t="s">
        <v>3980</v>
      </c>
    </row>
    <row r="380" spans="1:7" x14ac:dyDescent="0.25">
      <c r="A380" t="s">
        <v>90</v>
      </c>
      <c r="B380" t="s">
        <v>849</v>
      </c>
      <c r="C380">
        <v>2017</v>
      </c>
      <c r="E380" t="s">
        <v>3347</v>
      </c>
      <c r="F380" t="s">
        <v>9066</v>
      </c>
      <c r="G380" t="s">
        <v>3980</v>
      </c>
    </row>
    <row r="381" spans="1:7" x14ac:dyDescent="0.25">
      <c r="A381" t="s">
        <v>346</v>
      </c>
      <c r="B381" t="s">
        <v>856</v>
      </c>
      <c r="C381">
        <v>2023</v>
      </c>
      <c r="E381" t="s">
        <v>3020</v>
      </c>
      <c r="F381" t="s">
        <v>8470</v>
      </c>
      <c r="G381" t="s">
        <v>3980</v>
      </c>
    </row>
    <row r="382" spans="1:7" x14ac:dyDescent="0.25">
      <c r="A382" t="s">
        <v>866</v>
      </c>
      <c r="B382" t="s">
        <v>856</v>
      </c>
      <c r="C382">
        <v>2019</v>
      </c>
      <c r="E382" t="s">
        <v>3020</v>
      </c>
      <c r="F382" t="s">
        <v>8631</v>
      </c>
      <c r="G382" t="s">
        <v>3980</v>
      </c>
    </row>
    <row r="383" spans="1:7" x14ac:dyDescent="0.25">
      <c r="A383" t="s">
        <v>1428</v>
      </c>
      <c r="B383" t="s">
        <v>856</v>
      </c>
      <c r="C383">
        <v>2021</v>
      </c>
      <c r="E383" t="s">
        <v>3020</v>
      </c>
      <c r="F383" t="s">
        <v>8801</v>
      </c>
      <c r="G383" t="s">
        <v>3980</v>
      </c>
    </row>
    <row r="384" spans="1:7" x14ac:dyDescent="0.25">
      <c r="A384" t="s">
        <v>1683</v>
      </c>
      <c r="B384" t="s">
        <v>856</v>
      </c>
      <c r="C384">
        <v>2020</v>
      </c>
      <c r="E384" t="s">
        <v>3020</v>
      </c>
      <c r="F384" t="s">
        <v>8868</v>
      </c>
      <c r="G384" t="s">
        <v>3980</v>
      </c>
    </row>
    <row r="385" spans="1:7" x14ac:dyDescent="0.25">
      <c r="A385" t="s">
        <v>90</v>
      </c>
      <c r="B385" t="s">
        <v>856</v>
      </c>
      <c r="C385">
        <v>2017</v>
      </c>
      <c r="E385" t="s">
        <v>3020</v>
      </c>
      <c r="F385" t="s">
        <v>9067</v>
      </c>
      <c r="G385" t="s">
        <v>3980</v>
      </c>
    </row>
    <row r="386" spans="1:7" x14ac:dyDescent="0.25">
      <c r="A386" t="s">
        <v>1137</v>
      </c>
      <c r="B386" t="s">
        <v>858</v>
      </c>
      <c r="C386">
        <v>2012</v>
      </c>
      <c r="E386" t="s">
        <v>3193</v>
      </c>
      <c r="F386" t="s">
        <v>8714</v>
      </c>
      <c r="G386" t="s">
        <v>3980</v>
      </c>
    </row>
    <row r="387" spans="1:7" x14ac:dyDescent="0.25">
      <c r="A387" t="s">
        <v>1436</v>
      </c>
      <c r="B387" t="s">
        <v>858</v>
      </c>
      <c r="C387">
        <v>2018</v>
      </c>
      <c r="E387" t="s">
        <v>3193</v>
      </c>
      <c r="F387" t="s">
        <v>8817</v>
      </c>
      <c r="G387" t="s">
        <v>3980</v>
      </c>
    </row>
    <row r="388" spans="1:7" x14ac:dyDescent="0.25">
      <c r="A388" t="s">
        <v>1683</v>
      </c>
      <c r="B388" t="s">
        <v>858</v>
      </c>
      <c r="C388">
        <v>2020</v>
      </c>
      <c r="E388" t="s">
        <v>3193</v>
      </c>
      <c r="F388" t="s">
        <v>8869</v>
      </c>
      <c r="G388" t="s">
        <v>3980</v>
      </c>
    </row>
    <row r="389" spans="1:7" x14ac:dyDescent="0.25">
      <c r="A389" t="s">
        <v>2189</v>
      </c>
      <c r="B389" t="s">
        <v>858</v>
      </c>
      <c r="C389">
        <v>2021</v>
      </c>
      <c r="E389" t="s">
        <v>3193</v>
      </c>
      <c r="F389" t="s">
        <v>9025</v>
      </c>
      <c r="G389" t="s">
        <v>3980</v>
      </c>
    </row>
    <row r="390" spans="1:7" x14ac:dyDescent="0.25">
      <c r="A390" t="s">
        <v>90</v>
      </c>
      <c r="B390" t="s">
        <v>858</v>
      </c>
      <c r="C390">
        <v>2017</v>
      </c>
      <c r="E390" t="s">
        <v>3193</v>
      </c>
      <c r="F390" t="s">
        <v>9068</v>
      </c>
      <c r="G390" t="s">
        <v>3980</v>
      </c>
    </row>
    <row r="391" spans="1:7" x14ac:dyDescent="0.25">
      <c r="A391" t="s">
        <v>2421</v>
      </c>
      <c r="B391" t="s">
        <v>858</v>
      </c>
      <c r="C391">
        <v>2008</v>
      </c>
      <c r="E391" t="s">
        <v>3193</v>
      </c>
      <c r="F391" t="s">
        <v>9164</v>
      </c>
      <c r="G391" t="s">
        <v>3980</v>
      </c>
    </row>
    <row r="392" spans="1:7" x14ac:dyDescent="0.25">
      <c r="A392" t="s">
        <v>90</v>
      </c>
      <c r="B392" t="s">
        <v>862</v>
      </c>
      <c r="C392">
        <v>2017</v>
      </c>
      <c r="E392" t="s">
        <v>2975</v>
      </c>
      <c r="F392" t="s">
        <v>9069</v>
      </c>
      <c r="G392" t="s">
        <v>3980</v>
      </c>
    </row>
    <row r="393" spans="1:7" x14ac:dyDescent="0.25">
      <c r="A393" t="s">
        <v>357</v>
      </c>
      <c r="B393" t="s">
        <v>8270</v>
      </c>
      <c r="C393">
        <v>2024</v>
      </c>
      <c r="E393" t="s">
        <v>2975</v>
      </c>
      <c r="F393" t="s">
        <v>8500</v>
      </c>
      <c r="G393" t="s">
        <v>3980</v>
      </c>
    </row>
    <row r="394" spans="1:7" x14ac:dyDescent="0.25">
      <c r="A394" t="s">
        <v>1569</v>
      </c>
      <c r="B394" t="s">
        <v>8270</v>
      </c>
      <c r="C394">
        <v>2021</v>
      </c>
      <c r="E394" t="s">
        <v>2975</v>
      </c>
      <c r="F394" t="s">
        <v>8849</v>
      </c>
      <c r="G394" t="s">
        <v>3980</v>
      </c>
    </row>
    <row r="395" spans="1:7" x14ac:dyDescent="0.25">
      <c r="A395" t="s">
        <v>1844</v>
      </c>
      <c r="B395" t="s">
        <v>8270</v>
      </c>
      <c r="C395">
        <v>2024</v>
      </c>
      <c r="E395" t="s">
        <v>2975</v>
      </c>
      <c r="F395" t="s">
        <v>8920</v>
      </c>
      <c r="G395" t="s">
        <v>3980</v>
      </c>
    </row>
    <row r="396" spans="1:7" x14ac:dyDescent="0.25">
      <c r="A396" t="s">
        <v>2464</v>
      </c>
      <c r="B396" t="s">
        <v>8270</v>
      </c>
      <c r="C396">
        <v>2025</v>
      </c>
      <c r="D396" t="s">
        <v>180</v>
      </c>
      <c r="F396" t="s">
        <v>9509</v>
      </c>
      <c r="G396" t="s">
        <v>3980</v>
      </c>
    </row>
    <row r="397" spans="1:7" x14ac:dyDescent="0.25">
      <c r="A397" t="s">
        <v>939</v>
      </c>
      <c r="B397" t="s">
        <v>866</v>
      </c>
      <c r="C397">
        <v>2014</v>
      </c>
      <c r="E397" t="s">
        <v>3154</v>
      </c>
      <c r="F397" t="s">
        <v>8658</v>
      </c>
      <c r="G397" t="s">
        <v>3980</v>
      </c>
    </row>
    <row r="398" spans="1:7" x14ac:dyDescent="0.25">
      <c r="A398" t="s">
        <v>739</v>
      </c>
      <c r="B398" t="s">
        <v>870</v>
      </c>
      <c r="C398">
        <v>2015</v>
      </c>
      <c r="E398" t="s">
        <v>3093</v>
      </c>
      <c r="F398" t="s">
        <v>8561</v>
      </c>
      <c r="G398" t="s">
        <v>3980</v>
      </c>
    </row>
    <row r="399" spans="1:7" x14ac:dyDescent="0.25">
      <c r="A399" t="s">
        <v>866</v>
      </c>
      <c r="B399" t="s">
        <v>870</v>
      </c>
      <c r="C399">
        <v>2019</v>
      </c>
      <c r="E399" t="s">
        <v>3093</v>
      </c>
      <c r="F399" t="s">
        <v>8632</v>
      </c>
      <c r="G399" t="s">
        <v>3980</v>
      </c>
    </row>
    <row r="400" spans="1:7" x14ac:dyDescent="0.25">
      <c r="A400" t="s">
        <v>90</v>
      </c>
      <c r="B400" t="s">
        <v>870</v>
      </c>
      <c r="C400">
        <v>2017</v>
      </c>
      <c r="E400" t="s">
        <v>3093</v>
      </c>
      <c r="F400" t="s">
        <v>9070</v>
      </c>
      <c r="G400" t="s">
        <v>3980</v>
      </c>
    </row>
    <row r="401" spans="1:7" x14ac:dyDescent="0.25">
      <c r="A401" t="s">
        <v>90</v>
      </c>
      <c r="B401" t="s">
        <v>872</v>
      </c>
      <c r="C401">
        <v>2017</v>
      </c>
      <c r="E401" t="s">
        <v>3348</v>
      </c>
      <c r="F401" t="s">
        <v>9071</v>
      </c>
      <c r="G401" t="s">
        <v>3980</v>
      </c>
    </row>
    <row r="402" spans="1:7" x14ac:dyDescent="0.25">
      <c r="A402" t="s">
        <v>90</v>
      </c>
      <c r="B402" t="s">
        <v>880</v>
      </c>
      <c r="C402">
        <v>2017</v>
      </c>
      <c r="E402" t="s">
        <v>2975</v>
      </c>
      <c r="F402" t="s">
        <v>9072</v>
      </c>
      <c r="G402" t="s">
        <v>3980</v>
      </c>
    </row>
    <row r="403" spans="1:7" x14ac:dyDescent="0.25">
      <c r="A403" t="s">
        <v>178</v>
      </c>
      <c r="B403" t="s">
        <v>882</v>
      </c>
      <c r="C403">
        <v>2022</v>
      </c>
      <c r="E403" t="s">
        <v>2975</v>
      </c>
      <c r="F403" t="s">
        <v>8416</v>
      </c>
      <c r="G403" t="s">
        <v>3980</v>
      </c>
    </row>
    <row r="404" spans="1:7" x14ac:dyDescent="0.25">
      <c r="A404" t="s">
        <v>2797</v>
      </c>
      <c r="B404" t="s">
        <v>882</v>
      </c>
      <c r="C404">
        <v>2021</v>
      </c>
      <c r="E404" t="s">
        <v>2975</v>
      </c>
      <c r="F404" t="s">
        <v>9292</v>
      </c>
      <c r="G404" t="s">
        <v>3980</v>
      </c>
    </row>
    <row r="405" spans="1:7" x14ac:dyDescent="0.25">
      <c r="A405" t="s">
        <v>702</v>
      </c>
      <c r="B405" t="s">
        <v>886</v>
      </c>
      <c r="C405">
        <v>2022</v>
      </c>
      <c r="E405" s="10" t="s">
        <v>14007</v>
      </c>
      <c r="F405" t="s">
        <v>14008</v>
      </c>
      <c r="G405" t="s">
        <v>3980</v>
      </c>
    </row>
    <row r="406" spans="1:7" x14ac:dyDescent="0.25">
      <c r="A406" t="s">
        <v>739</v>
      </c>
      <c r="B406" t="s">
        <v>886</v>
      </c>
      <c r="C406">
        <v>2015</v>
      </c>
      <c r="E406" s="10" t="s">
        <v>14007</v>
      </c>
      <c r="F406" t="s">
        <v>14009</v>
      </c>
      <c r="G406" t="s">
        <v>3980</v>
      </c>
    </row>
    <row r="407" spans="1:7" x14ac:dyDescent="0.25">
      <c r="A407" t="s">
        <v>747</v>
      </c>
      <c r="B407" t="s">
        <v>886</v>
      </c>
      <c r="C407">
        <v>2022</v>
      </c>
      <c r="E407" t="s">
        <v>3102</v>
      </c>
      <c r="F407" t="s">
        <v>8575</v>
      </c>
      <c r="G407" t="s">
        <v>3980</v>
      </c>
    </row>
    <row r="408" spans="1:7" x14ac:dyDescent="0.25">
      <c r="A408" t="s">
        <v>1569</v>
      </c>
      <c r="B408" t="s">
        <v>889</v>
      </c>
      <c r="C408">
        <v>2021</v>
      </c>
      <c r="E408" t="s">
        <v>3254</v>
      </c>
      <c r="F408" t="s">
        <v>8850</v>
      </c>
      <c r="G408" t="s">
        <v>3980</v>
      </c>
    </row>
    <row r="409" spans="1:7" x14ac:dyDescent="0.25">
      <c r="A409" t="s">
        <v>866</v>
      </c>
      <c r="B409" t="s">
        <v>891</v>
      </c>
      <c r="C409">
        <v>2019</v>
      </c>
      <c r="E409" t="s">
        <v>3133</v>
      </c>
      <c r="F409" t="s">
        <v>8633</v>
      </c>
      <c r="G409" t="s">
        <v>3980</v>
      </c>
    </row>
    <row r="410" spans="1:7" x14ac:dyDescent="0.25">
      <c r="A410" t="s">
        <v>90</v>
      </c>
      <c r="B410" t="s">
        <v>891</v>
      </c>
      <c r="C410">
        <v>2017</v>
      </c>
      <c r="E410" t="s">
        <v>3133</v>
      </c>
      <c r="F410" t="s">
        <v>9073</v>
      </c>
      <c r="G410" t="s">
        <v>3980</v>
      </c>
    </row>
    <row r="411" spans="1:7" x14ac:dyDescent="0.25">
      <c r="A411" t="s">
        <v>346</v>
      </c>
      <c r="B411" t="s">
        <v>893</v>
      </c>
      <c r="C411">
        <v>2023</v>
      </c>
      <c r="E411" t="s">
        <v>3021</v>
      </c>
      <c r="F411" t="s">
        <v>9384</v>
      </c>
      <c r="G411" t="s">
        <v>3980</v>
      </c>
    </row>
    <row r="412" spans="1:7" x14ac:dyDescent="0.25">
      <c r="A412" t="s">
        <v>1436</v>
      </c>
      <c r="B412" t="s">
        <v>897</v>
      </c>
      <c r="C412">
        <v>2018</v>
      </c>
      <c r="E412" s="10" t="s">
        <v>8322</v>
      </c>
      <c r="F412" t="s">
        <v>8818</v>
      </c>
      <c r="G412" t="s">
        <v>3980</v>
      </c>
    </row>
    <row r="413" spans="1:7" x14ac:dyDescent="0.25">
      <c r="A413" t="s">
        <v>1489</v>
      </c>
      <c r="B413" t="s">
        <v>897</v>
      </c>
      <c r="C413">
        <v>2016</v>
      </c>
      <c r="E413" t="s">
        <v>2975</v>
      </c>
      <c r="F413" t="s">
        <v>8830</v>
      </c>
      <c r="G413" t="s">
        <v>3980</v>
      </c>
    </row>
    <row r="414" spans="1:7" x14ac:dyDescent="0.25">
      <c r="A414" t="s">
        <v>599</v>
      </c>
      <c r="B414" t="s">
        <v>902</v>
      </c>
      <c r="C414">
        <v>2025</v>
      </c>
      <c r="E414" t="s">
        <v>2975</v>
      </c>
      <c r="F414" t="s">
        <v>8536</v>
      </c>
      <c r="G414" t="s">
        <v>3980</v>
      </c>
    </row>
    <row r="415" spans="1:7" x14ac:dyDescent="0.25">
      <c r="A415" t="s">
        <v>907</v>
      </c>
      <c r="B415" t="s">
        <v>911</v>
      </c>
      <c r="C415">
        <v>2013</v>
      </c>
      <c r="D415" t="s">
        <v>180</v>
      </c>
      <c r="F415" t="s">
        <v>9510</v>
      </c>
      <c r="G415" t="s">
        <v>3980</v>
      </c>
    </row>
    <row r="416" spans="1:7" x14ac:dyDescent="0.25">
      <c r="A416" t="s">
        <v>2421</v>
      </c>
      <c r="B416" t="s">
        <v>923</v>
      </c>
      <c r="C416">
        <v>2008</v>
      </c>
      <c r="E416" t="s">
        <v>3382</v>
      </c>
      <c r="F416" t="s">
        <v>9165</v>
      </c>
      <c r="G416" t="s">
        <v>3980</v>
      </c>
    </row>
    <row r="417" spans="1:7" x14ac:dyDescent="0.25">
      <c r="A417" t="s">
        <v>1073</v>
      </c>
      <c r="B417" t="s">
        <v>927</v>
      </c>
      <c r="C417">
        <v>1990</v>
      </c>
      <c r="D417" t="s">
        <v>180</v>
      </c>
      <c r="E417" t="s">
        <v>3186</v>
      </c>
      <c r="F417" t="s">
        <v>8701</v>
      </c>
      <c r="G417" t="s">
        <v>3980</v>
      </c>
    </row>
    <row r="418" spans="1:7" x14ac:dyDescent="0.25">
      <c r="A418" t="s">
        <v>2714</v>
      </c>
      <c r="B418" t="s">
        <v>7804</v>
      </c>
      <c r="C418">
        <v>1993</v>
      </c>
      <c r="D418" t="s">
        <v>180</v>
      </c>
      <c r="F418" t="s">
        <v>9511</v>
      </c>
      <c r="G418" t="s">
        <v>3980</v>
      </c>
    </row>
    <row r="419" spans="1:7" x14ac:dyDescent="0.25">
      <c r="A419" t="s">
        <v>2714</v>
      </c>
      <c r="B419" t="s">
        <v>930</v>
      </c>
      <c r="C419">
        <v>1993</v>
      </c>
      <c r="D419" t="s">
        <v>180</v>
      </c>
      <c r="F419" t="s">
        <v>9512</v>
      </c>
      <c r="G419" t="s">
        <v>3980</v>
      </c>
    </row>
    <row r="420" spans="1:7" x14ac:dyDescent="0.25">
      <c r="A420" t="s">
        <v>1788</v>
      </c>
      <c r="B420" t="s">
        <v>933</v>
      </c>
      <c r="C420">
        <v>1987</v>
      </c>
      <c r="E420" t="s">
        <v>3268</v>
      </c>
      <c r="F420" t="s">
        <v>8892</v>
      </c>
      <c r="G420" t="s">
        <v>3980</v>
      </c>
    </row>
    <row r="421" spans="1:7" x14ac:dyDescent="0.25">
      <c r="A421" t="s">
        <v>2768</v>
      </c>
      <c r="B421" t="s">
        <v>935</v>
      </c>
      <c r="C421">
        <v>2021</v>
      </c>
      <c r="E421" s="10" t="s">
        <v>8345</v>
      </c>
      <c r="F421" t="s">
        <v>9385</v>
      </c>
      <c r="G421" t="s">
        <v>3980</v>
      </c>
    </row>
    <row r="422" spans="1:7" x14ac:dyDescent="0.25">
      <c r="A422" t="s">
        <v>752</v>
      </c>
      <c r="B422" t="s">
        <v>941</v>
      </c>
      <c r="C422">
        <v>2018</v>
      </c>
      <c r="E422" t="s">
        <v>3109</v>
      </c>
      <c r="F422" t="s">
        <v>8583</v>
      </c>
      <c r="G422" t="s">
        <v>3980</v>
      </c>
    </row>
    <row r="423" spans="1:7" x14ac:dyDescent="0.25">
      <c r="A423" t="s">
        <v>1287</v>
      </c>
      <c r="B423" t="s">
        <v>941</v>
      </c>
      <c r="C423">
        <v>2019</v>
      </c>
      <c r="E423" t="s">
        <v>3109</v>
      </c>
      <c r="F423" t="s">
        <v>8761</v>
      </c>
      <c r="G423" t="s">
        <v>3980</v>
      </c>
    </row>
    <row r="424" spans="1:7" x14ac:dyDescent="0.25">
      <c r="A424" t="s">
        <v>155</v>
      </c>
      <c r="B424" t="s">
        <v>941</v>
      </c>
      <c r="C424">
        <v>2011</v>
      </c>
      <c r="E424" t="s">
        <v>3109</v>
      </c>
      <c r="F424" t="s">
        <v>9231</v>
      </c>
      <c r="G424" t="s">
        <v>3980</v>
      </c>
    </row>
    <row r="425" spans="1:7" x14ac:dyDescent="0.25">
      <c r="A425" t="s">
        <v>1489</v>
      </c>
      <c r="B425" t="s">
        <v>945</v>
      </c>
      <c r="C425">
        <v>2016</v>
      </c>
      <c r="E425" t="s">
        <v>3246</v>
      </c>
      <c r="F425" t="s">
        <v>8831</v>
      </c>
      <c r="G425" t="s">
        <v>3980</v>
      </c>
    </row>
    <row r="426" spans="1:7" x14ac:dyDescent="0.25">
      <c r="A426" t="s">
        <v>346</v>
      </c>
      <c r="B426" t="s">
        <v>7946</v>
      </c>
      <c r="C426">
        <v>2023</v>
      </c>
      <c r="E426" s="10" t="s">
        <v>7945</v>
      </c>
      <c r="F426" t="s">
        <v>8471</v>
      </c>
      <c r="G426" t="s">
        <v>3980</v>
      </c>
    </row>
    <row r="427" spans="1:7" x14ac:dyDescent="0.25">
      <c r="A427" t="s">
        <v>346</v>
      </c>
      <c r="B427" t="s">
        <v>947</v>
      </c>
      <c r="C427">
        <v>2023</v>
      </c>
      <c r="E427" t="s">
        <v>2975</v>
      </c>
      <c r="F427" t="s">
        <v>8472</v>
      </c>
      <c r="G427" t="s">
        <v>3980</v>
      </c>
    </row>
    <row r="428" spans="1:7" x14ac:dyDescent="0.25">
      <c r="A428" t="s">
        <v>346</v>
      </c>
      <c r="B428" t="s">
        <v>951</v>
      </c>
      <c r="C428">
        <v>2023</v>
      </c>
      <c r="E428" t="s">
        <v>3022</v>
      </c>
      <c r="F428" t="s">
        <v>8473</v>
      </c>
      <c r="G428" t="s">
        <v>3980</v>
      </c>
    </row>
    <row r="429" spans="1:7" x14ac:dyDescent="0.25">
      <c r="A429" t="s">
        <v>866</v>
      </c>
      <c r="B429" t="s">
        <v>953</v>
      </c>
      <c r="C429">
        <v>2019</v>
      </c>
      <c r="E429" t="s">
        <v>3134</v>
      </c>
      <c r="F429" t="s">
        <v>8634</v>
      </c>
      <c r="G429" t="s">
        <v>3980</v>
      </c>
    </row>
    <row r="430" spans="1:7" x14ac:dyDescent="0.25">
      <c r="A430" t="s">
        <v>1944</v>
      </c>
      <c r="B430" t="s">
        <v>953</v>
      </c>
      <c r="C430">
        <v>2022</v>
      </c>
      <c r="E430" t="s">
        <v>3134</v>
      </c>
      <c r="F430" t="s">
        <v>8948</v>
      </c>
      <c r="G430" t="s">
        <v>3980</v>
      </c>
    </row>
    <row r="431" spans="1:7" x14ac:dyDescent="0.25">
      <c r="A431" t="s">
        <v>90</v>
      </c>
      <c r="B431" t="s">
        <v>953</v>
      </c>
      <c r="C431">
        <v>2017</v>
      </c>
      <c r="E431" t="s">
        <v>3134</v>
      </c>
      <c r="F431" t="s">
        <v>9074</v>
      </c>
      <c r="G431" t="s">
        <v>3980</v>
      </c>
    </row>
    <row r="432" spans="1:7" x14ac:dyDescent="0.25">
      <c r="A432" t="s">
        <v>1531</v>
      </c>
      <c r="B432" t="s">
        <v>957</v>
      </c>
      <c r="C432">
        <v>1995</v>
      </c>
      <c r="E432" t="s">
        <v>3247</v>
      </c>
      <c r="F432" t="s">
        <v>8833</v>
      </c>
      <c r="G432" t="s">
        <v>3980</v>
      </c>
    </row>
    <row r="433" spans="1:7" x14ac:dyDescent="0.25">
      <c r="A433" t="s">
        <v>1436</v>
      </c>
      <c r="B433" t="s">
        <v>960</v>
      </c>
      <c r="C433">
        <v>2018</v>
      </c>
      <c r="E433" s="10" t="s">
        <v>9805</v>
      </c>
      <c r="F433" t="s">
        <v>9804</v>
      </c>
      <c r="G433" t="s">
        <v>3980</v>
      </c>
    </row>
    <row r="434" spans="1:7" x14ac:dyDescent="0.25">
      <c r="A434" t="s">
        <v>1436</v>
      </c>
      <c r="B434" t="s">
        <v>964</v>
      </c>
      <c r="C434">
        <v>2018</v>
      </c>
      <c r="E434" t="s">
        <v>2975</v>
      </c>
      <c r="F434" t="s">
        <v>8819</v>
      </c>
      <c r="G434" t="s">
        <v>3980</v>
      </c>
    </row>
    <row r="435" spans="1:7" x14ac:dyDescent="0.25">
      <c r="A435" t="s">
        <v>1669</v>
      </c>
      <c r="B435" t="s">
        <v>964</v>
      </c>
      <c r="C435">
        <v>2002</v>
      </c>
      <c r="E435" t="s">
        <v>2975</v>
      </c>
      <c r="F435" t="s">
        <v>8864</v>
      </c>
      <c r="G435" t="s">
        <v>3980</v>
      </c>
    </row>
    <row r="436" spans="1:7" x14ac:dyDescent="0.25">
      <c r="A436" t="s">
        <v>1754</v>
      </c>
      <c r="B436" t="s">
        <v>964</v>
      </c>
      <c r="C436">
        <v>1995</v>
      </c>
      <c r="E436" t="s">
        <v>2975</v>
      </c>
      <c r="F436" t="s">
        <v>8884</v>
      </c>
      <c r="G436" t="s">
        <v>3980</v>
      </c>
    </row>
    <row r="437" spans="1:7" x14ac:dyDescent="0.25">
      <c r="A437" t="s">
        <v>2714</v>
      </c>
      <c r="B437" t="s">
        <v>964</v>
      </c>
      <c r="C437">
        <v>1993</v>
      </c>
      <c r="E437" t="s">
        <v>2975</v>
      </c>
      <c r="F437" t="s">
        <v>9513</v>
      </c>
      <c r="G437" t="s">
        <v>3980</v>
      </c>
    </row>
    <row r="438" spans="1:7" x14ac:dyDescent="0.25">
      <c r="A438" t="s">
        <v>2714</v>
      </c>
      <c r="B438" t="s">
        <v>970</v>
      </c>
      <c r="C438">
        <v>1993</v>
      </c>
      <c r="E438" t="s">
        <v>3006</v>
      </c>
      <c r="F438" t="s">
        <v>9514</v>
      </c>
      <c r="G438" t="s">
        <v>180</v>
      </c>
    </row>
    <row r="439" spans="1:7" x14ac:dyDescent="0.25">
      <c r="A439" t="s">
        <v>739</v>
      </c>
      <c r="B439" t="s">
        <v>973</v>
      </c>
      <c r="C439">
        <v>2015</v>
      </c>
      <c r="E439" t="s">
        <v>3094</v>
      </c>
      <c r="F439" t="s">
        <v>8562</v>
      </c>
      <c r="G439" t="s">
        <v>3980</v>
      </c>
    </row>
    <row r="440" spans="1:7" x14ac:dyDescent="0.25">
      <c r="A440" t="s">
        <v>249</v>
      </c>
      <c r="B440" t="s">
        <v>977</v>
      </c>
      <c r="C440">
        <v>1994</v>
      </c>
      <c r="E440" t="s">
        <v>2981</v>
      </c>
      <c r="F440" t="s">
        <v>9986</v>
      </c>
      <c r="G440" t="s">
        <v>180</v>
      </c>
    </row>
    <row r="441" spans="1:7" x14ac:dyDescent="0.25">
      <c r="A441" t="s">
        <v>253</v>
      </c>
      <c r="B441" t="s">
        <v>977</v>
      </c>
      <c r="C441">
        <v>1990</v>
      </c>
      <c r="E441" t="s">
        <v>2981</v>
      </c>
      <c r="F441" t="s">
        <v>9986</v>
      </c>
      <c r="G441" t="s">
        <v>180</v>
      </c>
    </row>
    <row r="442" spans="1:7" x14ac:dyDescent="0.25">
      <c r="A442" t="s">
        <v>515</v>
      </c>
      <c r="B442" t="s">
        <v>977</v>
      </c>
      <c r="C442">
        <v>1989</v>
      </c>
      <c r="E442" t="s">
        <v>3065</v>
      </c>
      <c r="F442" t="s">
        <v>8528</v>
      </c>
      <c r="G442" t="s">
        <v>3980</v>
      </c>
    </row>
    <row r="443" spans="1:7" x14ac:dyDescent="0.25">
      <c r="A443" t="s">
        <v>840</v>
      </c>
      <c r="B443" t="s">
        <v>977</v>
      </c>
      <c r="C443">
        <v>1996</v>
      </c>
      <c r="E443" t="s">
        <v>3065</v>
      </c>
      <c r="F443" t="s">
        <v>8616</v>
      </c>
      <c r="G443" t="s">
        <v>3980</v>
      </c>
    </row>
    <row r="444" spans="1:7" x14ac:dyDescent="0.25">
      <c r="A444" t="s">
        <v>915</v>
      </c>
      <c r="B444" t="s">
        <v>977</v>
      </c>
      <c r="C444">
        <v>2002</v>
      </c>
      <c r="E444" t="s">
        <v>2981</v>
      </c>
      <c r="F444" t="s">
        <v>9986</v>
      </c>
      <c r="G444" t="s">
        <v>180</v>
      </c>
    </row>
    <row r="445" spans="1:7" x14ac:dyDescent="0.25">
      <c r="A445" t="s">
        <v>957</v>
      </c>
      <c r="B445" t="s">
        <v>977</v>
      </c>
      <c r="C445">
        <v>2006</v>
      </c>
      <c r="E445" t="s">
        <v>3065</v>
      </c>
      <c r="F445" t="s">
        <v>8662</v>
      </c>
      <c r="G445" t="s">
        <v>3980</v>
      </c>
    </row>
    <row r="446" spans="1:7" x14ac:dyDescent="0.25">
      <c r="A446" t="s">
        <v>997</v>
      </c>
      <c r="B446" t="s">
        <v>977</v>
      </c>
      <c r="C446">
        <v>2006</v>
      </c>
      <c r="E446" t="s">
        <v>2981</v>
      </c>
      <c r="F446" t="s">
        <v>9986</v>
      </c>
      <c r="G446" t="s">
        <v>180</v>
      </c>
    </row>
    <row r="447" spans="1:7" x14ac:dyDescent="0.25">
      <c r="A447" t="s">
        <v>1020</v>
      </c>
      <c r="B447" t="s">
        <v>977</v>
      </c>
      <c r="C447">
        <v>2008</v>
      </c>
      <c r="E447" t="s">
        <v>2981</v>
      </c>
      <c r="F447" t="s">
        <v>9986</v>
      </c>
      <c r="G447" t="s">
        <v>180</v>
      </c>
    </row>
    <row r="448" spans="1:7" x14ac:dyDescent="0.25">
      <c r="A448" t="s">
        <v>2564</v>
      </c>
      <c r="B448" t="s">
        <v>977</v>
      </c>
      <c r="C448">
        <v>1998</v>
      </c>
      <c r="E448" t="s">
        <v>2981</v>
      </c>
      <c r="F448" t="s">
        <v>9986</v>
      </c>
      <c r="G448" t="s">
        <v>180</v>
      </c>
    </row>
    <row r="449" spans="1:7" x14ac:dyDescent="0.25">
      <c r="A449" t="s">
        <v>1569</v>
      </c>
      <c r="B449" t="s">
        <v>981</v>
      </c>
      <c r="C449">
        <v>2021</v>
      </c>
      <c r="E449" t="s">
        <v>2975</v>
      </c>
      <c r="F449" t="s">
        <v>8851</v>
      </c>
      <c r="G449" t="s">
        <v>3980</v>
      </c>
    </row>
    <row r="450" spans="1:7" x14ac:dyDescent="0.25">
      <c r="A450" t="s">
        <v>155</v>
      </c>
      <c r="B450" t="s">
        <v>985</v>
      </c>
      <c r="C450">
        <v>2011</v>
      </c>
      <c r="E450" t="s">
        <v>2975</v>
      </c>
      <c r="F450" t="s">
        <v>9232</v>
      </c>
      <c r="G450" t="s">
        <v>3980</v>
      </c>
    </row>
    <row r="451" spans="1:7" x14ac:dyDescent="0.25">
      <c r="A451" t="s">
        <v>997</v>
      </c>
      <c r="B451" t="s">
        <v>987</v>
      </c>
      <c r="C451">
        <v>2006</v>
      </c>
      <c r="E451" s="10" t="s">
        <v>9806</v>
      </c>
      <c r="F451" t="s">
        <v>9807</v>
      </c>
      <c r="G451" t="s">
        <v>3980</v>
      </c>
    </row>
    <row r="452" spans="1:7" x14ac:dyDescent="0.25">
      <c r="A452" t="s">
        <v>1531</v>
      </c>
      <c r="B452" t="s">
        <v>987</v>
      </c>
      <c r="C452">
        <v>1995</v>
      </c>
      <c r="E452" s="10" t="s">
        <v>9806</v>
      </c>
      <c r="F452" t="s">
        <v>9831</v>
      </c>
      <c r="G452" t="s">
        <v>3980</v>
      </c>
    </row>
    <row r="453" spans="1:7" x14ac:dyDescent="0.25">
      <c r="A453" t="s">
        <v>1565</v>
      </c>
      <c r="B453" t="s">
        <v>987</v>
      </c>
      <c r="C453">
        <v>2001</v>
      </c>
      <c r="E453" s="10" t="s">
        <v>9806</v>
      </c>
      <c r="F453" t="s">
        <v>9808</v>
      </c>
      <c r="G453" t="s">
        <v>3980</v>
      </c>
    </row>
    <row r="454" spans="1:7" x14ac:dyDescent="0.25">
      <c r="A454" t="s">
        <v>2714</v>
      </c>
      <c r="B454" t="s">
        <v>987</v>
      </c>
      <c r="C454">
        <v>1993</v>
      </c>
      <c r="E454" s="10" t="s">
        <v>9806</v>
      </c>
      <c r="F454" t="s">
        <v>9809</v>
      </c>
      <c r="G454" t="s">
        <v>3980</v>
      </c>
    </row>
    <row r="455" spans="1:7" x14ac:dyDescent="0.25">
      <c r="A455" t="s">
        <v>2166</v>
      </c>
      <c r="B455" t="s">
        <v>991</v>
      </c>
      <c r="C455">
        <v>2013</v>
      </c>
      <c r="E455" s="10" t="s">
        <v>8307</v>
      </c>
      <c r="F455" t="s">
        <v>9515</v>
      </c>
      <c r="G455" t="s">
        <v>180</v>
      </c>
    </row>
    <row r="456" spans="1:7" x14ac:dyDescent="0.25">
      <c r="A456" t="s">
        <v>752</v>
      </c>
      <c r="B456" t="s">
        <v>995</v>
      </c>
      <c r="C456">
        <v>2018</v>
      </c>
      <c r="E456" t="s">
        <v>3110</v>
      </c>
      <c r="F456" t="s">
        <v>8584</v>
      </c>
      <c r="G456" t="s">
        <v>3980</v>
      </c>
    </row>
    <row r="457" spans="1:7" x14ac:dyDescent="0.25">
      <c r="A457" t="s">
        <v>1287</v>
      </c>
      <c r="B457" t="s">
        <v>995</v>
      </c>
      <c r="C457">
        <v>2019</v>
      </c>
      <c r="E457" t="s">
        <v>3110</v>
      </c>
      <c r="F457" t="s">
        <v>8762</v>
      </c>
      <c r="G457" t="s">
        <v>3980</v>
      </c>
    </row>
    <row r="458" spans="1:7" x14ac:dyDescent="0.25">
      <c r="A458" t="s">
        <v>2166</v>
      </c>
      <c r="B458" t="s">
        <v>995</v>
      </c>
      <c r="C458">
        <v>2013</v>
      </c>
      <c r="E458" t="s">
        <v>3110</v>
      </c>
      <c r="F458" t="s">
        <v>9011</v>
      </c>
      <c r="G458" t="s">
        <v>3980</v>
      </c>
    </row>
    <row r="459" spans="1:7" x14ac:dyDescent="0.25">
      <c r="A459" t="s">
        <v>2328</v>
      </c>
      <c r="B459" t="s">
        <v>995</v>
      </c>
      <c r="C459">
        <v>2020</v>
      </c>
      <c r="E459" s="10" t="s">
        <v>9782</v>
      </c>
      <c r="F459" t="s">
        <v>9783</v>
      </c>
      <c r="G459" t="s">
        <v>3980</v>
      </c>
    </row>
    <row r="460" spans="1:7" x14ac:dyDescent="0.25">
      <c r="A460" t="s">
        <v>2421</v>
      </c>
      <c r="B460" t="s">
        <v>995</v>
      </c>
      <c r="C460">
        <v>2008</v>
      </c>
      <c r="E460" t="s">
        <v>3110</v>
      </c>
      <c r="F460" t="s">
        <v>9166</v>
      </c>
      <c r="G460" t="s">
        <v>3980</v>
      </c>
    </row>
    <row r="461" spans="1:7" x14ac:dyDescent="0.25">
      <c r="A461" t="s">
        <v>1277</v>
      </c>
      <c r="B461" t="s">
        <v>997</v>
      </c>
      <c r="C461">
        <v>1984</v>
      </c>
      <c r="E461" t="s">
        <v>3212</v>
      </c>
      <c r="F461" t="s">
        <v>8744</v>
      </c>
      <c r="G461" t="s">
        <v>3980</v>
      </c>
    </row>
    <row r="462" spans="1:7" x14ac:dyDescent="0.25">
      <c r="A462" t="s">
        <v>2587</v>
      </c>
      <c r="B462" t="s">
        <v>1001</v>
      </c>
      <c r="C462">
        <v>2019</v>
      </c>
      <c r="E462" t="s">
        <v>2975</v>
      </c>
      <c r="F462" t="s">
        <v>9211</v>
      </c>
      <c r="G462" t="s">
        <v>3980</v>
      </c>
    </row>
    <row r="463" spans="1:7" x14ac:dyDescent="0.25">
      <c r="A463" t="s">
        <v>2421</v>
      </c>
      <c r="B463" t="s">
        <v>1007</v>
      </c>
      <c r="C463">
        <v>2008</v>
      </c>
      <c r="E463" t="s">
        <v>3383</v>
      </c>
      <c r="F463" t="s">
        <v>9167</v>
      </c>
      <c r="G463" t="s">
        <v>3980</v>
      </c>
    </row>
    <row r="464" spans="1:7" x14ac:dyDescent="0.25">
      <c r="A464" t="s">
        <v>2797</v>
      </c>
      <c r="B464" t="s">
        <v>1010</v>
      </c>
      <c r="C464">
        <v>2021</v>
      </c>
      <c r="E464" t="s">
        <v>3006</v>
      </c>
      <c r="F464" t="s">
        <v>9516</v>
      </c>
      <c r="G464" t="s">
        <v>180</v>
      </c>
    </row>
    <row r="465" spans="1:7" x14ac:dyDescent="0.25">
      <c r="A465" t="s">
        <v>840</v>
      </c>
      <c r="B465" t="s">
        <v>1014</v>
      </c>
      <c r="C465">
        <v>1996</v>
      </c>
      <c r="E465" s="10" t="s">
        <v>9796</v>
      </c>
      <c r="F465" t="s">
        <v>9798</v>
      </c>
      <c r="G465" t="s">
        <v>3980</v>
      </c>
    </row>
    <row r="466" spans="1:7" x14ac:dyDescent="0.25">
      <c r="A466" t="s">
        <v>2328</v>
      </c>
      <c r="B466" t="s">
        <v>1014</v>
      </c>
      <c r="C466">
        <v>2020</v>
      </c>
      <c r="E466" s="10" t="s">
        <v>9796</v>
      </c>
      <c r="F466" t="s">
        <v>9797</v>
      </c>
      <c r="G466" t="s">
        <v>3980</v>
      </c>
    </row>
    <row r="467" spans="1:7" x14ac:dyDescent="0.25">
      <c r="A467" t="s">
        <v>2797</v>
      </c>
      <c r="B467" t="s">
        <v>1014</v>
      </c>
      <c r="C467">
        <v>2021</v>
      </c>
      <c r="E467" s="10" t="s">
        <v>9796</v>
      </c>
      <c r="F467" t="s">
        <v>9517</v>
      </c>
      <c r="G467" t="s">
        <v>3980</v>
      </c>
    </row>
    <row r="468" spans="1:7" x14ac:dyDescent="0.25">
      <c r="A468" t="s">
        <v>1020</v>
      </c>
      <c r="B468" t="s">
        <v>1018</v>
      </c>
      <c r="C468">
        <v>2008</v>
      </c>
      <c r="D468" t="s">
        <v>180</v>
      </c>
      <c r="F468" t="s">
        <v>9518</v>
      </c>
      <c r="G468" t="s">
        <v>3980</v>
      </c>
    </row>
    <row r="469" spans="1:7" x14ac:dyDescent="0.25">
      <c r="A469" t="s">
        <v>249</v>
      </c>
      <c r="B469" t="s">
        <v>1020</v>
      </c>
      <c r="C469">
        <v>1994</v>
      </c>
      <c r="F469" t="s">
        <v>9519</v>
      </c>
      <c r="G469" t="s">
        <v>180</v>
      </c>
    </row>
    <row r="470" spans="1:7" x14ac:dyDescent="0.25">
      <c r="A470" t="s">
        <v>253</v>
      </c>
      <c r="B470" t="s">
        <v>1020</v>
      </c>
      <c r="C470">
        <v>1990</v>
      </c>
      <c r="F470" t="s">
        <v>9520</v>
      </c>
      <c r="G470" t="s">
        <v>180</v>
      </c>
    </row>
    <row r="471" spans="1:7" x14ac:dyDescent="0.25">
      <c r="A471" t="s">
        <v>1788</v>
      </c>
      <c r="B471" t="s">
        <v>1020</v>
      </c>
      <c r="C471">
        <v>1987</v>
      </c>
      <c r="F471" t="s">
        <v>9521</v>
      </c>
      <c r="G471" t="s">
        <v>180</v>
      </c>
    </row>
    <row r="472" spans="1:7" x14ac:dyDescent="0.25">
      <c r="A472" t="s">
        <v>752</v>
      </c>
      <c r="B472" t="s">
        <v>1022</v>
      </c>
      <c r="C472">
        <v>2018</v>
      </c>
      <c r="E472" t="s">
        <v>2975</v>
      </c>
      <c r="F472" t="s">
        <v>9522</v>
      </c>
      <c r="G472" t="s">
        <v>180</v>
      </c>
    </row>
    <row r="473" spans="1:7" x14ac:dyDescent="0.25">
      <c r="A473" t="s">
        <v>1287</v>
      </c>
      <c r="B473" t="s">
        <v>1022</v>
      </c>
      <c r="C473">
        <v>2019</v>
      </c>
      <c r="E473" t="s">
        <v>2975</v>
      </c>
      <c r="F473" t="s">
        <v>9523</v>
      </c>
      <c r="G473" t="s">
        <v>180</v>
      </c>
    </row>
    <row r="474" spans="1:7" x14ac:dyDescent="0.25">
      <c r="A474" t="s">
        <v>90</v>
      </c>
      <c r="B474" t="s">
        <v>1022</v>
      </c>
      <c r="C474">
        <v>2017</v>
      </c>
      <c r="E474" t="s">
        <v>2975</v>
      </c>
      <c r="F474" t="s">
        <v>9524</v>
      </c>
      <c r="G474" t="s">
        <v>180</v>
      </c>
    </row>
    <row r="475" spans="1:7" x14ac:dyDescent="0.25">
      <c r="A475" t="s">
        <v>155</v>
      </c>
      <c r="B475" t="s">
        <v>1022</v>
      </c>
      <c r="C475">
        <v>2011</v>
      </c>
      <c r="E475" t="s">
        <v>2975</v>
      </c>
      <c r="F475" t="s">
        <v>9525</v>
      </c>
      <c r="G475" t="s">
        <v>180</v>
      </c>
    </row>
    <row r="476" spans="1:7" x14ac:dyDescent="0.25">
      <c r="A476" t="s">
        <v>90</v>
      </c>
      <c r="B476" t="s">
        <v>1027</v>
      </c>
      <c r="C476">
        <v>2017</v>
      </c>
      <c r="E476" t="s">
        <v>3349</v>
      </c>
      <c r="F476" t="s">
        <v>9075</v>
      </c>
      <c r="G476" t="s">
        <v>3980</v>
      </c>
    </row>
    <row r="477" spans="1:7" x14ac:dyDescent="0.25">
      <c r="A477" t="s">
        <v>1569</v>
      </c>
      <c r="B477" t="s">
        <v>1031</v>
      </c>
      <c r="C477">
        <v>2021</v>
      </c>
      <c r="E477" t="s">
        <v>3006</v>
      </c>
      <c r="F477" t="s">
        <v>9526</v>
      </c>
      <c r="G477" t="s">
        <v>180</v>
      </c>
    </row>
    <row r="478" spans="1:7" x14ac:dyDescent="0.25">
      <c r="A478" t="s">
        <v>2129</v>
      </c>
      <c r="B478" t="s">
        <v>1035</v>
      </c>
      <c r="C478">
        <v>2020</v>
      </c>
      <c r="E478" t="s">
        <v>3305</v>
      </c>
      <c r="F478" t="s">
        <v>9527</v>
      </c>
      <c r="G478" t="s">
        <v>3980</v>
      </c>
    </row>
    <row r="479" spans="1:7" x14ac:dyDescent="0.25">
      <c r="A479" t="s">
        <v>1287</v>
      </c>
      <c r="B479" t="s">
        <v>14219</v>
      </c>
      <c r="C479">
        <v>2019</v>
      </c>
      <c r="E479" s="10" t="s">
        <v>14222</v>
      </c>
      <c r="F479" t="s">
        <v>14223</v>
      </c>
      <c r="G479" t="s">
        <v>3980</v>
      </c>
    </row>
    <row r="480" spans="1:7" x14ac:dyDescent="0.25">
      <c r="A480" t="s">
        <v>1788</v>
      </c>
      <c r="B480" t="s">
        <v>14219</v>
      </c>
      <c r="C480">
        <v>1987</v>
      </c>
      <c r="E480" s="10" t="s">
        <v>14222</v>
      </c>
      <c r="F480" t="s">
        <v>14223</v>
      </c>
      <c r="G480" t="s">
        <v>3980</v>
      </c>
    </row>
    <row r="481" spans="1:7" x14ac:dyDescent="0.25">
      <c r="A481" t="s">
        <v>1848</v>
      </c>
      <c r="B481" t="s">
        <v>1039</v>
      </c>
      <c r="C481">
        <v>2015</v>
      </c>
      <c r="E481" t="s">
        <v>3289</v>
      </c>
      <c r="F481" t="s">
        <v>8929</v>
      </c>
      <c r="G481" t="s">
        <v>3980</v>
      </c>
    </row>
    <row r="482" spans="1:7" x14ac:dyDescent="0.25">
      <c r="A482" t="s">
        <v>2421</v>
      </c>
      <c r="B482" t="s">
        <v>1039</v>
      </c>
      <c r="C482">
        <v>2008</v>
      </c>
      <c r="E482" t="s">
        <v>3289</v>
      </c>
      <c r="F482" t="s">
        <v>9168</v>
      </c>
      <c r="G482" t="s">
        <v>3980</v>
      </c>
    </row>
    <row r="483" spans="1:7" x14ac:dyDescent="0.25">
      <c r="A483" t="s">
        <v>155</v>
      </c>
      <c r="B483" t="s">
        <v>1039</v>
      </c>
      <c r="C483">
        <v>2011</v>
      </c>
      <c r="E483" t="s">
        <v>3289</v>
      </c>
      <c r="F483" t="s">
        <v>9233</v>
      </c>
      <c r="G483" t="s">
        <v>3980</v>
      </c>
    </row>
    <row r="484" spans="1:7" x14ac:dyDescent="0.25">
      <c r="A484" t="s">
        <v>483</v>
      </c>
      <c r="B484" t="s">
        <v>1043</v>
      </c>
      <c r="C484">
        <v>2009</v>
      </c>
      <c r="E484" t="s">
        <v>3051</v>
      </c>
      <c r="F484" t="s">
        <v>8505</v>
      </c>
      <c r="G484" t="s">
        <v>3980</v>
      </c>
    </row>
    <row r="485" spans="1:7" x14ac:dyDescent="0.25">
      <c r="A485" t="s">
        <v>739</v>
      </c>
      <c r="B485" t="s">
        <v>1043</v>
      </c>
      <c r="C485">
        <v>2015</v>
      </c>
      <c r="E485" t="s">
        <v>3095</v>
      </c>
      <c r="F485" t="s">
        <v>8563</v>
      </c>
      <c r="G485" t="s">
        <v>3980</v>
      </c>
    </row>
    <row r="486" spans="1:7" x14ac:dyDescent="0.25">
      <c r="A486" t="s">
        <v>840</v>
      </c>
      <c r="B486" t="s">
        <v>1043</v>
      </c>
      <c r="C486">
        <v>1996</v>
      </c>
      <c r="E486" t="s">
        <v>3051</v>
      </c>
      <c r="F486" t="s">
        <v>8617</v>
      </c>
      <c r="G486" t="s">
        <v>3980</v>
      </c>
    </row>
    <row r="487" spans="1:7" x14ac:dyDescent="0.25">
      <c r="A487" t="s">
        <v>1039</v>
      </c>
      <c r="B487" t="s">
        <v>1043</v>
      </c>
      <c r="C487">
        <v>2016</v>
      </c>
      <c r="E487" t="s">
        <v>3095</v>
      </c>
      <c r="F487" t="s">
        <v>8684</v>
      </c>
      <c r="G487" t="s">
        <v>3980</v>
      </c>
    </row>
    <row r="488" spans="1:7" x14ac:dyDescent="0.25">
      <c r="A488" t="s">
        <v>1358</v>
      </c>
      <c r="B488" t="s">
        <v>1043</v>
      </c>
      <c r="C488">
        <v>2018</v>
      </c>
      <c r="E488" t="s">
        <v>3095</v>
      </c>
      <c r="F488" t="s">
        <v>8793</v>
      </c>
      <c r="G488" t="s">
        <v>3980</v>
      </c>
    </row>
    <row r="489" spans="1:7" x14ac:dyDescent="0.25">
      <c r="A489" t="s">
        <v>2474</v>
      </c>
      <c r="B489" t="s">
        <v>1043</v>
      </c>
      <c r="C489">
        <v>2020</v>
      </c>
      <c r="E489" t="s">
        <v>3051</v>
      </c>
      <c r="F489" t="s">
        <v>9192</v>
      </c>
      <c r="G489" t="s">
        <v>3980</v>
      </c>
    </row>
    <row r="490" spans="1:7" x14ac:dyDescent="0.25">
      <c r="A490" t="s">
        <v>2618</v>
      </c>
      <c r="B490" t="s">
        <v>1045</v>
      </c>
      <c r="C490">
        <v>2000</v>
      </c>
      <c r="D490" t="s">
        <v>180</v>
      </c>
      <c r="E490" t="s">
        <v>3318</v>
      </c>
      <c r="F490" t="s">
        <v>9273</v>
      </c>
      <c r="G490" t="s">
        <v>3980</v>
      </c>
    </row>
    <row r="491" spans="1:7" x14ac:dyDescent="0.25">
      <c r="A491" t="s">
        <v>2714</v>
      </c>
      <c r="B491" t="s">
        <v>1048</v>
      </c>
      <c r="C491">
        <v>1993</v>
      </c>
      <c r="D491" t="s">
        <v>180</v>
      </c>
      <c r="F491" t="s">
        <v>9528</v>
      </c>
      <c r="G491" t="s">
        <v>3980</v>
      </c>
    </row>
    <row r="492" spans="1:7" x14ac:dyDescent="0.25">
      <c r="A492" t="s">
        <v>1048</v>
      </c>
      <c r="B492" t="s">
        <v>1050</v>
      </c>
      <c r="C492">
        <v>2015</v>
      </c>
      <c r="D492" t="s">
        <v>180</v>
      </c>
      <c r="F492" t="s">
        <v>9529</v>
      </c>
      <c r="G492" t="s">
        <v>3980</v>
      </c>
    </row>
    <row r="493" spans="1:7" x14ac:dyDescent="0.25">
      <c r="A493" t="s">
        <v>771</v>
      </c>
      <c r="B493" t="s">
        <v>1052</v>
      </c>
      <c r="C493">
        <v>2023</v>
      </c>
      <c r="E493" t="s">
        <v>2975</v>
      </c>
      <c r="F493" t="s">
        <v>8598</v>
      </c>
      <c r="G493" t="s">
        <v>3980</v>
      </c>
    </row>
    <row r="494" spans="1:7" x14ac:dyDescent="0.25">
      <c r="A494" t="s">
        <v>2129</v>
      </c>
      <c r="B494" t="s">
        <v>1052</v>
      </c>
      <c r="C494">
        <v>2020</v>
      </c>
      <c r="E494" t="s">
        <v>2975</v>
      </c>
      <c r="F494" t="s">
        <v>8973</v>
      </c>
      <c r="G494" t="s">
        <v>3980</v>
      </c>
    </row>
    <row r="495" spans="1:7" x14ac:dyDescent="0.25">
      <c r="A495" t="s">
        <v>90</v>
      </c>
      <c r="B495" t="s">
        <v>1052</v>
      </c>
      <c r="C495">
        <v>2017</v>
      </c>
      <c r="E495" t="s">
        <v>2975</v>
      </c>
      <c r="F495" t="s">
        <v>9076</v>
      </c>
      <c r="G495" t="s">
        <v>3980</v>
      </c>
    </row>
    <row r="496" spans="1:7" x14ac:dyDescent="0.25">
      <c r="A496" t="s">
        <v>923</v>
      </c>
      <c r="B496" t="s">
        <v>1060</v>
      </c>
      <c r="C496">
        <v>2015</v>
      </c>
      <c r="E496" s="10" t="s">
        <v>8378</v>
      </c>
      <c r="F496" t="s">
        <v>8651</v>
      </c>
      <c r="G496" t="s">
        <v>3980</v>
      </c>
    </row>
    <row r="497" spans="1:7" x14ac:dyDescent="0.25">
      <c r="A497" t="s">
        <v>1039</v>
      </c>
      <c r="B497" t="s">
        <v>1060</v>
      </c>
      <c r="C497">
        <v>2016</v>
      </c>
      <c r="D497" t="s">
        <v>180</v>
      </c>
      <c r="F497" t="s">
        <v>9530</v>
      </c>
      <c r="G497" t="s">
        <v>3980</v>
      </c>
    </row>
    <row r="498" spans="1:7" x14ac:dyDescent="0.25">
      <c r="A498" t="s">
        <v>2499</v>
      </c>
      <c r="B498" t="s">
        <v>1064</v>
      </c>
      <c r="C498">
        <v>2021</v>
      </c>
      <c r="E498" t="s">
        <v>3006</v>
      </c>
      <c r="F498" t="s">
        <v>9531</v>
      </c>
      <c r="G498" t="s">
        <v>180</v>
      </c>
    </row>
    <row r="499" spans="1:7" x14ac:dyDescent="0.25">
      <c r="A499" t="s">
        <v>2147</v>
      </c>
      <c r="B499" t="s">
        <v>1073</v>
      </c>
      <c r="C499">
        <v>1980</v>
      </c>
      <c r="E499" t="s">
        <v>3313</v>
      </c>
      <c r="F499" t="s">
        <v>8992</v>
      </c>
      <c r="G499" t="s">
        <v>3980</v>
      </c>
    </row>
    <row r="500" spans="1:7" x14ac:dyDescent="0.25">
      <c r="A500" t="s">
        <v>1788</v>
      </c>
      <c r="B500" t="s">
        <v>1076</v>
      </c>
      <c r="C500">
        <v>1987</v>
      </c>
      <c r="E500" t="s">
        <v>3269</v>
      </c>
      <c r="F500" t="s">
        <v>8893</v>
      </c>
      <c r="G500" t="s">
        <v>3980</v>
      </c>
    </row>
    <row r="501" spans="1:7" x14ac:dyDescent="0.25">
      <c r="A501" t="s">
        <v>897</v>
      </c>
      <c r="B501" t="s">
        <v>1078</v>
      </c>
      <c r="C501">
        <v>2022</v>
      </c>
      <c r="E501" t="s">
        <v>1081</v>
      </c>
      <c r="F501" t="s">
        <v>8638</v>
      </c>
      <c r="G501" t="s">
        <v>3980</v>
      </c>
    </row>
    <row r="502" spans="1:7" x14ac:dyDescent="0.25">
      <c r="A502" t="s">
        <v>2421</v>
      </c>
      <c r="B502" t="s">
        <v>1078</v>
      </c>
      <c r="C502">
        <v>2008</v>
      </c>
      <c r="E502" t="s">
        <v>1081</v>
      </c>
      <c r="F502" t="s">
        <v>9169</v>
      </c>
      <c r="G502" t="s">
        <v>3980</v>
      </c>
    </row>
    <row r="503" spans="1:7" x14ac:dyDescent="0.25">
      <c r="A503" t="s">
        <v>1436</v>
      </c>
      <c r="B503" t="s">
        <v>1082</v>
      </c>
      <c r="C503">
        <v>2018</v>
      </c>
      <c r="E503" t="s">
        <v>3239</v>
      </c>
      <c r="F503" t="s">
        <v>9987</v>
      </c>
      <c r="G503" t="s">
        <v>180</v>
      </c>
    </row>
    <row r="504" spans="1:7" x14ac:dyDescent="0.25">
      <c r="A504" t="s">
        <v>90</v>
      </c>
      <c r="B504" t="s">
        <v>1082</v>
      </c>
      <c r="C504">
        <v>2017</v>
      </c>
      <c r="E504" t="s">
        <v>3239</v>
      </c>
      <c r="F504" t="s">
        <v>9987</v>
      </c>
      <c r="G504" t="s">
        <v>180</v>
      </c>
    </row>
    <row r="505" spans="1:7" x14ac:dyDescent="0.25">
      <c r="A505" t="s">
        <v>571</v>
      </c>
      <c r="B505" t="s">
        <v>1086</v>
      </c>
      <c r="C505">
        <v>1998</v>
      </c>
      <c r="D505" t="s">
        <v>180</v>
      </c>
      <c r="F505" t="s">
        <v>9532</v>
      </c>
      <c r="G505" t="s">
        <v>3980</v>
      </c>
    </row>
    <row r="506" spans="1:7" x14ac:dyDescent="0.25">
      <c r="A506" t="s">
        <v>2797</v>
      </c>
      <c r="B506" t="s">
        <v>1089</v>
      </c>
      <c r="C506">
        <v>2021</v>
      </c>
      <c r="E506" t="s">
        <v>1092</v>
      </c>
      <c r="F506" t="s">
        <v>9293</v>
      </c>
      <c r="G506" t="s">
        <v>3980</v>
      </c>
    </row>
    <row r="507" spans="1:7" x14ac:dyDescent="0.25">
      <c r="A507" t="s">
        <v>2370</v>
      </c>
      <c r="B507" t="s">
        <v>1093</v>
      </c>
      <c r="C507">
        <v>2021</v>
      </c>
      <c r="E507" t="s">
        <v>3006</v>
      </c>
      <c r="F507" t="s">
        <v>9533</v>
      </c>
      <c r="G507" t="s">
        <v>180</v>
      </c>
    </row>
    <row r="508" spans="1:7" x14ac:dyDescent="0.25">
      <c r="A508" t="s">
        <v>2166</v>
      </c>
      <c r="B508" t="s">
        <v>1097</v>
      </c>
      <c r="C508">
        <v>2013</v>
      </c>
      <c r="E508" t="s">
        <v>3323</v>
      </c>
      <c r="F508" t="s">
        <v>9012</v>
      </c>
      <c r="G508" t="s">
        <v>3980</v>
      </c>
    </row>
    <row r="509" spans="1:7" x14ac:dyDescent="0.25">
      <c r="A509" t="s">
        <v>2421</v>
      </c>
      <c r="B509" t="s">
        <v>1097</v>
      </c>
      <c r="C509">
        <v>2008</v>
      </c>
      <c r="E509" t="s">
        <v>3323</v>
      </c>
      <c r="F509" t="s">
        <v>9170</v>
      </c>
      <c r="G509" t="s">
        <v>3980</v>
      </c>
    </row>
    <row r="510" spans="1:7" x14ac:dyDescent="0.25">
      <c r="A510" t="s">
        <v>779</v>
      </c>
      <c r="B510" t="s">
        <v>1101</v>
      </c>
      <c r="C510">
        <v>2023</v>
      </c>
      <c r="E510" t="s">
        <v>2975</v>
      </c>
      <c r="F510" t="s">
        <v>8602</v>
      </c>
      <c r="G510" t="s">
        <v>3980</v>
      </c>
    </row>
    <row r="511" spans="1:7" x14ac:dyDescent="0.25">
      <c r="A511" t="s">
        <v>1082</v>
      </c>
      <c r="B511" t="s">
        <v>1101</v>
      </c>
      <c r="C511">
        <v>2021</v>
      </c>
      <c r="E511" t="s">
        <v>2975</v>
      </c>
      <c r="F511" t="s">
        <v>8702</v>
      </c>
      <c r="G511" t="s">
        <v>3980</v>
      </c>
    </row>
    <row r="512" spans="1:7" x14ac:dyDescent="0.25">
      <c r="A512" t="s">
        <v>1436</v>
      </c>
      <c r="B512" t="s">
        <v>1101</v>
      </c>
      <c r="C512">
        <v>2018</v>
      </c>
      <c r="E512" t="s">
        <v>3240</v>
      </c>
      <c r="F512" t="s">
        <v>8820</v>
      </c>
      <c r="G512" t="s">
        <v>3980</v>
      </c>
    </row>
    <row r="513" spans="1:7" x14ac:dyDescent="0.25">
      <c r="A513" t="s">
        <v>90</v>
      </c>
      <c r="B513" t="s">
        <v>1101</v>
      </c>
      <c r="C513">
        <v>2017</v>
      </c>
      <c r="E513" t="s">
        <v>3240</v>
      </c>
      <c r="F513" t="s">
        <v>9077</v>
      </c>
      <c r="G513" t="s">
        <v>3980</v>
      </c>
    </row>
    <row r="514" spans="1:7" x14ac:dyDescent="0.25">
      <c r="A514" t="s">
        <v>339</v>
      </c>
      <c r="B514" t="s">
        <v>1104</v>
      </c>
      <c r="C514">
        <v>2022</v>
      </c>
      <c r="E514" s="10" t="s">
        <v>8308</v>
      </c>
      <c r="F514" t="s">
        <v>8454</v>
      </c>
      <c r="G514" t="s">
        <v>3980</v>
      </c>
    </row>
    <row r="515" spans="1:7" x14ac:dyDescent="0.25">
      <c r="A515" t="s">
        <v>490</v>
      </c>
      <c r="B515" t="s">
        <v>1104</v>
      </c>
      <c r="C515">
        <v>2022</v>
      </c>
      <c r="E515" s="10" t="s">
        <v>8308</v>
      </c>
      <c r="F515" t="s">
        <v>8515</v>
      </c>
      <c r="G515" t="s">
        <v>3980</v>
      </c>
    </row>
    <row r="516" spans="1:7" x14ac:dyDescent="0.25">
      <c r="A516" t="s">
        <v>1944</v>
      </c>
      <c r="B516" t="s">
        <v>1104</v>
      </c>
      <c r="C516">
        <v>2022</v>
      </c>
      <c r="E516" s="10" t="s">
        <v>8308</v>
      </c>
      <c r="F516" t="s">
        <v>8949</v>
      </c>
      <c r="G516" t="s">
        <v>3980</v>
      </c>
    </row>
    <row r="517" spans="1:7" x14ac:dyDescent="0.25">
      <c r="A517" t="s">
        <v>1108</v>
      </c>
      <c r="B517" t="s">
        <v>1112</v>
      </c>
      <c r="C517">
        <v>2018</v>
      </c>
      <c r="D517" t="s">
        <v>180</v>
      </c>
      <c r="F517" t="s">
        <v>9534</v>
      </c>
      <c r="G517" t="s">
        <v>3980</v>
      </c>
    </row>
    <row r="518" spans="1:7" x14ac:dyDescent="0.25">
      <c r="A518" t="s">
        <v>1137</v>
      </c>
      <c r="B518" t="s">
        <v>1116</v>
      </c>
      <c r="C518">
        <v>2012</v>
      </c>
      <c r="E518" t="s">
        <v>3194</v>
      </c>
      <c r="F518" t="s">
        <v>8715</v>
      </c>
      <c r="G518" t="s">
        <v>3980</v>
      </c>
    </row>
    <row r="519" spans="1:7" x14ac:dyDescent="0.25">
      <c r="A519" t="s">
        <v>90</v>
      </c>
      <c r="B519" t="s">
        <v>1116</v>
      </c>
      <c r="C519">
        <v>2017</v>
      </c>
      <c r="E519" t="s">
        <v>3194</v>
      </c>
      <c r="F519" t="s">
        <v>9078</v>
      </c>
      <c r="G519" t="s">
        <v>3980</v>
      </c>
    </row>
    <row r="520" spans="1:7" x14ac:dyDescent="0.25">
      <c r="A520" t="s">
        <v>1287</v>
      </c>
      <c r="B520" t="s">
        <v>1122</v>
      </c>
      <c r="C520">
        <v>2019</v>
      </c>
      <c r="E520" t="s">
        <v>3218</v>
      </c>
      <c r="F520" t="s">
        <v>8763</v>
      </c>
      <c r="G520" t="s">
        <v>3980</v>
      </c>
    </row>
    <row r="521" spans="1:7" x14ac:dyDescent="0.25">
      <c r="A521" t="s">
        <v>90</v>
      </c>
      <c r="B521" t="s">
        <v>1122</v>
      </c>
      <c r="C521">
        <v>2017</v>
      </c>
      <c r="E521" t="s">
        <v>3218</v>
      </c>
      <c r="F521" t="s">
        <v>9079</v>
      </c>
      <c r="G521" t="s">
        <v>3980</v>
      </c>
    </row>
    <row r="522" spans="1:7" x14ac:dyDescent="0.25">
      <c r="A522" t="s">
        <v>155</v>
      </c>
      <c r="B522" t="s">
        <v>1126</v>
      </c>
      <c r="C522">
        <v>2011</v>
      </c>
      <c r="E522" t="s">
        <v>3006</v>
      </c>
      <c r="F522" t="s">
        <v>9535</v>
      </c>
      <c r="G522" t="s">
        <v>180</v>
      </c>
    </row>
    <row r="523" spans="1:7" x14ac:dyDescent="0.25">
      <c r="A523" t="s">
        <v>1428</v>
      </c>
      <c r="B523" t="s">
        <v>1130</v>
      </c>
      <c r="C523">
        <v>2021</v>
      </c>
      <c r="E523" t="s">
        <v>3232</v>
      </c>
      <c r="F523" t="s">
        <v>8802</v>
      </c>
      <c r="G523" t="s">
        <v>3980</v>
      </c>
    </row>
    <row r="524" spans="1:7" x14ac:dyDescent="0.25">
      <c r="A524" t="s">
        <v>249</v>
      </c>
      <c r="B524" t="s">
        <v>1134</v>
      </c>
      <c r="C524">
        <v>1994</v>
      </c>
      <c r="E524" t="s">
        <v>2982</v>
      </c>
      <c r="F524" t="s">
        <v>8423</v>
      </c>
      <c r="G524" t="s">
        <v>3980</v>
      </c>
    </row>
    <row r="525" spans="1:7" x14ac:dyDescent="0.25">
      <c r="A525" t="s">
        <v>915</v>
      </c>
      <c r="B525" t="s">
        <v>1134</v>
      </c>
      <c r="C525">
        <v>2002</v>
      </c>
      <c r="E525" t="s">
        <v>2982</v>
      </c>
      <c r="F525" t="s">
        <v>8645</v>
      </c>
      <c r="G525" t="s">
        <v>3980</v>
      </c>
    </row>
    <row r="526" spans="1:7" x14ac:dyDescent="0.25">
      <c r="A526" t="s">
        <v>1531</v>
      </c>
      <c r="B526" t="s">
        <v>1134</v>
      </c>
      <c r="C526">
        <v>1995</v>
      </c>
      <c r="E526" t="s">
        <v>2982</v>
      </c>
      <c r="F526" t="s">
        <v>9386</v>
      </c>
      <c r="G526" t="s">
        <v>3980</v>
      </c>
    </row>
    <row r="527" spans="1:7" x14ac:dyDescent="0.25">
      <c r="A527" t="s">
        <v>1788</v>
      </c>
      <c r="B527" t="s">
        <v>1134</v>
      </c>
      <c r="C527">
        <v>1987</v>
      </c>
      <c r="E527" t="s">
        <v>2982</v>
      </c>
      <c r="F527" t="s">
        <v>8894</v>
      </c>
      <c r="G527" t="s">
        <v>3980</v>
      </c>
    </row>
    <row r="528" spans="1:7" x14ac:dyDescent="0.25">
      <c r="A528" t="s">
        <v>2421</v>
      </c>
      <c r="B528" t="s">
        <v>1137</v>
      </c>
      <c r="C528">
        <v>2008</v>
      </c>
      <c r="E528" t="s">
        <v>3384</v>
      </c>
      <c r="F528" t="s">
        <v>9536</v>
      </c>
      <c r="G528" t="s">
        <v>180</v>
      </c>
    </row>
    <row r="529" spans="1:7" x14ac:dyDescent="0.25">
      <c r="A529" t="s">
        <v>2867</v>
      </c>
      <c r="B529" t="s">
        <v>1137</v>
      </c>
      <c r="C529">
        <v>2005</v>
      </c>
      <c r="E529" s="10" t="s">
        <v>8358</v>
      </c>
      <c r="F529" t="s">
        <v>9325</v>
      </c>
      <c r="G529" t="s">
        <v>3980</v>
      </c>
    </row>
    <row r="530" spans="1:7" x14ac:dyDescent="0.25">
      <c r="A530" t="s">
        <v>155</v>
      </c>
      <c r="B530" t="s">
        <v>1141</v>
      </c>
      <c r="C530">
        <v>2011</v>
      </c>
      <c r="E530" t="s">
        <v>3396</v>
      </c>
      <c r="F530" t="s">
        <v>9234</v>
      </c>
      <c r="G530" t="s">
        <v>3980</v>
      </c>
    </row>
    <row r="531" spans="1:7" x14ac:dyDescent="0.25">
      <c r="A531" t="s">
        <v>752</v>
      </c>
      <c r="B531" t="s">
        <v>1144</v>
      </c>
      <c r="C531">
        <v>2018</v>
      </c>
      <c r="E531" t="s">
        <v>3111</v>
      </c>
      <c r="F531" t="s">
        <v>8585</v>
      </c>
      <c r="G531" t="s">
        <v>3980</v>
      </c>
    </row>
    <row r="532" spans="1:7" x14ac:dyDescent="0.25">
      <c r="A532" t="s">
        <v>2166</v>
      </c>
      <c r="B532" t="s">
        <v>1144</v>
      </c>
      <c r="C532">
        <v>2013</v>
      </c>
      <c r="E532" t="s">
        <v>3111</v>
      </c>
      <c r="F532" t="s">
        <v>9013</v>
      </c>
      <c r="G532" t="s">
        <v>3980</v>
      </c>
    </row>
    <row r="533" spans="1:7" x14ac:dyDescent="0.25">
      <c r="A533" t="s">
        <v>2708</v>
      </c>
      <c r="B533" t="s">
        <v>1148</v>
      </c>
      <c r="C533">
        <v>1999</v>
      </c>
      <c r="E533" t="s">
        <v>3408</v>
      </c>
      <c r="F533" t="s">
        <v>9278</v>
      </c>
      <c r="G533" t="s">
        <v>3980</v>
      </c>
    </row>
    <row r="534" spans="1:7" x14ac:dyDescent="0.25">
      <c r="A534" t="s">
        <v>1654</v>
      </c>
      <c r="B534" t="s">
        <v>1150</v>
      </c>
      <c r="C534">
        <v>2011</v>
      </c>
      <c r="D534" t="s">
        <v>180</v>
      </c>
      <c r="F534" t="s">
        <v>9537</v>
      </c>
      <c r="G534" t="s">
        <v>3980</v>
      </c>
    </row>
    <row r="535" spans="1:7" x14ac:dyDescent="0.25">
      <c r="A535" t="s">
        <v>1739</v>
      </c>
      <c r="B535" t="s">
        <v>1150</v>
      </c>
      <c r="C535">
        <v>2011</v>
      </c>
      <c r="D535" t="s">
        <v>180</v>
      </c>
      <c r="F535" t="s">
        <v>9538</v>
      </c>
      <c r="G535" t="s">
        <v>3980</v>
      </c>
    </row>
    <row r="536" spans="1:7" x14ac:dyDescent="0.25">
      <c r="A536" t="s">
        <v>1754</v>
      </c>
      <c r="B536" t="s">
        <v>9813</v>
      </c>
      <c r="C536">
        <v>1995</v>
      </c>
      <c r="E536" s="10" t="s">
        <v>9814</v>
      </c>
      <c r="F536" t="s">
        <v>9817</v>
      </c>
      <c r="G536" t="s">
        <v>3980</v>
      </c>
    </row>
    <row r="537" spans="1:7" x14ac:dyDescent="0.25">
      <c r="A537" t="s">
        <v>1963</v>
      </c>
      <c r="B537" t="s">
        <v>9813</v>
      </c>
      <c r="C537">
        <v>2012</v>
      </c>
      <c r="E537" s="10" t="s">
        <v>9814</v>
      </c>
      <c r="F537" t="s">
        <v>9815</v>
      </c>
      <c r="G537" t="s">
        <v>3980</v>
      </c>
    </row>
    <row r="538" spans="1:7" x14ac:dyDescent="0.25">
      <c r="A538" t="s">
        <v>2279</v>
      </c>
      <c r="B538" t="s">
        <v>9813</v>
      </c>
      <c r="C538">
        <v>2014</v>
      </c>
      <c r="E538" s="10" t="s">
        <v>9814</v>
      </c>
      <c r="F538" t="s">
        <v>9816</v>
      </c>
      <c r="G538" t="s">
        <v>3980</v>
      </c>
    </row>
    <row r="539" spans="1:7" x14ac:dyDescent="0.25">
      <c r="A539" t="s">
        <v>752</v>
      </c>
      <c r="B539" t="s">
        <v>1152</v>
      </c>
      <c r="C539">
        <v>2018</v>
      </c>
      <c r="E539" t="s">
        <v>3112</v>
      </c>
      <c r="F539" t="s">
        <v>8586</v>
      </c>
      <c r="G539" t="s">
        <v>3980</v>
      </c>
    </row>
    <row r="540" spans="1:7" x14ac:dyDescent="0.25">
      <c r="A540" t="s">
        <v>1039</v>
      </c>
      <c r="B540" t="s">
        <v>1152</v>
      </c>
      <c r="C540">
        <v>2016</v>
      </c>
      <c r="E540" t="s">
        <v>3112</v>
      </c>
      <c r="F540" t="s">
        <v>8685</v>
      </c>
      <c r="G540" t="s">
        <v>3980</v>
      </c>
    </row>
    <row r="541" spans="1:7" x14ac:dyDescent="0.25">
      <c r="A541" t="s">
        <v>2247</v>
      </c>
      <c r="B541" t="s">
        <v>1152</v>
      </c>
      <c r="C541">
        <v>2020</v>
      </c>
      <c r="E541" t="s">
        <v>2975</v>
      </c>
      <c r="F541" t="s">
        <v>9028</v>
      </c>
      <c r="G541" t="s">
        <v>3980</v>
      </c>
    </row>
    <row r="542" spans="1:7" x14ac:dyDescent="0.25">
      <c r="A542" t="s">
        <v>346</v>
      </c>
      <c r="B542" t="s">
        <v>1156</v>
      </c>
      <c r="C542">
        <v>2023</v>
      </c>
      <c r="E542" t="s">
        <v>3023</v>
      </c>
      <c r="F542" t="s">
        <v>8474</v>
      </c>
      <c r="G542" t="s">
        <v>3980</v>
      </c>
    </row>
    <row r="543" spans="1:7" x14ac:dyDescent="0.25">
      <c r="A543" t="s">
        <v>702</v>
      </c>
      <c r="B543" t="s">
        <v>1159</v>
      </c>
      <c r="C543">
        <v>2022</v>
      </c>
      <c r="E543" t="s">
        <v>3082</v>
      </c>
      <c r="F543" t="s">
        <v>8548</v>
      </c>
      <c r="G543" t="s">
        <v>3980</v>
      </c>
    </row>
    <row r="544" spans="1:7" x14ac:dyDescent="0.25">
      <c r="A544" t="s">
        <v>1287</v>
      </c>
      <c r="B544" t="s">
        <v>1159</v>
      </c>
      <c r="C544">
        <v>2019</v>
      </c>
      <c r="E544" t="s">
        <v>3082</v>
      </c>
      <c r="F544" t="s">
        <v>8764</v>
      </c>
      <c r="G544" t="s">
        <v>3980</v>
      </c>
    </row>
    <row r="545" spans="1:7" x14ac:dyDescent="0.25">
      <c r="A545" t="s">
        <v>2129</v>
      </c>
      <c r="B545" t="s">
        <v>1161</v>
      </c>
      <c r="C545">
        <v>2020</v>
      </c>
      <c r="E545" t="s">
        <v>3006</v>
      </c>
      <c r="F545" t="s">
        <v>9539</v>
      </c>
      <c r="G545" t="s">
        <v>180</v>
      </c>
    </row>
    <row r="546" spans="1:7" x14ac:dyDescent="0.25">
      <c r="A546" t="s">
        <v>249</v>
      </c>
      <c r="B546" t="s">
        <v>1164</v>
      </c>
      <c r="C546">
        <v>1994</v>
      </c>
      <c r="E546" s="10" t="s">
        <v>8400</v>
      </c>
      <c r="F546" t="s">
        <v>8401</v>
      </c>
      <c r="G546" t="s">
        <v>3980</v>
      </c>
    </row>
    <row r="547" spans="1:7" x14ac:dyDescent="0.25">
      <c r="A547" t="s">
        <v>1277</v>
      </c>
      <c r="B547" t="s">
        <v>1164</v>
      </c>
      <c r="C547">
        <v>1984</v>
      </c>
      <c r="E547" t="s">
        <v>3213</v>
      </c>
      <c r="F547" t="s">
        <v>8745</v>
      </c>
      <c r="G547" t="s">
        <v>3980</v>
      </c>
    </row>
    <row r="548" spans="1:7" x14ac:dyDescent="0.25">
      <c r="A548" t="s">
        <v>1164</v>
      </c>
      <c r="B548" t="s">
        <v>1167</v>
      </c>
      <c r="C548">
        <v>2002</v>
      </c>
      <c r="D548" t="s">
        <v>180</v>
      </c>
      <c r="F548" t="s">
        <v>9540</v>
      </c>
      <c r="G548" t="s">
        <v>3980</v>
      </c>
    </row>
    <row r="549" spans="1:7" x14ac:dyDescent="0.25">
      <c r="A549" t="s">
        <v>249</v>
      </c>
      <c r="B549" t="s">
        <v>1170</v>
      </c>
      <c r="C549">
        <v>1994</v>
      </c>
      <c r="E549" t="s">
        <v>2983</v>
      </c>
      <c r="F549" t="s">
        <v>8424</v>
      </c>
      <c r="G549" t="s">
        <v>3980</v>
      </c>
    </row>
    <row r="550" spans="1:7" x14ac:dyDescent="0.25">
      <c r="A550" t="s">
        <v>1167</v>
      </c>
      <c r="B550" t="s">
        <v>1170</v>
      </c>
      <c r="C550">
        <v>2007</v>
      </c>
      <c r="D550" t="s">
        <v>180</v>
      </c>
      <c r="F550" t="s">
        <v>9541</v>
      </c>
      <c r="G550" t="s">
        <v>3980</v>
      </c>
    </row>
    <row r="551" spans="1:7" x14ac:dyDescent="0.25">
      <c r="A551" t="s">
        <v>1277</v>
      </c>
      <c r="B551" t="s">
        <v>1170</v>
      </c>
      <c r="C551">
        <v>1984</v>
      </c>
      <c r="E551" t="s">
        <v>2983</v>
      </c>
      <c r="F551" t="s">
        <v>8746</v>
      </c>
      <c r="G551" t="s">
        <v>3980</v>
      </c>
    </row>
    <row r="552" spans="1:7" x14ac:dyDescent="0.25">
      <c r="A552" t="s">
        <v>2797</v>
      </c>
      <c r="B552" t="s">
        <v>1173</v>
      </c>
      <c r="C552">
        <v>2021</v>
      </c>
      <c r="E552" t="s">
        <v>2975</v>
      </c>
      <c r="F552" t="s">
        <v>9294</v>
      </c>
      <c r="G552" t="s">
        <v>3980</v>
      </c>
    </row>
    <row r="553" spans="1:7" x14ac:dyDescent="0.25">
      <c r="A553" t="s">
        <v>1173</v>
      </c>
      <c r="B553" t="s">
        <v>1177</v>
      </c>
      <c r="C553">
        <v>2024</v>
      </c>
      <c r="D553" t="s">
        <v>180</v>
      </c>
      <c r="F553" t="s">
        <v>9542</v>
      </c>
      <c r="G553" t="s">
        <v>3980</v>
      </c>
    </row>
    <row r="554" spans="1:7" x14ac:dyDescent="0.25">
      <c r="A554" t="s">
        <v>1180</v>
      </c>
      <c r="B554" t="s">
        <v>1184</v>
      </c>
      <c r="C554">
        <v>2020</v>
      </c>
      <c r="D554" t="s">
        <v>180</v>
      </c>
      <c r="F554" t="s">
        <v>9543</v>
      </c>
      <c r="G554" t="s">
        <v>3980</v>
      </c>
    </row>
    <row r="555" spans="1:7" x14ac:dyDescent="0.25">
      <c r="A555" t="s">
        <v>346</v>
      </c>
      <c r="B555" t="s">
        <v>1188</v>
      </c>
      <c r="C555">
        <v>2023</v>
      </c>
      <c r="E555" s="10" t="s">
        <v>8388</v>
      </c>
      <c r="F555" t="s">
        <v>8475</v>
      </c>
      <c r="G555" t="s">
        <v>3980</v>
      </c>
    </row>
    <row r="556" spans="1:7" x14ac:dyDescent="0.25">
      <c r="A556" t="s">
        <v>2797</v>
      </c>
      <c r="B556" t="s">
        <v>1188</v>
      </c>
      <c r="C556">
        <v>2021</v>
      </c>
      <c r="E556" t="s">
        <v>3416</v>
      </c>
      <c r="F556" t="s">
        <v>9295</v>
      </c>
      <c r="G556" t="s">
        <v>3980</v>
      </c>
    </row>
    <row r="557" spans="1:7" x14ac:dyDescent="0.25">
      <c r="A557" t="s">
        <v>1788</v>
      </c>
      <c r="B557" t="s">
        <v>1190</v>
      </c>
      <c r="C557">
        <v>1987</v>
      </c>
      <c r="E557" t="s">
        <v>3270</v>
      </c>
      <c r="F557" t="s">
        <v>9544</v>
      </c>
      <c r="G557" t="s">
        <v>180</v>
      </c>
    </row>
    <row r="558" spans="1:7" x14ac:dyDescent="0.25">
      <c r="A558" t="s">
        <v>490</v>
      </c>
      <c r="B558" t="s">
        <v>1194</v>
      </c>
      <c r="C558">
        <v>2022</v>
      </c>
      <c r="E558" s="10" t="s">
        <v>8379</v>
      </c>
      <c r="F558" t="s">
        <v>9366</v>
      </c>
      <c r="G558" t="s">
        <v>3980</v>
      </c>
    </row>
    <row r="559" spans="1:7" x14ac:dyDescent="0.25">
      <c r="A559" t="s">
        <v>1542</v>
      </c>
      <c r="B559" t="s">
        <v>1194</v>
      </c>
      <c r="C559">
        <v>2021</v>
      </c>
      <c r="E559" s="10" t="s">
        <v>8379</v>
      </c>
      <c r="F559" t="s">
        <v>9367</v>
      </c>
      <c r="G559" t="s">
        <v>3980</v>
      </c>
    </row>
    <row r="560" spans="1:7" x14ac:dyDescent="0.25">
      <c r="A560" t="s">
        <v>2691</v>
      </c>
      <c r="B560" t="s">
        <v>1194</v>
      </c>
      <c r="C560">
        <v>2022</v>
      </c>
      <c r="E560" s="10" t="s">
        <v>8379</v>
      </c>
      <c r="F560" t="s">
        <v>9368</v>
      </c>
      <c r="G560" t="s">
        <v>3980</v>
      </c>
    </row>
    <row r="561" spans="1:7" x14ac:dyDescent="0.25">
      <c r="A561" t="s">
        <v>339</v>
      </c>
      <c r="B561" t="s">
        <v>1204</v>
      </c>
      <c r="C561">
        <v>2022</v>
      </c>
      <c r="E561" s="10" t="s">
        <v>8323</v>
      </c>
      <c r="F561" t="s">
        <v>8455</v>
      </c>
      <c r="G561" t="s">
        <v>3980</v>
      </c>
    </row>
    <row r="562" spans="1:7" x14ac:dyDescent="0.25">
      <c r="A562" t="s">
        <v>840</v>
      </c>
      <c r="B562" t="s">
        <v>1204</v>
      </c>
      <c r="C562">
        <v>1996</v>
      </c>
      <c r="E562" s="10" t="s">
        <v>8324</v>
      </c>
      <c r="F562" t="s">
        <v>8618</v>
      </c>
      <c r="G562" t="s">
        <v>3980</v>
      </c>
    </row>
    <row r="563" spans="1:7" x14ac:dyDescent="0.25">
      <c r="A563" t="s">
        <v>2797</v>
      </c>
      <c r="B563" t="s">
        <v>1204</v>
      </c>
      <c r="C563">
        <v>2021</v>
      </c>
      <c r="E563" t="s">
        <v>3006</v>
      </c>
      <c r="F563" t="s">
        <v>9545</v>
      </c>
      <c r="G563" t="s">
        <v>180</v>
      </c>
    </row>
    <row r="564" spans="1:7" x14ac:dyDescent="0.25">
      <c r="A564" t="s">
        <v>1287</v>
      </c>
      <c r="B564" t="s">
        <v>1208</v>
      </c>
      <c r="C564">
        <v>2019</v>
      </c>
      <c r="E564" s="10" t="s">
        <v>12649</v>
      </c>
      <c r="F564" t="s">
        <v>12650</v>
      </c>
      <c r="G564" t="s">
        <v>3980</v>
      </c>
    </row>
    <row r="565" spans="1:7" x14ac:dyDescent="0.25">
      <c r="A565" t="s">
        <v>2129</v>
      </c>
      <c r="B565" t="s">
        <v>1208</v>
      </c>
      <c r="C565">
        <v>2020</v>
      </c>
      <c r="E565" s="10" t="s">
        <v>12649</v>
      </c>
      <c r="F565" t="s">
        <v>12650</v>
      </c>
      <c r="G565" t="s">
        <v>3980</v>
      </c>
    </row>
    <row r="566" spans="1:7" x14ac:dyDescent="0.25">
      <c r="A566" t="s">
        <v>1039</v>
      </c>
      <c r="B566" t="s">
        <v>1212</v>
      </c>
      <c r="C566">
        <v>2016</v>
      </c>
      <c r="E566" t="s">
        <v>2975</v>
      </c>
      <c r="F566" t="s">
        <v>8686</v>
      </c>
      <c r="G566" t="s">
        <v>3980</v>
      </c>
    </row>
    <row r="567" spans="1:7" x14ac:dyDescent="0.25">
      <c r="A567" t="s">
        <v>1287</v>
      </c>
      <c r="B567" t="s">
        <v>1212</v>
      </c>
      <c r="C567">
        <v>2019</v>
      </c>
      <c r="E567" t="s">
        <v>2975</v>
      </c>
      <c r="F567" t="s">
        <v>8765</v>
      </c>
      <c r="G567" t="s">
        <v>3980</v>
      </c>
    </row>
    <row r="568" spans="1:7" x14ac:dyDescent="0.25">
      <c r="A568" t="s">
        <v>2421</v>
      </c>
      <c r="B568" t="s">
        <v>1212</v>
      </c>
      <c r="C568">
        <v>2008</v>
      </c>
      <c r="E568" t="s">
        <v>2975</v>
      </c>
      <c r="F568" t="s">
        <v>9171</v>
      </c>
      <c r="G568" t="s">
        <v>3980</v>
      </c>
    </row>
    <row r="569" spans="1:7" x14ac:dyDescent="0.25">
      <c r="A569" t="s">
        <v>155</v>
      </c>
      <c r="B569" t="s">
        <v>1212</v>
      </c>
      <c r="C569">
        <v>2011</v>
      </c>
      <c r="E569" t="s">
        <v>2975</v>
      </c>
      <c r="F569" t="s">
        <v>9235</v>
      </c>
      <c r="G569" t="s">
        <v>3980</v>
      </c>
    </row>
    <row r="570" spans="1:7" x14ac:dyDescent="0.25">
      <c r="A570" t="s">
        <v>957</v>
      </c>
      <c r="B570" t="s">
        <v>1216</v>
      </c>
      <c r="C570">
        <v>2006</v>
      </c>
      <c r="E570" t="s">
        <v>2975</v>
      </c>
      <c r="F570" t="s">
        <v>8663</v>
      </c>
      <c r="G570" t="s">
        <v>3980</v>
      </c>
    </row>
    <row r="571" spans="1:7" x14ac:dyDescent="0.25">
      <c r="A571" t="s">
        <v>2147</v>
      </c>
      <c r="B571" t="s">
        <v>1220</v>
      </c>
      <c r="C571">
        <v>1980</v>
      </c>
      <c r="E571" t="s">
        <v>3314</v>
      </c>
      <c r="F571" t="s">
        <v>8993</v>
      </c>
      <c r="G571" t="s">
        <v>3980</v>
      </c>
    </row>
    <row r="572" spans="1:7" x14ac:dyDescent="0.25">
      <c r="A572" t="s">
        <v>155</v>
      </c>
      <c r="B572" t="s">
        <v>1220</v>
      </c>
      <c r="C572">
        <v>2011</v>
      </c>
      <c r="E572" t="s">
        <v>3314</v>
      </c>
      <c r="F572" t="s">
        <v>9236</v>
      </c>
      <c r="G572" t="s">
        <v>3980</v>
      </c>
    </row>
    <row r="573" spans="1:7" x14ac:dyDescent="0.25">
      <c r="A573" t="s">
        <v>90</v>
      </c>
      <c r="B573" t="s">
        <v>1224</v>
      </c>
      <c r="C573">
        <v>2022</v>
      </c>
      <c r="E573" t="s">
        <v>3350</v>
      </c>
      <c r="F573" t="s">
        <v>9546</v>
      </c>
      <c r="G573" t="s">
        <v>180</v>
      </c>
    </row>
    <row r="574" spans="1:7" x14ac:dyDescent="0.25">
      <c r="A574" t="s">
        <v>923</v>
      </c>
      <c r="B574" t="s">
        <v>1228</v>
      </c>
      <c r="C574">
        <v>2015</v>
      </c>
      <c r="E574" t="s">
        <v>3147</v>
      </c>
      <c r="F574" t="s">
        <v>8652</v>
      </c>
      <c r="G574" t="s">
        <v>3980</v>
      </c>
    </row>
    <row r="575" spans="1:7" x14ac:dyDescent="0.25">
      <c r="A575" t="s">
        <v>1039</v>
      </c>
      <c r="B575" t="s">
        <v>1228</v>
      </c>
      <c r="C575">
        <v>2016</v>
      </c>
      <c r="E575" s="10" t="s">
        <v>9781</v>
      </c>
      <c r="F575" t="s">
        <v>9780</v>
      </c>
      <c r="G575" t="s">
        <v>3980</v>
      </c>
    </row>
    <row r="576" spans="1:7" x14ac:dyDescent="0.25">
      <c r="A576" t="s">
        <v>1848</v>
      </c>
      <c r="B576" t="s">
        <v>1228</v>
      </c>
      <c r="C576">
        <v>2015</v>
      </c>
      <c r="E576" t="s">
        <v>3290</v>
      </c>
      <c r="F576" t="s">
        <v>8930</v>
      </c>
      <c r="G576" t="s">
        <v>3980</v>
      </c>
    </row>
    <row r="577" spans="1:7" x14ac:dyDescent="0.25">
      <c r="A577" t="s">
        <v>2421</v>
      </c>
      <c r="B577" t="s">
        <v>1228</v>
      </c>
      <c r="C577">
        <v>2008</v>
      </c>
      <c r="E577" t="s">
        <v>3290</v>
      </c>
      <c r="F577" t="s">
        <v>9172</v>
      </c>
      <c r="G577" t="s">
        <v>3980</v>
      </c>
    </row>
    <row r="578" spans="1:7" x14ac:dyDescent="0.25">
      <c r="A578" t="s">
        <v>2511</v>
      </c>
      <c r="B578" t="s">
        <v>1228</v>
      </c>
      <c r="C578">
        <v>2013</v>
      </c>
      <c r="E578" t="s">
        <v>3290</v>
      </c>
      <c r="F578" t="s">
        <v>9205</v>
      </c>
      <c r="G578" t="s">
        <v>3980</v>
      </c>
    </row>
    <row r="579" spans="1:7" x14ac:dyDescent="0.25">
      <c r="A579" t="s">
        <v>155</v>
      </c>
      <c r="B579" t="s">
        <v>1228</v>
      </c>
      <c r="C579">
        <v>2011</v>
      </c>
      <c r="E579" s="10" t="s">
        <v>9781</v>
      </c>
      <c r="F579" t="s">
        <v>9779</v>
      </c>
      <c r="G579" t="s">
        <v>3980</v>
      </c>
    </row>
    <row r="580" spans="1:7" x14ac:dyDescent="0.25">
      <c r="A580" t="s">
        <v>1228</v>
      </c>
      <c r="B580" t="s">
        <v>1232</v>
      </c>
      <c r="C580">
        <v>2026</v>
      </c>
      <c r="D580" t="s">
        <v>180</v>
      </c>
      <c r="F580" t="s">
        <v>9547</v>
      </c>
      <c r="G580" t="s">
        <v>3980</v>
      </c>
    </row>
    <row r="581" spans="1:7" x14ac:dyDescent="0.25">
      <c r="A581" t="s">
        <v>2797</v>
      </c>
      <c r="B581" t="s">
        <v>1236</v>
      </c>
      <c r="C581">
        <v>2021</v>
      </c>
      <c r="E581" t="s">
        <v>3006</v>
      </c>
      <c r="F581" t="s">
        <v>9548</v>
      </c>
      <c r="G581" t="s">
        <v>180</v>
      </c>
    </row>
    <row r="582" spans="1:7" x14ac:dyDescent="0.25">
      <c r="A582" t="s">
        <v>739</v>
      </c>
      <c r="B582" t="s">
        <v>1238</v>
      </c>
      <c r="C582">
        <v>2015</v>
      </c>
      <c r="E582" s="10" t="s">
        <v>8380</v>
      </c>
      <c r="F582" t="s">
        <v>8564</v>
      </c>
      <c r="G582" t="s">
        <v>3980</v>
      </c>
    </row>
    <row r="583" spans="1:7" x14ac:dyDescent="0.25">
      <c r="A583" t="s">
        <v>840</v>
      </c>
      <c r="B583" t="s">
        <v>1238</v>
      </c>
      <c r="C583">
        <v>1996</v>
      </c>
      <c r="E583" s="10" t="s">
        <v>8380</v>
      </c>
      <c r="F583" t="s">
        <v>8619</v>
      </c>
      <c r="G583" t="s">
        <v>3980</v>
      </c>
    </row>
    <row r="584" spans="1:7" x14ac:dyDescent="0.25">
      <c r="A584" t="s">
        <v>90</v>
      </c>
      <c r="B584" t="s">
        <v>1238</v>
      </c>
      <c r="C584">
        <v>2017</v>
      </c>
      <c r="E584" t="s">
        <v>3351</v>
      </c>
      <c r="F584" t="s">
        <v>9080</v>
      </c>
      <c r="G584" t="s">
        <v>3980</v>
      </c>
    </row>
    <row r="585" spans="1:7" x14ac:dyDescent="0.25">
      <c r="A585" t="s">
        <v>2797</v>
      </c>
      <c r="B585" t="s">
        <v>1244</v>
      </c>
      <c r="C585">
        <v>2021</v>
      </c>
      <c r="E585" t="s">
        <v>1247</v>
      </c>
      <c r="F585" t="s">
        <v>9296</v>
      </c>
      <c r="G585" t="s">
        <v>3980</v>
      </c>
    </row>
    <row r="586" spans="1:7" x14ac:dyDescent="0.25">
      <c r="A586" t="s">
        <v>90</v>
      </c>
      <c r="B586" t="s">
        <v>1248</v>
      </c>
      <c r="C586">
        <v>2017</v>
      </c>
      <c r="E586" t="s">
        <v>3352</v>
      </c>
      <c r="F586" t="s">
        <v>9549</v>
      </c>
      <c r="G586" t="s">
        <v>180</v>
      </c>
    </row>
    <row r="587" spans="1:7" x14ac:dyDescent="0.25">
      <c r="A587" t="s">
        <v>682</v>
      </c>
      <c r="B587" t="s">
        <v>1252</v>
      </c>
      <c r="C587">
        <v>2015</v>
      </c>
      <c r="E587" t="s">
        <v>2975</v>
      </c>
      <c r="F587" t="s">
        <v>8543</v>
      </c>
      <c r="G587" t="s">
        <v>3980</v>
      </c>
    </row>
    <row r="588" spans="1:7" x14ac:dyDescent="0.25">
      <c r="A588" t="s">
        <v>1252</v>
      </c>
      <c r="B588" t="s">
        <v>1255</v>
      </c>
      <c r="C588">
        <v>2021</v>
      </c>
      <c r="D588" t="s">
        <v>180</v>
      </c>
      <c r="F588" t="s">
        <v>9550</v>
      </c>
      <c r="G588" t="s">
        <v>3980</v>
      </c>
    </row>
    <row r="589" spans="1:7" x14ac:dyDescent="0.25">
      <c r="A589" t="s">
        <v>1137</v>
      </c>
      <c r="B589" t="s">
        <v>1258</v>
      </c>
      <c r="C589">
        <v>2012</v>
      </c>
      <c r="E589" s="10" t="s">
        <v>8356</v>
      </c>
      <c r="F589" t="s">
        <v>8716</v>
      </c>
      <c r="G589" t="s">
        <v>3980</v>
      </c>
    </row>
    <row r="590" spans="1:7" x14ac:dyDescent="0.25">
      <c r="A590" t="s">
        <v>2421</v>
      </c>
      <c r="B590" t="s">
        <v>1258</v>
      </c>
      <c r="C590">
        <v>2008</v>
      </c>
      <c r="E590" s="10" t="s">
        <v>8356</v>
      </c>
      <c r="F590" t="s">
        <v>9173</v>
      </c>
      <c r="G590" t="s">
        <v>3980</v>
      </c>
    </row>
    <row r="591" spans="1:7" x14ac:dyDescent="0.25">
      <c r="A591" t="s">
        <v>1039</v>
      </c>
      <c r="B591" t="s">
        <v>1265</v>
      </c>
      <c r="C591">
        <v>2016</v>
      </c>
      <c r="E591" t="s">
        <v>3178</v>
      </c>
      <c r="F591" t="s">
        <v>8687</v>
      </c>
      <c r="G591" t="s">
        <v>3980</v>
      </c>
    </row>
    <row r="592" spans="1:7" x14ac:dyDescent="0.25">
      <c r="A592" t="s">
        <v>2797</v>
      </c>
      <c r="B592" t="s">
        <v>1269</v>
      </c>
      <c r="C592">
        <v>2021</v>
      </c>
      <c r="E592" t="s">
        <v>2975</v>
      </c>
      <c r="F592" t="s">
        <v>9297</v>
      </c>
      <c r="G592" t="s">
        <v>3980</v>
      </c>
    </row>
    <row r="593" spans="1:7" x14ac:dyDescent="0.25">
      <c r="A593" t="s">
        <v>1269</v>
      </c>
      <c r="B593" t="s">
        <v>1273</v>
      </c>
      <c r="C593">
        <v>2022</v>
      </c>
      <c r="D593" t="s">
        <v>180</v>
      </c>
      <c r="F593" t="s">
        <v>9551</v>
      </c>
      <c r="G593" t="s">
        <v>3980</v>
      </c>
    </row>
    <row r="594" spans="1:7" x14ac:dyDescent="0.25">
      <c r="A594" t="s">
        <v>1848</v>
      </c>
      <c r="B594" t="s">
        <v>7669</v>
      </c>
      <c r="C594">
        <v>2015</v>
      </c>
      <c r="E594" t="s">
        <v>7672</v>
      </c>
      <c r="F594" t="s">
        <v>8931</v>
      </c>
      <c r="G594" t="s">
        <v>3980</v>
      </c>
    </row>
    <row r="595" spans="1:7" x14ac:dyDescent="0.25">
      <c r="A595" t="s">
        <v>2147</v>
      </c>
      <c r="B595" t="s">
        <v>1277</v>
      </c>
      <c r="C595">
        <v>1980</v>
      </c>
      <c r="F595" t="s">
        <v>9552</v>
      </c>
      <c r="G595" t="s">
        <v>180</v>
      </c>
    </row>
    <row r="596" spans="1:7" x14ac:dyDescent="0.25">
      <c r="A596" t="s">
        <v>2341</v>
      </c>
      <c r="B596" t="s">
        <v>1280</v>
      </c>
      <c r="C596">
        <v>2006</v>
      </c>
      <c r="E596" t="s">
        <v>3331</v>
      </c>
      <c r="F596" t="s">
        <v>9035</v>
      </c>
      <c r="G596" t="s">
        <v>3980</v>
      </c>
    </row>
    <row r="597" spans="1:7" x14ac:dyDescent="0.25">
      <c r="A597" t="s">
        <v>90</v>
      </c>
      <c r="B597" t="s">
        <v>1283</v>
      </c>
      <c r="C597">
        <v>2017</v>
      </c>
      <c r="F597" t="s">
        <v>9553</v>
      </c>
      <c r="G597" t="s">
        <v>180</v>
      </c>
    </row>
    <row r="598" spans="1:7" x14ac:dyDescent="0.25">
      <c r="A598" t="s">
        <v>739</v>
      </c>
      <c r="B598" t="s">
        <v>1287</v>
      </c>
      <c r="C598">
        <v>2015</v>
      </c>
      <c r="E598" s="10" t="s">
        <v>8316</v>
      </c>
      <c r="F598" t="s">
        <v>8565</v>
      </c>
      <c r="G598" t="s">
        <v>3980</v>
      </c>
    </row>
    <row r="599" spans="1:7" x14ac:dyDescent="0.25">
      <c r="A599" t="s">
        <v>752</v>
      </c>
      <c r="B599" t="s">
        <v>1287</v>
      </c>
      <c r="C599">
        <v>2018</v>
      </c>
      <c r="E599" s="10" t="s">
        <v>8316</v>
      </c>
      <c r="F599" t="s">
        <v>8587</v>
      </c>
      <c r="G599" t="s">
        <v>3980</v>
      </c>
    </row>
    <row r="600" spans="1:7" x14ac:dyDescent="0.25">
      <c r="A600" t="s">
        <v>1039</v>
      </c>
      <c r="B600" t="s">
        <v>1287</v>
      </c>
      <c r="C600">
        <v>2016</v>
      </c>
      <c r="E600" s="10" t="s">
        <v>8316</v>
      </c>
      <c r="F600" t="s">
        <v>8688</v>
      </c>
      <c r="G600" t="s">
        <v>3980</v>
      </c>
    </row>
    <row r="601" spans="1:7" x14ac:dyDescent="0.25">
      <c r="A601" t="s">
        <v>2166</v>
      </c>
      <c r="B601" t="s">
        <v>1287</v>
      </c>
      <c r="C601">
        <v>2013</v>
      </c>
      <c r="E601" s="10" t="s">
        <v>8316</v>
      </c>
      <c r="F601" t="s">
        <v>9014</v>
      </c>
      <c r="G601" t="s">
        <v>3980</v>
      </c>
    </row>
    <row r="602" spans="1:7" x14ac:dyDescent="0.25">
      <c r="A602" t="s">
        <v>90</v>
      </c>
      <c r="B602" t="s">
        <v>1287</v>
      </c>
      <c r="C602">
        <v>2017</v>
      </c>
      <c r="E602" s="10" t="s">
        <v>8316</v>
      </c>
      <c r="F602" t="s">
        <v>9081</v>
      </c>
      <c r="G602" t="s">
        <v>3980</v>
      </c>
    </row>
    <row r="603" spans="1:7" x14ac:dyDescent="0.25">
      <c r="A603" t="s">
        <v>2421</v>
      </c>
      <c r="B603" t="s">
        <v>1287</v>
      </c>
      <c r="C603">
        <v>2008</v>
      </c>
      <c r="E603" s="10" t="s">
        <v>8316</v>
      </c>
      <c r="F603" t="s">
        <v>9174</v>
      </c>
      <c r="G603" t="s">
        <v>3980</v>
      </c>
    </row>
    <row r="604" spans="1:7" x14ac:dyDescent="0.25">
      <c r="A604" t="s">
        <v>155</v>
      </c>
      <c r="B604" t="s">
        <v>1287</v>
      </c>
      <c r="C604">
        <v>2011</v>
      </c>
      <c r="E604" s="10" t="s">
        <v>8316</v>
      </c>
      <c r="F604" t="s">
        <v>9237</v>
      </c>
      <c r="G604" t="s">
        <v>3980</v>
      </c>
    </row>
    <row r="605" spans="1:7" x14ac:dyDescent="0.25">
      <c r="A605" t="s">
        <v>2899</v>
      </c>
      <c r="B605" t="s">
        <v>1287</v>
      </c>
      <c r="C605">
        <v>2018</v>
      </c>
      <c r="E605" s="10" t="s">
        <v>8316</v>
      </c>
      <c r="F605" t="s">
        <v>9331</v>
      </c>
      <c r="G605" t="s">
        <v>3980</v>
      </c>
    </row>
    <row r="606" spans="1:7" x14ac:dyDescent="0.25">
      <c r="A606" t="s">
        <v>1287</v>
      </c>
      <c r="B606" t="s">
        <v>1291</v>
      </c>
      <c r="C606">
        <v>2019</v>
      </c>
      <c r="D606" t="s">
        <v>180</v>
      </c>
      <c r="F606" t="s">
        <v>9554</v>
      </c>
      <c r="G606" t="s">
        <v>3980</v>
      </c>
    </row>
    <row r="607" spans="1:7" x14ac:dyDescent="0.25">
      <c r="A607" t="s">
        <v>840</v>
      </c>
      <c r="B607" t="s">
        <v>1295</v>
      </c>
      <c r="C607">
        <v>1996</v>
      </c>
      <c r="E607" s="10" t="s">
        <v>9976</v>
      </c>
      <c r="F607" t="s">
        <v>9555</v>
      </c>
      <c r="G607" t="s">
        <v>3980</v>
      </c>
    </row>
    <row r="608" spans="1:7" x14ac:dyDescent="0.25">
      <c r="A608" t="s">
        <v>2797</v>
      </c>
      <c r="B608" t="s">
        <v>1295</v>
      </c>
      <c r="C608">
        <v>2021</v>
      </c>
      <c r="E608" t="s">
        <v>3006</v>
      </c>
      <c r="F608" t="s">
        <v>9556</v>
      </c>
      <c r="G608" t="s">
        <v>180</v>
      </c>
    </row>
    <row r="609" spans="1:7" x14ac:dyDescent="0.25">
      <c r="A609" t="s">
        <v>1137</v>
      </c>
      <c r="B609" t="s">
        <v>1299</v>
      </c>
      <c r="C609">
        <v>2012</v>
      </c>
      <c r="E609" t="s">
        <v>3195</v>
      </c>
      <c r="F609" t="s">
        <v>9387</v>
      </c>
      <c r="G609" t="s">
        <v>3980</v>
      </c>
    </row>
    <row r="610" spans="1:7" x14ac:dyDescent="0.25">
      <c r="A610" t="s">
        <v>1299</v>
      </c>
      <c r="B610" t="s">
        <v>1303</v>
      </c>
      <c r="C610">
        <v>2014</v>
      </c>
      <c r="D610" t="s">
        <v>180</v>
      </c>
      <c r="F610" t="s">
        <v>9557</v>
      </c>
      <c r="G610" t="s">
        <v>3980</v>
      </c>
    </row>
    <row r="611" spans="1:7" x14ac:dyDescent="0.25">
      <c r="A611" t="s">
        <v>804</v>
      </c>
      <c r="B611" t="s">
        <v>1305</v>
      </c>
      <c r="C611">
        <v>2024</v>
      </c>
      <c r="E611" t="s">
        <v>2975</v>
      </c>
      <c r="F611" t="s">
        <v>8604</v>
      </c>
      <c r="G611" t="s">
        <v>3980</v>
      </c>
    </row>
    <row r="612" spans="1:7" x14ac:dyDescent="0.25">
      <c r="A612" t="s">
        <v>1299</v>
      </c>
      <c r="B612" t="s">
        <v>1305</v>
      </c>
      <c r="C612">
        <v>2014</v>
      </c>
      <c r="D612" t="s">
        <v>180</v>
      </c>
      <c r="F612" t="s">
        <v>9558</v>
      </c>
      <c r="G612" t="s">
        <v>3980</v>
      </c>
    </row>
    <row r="613" spans="1:7" x14ac:dyDescent="0.25">
      <c r="A613" t="s">
        <v>90</v>
      </c>
      <c r="B613" t="s">
        <v>7815</v>
      </c>
      <c r="C613">
        <v>2017</v>
      </c>
      <c r="E613" t="s">
        <v>7814</v>
      </c>
      <c r="F613" t="s">
        <v>9082</v>
      </c>
      <c r="G613" t="s">
        <v>3980</v>
      </c>
    </row>
    <row r="614" spans="1:7" x14ac:dyDescent="0.25">
      <c r="A614" t="s">
        <v>334</v>
      </c>
      <c r="B614" t="s">
        <v>1310</v>
      </c>
      <c r="C614">
        <v>1997</v>
      </c>
      <c r="E614" t="s">
        <v>3002</v>
      </c>
      <c r="F614" t="s">
        <v>9389</v>
      </c>
      <c r="G614" t="s">
        <v>3980</v>
      </c>
    </row>
    <row r="615" spans="1:7" x14ac:dyDescent="0.25">
      <c r="A615" t="s">
        <v>1788</v>
      </c>
      <c r="B615" t="s">
        <v>1310</v>
      </c>
      <c r="C615">
        <v>1987</v>
      </c>
      <c r="E615" t="s">
        <v>3271</v>
      </c>
      <c r="F615" t="s">
        <v>8895</v>
      </c>
      <c r="G615" t="s">
        <v>3980</v>
      </c>
    </row>
    <row r="616" spans="1:7" x14ac:dyDescent="0.25">
      <c r="A616" t="s">
        <v>1848</v>
      </c>
      <c r="B616" t="s">
        <v>1310</v>
      </c>
      <c r="C616">
        <v>2015</v>
      </c>
      <c r="E616" t="s">
        <v>3002</v>
      </c>
      <c r="F616" t="s">
        <v>9559</v>
      </c>
      <c r="G616" t="s">
        <v>180</v>
      </c>
    </row>
    <row r="617" spans="1:7" x14ac:dyDescent="0.25">
      <c r="A617" t="s">
        <v>2016</v>
      </c>
      <c r="B617" t="s">
        <v>1310</v>
      </c>
      <c r="C617">
        <v>2003</v>
      </c>
      <c r="E617" t="s">
        <v>3298</v>
      </c>
      <c r="F617" t="s">
        <v>9388</v>
      </c>
      <c r="G617" t="s">
        <v>3980</v>
      </c>
    </row>
    <row r="618" spans="1:7" x14ac:dyDescent="0.25">
      <c r="A618" t="s">
        <v>1137</v>
      </c>
      <c r="B618" t="s">
        <v>1313</v>
      </c>
      <c r="C618">
        <v>2012</v>
      </c>
      <c r="E618" t="s">
        <v>3196</v>
      </c>
      <c r="F618" t="s">
        <v>8717</v>
      </c>
      <c r="G618" t="s">
        <v>3980</v>
      </c>
    </row>
    <row r="619" spans="1:7" x14ac:dyDescent="0.25">
      <c r="A619" t="s">
        <v>155</v>
      </c>
      <c r="B619" t="s">
        <v>1313</v>
      </c>
      <c r="C619">
        <v>2011</v>
      </c>
      <c r="E619" t="s">
        <v>3196</v>
      </c>
      <c r="F619" t="s">
        <v>9238</v>
      </c>
      <c r="G619" t="s">
        <v>3980</v>
      </c>
    </row>
    <row r="620" spans="1:7" x14ac:dyDescent="0.25">
      <c r="A620" t="s">
        <v>1287</v>
      </c>
      <c r="B620" t="s">
        <v>1319</v>
      </c>
      <c r="C620">
        <v>2019</v>
      </c>
      <c r="E620" t="s">
        <v>3219</v>
      </c>
      <c r="F620" t="s">
        <v>9560</v>
      </c>
      <c r="G620" t="s">
        <v>180</v>
      </c>
    </row>
    <row r="621" spans="1:7" x14ac:dyDescent="0.25">
      <c r="A621" t="s">
        <v>337</v>
      </c>
      <c r="B621" t="s">
        <v>1323</v>
      </c>
      <c r="C621">
        <v>2023</v>
      </c>
      <c r="E621" t="s">
        <v>2975</v>
      </c>
      <c r="F621" t="s">
        <v>8446</v>
      </c>
      <c r="G621" t="s">
        <v>3980</v>
      </c>
    </row>
    <row r="622" spans="1:7" x14ac:dyDescent="0.25">
      <c r="A622" t="s">
        <v>1137</v>
      </c>
      <c r="B622" t="s">
        <v>1327</v>
      </c>
      <c r="C622">
        <v>2012</v>
      </c>
      <c r="E622" s="10" t="s">
        <v>8409</v>
      </c>
      <c r="F622" t="s">
        <v>8408</v>
      </c>
      <c r="G622" t="s">
        <v>3980</v>
      </c>
    </row>
    <row r="623" spans="1:7" x14ac:dyDescent="0.25">
      <c r="A623" t="s">
        <v>1137</v>
      </c>
      <c r="B623" t="s">
        <v>1329</v>
      </c>
      <c r="C623">
        <v>2012</v>
      </c>
      <c r="E623" s="10" t="s">
        <v>8311</v>
      </c>
      <c r="F623" t="s">
        <v>8718</v>
      </c>
      <c r="G623" t="s">
        <v>3980</v>
      </c>
    </row>
    <row r="624" spans="1:7" x14ac:dyDescent="0.25">
      <c r="A624" t="s">
        <v>2421</v>
      </c>
      <c r="B624" t="s">
        <v>1333</v>
      </c>
      <c r="C624">
        <v>2008</v>
      </c>
      <c r="E624" s="10" t="s">
        <v>8381</v>
      </c>
      <c r="F624" t="s">
        <v>9175</v>
      </c>
      <c r="G624" t="s">
        <v>3980</v>
      </c>
    </row>
    <row r="625" spans="1:7" x14ac:dyDescent="0.25">
      <c r="A625" t="s">
        <v>739</v>
      </c>
      <c r="B625" t="s">
        <v>1337</v>
      </c>
      <c r="C625">
        <v>2015</v>
      </c>
      <c r="E625" t="s">
        <v>3096</v>
      </c>
      <c r="F625" t="s">
        <v>9988</v>
      </c>
      <c r="G625" t="s">
        <v>180</v>
      </c>
    </row>
    <row r="626" spans="1:7" x14ac:dyDescent="0.25">
      <c r="A626" t="s">
        <v>840</v>
      </c>
      <c r="B626" t="s">
        <v>1337</v>
      </c>
      <c r="C626">
        <v>1996</v>
      </c>
      <c r="E626" t="s">
        <v>3127</v>
      </c>
      <c r="F626" t="s">
        <v>8620</v>
      </c>
      <c r="G626" t="s">
        <v>3980</v>
      </c>
    </row>
    <row r="627" spans="1:7" x14ac:dyDescent="0.25">
      <c r="A627" t="s">
        <v>1287</v>
      </c>
      <c r="B627" t="s">
        <v>1337</v>
      </c>
      <c r="C627">
        <v>2019</v>
      </c>
      <c r="E627" t="s">
        <v>3096</v>
      </c>
      <c r="F627" t="s">
        <v>9988</v>
      </c>
      <c r="G627" t="s">
        <v>180</v>
      </c>
    </row>
    <row r="628" spans="1:7" x14ac:dyDescent="0.25">
      <c r="A628" t="s">
        <v>1287</v>
      </c>
      <c r="B628" t="s">
        <v>1341</v>
      </c>
      <c r="C628">
        <v>2019</v>
      </c>
      <c r="E628" t="s">
        <v>3220</v>
      </c>
      <c r="F628" t="s">
        <v>8766</v>
      </c>
      <c r="G628" t="s">
        <v>3980</v>
      </c>
    </row>
    <row r="629" spans="1:7" x14ac:dyDescent="0.25">
      <c r="A629" t="s">
        <v>1295</v>
      </c>
      <c r="B629" t="s">
        <v>1341</v>
      </c>
      <c r="C629">
        <v>2023</v>
      </c>
      <c r="E629" t="s">
        <v>3230</v>
      </c>
      <c r="F629" t="s">
        <v>8788</v>
      </c>
      <c r="G629" t="s">
        <v>3980</v>
      </c>
    </row>
    <row r="630" spans="1:7" x14ac:dyDescent="0.25">
      <c r="A630" t="s">
        <v>90</v>
      </c>
      <c r="B630" t="s">
        <v>1341</v>
      </c>
      <c r="C630">
        <v>2017</v>
      </c>
      <c r="E630" t="s">
        <v>3353</v>
      </c>
      <c r="F630" t="s">
        <v>9083</v>
      </c>
      <c r="G630" t="s">
        <v>3980</v>
      </c>
    </row>
    <row r="631" spans="1:7" x14ac:dyDescent="0.25">
      <c r="A631" t="s">
        <v>2797</v>
      </c>
      <c r="B631" t="s">
        <v>1341</v>
      </c>
      <c r="C631">
        <v>2021</v>
      </c>
      <c r="E631" t="s">
        <v>3230</v>
      </c>
      <c r="F631" t="s">
        <v>9298</v>
      </c>
      <c r="G631" t="s">
        <v>3980</v>
      </c>
    </row>
    <row r="632" spans="1:7" x14ac:dyDescent="0.25">
      <c r="A632" t="s">
        <v>2871</v>
      </c>
      <c r="B632" t="s">
        <v>1344</v>
      </c>
      <c r="C632">
        <v>2020</v>
      </c>
      <c r="D632" t="s">
        <v>180</v>
      </c>
      <c r="F632" t="s">
        <v>9561</v>
      </c>
      <c r="G632" t="s">
        <v>3980</v>
      </c>
    </row>
    <row r="633" spans="1:7" x14ac:dyDescent="0.25">
      <c r="A633" t="s">
        <v>455</v>
      </c>
      <c r="B633" t="s">
        <v>1346</v>
      </c>
      <c r="C633">
        <v>2018</v>
      </c>
      <c r="D633" t="s">
        <v>180</v>
      </c>
      <c r="E633" t="s">
        <v>3050</v>
      </c>
      <c r="F633" t="s">
        <v>8504</v>
      </c>
      <c r="G633" t="s">
        <v>3980</v>
      </c>
    </row>
    <row r="634" spans="1:7" x14ac:dyDescent="0.25">
      <c r="A634" t="s">
        <v>90</v>
      </c>
      <c r="B634" t="s">
        <v>1346</v>
      </c>
      <c r="C634">
        <v>2017</v>
      </c>
      <c r="E634" t="s">
        <v>3050</v>
      </c>
      <c r="F634" t="s">
        <v>9084</v>
      </c>
      <c r="G634" t="s">
        <v>3980</v>
      </c>
    </row>
    <row r="635" spans="1:7" x14ac:dyDescent="0.25">
      <c r="A635" t="s">
        <v>1287</v>
      </c>
      <c r="B635" t="s">
        <v>1350</v>
      </c>
      <c r="C635">
        <v>2019</v>
      </c>
      <c r="E635" t="s">
        <v>3221</v>
      </c>
      <c r="F635" t="s">
        <v>9562</v>
      </c>
      <c r="G635" t="s">
        <v>180</v>
      </c>
    </row>
    <row r="636" spans="1:7" x14ac:dyDescent="0.25">
      <c r="A636" t="s">
        <v>490</v>
      </c>
      <c r="B636" t="s">
        <v>1354</v>
      </c>
      <c r="C636">
        <v>2022</v>
      </c>
      <c r="E636" t="s">
        <v>3060</v>
      </c>
      <c r="F636" t="s">
        <v>8516</v>
      </c>
      <c r="G636" t="s">
        <v>3980</v>
      </c>
    </row>
    <row r="637" spans="1:7" x14ac:dyDescent="0.25">
      <c r="A637" t="s">
        <v>2797</v>
      </c>
      <c r="B637" t="s">
        <v>1354</v>
      </c>
      <c r="C637">
        <v>2021</v>
      </c>
      <c r="E637" t="s">
        <v>3006</v>
      </c>
      <c r="F637" t="s">
        <v>9563</v>
      </c>
      <c r="G637" t="s">
        <v>180</v>
      </c>
    </row>
    <row r="638" spans="1:7" x14ac:dyDescent="0.25">
      <c r="A638" t="s">
        <v>1358</v>
      </c>
      <c r="B638" t="s">
        <v>1362</v>
      </c>
      <c r="C638">
        <v>2018</v>
      </c>
      <c r="D638" t="s">
        <v>180</v>
      </c>
      <c r="F638" t="s">
        <v>9564</v>
      </c>
      <c r="G638" t="s">
        <v>3980</v>
      </c>
    </row>
    <row r="639" spans="1:7" x14ac:dyDescent="0.25">
      <c r="A639" t="s">
        <v>564</v>
      </c>
      <c r="B639" t="s">
        <v>1366</v>
      </c>
      <c r="C639">
        <v>2022</v>
      </c>
      <c r="D639" t="s">
        <v>180</v>
      </c>
      <c r="F639" t="s">
        <v>9565</v>
      </c>
      <c r="G639" t="s">
        <v>3980</v>
      </c>
    </row>
    <row r="640" spans="1:7" x14ac:dyDescent="0.25">
      <c r="A640" t="s">
        <v>457</v>
      </c>
      <c r="B640" t="s">
        <v>1369</v>
      </c>
      <c r="C640">
        <v>2022</v>
      </c>
      <c r="D640" t="s">
        <v>180</v>
      </c>
      <c r="F640" t="s">
        <v>9566</v>
      </c>
      <c r="G640" t="s">
        <v>3980</v>
      </c>
    </row>
    <row r="641" spans="1:7" x14ac:dyDescent="0.25">
      <c r="A641" t="s">
        <v>90</v>
      </c>
      <c r="B641" t="s">
        <v>1369</v>
      </c>
      <c r="C641">
        <v>2017</v>
      </c>
      <c r="E641" t="s">
        <v>2975</v>
      </c>
      <c r="F641" t="s">
        <v>9567</v>
      </c>
      <c r="G641" t="s">
        <v>180</v>
      </c>
    </row>
    <row r="642" spans="1:7" x14ac:dyDescent="0.25">
      <c r="A642" t="s">
        <v>1585</v>
      </c>
      <c r="B642" t="s">
        <v>1371</v>
      </c>
      <c r="C642">
        <v>2019</v>
      </c>
      <c r="E642" s="10" t="s">
        <v>1374</v>
      </c>
      <c r="F642" t="s">
        <v>8860</v>
      </c>
      <c r="G642" t="s">
        <v>3980</v>
      </c>
    </row>
    <row r="643" spans="1:7" x14ac:dyDescent="0.25">
      <c r="A643" t="s">
        <v>2797</v>
      </c>
      <c r="B643" t="s">
        <v>1371</v>
      </c>
      <c r="C643">
        <v>2021</v>
      </c>
      <c r="E643" s="10" t="s">
        <v>1374</v>
      </c>
      <c r="F643" t="s">
        <v>9299</v>
      </c>
      <c r="G643" t="s">
        <v>3980</v>
      </c>
    </row>
    <row r="644" spans="1:7" x14ac:dyDescent="0.25">
      <c r="A644" t="s">
        <v>2714</v>
      </c>
      <c r="B644" t="s">
        <v>1375</v>
      </c>
      <c r="C644">
        <v>1993</v>
      </c>
      <c r="E644" t="s">
        <v>3006</v>
      </c>
      <c r="F644" t="s">
        <v>9568</v>
      </c>
      <c r="G644" t="s">
        <v>180</v>
      </c>
    </row>
    <row r="645" spans="1:7" x14ac:dyDescent="0.25">
      <c r="A645" t="s">
        <v>1754</v>
      </c>
      <c r="B645" t="s">
        <v>1381</v>
      </c>
      <c r="C645">
        <v>1995</v>
      </c>
      <c r="E645" t="s">
        <v>3263</v>
      </c>
      <c r="F645" t="s">
        <v>8885</v>
      </c>
      <c r="G645" t="s">
        <v>3980</v>
      </c>
    </row>
    <row r="646" spans="1:7" x14ac:dyDescent="0.25">
      <c r="A646" t="s">
        <v>2714</v>
      </c>
      <c r="B646" t="s">
        <v>1381</v>
      </c>
      <c r="C646">
        <v>1993</v>
      </c>
      <c r="E646" t="s">
        <v>3263</v>
      </c>
      <c r="F646" t="s">
        <v>9280</v>
      </c>
      <c r="G646" t="s">
        <v>3980</v>
      </c>
    </row>
    <row r="647" spans="1:7" x14ac:dyDescent="0.25">
      <c r="A647" t="s">
        <v>346</v>
      </c>
      <c r="B647" t="s">
        <v>1384</v>
      </c>
      <c r="C647">
        <v>2023</v>
      </c>
      <c r="E647" t="s">
        <v>3024</v>
      </c>
      <c r="F647" t="s">
        <v>8476</v>
      </c>
      <c r="G647" t="s">
        <v>3980</v>
      </c>
    </row>
    <row r="648" spans="1:7" x14ac:dyDescent="0.25">
      <c r="A648" t="s">
        <v>490</v>
      </c>
      <c r="B648" t="s">
        <v>1384</v>
      </c>
      <c r="C648">
        <v>2022</v>
      </c>
      <c r="E648" t="s">
        <v>2975</v>
      </c>
      <c r="F648" t="s">
        <v>8517</v>
      </c>
      <c r="G648" t="s">
        <v>3980</v>
      </c>
    </row>
    <row r="649" spans="1:7" x14ac:dyDescent="0.25">
      <c r="A649" t="s">
        <v>346</v>
      </c>
      <c r="B649" t="s">
        <v>1387</v>
      </c>
      <c r="C649">
        <v>2023</v>
      </c>
      <c r="E649" t="s">
        <v>3025</v>
      </c>
      <c r="F649" t="s">
        <v>9989</v>
      </c>
      <c r="G649" t="s">
        <v>3980</v>
      </c>
    </row>
    <row r="650" spans="1:7" x14ac:dyDescent="0.25">
      <c r="A650" t="s">
        <v>911</v>
      </c>
      <c r="B650" t="s">
        <v>1387</v>
      </c>
      <c r="C650">
        <v>2014</v>
      </c>
      <c r="E650" t="s">
        <v>3025</v>
      </c>
      <c r="F650" t="s">
        <v>9353</v>
      </c>
      <c r="G650" t="s">
        <v>3980</v>
      </c>
    </row>
    <row r="651" spans="1:7" x14ac:dyDescent="0.25">
      <c r="A651" t="s">
        <v>90</v>
      </c>
      <c r="B651" t="s">
        <v>1387</v>
      </c>
      <c r="C651">
        <v>2017</v>
      </c>
      <c r="E651" t="s">
        <v>3025</v>
      </c>
      <c r="F651" t="s">
        <v>9989</v>
      </c>
      <c r="G651" t="s">
        <v>3980</v>
      </c>
    </row>
    <row r="652" spans="1:7" x14ac:dyDescent="0.25">
      <c r="A652" t="s">
        <v>2883</v>
      </c>
      <c r="B652" t="s">
        <v>1387</v>
      </c>
      <c r="C652">
        <v>2023</v>
      </c>
      <c r="E652" s="10" t="s">
        <v>3025</v>
      </c>
      <c r="F652" t="s">
        <v>9339</v>
      </c>
      <c r="G652" t="s">
        <v>3980</v>
      </c>
    </row>
    <row r="653" spans="1:7" x14ac:dyDescent="0.25">
      <c r="A653" t="s">
        <v>2797</v>
      </c>
      <c r="B653" t="s">
        <v>1389</v>
      </c>
      <c r="C653">
        <v>2021</v>
      </c>
      <c r="E653" t="s">
        <v>3006</v>
      </c>
      <c r="F653" t="s">
        <v>9569</v>
      </c>
      <c r="G653" t="s">
        <v>180</v>
      </c>
    </row>
    <row r="654" spans="1:7" x14ac:dyDescent="0.25">
      <c r="A654" t="s">
        <v>249</v>
      </c>
      <c r="B654" t="s">
        <v>1393</v>
      </c>
      <c r="C654">
        <v>1994</v>
      </c>
      <c r="E654" t="s">
        <v>2984</v>
      </c>
      <c r="F654" t="s">
        <v>8425</v>
      </c>
      <c r="G654" t="s">
        <v>3980</v>
      </c>
    </row>
    <row r="655" spans="1:7" x14ac:dyDescent="0.25">
      <c r="A655" t="s">
        <v>682</v>
      </c>
      <c r="B655" t="s">
        <v>1393</v>
      </c>
      <c r="C655">
        <v>2015</v>
      </c>
      <c r="E655" t="s">
        <v>2984</v>
      </c>
      <c r="F655" t="s">
        <v>8544</v>
      </c>
      <c r="G655" t="s">
        <v>3980</v>
      </c>
    </row>
    <row r="656" spans="1:7" x14ac:dyDescent="0.25">
      <c r="A656" t="s">
        <v>1378</v>
      </c>
      <c r="B656" t="s">
        <v>1393</v>
      </c>
      <c r="C656">
        <v>2013</v>
      </c>
      <c r="E656" t="s">
        <v>2984</v>
      </c>
      <c r="F656" t="s">
        <v>8795</v>
      </c>
      <c r="G656" t="s">
        <v>3980</v>
      </c>
    </row>
    <row r="657" spans="1:7" x14ac:dyDescent="0.25">
      <c r="A657" t="s">
        <v>1788</v>
      </c>
      <c r="B657" t="s">
        <v>1393</v>
      </c>
      <c r="C657">
        <v>1987</v>
      </c>
      <c r="E657" t="s">
        <v>2984</v>
      </c>
      <c r="F657" t="s">
        <v>8896</v>
      </c>
      <c r="G657" t="s">
        <v>3980</v>
      </c>
    </row>
    <row r="658" spans="1:7" x14ac:dyDescent="0.25">
      <c r="A658" t="s">
        <v>2046</v>
      </c>
      <c r="B658" t="s">
        <v>1393</v>
      </c>
      <c r="C658">
        <v>1992</v>
      </c>
      <c r="E658" t="s">
        <v>2984</v>
      </c>
      <c r="F658" t="s">
        <v>8956</v>
      </c>
      <c r="G658" t="s">
        <v>3980</v>
      </c>
    </row>
    <row r="659" spans="1:7" x14ac:dyDescent="0.25">
      <c r="A659" t="s">
        <v>2147</v>
      </c>
      <c r="B659" t="s">
        <v>1393</v>
      </c>
      <c r="C659">
        <v>1980</v>
      </c>
      <c r="E659" t="s">
        <v>2984</v>
      </c>
      <c r="F659" t="s">
        <v>8994</v>
      </c>
      <c r="G659" t="s">
        <v>3980</v>
      </c>
    </row>
    <row r="660" spans="1:7" x14ac:dyDescent="0.25">
      <c r="A660" t="s">
        <v>2797</v>
      </c>
      <c r="B660" t="s">
        <v>1396</v>
      </c>
      <c r="C660">
        <v>2021</v>
      </c>
      <c r="E660" t="s">
        <v>3006</v>
      </c>
      <c r="F660" t="s">
        <v>9570</v>
      </c>
      <c r="G660" t="s">
        <v>180</v>
      </c>
    </row>
    <row r="661" spans="1:7" x14ac:dyDescent="0.25">
      <c r="A661" t="s">
        <v>829</v>
      </c>
      <c r="B661" t="s">
        <v>1400</v>
      </c>
      <c r="C661">
        <v>2010</v>
      </c>
      <c r="E661" s="10" t="s">
        <v>9363</v>
      </c>
      <c r="F661" t="s">
        <v>9362</v>
      </c>
      <c r="G661" t="s">
        <v>3980</v>
      </c>
    </row>
    <row r="662" spans="1:7" x14ac:dyDescent="0.25">
      <c r="A662" t="s">
        <v>987</v>
      </c>
      <c r="B662" t="s">
        <v>1400</v>
      </c>
      <c r="C662">
        <v>2011</v>
      </c>
      <c r="E662" t="s">
        <v>3161</v>
      </c>
      <c r="F662" t="s">
        <v>8667</v>
      </c>
      <c r="G662" t="s">
        <v>3980</v>
      </c>
    </row>
    <row r="663" spans="1:7" x14ac:dyDescent="0.25">
      <c r="A663" t="s">
        <v>1565</v>
      </c>
      <c r="B663" t="s">
        <v>1400</v>
      </c>
      <c r="C663">
        <v>2001</v>
      </c>
      <c r="E663" t="s">
        <v>3161</v>
      </c>
      <c r="F663" t="s">
        <v>8838</v>
      </c>
      <c r="G663" t="s">
        <v>3980</v>
      </c>
    </row>
    <row r="664" spans="1:7" x14ac:dyDescent="0.25">
      <c r="A664" t="s">
        <v>2612</v>
      </c>
      <c r="B664" t="s">
        <v>14227</v>
      </c>
      <c r="C664">
        <v>2014</v>
      </c>
      <c r="E664" s="10" t="s">
        <v>14230</v>
      </c>
      <c r="F664" t="s">
        <v>14231</v>
      </c>
      <c r="G664" t="s">
        <v>3980</v>
      </c>
    </row>
    <row r="665" spans="1:7" x14ac:dyDescent="0.25">
      <c r="A665" t="s">
        <v>2797</v>
      </c>
      <c r="B665" t="s">
        <v>1402</v>
      </c>
      <c r="C665">
        <v>2021</v>
      </c>
      <c r="E665" t="s">
        <v>3417</v>
      </c>
      <c r="F665" t="s">
        <v>9571</v>
      </c>
      <c r="G665" t="s">
        <v>180</v>
      </c>
    </row>
    <row r="666" spans="1:7" x14ac:dyDescent="0.25">
      <c r="A666" t="s">
        <v>1039</v>
      </c>
      <c r="B666" t="s">
        <v>1406</v>
      </c>
      <c r="C666">
        <v>2016</v>
      </c>
      <c r="E666" s="10" t="s">
        <v>8365</v>
      </c>
      <c r="F666" t="s">
        <v>8689</v>
      </c>
      <c r="G666" t="s">
        <v>3980</v>
      </c>
    </row>
    <row r="667" spans="1:7" x14ac:dyDescent="0.25">
      <c r="A667" t="s">
        <v>2166</v>
      </c>
      <c r="B667" t="s">
        <v>1406</v>
      </c>
      <c r="C667">
        <v>2013</v>
      </c>
      <c r="E667" t="s">
        <v>3324</v>
      </c>
      <c r="F667" t="s">
        <v>9015</v>
      </c>
      <c r="G667" t="s">
        <v>3980</v>
      </c>
    </row>
    <row r="668" spans="1:7" x14ac:dyDescent="0.25">
      <c r="A668" t="s">
        <v>2421</v>
      </c>
      <c r="B668" t="s">
        <v>1406</v>
      </c>
      <c r="C668">
        <v>2008</v>
      </c>
      <c r="E668" s="10" t="s">
        <v>8365</v>
      </c>
      <c r="F668" t="s">
        <v>9176</v>
      </c>
      <c r="G668" t="s">
        <v>3980</v>
      </c>
    </row>
    <row r="669" spans="1:7" x14ac:dyDescent="0.25">
      <c r="A669" t="s">
        <v>2947</v>
      </c>
      <c r="B669" t="s">
        <v>1406</v>
      </c>
      <c r="C669">
        <v>2014</v>
      </c>
      <c r="E669" s="10" t="s">
        <v>8364</v>
      </c>
      <c r="F669" t="s">
        <v>9336</v>
      </c>
      <c r="G669" t="s">
        <v>3980</v>
      </c>
    </row>
    <row r="670" spans="1:7" x14ac:dyDescent="0.25">
      <c r="A670" t="s">
        <v>2125</v>
      </c>
      <c r="B670" t="s">
        <v>1410</v>
      </c>
      <c r="C670">
        <v>2013</v>
      </c>
      <c r="E670" t="s">
        <v>3303</v>
      </c>
      <c r="F670" t="s">
        <v>8966</v>
      </c>
      <c r="G670" t="s">
        <v>3980</v>
      </c>
    </row>
    <row r="671" spans="1:7" x14ac:dyDescent="0.25">
      <c r="A671" t="s">
        <v>249</v>
      </c>
      <c r="B671" t="s">
        <v>1413</v>
      </c>
      <c r="C671">
        <v>1994</v>
      </c>
      <c r="E671" t="s">
        <v>2985</v>
      </c>
      <c r="F671" t="s">
        <v>14021</v>
      </c>
      <c r="G671" t="s">
        <v>3980</v>
      </c>
    </row>
    <row r="672" spans="1:7" x14ac:dyDescent="0.25">
      <c r="A672" t="s">
        <v>253</v>
      </c>
      <c r="B672" t="s">
        <v>1413</v>
      </c>
      <c r="C672">
        <v>1990</v>
      </c>
      <c r="E672" t="s">
        <v>2985</v>
      </c>
      <c r="F672" t="s">
        <v>14021</v>
      </c>
      <c r="G672" t="s">
        <v>3980</v>
      </c>
    </row>
    <row r="673" spans="1:7" x14ac:dyDescent="0.25">
      <c r="A673" t="s">
        <v>1788</v>
      </c>
      <c r="B673" t="s">
        <v>1413</v>
      </c>
      <c r="C673">
        <v>1987</v>
      </c>
      <c r="E673" t="s">
        <v>2985</v>
      </c>
      <c r="F673" t="s">
        <v>14021</v>
      </c>
      <c r="G673" t="s">
        <v>3980</v>
      </c>
    </row>
    <row r="674" spans="1:7" x14ac:dyDescent="0.25">
      <c r="A674" t="s">
        <v>1875</v>
      </c>
      <c r="B674" t="s">
        <v>1413</v>
      </c>
      <c r="C674">
        <v>1987</v>
      </c>
      <c r="E674" t="s">
        <v>2985</v>
      </c>
      <c r="F674" t="s">
        <v>14021</v>
      </c>
      <c r="G674" t="s">
        <v>3980</v>
      </c>
    </row>
    <row r="675" spans="1:7" x14ac:dyDescent="0.25">
      <c r="A675" t="s">
        <v>2564</v>
      </c>
      <c r="B675" t="s">
        <v>1413</v>
      </c>
      <c r="C675">
        <v>1998</v>
      </c>
      <c r="E675" t="s">
        <v>2985</v>
      </c>
      <c r="F675" t="s">
        <v>14021</v>
      </c>
      <c r="G675" t="s">
        <v>3980</v>
      </c>
    </row>
    <row r="676" spans="1:7" x14ac:dyDescent="0.25">
      <c r="A676" t="s">
        <v>2867</v>
      </c>
      <c r="B676" t="s">
        <v>1416</v>
      </c>
      <c r="C676">
        <v>2005</v>
      </c>
      <c r="D676" t="s">
        <v>180</v>
      </c>
      <c r="F676" t="s">
        <v>9572</v>
      </c>
      <c r="G676" t="s">
        <v>3980</v>
      </c>
    </row>
    <row r="677" spans="1:7" x14ac:dyDescent="0.25">
      <c r="A677" t="s">
        <v>253</v>
      </c>
      <c r="B677" t="s">
        <v>1418</v>
      </c>
      <c r="C677">
        <v>1990</v>
      </c>
      <c r="E677" t="s">
        <v>2975</v>
      </c>
      <c r="F677" t="s">
        <v>9390</v>
      </c>
      <c r="G677" t="s">
        <v>3980</v>
      </c>
    </row>
    <row r="678" spans="1:7" x14ac:dyDescent="0.25">
      <c r="A678" t="s">
        <v>915</v>
      </c>
      <c r="B678" t="s">
        <v>1418</v>
      </c>
      <c r="C678">
        <v>2002</v>
      </c>
      <c r="E678" t="s">
        <v>2975</v>
      </c>
      <c r="F678" t="s">
        <v>8646</v>
      </c>
      <c r="G678" t="s">
        <v>3980</v>
      </c>
    </row>
    <row r="679" spans="1:7" x14ac:dyDescent="0.25">
      <c r="A679" t="s">
        <v>2147</v>
      </c>
      <c r="B679" t="s">
        <v>1418</v>
      </c>
      <c r="C679">
        <v>1980</v>
      </c>
      <c r="E679" t="s">
        <v>2975</v>
      </c>
      <c r="F679" t="s">
        <v>8995</v>
      </c>
      <c r="G679" t="s">
        <v>3980</v>
      </c>
    </row>
    <row r="680" spans="1:7" x14ac:dyDescent="0.25">
      <c r="A680" t="s">
        <v>1683</v>
      </c>
      <c r="B680" t="s">
        <v>1421</v>
      </c>
      <c r="C680">
        <v>2020</v>
      </c>
      <c r="D680" t="s">
        <v>180</v>
      </c>
      <c r="F680" t="s">
        <v>9573</v>
      </c>
      <c r="G680" t="s">
        <v>3980</v>
      </c>
    </row>
    <row r="681" spans="1:7" x14ac:dyDescent="0.25">
      <c r="A681" t="s">
        <v>1299</v>
      </c>
      <c r="B681" t="s">
        <v>1425</v>
      </c>
      <c r="C681">
        <v>2014</v>
      </c>
      <c r="E681" t="s">
        <v>2975</v>
      </c>
      <c r="F681" t="s">
        <v>8792</v>
      </c>
      <c r="G681" t="s">
        <v>3980</v>
      </c>
    </row>
    <row r="682" spans="1:7" x14ac:dyDescent="0.25">
      <c r="A682" t="s">
        <v>1428</v>
      </c>
      <c r="B682" t="s">
        <v>1425</v>
      </c>
      <c r="C682">
        <v>2021</v>
      </c>
      <c r="E682" t="s">
        <v>2975</v>
      </c>
      <c r="F682" t="s">
        <v>8803</v>
      </c>
      <c r="G682" t="s">
        <v>3980</v>
      </c>
    </row>
    <row r="683" spans="1:7" x14ac:dyDescent="0.25">
      <c r="A683" t="s">
        <v>1683</v>
      </c>
      <c r="B683" t="s">
        <v>1428</v>
      </c>
      <c r="C683">
        <v>2020</v>
      </c>
      <c r="E683" t="s">
        <v>3259</v>
      </c>
      <c r="F683" t="s">
        <v>8870</v>
      </c>
      <c r="G683" t="s">
        <v>3980</v>
      </c>
    </row>
    <row r="684" spans="1:7" x14ac:dyDescent="0.25">
      <c r="A684" t="s">
        <v>90</v>
      </c>
      <c r="B684" t="s">
        <v>1428</v>
      </c>
      <c r="C684">
        <v>2017</v>
      </c>
      <c r="E684" t="s">
        <v>3259</v>
      </c>
      <c r="F684" t="s">
        <v>9085</v>
      </c>
      <c r="G684" t="s">
        <v>3980</v>
      </c>
    </row>
    <row r="685" spans="1:7" x14ac:dyDescent="0.25">
      <c r="A685" t="s">
        <v>346</v>
      </c>
      <c r="B685" t="s">
        <v>7950</v>
      </c>
      <c r="C685">
        <v>2023</v>
      </c>
      <c r="E685" s="10" t="s">
        <v>7949</v>
      </c>
      <c r="F685" t="s">
        <v>8477</v>
      </c>
      <c r="G685" t="s">
        <v>3980</v>
      </c>
    </row>
    <row r="686" spans="1:7" x14ac:dyDescent="0.25">
      <c r="A686" t="s">
        <v>713</v>
      </c>
      <c r="B686" t="s">
        <v>1432</v>
      </c>
      <c r="C686">
        <v>2016</v>
      </c>
      <c r="E686" t="s">
        <v>3083</v>
      </c>
      <c r="F686" t="s">
        <v>8550</v>
      </c>
      <c r="G686" t="s">
        <v>3980</v>
      </c>
    </row>
    <row r="687" spans="1:7" x14ac:dyDescent="0.25">
      <c r="A687" t="s">
        <v>1137</v>
      </c>
      <c r="B687" t="s">
        <v>1432</v>
      </c>
      <c r="C687">
        <v>2012</v>
      </c>
      <c r="E687" t="s">
        <v>3083</v>
      </c>
      <c r="F687" t="s">
        <v>8719</v>
      </c>
      <c r="G687" t="s">
        <v>3980</v>
      </c>
    </row>
    <row r="688" spans="1:7" x14ac:dyDescent="0.25">
      <c r="A688" t="s">
        <v>1137</v>
      </c>
      <c r="B688" t="s">
        <v>1436</v>
      </c>
      <c r="C688">
        <v>2012</v>
      </c>
      <c r="D688" t="s">
        <v>180</v>
      </c>
      <c r="E688" t="s">
        <v>3197</v>
      </c>
      <c r="F688" t="s">
        <v>8720</v>
      </c>
      <c r="G688" t="s">
        <v>3980</v>
      </c>
    </row>
    <row r="689" spans="1:7" x14ac:dyDescent="0.25">
      <c r="A689" t="s">
        <v>1378</v>
      </c>
      <c r="B689" t="s">
        <v>1436</v>
      </c>
      <c r="C689">
        <v>2013</v>
      </c>
      <c r="E689" t="s">
        <v>3231</v>
      </c>
      <c r="F689" t="s">
        <v>9574</v>
      </c>
      <c r="G689" t="s">
        <v>180</v>
      </c>
    </row>
    <row r="690" spans="1:7" x14ac:dyDescent="0.25">
      <c r="A690" t="s">
        <v>90</v>
      </c>
      <c r="B690" t="s">
        <v>1440</v>
      </c>
      <c r="C690">
        <v>2017</v>
      </c>
      <c r="E690" t="s">
        <v>2975</v>
      </c>
      <c r="F690" t="s">
        <v>9086</v>
      </c>
      <c r="G690" t="s">
        <v>3980</v>
      </c>
    </row>
    <row r="691" spans="1:7" x14ac:dyDescent="0.25">
      <c r="A691" t="s">
        <v>739</v>
      </c>
      <c r="B691" t="s">
        <v>1443</v>
      </c>
      <c r="C691">
        <v>2015</v>
      </c>
      <c r="E691" t="s">
        <v>3097</v>
      </c>
      <c r="F691" t="s">
        <v>8566</v>
      </c>
      <c r="G691" t="s">
        <v>3980</v>
      </c>
    </row>
    <row r="692" spans="1:7" x14ac:dyDescent="0.25">
      <c r="A692" t="s">
        <v>90</v>
      </c>
      <c r="B692" t="s">
        <v>1443</v>
      </c>
      <c r="C692">
        <v>2017</v>
      </c>
      <c r="E692" t="s">
        <v>3097</v>
      </c>
      <c r="F692" t="s">
        <v>9087</v>
      </c>
      <c r="G692" t="s">
        <v>3980</v>
      </c>
    </row>
    <row r="693" spans="1:7" x14ac:dyDescent="0.25">
      <c r="A693" t="s">
        <v>1788</v>
      </c>
      <c r="B693" t="s">
        <v>1447</v>
      </c>
      <c r="C693">
        <v>1987</v>
      </c>
      <c r="E693" t="s">
        <v>3272</v>
      </c>
      <c r="F693" t="s">
        <v>8897</v>
      </c>
      <c r="G693" t="s">
        <v>3980</v>
      </c>
    </row>
    <row r="694" spans="1:7" x14ac:dyDescent="0.25">
      <c r="A694" t="s">
        <v>1453</v>
      </c>
      <c r="B694" t="s">
        <v>1450</v>
      </c>
      <c r="C694">
        <v>2006</v>
      </c>
      <c r="D694" t="s">
        <v>180</v>
      </c>
      <c r="F694" t="s">
        <v>9575</v>
      </c>
      <c r="G694" t="s">
        <v>3980</v>
      </c>
    </row>
    <row r="695" spans="1:7" x14ac:dyDescent="0.25">
      <c r="A695" t="s">
        <v>2714</v>
      </c>
      <c r="B695" t="s">
        <v>1453</v>
      </c>
      <c r="C695">
        <v>1993</v>
      </c>
      <c r="E695" t="s">
        <v>3006</v>
      </c>
      <c r="F695" t="s">
        <v>9576</v>
      </c>
      <c r="G695" t="s">
        <v>180</v>
      </c>
    </row>
    <row r="696" spans="1:7" x14ac:dyDescent="0.25">
      <c r="A696" t="s">
        <v>771</v>
      </c>
      <c r="B696" t="s">
        <v>1456</v>
      </c>
      <c r="C696">
        <v>2023</v>
      </c>
      <c r="E696" t="s">
        <v>3119</v>
      </c>
      <c r="F696" t="s">
        <v>8599</v>
      </c>
      <c r="G696" t="s">
        <v>3980</v>
      </c>
    </row>
    <row r="697" spans="1:7" x14ac:dyDescent="0.25">
      <c r="A697" t="s">
        <v>840</v>
      </c>
      <c r="B697" t="s">
        <v>1456</v>
      </c>
      <c r="C697">
        <v>1996</v>
      </c>
      <c r="E697" t="s">
        <v>3119</v>
      </c>
      <c r="F697" t="s">
        <v>9391</v>
      </c>
      <c r="G697" t="s">
        <v>3980</v>
      </c>
    </row>
    <row r="698" spans="1:7" x14ac:dyDescent="0.25">
      <c r="A698" t="s">
        <v>1295</v>
      </c>
      <c r="B698" t="s">
        <v>1456</v>
      </c>
      <c r="C698">
        <v>2023</v>
      </c>
      <c r="E698" t="s">
        <v>3119</v>
      </c>
      <c r="F698" t="s">
        <v>8789</v>
      </c>
      <c r="G698" t="s">
        <v>3980</v>
      </c>
    </row>
    <row r="699" spans="1:7" x14ac:dyDescent="0.25">
      <c r="A699" t="s">
        <v>2797</v>
      </c>
      <c r="B699" t="s">
        <v>1456</v>
      </c>
      <c r="C699">
        <v>2021</v>
      </c>
      <c r="E699" t="s">
        <v>3119</v>
      </c>
      <c r="F699" t="s">
        <v>9300</v>
      </c>
      <c r="G699" t="s">
        <v>3980</v>
      </c>
    </row>
    <row r="700" spans="1:7" x14ac:dyDescent="0.25">
      <c r="A700" t="s">
        <v>915</v>
      </c>
      <c r="B700" t="s">
        <v>1460</v>
      </c>
      <c r="C700">
        <v>2002</v>
      </c>
      <c r="D700" t="s">
        <v>180</v>
      </c>
      <c r="F700" t="s">
        <v>9577</v>
      </c>
      <c r="G700" t="s">
        <v>3980</v>
      </c>
    </row>
    <row r="701" spans="1:7" x14ac:dyDescent="0.25">
      <c r="A701" t="s">
        <v>2370</v>
      </c>
      <c r="B701" t="s">
        <v>1464</v>
      </c>
      <c r="C701">
        <v>2021</v>
      </c>
      <c r="E701" t="s">
        <v>3006</v>
      </c>
      <c r="F701" t="s">
        <v>9578</v>
      </c>
      <c r="G701" t="s">
        <v>180</v>
      </c>
    </row>
    <row r="702" spans="1:7" x14ac:dyDescent="0.25">
      <c r="A702" t="s">
        <v>1926</v>
      </c>
      <c r="B702" t="s">
        <v>1468</v>
      </c>
      <c r="C702">
        <v>2021</v>
      </c>
      <c r="E702" t="s">
        <v>2975</v>
      </c>
      <c r="F702" t="s">
        <v>8946</v>
      </c>
      <c r="G702" t="s">
        <v>3980</v>
      </c>
    </row>
    <row r="703" spans="1:7" x14ac:dyDescent="0.25">
      <c r="A703" t="s">
        <v>90</v>
      </c>
      <c r="B703" t="s">
        <v>1468</v>
      </c>
      <c r="C703">
        <v>2017</v>
      </c>
      <c r="E703" t="s">
        <v>3354</v>
      </c>
      <c r="F703" t="s">
        <v>9088</v>
      </c>
      <c r="G703" t="s">
        <v>3980</v>
      </c>
    </row>
    <row r="704" spans="1:7" x14ac:dyDescent="0.25">
      <c r="A704" t="s">
        <v>2499</v>
      </c>
      <c r="B704" t="s">
        <v>1468</v>
      </c>
      <c r="C704">
        <v>2021</v>
      </c>
      <c r="E704" t="s">
        <v>2975</v>
      </c>
      <c r="F704" t="s">
        <v>9195</v>
      </c>
      <c r="G704" t="s">
        <v>3980</v>
      </c>
    </row>
    <row r="705" spans="1:7" x14ac:dyDescent="0.25">
      <c r="A705" t="s">
        <v>752</v>
      </c>
      <c r="B705" t="s">
        <v>1472</v>
      </c>
      <c r="C705">
        <v>2018</v>
      </c>
      <c r="E705" t="s">
        <v>3113</v>
      </c>
      <c r="F705" t="s">
        <v>8588</v>
      </c>
      <c r="G705" t="s">
        <v>3980</v>
      </c>
    </row>
    <row r="706" spans="1:7" x14ac:dyDescent="0.25">
      <c r="A706" t="s">
        <v>249</v>
      </c>
      <c r="B706" t="s">
        <v>1475</v>
      </c>
      <c r="C706">
        <v>1994</v>
      </c>
      <c r="E706" t="s">
        <v>2975</v>
      </c>
      <c r="F706" t="s">
        <v>8426</v>
      </c>
      <c r="G706" t="s">
        <v>3980</v>
      </c>
    </row>
    <row r="707" spans="1:7" x14ac:dyDescent="0.25">
      <c r="A707" t="s">
        <v>997</v>
      </c>
      <c r="B707" t="s">
        <v>1475</v>
      </c>
      <c r="C707">
        <v>2006</v>
      </c>
      <c r="E707" t="s">
        <v>3163</v>
      </c>
      <c r="F707" t="s">
        <v>8671</v>
      </c>
      <c r="G707" t="s">
        <v>3980</v>
      </c>
    </row>
    <row r="708" spans="1:7" x14ac:dyDescent="0.25">
      <c r="A708" t="s">
        <v>1788</v>
      </c>
      <c r="B708" t="s">
        <v>1475</v>
      </c>
      <c r="C708">
        <v>1987</v>
      </c>
      <c r="E708" t="s">
        <v>2975</v>
      </c>
      <c r="F708" t="s">
        <v>8898</v>
      </c>
      <c r="G708" t="s">
        <v>3980</v>
      </c>
    </row>
    <row r="709" spans="1:7" x14ac:dyDescent="0.25">
      <c r="A709" t="s">
        <v>155</v>
      </c>
      <c r="B709" t="s">
        <v>1479</v>
      </c>
      <c r="C709">
        <v>2011</v>
      </c>
      <c r="E709" s="10" t="s">
        <v>9810</v>
      </c>
      <c r="F709" t="s">
        <v>9811</v>
      </c>
      <c r="G709" t="s">
        <v>3980</v>
      </c>
    </row>
    <row r="710" spans="1:7" x14ac:dyDescent="0.25">
      <c r="A710" t="s">
        <v>2797</v>
      </c>
      <c r="B710" t="s">
        <v>1479</v>
      </c>
      <c r="C710">
        <v>2021</v>
      </c>
      <c r="E710" s="10" t="s">
        <v>9810</v>
      </c>
      <c r="F710" t="s">
        <v>9579</v>
      </c>
      <c r="G710" t="s">
        <v>3980</v>
      </c>
    </row>
    <row r="711" spans="1:7" x14ac:dyDescent="0.25">
      <c r="A711" t="s">
        <v>372</v>
      </c>
      <c r="B711" t="s">
        <v>7941</v>
      </c>
      <c r="C711">
        <v>1998</v>
      </c>
      <c r="E711" s="10" t="s">
        <v>7944</v>
      </c>
      <c r="F711" t="s">
        <v>9580</v>
      </c>
      <c r="G711" t="s">
        <v>180</v>
      </c>
    </row>
    <row r="712" spans="1:7" x14ac:dyDescent="0.25">
      <c r="A712" t="s">
        <v>1944</v>
      </c>
      <c r="B712" t="s">
        <v>1483</v>
      </c>
      <c r="C712">
        <v>2022</v>
      </c>
      <c r="E712" s="10" t="s">
        <v>8313</v>
      </c>
      <c r="F712" t="s">
        <v>8950</v>
      </c>
      <c r="G712" t="s">
        <v>3980</v>
      </c>
    </row>
    <row r="713" spans="1:7" x14ac:dyDescent="0.25">
      <c r="A713" t="s">
        <v>490</v>
      </c>
      <c r="B713" t="s">
        <v>1485</v>
      </c>
      <c r="C713">
        <v>2022</v>
      </c>
      <c r="E713" t="s">
        <v>3061</v>
      </c>
      <c r="F713" t="s">
        <v>8518</v>
      </c>
      <c r="G713" t="s">
        <v>3980</v>
      </c>
    </row>
    <row r="714" spans="1:7" x14ac:dyDescent="0.25">
      <c r="A714" t="s">
        <v>682</v>
      </c>
      <c r="B714" t="s">
        <v>1485</v>
      </c>
      <c r="C714">
        <v>2015</v>
      </c>
      <c r="E714" t="s">
        <v>3080</v>
      </c>
      <c r="F714" t="s">
        <v>8545</v>
      </c>
      <c r="G714" t="s">
        <v>3980</v>
      </c>
    </row>
    <row r="715" spans="1:7" x14ac:dyDescent="0.25">
      <c r="A715" t="s">
        <v>1287</v>
      </c>
      <c r="B715" t="s">
        <v>1485</v>
      </c>
      <c r="C715">
        <v>2019</v>
      </c>
      <c r="E715" t="s">
        <v>3080</v>
      </c>
      <c r="F715" t="s">
        <v>8767</v>
      </c>
      <c r="G715" t="s">
        <v>3980</v>
      </c>
    </row>
    <row r="716" spans="1:7" x14ac:dyDescent="0.25">
      <c r="A716" t="s">
        <v>2797</v>
      </c>
      <c r="B716" t="s">
        <v>1485</v>
      </c>
      <c r="C716">
        <v>2021</v>
      </c>
      <c r="E716" t="s">
        <v>3080</v>
      </c>
      <c r="F716" t="s">
        <v>9301</v>
      </c>
      <c r="G716" t="s">
        <v>3980</v>
      </c>
    </row>
    <row r="717" spans="1:7" x14ac:dyDescent="0.25">
      <c r="A717" t="s">
        <v>1569</v>
      </c>
      <c r="B717" t="s">
        <v>14303</v>
      </c>
      <c r="C717">
        <v>2021</v>
      </c>
      <c r="E717" s="10" t="s">
        <v>14302</v>
      </c>
      <c r="F717" t="s">
        <v>14306</v>
      </c>
      <c r="G717" t="s">
        <v>3980</v>
      </c>
    </row>
    <row r="718" spans="1:7" x14ac:dyDescent="0.25">
      <c r="A718" t="s">
        <v>90</v>
      </c>
      <c r="B718" t="s">
        <v>14303</v>
      </c>
      <c r="C718">
        <v>2017</v>
      </c>
      <c r="E718" s="10" t="s">
        <v>14302</v>
      </c>
      <c r="F718" t="s">
        <v>14306</v>
      </c>
      <c r="G718" t="s">
        <v>3980</v>
      </c>
    </row>
    <row r="719" spans="1:7" x14ac:dyDescent="0.25">
      <c r="A719" t="s">
        <v>2797</v>
      </c>
      <c r="B719" t="s">
        <v>1493</v>
      </c>
      <c r="C719">
        <v>2021</v>
      </c>
      <c r="E719" t="s">
        <v>3006</v>
      </c>
      <c r="F719" t="s">
        <v>9581</v>
      </c>
      <c r="G719" t="s">
        <v>180</v>
      </c>
    </row>
    <row r="720" spans="1:7" x14ac:dyDescent="0.25">
      <c r="A720" t="s">
        <v>337</v>
      </c>
      <c r="B720" t="s">
        <v>1496</v>
      </c>
      <c r="C720">
        <v>2023</v>
      </c>
      <c r="E720" t="s">
        <v>3004</v>
      </c>
      <c r="F720" t="s">
        <v>8447</v>
      </c>
      <c r="G720" t="s">
        <v>3980</v>
      </c>
    </row>
    <row r="721" spans="1:7" x14ac:dyDescent="0.25">
      <c r="A721" t="s">
        <v>2499</v>
      </c>
      <c r="B721" t="s">
        <v>1496</v>
      </c>
      <c r="C721">
        <v>2021</v>
      </c>
      <c r="E721" t="s">
        <v>3004</v>
      </c>
      <c r="F721" t="s">
        <v>9196</v>
      </c>
      <c r="G721" t="s">
        <v>3980</v>
      </c>
    </row>
    <row r="722" spans="1:7" x14ac:dyDescent="0.25">
      <c r="A722" t="s">
        <v>2587</v>
      </c>
      <c r="B722" t="s">
        <v>1496</v>
      </c>
      <c r="C722">
        <v>2019</v>
      </c>
      <c r="E722" t="s">
        <v>3004</v>
      </c>
      <c r="F722" t="s">
        <v>9212</v>
      </c>
      <c r="G722" t="s">
        <v>3980</v>
      </c>
    </row>
    <row r="723" spans="1:7" x14ac:dyDescent="0.25">
      <c r="A723" t="s">
        <v>1082</v>
      </c>
      <c r="B723" t="s">
        <v>1500</v>
      </c>
      <c r="C723">
        <v>2021</v>
      </c>
      <c r="D723" t="s">
        <v>180</v>
      </c>
      <c r="F723" t="s">
        <v>9582</v>
      </c>
      <c r="G723" t="s">
        <v>3980</v>
      </c>
    </row>
    <row r="724" spans="1:7" x14ac:dyDescent="0.25">
      <c r="A724" t="s">
        <v>90</v>
      </c>
      <c r="B724" t="s">
        <v>1504</v>
      </c>
      <c r="C724">
        <v>2017</v>
      </c>
      <c r="E724" t="s">
        <v>2975</v>
      </c>
      <c r="F724" t="s">
        <v>9089</v>
      </c>
      <c r="G724" t="s">
        <v>3980</v>
      </c>
    </row>
    <row r="725" spans="1:7" x14ac:dyDescent="0.25">
      <c r="A725" t="s">
        <v>334</v>
      </c>
      <c r="B725" t="s">
        <v>1506</v>
      </c>
      <c r="C725">
        <v>1997</v>
      </c>
      <c r="E725" s="10" t="s">
        <v>9933</v>
      </c>
      <c r="F725" t="s">
        <v>14020</v>
      </c>
      <c r="G725" t="s">
        <v>3980</v>
      </c>
    </row>
    <row r="726" spans="1:7" x14ac:dyDescent="0.25">
      <c r="A726" t="s">
        <v>483</v>
      </c>
      <c r="B726" t="s">
        <v>1506</v>
      </c>
      <c r="C726">
        <v>2009</v>
      </c>
      <c r="E726" s="10" t="s">
        <v>9933</v>
      </c>
      <c r="F726" t="s">
        <v>14038</v>
      </c>
      <c r="G726" t="s">
        <v>3980</v>
      </c>
    </row>
    <row r="727" spans="1:7" x14ac:dyDescent="0.25">
      <c r="A727" t="s">
        <v>2002</v>
      </c>
      <c r="B727" t="s">
        <v>1506</v>
      </c>
      <c r="C727">
        <v>2005</v>
      </c>
      <c r="E727" s="10" t="s">
        <v>9933</v>
      </c>
      <c r="F727" t="s">
        <v>14020</v>
      </c>
      <c r="G727" t="s">
        <v>3980</v>
      </c>
    </row>
    <row r="728" spans="1:7" x14ac:dyDescent="0.25">
      <c r="A728" t="s">
        <v>2564</v>
      </c>
      <c r="B728" t="s">
        <v>1506</v>
      </c>
      <c r="C728">
        <v>1998</v>
      </c>
      <c r="E728" s="10" t="s">
        <v>9933</v>
      </c>
      <c r="F728" t="s">
        <v>14039</v>
      </c>
      <c r="G728" t="s">
        <v>3980</v>
      </c>
    </row>
    <row r="729" spans="1:7" x14ac:dyDescent="0.25">
      <c r="A729" t="s">
        <v>2571</v>
      </c>
      <c r="B729" t="s">
        <v>1506</v>
      </c>
      <c r="C729">
        <v>2017</v>
      </c>
      <c r="E729" t="s">
        <v>3052</v>
      </c>
      <c r="F729" t="s">
        <v>9209</v>
      </c>
      <c r="G729" t="s">
        <v>3980</v>
      </c>
    </row>
    <row r="730" spans="1:7" x14ac:dyDescent="0.25">
      <c r="A730" t="s">
        <v>1039</v>
      </c>
      <c r="B730" t="s">
        <v>1509</v>
      </c>
      <c r="C730">
        <v>2016</v>
      </c>
      <c r="E730" t="s">
        <v>2975</v>
      </c>
      <c r="F730" t="s">
        <v>8690</v>
      </c>
      <c r="G730" t="s">
        <v>3980</v>
      </c>
    </row>
    <row r="731" spans="1:7" x14ac:dyDescent="0.25">
      <c r="A731" t="s">
        <v>155</v>
      </c>
      <c r="B731" t="s">
        <v>1509</v>
      </c>
      <c r="C731">
        <v>2011</v>
      </c>
      <c r="E731" t="s">
        <v>2975</v>
      </c>
      <c r="F731" t="s">
        <v>9239</v>
      </c>
      <c r="G731" t="s">
        <v>3980</v>
      </c>
    </row>
    <row r="732" spans="1:7" x14ac:dyDescent="0.25">
      <c r="A732" t="s">
        <v>249</v>
      </c>
      <c r="B732" t="s">
        <v>1513</v>
      </c>
      <c r="C732">
        <v>1994</v>
      </c>
      <c r="E732" t="s">
        <v>2986</v>
      </c>
      <c r="F732" t="s">
        <v>8427</v>
      </c>
      <c r="G732" t="s">
        <v>3980</v>
      </c>
    </row>
    <row r="733" spans="1:7" x14ac:dyDescent="0.25">
      <c r="A733" t="s">
        <v>253</v>
      </c>
      <c r="B733" t="s">
        <v>1513</v>
      </c>
      <c r="C733">
        <v>1990</v>
      </c>
      <c r="E733" s="10" t="s">
        <v>9931</v>
      </c>
      <c r="F733" t="s">
        <v>8436</v>
      </c>
      <c r="G733" t="s">
        <v>3980</v>
      </c>
    </row>
    <row r="734" spans="1:7" x14ac:dyDescent="0.25">
      <c r="A734" t="s">
        <v>840</v>
      </c>
      <c r="B734" t="s">
        <v>1513</v>
      </c>
      <c r="C734">
        <v>1996</v>
      </c>
      <c r="E734" s="10" t="s">
        <v>9931</v>
      </c>
      <c r="F734" t="s">
        <v>8621</v>
      </c>
      <c r="G734" t="s">
        <v>3980</v>
      </c>
    </row>
    <row r="735" spans="1:7" x14ac:dyDescent="0.25">
      <c r="A735" t="s">
        <v>1718</v>
      </c>
      <c r="B735" t="s">
        <v>1513</v>
      </c>
      <c r="C735">
        <v>1983</v>
      </c>
      <c r="E735" s="10" t="s">
        <v>9931</v>
      </c>
      <c r="F735" t="s">
        <v>9932</v>
      </c>
      <c r="G735" t="s">
        <v>3980</v>
      </c>
    </row>
    <row r="736" spans="1:7" x14ac:dyDescent="0.25">
      <c r="A736" t="s">
        <v>1788</v>
      </c>
      <c r="B736" t="s">
        <v>1513</v>
      </c>
      <c r="C736">
        <v>1987</v>
      </c>
      <c r="E736" s="10" t="s">
        <v>2986</v>
      </c>
      <c r="F736" t="s">
        <v>8899</v>
      </c>
      <c r="G736" t="s">
        <v>3980</v>
      </c>
    </row>
    <row r="737" spans="1:7" x14ac:dyDescent="0.25">
      <c r="A737" t="s">
        <v>2147</v>
      </c>
      <c r="B737" t="s">
        <v>1516</v>
      </c>
      <c r="C737">
        <v>1980</v>
      </c>
      <c r="E737" t="s">
        <v>3315</v>
      </c>
      <c r="F737" t="s">
        <v>8996</v>
      </c>
      <c r="G737" t="s">
        <v>3980</v>
      </c>
    </row>
    <row r="738" spans="1:7" x14ac:dyDescent="0.25">
      <c r="A738" t="s">
        <v>2147</v>
      </c>
      <c r="B738" t="s">
        <v>8059</v>
      </c>
      <c r="C738">
        <v>1980</v>
      </c>
      <c r="E738" s="10" t="s">
        <v>8080</v>
      </c>
      <c r="F738" t="s">
        <v>8997</v>
      </c>
      <c r="G738" t="s">
        <v>3980</v>
      </c>
    </row>
    <row r="739" spans="1:7" x14ac:dyDescent="0.25">
      <c r="A739" t="s">
        <v>376</v>
      </c>
      <c r="B739" t="s">
        <v>1519</v>
      </c>
      <c r="C739">
        <v>2017</v>
      </c>
      <c r="E739" s="10" t="s">
        <v>3047</v>
      </c>
      <c r="F739" t="s">
        <v>9414</v>
      </c>
      <c r="G739" t="s">
        <v>3980</v>
      </c>
    </row>
    <row r="740" spans="1:7" x14ac:dyDescent="0.25">
      <c r="A740" t="s">
        <v>739</v>
      </c>
      <c r="B740" t="s">
        <v>1519</v>
      </c>
      <c r="C740">
        <v>2015</v>
      </c>
      <c r="E740" s="10" t="s">
        <v>3047</v>
      </c>
      <c r="F740" t="s">
        <v>9415</v>
      </c>
      <c r="G740" t="s">
        <v>3980</v>
      </c>
    </row>
    <row r="741" spans="1:7" x14ac:dyDescent="0.25">
      <c r="A741" t="s">
        <v>1108</v>
      </c>
      <c r="B741" t="s">
        <v>1519</v>
      </c>
      <c r="C741">
        <v>2018</v>
      </c>
      <c r="E741" s="10" t="s">
        <v>3047</v>
      </c>
      <c r="F741" t="s">
        <v>9416</v>
      </c>
      <c r="G741" t="s">
        <v>3980</v>
      </c>
    </row>
    <row r="742" spans="1:7" x14ac:dyDescent="0.25">
      <c r="A742" t="s">
        <v>90</v>
      </c>
      <c r="B742" t="s">
        <v>1519</v>
      </c>
      <c r="C742">
        <v>2017</v>
      </c>
      <c r="E742" s="10" t="s">
        <v>3047</v>
      </c>
      <c r="F742" t="s">
        <v>9417</v>
      </c>
      <c r="G742" t="s">
        <v>3980</v>
      </c>
    </row>
    <row r="743" spans="1:7" x14ac:dyDescent="0.25">
      <c r="A743" t="s">
        <v>2797</v>
      </c>
      <c r="B743" t="s">
        <v>7916</v>
      </c>
      <c r="C743">
        <v>2021</v>
      </c>
      <c r="E743" s="10" t="s">
        <v>7915</v>
      </c>
      <c r="F743" t="s">
        <v>9302</v>
      </c>
      <c r="G743" t="s">
        <v>3980</v>
      </c>
    </row>
    <row r="744" spans="1:7" x14ac:dyDescent="0.25">
      <c r="A744" t="s">
        <v>2797</v>
      </c>
      <c r="B744" t="s">
        <v>1523</v>
      </c>
      <c r="C744">
        <v>2021</v>
      </c>
      <c r="E744" t="s">
        <v>3006</v>
      </c>
      <c r="F744" t="s">
        <v>9583</v>
      </c>
      <c r="G744" t="s">
        <v>180</v>
      </c>
    </row>
    <row r="745" spans="1:7" x14ac:dyDescent="0.25">
      <c r="A745" t="s">
        <v>1428</v>
      </c>
      <c r="B745" t="s">
        <v>1525</v>
      </c>
      <c r="C745">
        <v>2021</v>
      </c>
      <c r="E745" s="10" t="s">
        <v>8355</v>
      </c>
      <c r="F745" t="s">
        <v>8804</v>
      </c>
      <c r="G745" t="s">
        <v>3980</v>
      </c>
    </row>
    <row r="746" spans="1:7" x14ac:dyDescent="0.25">
      <c r="A746" t="s">
        <v>1648</v>
      </c>
      <c r="B746" t="s">
        <v>1525</v>
      </c>
      <c r="C746">
        <v>2024</v>
      </c>
      <c r="D746" t="s">
        <v>180</v>
      </c>
      <c r="F746" t="s">
        <v>9584</v>
      </c>
      <c r="G746" t="s">
        <v>3980</v>
      </c>
    </row>
    <row r="747" spans="1:7" x14ac:dyDescent="0.25">
      <c r="A747" t="s">
        <v>1378</v>
      </c>
      <c r="B747" t="s">
        <v>1527</v>
      </c>
      <c r="C747">
        <v>2013</v>
      </c>
      <c r="E747" s="10" t="s">
        <v>8382</v>
      </c>
      <c r="F747" t="s">
        <v>8796</v>
      </c>
      <c r="G747" t="s">
        <v>3980</v>
      </c>
    </row>
    <row r="748" spans="1:7" x14ac:dyDescent="0.25">
      <c r="A748" t="s">
        <v>1436</v>
      </c>
      <c r="B748" t="s">
        <v>1527</v>
      </c>
      <c r="C748">
        <v>2018</v>
      </c>
      <c r="E748" s="10" t="s">
        <v>8382</v>
      </c>
      <c r="F748" t="s">
        <v>9392</v>
      </c>
      <c r="G748" t="s">
        <v>3980</v>
      </c>
    </row>
    <row r="749" spans="1:7" x14ac:dyDescent="0.25">
      <c r="A749" t="s">
        <v>346</v>
      </c>
      <c r="B749" t="s">
        <v>7954</v>
      </c>
      <c r="C749">
        <v>2023</v>
      </c>
      <c r="E749" s="10" t="s">
        <v>7953</v>
      </c>
      <c r="F749" t="s">
        <v>9585</v>
      </c>
      <c r="G749" t="s">
        <v>180</v>
      </c>
    </row>
    <row r="750" spans="1:7" x14ac:dyDescent="0.25">
      <c r="A750" t="s">
        <v>1788</v>
      </c>
      <c r="B750" t="s">
        <v>1531</v>
      </c>
      <c r="C750">
        <v>1987</v>
      </c>
      <c r="E750" t="s">
        <v>3273</v>
      </c>
      <c r="F750" t="s">
        <v>8900</v>
      </c>
      <c r="G750" t="s">
        <v>3980</v>
      </c>
    </row>
    <row r="751" spans="1:7" x14ac:dyDescent="0.25">
      <c r="A751" t="s">
        <v>923</v>
      </c>
      <c r="B751" t="s">
        <v>1534</v>
      </c>
      <c r="C751">
        <v>2015</v>
      </c>
      <c r="E751" t="s">
        <v>3148</v>
      </c>
      <c r="F751" t="s">
        <v>8653</v>
      </c>
      <c r="G751" t="s">
        <v>3980</v>
      </c>
    </row>
    <row r="752" spans="1:7" x14ac:dyDescent="0.25">
      <c r="A752" t="s">
        <v>1848</v>
      </c>
      <c r="B752" t="s">
        <v>1534</v>
      </c>
      <c r="C752">
        <v>2015</v>
      </c>
      <c r="E752" t="s">
        <v>3148</v>
      </c>
      <c r="F752" t="s">
        <v>8932</v>
      </c>
      <c r="G752" t="s">
        <v>3980</v>
      </c>
    </row>
    <row r="753" spans="1:7" x14ac:dyDescent="0.25">
      <c r="A753" t="s">
        <v>2370</v>
      </c>
      <c r="B753" t="s">
        <v>1534</v>
      </c>
      <c r="C753">
        <v>2021</v>
      </c>
      <c r="E753" t="s">
        <v>3148</v>
      </c>
      <c r="F753" t="s">
        <v>9150</v>
      </c>
      <c r="G753" t="s">
        <v>3980</v>
      </c>
    </row>
    <row r="754" spans="1:7" x14ac:dyDescent="0.25">
      <c r="A754" t="s">
        <v>1137</v>
      </c>
      <c r="B754" t="s">
        <v>1538</v>
      </c>
      <c r="C754">
        <v>2012</v>
      </c>
      <c r="E754" t="s">
        <v>3006</v>
      </c>
      <c r="F754" t="s">
        <v>9586</v>
      </c>
      <c r="G754" t="s">
        <v>180</v>
      </c>
    </row>
    <row r="755" spans="1:7" x14ac:dyDescent="0.25">
      <c r="A755" t="s">
        <v>923</v>
      </c>
      <c r="B755" t="s">
        <v>1546</v>
      </c>
      <c r="C755">
        <v>2015</v>
      </c>
      <c r="E755" t="s">
        <v>3149</v>
      </c>
      <c r="F755" t="s">
        <v>9587</v>
      </c>
      <c r="G755" t="s">
        <v>180</v>
      </c>
    </row>
    <row r="756" spans="1:7" x14ac:dyDescent="0.25">
      <c r="A756" t="s">
        <v>2421</v>
      </c>
      <c r="B756" t="s">
        <v>1546</v>
      </c>
      <c r="C756">
        <v>2008</v>
      </c>
      <c r="E756" t="s">
        <v>3149</v>
      </c>
      <c r="F756" t="s">
        <v>9588</v>
      </c>
      <c r="G756" t="s">
        <v>180</v>
      </c>
    </row>
    <row r="757" spans="1:7" x14ac:dyDescent="0.25">
      <c r="A757" t="s">
        <v>337</v>
      </c>
      <c r="B757" t="s">
        <v>1552</v>
      </c>
      <c r="C757">
        <v>2023</v>
      </c>
      <c r="E757" t="s">
        <v>3005</v>
      </c>
      <c r="F757" t="s">
        <v>8448</v>
      </c>
      <c r="G757" t="s">
        <v>3980</v>
      </c>
    </row>
    <row r="758" spans="1:7" x14ac:dyDescent="0.25">
      <c r="A758" t="s">
        <v>346</v>
      </c>
      <c r="B758" t="s">
        <v>1552</v>
      </c>
      <c r="C758">
        <v>2023</v>
      </c>
      <c r="E758" t="s">
        <v>3005</v>
      </c>
      <c r="F758" t="s">
        <v>8478</v>
      </c>
      <c r="G758" t="s">
        <v>3980</v>
      </c>
    </row>
    <row r="759" spans="1:7" x14ac:dyDescent="0.25">
      <c r="A759" t="s">
        <v>1745</v>
      </c>
      <c r="B759" t="s">
        <v>1554</v>
      </c>
      <c r="C759">
        <v>2021</v>
      </c>
      <c r="E759" t="s">
        <v>3261</v>
      </c>
      <c r="F759" t="s">
        <v>8881</v>
      </c>
      <c r="G759" t="s">
        <v>3980</v>
      </c>
    </row>
    <row r="760" spans="1:7" x14ac:dyDescent="0.25">
      <c r="A760" t="s">
        <v>2129</v>
      </c>
      <c r="B760" t="s">
        <v>1554</v>
      </c>
      <c r="C760">
        <v>2020</v>
      </c>
      <c r="E760" t="s">
        <v>3261</v>
      </c>
      <c r="F760" t="s">
        <v>8974</v>
      </c>
      <c r="G760" t="s">
        <v>3980</v>
      </c>
    </row>
    <row r="761" spans="1:7" x14ac:dyDescent="0.25">
      <c r="A761" t="s">
        <v>1287</v>
      </c>
      <c r="B761" t="s">
        <v>9786</v>
      </c>
      <c r="C761">
        <v>2019</v>
      </c>
      <c r="E761" s="10" t="s">
        <v>9789</v>
      </c>
      <c r="F761" t="s">
        <v>9791</v>
      </c>
      <c r="G761" t="s">
        <v>3980</v>
      </c>
    </row>
    <row r="762" spans="1:7" x14ac:dyDescent="0.25">
      <c r="A762" t="s">
        <v>90</v>
      </c>
      <c r="B762" t="s">
        <v>9786</v>
      </c>
      <c r="C762">
        <v>2017</v>
      </c>
      <c r="E762" s="10" t="s">
        <v>9789</v>
      </c>
      <c r="F762" t="s">
        <v>9790</v>
      </c>
      <c r="G762" t="s">
        <v>3980</v>
      </c>
    </row>
    <row r="763" spans="1:7" x14ac:dyDescent="0.25">
      <c r="A763" t="s">
        <v>1788</v>
      </c>
      <c r="B763" t="s">
        <v>1556</v>
      </c>
      <c r="C763">
        <v>1987</v>
      </c>
      <c r="E763" t="s">
        <v>2975</v>
      </c>
      <c r="F763" t="s">
        <v>8901</v>
      </c>
      <c r="G763" t="s">
        <v>3980</v>
      </c>
    </row>
    <row r="764" spans="1:7" x14ac:dyDescent="0.25">
      <c r="A764" t="s">
        <v>155</v>
      </c>
      <c r="B764" t="s">
        <v>1556</v>
      </c>
      <c r="C764">
        <v>2011</v>
      </c>
      <c r="E764" t="s">
        <v>2975</v>
      </c>
      <c r="F764" t="s">
        <v>9240</v>
      </c>
      <c r="G764" t="s">
        <v>3980</v>
      </c>
    </row>
    <row r="765" spans="1:7" x14ac:dyDescent="0.25">
      <c r="A765" t="s">
        <v>829</v>
      </c>
      <c r="B765" t="s">
        <v>1558</v>
      </c>
      <c r="C765">
        <v>2010</v>
      </c>
      <c r="E765" t="s">
        <v>3121</v>
      </c>
      <c r="F765" t="s">
        <v>8608</v>
      </c>
      <c r="G765" t="s">
        <v>3980</v>
      </c>
    </row>
    <row r="766" spans="1:7" x14ac:dyDescent="0.25">
      <c r="A766" t="s">
        <v>1436</v>
      </c>
      <c r="B766" t="s">
        <v>1558</v>
      </c>
      <c r="C766">
        <v>2018</v>
      </c>
      <c r="E766" s="10" t="s">
        <v>9784</v>
      </c>
      <c r="F766" t="s">
        <v>9785</v>
      </c>
      <c r="G766" t="s">
        <v>3980</v>
      </c>
    </row>
    <row r="767" spans="1:7" x14ac:dyDescent="0.25">
      <c r="A767" t="s">
        <v>2279</v>
      </c>
      <c r="B767" t="s">
        <v>1558</v>
      </c>
      <c r="C767">
        <v>2014</v>
      </c>
      <c r="E767" t="s">
        <v>3121</v>
      </c>
      <c r="F767" t="s">
        <v>9029</v>
      </c>
      <c r="G767" t="s">
        <v>3980</v>
      </c>
    </row>
    <row r="768" spans="1:7" x14ac:dyDescent="0.25">
      <c r="A768" t="s">
        <v>90</v>
      </c>
      <c r="B768" t="s">
        <v>1558</v>
      </c>
      <c r="C768">
        <v>2017</v>
      </c>
      <c r="E768" t="s">
        <v>3121</v>
      </c>
      <c r="F768" t="s">
        <v>9090</v>
      </c>
      <c r="G768" t="s">
        <v>3980</v>
      </c>
    </row>
    <row r="769" spans="1:7" x14ac:dyDescent="0.25">
      <c r="A769" t="s">
        <v>90</v>
      </c>
      <c r="B769" t="s">
        <v>1561</v>
      </c>
      <c r="C769">
        <v>2017</v>
      </c>
      <c r="E769" s="10" t="s">
        <v>3355</v>
      </c>
      <c r="F769" t="s">
        <v>9091</v>
      </c>
      <c r="G769" t="s">
        <v>3980</v>
      </c>
    </row>
    <row r="770" spans="1:7" x14ac:dyDescent="0.25">
      <c r="A770" t="s">
        <v>1287</v>
      </c>
      <c r="B770" t="s">
        <v>1563</v>
      </c>
      <c r="C770">
        <v>2019</v>
      </c>
      <c r="E770" t="s">
        <v>3222</v>
      </c>
      <c r="F770" t="s">
        <v>8768</v>
      </c>
      <c r="G770" t="s">
        <v>3980</v>
      </c>
    </row>
    <row r="771" spans="1:7" x14ac:dyDescent="0.25">
      <c r="A771" t="s">
        <v>1277</v>
      </c>
      <c r="B771" t="s">
        <v>1565</v>
      </c>
      <c r="C771">
        <v>1984</v>
      </c>
      <c r="E771" t="s">
        <v>3214</v>
      </c>
      <c r="F771" t="s">
        <v>8747</v>
      </c>
      <c r="G771" t="s">
        <v>3980</v>
      </c>
    </row>
    <row r="772" spans="1:7" x14ac:dyDescent="0.25">
      <c r="A772" t="s">
        <v>739</v>
      </c>
      <c r="B772" t="s">
        <v>1567</v>
      </c>
      <c r="C772">
        <v>2015</v>
      </c>
      <c r="E772" t="s">
        <v>2975</v>
      </c>
      <c r="F772" t="s">
        <v>8567</v>
      </c>
      <c r="G772" t="s">
        <v>3980</v>
      </c>
    </row>
    <row r="773" spans="1:7" x14ac:dyDescent="0.25">
      <c r="A773" t="s">
        <v>90</v>
      </c>
      <c r="B773" t="s">
        <v>1567</v>
      </c>
      <c r="C773">
        <v>2017</v>
      </c>
      <c r="E773" t="s">
        <v>2975</v>
      </c>
      <c r="F773" t="s">
        <v>9092</v>
      </c>
      <c r="G773" t="s">
        <v>3980</v>
      </c>
    </row>
    <row r="774" spans="1:7" x14ac:dyDescent="0.25">
      <c r="A774" t="s">
        <v>2354</v>
      </c>
      <c r="B774" t="s">
        <v>1567</v>
      </c>
      <c r="C774">
        <v>2018</v>
      </c>
      <c r="E774" t="s">
        <v>2975</v>
      </c>
      <c r="F774" t="s">
        <v>9146</v>
      </c>
      <c r="G774" t="s">
        <v>3980</v>
      </c>
    </row>
    <row r="775" spans="1:7" x14ac:dyDescent="0.25">
      <c r="A775" t="s">
        <v>90</v>
      </c>
      <c r="B775" t="s">
        <v>1569</v>
      </c>
      <c r="C775">
        <v>2017</v>
      </c>
      <c r="E775" t="s">
        <v>3356</v>
      </c>
      <c r="F775" t="s">
        <v>9093</v>
      </c>
      <c r="G775" t="s">
        <v>3980</v>
      </c>
    </row>
    <row r="776" spans="1:7" x14ac:dyDescent="0.25">
      <c r="A776" t="s">
        <v>1569</v>
      </c>
      <c r="B776" t="s">
        <v>1573</v>
      </c>
      <c r="C776">
        <v>2021</v>
      </c>
      <c r="E776" t="s">
        <v>3006</v>
      </c>
      <c r="F776" t="s">
        <v>9589</v>
      </c>
      <c r="G776" t="s">
        <v>180</v>
      </c>
    </row>
    <row r="777" spans="1:7" x14ac:dyDescent="0.25">
      <c r="A777" t="s">
        <v>346</v>
      </c>
      <c r="B777" t="s">
        <v>1577</v>
      </c>
      <c r="C777">
        <v>2023</v>
      </c>
      <c r="E777" t="s">
        <v>3026</v>
      </c>
      <c r="F777" t="s">
        <v>8479</v>
      </c>
      <c r="G777" t="s">
        <v>3980</v>
      </c>
    </row>
    <row r="778" spans="1:7" x14ac:dyDescent="0.25">
      <c r="A778" t="s">
        <v>1810</v>
      </c>
      <c r="B778" t="s">
        <v>9852</v>
      </c>
      <c r="C778">
        <v>2019</v>
      </c>
      <c r="E778" s="10" t="s">
        <v>9856</v>
      </c>
      <c r="F778" t="s">
        <v>9855</v>
      </c>
      <c r="G778" t="s">
        <v>3980</v>
      </c>
    </row>
    <row r="779" spans="1:7" x14ac:dyDescent="0.25">
      <c r="A779" t="s">
        <v>2499</v>
      </c>
      <c r="B779" t="s">
        <v>1580</v>
      </c>
      <c r="C779">
        <v>2021</v>
      </c>
      <c r="E779" t="s">
        <v>2975</v>
      </c>
      <c r="F779" t="s">
        <v>9197</v>
      </c>
      <c r="G779" t="s">
        <v>3980</v>
      </c>
    </row>
    <row r="780" spans="1:7" x14ac:dyDescent="0.25">
      <c r="A780" t="s">
        <v>1810</v>
      </c>
      <c r="B780" t="s">
        <v>1587</v>
      </c>
      <c r="C780">
        <v>2019</v>
      </c>
      <c r="E780" t="s">
        <v>3283</v>
      </c>
      <c r="F780" t="s">
        <v>8915</v>
      </c>
      <c r="G780" t="s">
        <v>3980</v>
      </c>
    </row>
    <row r="781" spans="1:7" x14ac:dyDescent="0.25">
      <c r="A781" t="s">
        <v>90</v>
      </c>
      <c r="B781" t="s">
        <v>1587</v>
      </c>
      <c r="C781">
        <v>2017</v>
      </c>
      <c r="E781" t="s">
        <v>3283</v>
      </c>
      <c r="F781" t="s">
        <v>9393</v>
      </c>
      <c r="G781" t="s">
        <v>3980</v>
      </c>
    </row>
    <row r="782" spans="1:7" x14ac:dyDescent="0.25">
      <c r="A782" t="s">
        <v>155</v>
      </c>
      <c r="B782" t="s">
        <v>1587</v>
      </c>
      <c r="C782">
        <v>2011</v>
      </c>
      <c r="E782" t="s">
        <v>3283</v>
      </c>
      <c r="F782" t="s">
        <v>9394</v>
      </c>
      <c r="G782" t="s">
        <v>3980</v>
      </c>
    </row>
    <row r="783" spans="1:7" x14ac:dyDescent="0.25">
      <c r="A783" t="s">
        <v>490</v>
      </c>
      <c r="B783" t="s">
        <v>1589</v>
      </c>
      <c r="C783">
        <v>2022</v>
      </c>
      <c r="E783" t="s">
        <v>3062</v>
      </c>
      <c r="F783" t="s">
        <v>8519</v>
      </c>
      <c r="G783" t="s">
        <v>3980</v>
      </c>
    </row>
    <row r="784" spans="1:7" x14ac:dyDescent="0.25">
      <c r="A784" t="s">
        <v>616</v>
      </c>
      <c r="B784" t="s">
        <v>1591</v>
      </c>
      <c r="C784">
        <v>2017</v>
      </c>
      <c r="E784" t="s">
        <v>3072</v>
      </c>
      <c r="F784" t="s">
        <v>8537</v>
      </c>
      <c r="G784" t="s">
        <v>3980</v>
      </c>
    </row>
    <row r="785" spans="1:7" x14ac:dyDescent="0.25">
      <c r="A785" t="s">
        <v>2421</v>
      </c>
      <c r="B785" t="s">
        <v>1595</v>
      </c>
      <c r="C785">
        <v>2008</v>
      </c>
      <c r="E785" t="s">
        <v>3385</v>
      </c>
      <c r="F785" t="s">
        <v>9177</v>
      </c>
      <c r="G785" t="s">
        <v>3980</v>
      </c>
    </row>
    <row r="786" spans="1:7" x14ac:dyDescent="0.25">
      <c r="A786" t="s">
        <v>155</v>
      </c>
      <c r="B786" t="s">
        <v>1595</v>
      </c>
      <c r="C786">
        <v>2011</v>
      </c>
      <c r="E786" t="s">
        <v>3385</v>
      </c>
      <c r="F786" t="s">
        <v>9241</v>
      </c>
      <c r="G786" t="s">
        <v>3980</v>
      </c>
    </row>
    <row r="787" spans="1:7" x14ac:dyDescent="0.25">
      <c r="A787" t="s">
        <v>1287</v>
      </c>
      <c r="B787" t="s">
        <v>1599</v>
      </c>
      <c r="C787">
        <v>2019</v>
      </c>
      <c r="E787" t="s">
        <v>3223</v>
      </c>
      <c r="F787" t="s">
        <v>8769</v>
      </c>
      <c r="G787" t="s">
        <v>3980</v>
      </c>
    </row>
    <row r="788" spans="1:7" x14ac:dyDescent="0.25">
      <c r="A788" t="s">
        <v>1706</v>
      </c>
      <c r="B788" t="s">
        <v>1599</v>
      </c>
      <c r="C788">
        <v>2018</v>
      </c>
      <c r="E788" t="s">
        <v>3223</v>
      </c>
      <c r="F788" t="s">
        <v>8877</v>
      </c>
      <c r="G788" t="s">
        <v>3980</v>
      </c>
    </row>
    <row r="789" spans="1:7" x14ac:dyDescent="0.25">
      <c r="A789" t="s">
        <v>155</v>
      </c>
      <c r="B789" t="s">
        <v>1599</v>
      </c>
      <c r="C789">
        <v>2011</v>
      </c>
      <c r="E789" t="s">
        <v>3223</v>
      </c>
      <c r="F789" t="s">
        <v>9242</v>
      </c>
      <c r="G789" t="s">
        <v>3980</v>
      </c>
    </row>
    <row r="790" spans="1:7" x14ac:dyDescent="0.25">
      <c r="A790" t="s">
        <v>1428</v>
      </c>
      <c r="B790" t="s">
        <v>1603</v>
      </c>
      <c r="C790">
        <v>2021</v>
      </c>
      <c r="E790" t="s">
        <v>3233</v>
      </c>
      <c r="F790" t="s">
        <v>8805</v>
      </c>
      <c r="G790" t="s">
        <v>3980</v>
      </c>
    </row>
    <row r="791" spans="1:7" x14ac:dyDescent="0.25">
      <c r="A791" t="s">
        <v>1436</v>
      </c>
      <c r="B791" t="s">
        <v>1603</v>
      </c>
      <c r="C791">
        <v>2018</v>
      </c>
      <c r="E791" t="s">
        <v>3233</v>
      </c>
      <c r="F791" t="s">
        <v>8821</v>
      </c>
      <c r="G791" t="s">
        <v>3980</v>
      </c>
    </row>
    <row r="792" spans="1:7" x14ac:dyDescent="0.25">
      <c r="A792" t="s">
        <v>1683</v>
      </c>
      <c r="B792" t="s">
        <v>1603</v>
      </c>
      <c r="C792">
        <v>2020</v>
      </c>
      <c r="E792" t="s">
        <v>3233</v>
      </c>
      <c r="F792" t="s">
        <v>8871</v>
      </c>
      <c r="G792" t="s">
        <v>3980</v>
      </c>
    </row>
    <row r="793" spans="1:7" x14ac:dyDescent="0.25">
      <c r="A793" t="s">
        <v>90</v>
      </c>
      <c r="B793" t="s">
        <v>1603</v>
      </c>
      <c r="C793">
        <v>2017</v>
      </c>
      <c r="E793" t="s">
        <v>3233</v>
      </c>
      <c r="F793" t="s">
        <v>9094</v>
      </c>
      <c r="G793" t="s">
        <v>3980</v>
      </c>
    </row>
    <row r="794" spans="1:7" x14ac:dyDescent="0.25">
      <c r="A794" t="s">
        <v>1569</v>
      </c>
      <c r="B794" t="s">
        <v>1606</v>
      </c>
      <c r="C794">
        <v>2021</v>
      </c>
      <c r="D794" t="s">
        <v>180</v>
      </c>
      <c r="F794" t="s">
        <v>9590</v>
      </c>
      <c r="G794" t="s">
        <v>3980</v>
      </c>
    </row>
    <row r="795" spans="1:7" x14ac:dyDescent="0.25">
      <c r="A795" t="s">
        <v>2797</v>
      </c>
      <c r="B795" t="s">
        <v>1606</v>
      </c>
      <c r="C795">
        <v>2021</v>
      </c>
      <c r="E795" t="s">
        <v>3418</v>
      </c>
      <c r="F795" t="s">
        <v>9591</v>
      </c>
      <c r="G795" t="s">
        <v>180</v>
      </c>
    </row>
    <row r="796" spans="1:7" x14ac:dyDescent="0.25">
      <c r="A796" t="s">
        <v>1745</v>
      </c>
      <c r="B796" t="s">
        <v>1614</v>
      </c>
      <c r="C796">
        <v>2021</v>
      </c>
      <c r="D796" t="s">
        <v>180</v>
      </c>
      <c r="F796" t="s">
        <v>9592</v>
      </c>
      <c r="G796" t="s">
        <v>3980</v>
      </c>
    </row>
    <row r="797" spans="1:7" x14ac:dyDescent="0.25">
      <c r="A797" t="s">
        <v>2129</v>
      </c>
      <c r="B797" t="s">
        <v>1614</v>
      </c>
      <c r="C797">
        <v>2020</v>
      </c>
      <c r="E797" t="s">
        <v>2975</v>
      </c>
      <c r="F797" t="s">
        <v>8975</v>
      </c>
      <c r="G797" t="s">
        <v>3980</v>
      </c>
    </row>
    <row r="798" spans="1:7" x14ac:dyDescent="0.25">
      <c r="A798" t="s">
        <v>2797</v>
      </c>
      <c r="B798" t="s">
        <v>1614</v>
      </c>
      <c r="C798">
        <v>2021</v>
      </c>
      <c r="E798" t="s">
        <v>2975</v>
      </c>
      <c r="F798" t="s">
        <v>9303</v>
      </c>
      <c r="G798" t="s">
        <v>3980</v>
      </c>
    </row>
    <row r="799" spans="1:7" x14ac:dyDescent="0.25">
      <c r="A799" t="s">
        <v>90</v>
      </c>
      <c r="B799" t="s">
        <v>1618</v>
      </c>
      <c r="C799">
        <v>2017</v>
      </c>
      <c r="E799" t="s">
        <v>3357</v>
      </c>
      <c r="F799" t="s">
        <v>9593</v>
      </c>
      <c r="G799" t="s">
        <v>180</v>
      </c>
    </row>
    <row r="800" spans="1:7" x14ac:dyDescent="0.25">
      <c r="A800" t="s">
        <v>90</v>
      </c>
      <c r="B800" t="s">
        <v>1620</v>
      </c>
      <c r="C800">
        <v>2017</v>
      </c>
      <c r="E800" t="s">
        <v>3358</v>
      </c>
      <c r="F800" t="s">
        <v>9594</v>
      </c>
      <c r="G800" t="s">
        <v>180</v>
      </c>
    </row>
    <row r="801" spans="1:7" x14ac:dyDescent="0.25">
      <c r="A801" t="s">
        <v>346</v>
      </c>
      <c r="B801" t="s">
        <v>1624</v>
      </c>
      <c r="C801">
        <v>2023</v>
      </c>
      <c r="E801" t="s">
        <v>3027</v>
      </c>
      <c r="F801" t="s">
        <v>9990</v>
      </c>
      <c r="G801" t="s">
        <v>180</v>
      </c>
    </row>
    <row r="802" spans="1:7" x14ac:dyDescent="0.25">
      <c r="A802" t="s">
        <v>357</v>
      </c>
      <c r="B802" t="s">
        <v>1624</v>
      </c>
      <c r="C802">
        <v>2024</v>
      </c>
      <c r="E802" t="s">
        <v>3027</v>
      </c>
      <c r="F802" t="s">
        <v>9990</v>
      </c>
      <c r="G802" t="s">
        <v>180</v>
      </c>
    </row>
    <row r="803" spans="1:7" x14ac:dyDescent="0.25">
      <c r="A803" t="s">
        <v>2499</v>
      </c>
      <c r="B803" t="s">
        <v>1626</v>
      </c>
      <c r="C803">
        <v>2021</v>
      </c>
      <c r="E803" t="s">
        <v>2975</v>
      </c>
      <c r="F803" t="s">
        <v>9198</v>
      </c>
      <c r="G803" t="s">
        <v>3980</v>
      </c>
    </row>
    <row r="804" spans="1:7" x14ac:dyDescent="0.25">
      <c r="A804" t="s">
        <v>14254</v>
      </c>
      <c r="B804" t="s">
        <v>14257</v>
      </c>
      <c r="C804">
        <v>2022</v>
      </c>
      <c r="D804" t="s">
        <v>180</v>
      </c>
      <c r="F804" t="s">
        <v>14260</v>
      </c>
      <c r="G804" t="s">
        <v>3980</v>
      </c>
    </row>
    <row r="805" spans="1:7" x14ac:dyDescent="0.25">
      <c r="A805" t="s">
        <v>1436</v>
      </c>
      <c r="B805" t="s">
        <v>1630</v>
      </c>
      <c r="C805">
        <v>2018</v>
      </c>
      <c r="E805" t="s">
        <v>3241</v>
      </c>
      <c r="F805" t="s">
        <v>8822</v>
      </c>
      <c r="G805" t="s">
        <v>3980</v>
      </c>
    </row>
    <row r="806" spans="1:7" x14ac:dyDescent="0.25">
      <c r="A806" t="s">
        <v>752</v>
      </c>
      <c r="B806" t="s">
        <v>1634</v>
      </c>
      <c r="C806">
        <v>2018</v>
      </c>
      <c r="E806" t="s">
        <v>3114</v>
      </c>
      <c r="F806" t="s">
        <v>9403</v>
      </c>
      <c r="G806" t="s">
        <v>3980</v>
      </c>
    </row>
    <row r="807" spans="1:7" x14ac:dyDescent="0.25">
      <c r="A807" t="s">
        <v>1287</v>
      </c>
      <c r="B807" t="s">
        <v>1638</v>
      </c>
      <c r="C807">
        <v>2019</v>
      </c>
      <c r="E807" s="10" t="s">
        <v>8349</v>
      </c>
      <c r="F807" t="s">
        <v>9402</v>
      </c>
      <c r="G807" t="s">
        <v>3980</v>
      </c>
    </row>
    <row r="808" spans="1:7" x14ac:dyDescent="0.25">
      <c r="A808" t="s">
        <v>840</v>
      </c>
      <c r="B808" t="s">
        <v>1642</v>
      </c>
      <c r="C808">
        <v>1996</v>
      </c>
      <c r="E808" t="s">
        <v>3128</v>
      </c>
      <c r="F808" t="s">
        <v>8622</v>
      </c>
      <c r="G808" t="s">
        <v>3980</v>
      </c>
    </row>
    <row r="809" spans="1:7" x14ac:dyDescent="0.25">
      <c r="A809" t="s">
        <v>155</v>
      </c>
      <c r="B809" t="s">
        <v>1642</v>
      </c>
      <c r="C809">
        <v>2011</v>
      </c>
      <c r="D809" t="s">
        <v>180</v>
      </c>
      <c r="F809" t="s">
        <v>9595</v>
      </c>
      <c r="G809" t="s">
        <v>3980</v>
      </c>
    </row>
    <row r="810" spans="1:7" x14ac:dyDescent="0.25">
      <c r="A810" t="s">
        <v>1754</v>
      </c>
      <c r="B810" t="s">
        <v>1646</v>
      </c>
      <c r="C810">
        <v>1995</v>
      </c>
      <c r="E810" s="10" t="s">
        <v>8348</v>
      </c>
      <c r="F810" t="s">
        <v>9596</v>
      </c>
      <c r="G810" t="s">
        <v>3980</v>
      </c>
    </row>
    <row r="811" spans="1:7" x14ac:dyDescent="0.25">
      <c r="A811" t="s">
        <v>1654</v>
      </c>
      <c r="B811" t="s">
        <v>1652</v>
      </c>
      <c r="C811">
        <v>2011</v>
      </c>
      <c r="D811" t="s">
        <v>180</v>
      </c>
      <c r="F811" t="s">
        <v>9597</v>
      </c>
      <c r="G811" t="s">
        <v>3980</v>
      </c>
    </row>
    <row r="812" spans="1:7" x14ac:dyDescent="0.25">
      <c r="A812" t="s">
        <v>1148</v>
      </c>
      <c r="B812" t="s">
        <v>1654</v>
      </c>
      <c r="C812">
        <v>2010</v>
      </c>
      <c r="D812" t="s">
        <v>180</v>
      </c>
      <c r="F812" t="s">
        <v>9598</v>
      </c>
      <c r="G812" t="s">
        <v>3980</v>
      </c>
    </row>
    <row r="813" spans="1:7" x14ac:dyDescent="0.25">
      <c r="A813" t="s">
        <v>2147</v>
      </c>
      <c r="B813" t="s">
        <v>1656</v>
      </c>
      <c r="C813">
        <v>1980</v>
      </c>
      <c r="E813" t="s">
        <v>3006</v>
      </c>
      <c r="F813" t="s">
        <v>9599</v>
      </c>
      <c r="G813" t="s">
        <v>180</v>
      </c>
    </row>
    <row r="814" spans="1:7" x14ac:dyDescent="0.25">
      <c r="A814" t="s">
        <v>2714</v>
      </c>
      <c r="B814" t="s">
        <v>1659</v>
      </c>
      <c r="C814">
        <v>1993</v>
      </c>
      <c r="E814" t="s">
        <v>1662</v>
      </c>
      <c r="F814" t="s">
        <v>9281</v>
      </c>
      <c r="G814" t="s">
        <v>3980</v>
      </c>
    </row>
    <row r="815" spans="1:7" x14ac:dyDescent="0.25">
      <c r="A815" t="s">
        <v>2797</v>
      </c>
      <c r="B815" t="s">
        <v>1663</v>
      </c>
      <c r="C815">
        <v>2021</v>
      </c>
      <c r="E815" t="s">
        <v>3006</v>
      </c>
      <c r="F815" t="s">
        <v>9600</v>
      </c>
      <c r="G815" t="s">
        <v>180</v>
      </c>
    </row>
    <row r="816" spans="1:7" x14ac:dyDescent="0.25">
      <c r="A816" t="s">
        <v>90</v>
      </c>
      <c r="B816" t="s">
        <v>1665</v>
      </c>
      <c r="C816">
        <v>2017</v>
      </c>
      <c r="E816" t="s">
        <v>3359</v>
      </c>
      <c r="F816" t="s">
        <v>9095</v>
      </c>
      <c r="G816" t="s">
        <v>3980</v>
      </c>
    </row>
    <row r="817" spans="1:7" x14ac:dyDescent="0.25">
      <c r="A817" t="s">
        <v>2714</v>
      </c>
      <c r="B817" t="s">
        <v>1669</v>
      </c>
      <c r="C817">
        <v>1993</v>
      </c>
      <c r="E817" t="s">
        <v>3006</v>
      </c>
      <c r="F817" t="s">
        <v>9601</v>
      </c>
      <c r="G817" t="s">
        <v>180</v>
      </c>
    </row>
    <row r="818" spans="1:7" x14ac:dyDescent="0.25">
      <c r="A818" t="s">
        <v>1669</v>
      </c>
      <c r="B818" t="s">
        <v>1672</v>
      </c>
      <c r="C818">
        <v>2002</v>
      </c>
      <c r="D818" t="s">
        <v>180</v>
      </c>
      <c r="F818" t="s">
        <v>9602</v>
      </c>
      <c r="G818" t="s">
        <v>3980</v>
      </c>
    </row>
    <row r="819" spans="1:7" x14ac:dyDescent="0.25">
      <c r="A819" t="s">
        <v>2714</v>
      </c>
      <c r="B819" t="s">
        <v>1675</v>
      </c>
      <c r="C819">
        <v>1993</v>
      </c>
      <c r="E819" t="s">
        <v>3410</v>
      </c>
      <c r="F819" t="s">
        <v>9282</v>
      </c>
      <c r="G819" t="s">
        <v>3980</v>
      </c>
    </row>
    <row r="820" spans="1:7" x14ac:dyDescent="0.25">
      <c r="A820" t="s">
        <v>1675</v>
      </c>
      <c r="B820" t="s">
        <v>1677</v>
      </c>
      <c r="C820">
        <v>2022</v>
      </c>
      <c r="D820" t="s">
        <v>180</v>
      </c>
      <c r="F820" t="s">
        <v>9603</v>
      </c>
      <c r="G820" t="s">
        <v>3980</v>
      </c>
    </row>
    <row r="821" spans="1:7" x14ac:dyDescent="0.25">
      <c r="A821" t="s">
        <v>939</v>
      </c>
      <c r="B821" t="s">
        <v>1679</v>
      </c>
      <c r="C821">
        <v>2014</v>
      </c>
      <c r="E821" t="s">
        <v>1682</v>
      </c>
      <c r="F821" t="s">
        <v>8659</v>
      </c>
      <c r="G821" t="s">
        <v>3980</v>
      </c>
    </row>
    <row r="822" spans="1:7" x14ac:dyDescent="0.25">
      <c r="A822" t="s">
        <v>90</v>
      </c>
      <c r="B822" t="s">
        <v>1683</v>
      </c>
      <c r="C822">
        <v>2017</v>
      </c>
      <c r="E822" t="s">
        <v>3006</v>
      </c>
      <c r="F822" t="s">
        <v>9604</v>
      </c>
      <c r="G822" t="s">
        <v>180</v>
      </c>
    </row>
    <row r="823" spans="1:7" x14ac:dyDescent="0.25">
      <c r="A823" t="s">
        <v>1421</v>
      </c>
      <c r="B823" t="s">
        <v>1687</v>
      </c>
      <c r="C823">
        <v>2023</v>
      </c>
      <c r="D823" t="s">
        <v>180</v>
      </c>
      <c r="E823" s="10" t="s">
        <v>9409</v>
      </c>
      <c r="F823" t="s">
        <v>9408</v>
      </c>
      <c r="G823" t="s">
        <v>3980</v>
      </c>
    </row>
    <row r="824" spans="1:7" x14ac:dyDescent="0.25">
      <c r="A824" t="s">
        <v>1683</v>
      </c>
      <c r="B824" t="s">
        <v>1687</v>
      </c>
      <c r="C824">
        <v>2020</v>
      </c>
      <c r="D824" t="s">
        <v>180</v>
      </c>
      <c r="F824" t="s">
        <v>9605</v>
      </c>
      <c r="G824" t="s">
        <v>3980</v>
      </c>
    </row>
    <row r="825" spans="1:7" x14ac:dyDescent="0.25">
      <c r="A825" t="s">
        <v>897</v>
      </c>
      <c r="B825" t="s">
        <v>1689</v>
      </c>
      <c r="C825">
        <v>2022</v>
      </c>
      <c r="E825" t="s">
        <v>3136</v>
      </c>
      <c r="F825" t="s">
        <v>8639</v>
      </c>
      <c r="G825" t="s">
        <v>3980</v>
      </c>
    </row>
    <row r="826" spans="1:7" x14ac:dyDescent="0.25">
      <c r="A826" t="s">
        <v>2797</v>
      </c>
      <c r="B826" t="s">
        <v>1689</v>
      </c>
      <c r="C826">
        <v>2021</v>
      </c>
      <c r="E826" t="s">
        <v>3136</v>
      </c>
      <c r="F826" t="s">
        <v>9304</v>
      </c>
      <c r="G826" t="s">
        <v>3980</v>
      </c>
    </row>
    <row r="827" spans="1:7" x14ac:dyDescent="0.25">
      <c r="A827" t="s">
        <v>1137</v>
      </c>
      <c r="B827" t="s">
        <v>1693</v>
      </c>
      <c r="C827">
        <v>2012</v>
      </c>
      <c r="E827" t="s">
        <v>3198</v>
      </c>
      <c r="F827" t="s">
        <v>9395</v>
      </c>
      <c r="G827" t="s">
        <v>3980</v>
      </c>
    </row>
    <row r="828" spans="1:7" x14ac:dyDescent="0.25">
      <c r="A828" t="s">
        <v>2421</v>
      </c>
      <c r="B828" t="s">
        <v>1693</v>
      </c>
      <c r="C828">
        <v>2008</v>
      </c>
      <c r="E828" t="s">
        <v>3198</v>
      </c>
      <c r="F828" t="s">
        <v>9396</v>
      </c>
      <c r="G828" t="s">
        <v>3980</v>
      </c>
    </row>
    <row r="829" spans="1:7" x14ac:dyDescent="0.25">
      <c r="A829" t="s">
        <v>155</v>
      </c>
      <c r="B829" t="s">
        <v>1693</v>
      </c>
      <c r="C829">
        <v>2011</v>
      </c>
      <c r="E829" t="s">
        <v>3198</v>
      </c>
      <c r="F829" t="s">
        <v>9397</v>
      </c>
      <c r="G829" t="s">
        <v>3980</v>
      </c>
    </row>
    <row r="830" spans="1:7" x14ac:dyDescent="0.25">
      <c r="A830" t="s">
        <v>234</v>
      </c>
      <c r="B830" t="s">
        <v>1697</v>
      </c>
      <c r="C830">
        <v>2025</v>
      </c>
      <c r="E830" t="s">
        <v>2979</v>
      </c>
      <c r="F830" t="s">
        <v>9344</v>
      </c>
      <c r="G830" t="s">
        <v>3980</v>
      </c>
    </row>
    <row r="831" spans="1:7" x14ac:dyDescent="0.25">
      <c r="A831" t="s">
        <v>2009</v>
      </c>
      <c r="B831" t="s">
        <v>1697</v>
      </c>
      <c r="C831">
        <v>2024</v>
      </c>
      <c r="E831" t="s">
        <v>2979</v>
      </c>
      <c r="F831" t="s">
        <v>9354</v>
      </c>
      <c r="G831" t="s">
        <v>3980</v>
      </c>
    </row>
    <row r="832" spans="1:7" x14ac:dyDescent="0.25">
      <c r="A832" t="s">
        <v>90</v>
      </c>
      <c r="B832" t="s">
        <v>1697</v>
      </c>
      <c r="C832">
        <v>2017</v>
      </c>
      <c r="E832" t="s">
        <v>3360</v>
      </c>
      <c r="F832" t="s">
        <v>9096</v>
      </c>
      <c r="G832" t="s">
        <v>3980</v>
      </c>
    </row>
    <row r="833" spans="1:7" x14ac:dyDescent="0.25">
      <c r="A833" t="s">
        <v>339</v>
      </c>
      <c r="B833" t="s">
        <v>1704</v>
      </c>
      <c r="C833">
        <v>2022</v>
      </c>
      <c r="D833" t="s">
        <v>180</v>
      </c>
      <c r="F833" t="s">
        <v>9606</v>
      </c>
      <c r="G833" t="s">
        <v>3980</v>
      </c>
    </row>
    <row r="834" spans="1:7" x14ac:dyDescent="0.25">
      <c r="A834" t="s">
        <v>2166</v>
      </c>
      <c r="B834" t="s">
        <v>1706</v>
      </c>
      <c r="C834">
        <v>2013</v>
      </c>
      <c r="E834" t="s">
        <v>3325</v>
      </c>
      <c r="F834" t="s">
        <v>9016</v>
      </c>
      <c r="G834" t="s">
        <v>3980</v>
      </c>
    </row>
    <row r="835" spans="1:7" x14ac:dyDescent="0.25">
      <c r="A835" t="s">
        <v>155</v>
      </c>
      <c r="B835" t="s">
        <v>1706</v>
      </c>
      <c r="C835">
        <v>2011</v>
      </c>
      <c r="E835" t="s">
        <v>3325</v>
      </c>
      <c r="F835" t="s">
        <v>9243</v>
      </c>
      <c r="G835" t="s">
        <v>3980</v>
      </c>
    </row>
    <row r="836" spans="1:7" x14ac:dyDescent="0.25">
      <c r="A836" t="s">
        <v>1706</v>
      </c>
      <c r="B836" t="s">
        <v>1710</v>
      </c>
      <c r="C836">
        <v>2018</v>
      </c>
      <c r="D836" t="s">
        <v>180</v>
      </c>
      <c r="F836" t="s">
        <v>9607</v>
      </c>
      <c r="G836" t="s">
        <v>3980</v>
      </c>
    </row>
    <row r="837" spans="1:7" x14ac:dyDescent="0.25">
      <c r="A837" t="s">
        <v>1287</v>
      </c>
      <c r="B837" t="s">
        <v>8384</v>
      </c>
      <c r="C837">
        <v>2019</v>
      </c>
      <c r="E837" s="10" t="s">
        <v>8383</v>
      </c>
      <c r="F837" t="s">
        <v>8770</v>
      </c>
      <c r="G837" t="s">
        <v>3980</v>
      </c>
    </row>
    <row r="838" spans="1:7" x14ac:dyDescent="0.25">
      <c r="A838" t="s">
        <v>249</v>
      </c>
      <c r="B838" t="s">
        <v>1712</v>
      </c>
      <c r="C838">
        <v>1994</v>
      </c>
      <c r="E838" t="s">
        <v>2975</v>
      </c>
      <c r="F838" t="s">
        <v>8428</v>
      </c>
      <c r="G838" t="s">
        <v>3980</v>
      </c>
    </row>
    <row r="839" spans="1:7" x14ac:dyDescent="0.25">
      <c r="A839" t="s">
        <v>483</v>
      </c>
      <c r="B839" t="s">
        <v>1712</v>
      </c>
      <c r="C839">
        <v>2009</v>
      </c>
      <c r="E839" t="s">
        <v>2975</v>
      </c>
      <c r="F839" t="s">
        <v>8506</v>
      </c>
      <c r="G839" t="s">
        <v>3980</v>
      </c>
    </row>
    <row r="840" spans="1:7" x14ac:dyDescent="0.25">
      <c r="A840" t="s">
        <v>1788</v>
      </c>
      <c r="B840" t="s">
        <v>1712</v>
      </c>
      <c r="C840">
        <v>1987</v>
      </c>
      <c r="E840" t="s">
        <v>2975</v>
      </c>
      <c r="F840" t="s">
        <v>8902</v>
      </c>
      <c r="G840" t="s">
        <v>3980</v>
      </c>
    </row>
    <row r="841" spans="1:7" x14ac:dyDescent="0.25">
      <c r="A841" t="s">
        <v>2781</v>
      </c>
      <c r="B841" t="s">
        <v>1712</v>
      </c>
      <c r="C841">
        <v>2017</v>
      </c>
      <c r="E841" t="s">
        <v>2975</v>
      </c>
      <c r="F841" t="s">
        <v>9284</v>
      </c>
      <c r="G841" t="s">
        <v>3980</v>
      </c>
    </row>
    <row r="842" spans="1:7" x14ac:dyDescent="0.25">
      <c r="A842" t="s">
        <v>2088</v>
      </c>
      <c r="B842" t="s">
        <v>1716</v>
      </c>
      <c r="C842">
        <v>2023</v>
      </c>
      <c r="E842" s="10" t="s">
        <v>8385</v>
      </c>
      <c r="F842" t="s">
        <v>8961</v>
      </c>
      <c r="G842" t="s">
        <v>3980</v>
      </c>
    </row>
    <row r="843" spans="1:7" x14ac:dyDescent="0.25">
      <c r="A843" t="s">
        <v>2129</v>
      </c>
      <c r="B843" t="s">
        <v>1716</v>
      </c>
      <c r="C843">
        <v>2020</v>
      </c>
      <c r="E843" t="s">
        <v>2975</v>
      </c>
      <c r="F843" t="s">
        <v>8976</v>
      </c>
      <c r="G843" t="s">
        <v>3980</v>
      </c>
    </row>
    <row r="844" spans="1:7" x14ac:dyDescent="0.25">
      <c r="A844" t="s">
        <v>2147</v>
      </c>
      <c r="B844" t="s">
        <v>1718</v>
      </c>
      <c r="C844">
        <v>1980</v>
      </c>
      <c r="E844" t="s">
        <v>3316</v>
      </c>
      <c r="F844" t="s">
        <v>8998</v>
      </c>
      <c r="G844" t="s">
        <v>3980</v>
      </c>
    </row>
    <row r="845" spans="1:7" x14ac:dyDescent="0.25">
      <c r="A845" t="s">
        <v>90</v>
      </c>
      <c r="B845" t="s">
        <v>1721</v>
      </c>
      <c r="C845">
        <v>2017</v>
      </c>
      <c r="E845" t="s">
        <v>3361</v>
      </c>
      <c r="F845" t="s">
        <v>9608</v>
      </c>
      <c r="G845" t="s">
        <v>180</v>
      </c>
    </row>
    <row r="846" spans="1:7" x14ac:dyDescent="0.25">
      <c r="A846" t="s">
        <v>90</v>
      </c>
      <c r="B846" t="s">
        <v>1727</v>
      </c>
      <c r="C846">
        <v>2017</v>
      </c>
      <c r="E846" t="s">
        <v>2975</v>
      </c>
      <c r="F846" t="s">
        <v>9097</v>
      </c>
      <c r="G846" t="s">
        <v>3980</v>
      </c>
    </row>
    <row r="847" spans="1:7" x14ac:dyDescent="0.25">
      <c r="A847" t="s">
        <v>2797</v>
      </c>
      <c r="B847" t="s">
        <v>1727</v>
      </c>
      <c r="C847">
        <v>2021</v>
      </c>
      <c r="E847" t="s">
        <v>2975</v>
      </c>
      <c r="F847" t="s">
        <v>9305</v>
      </c>
      <c r="G847" t="s">
        <v>3980</v>
      </c>
    </row>
    <row r="848" spans="1:7" x14ac:dyDescent="0.25">
      <c r="A848" t="s">
        <v>2740</v>
      </c>
      <c r="B848" t="s">
        <v>1731</v>
      </c>
      <c r="C848">
        <v>2014</v>
      </c>
      <c r="D848" t="s">
        <v>180</v>
      </c>
      <c r="F848" t="s">
        <v>9609</v>
      </c>
      <c r="G848" t="s">
        <v>3980</v>
      </c>
    </row>
    <row r="849" spans="1:7" x14ac:dyDescent="0.25">
      <c r="A849" t="s">
        <v>1731</v>
      </c>
      <c r="B849" t="s">
        <v>1735</v>
      </c>
      <c r="C849">
        <v>2018</v>
      </c>
      <c r="D849" t="s">
        <v>180</v>
      </c>
      <c r="F849" t="s">
        <v>9610</v>
      </c>
      <c r="G849" t="s">
        <v>3980</v>
      </c>
    </row>
    <row r="850" spans="1:7" x14ac:dyDescent="0.25">
      <c r="A850" t="s">
        <v>1148</v>
      </c>
      <c r="B850" t="s">
        <v>1739</v>
      </c>
      <c r="C850">
        <v>2010</v>
      </c>
      <c r="D850" t="s">
        <v>180</v>
      </c>
      <c r="F850" t="s">
        <v>9611</v>
      </c>
      <c r="G850" t="s">
        <v>3980</v>
      </c>
    </row>
    <row r="851" spans="1:7" x14ac:dyDescent="0.25">
      <c r="A851" t="s">
        <v>2421</v>
      </c>
      <c r="B851" t="s">
        <v>1741</v>
      </c>
      <c r="C851">
        <v>2008</v>
      </c>
      <c r="E851" t="s">
        <v>3386</v>
      </c>
      <c r="F851" t="s">
        <v>9178</v>
      </c>
      <c r="G851" t="s">
        <v>3980</v>
      </c>
    </row>
    <row r="852" spans="1:7" x14ac:dyDescent="0.25">
      <c r="A852" t="s">
        <v>2129</v>
      </c>
      <c r="B852" t="s">
        <v>1745</v>
      </c>
      <c r="C852">
        <v>2020</v>
      </c>
      <c r="E852" t="s">
        <v>3306</v>
      </c>
      <c r="F852" t="s">
        <v>9612</v>
      </c>
      <c r="G852" t="s">
        <v>180</v>
      </c>
    </row>
    <row r="853" spans="1:7" x14ac:dyDescent="0.25">
      <c r="A853" t="s">
        <v>1428</v>
      </c>
      <c r="B853" t="s">
        <v>1749</v>
      </c>
      <c r="C853">
        <v>2021</v>
      </c>
      <c r="E853" t="s">
        <v>2975</v>
      </c>
      <c r="F853" t="s">
        <v>8806</v>
      </c>
      <c r="G853" t="s">
        <v>3980</v>
      </c>
    </row>
    <row r="854" spans="1:7" x14ac:dyDescent="0.25">
      <c r="A854" t="s">
        <v>1892</v>
      </c>
      <c r="B854" t="s">
        <v>1751</v>
      </c>
      <c r="C854">
        <v>2014</v>
      </c>
      <c r="D854" t="s">
        <v>180</v>
      </c>
      <c r="F854" t="s">
        <v>9613</v>
      </c>
      <c r="G854" t="s">
        <v>3980</v>
      </c>
    </row>
    <row r="855" spans="1:7" x14ac:dyDescent="0.25">
      <c r="A855" t="s">
        <v>1788</v>
      </c>
      <c r="B855" t="s">
        <v>1754</v>
      </c>
      <c r="C855">
        <v>1987</v>
      </c>
      <c r="E855" s="10" t="s">
        <v>8402</v>
      </c>
      <c r="F855" t="s">
        <v>8403</v>
      </c>
      <c r="G855" t="s">
        <v>3980</v>
      </c>
    </row>
    <row r="856" spans="1:7" x14ac:dyDescent="0.25">
      <c r="A856" t="s">
        <v>2714</v>
      </c>
      <c r="B856" t="s">
        <v>1754</v>
      </c>
      <c r="C856">
        <v>1993</v>
      </c>
      <c r="D856" t="s">
        <v>180</v>
      </c>
      <c r="E856" t="s">
        <v>3025</v>
      </c>
      <c r="F856" t="s">
        <v>9614</v>
      </c>
      <c r="G856" t="s">
        <v>3980</v>
      </c>
    </row>
    <row r="857" spans="1:7" x14ac:dyDescent="0.25">
      <c r="A857" t="s">
        <v>2797</v>
      </c>
      <c r="B857" t="s">
        <v>1757</v>
      </c>
      <c r="C857">
        <v>2021</v>
      </c>
      <c r="E857" t="s">
        <v>3006</v>
      </c>
      <c r="F857" t="s">
        <v>9615</v>
      </c>
      <c r="G857" t="s">
        <v>180</v>
      </c>
    </row>
    <row r="858" spans="1:7" x14ac:dyDescent="0.25">
      <c r="A858" t="s">
        <v>739</v>
      </c>
      <c r="B858" t="s">
        <v>1761</v>
      </c>
      <c r="C858">
        <v>2015</v>
      </c>
      <c r="E858" t="s">
        <v>3098</v>
      </c>
      <c r="F858" t="s">
        <v>8568</v>
      </c>
      <c r="G858" t="s">
        <v>3980</v>
      </c>
    </row>
    <row r="859" spans="1:7" x14ac:dyDescent="0.25">
      <c r="A859" t="s">
        <v>90</v>
      </c>
      <c r="B859" t="s">
        <v>1761</v>
      </c>
      <c r="C859">
        <v>2017</v>
      </c>
      <c r="E859" t="s">
        <v>3098</v>
      </c>
      <c r="F859" t="s">
        <v>9098</v>
      </c>
      <c r="G859" t="s">
        <v>3980</v>
      </c>
    </row>
    <row r="860" spans="1:7" x14ac:dyDescent="0.25">
      <c r="A860" t="s">
        <v>1039</v>
      </c>
      <c r="B860" t="s">
        <v>1764</v>
      </c>
      <c r="C860">
        <v>2016</v>
      </c>
      <c r="E860" t="s">
        <v>3179</v>
      </c>
      <c r="F860" t="s">
        <v>8691</v>
      </c>
      <c r="G860" t="s">
        <v>3980</v>
      </c>
    </row>
    <row r="861" spans="1:7" x14ac:dyDescent="0.25">
      <c r="A861" t="s">
        <v>1848</v>
      </c>
      <c r="B861" t="s">
        <v>1764</v>
      </c>
      <c r="C861">
        <v>2015</v>
      </c>
      <c r="E861" t="s">
        <v>3179</v>
      </c>
      <c r="F861" t="s">
        <v>8933</v>
      </c>
      <c r="G861" t="s">
        <v>3980</v>
      </c>
    </row>
    <row r="862" spans="1:7" x14ac:dyDescent="0.25">
      <c r="A862" t="s">
        <v>2421</v>
      </c>
      <c r="B862" t="s">
        <v>4352</v>
      </c>
      <c r="C862">
        <v>2008</v>
      </c>
      <c r="E862" s="10" t="s">
        <v>14269</v>
      </c>
      <c r="F862" t="s">
        <v>14270</v>
      </c>
      <c r="G862" t="s">
        <v>3980</v>
      </c>
    </row>
    <row r="863" spans="1:7" x14ac:dyDescent="0.25">
      <c r="A863" t="s">
        <v>1772</v>
      </c>
      <c r="B863" t="s">
        <v>1776</v>
      </c>
      <c r="C863">
        <v>2022</v>
      </c>
      <c r="D863" t="s">
        <v>180</v>
      </c>
      <c r="F863" t="s">
        <v>9616</v>
      </c>
      <c r="G863" t="s">
        <v>3980</v>
      </c>
    </row>
    <row r="864" spans="1:7" x14ac:dyDescent="0.25">
      <c r="A864" t="s">
        <v>752</v>
      </c>
      <c r="B864" t="s">
        <v>1780</v>
      </c>
      <c r="C864">
        <v>2018</v>
      </c>
      <c r="E864" s="10" t="s">
        <v>8361</v>
      </c>
      <c r="F864" t="s">
        <v>8589</v>
      </c>
      <c r="G864" t="s">
        <v>3980</v>
      </c>
    </row>
    <row r="865" spans="1:7" x14ac:dyDescent="0.25">
      <c r="A865" t="s">
        <v>1039</v>
      </c>
      <c r="B865" t="s">
        <v>1780</v>
      </c>
      <c r="C865">
        <v>2016</v>
      </c>
      <c r="E865" s="10" t="s">
        <v>8361</v>
      </c>
      <c r="F865" t="s">
        <v>8692</v>
      </c>
      <c r="G865" t="s">
        <v>3980</v>
      </c>
    </row>
    <row r="866" spans="1:7" x14ac:dyDescent="0.25">
      <c r="A866" t="s">
        <v>155</v>
      </c>
      <c r="B866" t="s">
        <v>1780</v>
      </c>
      <c r="C866">
        <v>2011</v>
      </c>
      <c r="E866" t="s">
        <v>2975</v>
      </c>
      <c r="F866" t="s">
        <v>9244</v>
      </c>
      <c r="G866" t="s">
        <v>3980</v>
      </c>
    </row>
    <row r="867" spans="1:7" x14ac:dyDescent="0.25">
      <c r="A867" t="s">
        <v>1780</v>
      </c>
      <c r="B867" t="s">
        <v>1784</v>
      </c>
      <c r="C867">
        <v>2019</v>
      </c>
      <c r="D867" t="s">
        <v>180</v>
      </c>
      <c r="F867" t="s">
        <v>9617</v>
      </c>
      <c r="G867" t="s">
        <v>3980</v>
      </c>
    </row>
    <row r="868" spans="1:7" x14ac:dyDescent="0.25">
      <c r="A868" t="s">
        <v>2797</v>
      </c>
      <c r="B868" t="s">
        <v>1786</v>
      </c>
      <c r="C868">
        <v>2021</v>
      </c>
      <c r="E868" t="s">
        <v>3006</v>
      </c>
      <c r="F868" t="s">
        <v>9618</v>
      </c>
      <c r="G868" t="s">
        <v>180</v>
      </c>
    </row>
    <row r="869" spans="1:7" x14ac:dyDescent="0.25">
      <c r="A869" t="s">
        <v>1277</v>
      </c>
      <c r="B869" t="s">
        <v>1788</v>
      </c>
      <c r="C869">
        <v>1984</v>
      </c>
      <c r="E869" t="s">
        <v>3215</v>
      </c>
      <c r="F869" t="s">
        <v>8748</v>
      </c>
      <c r="G869" t="s">
        <v>3980</v>
      </c>
    </row>
    <row r="870" spans="1:7" x14ac:dyDescent="0.25">
      <c r="A870" t="s">
        <v>719</v>
      </c>
      <c r="B870" t="s">
        <v>1791</v>
      </c>
      <c r="C870">
        <v>2020</v>
      </c>
      <c r="E870" t="s">
        <v>3085</v>
      </c>
      <c r="F870" t="s">
        <v>8552</v>
      </c>
      <c r="G870" t="s">
        <v>3980</v>
      </c>
    </row>
    <row r="871" spans="1:7" x14ac:dyDescent="0.25">
      <c r="A871" t="s">
        <v>1287</v>
      </c>
      <c r="B871" t="s">
        <v>1791</v>
      </c>
      <c r="C871">
        <v>2019</v>
      </c>
      <c r="E871" t="s">
        <v>3085</v>
      </c>
      <c r="F871" t="s">
        <v>8771</v>
      </c>
      <c r="G871" t="s">
        <v>3980</v>
      </c>
    </row>
    <row r="872" spans="1:7" x14ac:dyDescent="0.25">
      <c r="A872" t="s">
        <v>1287</v>
      </c>
      <c r="B872" t="s">
        <v>1794</v>
      </c>
      <c r="C872">
        <v>2019</v>
      </c>
      <c r="E872" t="s">
        <v>3006</v>
      </c>
      <c r="F872" t="s">
        <v>9619</v>
      </c>
      <c r="G872" t="s">
        <v>180</v>
      </c>
    </row>
    <row r="873" spans="1:7" x14ac:dyDescent="0.25">
      <c r="A873" t="s">
        <v>2797</v>
      </c>
      <c r="B873" t="s">
        <v>1797</v>
      </c>
      <c r="C873">
        <v>2021</v>
      </c>
      <c r="E873" t="s">
        <v>3006</v>
      </c>
      <c r="F873" t="s">
        <v>9620</v>
      </c>
      <c r="G873" t="s">
        <v>180</v>
      </c>
    </row>
    <row r="874" spans="1:7" x14ac:dyDescent="0.25">
      <c r="A874" t="s">
        <v>1039</v>
      </c>
      <c r="B874" t="s">
        <v>1802</v>
      </c>
      <c r="C874">
        <v>2016</v>
      </c>
      <c r="E874" s="10" t="s">
        <v>9800</v>
      </c>
      <c r="F874" t="s">
        <v>9799</v>
      </c>
      <c r="G874" t="s">
        <v>3980</v>
      </c>
    </row>
    <row r="875" spans="1:7" x14ac:dyDescent="0.25">
      <c r="A875" t="s">
        <v>2797</v>
      </c>
      <c r="B875" t="s">
        <v>1802</v>
      </c>
      <c r="C875">
        <v>2021</v>
      </c>
      <c r="E875" t="s">
        <v>2975</v>
      </c>
      <c r="F875" t="s">
        <v>9306</v>
      </c>
      <c r="G875" t="s">
        <v>3980</v>
      </c>
    </row>
    <row r="876" spans="1:7" x14ac:dyDescent="0.25">
      <c r="A876" t="s">
        <v>1569</v>
      </c>
      <c r="B876" t="s">
        <v>1804</v>
      </c>
      <c r="C876">
        <v>2021</v>
      </c>
      <c r="E876" t="s">
        <v>2975</v>
      </c>
      <c r="F876" t="s">
        <v>8852</v>
      </c>
      <c r="G876" t="s">
        <v>3980</v>
      </c>
    </row>
    <row r="877" spans="1:7" x14ac:dyDescent="0.25">
      <c r="A877" t="s">
        <v>1806</v>
      </c>
      <c r="B877" t="s">
        <v>1804</v>
      </c>
      <c r="C877">
        <v>2024</v>
      </c>
      <c r="D877" t="s">
        <v>180</v>
      </c>
      <c r="F877" t="s">
        <v>8914</v>
      </c>
      <c r="G877" t="s">
        <v>3980</v>
      </c>
    </row>
    <row r="878" spans="1:7" x14ac:dyDescent="0.25">
      <c r="A878" t="s">
        <v>90</v>
      </c>
      <c r="B878" t="s">
        <v>1804</v>
      </c>
      <c r="C878">
        <v>2017</v>
      </c>
      <c r="E878" t="s">
        <v>2975</v>
      </c>
      <c r="F878" t="s">
        <v>9099</v>
      </c>
      <c r="G878" t="s">
        <v>3980</v>
      </c>
    </row>
    <row r="879" spans="1:7" x14ac:dyDescent="0.25">
      <c r="A879" t="s">
        <v>2370</v>
      </c>
      <c r="B879" t="s">
        <v>1804</v>
      </c>
      <c r="C879">
        <v>2021</v>
      </c>
      <c r="E879" t="s">
        <v>2975</v>
      </c>
      <c r="F879" t="s">
        <v>9151</v>
      </c>
      <c r="G879" t="s">
        <v>3980</v>
      </c>
    </row>
    <row r="880" spans="1:7" x14ac:dyDescent="0.25">
      <c r="A880" t="s">
        <v>2515</v>
      </c>
      <c r="B880" t="s">
        <v>1804</v>
      </c>
      <c r="C880">
        <v>2025</v>
      </c>
      <c r="E880" t="s">
        <v>2975</v>
      </c>
      <c r="F880" t="s">
        <v>9206</v>
      </c>
      <c r="G880" t="s">
        <v>3980</v>
      </c>
    </row>
    <row r="881" spans="1:7" x14ac:dyDescent="0.25">
      <c r="A881" t="s">
        <v>2421</v>
      </c>
      <c r="B881" t="s">
        <v>1810</v>
      </c>
      <c r="C881">
        <v>2008</v>
      </c>
      <c r="E881" t="s">
        <v>2975</v>
      </c>
      <c r="F881" t="s">
        <v>9179</v>
      </c>
      <c r="G881" t="s">
        <v>3980</v>
      </c>
    </row>
    <row r="882" spans="1:7" x14ac:dyDescent="0.25">
      <c r="A882" t="s">
        <v>2797</v>
      </c>
      <c r="B882" t="s">
        <v>1814</v>
      </c>
      <c r="C882">
        <v>2021</v>
      </c>
      <c r="E882" t="s">
        <v>3006</v>
      </c>
      <c r="F882" t="s">
        <v>9621</v>
      </c>
      <c r="G882" t="s">
        <v>180</v>
      </c>
    </row>
    <row r="883" spans="1:7" x14ac:dyDescent="0.25">
      <c r="A883" t="s">
        <v>490</v>
      </c>
      <c r="B883" t="s">
        <v>1818</v>
      </c>
      <c r="C883">
        <v>2022</v>
      </c>
      <c r="E883" t="s">
        <v>1821</v>
      </c>
      <c r="F883" t="s">
        <v>8520</v>
      </c>
      <c r="G883" t="s">
        <v>3980</v>
      </c>
    </row>
    <row r="884" spans="1:7" x14ac:dyDescent="0.25">
      <c r="A884" t="s">
        <v>155</v>
      </c>
      <c r="B884" t="s">
        <v>1818</v>
      </c>
      <c r="C884">
        <v>2011</v>
      </c>
      <c r="E884" t="s">
        <v>1821</v>
      </c>
      <c r="F884" t="s">
        <v>9245</v>
      </c>
      <c r="G884" t="s">
        <v>3980</v>
      </c>
    </row>
    <row r="885" spans="1:7" x14ac:dyDescent="0.25">
      <c r="A885" t="s">
        <v>2797</v>
      </c>
      <c r="B885" t="s">
        <v>1822</v>
      </c>
      <c r="C885">
        <v>2021</v>
      </c>
      <c r="E885" t="s">
        <v>3006</v>
      </c>
      <c r="F885" t="s">
        <v>9622</v>
      </c>
      <c r="G885" t="s">
        <v>180</v>
      </c>
    </row>
    <row r="886" spans="1:7" x14ac:dyDescent="0.25">
      <c r="A886" t="s">
        <v>2178</v>
      </c>
      <c r="B886" t="s">
        <v>1826</v>
      </c>
      <c r="C886">
        <v>2022</v>
      </c>
      <c r="E886" t="s">
        <v>2975</v>
      </c>
      <c r="F886" t="s">
        <v>9022</v>
      </c>
      <c r="G886" t="s">
        <v>3980</v>
      </c>
    </row>
    <row r="887" spans="1:7" x14ac:dyDescent="0.25">
      <c r="A887" t="s">
        <v>90</v>
      </c>
      <c r="B887" t="s">
        <v>1826</v>
      </c>
      <c r="C887">
        <v>2017</v>
      </c>
      <c r="E887" t="s">
        <v>2975</v>
      </c>
      <c r="F887" t="s">
        <v>9100</v>
      </c>
      <c r="G887" t="s">
        <v>3980</v>
      </c>
    </row>
    <row r="888" spans="1:7" x14ac:dyDescent="0.25">
      <c r="A888" t="s">
        <v>2166</v>
      </c>
      <c r="B888" t="s">
        <v>1830</v>
      </c>
      <c r="C888">
        <v>2013</v>
      </c>
      <c r="E888" s="10" t="s">
        <v>8326</v>
      </c>
      <c r="F888" t="s">
        <v>9017</v>
      </c>
      <c r="G888" t="s">
        <v>3980</v>
      </c>
    </row>
    <row r="889" spans="1:7" x14ac:dyDescent="0.25">
      <c r="A889" t="s">
        <v>155</v>
      </c>
      <c r="B889" t="s">
        <v>1830</v>
      </c>
      <c r="C889">
        <v>2011</v>
      </c>
      <c r="E889" s="10" t="s">
        <v>8326</v>
      </c>
      <c r="F889" t="s">
        <v>9246</v>
      </c>
      <c r="G889" t="s">
        <v>3980</v>
      </c>
    </row>
    <row r="890" spans="1:7" x14ac:dyDescent="0.25">
      <c r="A890" t="s">
        <v>2797</v>
      </c>
      <c r="B890" t="s">
        <v>1830</v>
      </c>
      <c r="C890">
        <v>2021</v>
      </c>
      <c r="E890" t="s">
        <v>3006</v>
      </c>
      <c r="F890" t="s">
        <v>9623</v>
      </c>
      <c r="G890" t="s">
        <v>180</v>
      </c>
    </row>
    <row r="891" spans="1:7" x14ac:dyDescent="0.25">
      <c r="A891" t="s">
        <v>155</v>
      </c>
      <c r="B891" t="s">
        <v>1836</v>
      </c>
      <c r="C891">
        <v>2011</v>
      </c>
      <c r="E891" t="s">
        <v>3397</v>
      </c>
      <c r="F891" t="s">
        <v>9247</v>
      </c>
      <c r="G891" t="s">
        <v>3980</v>
      </c>
    </row>
    <row r="892" spans="1:7" x14ac:dyDescent="0.25">
      <c r="A892" t="s">
        <v>939</v>
      </c>
      <c r="B892" t="s">
        <v>1840</v>
      </c>
      <c r="C892">
        <v>2014</v>
      </c>
      <c r="E892" s="10" t="s">
        <v>3155</v>
      </c>
      <c r="F892" t="s">
        <v>9624</v>
      </c>
      <c r="G892" t="s">
        <v>3980</v>
      </c>
    </row>
    <row r="893" spans="1:7" x14ac:dyDescent="0.25">
      <c r="A893" t="s">
        <v>1137</v>
      </c>
      <c r="B893" t="s">
        <v>1840</v>
      </c>
      <c r="C893">
        <v>2012</v>
      </c>
      <c r="E893" t="s">
        <v>3199</v>
      </c>
      <c r="F893" t="s">
        <v>8721</v>
      </c>
      <c r="G893" t="s">
        <v>3980</v>
      </c>
    </row>
    <row r="894" spans="1:7" x14ac:dyDescent="0.25">
      <c r="A894" t="s">
        <v>2499</v>
      </c>
      <c r="B894" t="s">
        <v>1844</v>
      </c>
      <c r="C894">
        <v>2021</v>
      </c>
      <c r="E894" t="s">
        <v>2975</v>
      </c>
      <c r="F894" t="s">
        <v>9199</v>
      </c>
      <c r="G894" t="s">
        <v>3980</v>
      </c>
    </row>
    <row r="895" spans="1:7" x14ac:dyDescent="0.25">
      <c r="A895" t="s">
        <v>155</v>
      </c>
      <c r="B895" t="s">
        <v>1844</v>
      </c>
      <c r="C895">
        <v>2011</v>
      </c>
      <c r="E895" t="s">
        <v>2975</v>
      </c>
      <c r="F895" t="s">
        <v>9248</v>
      </c>
      <c r="G895" t="s">
        <v>3980</v>
      </c>
    </row>
    <row r="896" spans="1:7" x14ac:dyDescent="0.25">
      <c r="A896" t="s">
        <v>2797</v>
      </c>
      <c r="B896" t="s">
        <v>1844</v>
      </c>
      <c r="C896">
        <v>2021</v>
      </c>
      <c r="E896" t="s">
        <v>2975</v>
      </c>
      <c r="F896" t="s">
        <v>9307</v>
      </c>
      <c r="G896" t="s">
        <v>3980</v>
      </c>
    </row>
    <row r="897" spans="1:7" x14ac:dyDescent="0.25">
      <c r="A897" t="s">
        <v>1137</v>
      </c>
      <c r="B897" t="s">
        <v>1848</v>
      </c>
      <c r="C897">
        <v>2012</v>
      </c>
      <c r="E897" s="10" t="s">
        <v>8366</v>
      </c>
      <c r="F897" t="s">
        <v>8722</v>
      </c>
      <c r="G897" t="s">
        <v>3980</v>
      </c>
    </row>
    <row r="898" spans="1:7" x14ac:dyDescent="0.25">
      <c r="A898" t="s">
        <v>2315</v>
      </c>
      <c r="B898" t="s">
        <v>1848</v>
      </c>
      <c r="C898">
        <v>2010</v>
      </c>
      <c r="E898" t="s">
        <v>3330</v>
      </c>
      <c r="F898" t="s">
        <v>9031</v>
      </c>
      <c r="G898" t="s">
        <v>3980</v>
      </c>
    </row>
    <row r="899" spans="1:7" x14ac:dyDescent="0.25">
      <c r="A899" t="s">
        <v>2421</v>
      </c>
      <c r="B899" t="s">
        <v>1848</v>
      </c>
      <c r="C899">
        <v>2008</v>
      </c>
      <c r="E899" s="10" t="s">
        <v>8366</v>
      </c>
      <c r="F899" t="s">
        <v>9180</v>
      </c>
      <c r="G899" t="s">
        <v>3980</v>
      </c>
    </row>
    <row r="900" spans="1:7" x14ac:dyDescent="0.25">
      <c r="A900" t="s">
        <v>155</v>
      </c>
      <c r="B900" t="s">
        <v>1848</v>
      </c>
      <c r="C900">
        <v>2011</v>
      </c>
      <c r="E900" s="10" t="s">
        <v>8366</v>
      </c>
      <c r="F900" t="s">
        <v>9249</v>
      </c>
      <c r="G900" t="s">
        <v>3980</v>
      </c>
    </row>
    <row r="901" spans="1:7" x14ac:dyDescent="0.25">
      <c r="A901" t="s">
        <v>2036</v>
      </c>
      <c r="B901" t="s">
        <v>14205</v>
      </c>
      <c r="C901">
        <v>2024</v>
      </c>
      <c r="E901" s="10" t="s">
        <v>14208</v>
      </c>
      <c r="F901" t="s">
        <v>14209</v>
      </c>
      <c r="G901" t="s">
        <v>3980</v>
      </c>
    </row>
    <row r="902" spans="1:7" x14ac:dyDescent="0.25">
      <c r="A902" t="s">
        <v>1287</v>
      </c>
      <c r="B902" t="s">
        <v>1852</v>
      </c>
      <c r="C902">
        <v>2019</v>
      </c>
      <c r="E902" t="s">
        <v>3006</v>
      </c>
      <c r="F902" t="s">
        <v>9625</v>
      </c>
      <c r="G902" t="s">
        <v>180</v>
      </c>
    </row>
    <row r="903" spans="1:7" x14ac:dyDescent="0.25">
      <c r="A903" t="s">
        <v>337</v>
      </c>
      <c r="B903" t="s">
        <v>1856</v>
      </c>
      <c r="C903">
        <v>2023</v>
      </c>
      <c r="E903" t="s">
        <v>2975</v>
      </c>
      <c r="F903" t="s">
        <v>8449</v>
      </c>
      <c r="G903" t="s">
        <v>3980</v>
      </c>
    </row>
    <row r="904" spans="1:7" x14ac:dyDescent="0.25">
      <c r="A904" t="s">
        <v>2499</v>
      </c>
      <c r="B904" t="s">
        <v>1856</v>
      </c>
      <c r="C904">
        <v>2021</v>
      </c>
      <c r="E904" t="s">
        <v>2975</v>
      </c>
      <c r="F904" t="s">
        <v>9200</v>
      </c>
      <c r="G904" t="s">
        <v>3980</v>
      </c>
    </row>
    <row r="905" spans="1:7" x14ac:dyDescent="0.25">
      <c r="A905" t="s">
        <v>2607</v>
      </c>
      <c r="B905" t="s">
        <v>1856</v>
      </c>
      <c r="C905">
        <v>2025</v>
      </c>
      <c r="E905" t="s">
        <v>2975</v>
      </c>
      <c r="F905" t="s">
        <v>9217</v>
      </c>
      <c r="G905" t="s">
        <v>3980</v>
      </c>
    </row>
    <row r="906" spans="1:7" x14ac:dyDescent="0.25">
      <c r="A906" t="s">
        <v>752</v>
      </c>
      <c r="B906" t="s">
        <v>1858</v>
      </c>
      <c r="C906">
        <v>2018</v>
      </c>
      <c r="E906" t="s">
        <v>3006</v>
      </c>
      <c r="F906" t="s">
        <v>9626</v>
      </c>
      <c r="G906" t="s">
        <v>180</v>
      </c>
    </row>
    <row r="907" spans="1:7" x14ac:dyDescent="0.25">
      <c r="A907" t="s">
        <v>90</v>
      </c>
      <c r="B907" t="s">
        <v>1860</v>
      </c>
      <c r="C907">
        <v>2017</v>
      </c>
      <c r="E907" t="s">
        <v>3362</v>
      </c>
      <c r="F907" t="s">
        <v>9991</v>
      </c>
      <c r="G907" t="s">
        <v>180</v>
      </c>
    </row>
    <row r="908" spans="1:7" x14ac:dyDescent="0.25">
      <c r="A908" t="s">
        <v>155</v>
      </c>
      <c r="B908" t="s">
        <v>1860</v>
      </c>
      <c r="C908">
        <v>2011</v>
      </c>
      <c r="E908" t="s">
        <v>3362</v>
      </c>
      <c r="F908" t="s">
        <v>9991</v>
      </c>
      <c r="G908" t="s">
        <v>180</v>
      </c>
    </row>
    <row r="909" spans="1:7" x14ac:dyDescent="0.25">
      <c r="A909" t="s">
        <v>644</v>
      </c>
      <c r="B909" t="s">
        <v>1868</v>
      </c>
      <c r="C909">
        <v>2023</v>
      </c>
      <c r="E909" t="s">
        <v>3074</v>
      </c>
      <c r="F909" t="s">
        <v>9627</v>
      </c>
      <c r="G909" t="s">
        <v>3980</v>
      </c>
    </row>
    <row r="910" spans="1:7" x14ac:dyDescent="0.25">
      <c r="A910" t="s">
        <v>1039</v>
      </c>
      <c r="B910" t="s">
        <v>1870</v>
      </c>
      <c r="C910">
        <v>2016</v>
      </c>
      <c r="E910" t="s">
        <v>3180</v>
      </c>
      <c r="F910" t="s">
        <v>8693</v>
      </c>
      <c r="G910" t="s">
        <v>3980</v>
      </c>
    </row>
    <row r="911" spans="1:7" x14ac:dyDescent="0.25">
      <c r="A911" t="s">
        <v>1848</v>
      </c>
      <c r="B911" t="s">
        <v>1870</v>
      </c>
      <c r="C911">
        <v>2015</v>
      </c>
      <c r="E911" t="s">
        <v>3180</v>
      </c>
      <c r="F911" t="s">
        <v>8934</v>
      </c>
      <c r="G911" t="s">
        <v>3980</v>
      </c>
    </row>
    <row r="912" spans="1:7" x14ac:dyDescent="0.25">
      <c r="A912" t="s">
        <v>1509</v>
      </c>
      <c r="B912" t="s">
        <v>1872</v>
      </c>
      <c r="C912">
        <v>2024</v>
      </c>
      <c r="D912" t="s">
        <v>180</v>
      </c>
      <c r="F912" t="s">
        <v>9628</v>
      </c>
      <c r="G912" t="s">
        <v>3980</v>
      </c>
    </row>
    <row r="913" spans="1:7" x14ac:dyDescent="0.25">
      <c r="A913" t="s">
        <v>1848</v>
      </c>
      <c r="B913" t="s">
        <v>1872</v>
      </c>
      <c r="C913">
        <v>2015</v>
      </c>
      <c r="E913" t="s">
        <v>3291</v>
      </c>
      <c r="F913" t="s">
        <v>9629</v>
      </c>
      <c r="G913" t="s">
        <v>180</v>
      </c>
    </row>
    <row r="914" spans="1:7" x14ac:dyDescent="0.25">
      <c r="A914" t="s">
        <v>2247</v>
      </c>
      <c r="B914" t="s">
        <v>1872</v>
      </c>
      <c r="C914">
        <v>2020</v>
      </c>
      <c r="E914" t="s">
        <v>3291</v>
      </c>
      <c r="F914" t="s">
        <v>9630</v>
      </c>
      <c r="G914" t="s">
        <v>180</v>
      </c>
    </row>
    <row r="915" spans="1:7" x14ac:dyDescent="0.25">
      <c r="A915" t="s">
        <v>2147</v>
      </c>
      <c r="B915" t="s">
        <v>1875</v>
      </c>
      <c r="C915">
        <v>1980</v>
      </c>
      <c r="E915" s="10" t="s">
        <v>8410</v>
      </c>
      <c r="F915" t="s">
        <v>8411</v>
      </c>
      <c r="G915" t="s">
        <v>3980</v>
      </c>
    </row>
    <row r="916" spans="1:7" x14ac:dyDescent="0.25">
      <c r="A916" t="s">
        <v>2714</v>
      </c>
      <c r="B916" t="s">
        <v>1878</v>
      </c>
      <c r="C916">
        <v>1993</v>
      </c>
      <c r="D916" t="s">
        <v>180</v>
      </c>
      <c r="F916" t="s">
        <v>9631</v>
      </c>
      <c r="G916" t="s">
        <v>3980</v>
      </c>
    </row>
    <row r="917" spans="1:7" x14ac:dyDescent="0.25">
      <c r="A917" t="s">
        <v>1884</v>
      </c>
      <c r="B917" t="s">
        <v>1880</v>
      </c>
      <c r="C917">
        <v>2017</v>
      </c>
      <c r="D917" t="s">
        <v>180</v>
      </c>
      <c r="F917" t="s">
        <v>9632</v>
      </c>
      <c r="G917" t="s">
        <v>3980</v>
      </c>
    </row>
    <row r="918" spans="1:7" x14ac:dyDescent="0.25">
      <c r="A918" t="s">
        <v>1878</v>
      </c>
      <c r="B918" t="s">
        <v>1884</v>
      </c>
      <c r="C918">
        <v>2015</v>
      </c>
      <c r="D918" t="s">
        <v>180</v>
      </c>
      <c r="F918" t="s">
        <v>9633</v>
      </c>
      <c r="G918" t="s">
        <v>3980</v>
      </c>
    </row>
    <row r="919" spans="1:7" x14ac:dyDescent="0.25">
      <c r="A919" t="s">
        <v>346</v>
      </c>
      <c r="B919" t="s">
        <v>1886</v>
      </c>
      <c r="C919">
        <v>2023</v>
      </c>
      <c r="E919" t="s">
        <v>3028</v>
      </c>
      <c r="F919" t="s">
        <v>8480</v>
      </c>
      <c r="G919" t="s">
        <v>3980</v>
      </c>
    </row>
    <row r="920" spans="1:7" x14ac:dyDescent="0.25">
      <c r="A920" t="s">
        <v>357</v>
      </c>
      <c r="B920" t="s">
        <v>1886</v>
      </c>
      <c r="C920">
        <v>2024</v>
      </c>
      <c r="E920" t="s">
        <v>3028</v>
      </c>
      <c r="F920" t="s">
        <v>8501</v>
      </c>
      <c r="G920" t="s">
        <v>3980</v>
      </c>
    </row>
    <row r="921" spans="1:7" x14ac:dyDescent="0.25">
      <c r="A921" t="s">
        <v>1569</v>
      </c>
      <c r="B921" t="s">
        <v>1886</v>
      </c>
      <c r="C921">
        <v>2021</v>
      </c>
      <c r="E921" t="s">
        <v>3028</v>
      </c>
      <c r="F921" t="s">
        <v>8853</v>
      </c>
      <c r="G921" t="s">
        <v>3980</v>
      </c>
    </row>
    <row r="922" spans="1:7" x14ac:dyDescent="0.25">
      <c r="A922" t="s">
        <v>1137</v>
      </c>
      <c r="B922" t="s">
        <v>1888</v>
      </c>
      <c r="C922">
        <v>2012</v>
      </c>
      <c r="E922" t="s">
        <v>3200</v>
      </c>
      <c r="F922" t="s">
        <v>8723</v>
      </c>
      <c r="G922" t="s">
        <v>3980</v>
      </c>
    </row>
    <row r="923" spans="1:7" x14ac:dyDescent="0.25">
      <c r="A923" t="s">
        <v>1848</v>
      </c>
      <c r="B923" t="s">
        <v>1888</v>
      </c>
      <c r="C923">
        <v>2015</v>
      </c>
      <c r="E923" t="s">
        <v>3200</v>
      </c>
      <c r="F923" t="s">
        <v>8935</v>
      </c>
      <c r="G923" t="s">
        <v>3980</v>
      </c>
    </row>
    <row r="924" spans="1:7" x14ac:dyDescent="0.25">
      <c r="A924" t="s">
        <v>90</v>
      </c>
      <c r="B924" t="s">
        <v>1888</v>
      </c>
      <c r="C924">
        <v>2017</v>
      </c>
      <c r="E924" t="s">
        <v>3200</v>
      </c>
      <c r="F924" t="s">
        <v>9101</v>
      </c>
      <c r="G924" t="s">
        <v>3980</v>
      </c>
    </row>
    <row r="925" spans="1:7" x14ac:dyDescent="0.25">
      <c r="A925" t="s">
        <v>1754</v>
      </c>
      <c r="B925" t="s">
        <v>1892</v>
      </c>
      <c r="C925">
        <v>1995</v>
      </c>
      <c r="E925" t="s">
        <v>3264</v>
      </c>
      <c r="F925" t="s">
        <v>14019</v>
      </c>
      <c r="G925" t="s">
        <v>3980</v>
      </c>
    </row>
    <row r="926" spans="1:7" x14ac:dyDescent="0.25">
      <c r="A926" t="s">
        <v>2714</v>
      </c>
      <c r="B926" t="s">
        <v>1892</v>
      </c>
      <c r="C926">
        <v>1993</v>
      </c>
      <c r="E926" t="s">
        <v>3264</v>
      </c>
      <c r="F926" t="s">
        <v>14019</v>
      </c>
      <c r="G926" t="s">
        <v>3980</v>
      </c>
    </row>
    <row r="927" spans="1:7" x14ac:dyDescent="0.25">
      <c r="A927" t="s">
        <v>1963</v>
      </c>
      <c r="B927" t="s">
        <v>1896</v>
      </c>
      <c r="C927">
        <v>2012</v>
      </c>
      <c r="E927" t="s">
        <v>3295</v>
      </c>
      <c r="F927" t="s">
        <v>9634</v>
      </c>
      <c r="G927" t="s">
        <v>180</v>
      </c>
    </row>
    <row r="928" spans="1:7" x14ac:dyDescent="0.25">
      <c r="A928" t="s">
        <v>198</v>
      </c>
      <c r="B928" t="s">
        <v>7792</v>
      </c>
      <c r="C928">
        <v>2015</v>
      </c>
      <c r="E928" s="10" t="s">
        <v>8327</v>
      </c>
      <c r="F928" t="s">
        <v>8420</v>
      </c>
      <c r="G928" t="s">
        <v>3980</v>
      </c>
    </row>
    <row r="929" spans="1:7" x14ac:dyDescent="0.25">
      <c r="A929" t="s">
        <v>1546</v>
      </c>
      <c r="B929" t="s">
        <v>7792</v>
      </c>
      <c r="C929">
        <v>2017</v>
      </c>
      <c r="E929" t="s">
        <v>7777</v>
      </c>
      <c r="F929" t="s">
        <v>8836</v>
      </c>
      <c r="G929" t="s">
        <v>3980</v>
      </c>
    </row>
    <row r="930" spans="1:7" x14ac:dyDescent="0.25">
      <c r="A930" t="s">
        <v>2317</v>
      </c>
      <c r="B930" t="s">
        <v>7792</v>
      </c>
      <c r="C930">
        <v>2022</v>
      </c>
      <c r="E930" s="10" t="s">
        <v>8328</v>
      </c>
      <c r="F930" t="s">
        <v>9033</v>
      </c>
      <c r="G930" t="s">
        <v>3980</v>
      </c>
    </row>
    <row r="931" spans="1:7" x14ac:dyDescent="0.25">
      <c r="A931" t="s">
        <v>2354</v>
      </c>
      <c r="B931" t="s">
        <v>7792</v>
      </c>
      <c r="C931">
        <v>2018</v>
      </c>
      <c r="E931" s="10" t="s">
        <v>8328</v>
      </c>
      <c r="F931" t="s">
        <v>9147</v>
      </c>
      <c r="G931" t="s">
        <v>3980</v>
      </c>
    </row>
    <row r="932" spans="1:7" x14ac:dyDescent="0.25">
      <c r="A932" t="s">
        <v>2499</v>
      </c>
      <c r="B932" t="s">
        <v>7792</v>
      </c>
      <c r="C932">
        <v>2021</v>
      </c>
      <c r="E932" t="s">
        <v>7777</v>
      </c>
      <c r="F932" t="s">
        <v>9201</v>
      </c>
      <c r="G932" t="s">
        <v>3980</v>
      </c>
    </row>
    <row r="933" spans="1:7" x14ac:dyDescent="0.25">
      <c r="A933" t="s">
        <v>840</v>
      </c>
      <c r="B933" t="s">
        <v>1904</v>
      </c>
      <c r="C933">
        <v>1996</v>
      </c>
      <c r="E933" s="10" t="s">
        <v>8329</v>
      </c>
      <c r="F933" t="s">
        <v>8623</v>
      </c>
      <c r="G933" t="s">
        <v>3980</v>
      </c>
    </row>
    <row r="934" spans="1:7" x14ac:dyDescent="0.25">
      <c r="A934" t="s">
        <v>907</v>
      </c>
      <c r="B934" t="s">
        <v>1904</v>
      </c>
      <c r="C934">
        <v>2013</v>
      </c>
      <c r="E934" s="10" t="s">
        <v>8329</v>
      </c>
      <c r="F934" t="s">
        <v>8641</v>
      </c>
      <c r="G934" t="s">
        <v>3980</v>
      </c>
    </row>
    <row r="935" spans="1:7" x14ac:dyDescent="0.25">
      <c r="A935" t="s">
        <v>1137</v>
      </c>
      <c r="B935" t="s">
        <v>1904</v>
      </c>
      <c r="C935">
        <v>2012</v>
      </c>
      <c r="E935" t="s">
        <v>3201</v>
      </c>
      <c r="F935" t="s">
        <v>8724</v>
      </c>
      <c r="G935" t="s">
        <v>3980</v>
      </c>
    </row>
    <row r="936" spans="1:7" x14ac:dyDescent="0.25">
      <c r="A936" t="s">
        <v>155</v>
      </c>
      <c r="B936" t="s">
        <v>1904</v>
      </c>
      <c r="C936">
        <v>2011</v>
      </c>
      <c r="E936" t="s">
        <v>3201</v>
      </c>
      <c r="F936" t="s">
        <v>9250</v>
      </c>
      <c r="G936" t="s">
        <v>3980</v>
      </c>
    </row>
    <row r="937" spans="1:7" x14ac:dyDescent="0.25">
      <c r="A937" t="s">
        <v>1788</v>
      </c>
      <c r="B937" t="s">
        <v>1911</v>
      </c>
      <c r="C937">
        <v>1987</v>
      </c>
      <c r="E937" t="s">
        <v>2975</v>
      </c>
      <c r="F937" t="s">
        <v>8903</v>
      </c>
      <c r="G937" t="s">
        <v>3980</v>
      </c>
    </row>
    <row r="938" spans="1:7" x14ac:dyDescent="0.25">
      <c r="A938" t="s">
        <v>90</v>
      </c>
      <c r="B938" t="s">
        <v>1914</v>
      </c>
      <c r="C938">
        <v>2017</v>
      </c>
      <c r="E938" t="s">
        <v>3006</v>
      </c>
      <c r="F938" t="s">
        <v>9635</v>
      </c>
      <c r="G938" t="s">
        <v>180</v>
      </c>
    </row>
    <row r="939" spans="1:7" x14ac:dyDescent="0.25">
      <c r="A939" t="s">
        <v>2002</v>
      </c>
      <c r="B939" t="s">
        <v>1918</v>
      </c>
      <c r="C939">
        <v>2005</v>
      </c>
      <c r="E939" t="s">
        <v>3296</v>
      </c>
      <c r="F939" t="s">
        <v>8955</v>
      </c>
      <c r="G939" t="s">
        <v>3980</v>
      </c>
    </row>
    <row r="940" spans="1:7" x14ac:dyDescent="0.25">
      <c r="A940" t="s">
        <v>155</v>
      </c>
      <c r="B940" t="s">
        <v>1920</v>
      </c>
      <c r="C940">
        <v>2011</v>
      </c>
      <c r="E940" t="s">
        <v>2975</v>
      </c>
      <c r="F940" t="s">
        <v>9251</v>
      </c>
      <c r="G940" t="s">
        <v>3980</v>
      </c>
    </row>
    <row r="941" spans="1:7" x14ac:dyDescent="0.25">
      <c r="A941" t="s">
        <v>1039</v>
      </c>
      <c r="B941" t="s">
        <v>7879</v>
      </c>
      <c r="C941">
        <v>2016</v>
      </c>
      <c r="E941" s="10" t="s">
        <v>7878</v>
      </c>
      <c r="F941" t="s">
        <v>9636</v>
      </c>
      <c r="G941" t="s">
        <v>3980</v>
      </c>
    </row>
    <row r="942" spans="1:7" x14ac:dyDescent="0.25">
      <c r="A942" t="s">
        <v>346</v>
      </c>
      <c r="B942" t="s">
        <v>1924</v>
      </c>
      <c r="C942">
        <v>2023</v>
      </c>
      <c r="E942" t="s">
        <v>3029</v>
      </c>
      <c r="F942" t="s">
        <v>8481</v>
      </c>
      <c r="G942" t="s">
        <v>3980</v>
      </c>
    </row>
    <row r="943" spans="1:7" x14ac:dyDescent="0.25">
      <c r="A943" t="s">
        <v>1039</v>
      </c>
      <c r="B943" t="s">
        <v>1926</v>
      </c>
      <c r="C943">
        <v>2016</v>
      </c>
      <c r="E943" s="10" t="s">
        <v>8368</v>
      </c>
      <c r="F943" t="s">
        <v>14018</v>
      </c>
      <c r="G943" t="s">
        <v>3980</v>
      </c>
    </row>
    <row r="944" spans="1:7" x14ac:dyDescent="0.25">
      <c r="A944" t="s">
        <v>155</v>
      </c>
      <c r="B944" t="s">
        <v>1926</v>
      </c>
      <c r="C944">
        <v>2011</v>
      </c>
      <c r="E944" s="10" t="s">
        <v>8368</v>
      </c>
      <c r="F944" t="s">
        <v>14018</v>
      </c>
      <c r="G944" t="s">
        <v>3980</v>
      </c>
    </row>
    <row r="945" spans="1:7" x14ac:dyDescent="0.25">
      <c r="A945" t="s">
        <v>957</v>
      </c>
      <c r="B945" t="s">
        <v>1930</v>
      </c>
      <c r="C945">
        <v>2006</v>
      </c>
      <c r="E945" t="s">
        <v>1933</v>
      </c>
      <c r="F945" t="s">
        <v>14017</v>
      </c>
      <c r="G945" t="s">
        <v>3980</v>
      </c>
    </row>
    <row r="946" spans="1:7" x14ac:dyDescent="0.25">
      <c r="A946" t="s">
        <v>2100</v>
      </c>
      <c r="B946" t="s">
        <v>1930</v>
      </c>
      <c r="C946">
        <v>2020</v>
      </c>
      <c r="E946" t="s">
        <v>1933</v>
      </c>
      <c r="F946" t="s">
        <v>14040</v>
      </c>
      <c r="G946" t="s">
        <v>3980</v>
      </c>
    </row>
    <row r="947" spans="1:7" x14ac:dyDescent="0.25">
      <c r="A947" t="s">
        <v>2564</v>
      </c>
      <c r="B947" t="s">
        <v>1930</v>
      </c>
      <c r="C947">
        <v>1998</v>
      </c>
      <c r="E947" s="10" t="s">
        <v>1933</v>
      </c>
      <c r="F947" t="s">
        <v>14017</v>
      </c>
      <c r="G947" t="s">
        <v>3980</v>
      </c>
    </row>
    <row r="948" spans="1:7" x14ac:dyDescent="0.25">
      <c r="A948" t="s">
        <v>1039</v>
      </c>
      <c r="B948" t="s">
        <v>1934</v>
      </c>
      <c r="C948">
        <v>2016</v>
      </c>
      <c r="E948" t="s">
        <v>3181</v>
      </c>
      <c r="F948" t="s">
        <v>8694</v>
      </c>
      <c r="G948" t="s">
        <v>3980</v>
      </c>
    </row>
    <row r="949" spans="1:7" x14ac:dyDescent="0.25">
      <c r="A949" t="s">
        <v>1810</v>
      </c>
      <c r="B949" t="s">
        <v>1934</v>
      </c>
      <c r="C949">
        <v>2019</v>
      </c>
      <c r="E949" t="s">
        <v>3284</v>
      </c>
      <c r="F949" t="s">
        <v>8916</v>
      </c>
      <c r="G949" t="s">
        <v>3980</v>
      </c>
    </row>
    <row r="950" spans="1:7" x14ac:dyDescent="0.25">
      <c r="A950" t="s">
        <v>155</v>
      </c>
      <c r="B950" t="s">
        <v>1934</v>
      </c>
      <c r="C950">
        <v>2011</v>
      </c>
      <c r="E950" t="s">
        <v>3398</v>
      </c>
      <c r="F950" t="s">
        <v>9252</v>
      </c>
      <c r="G950" t="s">
        <v>3980</v>
      </c>
    </row>
    <row r="951" spans="1:7" x14ac:dyDescent="0.25">
      <c r="A951" t="s">
        <v>1788</v>
      </c>
      <c r="B951" t="s">
        <v>1937</v>
      </c>
      <c r="C951">
        <v>1987</v>
      </c>
      <c r="E951" t="s">
        <v>3274</v>
      </c>
      <c r="F951" t="s">
        <v>8904</v>
      </c>
      <c r="G951" t="s">
        <v>3980</v>
      </c>
    </row>
    <row r="952" spans="1:7" x14ac:dyDescent="0.25">
      <c r="A952" t="s">
        <v>1436</v>
      </c>
      <c r="B952" t="s">
        <v>1940</v>
      </c>
      <c r="C952">
        <v>2018</v>
      </c>
      <c r="E952" t="s">
        <v>3242</v>
      </c>
      <c r="F952" t="s">
        <v>8823</v>
      </c>
      <c r="G952" t="s">
        <v>3980</v>
      </c>
    </row>
    <row r="953" spans="1:7" x14ac:dyDescent="0.25">
      <c r="A953" t="s">
        <v>90</v>
      </c>
      <c r="B953" t="s">
        <v>1940</v>
      </c>
      <c r="C953">
        <v>2017</v>
      </c>
      <c r="E953" t="s">
        <v>3242</v>
      </c>
      <c r="F953" t="s">
        <v>9102</v>
      </c>
      <c r="G953" t="s">
        <v>3980</v>
      </c>
    </row>
    <row r="954" spans="1:7" x14ac:dyDescent="0.25">
      <c r="A954" t="s">
        <v>702</v>
      </c>
      <c r="B954" t="s">
        <v>12651</v>
      </c>
      <c r="C954">
        <v>2022</v>
      </c>
      <c r="E954" s="10" t="s">
        <v>12654</v>
      </c>
      <c r="F954" t="s">
        <v>12681</v>
      </c>
      <c r="G954" t="s">
        <v>3980</v>
      </c>
    </row>
    <row r="955" spans="1:7" x14ac:dyDescent="0.25">
      <c r="A955" t="s">
        <v>2129</v>
      </c>
      <c r="B955" t="s">
        <v>12651</v>
      </c>
      <c r="C955">
        <v>2020</v>
      </c>
      <c r="E955" s="10" t="s">
        <v>12654</v>
      </c>
      <c r="F955" t="s">
        <v>12681</v>
      </c>
      <c r="G955" t="s">
        <v>3980</v>
      </c>
    </row>
    <row r="956" spans="1:7" x14ac:dyDescent="0.25">
      <c r="A956" t="s">
        <v>490</v>
      </c>
      <c r="B956" t="s">
        <v>8077</v>
      </c>
      <c r="C956">
        <v>2022</v>
      </c>
      <c r="E956" s="10" t="s">
        <v>8085</v>
      </c>
      <c r="F956" t="s">
        <v>8521</v>
      </c>
      <c r="G956" t="s">
        <v>3980</v>
      </c>
    </row>
    <row r="957" spans="1:7" x14ac:dyDescent="0.25">
      <c r="A957" t="s">
        <v>2370</v>
      </c>
      <c r="B957" t="s">
        <v>8077</v>
      </c>
      <c r="C957">
        <v>2021</v>
      </c>
      <c r="E957" s="10" t="s">
        <v>8085</v>
      </c>
      <c r="F957" t="s">
        <v>9152</v>
      </c>
      <c r="G957" t="s">
        <v>3980</v>
      </c>
    </row>
    <row r="958" spans="1:7" x14ac:dyDescent="0.25">
      <c r="A958" t="s">
        <v>90</v>
      </c>
      <c r="B958" t="s">
        <v>1944</v>
      </c>
      <c r="C958">
        <v>2017</v>
      </c>
      <c r="E958" t="s">
        <v>3363</v>
      </c>
      <c r="F958" t="s">
        <v>9103</v>
      </c>
      <c r="G958" t="s">
        <v>3980</v>
      </c>
    </row>
    <row r="959" spans="1:7" x14ac:dyDescent="0.25">
      <c r="A959" t="s">
        <v>346</v>
      </c>
      <c r="B959" t="s">
        <v>1948</v>
      </c>
      <c r="C959">
        <v>2023</v>
      </c>
      <c r="E959" t="s">
        <v>3030</v>
      </c>
      <c r="F959" t="s">
        <v>8482</v>
      </c>
      <c r="G959" t="s">
        <v>3980</v>
      </c>
    </row>
    <row r="960" spans="1:7" x14ac:dyDescent="0.25">
      <c r="A960" t="s">
        <v>1844</v>
      </c>
      <c r="B960" t="s">
        <v>1948</v>
      </c>
      <c r="C960">
        <v>2024</v>
      </c>
      <c r="E960" t="s">
        <v>3030</v>
      </c>
      <c r="F960" t="s">
        <v>8921</v>
      </c>
      <c r="G960" t="s">
        <v>3980</v>
      </c>
    </row>
    <row r="961" spans="1:7" x14ac:dyDescent="0.25">
      <c r="A961" t="s">
        <v>1944</v>
      </c>
      <c r="B961" t="s">
        <v>1948</v>
      </c>
      <c r="C961">
        <v>2022</v>
      </c>
      <c r="E961" t="s">
        <v>3030</v>
      </c>
      <c r="F961" t="s">
        <v>8951</v>
      </c>
      <c r="G961" t="s">
        <v>3980</v>
      </c>
    </row>
    <row r="962" spans="1:7" x14ac:dyDescent="0.25">
      <c r="A962" t="s">
        <v>178</v>
      </c>
      <c r="B962" t="s">
        <v>7616</v>
      </c>
      <c r="C962">
        <v>2022</v>
      </c>
      <c r="E962" t="s">
        <v>7619</v>
      </c>
      <c r="F962" t="s">
        <v>9343</v>
      </c>
      <c r="G962" t="s">
        <v>3980</v>
      </c>
    </row>
    <row r="963" spans="1:7" x14ac:dyDescent="0.25">
      <c r="A963" t="s">
        <v>353</v>
      </c>
      <c r="B963" t="s">
        <v>7616</v>
      </c>
      <c r="C963">
        <v>2025</v>
      </c>
      <c r="E963" t="s">
        <v>7619</v>
      </c>
      <c r="F963" t="s">
        <v>9345</v>
      </c>
      <c r="G963" t="s">
        <v>3980</v>
      </c>
    </row>
    <row r="964" spans="1:7" x14ac:dyDescent="0.25">
      <c r="A964" t="s">
        <v>490</v>
      </c>
      <c r="B964" t="s">
        <v>7616</v>
      </c>
      <c r="C964">
        <v>2022</v>
      </c>
      <c r="E964" t="s">
        <v>7619</v>
      </c>
      <c r="F964" t="s">
        <v>9346</v>
      </c>
      <c r="G964" t="s">
        <v>3980</v>
      </c>
    </row>
    <row r="965" spans="1:7" x14ac:dyDescent="0.25">
      <c r="A965" t="s">
        <v>599</v>
      </c>
      <c r="B965" t="s">
        <v>7616</v>
      </c>
      <c r="C965">
        <v>2025</v>
      </c>
      <c r="E965" t="s">
        <v>7619</v>
      </c>
      <c r="F965" t="s">
        <v>9347</v>
      </c>
      <c r="G965" t="s">
        <v>3980</v>
      </c>
    </row>
    <row r="966" spans="1:7" x14ac:dyDescent="0.25">
      <c r="A966" t="s">
        <v>804</v>
      </c>
      <c r="B966" t="s">
        <v>7616</v>
      </c>
      <c r="C966">
        <v>2024</v>
      </c>
      <c r="E966" t="s">
        <v>7619</v>
      </c>
      <c r="F966" t="s">
        <v>9348</v>
      </c>
      <c r="G966" t="s">
        <v>3980</v>
      </c>
    </row>
    <row r="967" spans="1:7" x14ac:dyDescent="0.25">
      <c r="A967" t="s">
        <v>1614</v>
      </c>
      <c r="B967" t="s">
        <v>7616</v>
      </c>
      <c r="C967">
        <v>2025</v>
      </c>
      <c r="E967" t="s">
        <v>7619</v>
      </c>
      <c r="F967" t="s">
        <v>9349</v>
      </c>
      <c r="G967" t="s">
        <v>3980</v>
      </c>
    </row>
    <row r="968" spans="1:7" x14ac:dyDescent="0.25">
      <c r="A968" t="s">
        <v>155</v>
      </c>
      <c r="B968" t="s">
        <v>7616</v>
      </c>
      <c r="C968">
        <v>2011</v>
      </c>
      <c r="E968" t="s">
        <v>7619</v>
      </c>
      <c r="F968" t="s">
        <v>9350</v>
      </c>
      <c r="G968" t="s">
        <v>3980</v>
      </c>
    </row>
    <row r="969" spans="1:7" x14ac:dyDescent="0.25">
      <c r="A969" t="s">
        <v>326</v>
      </c>
      <c r="B969" t="s">
        <v>1951</v>
      </c>
      <c r="C969">
        <v>2020</v>
      </c>
      <c r="E969" t="s">
        <v>1954</v>
      </c>
      <c r="F969" t="s">
        <v>8444</v>
      </c>
      <c r="G969" t="s">
        <v>3980</v>
      </c>
    </row>
    <row r="970" spans="1:7" x14ac:dyDescent="0.25">
      <c r="A970" t="s">
        <v>490</v>
      </c>
      <c r="B970" t="s">
        <v>1951</v>
      </c>
      <c r="C970">
        <v>2022</v>
      </c>
      <c r="E970" t="s">
        <v>1954</v>
      </c>
      <c r="F970" t="s">
        <v>8522</v>
      </c>
      <c r="G970" t="s">
        <v>3980</v>
      </c>
    </row>
    <row r="971" spans="1:7" x14ac:dyDescent="0.25">
      <c r="A971" t="s">
        <v>2797</v>
      </c>
      <c r="B971" t="s">
        <v>1951</v>
      </c>
      <c r="C971">
        <v>2021</v>
      </c>
      <c r="E971" s="10" t="s">
        <v>1954</v>
      </c>
      <c r="F971" t="s">
        <v>9308</v>
      </c>
      <c r="G971" t="s">
        <v>3980</v>
      </c>
    </row>
    <row r="972" spans="1:7" x14ac:dyDescent="0.25">
      <c r="A972" t="s">
        <v>840</v>
      </c>
      <c r="B972" t="s">
        <v>1955</v>
      </c>
      <c r="C972">
        <v>1996</v>
      </c>
      <c r="E972" s="10" t="s">
        <v>1958</v>
      </c>
      <c r="F972" t="s">
        <v>8624</v>
      </c>
      <c r="G972" t="s">
        <v>3980</v>
      </c>
    </row>
    <row r="973" spans="1:7" x14ac:dyDescent="0.25">
      <c r="A973" t="s">
        <v>2797</v>
      </c>
      <c r="B973" t="s">
        <v>1955</v>
      </c>
      <c r="C973">
        <v>2021</v>
      </c>
      <c r="E973" t="s">
        <v>3006</v>
      </c>
      <c r="F973" t="s">
        <v>9637</v>
      </c>
      <c r="G973" t="s">
        <v>180</v>
      </c>
    </row>
    <row r="974" spans="1:7" x14ac:dyDescent="0.25">
      <c r="A974" t="s">
        <v>2797</v>
      </c>
      <c r="B974" t="s">
        <v>9885</v>
      </c>
      <c r="C974">
        <v>2021</v>
      </c>
      <c r="E974" t="s">
        <v>3006</v>
      </c>
      <c r="F974" t="s">
        <v>9888</v>
      </c>
      <c r="G974" t="s">
        <v>180</v>
      </c>
    </row>
    <row r="975" spans="1:7" x14ac:dyDescent="0.25">
      <c r="A975" t="s">
        <v>346</v>
      </c>
      <c r="B975" t="s">
        <v>1959</v>
      </c>
      <c r="C975">
        <v>2023</v>
      </c>
      <c r="E975" t="s">
        <v>1962</v>
      </c>
      <c r="F975" t="s">
        <v>8483</v>
      </c>
      <c r="G975" t="s">
        <v>3980</v>
      </c>
    </row>
    <row r="976" spans="1:7" x14ac:dyDescent="0.25">
      <c r="A976" t="s">
        <v>483</v>
      </c>
      <c r="B976" t="s">
        <v>1963</v>
      </c>
      <c r="C976">
        <v>2009</v>
      </c>
      <c r="E976" t="s">
        <v>3053</v>
      </c>
      <c r="F976" t="s">
        <v>8507</v>
      </c>
      <c r="G976" t="s">
        <v>3980</v>
      </c>
    </row>
    <row r="977" spans="1:7" x14ac:dyDescent="0.25">
      <c r="A977" t="s">
        <v>346</v>
      </c>
      <c r="B977" t="s">
        <v>1970</v>
      </c>
      <c r="C977">
        <v>2023</v>
      </c>
      <c r="E977" t="s">
        <v>3006</v>
      </c>
      <c r="F977" t="s">
        <v>9638</v>
      </c>
      <c r="G977" t="s">
        <v>180</v>
      </c>
    </row>
    <row r="978" spans="1:7" x14ac:dyDescent="0.25">
      <c r="A978" t="s">
        <v>1569</v>
      </c>
      <c r="B978" t="s">
        <v>1973</v>
      </c>
      <c r="C978">
        <v>2021</v>
      </c>
      <c r="E978" t="s">
        <v>3255</v>
      </c>
      <c r="F978" t="s">
        <v>8854</v>
      </c>
      <c r="G978" t="s">
        <v>3980</v>
      </c>
    </row>
    <row r="979" spans="1:7" x14ac:dyDescent="0.25">
      <c r="A979" t="s">
        <v>90</v>
      </c>
      <c r="B979" t="s">
        <v>1975</v>
      </c>
      <c r="C979">
        <v>2017</v>
      </c>
      <c r="E979" t="s">
        <v>2975</v>
      </c>
      <c r="F979" t="s">
        <v>9104</v>
      </c>
      <c r="G979" t="s">
        <v>3980</v>
      </c>
    </row>
    <row r="980" spans="1:7" x14ac:dyDescent="0.25">
      <c r="A980" t="s">
        <v>1428</v>
      </c>
      <c r="B980" t="s">
        <v>1977</v>
      </c>
      <c r="C980">
        <v>2021</v>
      </c>
      <c r="E980" t="s">
        <v>3234</v>
      </c>
      <c r="F980" t="s">
        <v>8807</v>
      </c>
      <c r="G980" t="s">
        <v>3980</v>
      </c>
    </row>
    <row r="981" spans="1:7" x14ac:dyDescent="0.25">
      <c r="A981" t="s">
        <v>90</v>
      </c>
      <c r="B981" t="s">
        <v>1985</v>
      </c>
      <c r="C981">
        <v>2017</v>
      </c>
      <c r="E981" t="s">
        <v>3364</v>
      </c>
      <c r="F981" t="s">
        <v>9105</v>
      </c>
      <c r="G981" t="s">
        <v>3980</v>
      </c>
    </row>
    <row r="982" spans="1:7" x14ac:dyDescent="0.25">
      <c r="A982" t="s">
        <v>917</v>
      </c>
      <c r="B982" t="s">
        <v>1988</v>
      </c>
      <c r="C982">
        <v>2019</v>
      </c>
      <c r="F982" t="s">
        <v>9639</v>
      </c>
      <c r="G982" t="s">
        <v>180</v>
      </c>
    </row>
    <row r="983" spans="1:7" x14ac:dyDescent="0.25">
      <c r="A983" t="s">
        <v>1988</v>
      </c>
      <c r="B983" t="s">
        <v>1991</v>
      </c>
      <c r="C983">
        <v>2021</v>
      </c>
      <c r="F983" t="s">
        <v>9640</v>
      </c>
      <c r="G983" t="s">
        <v>180</v>
      </c>
    </row>
    <row r="984" spans="1:7" x14ac:dyDescent="0.25">
      <c r="A984" t="s">
        <v>90</v>
      </c>
      <c r="B984" t="s">
        <v>1991</v>
      </c>
      <c r="C984">
        <v>2017</v>
      </c>
      <c r="F984" t="s">
        <v>9641</v>
      </c>
      <c r="G984" t="s">
        <v>180</v>
      </c>
    </row>
    <row r="985" spans="1:7" x14ac:dyDescent="0.25">
      <c r="A985" t="s">
        <v>1997</v>
      </c>
      <c r="B985" t="s">
        <v>1994</v>
      </c>
      <c r="C985">
        <v>2007</v>
      </c>
      <c r="D985" t="s">
        <v>180</v>
      </c>
      <c r="F985" t="s">
        <v>9642</v>
      </c>
      <c r="G985" t="s">
        <v>3980</v>
      </c>
    </row>
    <row r="986" spans="1:7" x14ac:dyDescent="0.25">
      <c r="A986" t="s">
        <v>2002</v>
      </c>
      <c r="B986" t="s">
        <v>1997</v>
      </c>
      <c r="C986">
        <v>2005</v>
      </c>
      <c r="D986" t="s">
        <v>180</v>
      </c>
      <c r="F986" t="s">
        <v>9643</v>
      </c>
      <c r="G986" t="s">
        <v>3980</v>
      </c>
    </row>
    <row r="987" spans="1:7" x14ac:dyDescent="0.25">
      <c r="A987" t="s">
        <v>2002</v>
      </c>
      <c r="B987" t="s">
        <v>2000</v>
      </c>
      <c r="C987">
        <v>2005</v>
      </c>
      <c r="D987" t="s">
        <v>180</v>
      </c>
      <c r="F987" t="s">
        <v>9644</v>
      </c>
      <c r="G987" t="s">
        <v>3980</v>
      </c>
    </row>
    <row r="988" spans="1:7" x14ac:dyDescent="0.25">
      <c r="A988" t="s">
        <v>2714</v>
      </c>
      <c r="B988" t="s">
        <v>2002</v>
      </c>
      <c r="C988">
        <v>1993</v>
      </c>
      <c r="D988" t="s">
        <v>180</v>
      </c>
      <c r="F988" t="s">
        <v>9645</v>
      </c>
      <c r="G988" t="s">
        <v>3980</v>
      </c>
    </row>
    <row r="989" spans="1:7" x14ac:dyDescent="0.25">
      <c r="A989" t="s">
        <v>2002</v>
      </c>
      <c r="B989" t="s">
        <v>2005</v>
      </c>
      <c r="C989">
        <v>2005</v>
      </c>
      <c r="D989" t="s">
        <v>180</v>
      </c>
      <c r="F989" t="s">
        <v>9646</v>
      </c>
      <c r="G989" t="s">
        <v>3980</v>
      </c>
    </row>
    <row r="990" spans="1:7" x14ac:dyDescent="0.25">
      <c r="A990" t="s">
        <v>2002</v>
      </c>
      <c r="B990" t="s">
        <v>2007</v>
      </c>
      <c r="C990">
        <v>2005</v>
      </c>
      <c r="D990" t="s">
        <v>180</v>
      </c>
      <c r="F990" t="s">
        <v>9647</v>
      </c>
      <c r="G990" t="s">
        <v>3980</v>
      </c>
    </row>
    <row r="991" spans="1:7" x14ac:dyDescent="0.25">
      <c r="A991" t="s">
        <v>2797</v>
      </c>
      <c r="B991" t="s">
        <v>7898</v>
      </c>
      <c r="C991">
        <v>2021</v>
      </c>
      <c r="E991" s="10" t="s">
        <v>7901</v>
      </c>
      <c r="F991" t="s">
        <v>9648</v>
      </c>
      <c r="G991" t="s">
        <v>180</v>
      </c>
    </row>
    <row r="992" spans="1:7" x14ac:dyDescent="0.25">
      <c r="A992" t="s">
        <v>2129</v>
      </c>
      <c r="B992" t="s">
        <v>2009</v>
      </c>
      <c r="C992">
        <v>2020</v>
      </c>
      <c r="E992" t="s">
        <v>2975</v>
      </c>
      <c r="F992" t="s">
        <v>9649</v>
      </c>
      <c r="G992" t="s">
        <v>180</v>
      </c>
    </row>
    <row r="993" spans="1:7" x14ac:dyDescent="0.25">
      <c r="A993" t="s">
        <v>1428</v>
      </c>
      <c r="B993" t="s">
        <v>2011</v>
      </c>
      <c r="C993">
        <v>2021</v>
      </c>
      <c r="E993" t="s">
        <v>3235</v>
      </c>
      <c r="F993" t="s">
        <v>9650</v>
      </c>
      <c r="G993" t="s">
        <v>180</v>
      </c>
    </row>
    <row r="994" spans="1:7" x14ac:dyDescent="0.25">
      <c r="A994" t="s">
        <v>2009</v>
      </c>
      <c r="B994" t="s">
        <v>2011</v>
      </c>
      <c r="C994">
        <v>2024</v>
      </c>
      <c r="E994" t="s">
        <v>3235</v>
      </c>
      <c r="F994" t="s">
        <v>9651</v>
      </c>
      <c r="G994" t="s">
        <v>180</v>
      </c>
    </row>
    <row r="995" spans="1:7" x14ac:dyDescent="0.25">
      <c r="A995" t="s">
        <v>90</v>
      </c>
      <c r="B995" t="s">
        <v>2011</v>
      </c>
      <c r="C995">
        <v>2017</v>
      </c>
      <c r="E995" t="s">
        <v>3235</v>
      </c>
      <c r="F995" t="s">
        <v>9652</v>
      </c>
      <c r="G995" t="s">
        <v>180</v>
      </c>
    </row>
    <row r="996" spans="1:7" x14ac:dyDescent="0.25">
      <c r="A996" t="s">
        <v>90</v>
      </c>
      <c r="B996" t="s">
        <v>14103</v>
      </c>
      <c r="C996">
        <v>2017</v>
      </c>
      <c r="E996" s="10" t="s">
        <v>14106</v>
      </c>
      <c r="F996" t="s">
        <v>14107</v>
      </c>
      <c r="G996" t="s">
        <v>3980</v>
      </c>
    </row>
    <row r="997" spans="1:7" x14ac:dyDescent="0.25">
      <c r="A997" t="s">
        <v>249</v>
      </c>
      <c r="B997" t="s">
        <v>2016</v>
      </c>
      <c r="C997">
        <v>1994</v>
      </c>
      <c r="E997" t="s">
        <v>2987</v>
      </c>
      <c r="F997" t="s">
        <v>8429</v>
      </c>
      <c r="G997" t="s">
        <v>3980</v>
      </c>
    </row>
    <row r="998" spans="1:7" x14ac:dyDescent="0.25">
      <c r="A998" t="s">
        <v>253</v>
      </c>
      <c r="B998" t="s">
        <v>2016</v>
      </c>
      <c r="C998">
        <v>1990</v>
      </c>
      <c r="E998" t="s">
        <v>2987</v>
      </c>
      <c r="F998" t="s">
        <v>8437</v>
      </c>
      <c r="G998" t="s">
        <v>3980</v>
      </c>
    </row>
    <row r="999" spans="1:7" x14ac:dyDescent="0.25">
      <c r="A999" t="s">
        <v>840</v>
      </c>
      <c r="B999" t="s">
        <v>2016</v>
      </c>
      <c r="C999">
        <v>1996</v>
      </c>
      <c r="E999" t="s">
        <v>2987</v>
      </c>
      <c r="F999" t="s">
        <v>8625</v>
      </c>
      <c r="G999" t="s">
        <v>3980</v>
      </c>
    </row>
    <row r="1000" spans="1:7" x14ac:dyDescent="0.25">
      <c r="A1000" t="s">
        <v>1531</v>
      </c>
      <c r="B1000" t="s">
        <v>2016</v>
      </c>
      <c r="C1000">
        <v>1995</v>
      </c>
      <c r="E1000" t="s">
        <v>2987</v>
      </c>
      <c r="F1000" t="s">
        <v>9404</v>
      </c>
      <c r="G1000" t="s">
        <v>3980</v>
      </c>
    </row>
    <row r="1001" spans="1:7" x14ac:dyDescent="0.25">
      <c r="A1001" t="s">
        <v>1718</v>
      </c>
      <c r="B1001" t="s">
        <v>2016</v>
      </c>
      <c r="C1001">
        <v>1983</v>
      </c>
      <c r="E1001" t="s">
        <v>2987</v>
      </c>
      <c r="F1001" t="s">
        <v>8880</v>
      </c>
      <c r="G1001" t="s">
        <v>3980</v>
      </c>
    </row>
    <row r="1002" spans="1:7" x14ac:dyDescent="0.25">
      <c r="A1002" t="s">
        <v>1788</v>
      </c>
      <c r="B1002" t="s">
        <v>2016</v>
      </c>
      <c r="C1002">
        <v>1987</v>
      </c>
      <c r="E1002" t="s">
        <v>3275</v>
      </c>
      <c r="F1002" t="s">
        <v>8905</v>
      </c>
      <c r="G1002" t="s">
        <v>3980</v>
      </c>
    </row>
    <row r="1003" spans="1:7" x14ac:dyDescent="0.25">
      <c r="A1003" t="s">
        <v>1810</v>
      </c>
      <c r="B1003" t="s">
        <v>2019</v>
      </c>
      <c r="C1003">
        <v>2019</v>
      </c>
      <c r="E1003" t="s">
        <v>3285</v>
      </c>
      <c r="F1003" t="s">
        <v>9653</v>
      </c>
      <c r="G1003" t="s">
        <v>180</v>
      </c>
    </row>
    <row r="1004" spans="1:7" x14ac:dyDescent="0.25">
      <c r="A1004" t="s">
        <v>155</v>
      </c>
      <c r="B1004" t="s">
        <v>2021</v>
      </c>
      <c r="C1004">
        <v>2011</v>
      </c>
      <c r="E1004" t="s">
        <v>3399</v>
      </c>
      <c r="F1004" t="s">
        <v>9253</v>
      </c>
      <c r="G1004" t="s">
        <v>3980</v>
      </c>
    </row>
    <row r="1005" spans="1:7" x14ac:dyDescent="0.25">
      <c r="A1005" t="s">
        <v>2645</v>
      </c>
      <c r="B1005" t="s">
        <v>2021</v>
      </c>
      <c r="C1005">
        <v>2019</v>
      </c>
      <c r="E1005" t="s">
        <v>3406</v>
      </c>
      <c r="F1005" t="s">
        <v>9276</v>
      </c>
      <c r="G1005" t="s">
        <v>3980</v>
      </c>
    </row>
    <row r="1006" spans="1:7" x14ac:dyDescent="0.25">
      <c r="A1006" t="s">
        <v>1287</v>
      </c>
      <c r="B1006" t="s">
        <v>2024</v>
      </c>
      <c r="C1006">
        <v>2019</v>
      </c>
      <c r="E1006" t="s">
        <v>3224</v>
      </c>
      <c r="F1006" t="s">
        <v>8772</v>
      </c>
      <c r="G1006" t="s">
        <v>3980</v>
      </c>
    </row>
    <row r="1007" spans="1:7" x14ac:dyDescent="0.25">
      <c r="A1007" t="s">
        <v>2125</v>
      </c>
      <c r="B1007" t="s">
        <v>2024</v>
      </c>
      <c r="C1007">
        <v>2013</v>
      </c>
      <c r="E1007" t="s">
        <v>3224</v>
      </c>
      <c r="F1007" t="s">
        <v>8967</v>
      </c>
      <c r="G1007" t="s">
        <v>3980</v>
      </c>
    </row>
    <row r="1008" spans="1:7" x14ac:dyDescent="0.25">
      <c r="A1008" t="s">
        <v>2899</v>
      </c>
      <c r="B1008" t="s">
        <v>2024</v>
      </c>
      <c r="C1008">
        <v>2018</v>
      </c>
      <c r="E1008" t="s">
        <v>3224</v>
      </c>
      <c r="F1008" t="s">
        <v>9332</v>
      </c>
      <c r="G1008" t="s">
        <v>3980</v>
      </c>
    </row>
    <row r="1009" spans="1:7" x14ac:dyDescent="0.25">
      <c r="A1009" t="s">
        <v>1122</v>
      </c>
      <c r="B1009" t="s">
        <v>8065</v>
      </c>
      <c r="C1009">
        <v>2022</v>
      </c>
      <c r="D1009" t="s">
        <v>180</v>
      </c>
      <c r="F1009" t="s">
        <v>9654</v>
      </c>
      <c r="G1009" t="s">
        <v>3980</v>
      </c>
    </row>
    <row r="1010" spans="1:7" x14ac:dyDescent="0.25">
      <c r="A1010" t="s">
        <v>915</v>
      </c>
      <c r="B1010" t="s">
        <v>2028</v>
      </c>
      <c r="C1010">
        <v>2002</v>
      </c>
      <c r="E1010" t="s">
        <v>3142</v>
      </c>
      <c r="F1010" t="s">
        <v>8647</v>
      </c>
      <c r="G1010" t="s">
        <v>3980</v>
      </c>
    </row>
    <row r="1011" spans="1:7" x14ac:dyDescent="0.25">
      <c r="A1011" t="s">
        <v>2147</v>
      </c>
      <c r="B1011" t="s">
        <v>2028</v>
      </c>
      <c r="C1011">
        <v>1980</v>
      </c>
      <c r="E1011" t="s">
        <v>3142</v>
      </c>
      <c r="F1011" t="s">
        <v>8999</v>
      </c>
      <c r="G1011" t="s">
        <v>3980</v>
      </c>
    </row>
    <row r="1012" spans="1:7" x14ac:dyDescent="0.25">
      <c r="A1012" t="s">
        <v>171</v>
      </c>
      <c r="B1012" t="s">
        <v>2032</v>
      </c>
      <c r="C1012">
        <v>2010</v>
      </c>
      <c r="E1012" t="s">
        <v>2974</v>
      </c>
      <c r="F1012" t="s">
        <v>8415</v>
      </c>
      <c r="G1012" t="s">
        <v>3980</v>
      </c>
    </row>
    <row r="1013" spans="1:7" x14ac:dyDescent="0.25">
      <c r="A1013" t="s">
        <v>987</v>
      </c>
      <c r="B1013" t="s">
        <v>2032</v>
      </c>
      <c r="C1013">
        <v>2011</v>
      </c>
      <c r="E1013" t="s">
        <v>2974</v>
      </c>
      <c r="F1013" t="s">
        <v>8668</v>
      </c>
      <c r="G1013" t="s">
        <v>3980</v>
      </c>
    </row>
    <row r="1014" spans="1:7" x14ac:dyDescent="0.25">
      <c r="A1014" t="s">
        <v>1287</v>
      </c>
      <c r="B1014" t="s">
        <v>2036</v>
      </c>
      <c r="C1014">
        <v>2019</v>
      </c>
      <c r="E1014" s="10" t="s">
        <v>8386</v>
      </c>
      <c r="F1014" t="s">
        <v>8773</v>
      </c>
      <c r="G1014" t="s">
        <v>3980</v>
      </c>
    </row>
    <row r="1015" spans="1:7" x14ac:dyDescent="0.25">
      <c r="A1015" t="s">
        <v>346</v>
      </c>
      <c r="B1015" t="s">
        <v>2038</v>
      </c>
      <c r="C1015">
        <v>2023</v>
      </c>
      <c r="E1015" t="s">
        <v>3031</v>
      </c>
      <c r="F1015" t="s">
        <v>8484</v>
      </c>
      <c r="G1015" t="s">
        <v>3980</v>
      </c>
    </row>
    <row r="1016" spans="1:7" x14ac:dyDescent="0.25">
      <c r="A1016" t="s">
        <v>710</v>
      </c>
      <c r="B1016" t="s">
        <v>2038</v>
      </c>
      <c r="C1016">
        <v>2024</v>
      </c>
      <c r="E1016" t="s">
        <v>3059</v>
      </c>
      <c r="F1016" t="s">
        <v>8549</v>
      </c>
      <c r="G1016" t="s">
        <v>3980</v>
      </c>
    </row>
    <row r="1017" spans="1:7" x14ac:dyDescent="0.25">
      <c r="A1017" t="s">
        <v>330</v>
      </c>
      <c r="B1017" t="s">
        <v>2042</v>
      </c>
      <c r="C1017">
        <v>2014</v>
      </c>
      <c r="E1017" t="s">
        <v>3001</v>
      </c>
      <c r="F1017" t="s">
        <v>9992</v>
      </c>
      <c r="G1017" t="s">
        <v>180</v>
      </c>
    </row>
    <row r="1018" spans="1:7" x14ac:dyDescent="0.25">
      <c r="A1018" t="s">
        <v>490</v>
      </c>
      <c r="B1018" t="s">
        <v>2042</v>
      </c>
      <c r="C1018">
        <v>2022</v>
      </c>
      <c r="E1018" t="s">
        <v>3001</v>
      </c>
      <c r="F1018" t="s">
        <v>9992</v>
      </c>
      <c r="G1018" t="s">
        <v>180</v>
      </c>
    </row>
    <row r="1019" spans="1:7" x14ac:dyDescent="0.25">
      <c r="A1019" t="s">
        <v>1788</v>
      </c>
      <c r="B1019" t="s">
        <v>2046</v>
      </c>
      <c r="C1019">
        <v>1987</v>
      </c>
      <c r="E1019" t="s">
        <v>3276</v>
      </c>
      <c r="F1019" t="s">
        <v>8906</v>
      </c>
      <c r="G1019" t="s">
        <v>3980</v>
      </c>
    </row>
    <row r="1020" spans="1:7" x14ac:dyDescent="0.25">
      <c r="A1020" t="s">
        <v>2147</v>
      </c>
      <c r="B1020" t="s">
        <v>2046</v>
      </c>
      <c r="C1020">
        <v>1980</v>
      </c>
      <c r="E1020" t="s">
        <v>3276</v>
      </c>
      <c r="F1020" t="s">
        <v>9000</v>
      </c>
      <c r="G1020" t="s">
        <v>3980</v>
      </c>
    </row>
    <row r="1021" spans="1:7" x14ac:dyDescent="0.25">
      <c r="A1021" t="s">
        <v>1039</v>
      </c>
      <c r="B1021" t="s">
        <v>2049</v>
      </c>
      <c r="C1021">
        <v>2016</v>
      </c>
      <c r="E1021" t="s">
        <v>3182</v>
      </c>
      <c r="F1021" t="s">
        <v>8695</v>
      </c>
      <c r="G1021" t="s">
        <v>3980</v>
      </c>
    </row>
    <row r="1022" spans="1:7" x14ac:dyDescent="0.25">
      <c r="A1022" t="s">
        <v>1848</v>
      </c>
      <c r="B1022" t="s">
        <v>2049</v>
      </c>
      <c r="C1022">
        <v>2015</v>
      </c>
      <c r="E1022" t="s">
        <v>3182</v>
      </c>
      <c r="F1022" t="s">
        <v>8936</v>
      </c>
      <c r="G1022" t="s">
        <v>3980</v>
      </c>
    </row>
    <row r="1023" spans="1:7" x14ac:dyDescent="0.25">
      <c r="A1023" t="s">
        <v>155</v>
      </c>
      <c r="B1023" t="s">
        <v>2051</v>
      </c>
      <c r="C1023">
        <v>2011</v>
      </c>
      <c r="E1023" t="s">
        <v>3400</v>
      </c>
      <c r="F1023" t="s">
        <v>9254</v>
      </c>
      <c r="G1023" t="s">
        <v>3980</v>
      </c>
    </row>
    <row r="1024" spans="1:7" x14ac:dyDescent="0.25">
      <c r="A1024" t="s">
        <v>812</v>
      </c>
      <c r="B1024" t="s">
        <v>7883</v>
      </c>
      <c r="C1024">
        <v>2012</v>
      </c>
      <c r="E1024" s="10" t="s">
        <v>7884</v>
      </c>
      <c r="F1024" t="s">
        <v>9398</v>
      </c>
      <c r="G1024" t="s">
        <v>3980</v>
      </c>
    </row>
    <row r="1025" spans="1:7" x14ac:dyDescent="0.25">
      <c r="A1025" t="s">
        <v>1489</v>
      </c>
      <c r="B1025" t="s">
        <v>2054</v>
      </c>
      <c r="C1025">
        <v>2016</v>
      </c>
      <c r="E1025" t="s">
        <v>3006</v>
      </c>
      <c r="F1025" t="s">
        <v>9655</v>
      </c>
      <c r="G1025" t="s">
        <v>180</v>
      </c>
    </row>
    <row r="1026" spans="1:7" x14ac:dyDescent="0.25">
      <c r="A1026" t="s">
        <v>90</v>
      </c>
      <c r="B1026" t="s">
        <v>2054</v>
      </c>
      <c r="C1026">
        <v>2017</v>
      </c>
      <c r="E1026" t="s">
        <v>3006</v>
      </c>
      <c r="F1026" t="s">
        <v>9656</v>
      </c>
      <c r="G1026" t="s">
        <v>180</v>
      </c>
    </row>
    <row r="1027" spans="1:7" x14ac:dyDescent="0.25">
      <c r="A1027" t="s">
        <v>719</v>
      </c>
      <c r="B1027" t="s">
        <v>2058</v>
      </c>
      <c r="C1027">
        <v>2020</v>
      </c>
      <c r="D1027" t="s">
        <v>180</v>
      </c>
      <c r="F1027" t="s">
        <v>9657</v>
      </c>
      <c r="G1027" t="s">
        <v>3980</v>
      </c>
    </row>
    <row r="1028" spans="1:7" x14ac:dyDescent="0.25">
      <c r="A1028" t="s">
        <v>752</v>
      </c>
      <c r="B1028" t="s">
        <v>2062</v>
      </c>
      <c r="C1028">
        <v>2018</v>
      </c>
      <c r="E1028" t="s">
        <v>2975</v>
      </c>
      <c r="F1028" t="s">
        <v>8590</v>
      </c>
      <c r="G1028" t="s">
        <v>3980</v>
      </c>
    </row>
    <row r="1029" spans="1:7" x14ac:dyDescent="0.25">
      <c r="A1029" t="s">
        <v>1287</v>
      </c>
      <c r="B1029" t="s">
        <v>2062</v>
      </c>
      <c r="C1029">
        <v>2019</v>
      </c>
      <c r="E1029" t="s">
        <v>2975</v>
      </c>
      <c r="F1029" t="s">
        <v>8774</v>
      </c>
      <c r="G1029" t="s">
        <v>3980</v>
      </c>
    </row>
    <row r="1030" spans="1:7" x14ac:dyDescent="0.25">
      <c r="A1030" t="s">
        <v>1287</v>
      </c>
      <c r="B1030" t="s">
        <v>2064</v>
      </c>
      <c r="C1030">
        <v>2019</v>
      </c>
      <c r="E1030" t="s">
        <v>3225</v>
      </c>
      <c r="F1030" t="s">
        <v>8775</v>
      </c>
      <c r="G1030" t="s">
        <v>3980</v>
      </c>
    </row>
    <row r="1031" spans="1:7" x14ac:dyDescent="0.25">
      <c r="A1031" t="s">
        <v>2328</v>
      </c>
      <c r="B1031" t="s">
        <v>2064</v>
      </c>
      <c r="C1031">
        <v>2020</v>
      </c>
      <c r="E1031" t="s">
        <v>3225</v>
      </c>
      <c r="F1031" t="s">
        <v>9034</v>
      </c>
      <c r="G1031" t="s">
        <v>3980</v>
      </c>
    </row>
    <row r="1032" spans="1:7" x14ac:dyDescent="0.25">
      <c r="A1032" t="s">
        <v>1788</v>
      </c>
      <c r="B1032" t="s">
        <v>2066</v>
      </c>
      <c r="C1032">
        <v>1987</v>
      </c>
      <c r="E1032" s="10" t="s">
        <v>8357</v>
      </c>
      <c r="F1032" t="s">
        <v>8907</v>
      </c>
      <c r="G1032" t="s">
        <v>3980</v>
      </c>
    </row>
    <row r="1033" spans="1:7" x14ac:dyDescent="0.25">
      <c r="A1033" t="s">
        <v>2421</v>
      </c>
      <c r="B1033" t="s">
        <v>2066</v>
      </c>
      <c r="C1033">
        <v>2008</v>
      </c>
      <c r="E1033" s="10" t="s">
        <v>8357</v>
      </c>
      <c r="F1033" t="s">
        <v>9181</v>
      </c>
      <c r="G1033" t="s">
        <v>3980</v>
      </c>
    </row>
    <row r="1034" spans="1:7" x14ac:dyDescent="0.25">
      <c r="A1034" t="s">
        <v>533</v>
      </c>
      <c r="B1034" t="s">
        <v>2070</v>
      </c>
      <c r="C1034">
        <v>2015</v>
      </c>
      <c r="E1034" t="s">
        <v>3068</v>
      </c>
      <c r="F1034" t="s">
        <v>9658</v>
      </c>
      <c r="G1034" t="s">
        <v>180</v>
      </c>
    </row>
    <row r="1035" spans="1:7" x14ac:dyDescent="0.25">
      <c r="A1035" t="s">
        <v>2147</v>
      </c>
      <c r="B1035" t="s">
        <v>2070</v>
      </c>
      <c r="C1035">
        <v>1980</v>
      </c>
      <c r="E1035" t="s">
        <v>3317</v>
      </c>
      <c r="F1035" t="s">
        <v>9993</v>
      </c>
      <c r="G1035" t="s">
        <v>180</v>
      </c>
    </row>
    <row r="1036" spans="1:7" x14ac:dyDescent="0.25">
      <c r="A1036" t="s">
        <v>2421</v>
      </c>
      <c r="B1036" t="s">
        <v>2070</v>
      </c>
      <c r="C1036">
        <v>2008</v>
      </c>
      <c r="E1036" t="s">
        <v>3317</v>
      </c>
      <c r="F1036" t="s">
        <v>9993</v>
      </c>
      <c r="G1036" t="s">
        <v>180</v>
      </c>
    </row>
    <row r="1037" spans="1:7" x14ac:dyDescent="0.25">
      <c r="A1037" t="s">
        <v>840</v>
      </c>
      <c r="B1037" t="s">
        <v>7873</v>
      </c>
      <c r="C1037">
        <v>1996</v>
      </c>
      <c r="E1037" s="10" t="s">
        <v>7872</v>
      </c>
      <c r="F1037" t="s">
        <v>9994</v>
      </c>
      <c r="G1037" t="s">
        <v>180</v>
      </c>
    </row>
    <row r="1038" spans="1:7" x14ac:dyDescent="0.25">
      <c r="A1038" t="s">
        <v>1287</v>
      </c>
      <c r="B1038" t="s">
        <v>7873</v>
      </c>
      <c r="C1038">
        <v>2019</v>
      </c>
      <c r="E1038" s="10" t="s">
        <v>7872</v>
      </c>
      <c r="F1038" t="s">
        <v>9994</v>
      </c>
      <c r="G1038" t="s">
        <v>180</v>
      </c>
    </row>
    <row r="1039" spans="1:7" x14ac:dyDescent="0.25">
      <c r="A1039" t="s">
        <v>1137</v>
      </c>
      <c r="B1039" t="s">
        <v>2073</v>
      </c>
      <c r="C1039">
        <v>2012</v>
      </c>
      <c r="E1039" t="s">
        <v>3202</v>
      </c>
      <c r="F1039" t="s">
        <v>8725</v>
      </c>
      <c r="G1039" t="s">
        <v>3980</v>
      </c>
    </row>
    <row r="1040" spans="1:7" x14ac:dyDescent="0.25">
      <c r="A1040" t="s">
        <v>346</v>
      </c>
      <c r="B1040" t="s">
        <v>14210</v>
      </c>
      <c r="C1040">
        <v>2023</v>
      </c>
      <c r="E1040" s="10" t="s">
        <v>14218</v>
      </c>
      <c r="F1040" t="s">
        <v>14216</v>
      </c>
      <c r="G1040" t="s">
        <v>3980</v>
      </c>
    </row>
    <row r="1041" spans="1:7" x14ac:dyDescent="0.25">
      <c r="A1041" t="s">
        <v>14211</v>
      </c>
      <c r="B1041" t="s">
        <v>14210</v>
      </c>
      <c r="C1041">
        <v>2023</v>
      </c>
      <c r="D1041" t="s">
        <v>180</v>
      </c>
      <c r="F1041" t="s">
        <v>14217</v>
      </c>
      <c r="G1041" t="s">
        <v>3980</v>
      </c>
    </row>
    <row r="1042" spans="1:7" x14ac:dyDescent="0.25">
      <c r="A1042" t="s">
        <v>1848</v>
      </c>
      <c r="B1042" t="s">
        <v>2077</v>
      </c>
      <c r="C1042">
        <v>2015</v>
      </c>
      <c r="E1042" t="s">
        <v>2975</v>
      </c>
      <c r="F1042" t="s">
        <v>8937</v>
      </c>
      <c r="G1042" t="s">
        <v>3980</v>
      </c>
    </row>
    <row r="1043" spans="1:7" x14ac:dyDescent="0.25">
      <c r="A1043" t="s">
        <v>346</v>
      </c>
      <c r="B1043" t="s">
        <v>2081</v>
      </c>
      <c r="C1043">
        <v>2023</v>
      </c>
      <c r="E1043" t="s">
        <v>3032</v>
      </c>
      <c r="F1043" t="s">
        <v>8485</v>
      </c>
      <c r="G1043" t="s">
        <v>3980</v>
      </c>
    </row>
    <row r="1044" spans="1:7" x14ac:dyDescent="0.25">
      <c r="A1044" t="s">
        <v>90</v>
      </c>
      <c r="B1044" t="s">
        <v>2081</v>
      </c>
      <c r="C1044">
        <v>2017</v>
      </c>
      <c r="E1044" t="s">
        <v>3032</v>
      </c>
      <c r="F1044" t="s">
        <v>9106</v>
      </c>
      <c r="G1044" t="s">
        <v>3980</v>
      </c>
    </row>
    <row r="1045" spans="1:7" x14ac:dyDescent="0.25">
      <c r="A1045" t="s">
        <v>2797</v>
      </c>
      <c r="B1045" t="s">
        <v>2084</v>
      </c>
      <c r="C1045">
        <v>2021</v>
      </c>
      <c r="E1045" t="s">
        <v>3006</v>
      </c>
      <c r="F1045" t="s">
        <v>9659</v>
      </c>
      <c r="G1045" t="s">
        <v>180</v>
      </c>
    </row>
    <row r="1046" spans="1:7" x14ac:dyDescent="0.25">
      <c r="A1046" t="s">
        <v>155</v>
      </c>
      <c r="B1046" t="s">
        <v>2092</v>
      </c>
      <c r="C1046">
        <v>2011</v>
      </c>
      <c r="E1046" t="s">
        <v>3401</v>
      </c>
      <c r="F1046" t="s">
        <v>9255</v>
      </c>
      <c r="G1046" t="s">
        <v>3980</v>
      </c>
    </row>
    <row r="1047" spans="1:7" x14ac:dyDescent="0.25">
      <c r="A1047" t="s">
        <v>2797</v>
      </c>
      <c r="B1047" t="s">
        <v>2096</v>
      </c>
      <c r="C1047">
        <v>2021</v>
      </c>
      <c r="E1047" t="s">
        <v>3006</v>
      </c>
      <c r="F1047" t="s">
        <v>9660</v>
      </c>
      <c r="G1047" t="s">
        <v>180</v>
      </c>
    </row>
    <row r="1048" spans="1:7" x14ac:dyDescent="0.25">
      <c r="A1048" t="s">
        <v>2958</v>
      </c>
      <c r="B1048" t="s">
        <v>2096</v>
      </c>
      <c r="C1048">
        <v>2023</v>
      </c>
      <c r="D1048" t="s">
        <v>180</v>
      </c>
      <c r="F1048" t="s">
        <v>9661</v>
      </c>
      <c r="G1048" t="s">
        <v>3980</v>
      </c>
    </row>
    <row r="1049" spans="1:7" x14ac:dyDescent="0.25">
      <c r="A1049" t="s">
        <v>483</v>
      </c>
      <c r="B1049" t="s">
        <v>2100</v>
      </c>
      <c r="C1049">
        <v>2009</v>
      </c>
      <c r="E1049" s="10" t="s">
        <v>2103</v>
      </c>
      <c r="F1049" t="s">
        <v>8508</v>
      </c>
      <c r="G1049" t="s">
        <v>3980</v>
      </c>
    </row>
    <row r="1050" spans="1:7" x14ac:dyDescent="0.25">
      <c r="A1050" t="s">
        <v>840</v>
      </c>
      <c r="B1050" t="s">
        <v>2100</v>
      </c>
      <c r="C1050">
        <v>1996</v>
      </c>
      <c r="E1050" t="s">
        <v>3129</v>
      </c>
      <c r="F1050" t="s">
        <v>9995</v>
      </c>
      <c r="G1050" t="s">
        <v>180</v>
      </c>
    </row>
    <row r="1051" spans="1:7" x14ac:dyDescent="0.25">
      <c r="A1051" t="s">
        <v>957</v>
      </c>
      <c r="B1051" t="s">
        <v>2100</v>
      </c>
      <c r="C1051">
        <v>2006</v>
      </c>
      <c r="E1051" t="s">
        <v>3129</v>
      </c>
      <c r="F1051" t="s">
        <v>9995</v>
      </c>
      <c r="G1051" t="s">
        <v>180</v>
      </c>
    </row>
    <row r="1052" spans="1:7" x14ac:dyDescent="0.25">
      <c r="A1052" t="s">
        <v>1788</v>
      </c>
      <c r="B1052" t="s">
        <v>2100</v>
      </c>
      <c r="C1052">
        <v>1987</v>
      </c>
      <c r="E1052" t="s">
        <v>3129</v>
      </c>
      <c r="F1052" t="s">
        <v>9995</v>
      </c>
      <c r="G1052" t="s">
        <v>180</v>
      </c>
    </row>
    <row r="1053" spans="1:7" x14ac:dyDescent="0.25">
      <c r="A1053" t="s">
        <v>2564</v>
      </c>
      <c r="B1053" t="s">
        <v>2100</v>
      </c>
      <c r="C1053">
        <v>1998</v>
      </c>
      <c r="E1053" t="s">
        <v>3129</v>
      </c>
      <c r="F1053" t="s">
        <v>9995</v>
      </c>
      <c r="G1053" t="s">
        <v>180</v>
      </c>
    </row>
    <row r="1054" spans="1:7" x14ac:dyDescent="0.25">
      <c r="A1054" t="s">
        <v>2100</v>
      </c>
      <c r="B1054" t="s">
        <v>2104</v>
      </c>
      <c r="C1054">
        <v>2020</v>
      </c>
      <c r="D1054" t="s">
        <v>180</v>
      </c>
      <c r="F1054" t="s">
        <v>9662</v>
      </c>
      <c r="G1054" t="s">
        <v>3980</v>
      </c>
    </row>
    <row r="1055" spans="1:7" x14ac:dyDescent="0.25">
      <c r="A1055" t="s">
        <v>2104</v>
      </c>
      <c r="B1055" t="s">
        <v>2108</v>
      </c>
      <c r="C1055">
        <v>2024</v>
      </c>
      <c r="D1055" t="s">
        <v>180</v>
      </c>
      <c r="F1055" t="s">
        <v>9663</v>
      </c>
      <c r="G1055" t="s">
        <v>3980</v>
      </c>
    </row>
    <row r="1056" spans="1:7" x14ac:dyDescent="0.25">
      <c r="A1056" t="s">
        <v>2129</v>
      </c>
      <c r="B1056" t="s">
        <v>7888</v>
      </c>
      <c r="C1056">
        <v>2020</v>
      </c>
      <c r="E1056" s="10" t="s">
        <v>7887</v>
      </c>
      <c r="F1056" t="s">
        <v>9996</v>
      </c>
      <c r="G1056" t="s">
        <v>180</v>
      </c>
    </row>
    <row r="1057" spans="1:7" x14ac:dyDescent="0.25">
      <c r="A1057" t="s">
        <v>2797</v>
      </c>
      <c r="B1057" t="s">
        <v>7888</v>
      </c>
      <c r="C1057">
        <v>2021</v>
      </c>
      <c r="E1057" s="10" t="s">
        <v>7887</v>
      </c>
      <c r="F1057" t="s">
        <v>9996</v>
      </c>
      <c r="G1057" t="s">
        <v>180</v>
      </c>
    </row>
    <row r="1058" spans="1:7" x14ac:dyDescent="0.25">
      <c r="A1058" t="s">
        <v>90</v>
      </c>
      <c r="B1058" t="s">
        <v>2111</v>
      </c>
      <c r="C1058">
        <v>2017</v>
      </c>
      <c r="E1058" t="s">
        <v>3365</v>
      </c>
      <c r="F1058" t="s">
        <v>9107</v>
      </c>
      <c r="G1058" t="s">
        <v>3980</v>
      </c>
    </row>
    <row r="1059" spans="1:7" x14ac:dyDescent="0.25">
      <c r="A1059" t="s">
        <v>90</v>
      </c>
      <c r="B1059" t="s">
        <v>2115</v>
      </c>
      <c r="C1059">
        <v>2017</v>
      </c>
      <c r="E1059" t="s">
        <v>3366</v>
      </c>
      <c r="F1059" t="s">
        <v>9108</v>
      </c>
      <c r="G1059" t="s">
        <v>3980</v>
      </c>
    </row>
    <row r="1060" spans="1:7" x14ac:dyDescent="0.25">
      <c r="A1060" t="s">
        <v>923</v>
      </c>
      <c r="B1060" t="s">
        <v>2123</v>
      </c>
      <c r="C1060">
        <v>2015</v>
      </c>
      <c r="E1060" t="s">
        <v>3150</v>
      </c>
      <c r="F1060" t="s">
        <v>8654</v>
      </c>
      <c r="G1060" t="s">
        <v>3980</v>
      </c>
    </row>
    <row r="1061" spans="1:7" x14ac:dyDescent="0.25">
      <c r="A1061" t="s">
        <v>2125</v>
      </c>
      <c r="B1061" t="s">
        <v>2129</v>
      </c>
      <c r="C1061">
        <v>2013</v>
      </c>
      <c r="D1061" t="s">
        <v>180</v>
      </c>
      <c r="F1061" t="s">
        <v>9664</v>
      </c>
      <c r="G1061" t="s">
        <v>3980</v>
      </c>
    </row>
    <row r="1062" spans="1:7" x14ac:dyDescent="0.25">
      <c r="A1062" t="s">
        <v>2125</v>
      </c>
      <c r="B1062" t="s">
        <v>2133</v>
      </c>
      <c r="C1062">
        <v>2013</v>
      </c>
      <c r="D1062" t="s">
        <v>180</v>
      </c>
      <c r="F1062" t="s">
        <v>9665</v>
      </c>
      <c r="G1062" t="s">
        <v>3980</v>
      </c>
    </row>
    <row r="1063" spans="1:7" x14ac:dyDescent="0.25">
      <c r="A1063" t="s">
        <v>2129</v>
      </c>
      <c r="B1063" t="s">
        <v>2133</v>
      </c>
      <c r="C1063">
        <v>2020</v>
      </c>
      <c r="D1063" t="s">
        <v>180</v>
      </c>
      <c r="E1063" s="10" t="s">
        <v>2136</v>
      </c>
      <c r="F1063" t="s">
        <v>12642</v>
      </c>
      <c r="G1063" t="s">
        <v>3980</v>
      </c>
    </row>
    <row r="1064" spans="1:7" x14ac:dyDescent="0.25">
      <c r="A1064" t="s">
        <v>907</v>
      </c>
      <c r="B1064" t="s">
        <v>2137</v>
      </c>
      <c r="C1064">
        <v>2013</v>
      </c>
      <c r="E1064" t="s">
        <v>3138</v>
      </c>
      <c r="F1064" t="s">
        <v>8642</v>
      </c>
      <c r="G1064" t="s">
        <v>3980</v>
      </c>
    </row>
    <row r="1065" spans="1:7" x14ac:dyDescent="0.25">
      <c r="A1065" t="s">
        <v>1137</v>
      </c>
      <c r="B1065" t="s">
        <v>2137</v>
      </c>
      <c r="C1065">
        <v>2012</v>
      </c>
      <c r="E1065" t="s">
        <v>3138</v>
      </c>
      <c r="F1065" t="s">
        <v>8726</v>
      </c>
      <c r="G1065" t="s">
        <v>3980</v>
      </c>
    </row>
    <row r="1066" spans="1:7" x14ac:dyDescent="0.25">
      <c r="A1066" t="s">
        <v>752</v>
      </c>
      <c r="B1066" t="s">
        <v>2139</v>
      </c>
      <c r="C1066">
        <v>2018</v>
      </c>
      <c r="E1066" s="10" t="s">
        <v>9405</v>
      </c>
      <c r="F1066" t="s">
        <v>9399</v>
      </c>
      <c r="G1066" t="s">
        <v>3980</v>
      </c>
    </row>
    <row r="1067" spans="1:7" x14ac:dyDescent="0.25">
      <c r="A1067" t="s">
        <v>1039</v>
      </c>
      <c r="B1067" t="s">
        <v>2139</v>
      </c>
      <c r="C1067">
        <v>2016</v>
      </c>
      <c r="E1067" s="10" t="s">
        <v>8330</v>
      </c>
      <c r="F1067" t="s">
        <v>8696</v>
      </c>
      <c r="G1067" t="s">
        <v>3980</v>
      </c>
    </row>
    <row r="1068" spans="1:7" x14ac:dyDescent="0.25">
      <c r="A1068" t="s">
        <v>1265</v>
      </c>
      <c r="B1068" t="s">
        <v>2139</v>
      </c>
      <c r="C1068">
        <v>2020</v>
      </c>
      <c r="E1068" s="10" t="s">
        <v>9405</v>
      </c>
      <c r="F1068" t="s">
        <v>9400</v>
      </c>
      <c r="G1068" t="s">
        <v>3980</v>
      </c>
    </row>
    <row r="1069" spans="1:7" x14ac:dyDescent="0.25">
      <c r="A1069" t="s">
        <v>1848</v>
      </c>
      <c r="B1069" t="s">
        <v>2139</v>
      </c>
      <c r="C1069">
        <v>2015</v>
      </c>
      <c r="E1069" s="10" t="s">
        <v>9405</v>
      </c>
      <c r="F1069" t="s">
        <v>9401</v>
      </c>
      <c r="G1069" t="s">
        <v>3980</v>
      </c>
    </row>
    <row r="1070" spans="1:7" x14ac:dyDescent="0.25">
      <c r="A1070" t="s">
        <v>1848</v>
      </c>
      <c r="B1070" t="s">
        <v>2143</v>
      </c>
      <c r="C1070">
        <v>2015</v>
      </c>
      <c r="E1070" t="s">
        <v>2975</v>
      </c>
      <c r="F1070" t="s">
        <v>8938</v>
      </c>
      <c r="G1070" t="s">
        <v>3980</v>
      </c>
    </row>
    <row r="1071" spans="1:7" x14ac:dyDescent="0.25">
      <c r="A1071" t="s">
        <v>90</v>
      </c>
      <c r="B1071" t="s">
        <v>9792</v>
      </c>
      <c r="C1071">
        <v>2017</v>
      </c>
      <c r="E1071" s="10" t="s">
        <v>9794</v>
      </c>
      <c r="F1071" t="s">
        <v>9795</v>
      </c>
      <c r="G1071" t="s">
        <v>3980</v>
      </c>
    </row>
    <row r="1072" spans="1:7" x14ac:dyDescent="0.25">
      <c r="A1072" t="s">
        <v>178</v>
      </c>
      <c r="B1072" t="s">
        <v>2151</v>
      </c>
      <c r="C1072">
        <v>2022</v>
      </c>
      <c r="E1072" t="s">
        <v>2976</v>
      </c>
      <c r="F1072" t="s">
        <v>8417</v>
      </c>
      <c r="G1072" t="s">
        <v>3980</v>
      </c>
    </row>
    <row r="1073" spans="1:7" x14ac:dyDescent="0.25">
      <c r="A1073" t="s">
        <v>1683</v>
      </c>
      <c r="B1073" t="s">
        <v>2151</v>
      </c>
      <c r="C1073">
        <v>2020</v>
      </c>
      <c r="E1073" t="s">
        <v>2976</v>
      </c>
      <c r="F1073" t="s">
        <v>8872</v>
      </c>
      <c r="G1073" t="s">
        <v>3980</v>
      </c>
    </row>
    <row r="1074" spans="1:7" x14ac:dyDescent="0.25">
      <c r="A1074" t="s">
        <v>90</v>
      </c>
      <c r="B1074" t="s">
        <v>2151</v>
      </c>
      <c r="C1074">
        <v>2017</v>
      </c>
      <c r="E1074" t="s">
        <v>2976</v>
      </c>
      <c r="F1074" t="s">
        <v>9109</v>
      </c>
      <c r="G1074" t="s">
        <v>3980</v>
      </c>
    </row>
    <row r="1075" spans="1:7" x14ac:dyDescent="0.25">
      <c r="A1075" t="s">
        <v>249</v>
      </c>
      <c r="B1075" t="s">
        <v>2153</v>
      </c>
      <c r="C1075">
        <v>1994</v>
      </c>
      <c r="E1075" t="s">
        <v>2988</v>
      </c>
      <c r="F1075" t="s">
        <v>9406</v>
      </c>
      <c r="G1075" t="s">
        <v>3980</v>
      </c>
    </row>
    <row r="1076" spans="1:7" x14ac:dyDescent="0.25">
      <c r="A1076" t="s">
        <v>2564</v>
      </c>
      <c r="B1076" t="s">
        <v>2153</v>
      </c>
      <c r="C1076">
        <v>1998</v>
      </c>
      <c r="E1076" t="s">
        <v>2988</v>
      </c>
      <c r="F1076" t="s">
        <v>9407</v>
      </c>
      <c r="G1076" t="s">
        <v>3980</v>
      </c>
    </row>
    <row r="1077" spans="1:7" x14ac:dyDescent="0.25">
      <c r="A1077" t="s">
        <v>346</v>
      </c>
      <c r="B1077" t="s">
        <v>2155</v>
      </c>
      <c r="C1077">
        <v>2023</v>
      </c>
      <c r="E1077" t="s">
        <v>2975</v>
      </c>
      <c r="F1077" t="s">
        <v>8486</v>
      </c>
      <c r="G1077" t="s">
        <v>3980</v>
      </c>
    </row>
    <row r="1078" spans="1:7" x14ac:dyDescent="0.25">
      <c r="A1078" t="s">
        <v>2797</v>
      </c>
      <c r="B1078" t="s">
        <v>2155</v>
      </c>
      <c r="C1078">
        <v>2021</v>
      </c>
      <c r="E1078" t="s">
        <v>2975</v>
      </c>
      <c r="F1078" t="s">
        <v>9309</v>
      </c>
      <c r="G1078" t="s">
        <v>3980</v>
      </c>
    </row>
    <row r="1079" spans="1:7" x14ac:dyDescent="0.25">
      <c r="A1079" t="s">
        <v>2147</v>
      </c>
      <c r="B1079" t="s">
        <v>2159</v>
      </c>
      <c r="C1079">
        <v>1980</v>
      </c>
      <c r="E1079" t="s">
        <v>3318</v>
      </c>
      <c r="F1079" t="s">
        <v>9001</v>
      </c>
      <c r="G1079" t="s">
        <v>3980</v>
      </c>
    </row>
    <row r="1080" spans="1:7" x14ac:dyDescent="0.25">
      <c r="A1080" t="s">
        <v>2618</v>
      </c>
      <c r="B1080" t="s">
        <v>2159</v>
      </c>
      <c r="C1080">
        <v>2000</v>
      </c>
      <c r="D1080" t="s">
        <v>180</v>
      </c>
      <c r="F1080" t="s">
        <v>9666</v>
      </c>
      <c r="G1080" t="s">
        <v>3980</v>
      </c>
    </row>
    <row r="1081" spans="1:7" x14ac:dyDescent="0.25">
      <c r="A1081" t="s">
        <v>2166</v>
      </c>
      <c r="B1081" t="s">
        <v>2162</v>
      </c>
      <c r="C1081">
        <v>2013</v>
      </c>
      <c r="E1081" t="s">
        <v>3326</v>
      </c>
      <c r="F1081" t="s">
        <v>9667</v>
      </c>
      <c r="G1081" t="s">
        <v>180</v>
      </c>
    </row>
    <row r="1082" spans="1:7" x14ac:dyDescent="0.25">
      <c r="A1082" t="s">
        <v>2421</v>
      </c>
      <c r="B1082" t="s">
        <v>2166</v>
      </c>
      <c r="C1082">
        <v>2008</v>
      </c>
      <c r="E1082" t="s">
        <v>3387</v>
      </c>
      <c r="F1082" t="s">
        <v>9182</v>
      </c>
      <c r="G1082" t="s">
        <v>3980</v>
      </c>
    </row>
    <row r="1083" spans="1:7" x14ac:dyDescent="0.25">
      <c r="A1083" t="s">
        <v>155</v>
      </c>
      <c r="B1083" t="s">
        <v>2166</v>
      </c>
      <c r="C1083">
        <v>2011</v>
      </c>
      <c r="E1083" t="s">
        <v>3387</v>
      </c>
      <c r="F1083" t="s">
        <v>9256</v>
      </c>
      <c r="G1083" t="s">
        <v>3980</v>
      </c>
    </row>
    <row r="1084" spans="1:7" x14ac:dyDescent="0.25">
      <c r="A1084" t="s">
        <v>2166</v>
      </c>
      <c r="B1084" t="s">
        <v>2170</v>
      </c>
      <c r="C1084">
        <v>2013</v>
      </c>
      <c r="D1084" t="s">
        <v>180</v>
      </c>
      <c r="F1084" t="s">
        <v>9668</v>
      </c>
      <c r="G1084" t="s">
        <v>3980</v>
      </c>
    </row>
    <row r="1085" spans="1:7" x14ac:dyDescent="0.25">
      <c r="A1085" t="s">
        <v>90</v>
      </c>
      <c r="B1085" t="s">
        <v>2174</v>
      </c>
      <c r="C1085">
        <v>2017</v>
      </c>
      <c r="E1085" s="10" t="s">
        <v>9801</v>
      </c>
      <c r="F1085" t="s">
        <v>9669</v>
      </c>
      <c r="G1085" t="s">
        <v>3980</v>
      </c>
    </row>
    <row r="1086" spans="1:7" x14ac:dyDescent="0.25">
      <c r="A1086" t="s">
        <v>337</v>
      </c>
      <c r="B1086" t="s">
        <v>2180</v>
      </c>
      <c r="C1086">
        <v>2023</v>
      </c>
      <c r="E1086" s="10" t="s">
        <v>8331</v>
      </c>
      <c r="F1086" t="s">
        <v>8450</v>
      </c>
      <c r="G1086" t="s">
        <v>3980</v>
      </c>
    </row>
    <row r="1087" spans="1:7" x14ac:dyDescent="0.25">
      <c r="A1087" t="s">
        <v>339</v>
      </c>
      <c r="B1087" t="s">
        <v>2180</v>
      </c>
      <c r="C1087">
        <v>2022</v>
      </c>
      <c r="E1087" t="s">
        <v>3010</v>
      </c>
      <c r="F1087" t="s">
        <v>8456</v>
      </c>
      <c r="G1087" t="s">
        <v>3980</v>
      </c>
    </row>
    <row r="1088" spans="1:7" x14ac:dyDescent="0.25">
      <c r="A1088" t="s">
        <v>1137</v>
      </c>
      <c r="B1088" t="s">
        <v>2180</v>
      </c>
      <c r="C1088">
        <v>2012</v>
      </c>
      <c r="E1088" t="s">
        <v>3010</v>
      </c>
      <c r="F1088" t="s">
        <v>8727</v>
      </c>
      <c r="G1088" t="s">
        <v>3980</v>
      </c>
    </row>
    <row r="1089" spans="1:7" x14ac:dyDescent="0.25">
      <c r="A1089" t="s">
        <v>1436</v>
      </c>
      <c r="B1089" t="s">
        <v>2180</v>
      </c>
      <c r="C1089">
        <v>2018</v>
      </c>
      <c r="E1089" t="s">
        <v>3010</v>
      </c>
      <c r="F1089" t="s">
        <v>8824</v>
      </c>
      <c r="G1089" t="s">
        <v>3980</v>
      </c>
    </row>
    <row r="1090" spans="1:7" x14ac:dyDescent="0.25">
      <c r="A1090" t="s">
        <v>1944</v>
      </c>
      <c r="B1090" t="s">
        <v>2180</v>
      </c>
      <c r="C1090">
        <v>2022</v>
      </c>
      <c r="E1090" s="10" t="s">
        <v>8331</v>
      </c>
      <c r="F1090" t="s">
        <v>8952</v>
      </c>
      <c r="G1090" t="s">
        <v>3980</v>
      </c>
    </row>
    <row r="1091" spans="1:7" x14ac:dyDescent="0.25">
      <c r="A1091" t="s">
        <v>90</v>
      </c>
      <c r="B1091" t="s">
        <v>2180</v>
      </c>
      <c r="C1091">
        <v>2017</v>
      </c>
      <c r="E1091" t="s">
        <v>3010</v>
      </c>
      <c r="F1091" t="s">
        <v>9110</v>
      </c>
      <c r="G1091" t="s">
        <v>3980</v>
      </c>
    </row>
    <row r="1092" spans="1:7" x14ac:dyDescent="0.25">
      <c r="A1092" t="s">
        <v>987</v>
      </c>
      <c r="B1092" t="s">
        <v>2183</v>
      </c>
      <c r="C1092">
        <v>2011</v>
      </c>
      <c r="E1092" t="s">
        <v>3162</v>
      </c>
      <c r="F1092" t="s">
        <v>9670</v>
      </c>
      <c r="G1092" t="s">
        <v>180</v>
      </c>
    </row>
    <row r="1093" spans="1:7" x14ac:dyDescent="0.25">
      <c r="A1093" t="s">
        <v>2527</v>
      </c>
      <c r="B1093" t="s">
        <v>2183</v>
      </c>
      <c r="C1093">
        <v>1982</v>
      </c>
      <c r="E1093" t="s">
        <v>3162</v>
      </c>
      <c r="F1093" t="s">
        <v>9207</v>
      </c>
      <c r="G1093" t="s">
        <v>3980</v>
      </c>
    </row>
    <row r="1094" spans="1:7" x14ac:dyDescent="0.25">
      <c r="A1094" t="s">
        <v>90</v>
      </c>
      <c r="B1094" t="s">
        <v>2185</v>
      </c>
      <c r="C1094">
        <v>2017</v>
      </c>
      <c r="E1094" s="10" t="s">
        <v>8332</v>
      </c>
      <c r="F1094" t="s">
        <v>9111</v>
      </c>
      <c r="G1094" t="s">
        <v>3980</v>
      </c>
    </row>
    <row r="1095" spans="1:7" x14ac:dyDescent="0.25">
      <c r="A1095" t="s">
        <v>2797</v>
      </c>
      <c r="B1095" t="s">
        <v>2185</v>
      </c>
      <c r="C1095">
        <v>2021</v>
      </c>
      <c r="E1095" s="10" t="s">
        <v>8332</v>
      </c>
      <c r="F1095" t="s">
        <v>9310</v>
      </c>
      <c r="G1095" t="s">
        <v>3980</v>
      </c>
    </row>
    <row r="1096" spans="1:7" x14ac:dyDescent="0.25">
      <c r="A1096" t="s">
        <v>90</v>
      </c>
      <c r="B1096" t="s">
        <v>2189</v>
      </c>
      <c r="C1096">
        <v>2017</v>
      </c>
      <c r="E1096" t="s">
        <v>3367</v>
      </c>
      <c r="F1096" t="s">
        <v>9671</v>
      </c>
      <c r="G1096" t="s">
        <v>180</v>
      </c>
    </row>
    <row r="1097" spans="1:7" x14ac:dyDescent="0.25">
      <c r="A1097" t="s">
        <v>90</v>
      </c>
      <c r="B1097" t="s">
        <v>14271</v>
      </c>
      <c r="C1097">
        <v>2017</v>
      </c>
      <c r="E1097" t="s">
        <v>3006</v>
      </c>
      <c r="F1097" t="s">
        <v>14274</v>
      </c>
      <c r="G1097" t="s">
        <v>180</v>
      </c>
    </row>
    <row r="1098" spans="1:7" x14ac:dyDescent="0.25">
      <c r="A1098" t="s">
        <v>546</v>
      </c>
      <c r="B1098" t="s">
        <v>14108</v>
      </c>
      <c r="C1098">
        <v>2010</v>
      </c>
      <c r="E1098" s="10" t="s">
        <v>14111</v>
      </c>
      <c r="F1098" t="s">
        <v>14112</v>
      </c>
      <c r="G1098" t="s">
        <v>3980</v>
      </c>
    </row>
    <row r="1099" spans="1:7" x14ac:dyDescent="0.25">
      <c r="A1099" t="s">
        <v>997</v>
      </c>
      <c r="B1099" t="s">
        <v>14108</v>
      </c>
      <c r="C1099">
        <v>2006</v>
      </c>
      <c r="E1099" s="10" t="s">
        <v>14111</v>
      </c>
      <c r="F1099" t="s">
        <v>14112</v>
      </c>
      <c r="G1099" t="s">
        <v>3980</v>
      </c>
    </row>
    <row r="1100" spans="1:7" x14ac:dyDescent="0.25">
      <c r="A1100" t="s">
        <v>2100</v>
      </c>
      <c r="B1100" t="s">
        <v>14108</v>
      </c>
      <c r="C1100">
        <v>2020</v>
      </c>
      <c r="E1100" s="10" t="s">
        <v>14167</v>
      </c>
      <c r="F1100" t="s">
        <v>14168</v>
      </c>
      <c r="G1100" t="s">
        <v>3980</v>
      </c>
    </row>
    <row r="1101" spans="1:7" x14ac:dyDescent="0.25">
      <c r="A1101" t="s">
        <v>2785</v>
      </c>
      <c r="B1101" t="s">
        <v>14108</v>
      </c>
      <c r="C1101">
        <v>1992</v>
      </c>
      <c r="E1101" s="10" t="s">
        <v>14113</v>
      </c>
      <c r="F1101" t="s">
        <v>14114</v>
      </c>
      <c r="G1101" t="s">
        <v>3980</v>
      </c>
    </row>
    <row r="1102" spans="1:7" x14ac:dyDescent="0.25">
      <c r="A1102" t="s">
        <v>483</v>
      </c>
      <c r="B1102" t="s">
        <v>2193</v>
      </c>
      <c r="C1102">
        <v>2009</v>
      </c>
      <c r="E1102" t="s">
        <v>3054</v>
      </c>
      <c r="F1102" t="s">
        <v>8509</v>
      </c>
      <c r="G1102" t="s">
        <v>3980</v>
      </c>
    </row>
    <row r="1103" spans="1:7" x14ac:dyDescent="0.25">
      <c r="A1103" t="s">
        <v>2147</v>
      </c>
      <c r="B1103" t="s">
        <v>2193</v>
      </c>
      <c r="C1103">
        <v>1980</v>
      </c>
      <c r="E1103" t="s">
        <v>3054</v>
      </c>
      <c r="F1103" t="s">
        <v>9002</v>
      </c>
      <c r="G1103" t="s">
        <v>3980</v>
      </c>
    </row>
    <row r="1104" spans="1:7" x14ac:dyDescent="0.25">
      <c r="A1104" t="s">
        <v>346</v>
      </c>
      <c r="B1104" t="s">
        <v>2195</v>
      </c>
      <c r="C1104">
        <v>2023</v>
      </c>
      <c r="E1104" s="10" t="s">
        <v>3033</v>
      </c>
      <c r="F1104" t="s">
        <v>9672</v>
      </c>
      <c r="G1104" t="s">
        <v>180</v>
      </c>
    </row>
    <row r="1105" spans="1:7" x14ac:dyDescent="0.25">
      <c r="A1105" t="s">
        <v>90</v>
      </c>
      <c r="B1105" t="s">
        <v>2195</v>
      </c>
      <c r="C1105">
        <v>2017</v>
      </c>
      <c r="E1105" s="10" t="s">
        <v>3033</v>
      </c>
      <c r="F1105" t="s">
        <v>9673</v>
      </c>
      <c r="G1105" t="s">
        <v>180</v>
      </c>
    </row>
    <row r="1106" spans="1:7" x14ac:dyDescent="0.25">
      <c r="A1106" t="s">
        <v>2147</v>
      </c>
      <c r="B1106" t="s">
        <v>2197</v>
      </c>
      <c r="C1106">
        <v>1980</v>
      </c>
      <c r="E1106" t="s">
        <v>3319</v>
      </c>
      <c r="F1106" t="s">
        <v>9003</v>
      </c>
      <c r="G1106" t="s">
        <v>3980</v>
      </c>
    </row>
    <row r="1107" spans="1:7" x14ac:dyDescent="0.25">
      <c r="A1107" t="s">
        <v>346</v>
      </c>
      <c r="B1107" t="s">
        <v>2208</v>
      </c>
      <c r="C1107">
        <v>2023</v>
      </c>
      <c r="E1107" t="s">
        <v>3034</v>
      </c>
      <c r="F1107" t="s">
        <v>8487</v>
      </c>
      <c r="G1107" t="s">
        <v>3980</v>
      </c>
    </row>
    <row r="1108" spans="1:7" x14ac:dyDescent="0.25">
      <c r="A1108" t="s">
        <v>2204</v>
      </c>
      <c r="B1108" t="s">
        <v>2208</v>
      </c>
      <c r="C1108">
        <v>2021</v>
      </c>
      <c r="E1108" t="s">
        <v>3034</v>
      </c>
      <c r="F1108" t="s">
        <v>9026</v>
      </c>
      <c r="G1108" t="s">
        <v>3980</v>
      </c>
    </row>
    <row r="1109" spans="1:7" x14ac:dyDescent="0.25">
      <c r="A1109" t="s">
        <v>953</v>
      </c>
      <c r="B1109" t="s">
        <v>2212</v>
      </c>
      <c r="C1109">
        <v>2024</v>
      </c>
      <c r="E1109" t="s">
        <v>2975</v>
      </c>
      <c r="F1109" t="s">
        <v>8660</v>
      </c>
      <c r="G1109" t="s">
        <v>3980</v>
      </c>
    </row>
    <row r="1110" spans="1:7" x14ac:dyDescent="0.25">
      <c r="A1110" t="s">
        <v>346</v>
      </c>
      <c r="B1110" t="s">
        <v>2215</v>
      </c>
      <c r="C1110">
        <v>2023</v>
      </c>
      <c r="E1110" t="s">
        <v>3035</v>
      </c>
      <c r="F1110" t="s">
        <v>8488</v>
      </c>
      <c r="G1110" t="s">
        <v>3980</v>
      </c>
    </row>
    <row r="1111" spans="1:7" x14ac:dyDescent="0.25">
      <c r="A1111" t="s">
        <v>1569</v>
      </c>
      <c r="B1111" t="s">
        <v>2215</v>
      </c>
      <c r="C1111">
        <v>2021</v>
      </c>
      <c r="E1111" t="s">
        <v>3035</v>
      </c>
      <c r="F1111" t="s">
        <v>8855</v>
      </c>
      <c r="G1111" t="s">
        <v>3980</v>
      </c>
    </row>
    <row r="1112" spans="1:7" x14ac:dyDescent="0.25">
      <c r="A1112" t="s">
        <v>90</v>
      </c>
      <c r="B1112" t="s">
        <v>2215</v>
      </c>
      <c r="C1112">
        <v>2017</v>
      </c>
      <c r="E1112" t="s">
        <v>3035</v>
      </c>
      <c r="F1112" t="s">
        <v>9112</v>
      </c>
      <c r="G1112" t="s">
        <v>3980</v>
      </c>
    </row>
    <row r="1113" spans="1:7" x14ac:dyDescent="0.25">
      <c r="A1113" t="s">
        <v>2499</v>
      </c>
      <c r="B1113" t="s">
        <v>2215</v>
      </c>
      <c r="C1113">
        <v>2021</v>
      </c>
      <c r="E1113" t="s">
        <v>3035</v>
      </c>
      <c r="F1113" t="s">
        <v>9202</v>
      </c>
      <c r="G1113" t="s">
        <v>3980</v>
      </c>
    </row>
    <row r="1114" spans="1:7" x14ac:dyDescent="0.25">
      <c r="A1114" t="s">
        <v>90</v>
      </c>
      <c r="B1114" t="s">
        <v>14291</v>
      </c>
      <c r="C1114">
        <v>2017</v>
      </c>
      <c r="E1114" s="10" t="s">
        <v>14295</v>
      </c>
      <c r="F1114" t="s">
        <v>14294</v>
      </c>
      <c r="G1114" t="s">
        <v>3980</v>
      </c>
    </row>
    <row r="1115" spans="1:7" x14ac:dyDescent="0.25">
      <c r="A1115" t="s">
        <v>1944</v>
      </c>
      <c r="B1115" t="s">
        <v>2222</v>
      </c>
      <c r="C1115">
        <v>2022</v>
      </c>
      <c r="E1115" t="s">
        <v>3294</v>
      </c>
      <c r="F1115" t="s">
        <v>8953</v>
      </c>
      <c r="G1115" t="s">
        <v>3980</v>
      </c>
    </row>
    <row r="1116" spans="1:7" x14ac:dyDescent="0.25">
      <c r="A1116" t="s">
        <v>346</v>
      </c>
      <c r="B1116" t="s">
        <v>2225</v>
      </c>
      <c r="C1116">
        <v>2023</v>
      </c>
      <c r="E1116" t="s">
        <v>3036</v>
      </c>
      <c r="F1116" t="s">
        <v>8489</v>
      </c>
      <c r="G1116" t="s">
        <v>3980</v>
      </c>
    </row>
    <row r="1117" spans="1:7" x14ac:dyDescent="0.25">
      <c r="A1117" t="s">
        <v>739</v>
      </c>
      <c r="B1117" t="s">
        <v>2225</v>
      </c>
      <c r="C1117">
        <v>2015</v>
      </c>
      <c r="E1117" s="10" t="s">
        <v>9410</v>
      </c>
      <c r="F1117" t="s">
        <v>9412</v>
      </c>
      <c r="G1117" t="s">
        <v>3980</v>
      </c>
    </row>
    <row r="1118" spans="1:7" x14ac:dyDescent="0.25">
      <c r="A1118" t="s">
        <v>840</v>
      </c>
      <c r="B1118" t="s">
        <v>2225</v>
      </c>
      <c r="C1118">
        <v>1996</v>
      </c>
      <c r="E1118" s="10" t="s">
        <v>9410</v>
      </c>
      <c r="F1118" t="s">
        <v>9411</v>
      </c>
      <c r="G1118" t="s">
        <v>3980</v>
      </c>
    </row>
    <row r="1119" spans="1:7" x14ac:dyDescent="0.25">
      <c r="A1119" t="s">
        <v>1569</v>
      </c>
      <c r="B1119" t="s">
        <v>2225</v>
      </c>
      <c r="C1119">
        <v>2021</v>
      </c>
      <c r="E1119" t="s">
        <v>3256</v>
      </c>
      <c r="F1119" t="s">
        <v>9674</v>
      </c>
      <c r="G1119" t="s">
        <v>180</v>
      </c>
    </row>
    <row r="1120" spans="1:7" x14ac:dyDescent="0.25">
      <c r="A1120" t="s">
        <v>346</v>
      </c>
      <c r="B1120" t="s">
        <v>2229</v>
      </c>
      <c r="C1120">
        <v>2023</v>
      </c>
      <c r="E1120" t="s">
        <v>3037</v>
      </c>
      <c r="F1120" t="s">
        <v>8490</v>
      </c>
      <c r="G1120" t="s">
        <v>3980</v>
      </c>
    </row>
    <row r="1121" spans="1:7" x14ac:dyDescent="0.25">
      <c r="A1121" t="s">
        <v>90</v>
      </c>
      <c r="B1121" t="s">
        <v>2229</v>
      </c>
      <c r="C1121">
        <v>2017</v>
      </c>
      <c r="E1121" t="s">
        <v>3037</v>
      </c>
      <c r="F1121" t="s">
        <v>9113</v>
      </c>
      <c r="G1121" t="s">
        <v>3980</v>
      </c>
    </row>
    <row r="1122" spans="1:7" x14ac:dyDescent="0.25">
      <c r="A1122" t="s">
        <v>1542</v>
      </c>
      <c r="B1122" t="s">
        <v>2232</v>
      </c>
      <c r="C1122">
        <v>2021</v>
      </c>
      <c r="E1122" t="s">
        <v>2234</v>
      </c>
      <c r="F1122" t="s">
        <v>8835</v>
      </c>
      <c r="G1122" t="s">
        <v>3980</v>
      </c>
    </row>
    <row r="1123" spans="1:7" x14ac:dyDescent="0.25">
      <c r="A1123" t="s">
        <v>90</v>
      </c>
      <c r="B1123" t="s">
        <v>2232</v>
      </c>
      <c r="C1123">
        <v>2017</v>
      </c>
      <c r="E1123" t="s">
        <v>2234</v>
      </c>
      <c r="F1123" t="s">
        <v>9114</v>
      </c>
      <c r="G1123" t="s">
        <v>3980</v>
      </c>
    </row>
    <row r="1124" spans="1:7" x14ac:dyDescent="0.25">
      <c r="A1124" t="s">
        <v>2797</v>
      </c>
      <c r="B1124" t="s">
        <v>8333</v>
      </c>
      <c r="C1124">
        <v>2021</v>
      </c>
      <c r="E1124" t="s">
        <v>3006</v>
      </c>
      <c r="F1124" t="s">
        <v>9675</v>
      </c>
      <c r="G1124" t="s">
        <v>180</v>
      </c>
    </row>
    <row r="1125" spans="1:7" x14ac:dyDescent="0.25">
      <c r="A1125" t="s">
        <v>1148</v>
      </c>
      <c r="B1125" t="s">
        <v>2235</v>
      </c>
      <c r="C1125">
        <v>2010</v>
      </c>
      <c r="D1125" t="s">
        <v>180</v>
      </c>
      <c r="F1125" t="s">
        <v>9676</v>
      </c>
      <c r="G1125" t="s">
        <v>3980</v>
      </c>
    </row>
    <row r="1126" spans="1:7" x14ac:dyDescent="0.25">
      <c r="A1126" t="s">
        <v>713</v>
      </c>
      <c r="B1126" t="s">
        <v>2237</v>
      </c>
      <c r="C1126">
        <v>2016</v>
      </c>
      <c r="E1126" t="s">
        <v>3084</v>
      </c>
      <c r="F1126" t="s">
        <v>8551</v>
      </c>
      <c r="G1126" t="s">
        <v>3980</v>
      </c>
    </row>
    <row r="1127" spans="1:7" x14ac:dyDescent="0.25">
      <c r="A1127" t="s">
        <v>739</v>
      </c>
      <c r="B1127" t="s">
        <v>2237</v>
      </c>
      <c r="C1127">
        <v>2015</v>
      </c>
      <c r="E1127" t="s">
        <v>3084</v>
      </c>
      <c r="F1127" t="s">
        <v>8569</v>
      </c>
      <c r="G1127" t="s">
        <v>3980</v>
      </c>
    </row>
    <row r="1128" spans="1:7" x14ac:dyDescent="0.25">
      <c r="A1128" t="s">
        <v>1108</v>
      </c>
      <c r="B1128" t="s">
        <v>2237</v>
      </c>
      <c r="C1128">
        <v>2018</v>
      </c>
      <c r="E1128" t="s">
        <v>3084</v>
      </c>
      <c r="F1128" t="s">
        <v>8704</v>
      </c>
      <c r="G1128" t="s">
        <v>3980</v>
      </c>
    </row>
    <row r="1129" spans="1:7" x14ac:dyDescent="0.25">
      <c r="A1129" t="s">
        <v>2797</v>
      </c>
      <c r="B1129" t="s">
        <v>2240</v>
      </c>
      <c r="C1129">
        <v>2021</v>
      </c>
      <c r="E1129" t="s">
        <v>3006</v>
      </c>
      <c r="F1129" t="s">
        <v>9677</v>
      </c>
      <c r="G1129" t="s">
        <v>180</v>
      </c>
    </row>
    <row r="1130" spans="1:7" x14ac:dyDescent="0.25">
      <c r="A1130" t="s">
        <v>346</v>
      </c>
      <c r="B1130" t="s">
        <v>2244</v>
      </c>
      <c r="C1130">
        <v>2023</v>
      </c>
      <c r="E1130" t="s">
        <v>2975</v>
      </c>
      <c r="F1130" t="s">
        <v>8491</v>
      </c>
      <c r="G1130" t="s">
        <v>3980</v>
      </c>
    </row>
    <row r="1131" spans="1:7" x14ac:dyDescent="0.25">
      <c r="A1131" t="s">
        <v>155</v>
      </c>
      <c r="B1131" t="s">
        <v>2244</v>
      </c>
      <c r="C1131">
        <v>2011</v>
      </c>
      <c r="E1131" t="s">
        <v>2975</v>
      </c>
      <c r="F1131" t="s">
        <v>9257</v>
      </c>
      <c r="G1131" t="s">
        <v>3980</v>
      </c>
    </row>
    <row r="1132" spans="1:7" x14ac:dyDescent="0.25">
      <c r="A1132" t="s">
        <v>428</v>
      </c>
      <c r="B1132" t="s">
        <v>2247</v>
      </c>
      <c r="C1132">
        <v>2019</v>
      </c>
      <c r="E1132" t="s">
        <v>2975</v>
      </c>
      <c r="F1132" t="s">
        <v>9678</v>
      </c>
      <c r="G1132" t="s">
        <v>180</v>
      </c>
    </row>
    <row r="1133" spans="1:7" x14ac:dyDescent="0.25">
      <c r="A1133" t="s">
        <v>752</v>
      </c>
      <c r="B1133" t="s">
        <v>2247</v>
      </c>
      <c r="C1133">
        <v>2018</v>
      </c>
      <c r="E1133" t="s">
        <v>2975</v>
      </c>
      <c r="F1133" t="s">
        <v>8591</v>
      </c>
      <c r="G1133" t="s">
        <v>3980</v>
      </c>
    </row>
    <row r="1134" spans="1:7" x14ac:dyDescent="0.25">
      <c r="A1134" t="s">
        <v>923</v>
      </c>
      <c r="B1134" t="s">
        <v>2247</v>
      </c>
      <c r="C1134">
        <v>2015</v>
      </c>
      <c r="E1134" t="s">
        <v>2975</v>
      </c>
      <c r="F1134" t="s">
        <v>8655</v>
      </c>
      <c r="G1134" t="s">
        <v>3980</v>
      </c>
    </row>
    <row r="1135" spans="1:7" x14ac:dyDescent="0.25">
      <c r="A1135" t="s">
        <v>2123</v>
      </c>
      <c r="B1135" t="s">
        <v>2247</v>
      </c>
      <c r="C1135">
        <v>2017</v>
      </c>
      <c r="E1135" t="s">
        <v>2975</v>
      </c>
      <c r="F1135" t="s">
        <v>8964</v>
      </c>
      <c r="G1135" t="s">
        <v>3980</v>
      </c>
    </row>
    <row r="1136" spans="1:7" x14ac:dyDescent="0.25">
      <c r="A1136" t="s">
        <v>2452</v>
      </c>
      <c r="B1136" t="s">
        <v>2247</v>
      </c>
      <c r="C1136">
        <v>2017</v>
      </c>
      <c r="E1136" t="s">
        <v>2975</v>
      </c>
      <c r="F1136" t="s">
        <v>9191</v>
      </c>
      <c r="G1136" t="s">
        <v>3980</v>
      </c>
    </row>
    <row r="1137" spans="1:7" x14ac:dyDescent="0.25">
      <c r="A1137" t="s">
        <v>2797</v>
      </c>
      <c r="B1137" t="s">
        <v>2251</v>
      </c>
      <c r="C1137">
        <v>2021</v>
      </c>
      <c r="E1137" t="s">
        <v>3006</v>
      </c>
      <c r="F1137" t="s">
        <v>9679</v>
      </c>
      <c r="G1137" t="s">
        <v>180</v>
      </c>
    </row>
    <row r="1138" spans="1:7" x14ac:dyDescent="0.25">
      <c r="A1138" t="s">
        <v>2218</v>
      </c>
      <c r="B1138" t="s">
        <v>2253</v>
      </c>
      <c r="C1138">
        <v>2021</v>
      </c>
      <c r="E1138" s="10" t="s">
        <v>8346</v>
      </c>
      <c r="F1138" t="s">
        <v>9680</v>
      </c>
      <c r="G1138" t="s">
        <v>3980</v>
      </c>
    </row>
    <row r="1139" spans="1:7" x14ac:dyDescent="0.25">
      <c r="A1139" t="s">
        <v>90</v>
      </c>
      <c r="B1139" t="s">
        <v>2257</v>
      </c>
      <c r="C1139">
        <v>2017</v>
      </c>
      <c r="E1139" t="s">
        <v>3368</v>
      </c>
      <c r="F1139" t="s">
        <v>9115</v>
      </c>
      <c r="G1139" t="s">
        <v>3980</v>
      </c>
    </row>
    <row r="1140" spans="1:7" x14ac:dyDescent="0.25">
      <c r="A1140" t="s">
        <v>2587</v>
      </c>
      <c r="B1140" t="s">
        <v>2257</v>
      </c>
      <c r="C1140">
        <v>2019</v>
      </c>
      <c r="E1140" t="s">
        <v>3368</v>
      </c>
      <c r="F1140" t="s">
        <v>9213</v>
      </c>
      <c r="G1140" t="s">
        <v>3980</v>
      </c>
    </row>
    <row r="1141" spans="1:7" x14ac:dyDescent="0.25">
      <c r="A1141" t="s">
        <v>840</v>
      </c>
      <c r="B1141" t="s">
        <v>2260</v>
      </c>
      <c r="C1141">
        <v>1996</v>
      </c>
      <c r="E1141" s="10" t="s">
        <v>9358</v>
      </c>
      <c r="F1141" t="s">
        <v>9420</v>
      </c>
      <c r="G1141" t="s">
        <v>3980</v>
      </c>
    </row>
    <row r="1142" spans="1:7" x14ac:dyDescent="0.25">
      <c r="A1142" t="s">
        <v>991</v>
      </c>
      <c r="B1142" t="s">
        <v>2260</v>
      </c>
      <c r="C1142">
        <v>2018</v>
      </c>
      <c r="D1142" t="s">
        <v>180</v>
      </c>
      <c r="F1142" t="s">
        <v>9418</v>
      </c>
      <c r="G1142" t="s">
        <v>3980</v>
      </c>
    </row>
    <row r="1143" spans="1:7" x14ac:dyDescent="0.25">
      <c r="A1143" t="s">
        <v>1039</v>
      </c>
      <c r="B1143" t="s">
        <v>2260</v>
      </c>
      <c r="C1143">
        <v>2016</v>
      </c>
      <c r="E1143" t="s">
        <v>2975</v>
      </c>
      <c r="F1143" t="s">
        <v>9681</v>
      </c>
      <c r="G1143" t="s">
        <v>180</v>
      </c>
    </row>
    <row r="1144" spans="1:7" x14ac:dyDescent="0.25">
      <c r="A1144" t="s">
        <v>1287</v>
      </c>
      <c r="B1144" t="s">
        <v>2260</v>
      </c>
      <c r="C1144">
        <v>2019</v>
      </c>
      <c r="E1144" s="10" t="s">
        <v>9358</v>
      </c>
      <c r="F1144" t="s">
        <v>9421</v>
      </c>
      <c r="G1144" t="s">
        <v>3980</v>
      </c>
    </row>
    <row r="1145" spans="1:7" x14ac:dyDescent="0.25">
      <c r="A1145" t="s">
        <v>1810</v>
      </c>
      <c r="B1145" t="s">
        <v>2260</v>
      </c>
      <c r="C1145">
        <v>2019</v>
      </c>
      <c r="E1145" s="10" t="s">
        <v>9358</v>
      </c>
      <c r="F1145" t="s">
        <v>9419</v>
      </c>
      <c r="G1145" t="s">
        <v>3980</v>
      </c>
    </row>
    <row r="1146" spans="1:7" x14ac:dyDescent="0.25">
      <c r="A1146" t="s">
        <v>1003</v>
      </c>
      <c r="B1146" t="s">
        <v>2266</v>
      </c>
      <c r="C1146">
        <v>2025</v>
      </c>
      <c r="E1146" t="s">
        <v>3171</v>
      </c>
      <c r="F1146" t="s">
        <v>8676</v>
      </c>
      <c r="G1146" t="s">
        <v>3980</v>
      </c>
    </row>
    <row r="1147" spans="1:7" x14ac:dyDescent="0.25">
      <c r="A1147" t="s">
        <v>1287</v>
      </c>
      <c r="B1147" t="s">
        <v>2266</v>
      </c>
      <c r="C1147">
        <v>2019</v>
      </c>
      <c r="E1147" t="s">
        <v>2975</v>
      </c>
      <c r="F1147" t="s">
        <v>8776</v>
      </c>
      <c r="G1147" t="s">
        <v>3980</v>
      </c>
    </row>
    <row r="1148" spans="1:7" x14ac:dyDescent="0.25">
      <c r="A1148" t="s">
        <v>2129</v>
      </c>
      <c r="B1148" t="s">
        <v>2266</v>
      </c>
      <c r="C1148">
        <v>2020</v>
      </c>
      <c r="E1148" t="s">
        <v>2975</v>
      </c>
      <c r="F1148" t="s">
        <v>8977</v>
      </c>
      <c r="G1148" t="s">
        <v>3980</v>
      </c>
    </row>
    <row r="1149" spans="1:7" x14ac:dyDescent="0.25">
      <c r="A1149" t="s">
        <v>249</v>
      </c>
      <c r="B1149" t="s">
        <v>2269</v>
      </c>
      <c r="C1149">
        <v>1994</v>
      </c>
      <c r="E1149" t="s">
        <v>2989</v>
      </c>
      <c r="F1149" t="s">
        <v>8430</v>
      </c>
      <c r="G1149" t="s">
        <v>3980</v>
      </c>
    </row>
    <row r="1150" spans="1:7" x14ac:dyDescent="0.25">
      <c r="A1150" t="s">
        <v>1875</v>
      </c>
      <c r="B1150" t="s">
        <v>2269</v>
      </c>
      <c r="C1150">
        <v>1987</v>
      </c>
      <c r="E1150" t="s">
        <v>2989</v>
      </c>
      <c r="F1150" t="s">
        <v>8945</v>
      </c>
      <c r="G1150" t="s">
        <v>3980</v>
      </c>
    </row>
    <row r="1151" spans="1:7" x14ac:dyDescent="0.25">
      <c r="A1151" t="s">
        <v>739</v>
      </c>
      <c r="B1151" t="s">
        <v>2272</v>
      </c>
      <c r="C1151">
        <v>2015</v>
      </c>
      <c r="E1151" t="s">
        <v>3099</v>
      </c>
      <c r="F1151" t="s">
        <v>8570</v>
      </c>
      <c r="G1151" t="s">
        <v>3980</v>
      </c>
    </row>
    <row r="1152" spans="1:7" x14ac:dyDescent="0.25">
      <c r="A1152" t="s">
        <v>1287</v>
      </c>
      <c r="B1152" t="s">
        <v>2272</v>
      </c>
      <c r="C1152">
        <v>2019</v>
      </c>
      <c r="E1152" s="10" t="s">
        <v>3099</v>
      </c>
      <c r="F1152" t="s">
        <v>8404</v>
      </c>
      <c r="G1152" t="s">
        <v>3980</v>
      </c>
    </row>
    <row r="1153" spans="1:7" x14ac:dyDescent="0.25">
      <c r="A1153" t="s">
        <v>90</v>
      </c>
      <c r="B1153" t="s">
        <v>2272</v>
      </c>
      <c r="C1153">
        <v>2017</v>
      </c>
      <c r="E1153" t="s">
        <v>3099</v>
      </c>
      <c r="F1153" t="s">
        <v>9116</v>
      </c>
      <c r="G1153" t="s">
        <v>3980</v>
      </c>
    </row>
    <row r="1154" spans="1:7" x14ac:dyDescent="0.25">
      <c r="A1154" t="s">
        <v>1137</v>
      </c>
      <c r="B1154" t="s">
        <v>2274</v>
      </c>
      <c r="C1154">
        <v>2012</v>
      </c>
      <c r="E1154" t="s">
        <v>3203</v>
      </c>
      <c r="F1154" t="s">
        <v>8728</v>
      </c>
      <c r="G1154" t="s">
        <v>3980</v>
      </c>
    </row>
    <row r="1155" spans="1:7" x14ac:dyDescent="0.25">
      <c r="A1155" t="s">
        <v>2058</v>
      </c>
      <c r="B1155" t="s">
        <v>2274</v>
      </c>
      <c r="C1155">
        <v>2023</v>
      </c>
      <c r="E1155" t="s">
        <v>3203</v>
      </c>
      <c r="F1155" t="s">
        <v>8957</v>
      </c>
      <c r="G1155" t="s">
        <v>3980</v>
      </c>
    </row>
    <row r="1156" spans="1:7" x14ac:dyDescent="0.25">
      <c r="A1156" t="s">
        <v>2125</v>
      </c>
      <c r="B1156" t="s">
        <v>2274</v>
      </c>
      <c r="C1156">
        <v>2013</v>
      </c>
      <c r="E1156" t="s">
        <v>3203</v>
      </c>
      <c r="F1156" t="s">
        <v>8968</v>
      </c>
      <c r="G1156" t="s">
        <v>3980</v>
      </c>
    </row>
    <row r="1157" spans="1:7" x14ac:dyDescent="0.25">
      <c r="A1157" t="s">
        <v>490</v>
      </c>
      <c r="B1157" t="s">
        <v>2276</v>
      </c>
      <c r="C1157">
        <v>2022</v>
      </c>
      <c r="E1157" t="s">
        <v>3063</v>
      </c>
      <c r="F1157" t="s">
        <v>8523</v>
      </c>
      <c r="G1157" t="s">
        <v>3980</v>
      </c>
    </row>
    <row r="1158" spans="1:7" x14ac:dyDescent="0.25">
      <c r="A1158" t="s">
        <v>2129</v>
      </c>
      <c r="B1158" t="s">
        <v>2276</v>
      </c>
      <c r="C1158">
        <v>2020</v>
      </c>
      <c r="E1158" t="s">
        <v>3063</v>
      </c>
      <c r="F1158" t="s">
        <v>8978</v>
      </c>
      <c r="G1158" t="s">
        <v>3980</v>
      </c>
    </row>
    <row r="1159" spans="1:7" x14ac:dyDescent="0.25">
      <c r="A1159" t="s">
        <v>1295</v>
      </c>
      <c r="B1159" t="s">
        <v>7896</v>
      </c>
      <c r="C1159">
        <v>2023</v>
      </c>
      <c r="E1159" s="10" t="s">
        <v>7894</v>
      </c>
      <c r="F1159" t="s">
        <v>8790</v>
      </c>
      <c r="G1159" t="s">
        <v>3980</v>
      </c>
    </row>
    <row r="1160" spans="1:7" x14ac:dyDescent="0.25">
      <c r="A1160" t="s">
        <v>1963</v>
      </c>
      <c r="B1160" t="s">
        <v>2279</v>
      </c>
      <c r="C1160">
        <v>2012</v>
      </c>
      <c r="D1160" t="s">
        <v>180</v>
      </c>
      <c r="F1160" t="s">
        <v>9682</v>
      </c>
      <c r="G1160" t="s">
        <v>3980</v>
      </c>
    </row>
    <row r="1161" spans="1:7" x14ac:dyDescent="0.25">
      <c r="A1161" t="s">
        <v>1287</v>
      </c>
      <c r="B1161" t="s">
        <v>2281</v>
      </c>
      <c r="C1161">
        <v>2019</v>
      </c>
      <c r="E1161" t="s">
        <v>2975</v>
      </c>
      <c r="F1161" t="s">
        <v>8777</v>
      </c>
      <c r="G1161" t="s">
        <v>3980</v>
      </c>
    </row>
    <row r="1162" spans="1:7" x14ac:dyDescent="0.25">
      <c r="A1162" t="s">
        <v>1683</v>
      </c>
      <c r="B1162" t="s">
        <v>2281</v>
      </c>
      <c r="C1162">
        <v>2020</v>
      </c>
      <c r="E1162" t="s">
        <v>2975</v>
      </c>
      <c r="F1162" t="s">
        <v>8873</v>
      </c>
      <c r="G1162" t="s">
        <v>3980</v>
      </c>
    </row>
    <row r="1163" spans="1:7" x14ac:dyDescent="0.25">
      <c r="A1163" t="s">
        <v>155</v>
      </c>
      <c r="B1163" t="s">
        <v>2281</v>
      </c>
      <c r="C1163">
        <v>2011</v>
      </c>
      <c r="E1163" t="s">
        <v>2975</v>
      </c>
      <c r="F1163" t="s">
        <v>9258</v>
      </c>
      <c r="G1163" t="s">
        <v>3980</v>
      </c>
    </row>
    <row r="1164" spans="1:7" x14ac:dyDescent="0.25">
      <c r="A1164" t="s">
        <v>2288</v>
      </c>
      <c r="B1164" t="s">
        <v>2285</v>
      </c>
      <c r="C1164">
        <v>2000</v>
      </c>
      <c r="D1164" t="s">
        <v>180</v>
      </c>
      <c r="F1164" t="s">
        <v>9683</v>
      </c>
      <c r="G1164" t="s">
        <v>3980</v>
      </c>
    </row>
    <row r="1165" spans="1:7" x14ac:dyDescent="0.25">
      <c r="A1165" t="s">
        <v>1754</v>
      </c>
      <c r="B1165" t="s">
        <v>2288</v>
      </c>
      <c r="C1165">
        <v>1995</v>
      </c>
      <c r="D1165" t="s">
        <v>180</v>
      </c>
      <c r="F1165" t="s">
        <v>9684</v>
      </c>
      <c r="G1165" t="s">
        <v>3980</v>
      </c>
    </row>
    <row r="1166" spans="1:7" x14ac:dyDescent="0.25">
      <c r="A1166" t="s">
        <v>2285</v>
      </c>
      <c r="B1166" t="s">
        <v>2291</v>
      </c>
      <c r="C1166">
        <v>2008</v>
      </c>
      <c r="D1166" t="s">
        <v>180</v>
      </c>
      <c r="F1166" t="s">
        <v>9685</v>
      </c>
      <c r="G1166" t="s">
        <v>3980</v>
      </c>
    </row>
    <row r="1167" spans="1:7" x14ac:dyDescent="0.25">
      <c r="A1167" t="s">
        <v>2288</v>
      </c>
      <c r="B1167" t="s">
        <v>2294</v>
      </c>
      <c r="C1167">
        <v>2000</v>
      </c>
      <c r="D1167" t="s">
        <v>180</v>
      </c>
      <c r="F1167" t="s">
        <v>9686</v>
      </c>
      <c r="G1167" t="s">
        <v>3980</v>
      </c>
    </row>
    <row r="1168" spans="1:7" x14ac:dyDescent="0.25">
      <c r="A1168" t="s">
        <v>1754</v>
      </c>
      <c r="B1168" t="s">
        <v>2297</v>
      </c>
      <c r="C1168">
        <v>1995</v>
      </c>
      <c r="D1168" t="s">
        <v>180</v>
      </c>
      <c r="F1168" t="s">
        <v>9687</v>
      </c>
      <c r="G1168" t="s">
        <v>3980</v>
      </c>
    </row>
    <row r="1169" spans="1:7" x14ac:dyDescent="0.25">
      <c r="A1169" t="s">
        <v>2297</v>
      </c>
      <c r="B1169" t="s">
        <v>2300</v>
      </c>
      <c r="C1169">
        <v>1996</v>
      </c>
      <c r="D1169" t="s">
        <v>180</v>
      </c>
      <c r="F1169" t="s">
        <v>9688</v>
      </c>
      <c r="G1169" t="s">
        <v>3980</v>
      </c>
    </row>
    <row r="1170" spans="1:7" x14ac:dyDescent="0.25">
      <c r="A1170" t="s">
        <v>2307</v>
      </c>
      <c r="B1170" t="s">
        <v>2303</v>
      </c>
      <c r="C1170">
        <v>2010</v>
      </c>
      <c r="D1170" t="s">
        <v>180</v>
      </c>
      <c r="F1170" t="s">
        <v>9689</v>
      </c>
      <c r="G1170" t="s">
        <v>3980</v>
      </c>
    </row>
    <row r="1171" spans="1:7" x14ac:dyDescent="0.25">
      <c r="A1171" t="s">
        <v>2291</v>
      </c>
      <c r="B1171" t="s">
        <v>2307</v>
      </c>
      <c r="C1171">
        <v>2010</v>
      </c>
      <c r="D1171" t="s">
        <v>180</v>
      </c>
      <c r="F1171" t="s">
        <v>9690</v>
      </c>
      <c r="G1171" t="s">
        <v>3980</v>
      </c>
    </row>
    <row r="1172" spans="1:7" x14ac:dyDescent="0.25">
      <c r="A1172" t="s">
        <v>682</v>
      </c>
      <c r="B1172" t="s">
        <v>2311</v>
      </c>
      <c r="C1172">
        <v>2015</v>
      </c>
      <c r="E1172" t="s">
        <v>3081</v>
      </c>
      <c r="F1172" t="s">
        <v>8546</v>
      </c>
      <c r="G1172" t="s">
        <v>3980</v>
      </c>
    </row>
    <row r="1173" spans="1:7" x14ac:dyDescent="0.25">
      <c r="A1173" t="s">
        <v>739</v>
      </c>
      <c r="B1173" t="s">
        <v>2311</v>
      </c>
      <c r="C1173">
        <v>2015</v>
      </c>
      <c r="E1173" t="s">
        <v>3081</v>
      </c>
      <c r="F1173" t="s">
        <v>8571</v>
      </c>
      <c r="G1173" t="s">
        <v>3980</v>
      </c>
    </row>
    <row r="1174" spans="1:7" x14ac:dyDescent="0.25">
      <c r="A1174" t="s">
        <v>1436</v>
      </c>
      <c r="B1174" t="s">
        <v>2311</v>
      </c>
      <c r="C1174">
        <v>2018</v>
      </c>
      <c r="E1174" t="s">
        <v>3081</v>
      </c>
      <c r="F1174" t="s">
        <v>8825</v>
      </c>
      <c r="G1174" t="s">
        <v>3980</v>
      </c>
    </row>
    <row r="1175" spans="1:7" x14ac:dyDescent="0.25">
      <c r="A1175" t="s">
        <v>90</v>
      </c>
      <c r="B1175" t="s">
        <v>2311</v>
      </c>
      <c r="C1175">
        <v>2017</v>
      </c>
      <c r="E1175" t="s">
        <v>3081</v>
      </c>
      <c r="F1175" t="s">
        <v>9117</v>
      </c>
      <c r="G1175" t="s">
        <v>3980</v>
      </c>
    </row>
    <row r="1176" spans="1:7" x14ac:dyDescent="0.25">
      <c r="A1176" t="s">
        <v>923</v>
      </c>
      <c r="B1176" t="s">
        <v>2321</v>
      </c>
      <c r="C1176">
        <v>2015</v>
      </c>
      <c r="E1176" s="10" t="s">
        <v>3151</v>
      </c>
      <c r="F1176" t="s">
        <v>14016</v>
      </c>
      <c r="G1176" t="s">
        <v>3980</v>
      </c>
    </row>
    <row r="1177" spans="1:7" x14ac:dyDescent="0.25">
      <c r="A1177" t="s">
        <v>2421</v>
      </c>
      <c r="B1177" t="s">
        <v>2321</v>
      </c>
      <c r="C1177">
        <v>2008</v>
      </c>
      <c r="E1177" s="10" t="s">
        <v>3151</v>
      </c>
      <c r="F1177" t="s">
        <v>14016</v>
      </c>
      <c r="G1177" t="s">
        <v>3980</v>
      </c>
    </row>
    <row r="1178" spans="1:7" x14ac:dyDescent="0.25">
      <c r="A1178" t="s">
        <v>1428</v>
      </c>
      <c r="B1178" t="s">
        <v>7903</v>
      </c>
      <c r="C1178">
        <v>2021</v>
      </c>
      <c r="E1178" s="10" t="s">
        <v>7902</v>
      </c>
      <c r="F1178" t="s">
        <v>9997</v>
      </c>
      <c r="G1178" t="s">
        <v>180</v>
      </c>
    </row>
    <row r="1179" spans="1:7" x14ac:dyDescent="0.25">
      <c r="A1179" t="s">
        <v>90</v>
      </c>
      <c r="B1179" t="s">
        <v>7903</v>
      </c>
      <c r="C1179">
        <v>2017</v>
      </c>
      <c r="E1179" s="10" t="s">
        <v>7902</v>
      </c>
      <c r="F1179" t="s">
        <v>9997</v>
      </c>
      <c r="G1179" t="s">
        <v>180</v>
      </c>
    </row>
    <row r="1180" spans="1:7" x14ac:dyDescent="0.25">
      <c r="A1180" t="s">
        <v>253</v>
      </c>
      <c r="B1180" t="s">
        <v>2323</v>
      </c>
      <c r="C1180">
        <v>1990</v>
      </c>
      <c r="E1180" t="s">
        <v>2996</v>
      </c>
      <c r="F1180" t="s">
        <v>8438</v>
      </c>
      <c r="G1180" t="s">
        <v>3980</v>
      </c>
    </row>
    <row r="1181" spans="1:7" x14ac:dyDescent="0.25">
      <c r="A1181" t="s">
        <v>2688</v>
      </c>
      <c r="B1181" t="s">
        <v>2325</v>
      </c>
      <c r="C1181">
        <v>2025</v>
      </c>
      <c r="D1181" t="s">
        <v>180</v>
      </c>
      <c r="F1181" t="s">
        <v>9691</v>
      </c>
      <c r="G1181" t="s">
        <v>3980</v>
      </c>
    </row>
    <row r="1182" spans="1:7" x14ac:dyDescent="0.25">
      <c r="A1182" t="s">
        <v>8351</v>
      </c>
      <c r="B1182" t="s">
        <v>2332</v>
      </c>
      <c r="C1182">
        <v>2021</v>
      </c>
      <c r="E1182" t="s">
        <v>2975</v>
      </c>
      <c r="F1182" t="s">
        <v>8609</v>
      </c>
      <c r="G1182" t="s">
        <v>3980</v>
      </c>
    </row>
    <row r="1183" spans="1:7" x14ac:dyDescent="0.25">
      <c r="A1183" t="s">
        <v>2358</v>
      </c>
      <c r="B1183" t="s">
        <v>2332</v>
      </c>
      <c r="C1183">
        <v>2023</v>
      </c>
      <c r="E1183" t="s">
        <v>2975</v>
      </c>
      <c r="F1183" t="s">
        <v>9148</v>
      </c>
      <c r="G1183" t="s">
        <v>3980</v>
      </c>
    </row>
    <row r="1184" spans="1:7" x14ac:dyDescent="0.25">
      <c r="A1184" t="s">
        <v>2821</v>
      </c>
      <c r="B1184" t="s">
        <v>2332</v>
      </c>
      <c r="C1184">
        <v>2022</v>
      </c>
      <c r="D1184" t="s">
        <v>180</v>
      </c>
      <c r="F1184" t="s">
        <v>9692</v>
      </c>
      <c r="G1184" t="s">
        <v>3980</v>
      </c>
    </row>
    <row r="1185" spans="1:7" x14ac:dyDescent="0.25">
      <c r="A1185" t="s">
        <v>2421</v>
      </c>
      <c r="B1185" t="s">
        <v>2334</v>
      </c>
      <c r="C1185">
        <v>2008</v>
      </c>
      <c r="E1185" t="s">
        <v>2975</v>
      </c>
      <c r="F1185" t="s">
        <v>9183</v>
      </c>
      <c r="G1185" t="s">
        <v>3980</v>
      </c>
    </row>
    <row r="1186" spans="1:7" x14ac:dyDescent="0.25">
      <c r="A1186" t="s">
        <v>346</v>
      </c>
      <c r="B1186" t="s">
        <v>2337</v>
      </c>
      <c r="C1186">
        <v>2023</v>
      </c>
      <c r="E1186" t="s">
        <v>3038</v>
      </c>
      <c r="F1186" t="s">
        <v>9693</v>
      </c>
      <c r="G1186" t="s">
        <v>180</v>
      </c>
    </row>
    <row r="1187" spans="1:7" x14ac:dyDescent="0.25">
      <c r="A1187" t="s">
        <v>1788</v>
      </c>
      <c r="B1187" t="s">
        <v>2341</v>
      </c>
      <c r="C1187">
        <v>1987</v>
      </c>
      <c r="E1187" t="s">
        <v>3277</v>
      </c>
      <c r="F1187" t="s">
        <v>8908</v>
      </c>
      <c r="G1187" t="s">
        <v>3980</v>
      </c>
    </row>
    <row r="1188" spans="1:7" x14ac:dyDescent="0.25">
      <c r="A1188" t="s">
        <v>739</v>
      </c>
      <c r="B1188" t="s">
        <v>90</v>
      </c>
      <c r="C1188">
        <v>2015</v>
      </c>
      <c r="E1188" t="s">
        <v>3100</v>
      </c>
      <c r="F1188" t="s">
        <v>8572</v>
      </c>
      <c r="G1188" t="s">
        <v>3980</v>
      </c>
    </row>
    <row r="1189" spans="1:7" x14ac:dyDescent="0.25">
      <c r="A1189" t="s">
        <v>939</v>
      </c>
      <c r="B1189" t="s">
        <v>90</v>
      </c>
      <c r="C1189">
        <v>2014</v>
      </c>
      <c r="E1189" t="s">
        <v>3156</v>
      </c>
      <c r="F1189" t="s">
        <v>9694</v>
      </c>
      <c r="G1189" t="s">
        <v>180</v>
      </c>
    </row>
    <row r="1190" spans="1:7" x14ac:dyDescent="0.25">
      <c r="A1190" t="s">
        <v>1137</v>
      </c>
      <c r="B1190" t="s">
        <v>90</v>
      </c>
      <c r="C1190">
        <v>2012</v>
      </c>
      <c r="E1190" t="s">
        <v>3204</v>
      </c>
      <c r="F1190" t="s">
        <v>8729</v>
      </c>
      <c r="G1190" t="s">
        <v>3980</v>
      </c>
    </row>
    <row r="1191" spans="1:7" x14ac:dyDescent="0.25">
      <c r="A1191" t="s">
        <v>155</v>
      </c>
      <c r="B1191" t="s">
        <v>90</v>
      </c>
      <c r="C1191">
        <v>2011</v>
      </c>
      <c r="E1191" t="s">
        <v>3156</v>
      </c>
      <c r="F1191" t="s">
        <v>9695</v>
      </c>
      <c r="G1191" t="s">
        <v>180</v>
      </c>
    </row>
    <row r="1192" spans="1:7" x14ac:dyDescent="0.25">
      <c r="A1192" t="s">
        <v>90</v>
      </c>
      <c r="B1192" t="s">
        <v>38</v>
      </c>
      <c r="C1192">
        <v>2017</v>
      </c>
      <c r="D1192" t="s">
        <v>180</v>
      </c>
      <c r="F1192" t="s">
        <v>9696</v>
      </c>
      <c r="G1192" t="s">
        <v>3980</v>
      </c>
    </row>
    <row r="1193" spans="1:7" x14ac:dyDescent="0.25">
      <c r="A1193" t="s">
        <v>1137</v>
      </c>
      <c r="B1193" t="s">
        <v>2354</v>
      </c>
      <c r="C1193">
        <v>2012</v>
      </c>
      <c r="E1193" t="s">
        <v>2975</v>
      </c>
      <c r="F1193" t="s">
        <v>8730</v>
      </c>
      <c r="G1193" t="s">
        <v>3980</v>
      </c>
    </row>
    <row r="1194" spans="1:7" x14ac:dyDescent="0.25">
      <c r="A1194" t="s">
        <v>90</v>
      </c>
      <c r="B1194" t="s">
        <v>2354</v>
      </c>
      <c r="C1194">
        <v>2017</v>
      </c>
      <c r="E1194" t="s">
        <v>2975</v>
      </c>
      <c r="F1194" t="s">
        <v>9118</v>
      </c>
      <c r="G1194" t="s">
        <v>3980</v>
      </c>
    </row>
    <row r="1195" spans="1:7" x14ac:dyDescent="0.25">
      <c r="A1195" t="s">
        <v>2358</v>
      </c>
      <c r="B1195" t="s">
        <v>8338</v>
      </c>
      <c r="C1195">
        <v>2023</v>
      </c>
      <c r="D1195" t="s">
        <v>180</v>
      </c>
      <c r="F1195" t="s">
        <v>9697</v>
      </c>
      <c r="G1195" t="s">
        <v>3980</v>
      </c>
    </row>
    <row r="1196" spans="1:7" x14ac:dyDescent="0.25">
      <c r="A1196" t="s">
        <v>178</v>
      </c>
      <c r="B1196" t="s">
        <v>2358</v>
      </c>
      <c r="C1196">
        <v>2022</v>
      </c>
      <c r="E1196" s="10" t="s">
        <v>2361</v>
      </c>
      <c r="F1196" t="s">
        <v>8418</v>
      </c>
      <c r="G1196" t="s">
        <v>3980</v>
      </c>
    </row>
    <row r="1197" spans="1:7" x14ac:dyDescent="0.25">
      <c r="A1197" t="s">
        <v>490</v>
      </c>
      <c r="B1197" t="s">
        <v>2358</v>
      </c>
      <c r="C1197">
        <v>2022</v>
      </c>
      <c r="E1197" s="10" t="s">
        <v>2361</v>
      </c>
      <c r="F1197" t="s">
        <v>8524</v>
      </c>
      <c r="G1197" t="s">
        <v>3980</v>
      </c>
    </row>
    <row r="1198" spans="1:7" x14ac:dyDescent="0.25">
      <c r="A1198" t="s">
        <v>8351</v>
      </c>
      <c r="B1198" t="s">
        <v>2358</v>
      </c>
      <c r="C1198">
        <v>2021</v>
      </c>
      <c r="D1198" t="s">
        <v>180</v>
      </c>
      <c r="F1198" t="s">
        <v>9698</v>
      </c>
      <c r="G1198" t="s">
        <v>3980</v>
      </c>
    </row>
    <row r="1199" spans="1:7" x14ac:dyDescent="0.25">
      <c r="A1199" t="s">
        <v>917</v>
      </c>
      <c r="B1199" t="s">
        <v>2358</v>
      </c>
      <c r="C1199">
        <v>2019</v>
      </c>
      <c r="E1199" s="10" t="s">
        <v>2361</v>
      </c>
      <c r="F1199" t="s">
        <v>9699</v>
      </c>
      <c r="G1199" t="s">
        <v>180</v>
      </c>
    </row>
    <row r="1200" spans="1:7" x14ac:dyDescent="0.25">
      <c r="A1200" t="s">
        <v>1295</v>
      </c>
      <c r="B1200" t="s">
        <v>2358</v>
      </c>
      <c r="C1200">
        <v>2023</v>
      </c>
      <c r="E1200" s="10" t="s">
        <v>2361</v>
      </c>
      <c r="F1200" t="s">
        <v>8791</v>
      </c>
      <c r="G1200" t="s">
        <v>3980</v>
      </c>
    </row>
    <row r="1201" spans="1:7" x14ac:dyDescent="0.25">
      <c r="A1201" t="s">
        <v>2390</v>
      </c>
      <c r="B1201" t="s">
        <v>2358</v>
      </c>
      <c r="C1201">
        <v>2022</v>
      </c>
      <c r="E1201" s="10" t="s">
        <v>2361</v>
      </c>
      <c r="F1201" t="s">
        <v>9154</v>
      </c>
      <c r="G1201" t="s">
        <v>3980</v>
      </c>
    </row>
    <row r="1202" spans="1:7" x14ac:dyDescent="0.25">
      <c r="A1202" t="s">
        <v>2797</v>
      </c>
      <c r="B1202" t="s">
        <v>2358</v>
      </c>
      <c r="C1202">
        <v>2021</v>
      </c>
      <c r="E1202" s="10" t="s">
        <v>8337</v>
      </c>
      <c r="F1202" t="s">
        <v>9311</v>
      </c>
      <c r="G1202" t="s">
        <v>3980</v>
      </c>
    </row>
    <row r="1203" spans="1:7" x14ac:dyDescent="0.25">
      <c r="A1203" t="s">
        <v>1558</v>
      </c>
      <c r="B1203" t="s">
        <v>2362</v>
      </c>
      <c r="C1203">
        <v>2023</v>
      </c>
      <c r="E1203" t="s">
        <v>3250</v>
      </c>
      <c r="F1203" t="s">
        <v>8837</v>
      </c>
      <c r="G1203" t="s">
        <v>3980</v>
      </c>
    </row>
    <row r="1204" spans="1:7" x14ac:dyDescent="0.25">
      <c r="A1204" t="s">
        <v>1569</v>
      </c>
      <c r="B1204" t="s">
        <v>2362</v>
      </c>
      <c r="C1204">
        <v>2021</v>
      </c>
      <c r="E1204" t="s">
        <v>3250</v>
      </c>
      <c r="F1204" t="s">
        <v>8856</v>
      </c>
      <c r="G1204" t="s">
        <v>3980</v>
      </c>
    </row>
    <row r="1205" spans="1:7" x14ac:dyDescent="0.25">
      <c r="A1205" t="s">
        <v>1754</v>
      </c>
      <c r="B1205" t="s">
        <v>2362</v>
      </c>
      <c r="C1205">
        <v>1995</v>
      </c>
      <c r="E1205" t="s">
        <v>3250</v>
      </c>
      <c r="F1205" t="s">
        <v>8886</v>
      </c>
      <c r="G1205" t="s">
        <v>3980</v>
      </c>
    </row>
    <row r="1206" spans="1:7" x14ac:dyDescent="0.25">
      <c r="A1206" t="s">
        <v>90</v>
      </c>
      <c r="B1206" t="s">
        <v>2362</v>
      </c>
      <c r="C1206">
        <v>2017</v>
      </c>
      <c r="E1206" t="s">
        <v>3250</v>
      </c>
      <c r="F1206" t="s">
        <v>9119</v>
      </c>
      <c r="G1206" t="s">
        <v>3980</v>
      </c>
    </row>
    <row r="1207" spans="1:7" x14ac:dyDescent="0.25">
      <c r="A1207" t="s">
        <v>346</v>
      </c>
      <c r="B1207" t="s">
        <v>2364</v>
      </c>
      <c r="C1207">
        <v>2023</v>
      </c>
      <c r="E1207" t="s">
        <v>3039</v>
      </c>
      <c r="F1207" t="s">
        <v>8492</v>
      </c>
      <c r="G1207" t="s">
        <v>3980</v>
      </c>
    </row>
    <row r="1208" spans="1:7" x14ac:dyDescent="0.25">
      <c r="A1208" t="s">
        <v>90</v>
      </c>
      <c r="B1208" t="s">
        <v>2364</v>
      </c>
      <c r="C1208">
        <v>2017</v>
      </c>
      <c r="E1208" t="s">
        <v>3039</v>
      </c>
      <c r="F1208" t="s">
        <v>9120</v>
      </c>
      <c r="G1208" t="s">
        <v>3980</v>
      </c>
    </row>
    <row r="1209" spans="1:7" x14ac:dyDescent="0.25">
      <c r="A1209" t="s">
        <v>346</v>
      </c>
      <c r="B1209" t="s">
        <v>2374</v>
      </c>
      <c r="C1209">
        <v>2023</v>
      </c>
      <c r="E1209" t="s">
        <v>3040</v>
      </c>
      <c r="F1209" t="s">
        <v>8493</v>
      </c>
      <c r="G1209" t="s">
        <v>3980</v>
      </c>
    </row>
    <row r="1210" spans="1:7" x14ac:dyDescent="0.25">
      <c r="A1210" t="s">
        <v>771</v>
      </c>
      <c r="B1210" t="s">
        <v>2374</v>
      </c>
      <c r="C1210">
        <v>2023</v>
      </c>
      <c r="E1210" t="s">
        <v>3040</v>
      </c>
      <c r="F1210" t="s">
        <v>8600</v>
      </c>
      <c r="G1210" t="s">
        <v>3980</v>
      </c>
    </row>
    <row r="1211" spans="1:7" x14ac:dyDescent="0.25">
      <c r="A1211" t="s">
        <v>2797</v>
      </c>
      <c r="B1211" t="s">
        <v>2374</v>
      </c>
      <c r="C1211">
        <v>2021</v>
      </c>
      <c r="E1211" t="s">
        <v>2975</v>
      </c>
      <c r="F1211" t="s">
        <v>9312</v>
      </c>
      <c r="G1211" t="s">
        <v>3980</v>
      </c>
    </row>
    <row r="1212" spans="1:7" x14ac:dyDescent="0.25">
      <c r="A1212" t="s">
        <v>346</v>
      </c>
      <c r="B1212" t="s">
        <v>2378</v>
      </c>
      <c r="C1212">
        <v>2023</v>
      </c>
      <c r="E1212" t="s">
        <v>3041</v>
      </c>
      <c r="F1212" t="s">
        <v>9700</v>
      </c>
      <c r="G1212" t="s">
        <v>180</v>
      </c>
    </row>
    <row r="1213" spans="1:7" x14ac:dyDescent="0.25">
      <c r="A1213" t="s">
        <v>866</v>
      </c>
      <c r="B1213" t="s">
        <v>2378</v>
      </c>
      <c r="C1213">
        <v>2019</v>
      </c>
      <c r="E1213" s="10" t="s">
        <v>8369</v>
      </c>
      <c r="F1213" t="s">
        <v>9701</v>
      </c>
      <c r="G1213" t="s">
        <v>180</v>
      </c>
    </row>
    <row r="1214" spans="1:7" x14ac:dyDescent="0.25">
      <c r="A1214" t="s">
        <v>1428</v>
      </c>
      <c r="B1214" t="s">
        <v>2378</v>
      </c>
      <c r="C1214">
        <v>2021</v>
      </c>
      <c r="E1214" s="10" t="s">
        <v>8369</v>
      </c>
      <c r="F1214" t="s">
        <v>8808</v>
      </c>
      <c r="G1214" t="s">
        <v>3980</v>
      </c>
    </row>
    <row r="1215" spans="1:7" x14ac:dyDescent="0.25">
      <c r="A1215" t="s">
        <v>1137</v>
      </c>
      <c r="B1215" t="s">
        <v>2382</v>
      </c>
      <c r="C1215">
        <v>2012</v>
      </c>
      <c r="E1215" t="s">
        <v>3205</v>
      </c>
      <c r="F1215" t="s">
        <v>9702</v>
      </c>
      <c r="G1215" t="s">
        <v>180</v>
      </c>
    </row>
    <row r="1216" spans="1:7" x14ac:dyDescent="0.25">
      <c r="A1216" t="s">
        <v>249</v>
      </c>
      <c r="B1216" t="s">
        <v>2386</v>
      </c>
      <c r="C1216">
        <v>1994</v>
      </c>
      <c r="E1216" t="s">
        <v>2990</v>
      </c>
      <c r="F1216" t="s">
        <v>8431</v>
      </c>
      <c r="G1216" t="s">
        <v>3980</v>
      </c>
    </row>
    <row r="1217" spans="1:7" x14ac:dyDescent="0.25">
      <c r="A1217" t="s">
        <v>2785</v>
      </c>
      <c r="B1217" t="s">
        <v>2386</v>
      </c>
      <c r="C1217">
        <v>1992</v>
      </c>
      <c r="E1217" t="s">
        <v>2990</v>
      </c>
      <c r="F1217" t="s">
        <v>9285</v>
      </c>
      <c r="G1217" t="s">
        <v>3980</v>
      </c>
    </row>
    <row r="1218" spans="1:7" x14ac:dyDescent="0.25">
      <c r="A1218" t="s">
        <v>997</v>
      </c>
      <c r="B1218" t="s">
        <v>2388</v>
      </c>
      <c r="C1218">
        <v>2006</v>
      </c>
      <c r="E1218" t="s">
        <v>3164</v>
      </c>
      <c r="F1218" t="s">
        <v>8672</v>
      </c>
      <c r="G1218" t="s">
        <v>3980</v>
      </c>
    </row>
    <row r="1219" spans="1:7" x14ac:dyDescent="0.25">
      <c r="A1219" t="s">
        <v>2386</v>
      </c>
      <c r="B1219" t="s">
        <v>2388</v>
      </c>
      <c r="C1219">
        <v>2022</v>
      </c>
      <c r="D1219" t="s">
        <v>180</v>
      </c>
      <c r="F1219" t="s">
        <v>9703</v>
      </c>
      <c r="G1219" t="s">
        <v>3980</v>
      </c>
    </row>
    <row r="1220" spans="1:7" x14ac:dyDescent="0.25">
      <c r="A1220" t="s">
        <v>1287</v>
      </c>
      <c r="B1220" t="s">
        <v>2390</v>
      </c>
      <c r="C1220">
        <v>2019</v>
      </c>
      <c r="E1220" t="s">
        <v>3226</v>
      </c>
      <c r="F1220" t="s">
        <v>8778</v>
      </c>
      <c r="G1220" t="s">
        <v>3980</v>
      </c>
    </row>
    <row r="1221" spans="1:7" x14ac:dyDescent="0.25">
      <c r="A1221" t="s">
        <v>2129</v>
      </c>
      <c r="B1221" t="s">
        <v>2390</v>
      </c>
      <c r="C1221">
        <v>2020</v>
      </c>
      <c r="E1221" s="10" t="s">
        <v>8343</v>
      </c>
      <c r="F1221" t="s">
        <v>8979</v>
      </c>
      <c r="G1221" t="s">
        <v>3980</v>
      </c>
    </row>
    <row r="1222" spans="1:7" x14ac:dyDescent="0.25">
      <c r="A1222" t="s">
        <v>2797</v>
      </c>
      <c r="B1222" t="s">
        <v>2390</v>
      </c>
      <c r="C1222">
        <v>2021</v>
      </c>
      <c r="E1222" t="s">
        <v>3226</v>
      </c>
      <c r="F1222" t="s">
        <v>9313</v>
      </c>
      <c r="G1222" t="s">
        <v>3980</v>
      </c>
    </row>
    <row r="1223" spans="1:7" x14ac:dyDescent="0.25">
      <c r="A1223" t="s">
        <v>752</v>
      </c>
      <c r="B1223" t="s">
        <v>9859</v>
      </c>
      <c r="C1223">
        <v>2018</v>
      </c>
      <c r="E1223" s="10" t="s">
        <v>9858</v>
      </c>
      <c r="F1223" t="s">
        <v>9862</v>
      </c>
      <c r="G1223" t="s">
        <v>3980</v>
      </c>
    </row>
    <row r="1224" spans="1:7" x14ac:dyDescent="0.25">
      <c r="A1224" t="s">
        <v>752</v>
      </c>
      <c r="B1224" t="s">
        <v>2396</v>
      </c>
      <c r="C1224">
        <v>2018</v>
      </c>
      <c r="E1224" t="s">
        <v>3115</v>
      </c>
      <c r="F1224" t="s">
        <v>8592</v>
      </c>
      <c r="G1224" t="s">
        <v>3980</v>
      </c>
    </row>
    <row r="1225" spans="1:7" x14ac:dyDescent="0.25">
      <c r="A1225" t="s">
        <v>2166</v>
      </c>
      <c r="B1225" t="s">
        <v>2396</v>
      </c>
      <c r="C1225">
        <v>2013</v>
      </c>
      <c r="E1225" t="s">
        <v>3115</v>
      </c>
      <c r="F1225" t="s">
        <v>9018</v>
      </c>
      <c r="G1225" t="s">
        <v>3980</v>
      </c>
    </row>
    <row r="1226" spans="1:7" x14ac:dyDescent="0.25">
      <c r="A1226" t="s">
        <v>155</v>
      </c>
      <c r="B1226" t="s">
        <v>2396</v>
      </c>
      <c r="C1226">
        <v>2011</v>
      </c>
      <c r="E1226" t="s">
        <v>3115</v>
      </c>
      <c r="F1226" t="s">
        <v>9259</v>
      </c>
      <c r="G1226" t="s">
        <v>3980</v>
      </c>
    </row>
    <row r="1227" spans="1:7" x14ac:dyDescent="0.25">
      <c r="A1227" t="s">
        <v>483</v>
      </c>
      <c r="B1227" t="s">
        <v>2399</v>
      </c>
      <c r="C1227">
        <v>2009</v>
      </c>
      <c r="E1227" t="s">
        <v>3055</v>
      </c>
      <c r="F1227" t="s">
        <v>8510</v>
      </c>
      <c r="G1227" t="s">
        <v>3980</v>
      </c>
    </row>
    <row r="1228" spans="1:7" x14ac:dyDescent="0.25">
      <c r="A1228" t="s">
        <v>915</v>
      </c>
      <c r="B1228" t="s">
        <v>2399</v>
      </c>
      <c r="C1228">
        <v>2002</v>
      </c>
      <c r="E1228" t="s">
        <v>3055</v>
      </c>
      <c r="F1228" t="s">
        <v>8648</v>
      </c>
      <c r="G1228" t="s">
        <v>3980</v>
      </c>
    </row>
    <row r="1229" spans="1:7" x14ac:dyDescent="0.25">
      <c r="A1229" t="s">
        <v>739</v>
      </c>
      <c r="B1229" t="s">
        <v>8068</v>
      </c>
      <c r="C1229">
        <v>2015</v>
      </c>
      <c r="E1229" s="10" t="s">
        <v>8082</v>
      </c>
      <c r="F1229" t="s">
        <v>9704</v>
      </c>
      <c r="G1229" t="s">
        <v>180</v>
      </c>
    </row>
    <row r="1230" spans="1:7" x14ac:dyDescent="0.25">
      <c r="A1230" t="s">
        <v>907</v>
      </c>
      <c r="B1230" t="s">
        <v>8068</v>
      </c>
      <c r="C1230">
        <v>2013</v>
      </c>
      <c r="E1230" s="10" t="s">
        <v>8082</v>
      </c>
      <c r="F1230" t="s">
        <v>9705</v>
      </c>
      <c r="G1230" t="s">
        <v>180</v>
      </c>
    </row>
    <row r="1231" spans="1:7" x14ac:dyDescent="0.25">
      <c r="A1231" t="s">
        <v>1248</v>
      </c>
      <c r="B1231" t="s">
        <v>8068</v>
      </c>
      <c r="C1231">
        <v>2020</v>
      </c>
      <c r="E1231" s="10" t="s">
        <v>8082</v>
      </c>
      <c r="F1231" t="s">
        <v>9706</v>
      </c>
      <c r="G1231" t="s">
        <v>180</v>
      </c>
    </row>
    <row r="1232" spans="1:7" x14ac:dyDescent="0.25">
      <c r="A1232" t="s">
        <v>1287</v>
      </c>
      <c r="B1232" t="s">
        <v>8068</v>
      </c>
      <c r="C1232">
        <v>2019</v>
      </c>
      <c r="E1232" s="10" t="s">
        <v>8082</v>
      </c>
      <c r="F1232" t="s">
        <v>9707</v>
      </c>
      <c r="G1232" t="s">
        <v>180</v>
      </c>
    </row>
    <row r="1233" spans="1:7" x14ac:dyDescent="0.25">
      <c r="A1233" t="s">
        <v>1137</v>
      </c>
      <c r="B1233" t="s">
        <v>7811</v>
      </c>
      <c r="C1233">
        <v>2012</v>
      </c>
      <c r="E1233" t="s">
        <v>7810</v>
      </c>
      <c r="F1233" t="s">
        <v>8731</v>
      </c>
      <c r="G1233" t="s">
        <v>3980</v>
      </c>
    </row>
    <row r="1234" spans="1:7" x14ac:dyDescent="0.25">
      <c r="A1234" t="s">
        <v>2166</v>
      </c>
      <c r="B1234" t="s">
        <v>7811</v>
      </c>
      <c r="C1234">
        <v>2013</v>
      </c>
      <c r="E1234" t="s">
        <v>7813</v>
      </c>
      <c r="F1234" t="s">
        <v>9019</v>
      </c>
      <c r="G1234" t="s">
        <v>3980</v>
      </c>
    </row>
    <row r="1235" spans="1:7" x14ac:dyDescent="0.25">
      <c r="A1235" t="s">
        <v>155</v>
      </c>
      <c r="B1235" t="s">
        <v>7811</v>
      </c>
      <c r="C1235">
        <v>2011</v>
      </c>
      <c r="E1235" t="s">
        <v>7810</v>
      </c>
      <c r="F1235" t="s">
        <v>9260</v>
      </c>
      <c r="G1235" t="s">
        <v>3980</v>
      </c>
    </row>
    <row r="1236" spans="1:7" x14ac:dyDescent="0.25">
      <c r="A1236" t="s">
        <v>2797</v>
      </c>
      <c r="B1236" t="s">
        <v>2403</v>
      </c>
      <c r="C1236">
        <v>2021</v>
      </c>
      <c r="E1236" t="s">
        <v>3006</v>
      </c>
      <c r="F1236" t="s">
        <v>9708</v>
      </c>
      <c r="G1236" t="s">
        <v>180</v>
      </c>
    </row>
    <row r="1237" spans="1:7" x14ac:dyDescent="0.25">
      <c r="A1237" t="s">
        <v>1378</v>
      </c>
      <c r="B1237" t="s">
        <v>2407</v>
      </c>
      <c r="C1237">
        <v>2013</v>
      </c>
      <c r="E1237" s="10" t="s">
        <v>8362</v>
      </c>
      <c r="F1237" t="s">
        <v>9709</v>
      </c>
      <c r="G1237" t="s">
        <v>180</v>
      </c>
    </row>
    <row r="1238" spans="1:7" x14ac:dyDescent="0.25">
      <c r="A1238" t="s">
        <v>1436</v>
      </c>
      <c r="B1238" t="s">
        <v>2407</v>
      </c>
      <c r="C1238">
        <v>2018</v>
      </c>
      <c r="E1238" t="s">
        <v>3243</v>
      </c>
      <c r="F1238" t="s">
        <v>9710</v>
      </c>
      <c r="G1238" t="s">
        <v>180</v>
      </c>
    </row>
    <row r="1239" spans="1:7" x14ac:dyDescent="0.25">
      <c r="A1239" t="s">
        <v>1848</v>
      </c>
      <c r="B1239" t="s">
        <v>2407</v>
      </c>
      <c r="C1239">
        <v>2015</v>
      </c>
      <c r="E1239" s="10" t="s">
        <v>8362</v>
      </c>
      <c r="F1239" t="s">
        <v>8939</v>
      </c>
      <c r="G1239" t="s">
        <v>3980</v>
      </c>
    </row>
    <row r="1240" spans="1:7" x14ac:dyDescent="0.25">
      <c r="A1240" t="s">
        <v>866</v>
      </c>
      <c r="B1240" t="s">
        <v>2409</v>
      </c>
      <c r="C1240">
        <v>2019</v>
      </c>
      <c r="E1240" t="s">
        <v>2975</v>
      </c>
      <c r="F1240" t="s">
        <v>9711</v>
      </c>
      <c r="G1240" t="s">
        <v>180</v>
      </c>
    </row>
    <row r="1241" spans="1:7" x14ac:dyDescent="0.25">
      <c r="A1241" t="s">
        <v>90</v>
      </c>
      <c r="B1241" t="s">
        <v>2409</v>
      </c>
      <c r="C1241">
        <v>2017</v>
      </c>
      <c r="E1241" t="s">
        <v>2975</v>
      </c>
      <c r="F1241" t="s">
        <v>9712</v>
      </c>
      <c r="G1241" t="s">
        <v>180</v>
      </c>
    </row>
    <row r="1242" spans="1:7" x14ac:dyDescent="0.25">
      <c r="A1242" t="s">
        <v>2421</v>
      </c>
      <c r="B1242" t="s">
        <v>2413</v>
      </c>
      <c r="C1242">
        <v>2008</v>
      </c>
      <c r="D1242" t="s">
        <v>180</v>
      </c>
      <c r="F1242" t="s">
        <v>9713</v>
      </c>
      <c r="G1242" t="s">
        <v>3980</v>
      </c>
    </row>
    <row r="1243" spans="1:7" x14ac:dyDescent="0.25">
      <c r="A1243" t="s">
        <v>2413</v>
      </c>
      <c r="B1243" t="s">
        <v>2417</v>
      </c>
      <c r="C1243">
        <v>2012</v>
      </c>
      <c r="D1243" t="s">
        <v>180</v>
      </c>
      <c r="F1243" t="s">
        <v>9714</v>
      </c>
      <c r="G1243" t="s">
        <v>3980</v>
      </c>
    </row>
    <row r="1244" spans="1:7" x14ac:dyDescent="0.25">
      <c r="A1244" t="s">
        <v>1788</v>
      </c>
      <c r="B1244" t="s">
        <v>2421</v>
      </c>
      <c r="C1244">
        <v>1987</v>
      </c>
      <c r="E1244" t="s">
        <v>3278</v>
      </c>
      <c r="F1244" t="s">
        <v>8909</v>
      </c>
      <c r="G1244" t="s">
        <v>3980</v>
      </c>
    </row>
    <row r="1245" spans="1:7" x14ac:dyDescent="0.25">
      <c r="A1245" t="s">
        <v>339</v>
      </c>
      <c r="B1245" t="s">
        <v>2424</v>
      </c>
      <c r="C1245">
        <v>2022</v>
      </c>
      <c r="E1245" t="s">
        <v>2975</v>
      </c>
      <c r="F1245" t="s">
        <v>8457</v>
      </c>
      <c r="G1245" t="s">
        <v>3980</v>
      </c>
    </row>
    <row r="1246" spans="1:7" x14ac:dyDescent="0.25">
      <c r="A1246" t="s">
        <v>1569</v>
      </c>
      <c r="B1246" t="s">
        <v>2424</v>
      </c>
      <c r="C1246">
        <v>2021</v>
      </c>
      <c r="E1246" t="s">
        <v>2975</v>
      </c>
      <c r="F1246" t="s">
        <v>8857</v>
      </c>
      <c r="G1246" t="s">
        <v>3980</v>
      </c>
    </row>
    <row r="1247" spans="1:7" x14ac:dyDescent="0.25">
      <c r="A1247" t="s">
        <v>90</v>
      </c>
      <c r="B1247" t="s">
        <v>2424</v>
      </c>
      <c r="C1247">
        <v>2017</v>
      </c>
      <c r="E1247" t="s">
        <v>2975</v>
      </c>
      <c r="F1247" t="s">
        <v>9121</v>
      </c>
      <c r="G1247" t="s">
        <v>3980</v>
      </c>
    </row>
    <row r="1248" spans="1:7" x14ac:dyDescent="0.25">
      <c r="A1248" t="s">
        <v>1569</v>
      </c>
      <c r="B1248" t="s">
        <v>14080</v>
      </c>
      <c r="C1248">
        <v>2021</v>
      </c>
      <c r="E1248" s="10" t="s">
        <v>14079</v>
      </c>
      <c r="F1248" t="s">
        <v>14081</v>
      </c>
      <c r="G1248" t="s">
        <v>3980</v>
      </c>
    </row>
    <row r="1249" spans="1:7" x14ac:dyDescent="0.25">
      <c r="A1249" t="s">
        <v>2917</v>
      </c>
      <c r="B1249" t="s">
        <v>14080</v>
      </c>
      <c r="C1249">
        <v>2022</v>
      </c>
      <c r="D1249" t="s">
        <v>180</v>
      </c>
      <c r="F1249" t="s">
        <v>14093</v>
      </c>
      <c r="G1249" t="s">
        <v>3980</v>
      </c>
    </row>
    <row r="1250" spans="1:7" x14ac:dyDescent="0.25">
      <c r="A1250" t="s">
        <v>1585</v>
      </c>
      <c r="B1250" t="s">
        <v>2428</v>
      </c>
      <c r="C1250">
        <v>2019</v>
      </c>
      <c r="E1250" s="10" t="s">
        <v>8325</v>
      </c>
      <c r="F1250" t="s">
        <v>8861</v>
      </c>
      <c r="G1250" t="s">
        <v>3980</v>
      </c>
    </row>
    <row r="1251" spans="1:7" x14ac:dyDescent="0.25">
      <c r="A1251" t="s">
        <v>2797</v>
      </c>
      <c r="B1251" t="s">
        <v>2428</v>
      </c>
      <c r="C1251">
        <v>2021</v>
      </c>
      <c r="E1251" t="s">
        <v>3006</v>
      </c>
      <c r="F1251" t="s">
        <v>9715</v>
      </c>
      <c r="G1251" t="s">
        <v>180</v>
      </c>
    </row>
    <row r="1252" spans="1:7" x14ac:dyDescent="0.25">
      <c r="A1252" t="s">
        <v>1287</v>
      </c>
      <c r="B1252" t="s">
        <v>2432</v>
      </c>
      <c r="C1252">
        <v>2019</v>
      </c>
      <c r="E1252" t="s">
        <v>2975</v>
      </c>
      <c r="F1252" t="s">
        <v>8779</v>
      </c>
      <c r="G1252" t="s">
        <v>3980</v>
      </c>
    </row>
    <row r="1253" spans="1:7" x14ac:dyDescent="0.25">
      <c r="A1253" t="s">
        <v>90</v>
      </c>
      <c r="B1253" t="s">
        <v>2432</v>
      </c>
      <c r="C1253">
        <v>2017</v>
      </c>
      <c r="E1253" t="s">
        <v>2975</v>
      </c>
      <c r="F1253" t="s">
        <v>9122</v>
      </c>
      <c r="G1253" t="s">
        <v>3980</v>
      </c>
    </row>
    <row r="1254" spans="1:7" x14ac:dyDescent="0.25">
      <c r="A1254" t="s">
        <v>2421</v>
      </c>
      <c r="B1254" t="s">
        <v>2436</v>
      </c>
      <c r="C1254">
        <v>2008</v>
      </c>
      <c r="E1254" t="s">
        <v>2439</v>
      </c>
      <c r="F1254" t="s">
        <v>9184</v>
      </c>
      <c r="G1254" t="s">
        <v>3980</v>
      </c>
    </row>
    <row r="1255" spans="1:7" x14ac:dyDescent="0.25">
      <c r="A1255" t="s">
        <v>249</v>
      </c>
      <c r="B1255" t="s">
        <v>2440</v>
      </c>
      <c r="C1255">
        <v>1994</v>
      </c>
      <c r="E1255" t="s">
        <v>2991</v>
      </c>
      <c r="F1255" t="s">
        <v>8432</v>
      </c>
      <c r="G1255" t="s">
        <v>3980</v>
      </c>
    </row>
    <row r="1256" spans="1:7" x14ac:dyDescent="0.25">
      <c r="A1256" t="s">
        <v>546</v>
      </c>
      <c r="B1256" t="s">
        <v>2440</v>
      </c>
      <c r="C1256">
        <v>2010</v>
      </c>
      <c r="D1256" t="s">
        <v>180</v>
      </c>
      <c r="F1256" t="s">
        <v>9716</v>
      </c>
      <c r="G1256" t="s">
        <v>3980</v>
      </c>
    </row>
    <row r="1257" spans="1:7" x14ac:dyDescent="0.25">
      <c r="A1257" t="s">
        <v>346</v>
      </c>
      <c r="B1257" t="s">
        <v>2448</v>
      </c>
      <c r="C1257">
        <v>2023</v>
      </c>
      <c r="E1257" t="s">
        <v>3006</v>
      </c>
      <c r="F1257" t="s">
        <v>9717</v>
      </c>
      <c r="G1257" t="s">
        <v>180</v>
      </c>
    </row>
    <row r="1258" spans="1:7" x14ac:dyDescent="0.25">
      <c r="A1258" t="s">
        <v>2370</v>
      </c>
      <c r="B1258" t="s">
        <v>2448</v>
      </c>
      <c r="C1258">
        <v>2021</v>
      </c>
      <c r="E1258" t="s">
        <v>2975</v>
      </c>
      <c r="F1258" t="s">
        <v>9153</v>
      </c>
      <c r="G1258" t="s">
        <v>3980</v>
      </c>
    </row>
    <row r="1259" spans="1:7" x14ac:dyDescent="0.25">
      <c r="A1259" t="s">
        <v>155</v>
      </c>
      <c r="B1259" t="s">
        <v>2452</v>
      </c>
      <c r="C1259">
        <v>2011</v>
      </c>
      <c r="E1259" t="s">
        <v>3402</v>
      </c>
      <c r="F1259" t="s">
        <v>9261</v>
      </c>
      <c r="G1259" t="s">
        <v>3980</v>
      </c>
    </row>
    <row r="1260" spans="1:7" x14ac:dyDescent="0.25">
      <c r="A1260" t="s">
        <v>752</v>
      </c>
      <c r="B1260" t="s">
        <v>8290</v>
      </c>
      <c r="C1260">
        <v>2018</v>
      </c>
      <c r="E1260" s="10" t="s">
        <v>8300</v>
      </c>
      <c r="F1260" t="s">
        <v>9998</v>
      </c>
      <c r="G1260" t="s">
        <v>180</v>
      </c>
    </row>
    <row r="1261" spans="1:7" x14ac:dyDescent="0.25">
      <c r="A1261" t="s">
        <v>1436</v>
      </c>
      <c r="B1261" t="s">
        <v>8290</v>
      </c>
      <c r="C1261">
        <v>2018</v>
      </c>
      <c r="E1261" s="10" t="s">
        <v>8300</v>
      </c>
      <c r="F1261" t="s">
        <v>9998</v>
      </c>
      <c r="G1261" t="s">
        <v>180</v>
      </c>
    </row>
    <row r="1262" spans="1:7" x14ac:dyDescent="0.25">
      <c r="A1262" t="s">
        <v>90</v>
      </c>
      <c r="B1262" t="s">
        <v>8290</v>
      </c>
      <c r="C1262">
        <v>2017</v>
      </c>
      <c r="E1262" s="10" t="s">
        <v>8300</v>
      </c>
      <c r="F1262" t="s">
        <v>9998</v>
      </c>
      <c r="G1262" t="s">
        <v>180</v>
      </c>
    </row>
    <row r="1263" spans="1:7" x14ac:dyDescent="0.25">
      <c r="A1263" t="s">
        <v>178</v>
      </c>
      <c r="B1263" t="s">
        <v>2456</v>
      </c>
      <c r="C1263">
        <v>2022</v>
      </c>
      <c r="E1263" s="10" t="s">
        <v>2459</v>
      </c>
      <c r="F1263" t="s">
        <v>8419</v>
      </c>
      <c r="G1263" t="s">
        <v>3980</v>
      </c>
    </row>
    <row r="1264" spans="1:7" x14ac:dyDescent="0.25">
      <c r="A1264" t="s">
        <v>450</v>
      </c>
      <c r="B1264" t="s">
        <v>2456</v>
      </c>
      <c r="C1264">
        <v>2022</v>
      </c>
      <c r="E1264" s="10" t="s">
        <v>2459</v>
      </c>
      <c r="F1264" t="s">
        <v>8503</v>
      </c>
      <c r="G1264" t="s">
        <v>3980</v>
      </c>
    </row>
    <row r="1265" spans="1:7" x14ac:dyDescent="0.25">
      <c r="A1265" t="s">
        <v>490</v>
      </c>
      <c r="B1265" t="s">
        <v>2456</v>
      </c>
      <c r="C1265">
        <v>2022</v>
      </c>
      <c r="E1265" s="10" t="s">
        <v>2459</v>
      </c>
      <c r="F1265" t="s">
        <v>8525</v>
      </c>
      <c r="G1265" t="s">
        <v>3980</v>
      </c>
    </row>
    <row r="1266" spans="1:7" x14ac:dyDescent="0.25">
      <c r="A1266" t="s">
        <v>1836</v>
      </c>
      <c r="B1266" t="s">
        <v>2456</v>
      </c>
      <c r="C1266">
        <v>2019</v>
      </c>
      <c r="E1266" s="10" t="s">
        <v>2459</v>
      </c>
      <c r="F1266" t="s">
        <v>8919</v>
      </c>
      <c r="G1266" t="s">
        <v>3980</v>
      </c>
    </row>
    <row r="1267" spans="1:7" x14ac:dyDescent="0.25">
      <c r="A1267" t="s">
        <v>2185</v>
      </c>
      <c r="B1267" t="s">
        <v>2456</v>
      </c>
      <c r="C1267">
        <v>2022</v>
      </c>
      <c r="E1267" s="10" t="s">
        <v>2459</v>
      </c>
      <c r="F1267" t="s">
        <v>9024</v>
      </c>
      <c r="G1267" t="s">
        <v>3980</v>
      </c>
    </row>
    <row r="1268" spans="1:7" x14ac:dyDescent="0.25">
      <c r="A1268" t="s">
        <v>8333</v>
      </c>
      <c r="B1268" t="s">
        <v>2456</v>
      </c>
      <c r="C1268">
        <v>2022</v>
      </c>
      <c r="E1268" s="10" t="s">
        <v>2459</v>
      </c>
      <c r="F1268" t="s">
        <v>9027</v>
      </c>
      <c r="G1268" t="s">
        <v>3980</v>
      </c>
    </row>
    <row r="1269" spans="1:7" x14ac:dyDescent="0.25">
      <c r="A1269" t="s">
        <v>2390</v>
      </c>
      <c r="B1269" t="s">
        <v>2456</v>
      </c>
      <c r="C1269">
        <v>2022</v>
      </c>
      <c r="E1269" s="10" t="s">
        <v>2459</v>
      </c>
      <c r="F1269" t="s">
        <v>9155</v>
      </c>
      <c r="G1269" t="s">
        <v>3980</v>
      </c>
    </row>
    <row r="1270" spans="1:7" x14ac:dyDescent="0.25">
      <c r="A1270" t="s">
        <v>2403</v>
      </c>
      <c r="B1270" t="s">
        <v>2456</v>
      </c>
      <c r="C1270">
        <v>2022</v>
      </c>
      <c r="E1270" s="10" t="s">
        <v>2459</v>
      </c>
      <c r="F1270" t="s">
        <v>9156</v>
      </c>
      <c r="G1270" t="s">
        <v>3980</v>
      </c>
    </row>
    <row r="1271" spans="1:7" x14ac:dyDescent="0.25">
      <c r="A1271" t="s">
        <v>2797</v>
      </c>
      <c r="B1271" t="s">
        <v>2456</v>
      </c>
      <c r="C1271">
        <v>2021</v>
      </c>
      <c r="E1271" s="10" t="s">
        <v>2459</v>
      </c>
      <c r="F1271" t="s">
        <v>9718</v>
      </c>
      <c r="G1271" t="s">
        <v>180</v>
      </c>
    </row>
    <row r="1272" spans="1:7" x14ac:dyDescent="0.25">
      <c r="A1272" t="s">
        <v>2821</v>
      </c>
      <c r="B1272" t="s">
        <v>2456</v>
      </c>
      <c r="C1272">
        <v>2022</v>
      </c>
      <c r="E1272" s="10" t="s">
        <v>2459</v>
      </c>
      <c r="F1272" t="s">
        <v>9324</v>
      </c>
      <c r="G1272" t="s">
        <v>3980</v>
      </c>
    </row>
    <row r="1273" spans="1:7" x14ac:dyDescent="0.25">
      <c r="A1273" t="s">
        <v>1287</v>
      </c>
      <c r="B1273" t="s">
        <v>9937</v>
      </c>
      <c r="C1273">
        <v>2019</v>
      </c>
      <c r="E1273" s="10" t="s">
        <v>9936</v>
      </c>
      <c r="F1273" t="s">
        <v>9941</v>
      </c>
      <c r="G1273" t="s">
        <v>3980</v>
      </c>
    </row>
    <row r="1274" spans="1:7" x14ac:dyDescent="0.25">
      <c r="A1274" t="s">
        <v>2088</v>
      </c>
      <c r="B1274" t="s">
        <v>9937</v>
      </c>
      <c r="C1274">
        <v>2023</v>
      </c>
      <c r="E1274" s="10" t="s">
        <v>9936</v>
      </c>
      <c r="F1274" t="s">
        <v>9942</v>
      </c>
      <c r="G1274" t="s">
        <v>3980</v>
      </c>
    </row>
    <row r="1275" spans="1:7" x14ac:dyDescent="0.25">
      <c r="A1275" t="s">
        <v>90</v>
      </c>
      <c r="B1275" t="s">
        <v>9937</v>
      </c>
      <c r="C1275">
        <v>2017</v>
      </c>
      <c r="E1275" s="10" t="s">
        <v>9936</v>
      </c>
      <c r="F1275" t="s">
        <v>9940</v>
      </c>
      <c r="G1275" t="s">
        <v>3980</v>
      </c>
    </row>
    <row r="1276" spans="1:7" x14ac:dyDescent="0.25">
      <c r="A1276" t="s">
        <v>1287</v>
      </c>
      <c r="B1276" t="s">
        <v>2460</v>
      </c>
      <c r="C1276">
        <v>2019</v>
      </c>
      <c r="E1276" s="10" t="s">
        <v>14014</v>
      </c>
      <c r="F1276" t="s">
        <v>9719</v>
      </c>
      <c r="G1276" t="s">
        <v>3980</v>
      </c>
    </row>
    <row r="1277" spans="1:7" x14ac:dyDescent="0.25">
      <c r="A1277" t="s">
        <v>90</v>
      </c>
      <c r="B1277" t="s">
        <v>2464</v>
      </c>
      <c r="C1277">
        <v>2017</v>
      </c>
      <c r="E1277" s="10" t="s">
        <v>3369</v>
      </c>
      <c r="F1277" t="s">
        <v>9123</v>
      </c>
      <c r="G1277" t="s">
        <v>3980</v>
      </c>
    </row>
    <row r="1278" spans="1:7" x14ac:dyDescent="0.25">
      <c r="A1278" t="s">
        <v>346</v>
      </c>
      <c r="B1278" t="s">
        <v>2468</v>
      </c>
      <c r="C1278">
        <v>2023</v>
      </c>
      <c r="E1278" t="s">
        <v>3042</v>
      </c>
      <c r="F1278" t="s">
        <v>8494</v>
      </c>
      <c r="G1278" t="s">
        <v>3980</v>
      </c>
    </row>
    <row r="1279" spans="1:7" x14ac:dyDescent="0.25">
      <c r="A1279" t="s">
        <v>1569</v>
      </c>
      <c r="B1279" t="s">
        <v>2468</v>
      </c>
      <c r="C1279">
        <v>2021</v>
      </c>
      <c r="E1279" t="s">
        <v>3042</v>
      </c>
      <c r="F1279" t="s">
        <v>8858</v>
      </c>
      <c r="G1279" t="s">
        <v>3980</v>
      </c>
    </row>
    <row r="1280" spans="1:7" x14ac:dyDescent="0.25">
      <c r="A1280" t="s">
        <v>1944</v>
      </c>
      <c r="B1280" t="s">
        <v>2468</v>
      </c>
      <c r="C1280">
        <v>2022</v>
      </c>
      <c r="E1280" t="s">
        <v>3042</v>
      </c>
      <c r="F1280" t="s">
        <v>8954</v>
      </c>
      <c r="G1280" t="s">
        <v>3980</v>
      </c>
    </row>
    <row r="1281" spans="1:7" x14ac:dyDescent="0.25">
      <c r="A1281" t="s">
        <v>490</v>
      </c>
      <c r="B1281" t="s">
        <v>8062</v>
      </c>
      <c r="C1281">
        <v>2022</v>
      </c>
      <c r="E1281" s="10" t="s">
        <v>8081</v>
      </c>
      <c r="F1281" t="s">
        <v>8405</v>
      </c>
      <c r="G1281" t="s">
        <v>3980</v>
      </c>
    </row>
    <row r="1282" spans="1:7" x14ac:dyDescent="0.25">
      <c r="A1282" t="s">
        <v>840</v>
      </c>
      <c r="B1282" t="s">
        <v>8062</v>
      </c>
      <c r="C1282">
        <v>1996</v>
      </c>
      <c r="E1282" s="10" t="s">
        <v>8081</v>
      </c>
      <c r="F1282" t="s">
        <v>8626</v>
      </c>
      <c r="G1282" t="s">
        <v>3980</v>
      </c>
    </row>
    <row r="1283" spans="1:7" x14ac:dyDescent="0.25">
      <c r="A1283" t="s">
        <v>2797</v>
      </c>
      <c r="B1283" t="s">
        <v>8062</v>
      </c>
      <c r="C1283">
        <v>2021</v>
      </c>
      <c r="E1283" s="10" t="s">
        <v>8081</v>
      </c>
      <c r="F1283" t="s">
        <v>9314</v>
      </c>
      <c r="G1283" t="s">
        <v>3980</v>
      </c>
    </row>
    <row r="1284" spans="1:7" x14ac:dyDescent="0.25">
      <c r="A1284" t="s">
        <v>249</v>
      </c>
      <c r="B1284" t="s">
        <v>2474</v>
      </c>
      <c r="C1284">
        <v>1994</v>
      </c>
      <c r="E1284" s="10" t="s">
        <v>2992</v>
      </c>
      <c r="F1284" t="s">
        <v>14013</v>
      </c>
      <c r="G1284" t="s">
        <v>3980</v>
      </c>
    </row>
    <row r="1285" spans="1:7" x14ac:dyDescent="0.25">
      <c r="A1285" t="s">
        <v>739</v>
      </c>
      <c r="B1285" t="s">
        <v>2474</v>
      </c>
      <c r="C1285">
        <v>2015</v>
      </c>
      <c r="E1285" s="10" t="s">
        <v>2992</v>
      </c>
      <c r="F1285" t="s">
        <v>14013</v>
      </c>
      <c r="G1285" t="s">
        <v>3980</v>
      </c>
    </row>
    <row r="1286" spans="1:7" x14ac:dyDescent="0.25">
      <c r="A1286" t="s">
        <v>840</v>
      </c>
      <c r="B1286" t="s">
        <v>2474</v>
      </c>
      <c r="C1286">
        <v>1996</v>
      </c>
      <c r="E1286" s="10" t="s">
        <v>2992</v>
      </c>
      <c r="F1286" t="s">
        <v>14013</v>
      </c>
      <c r="G1286" t="s">
        <v>3980</v>
      </c>
    </row>
    <row r="1287" spans="1:7" x14ac:dyDescent="0.25">
      <c r="A1287" t="s">
        <v>2421</v>
      </c>
      <c r="B1287" t="s">
        <v>2478</v>
      </c>
      <c r="C1287">
        <v>2008</v>
      </c>
      <c r="E1287" t="s">
        <v>3388</v>
      </c>
      <c r="F1287" t="s">
        <v>9720</v>
      </c>
      <c r="G1287" t="s">
        <v>180</v>
      </c>
    </row>
    <row r="1288" spans="1:7" x14ac:dyDescent="0.25">
      <c r="A1288" t="s">
        <v>1531</v>
      </c>
      <c r="B1288" t="s">
        <v>2482</v>
      </c>
      <c r="C1288">
        <v>1995</v>
      </c>
      <c r="E1288" t="s">
        <v>3248</v>
      </c>
      <c r="F1288" t="s">
        <v>8834</v>
      </c>
      <c r="G1288" t="s">
        <v>3980</v>
      </c>
    </row>
    <row r="1289" spans="1:7" x14ac:dyDescent="0.25">
      <c r="A1289" t="s">
        <v>1788</v>
      </c>
      <c r="B1289" t="s">
        <v>2482</v>
      </c>
      <c r="C1289">
        <v>1987</v>
      </c>
      <c r="E1289" t="s">
        <v>3248</v>
      </c>
      <c r="F1289" t="s">
        <v>8910</v>
      </c>
      <c r="G1289" t="s">
        <v>3980</v>
      </c>
    </row>
    <row r="1290" spans="1:7" x14ac:dyDescent="0.25">
      <c r="A1290" t="s">
        <v>1428</v>
      </c>
      <c r="B1290" t="s">
        <v>9875</v>
      </c>
      <c r="C1290">
        <v>2021</v>
      </c>
      <c r="E1290" s="10" t="s">
        <v>9874</v>
      </c>
      <c r="F1290" t="s">
        <v>9880</v>
      </c>
      <c r="G1290" t="s">
        <v>3980</v>
      </c>
    </row>
    <row r="1291" spans="1:7" x14ac:dyDescent="0.25">
      <c r="A1291" t="s">
        <v>90</v>
      </c>
      <c r="B1291" t="s">
        <v>9875</v>
      </c>
      <c r="C1291">
        <v>2017</v>
      </c>
      <c r="E1291" s="10" t="s">
        <v>9874</v>
      </c>
      <c r="F1291" t="s">
        <v>9879</v>
      </c>
      <c r="G1291" t="s">
        <v>3980</v>
      </c>
    </row>
    <row r="1292" spans="1:7" x14ac:dyDescent="0.25">
      <c r="A1292" t="s">
        <v>1848</v>
      </c>
      <c r="B1292" t="s">
        <v>2485</v>
      </c>
      <c r="C1292">
        <v>2015</v>
      </c>
      <c r="E1292" t="s">
        <v>2488</v>
      </c>
      <c r="F1292" t="s">
        <v>8940</v>
      </c>
      <c r="G1292" t="s">
        <v>3980</v>
      </c>
    </row>
    <row r="1293" spans="1:7" x14ac:dyDescent="0.25">
      <c r="A1293" t="s">
        <v>2421</v>
      </c>
      <c r="B1293" t="s">
        <v>2485</v>
      </c>
      <c r="C1293">
        <v>2008</v>
      </c>
      <c r="E1293" t="s">
        <v>3389</v>
      </c>
      <c r="F1293" t="s">
        <v>9185</v>
      </c>
      <c r="G1293" t="s">
        <v>3980</v>
      </c>
    </row>
    <row r="1294" spans="1:7" x14ac:dyDescent="0.25">
      <c r="A1294" t="s">
        <v>155</v>
      </c>
      <c r="B1294" t="s">
        <v>2485</v>
      </c>
      <c r="C1294">
        <v>2011</v>
      </c>
      <c r="E1294" t="s">
        <v>3389</v>
      </c>
      <c r="F1294" t="s">
        <v>9262</v>
      </c>
      <c r="G1294" t="s">
        <v>3980</v>
      </c>
    </row>
    <row r="1295" spans="1:7" x14ac:dyDescent="0.25">
      <c r="A1295" t="s">
        <v>1447</v>
      </c>
      <c r="B1295" t="s">
        <v>8375</v>
      </c>
      <c r="C1295">
        <v>2001</v>
      </c>
      <c r="E1295" s="10" t="s">
        <v>8374</v>
      </c>
      <c r="F1295" t="s">
        <v>14015</v>
      </c>
      <c r="G1295" t="s">
        <v>3980</v>
      </c>
    </row>
    <row r="1296" spans="1:7" x14ac:dyDescent="0.25">
      <c r="A1296" t="s">
        <v>1810</v>
      </c>
      <c r="B1296" t="s">
        <v>8375</v>
      </c>
      <c r="C1296">
        <v>2019</v>
      </c>
      <c r="E1296" t="s">
        <v>3286</v>
      </c>
      <c r="F1296" t="s">
        <v>8917</v>
      </c>
      <c r="G1296" t="s">
        <v>3980</v>
      </c>
    </row>
    <row r="1297" spans="1:7" x14ac:dyDescent="0.25">
      <c r="A1297" t="s">
        <v>2088</v>
      </c>
      <c r="B1297" t="s">
        <v>8375</v>
      </c>
      <c r="C1297">
        <v>2023</v>
      </c>
      <c r="E1297" s="10" t="s">
        <v>8374</v>
      </c>
      <c r="F1297" t="s">
        <v>14015</v>
      </c>
      <c r="G1297" t="s">
        <v>3980</v>
      </c>
    </row>
    <row r="1298" spans="1:7" x14ac:dyDescent="0.25">
      <c r="A1298" t="s">
        <v>2166</v>
      </c>
      <c r="B1298" t="s">
        <v>2491</v>
      </c>
      <c r="C1298">
        <v>2013</v>
      </c>
      <c r="E1298" t="s">
        <v>3327</v>
      </c>
      <c r="F1298" t="s">
        <v>9020</v>
      </c>
      <c r="G1298" t="s">
        <v>3980</v>
      </c>
    </row>
    <row r="1299" spans="1:7" x14ac:dyDescent="0.25">
      <c r="A1299" t="s">
        <v>907</v>
      </c>
      <c r="B1299" t="s">
        <v>2495</v>
      </c>
      <c r="C1299">
        <v>2013</v>
      </c>
      <c r="E1299" s="10" t="s">
        <v>8372</v>
      </c>
      <c r="F1299" t="s">
        <v>9721</v>
      </c>
      <c r="G1299" t="s">
        <v>180</v>
      </c>
    </row>
    <row r="1300" spans="1:7" x14ac:dyDescent="0.25">
      <c r="A1300" t="s">
        <v>1137</v>
      </c>
      <c r="B1300" t="s">
        <v>2495</v>
      </c>
      <c r="C1300">
        <v>2012</v>
      </c>
      <c r="E1300" t="s">
        <v>3191</v>
      </c>
      <c r="F1300" t="s">
        <v>9722</v>
      </c>
      <c r="G1300" t="s">
        <v>180</v>
      </c>
    </row>
    <row r="1301" spans="1:7" x14ac:dyDescent="0.25">
      <c r="A1301" t="s">
        <v>917</v>
      </c>
      <c r="B1301" t="s">
        <v>2499</v>
      </c>
      <c r="C1301">
        <v>2019</v>
      </c>
      <c r="E1301" t="s">
        <v>3143</v>
      </c>
      <c r="F1301" t="s">
        <v>8649</v>
      </c>
      <c r="G1301" t="s">
        <v>3980</v>
      </c>
    </row>
    <row r="1302" spans="1:7" x14ac:dyDescent="0.25">
      <c r="A1302" t="s">
        <v>90</v>
      </c>
      <c r="B1302" t="s">
        <v>2503</v>
      </c>
      <c r="C1302">
        <v>2017</v>
      </c>
      <c r="E1302" s="10" t="s">
        <v>8347</v>
      </c>
      <c r="F1302" t="s">
        <v>9124</v>
      </c>
      <c r="G1302" t="s">
        <v>3980</v>
      </c>
    </row>
    <row r="1303" spans="1:7" x14ac:dyDescent="0.25">
      <c r="A1303" t="s">
        <v>997</v>
      </c>
      <c r="B1303" t="s">
        <v>2507</v>
      </c>
      <c r="C1303">
        <v>2006</v>
      </c>
      <c r="E1303" t="s">
        <v>3165</v>
      </c>
      <c r="F1303" t="s">
        <v>9723</v>
      </c>
      <c r="G1303" t="s">
        <v>180</v>
      </c>
    </row>
    <row r="1304" spans="1:7" x14ac:dyDescent="0.25">
      <c r="A1304" t="s">
        <v>1287</v>
      </c>
      <c r="B1304" t="s">
        <v>2507</v>
      </c>
      <c r="C1304">
        <v>2019</v>
      </c>
      <c r="E1304" t="s">
        <v>3165</v>
      </c>
      <c r="F1304" t="s">
        <v>9341</v>
      </c>
      <c r="G1304" t="s">
        <v>3980</v>
      </c>
    </row>
    <row r="1305" spans="1:7" x14ac:dyDescent="0.25">
      <c r="A1305" t="s">
        <v>1542</v>
      </c>
      <c r="B1305" t="s">
        <v>2507</v>
      </c>
      <c r="C1305">
        <v>2021</v>
      </c>
      <c r="E1305" t="s">
        <v>3165</v>
      </c>
      <c r="F1305" t="s">
        <v>9342</v>
      </c>
      <c r="G1305" t="s">
        <v>3980</v>
      </c>
    </row>
    <row r="1306" spans="1:7" x14ac:dyDescent="0.25">
      <c r="A1306" t="s">
        <v>1569</v>
      </c>
      <c r="B1306" t="s">
        <v>2515</v>
      </c>
      <c r="C1306">
        <v>2021</v>
      </c>
      <c r="E1306" t="s">
        <v>3257</v>
      </c>
      <c r="F1306" t="s">
        <v>8859</v>
      </c>
      <c r="G1306" t="s">
        <v>3980</v>
      </c>
    </row>
    <row r="1307" spans="1:7" x14ac:dyDescent="0.25">
      <c r="A1307" t="s">
        <v>2088</v>
      </c>
      <c r="B1307" t="s">
        <v>2517</v>
      </c>
      <c r="C1307">
        <v>2023</v>
      </c>
      <c r="E1307" t="s">
        <v>3301</v>
      </c>
      <c r="F1307" t="s">
        <v>8962</v>
      </c>
      <c r="G1307" t="s">
        <v>3980</v>
      </c>
    </row>
    <row r="1308" spans="1:7" x14ac:dyDescent="0.25">
      <c r="A1308" t="s">
        <v>2129</v>
      </c>
      <c r="B1308" t="s">
        <v>2517</v>
      </c>
      <c r="C1308">
        <v>2020</v>
      </c>
      <c r="E1308" t="s">
        <v>3301</v>
      </c>
      <c r="F1308" t="s">
        <v>8980</v>
      </c>
      <c r="G1308" t="s">
        <v>3980</v>
      </c>
    </row>
    <row r="1309" spans="1:7" x14ac:dyDescent="0.25">
      <c r="A1309" t="s">
        <v>2139</v>
      </c>
      <c r="B1309" t="s">
        <v>2517</v>
      </c>
      <c r="C1309">
        <v>2020</v>
      </c>
      <c r="E1309" t="s">
        <v>3301</v>
      </c>
      <c r="F1309" t="s">
        <v>8986</v>
      </c>
      <c r="G1309" t="s">
        <v>3980</v>
      </c>
    </row>
    <row r="1310" spans="1:7" x14ac:dyDescent="0.25">
      <c r="A1310" t="s">
        <v>2797</v>
      </c>
      <c r="B1310" t="s">
        <v>2519</v>
      </c>
      <c r="C1310">
        <v>2021</v>
      </c>
      <c r="E1310" t="s">
        <v>3419</v>
      </c>
      <c r="F1310" t="s">
        <v>9315</v>
      </c>
      <c r="G1310" t="s">
        <v>3980</v>
      </c>
    </row>
    <row r="1311" spans="1:7" x14ac:dyDescent="0.25">
      <c r="A1311" t="s">
        <v>1137</v>
      </c>
      <c r="B1311" t="s">
        <v>2523</v>
      </c>
      <c r="C1311">
        <v>2012</v>
      </c>
      <c r="E1311" t="s">
        <v>3206</v>
      </c>
      <c r="F1311" t="s">
        <v>8732</v>
      </c>
      <c r="G1311" t="s">
        <v>3980</v>
      </c>
    </row>
    <row r="1312" spans="1:7" x14ac:dyDescent="0.25">
      <c r="A1312" t="s">
        <v>2421</v>
      </c>
      <c r="B1312" t="s">
        <v>2523</v>
      </c>
      <c r="C1312">
        <v>2008</v>
      </c>
      <c r="E1312" t="s">
        <v>3206</v>
      </c>
      <c r="F1312" t="s">
        <v>9186</v>
      </c>
      <c r="G1312" t="s">
        <v>3980</v>
      </c>
    </row>
    <row r="1313" spans="1:7" x14ac:dyDescent="0.25">
      <c r="A1313" t="s">
        <v>155</v>
      </c>
      <c r="B1313" t="s">
        <v>2523</v>
      </c>
      <c r="C1313">
        <v>2011</v>
      </c>
      <c r="E1313" t="s">
        <v>3206</v>
      </c>
      <c r="F1313" t="s">
        <v>9263</v>
      </c>
      <c r="G1313" t="s">
        <v>3980</v>
      </c>
    </row>
    <row r="1314" spans="1:7" x14ac:dyDescent="0.25">
      <c r="A1314" t="s">
        <v>334</v>
      </c>
      <c r="B1314" t="s">
        <v>2530</v>
      </c>
      <c r="C1314">
        <v>1997</v>
      </c>
      <c r="E1314" t="s">
        <v>3003</v>
      </c>
      <c r="F1314" t="s">
        <v>8445</v>
      </c>
      <c r="G1314" t="s">
        <v>3980</v>
      </c>
    </row>
    <row r="1315" spans="1:7" x14ac:dyDescent="0.25">
      <c r="A1315" t="s">
        <v>1039</v>
      </c>
      <c r="B1315" t="s">
        <v>2530</v>
      </c>
      <c r="C1315">
        <v>2016</v>
      </c>
      <c r="E1315" t="s">
        <v>3003</v>
      </c>
      <c r="F1315" t="s">
        <v>8697</v>
      </c>
      <c r="G1315" t="s">
        <v>3980</v>
      </c>
    </row>
    <row r="1316" spans="1:7" x14ac:dyDescent="0.25">
      <c r="A1316" t="s">
        <v>2530</v>
      </c>
      <c r="B1316" t="s">
        <v>2533</v>
      </c>
      <c r="C1316">
        <v>2021</v>
      </c>
      <c r="D1316" t="s">
        <v>180</v>
      </c>
      <c r="F1316" t="s">
        <v>9724</v>
      </c>
      <c r="G1316" t="s">
        <v>3980</v>
      </c>
    </row>
    <row r="1317" spans="1:7" x14ac:dyDescent="0.25">
      <c r="A1317" t="s">
        <v>840</v>
      </c>
      <c r="B1317" t="s">
        <v>2536</v>
      </c>
      <c r="C1317">
        <v>1996</v>
      </c>
      <c r="E1317" t="s">
        <v>3130</v>
      </c>
      <c r="F1317" t="s">
        <v>8627</v>
      </c>
      <c r="G1317" t="s">
        <v>3980</v>
      </c>
    </row>
    <row r="1318" spans="1:7" x14ac:dyDescent="0.25">
      <c r="A1318" t="s">
        <v>1788</v>
      </c>
      <c r="B1318" t="s">
        <v>2536</v>
      </c>
      <c r="C1318">
        <v>1987</v>
      </c>
      <c r="E1318" t="s">
        <v>3279</v>
      </c>
      <c r="F1318" t="s">
        <v>8911</v>
      </c>
      <c r="G1318" t="s">
        <v>3980</v>
      </c>
    </row>
    <row r="1319" spans="1:7" x14ac:dyDescent="0.25">
      <c r="A1319" t="s">
        <v>2147</v>
      </c>
      <c r="B1319" t="s">
        <v>2536</v>
      </c>
      <c r="C1319">
        <v>1980</v>
      </c>
      <c r="E1319" t="s">
        <v>3279</v>
      </c>
      <c r="F1319" t="s">
        <v>9004</v>
      </c>
      <c r="G1319" t="s">
        <v>3980</v>
      </c>
    </row>
    <row r="1320" spans="1:7" x14ac:dyDescent="0.25">
      <c r="A1320" t="s">
        <v>1436</v>
      </c>
      <c r="B1320" t="s">
        <v>2539</v>
      </c>
      <c r="C1320">
        <v>2018</v>
      </c>
      <c r="E1320" t="s">
        <v>2975</v>
      </c>
      <c r="F1320" t="s">
        <v>8826</v>
      </c>
      <c r="G1320" t="s">
        <v>3980</v>
      </c>
    </row>
    <row r="1321" spans="1:7" x14ac:dyDescent="0.25">
      <c r="A1321" t="s">
        <v>1287</v>
      </c>
      <c r="B1321" t="s">
        <v>2543</v>
      </c>
      <c r="C1321">
        <v>2019</v>
      </c>
      <c r="E1321" t="s">
        <v>3227</v>
      </c>
      <c r="F1321" t="s">
        <v>8780</v>
      </c>
      <c r="G1321" t="s">
        <v>3980</v>
      </c>
    </row>
    <row r="1322" spans="1:7" x14ac:dyDescent="0.25">
      <c r="A1322" t="s">
        <v>2549</v>
      </c>
      <c r="B1322" t="s">
        <v>2547</v>
      </c>
      <c r="C1322">
        <v>2018</v>
      </c>
      <c r="D1322" t="s">
        <v>180</v>
      </c>
      <c r="F1322" t="s">
        <v>9725</v>
      </c>
      <c r="G1322" t="s">
        <v>3980</v>
      </c>
    </row>
    <row r="1323" spans="1:7" x14ac:dyDescent="0.25">
      <c r="A1323" t="s">
        <v>2125</v>
      </c>
      <c r="B1323" t="s">
        <v>2549</v>
      </c>
      <c r="C1323">
        <v>2013</v>
      </c>
      <c r="E1323" t="s">
        <v>3304</v>
      </c>
      <c r="F1323" t="s">
        <v>8969</v>
      </c>
      <c r="G1323" t="s">
        <v>3980</v>
      </c>
    </row>
    <row r="1324" spans="1:7" x14ac:dyDescent="0.25">
      <c r="A1324" t="s">
        <v>343</v>
      </c>
      <c r="B1324" t="s">
        <v>2553</v>
      </c>
      <c r="C1324">
        <v>2018</v>
      </c>
      <c r="E1324" t="s">
        <v>2975</v>
      </c>
      <c r="F1324" t="s">
        <v>8458</v>
      </c>
      <c r="G1324" t="s">
        <v>3980</v>
      </c>
    </row>
    <row r="1325" spans="1:7" x14ac:dyDescent="0.25">
      <c r="A1325" t="s">
        <v>346</v>
      </c>
      <c r="B1325" t="s">
        <v>2553</v>
      </c>
      <c r="C1325">
        <v>2023</v>
      </c>
      <c r="E1325" s="10" t="s">
        <v>9803</v>
      </c>
      <c r="F1325" t="s">
        <v>9999</v>
      </c>
      <c r="G1325" t="s">
        <v>180</v>
      </c>
    </row>
    <row r="1326" spans="1:7" x14ac:dyDescent="0.25">
      <c r="A1326" t="s">
        <v>9802</v>
      </c>
      <c r="B1326" t="s">
        <v>2553</v>
      </c>
      <c r="C1326">
        <v>2025</v>
      </c>
      <c r="E1326" s="10" t="s">
        <v>9803</v>
      </c>
      <c r="F1326" t="s">
        <v>9999</v>
      </c>
      <c r="G1326" t="s">
        <v>180</v>
      </c>
    </row>
    <row r="1327" spans="1:7" x14ac:dyDescent="0.25">
      <c r="A1327" t="s">
        <v>1291</v>
      </c>
      <c r="B1327" t="s">
        <v>2553</v>
      </c>
      <c r="C1327">
        <v>2024</v>
      </c>
      <c r="E1327" s="10" t="s">
        <v>9803</v>
      </c>
      <c r="F1327" t="s">
        <v>9999</v>
      </c>
      <c r="G1327" t="s">
        <v>180</v>
      </c>
    </row>
    <row r="1328" spans="1:7" x14ac:dyDescent="0.25">
      <c r="A1328" t="s">
        <v>90</v>
      </c>
      <c r="B1328" t="s">
        <v>2553</v>
      </c>
      <c r="C1328">
        <v>2017</v>
      </c>
      <c r="E1328" t="s">
        <v>3370</v>
      </c>
      <c r="F1328" t="s">
        <v>9125</v>
      </c>
      <c r="G1328" t="s">
        <v>3980</v>
      </c>
    </row>
    <row r="1329" spans="1:7" x14ac:dyDescent="0.25">
      <c r="A1329" t="s">
        <v>90</v>
      </c>
      <c r="B1329" t="s">
        <v>2556</v>
      </c>
      <c r="C1329">
        <v>2017</v>
      </c>
      <c r="E1329" t="s">
        <v>3371</v>
      </c>
      <c r="F1329" t="s">
        <v>9126</v>
      </c>
      <c r="G1329" t="s">
        <v>3980</v>
      </c>
    </row>
    <row r="1330" spans="1:7" x14ac:dyDescent="0.25">
      <c r="A1330" t="s">
        <v>2066</v>
      </c>
      <c r="B1330" t="s">
        <v>2560</v>
      </c>
      <c r="C1330">
        <v>2010</v>
      </c>
      <c r="E1330" t="s">
        <v>2975</v>
      </c>
      <c r="F1330" t="s">
        <v>8959</v>
      </c>
      <c r="G1330" t="s">
        <v>3980</v>
      </c>
    </row>
    <row r="1331" spans="1:7" x14ac:dyDescent="0.25">
      <c r="A1331" t="s">
        <v>155</v>
      </c>
      <c r="B1331" t="s">
        <v>2560</v>
      </c>
      <c r="C1331">
        <v>2011</v>
      </c>
      <c r="E1331" t="s">
        <v>2975</v>
      </c>
      <c r="F1331" t="s">
        <v>9264</v>
      </c>
      <c r="G1331" t="s">
        <v>3980</v>
      </c>
    </row>
    <row r="1332" spans="1:7" x14ac:dyDescent="0.25">
      <c r="A1332" t="s">
        <v>2797</v>
      </c>
      <c r="B1332" t="s">
        <v>2560</v>
      </c>
      <c r="C1332">
        <v>2021</v>
      </c>
      <c r="E1332" s="10" t="s">
        <v>8413</v>
      </c>
      <c r="F1332" t="s">
        <v>8414</v>
      </c>
      <c r="G1332" t="s">
        <v>3980</v>
      </c>
    </row>
    <row r="1333" spans="1:7" x14ac:dyDescent="0.25">
      <c r="A1333" t="s">
        <v>2587</v>
      </c>
      <c r="B1333" t="s">
        <v>14244</v>
      </c>
      <c r="C1333">
        <v>2019</v>
      </c>
      <c r="E1333" t="s">
        <v>2975</v>
      </c>
      <c r="F1333" t="s">
        <v>14307</v>
      </c>
      <c r="G1333" t="s">
        <v>3980</v>
      </c>
    </row>
    <row r="1334" spans="1:7" x14ac:dyDescent="0.25">
      <c r="A1334" t="s">
        <v>2940</v>
      </c>
      <c r="B1334" t="s">
        <v>2564</v>
      </c>
      <c r="C1334">
        <v>1994</v>
      </c>
      <c r="E1334" t="s">
        <v>3427</v>
      </c>
      <c r="F1334" t="s">
        <v>9334</v>
      </c>
      <c r="G1334" t="s">
        <v>3980</v>
      </c>
    </row>
    <row r="1335" spans="1:7" x14ac:dyDescent="0.25">
      <c r="A1335" t="s">
        <v>90</v>
      </c>
      <c r="B1335" t="s">
        <v>2568</v>
      </c>
      <c r="C1335">
        <v>2017</v>
      </c>
      <c r="E1335" t="s">
        <v>3372</v>
      </c>
      <c r="F1335" t="s">
        <v>9127</v>
      </c>
      <c r="G1335" t="s">
        <v>3980</v>
      </c>
    </row>
    <row r="1336" spans="1:7" x14ac:dyDescent="0.25">
      <c r="A1336" t="s">
        <v>977</v>
      </c>
      <c r="B1336" t="s">
        <v>2571</v>
      </c>
      <c r="C1336">
        <v>2010</v>
      </c>
      <c r="E1336" t="s">
        <v>3160</v>
      </c>
      <c r="F1336" t="s">
        <v>8666</v>
      </c>
      <c r="G1336" t="s">
        <v>3980</v>
      </c>
    </row>
    <row r="1337" spans="1:7" x14ac:dyDescent="0.25">
      <c r="A1337" t="s">
        <v>1754</v>
      </c>
      <c r="B1337" t="s">
        <v>2571</v>
      </c>
      <c r="C1337">
        <v>1995</v>
      </c>
      <c r="E1337" t="s">
        <v>3265</v>
      </c>
      <c r="F1337" t="s">
        <v>8887</v>
      </c>
      <c r="G1337" t="s">
        <v>3980</v>
      </c>
    </row>
    <row r="1338" spans="1:7" x14ac:dyDescent="0.25">
      <c r="A1338" t="s">
        <v>2564</v>
      </c>
      <c r="B1338" t="s">
        <v>2571</v>
      </c>
      <c r="C1338">
        <v>1998</v>
      </c>
      <c r="E1338" t="s">
        <v>3160</v>
      </c>
      <c r="F1338" t="s">
        <v>9208</v>
      </c>
      <c r="G1338" t="s">
        <v>3980</v>
      </c>
    </row>
    <row r="1339" spans="1:7" x14ac:dyDescent="0.25">
      <c r="A1339" t="s">
        <v>334</v>
      </c>
      <c r="B1339" t="s">
        <v>2580</v>
      </c>
      <c r="C1339">
        <v>1997</v>
      </c>
      <c r="D1339" t="s">
        <v>180</v>
      </c>
      <c r="F1339" t="s">
        <v>9726</v>
      </c>
      <c r="G1339" t="s">
        <v>3980</v>
      </c>
    </row>
    <row r="1340" spans="1:7" x14ac:dyDescent="0.25">
      <c r="A1340" t="s">
        <v>1287</v>
      </c>
      <c r="B1340" t="s">
        <v>2583</v>
      </c>
      <c r="C1340">
        <v>2019</v>
      </c>
      <c r="E1340" t="s">
        <v>3228</v>
      </c>
      <c r="F1340" t="s">
        <v>8781</v>
      </c>
      <c r="G1340" t="s">
        <v>3980</v>
      </c>
    </row>
    <row r="1341" spans="1:7" x14ac:dyDescent="0.25">
      <c r="A1341" t="s">
        <v>90</v>
      </c>
      <c r="B1341" t="s">
        <v>2583</v>
      </c>
      <c r="C1341">
        <v>2017</v>
      </c>
      <c r="E1341" s="10" t="s">
        <v>3228</v>
      </c>
      <c r="F1341" t="s">
        <v>9355</v>
      </c>
      <c r="G1341" t="s">
        <v>3980</v>
      </c>
    </row>
    <row r="1342" spans="1:7" x14ac:dyDescent="0.25">
      <c r="A1342" t="s">
        <v>155</v>
      </c>
      <c r="B1342" t="s">
        <v>2583</v>
      </c>
      <c r="C1342">
        <v>2011</v>
      </c>
      <c r="E1342" s="10" t="s">
        <v>9357</v>
      </c>
      <c r="F1342" t="s">
        <v>9356</v>
      </c>
      <c r="G1342" t="s">
        <v>3980</v>
      </c>
    </row>
    <row r="1343" spans="1:7" x14ac:dyDescent="0.25">
      <c r="A1343" t="s">
        <v>917</v>
      </c>
      <c r="B1343" t="s">
        <v>2587</v>
      </c>
      <c r="C1343">
        <v>2019</v>
      </c>
      <c r="E1343" t="s">
        <v>3144</v>
      </c>
      <c r="F1343" t="s">
        <v>8650</v>
      </c>
      <c r="G1343" t="s">
        <v>3980</v>
      </c>
    </row>
    <row r="1344" spans="1:7" x14ac:dyDescent="0.25">
      <c r="A1344" t="s">
        <v>2129</v>
      </c>
      <c r="B1344" t="s">
        <v>2589</v>
      </c>
      <c r="C1344">
        <v>2020</v>
      </c>
      <c r="E1344" s="10" t="s">
        <v>3307</v>
      </c>
      <c r="F1344" t="s">
        <v>9727</v>
      </c>
      <c r="G1344" t="s">
        <v>3980</v>
      </c>
    </row>
    <row r="1345" spans="1:7" x14ac:dyDescent="0.25">
      <c r="A1345" t="s">
        <v>567</v>
      </c>
      <c r="B1345" t="s">
        <v>2592</v>
      </c>
      <c r="C1345">
        <v>2019</v>
      </c>
      <c r="E1345" t="s">
        <v>3071</v>
      </c>
      <c r="F1345" t="s">
        <v>8535</v>
      </c>
      <c r="G1345" t="s">
        <v>3980</v>
      </c>
    </row>
    <row r="1346" spans="1:7" x14ac:dyDescent="0.25">
      <c r="A1346" t="s">
        <v>752</v>
      </c>
      <c r="B1346" t="s">
        <v>2592</v>
      </c>
      <c r="C1346">
        <v>2018</v>
      </c>
      <c r="E1346" t="s">
        <v>3071</v>
      </c>
      <c r="F1346" t="s">
        <v>8593</v>
      </c>
      <c r="G1346" t="s">
        <v>3980</v>
      </c>
    </row>
    <row r="1347" spans="1:7" x14ac:dyDescent="0.25">
      <c r="A1347" t="s">
        <v>1287</v>
      </c>
      <c r="B1347" t="s">
        <v>2592</v>
      </c>
      <c r="C1347">
        <v>2019</v>
      </c>
      <c r="E1347" t="s">
        <v>3229</v>
      </c>
      <c r="F1347" t="s">
        <v>8782</v>
      </c>
      <c r="G1347" t="s">
        <v>3980</v>
      </c>
    </row>
    <row r="1348" spans="1:7" x14ac:dyDescent="0.25">
      <c r="A1348" t="s">
        <v>2797</v>
      </c>
      <c r="B1348" t="s">
        <v>2596</v>
      </c>
      <c r="C1348">
        <v>2021</v>
      </c>
      <c r="E1348" t="s">
        <v>3006</v>
      </c>
      <c r="F1348" t="s">
        <v>9728</v>
      </c>
      <c r="G1348" t="s">
        <v>180</v>
      </c>
    </row>
    <row r="1349" spans="1:7" x14ac:dyDescent="0.25">
      <c r="A1349" t="s">
        <v>1137</v>
      </c>
      <c r="B1349" t="s">
        <v>2598</v>
      </c>
      <c r="C1349">
        <v>2012</v>
      </c>
      <c r="E1349" t="s">
        <v>2975</v>
      </c>
      <c r="F1349" t="s">
        <v>8733</v>
      </c>
      <c r="G1349" t="s">
        <v>3980</v>
      </c>
    </row>
    <row r="1350" spans="1:7" x14ac:dyDescent="0.25">
      <c r="A1350" t="s">
        <v>2797</v>
      </c>
      <c r="B1350" t="s">
        <v>2602</v>
      </c>
      <c r="C1350">
        <v>2021</v>
      </c>
      <c r="E1350" t="s">
        <v>3420</v>
      </c>
      <c r="F1350" t="s">
        <v>9729</v>
      </c>
      <c r="G1350" t="s">
        <v>180</v>
      </c>
    </row>
    <row r="1351" spans="1:7" x14ac:dyDescent="0.25">
      <c r="A1351" t="s">
        <v>2129</v>
      </c>
      <c r="B1351" t="s">
        <v>2605</v>
      </c>
      <c r="C1351">
        <v>2020</v>
      </c>
      <c r="E1351" t="s">
        <v>3308</v>
      </c>
      <c r="F1351" t="s">
        <v>9730</v>
      </c>
      <c r="G1351" t="s">
        <v>180</v>
      </c>
    </row>
    <row r="1352" spans="1:7" x14ac:dyDescent="0.25">
      <c r="A1352" t="s">
        <v>917</v>
      </c>
      <c r="B1352" t="s">
        <v>2607</v>
      </c>
      <c r="C1352">
        <v>2019</v>
      </c>
      <c r="E1352" t="s">
        <v>3145</v>
      </c>
      <c r="F1352" t="s">
        <v>9731</v>
      </c>
      <c r="G1352" t="s">
        <v>180</v>
      </c>
    </row>
    <row r="1353" spans="1:7" x14ac:dyDescent="0.25">
      <c r="A1353" t="s">
        <v>2587</v>
      </c>
      <c r="B1353" t="s">
        <v>2607</v>
      </c>
      <c r="C1353">
        <v>2019</v>
      </c>
      <c r="E1353" t="s">
        <v>3145</v>
      </c>
      <c r="F1353" t="s">
        <v>9214</v>
      </c>
      <c r="G1353" t="s">
        <v>3980</v>
      </c>
    </row>
    <row r="1354" spans="1:7" x14ac:dyDescent="0.25">
      <c r="A1354" t="s">
        <v>829</v>
      </c>
      <c r="B1354" t="s">
        <v>155</v>
      </c>
      <c r="C1354">
        <v>2010</v>
      </c>
      <c r="E1354" t="s">
        <v>3122</v>
      </c>
      <c r="F1354" t="s">
        <v>10000</v>
      </c>
      <c r="G1354" t="s">
        <v>180</v>
      </c>
    </row>
    <row r="1355" spans="1:7" x14ac:dyDescent="0.25">
      <c r="A1355" t="s">
        <v>2421</v>
      </c>
      <c r="B1355" t="s">
        <v>155</v>
      </c>
      <c r="C1355">
        <v>2008</v>
      </c>
      <c r="E1355" t="s">
        <v>3122</v>
      </c>
      <c r="F1355" t="s">
        <v>10000</v>
      </c>
      <c r="G1355" t="s">
        <v>180</v>
      </c>
    </row>
    <row r="1356" spans="1:7" x14ac:dyDescent="0.25">
      <c r="A1356" t="s">
        <v>155</v>
      </c>
      <c r="B1356" t="s">
        <v>2612</v>
      </c>
      <c r="C1356">
        <v>2011</v>
      </c>
      <c r="D1356" t="s">
        <v>180</v>
      </c>
      <c r="F1356" t="s">
        <v>9732</v>
      </c>
      <c r="G1356" t="s">
        <v>3980</v>
      </c>
    </row>
    <row r="1357" spans="1:7" x14ac:dyDescent="0.25">
      <c r="A1357" t="s">
        <v>616</v>
      </c>
      <c r="B1357" t="s">
        <v>2616</v>
      </c>
      <c r="C1357">
        <v>2017</v>
      </c>
      <c r="E1357" t="s">
        <v>3073</v>
      </c>
      <c r="F1357" t="s">
        <v>8538</v>
      </c>
      <c r="G1357" t="s">
        <v>3980</v>
      </c>
    </row>
    <row r="1358" spans="1:7" x14ac:dyDescent="0.25">
      <c r="A1358" t="s">
        <v>987</v>
      </c>
      <c r="B1358" t="s">
        <v>2616</v>
      </c>
      <c r="C1358">
        <v>2011</v>
      </c>
      <c r="E1358" t="s">
        <v>3073</v>
      </c>
      <c r="F1358" t="s">
        <v>8669</v>
      </c>
      <c r="G1358" t="s">
        <v>3980</v>
      </c>
    </row>
    <row r="1359" spans="1:7" x14ac:dyDescent="0.25">
      <c r="A1359" t="s">
        <v>997</v>
      </c>
      <c r="B1359" t="s">
        <v>2616</v>
      </c>
      <c r="C1359">
        <v>2006</v>
      </c>
      <c r="E1359" t="s">
        <v>3166</v>
      </c>
      <c r="F1359" t="s">
        <v>8673</v>
      </c>
      <c r="G1359" t="s">
        <v>3980</v>
      </c>
    </row>
    <row r="1360" spans="1:7" x14ac:dyDescent="0.25">
      <c r="A1360" t="s">
        <v>2147</v>
      </c>
      <c r="B1360" t="s">
        <v>2618</v>
      </c>
      <c r="C1360">
        <v>1980</v>
      </c>
      <c r="E1360" t="s">
        <v>3318</v>
      </c>
      <c r="F1360" t="s">
        <v>9005</v>
      </c>
      <c r="G1360" t="s">
        <v>3980</v>
      </c>
    </row>
    <row r="1361" spans="1:7" x14ac:dyDescent="0.25">
      <c r="A1361" t="s">
        <v>2714</v>
      </c>
      <c r="B1361" t="s">
        <v>2618</v>
      </c>
      <c r="C1361">
        <v>1993</v>
      </c>
      <c r="E1361" t="s">
        <v>3411</v>
      </c>
      <c r="F1361" t="s">
        <v>9733</v>
      </c>
      <c r="G1361" t="s">
        <v>180</v>
      </c>
    </row>
    <row r="1362" spans="1:7" x14ac:dyDescent="0.25">
      <c r="A1362" t="s">
        <v>907</v>
      </c>
      <c r="B1362" t="s">
        <v>2623</v>
      </c>
      <c r="C1362">
        <v>2013</v>
      </c>
      <c r="E1362" t="s">
        <v>3139</v>
      </c>
      <c r="F1362" t="s">
        <v>8643</v>
      </c>
      <c r="G1362" t="s">
        <v>3980</v>
      </c>
    </row>
    <row r="1363" spans="1:7" x14ac:dyDescent="0.25">
      <c r="A1363" t="s">
        <v>253</v>
      </c>
      <c r="B1363" t="s">
        <v>2627</v>
      </c>
      <c r="C1363">
        <v>1990</v>
      </c>
      <c r="E1363" t="s">
        <v>2997</v>
      </c>
      <c r="F1363" t="s">
        <v>8439</v>
      </c>
      <c r="G1363" t="s">
        <v>3980</v>
      </c>
    </row>
    <row r="1364" spans="1:7" x14ac:dyDescent="0.25">
      <c r="A1364" t="s">
        <v>1413</v>
      </c>
      <c r="B1364" t="s">
        <v>2627</v>
      </c>
      <c r="C1364">
        <v>2007</v>
      </c>
      <c r="E1364" t="s">
        <v>2997</v>
      </c>
      <c r="F1364" t="s">
        <v>8797</v>
      </c>
      <c r="G1364" t="s">
        <v>3980</v>
      </c>
    </row>
    <row r="1365" spans="1:7" x14ac:dyDescent="0.25">
      <c r="A1365" t="s">
        <v>2016</v>
      </c>
      <c r="B1365" t="s">
        <v>2627</v>
      </c>
      <c r="C1365">
        <v>2003</v>
      </c>
      <c r="E1365" t="s">
        <v>2997</v>
      </c>
      <c r="F1365" t="s">
        <v>9734</v>
      </c>
      <c r="G1365" t="s">
        <v>180</v>
      </c>
    </row>
    <row r="1366" spans="1:7" x14ac:dyDescent="0.25">
      <c r="A1366" t="s">
        <v>2936</v>
      </c>
      <c r="B1366" t="s">
        <v>2630</v>
      </c>
      <c r="C1366">
        <v>2010</v>
      </c>
      <c r="D1366" t="s">
        <v>180</v>
      </c>
      <c r="E1366" t="s">
        <v>3425</v>
      </c>
      <c r="F1366" t="s">
        <v>9735</v>
      </c>
      <c r="G1366" t="s">
        <v>3980</v>
      </c>
    </row>
    <row r="1367" spans="1:7" x14ac:dyDescent="0.25">
      <c r="A1367" t="s">
        <v>682</v>
      </c>
      <c r="B1367" t="s">
        <v>14287</v>
      </c>
      <c r="C1367">
        <v>2015</v>
      </c>
      <c r="E1367" t="s">
        <v>2975</v>
      </c>
      <c r="F1367" t="s">
        <v>14290</v>
      </c>
      <c r="G1367" t="s">
        <v>3980</v>
      </c>
    </row>
    <row r="1368" spans="1:7" x14ac:dyDescent="0.25">
      <c r="A1368" t="s">
        <v>316</v>
      </c>
      <c r="B1368" t="s">
        <v>2636</v>
      </c>
      <c r="C1368">
        <v>2020</v>
      </c>
      <c r="E1368" t="s">
        <v>3000</v>
      </c>
      <c r="F1368" t="s">
        <v>8443</v>
      </c>
      <c r="G1368" t="s">
        <v>3980</v>
      </c>
    </row>
    <row r="1369" spans="1:7" x14ac:dyDescent="0.25">
      <c r="A1369" t="s">
        <v>90</v>
      </c>
      <c r="B1369" t="s">
        <v>2636</v>
      </c>
      <c r="C1369">
        <v>2017</v>
      </c>
      <c r="E1369" t="s">
        <v>3373</v>
      </c>
      <c r="F1369" t="s">
        <v>9128</v>
      </c>
      <c r="G1369" t="s">
        <v>3980</v>
      </c>
    </row>
    <row r="1370" spans="1:7" x14ac:dyDescent="0.25">
      <c r="A1370" t="s">
        <v>155</v>
      </c>
      <c r="B1370" t="s">
        <v>2638</v>
      </c>
      <c r="C1370">
        <v>2011</v>
      </c>
      <c r="E1370" t="s">
        <v>3403</v>
      </c>
      <c r="F1370" t="s">
        <v>9265</v>
      </c>
      <c r="G1370" t="s">
        <v>3980</v>
      </c>
    </row>
    <row r="1371" spans="1:7" x14ac:dyDescent="0.25">
      <c r="A1371" t="s">
        <v>2691</v>
      </c>
      <c r="B1371" t="s">
        <v>2638</v>
      </c>
      <c r="C1371">
        <v>2022</v>
      </c>
      <c r="E1371" t="s">
        <v>3403</v>
      </c>
      <c r="F1371" t="s">
        <v>9277</v>
      </c>
      <c r="G1371" t="s">
        <v>3980</v>
      </c>
    </row>
    <row r="1372" spans="1:7" x14ac:dyDescent="0.25">
      <c r="A1372" t="s">
        <v>376</v>
      </c>
      <c r="B1372" t="s">
        <v>2641</v>
      </c>
      <c r="C1372">
        <v>2017</v>
      </c>
      <c r="E1372" t="s">
        <v>3048</v>
      </c>
      <c r="F1372" t="s">
        <v>8502</v>
      </c>
      <c r="G1372" t="s">
        <v>3980</v>
      </c>
    </row>
    <row r="1373" spans="1:7" x14ac:dyDescent="0.25">
      <c r="A1373" t="s">
        <v>1436</v>
      </c>
      <c r="B1373" t="s">
        <v>2641</v>
      </c>
      <c r="C1373">
        <v>2018</v>
      </c>
      <c r="E1373" t="s">
        <v>3048</v>
      </c>
      <c r="F1373" t="s">
        <v>8827</v>
      </c>
      <c r="G1373" t="s">
        <v>3980</v>
      </c>
    </row>
    <row r="1374" spans="1:7" x14ac:dyDescent="0.25">
      <c r="A1374" t="s">
        <v>90</v>
      </c>
      <c r="B1374" t="s">
        <v>2641</v>
      </c>
      <c r="C1374">
        <v>2017</v>
      </c>
      <c r="E1374" t="s">
        <v>3048</v>
      </c>
      <c r="F1374" t="s">
        <v>9129</v>
      </c>
      <c r="G1374" t="s">
        <v>3980</v>
      </c>
    </row>
    <row r="1375" spans="1:7" x14ac:dyDescent="0.25">
      <c r="A1375" t="s">
        <v>2474</v>
      </c>
      <c r="B1375" t="s">
        <v>2641</v>
      </c>
      <c r="C1375">
        <v>2020</v>
      </c>
      <c r="E1375" s="10" t="s">
        <v>8341</v>
      </c>
      <c r="F1375" t="s">
        <v>9193</v>
      </c>
      <c r="G1375" t="s">
        <v>3980</v>
      </c>
    </row>
    <row r="1376" spans="1:7" x14ac:dyDescent="0.25">
      <c r="A1376" t="s">
        <v>155</v>
      </c>
      <c r="B1376" t="s">
        <v>2645</v>
      </c>
      <c r="C1376">
        <v>2011</v>
      </c>
      <c r="D1376" t="s">
        <v>180</v>
      </c>
      <c r="F1376" t="s">
        <v>9736</v>
      </c>
      <c r="G1376" t="s">
        <v>3980</v>
      </c>
    </row>
    <row r="1377" spans="1:7" x14ac:dyDescent="0.25">
      <c r="A1377" t="s">
        <v>346</v>
      </c>
      <c r="B1377" t="s">
        <v>7891</v>
      </c>
      <c r="C1377">
        <v>2023</v>
      </c>
      <c r="E1377" t="s">
        <v>2975</v>
      </c>
      <c r="F1377" t="s">
        <v>8495</v>
      </c>
      <c r="G1377" t="s">
        <v>3980</v>
      </c>
    </row>
    <row r="1378" spans="1:7" x14ac:dyDescent="0.25">
      <c r="A1378" t="s">
        <v>2797</v>
      </c>
      <c r="B1378" t="s">
        <v>8099</v>
      </c>
      <c r="C1378">
        <v>2021</v>
      </c>
      <c r="E1378" s="10" t="s">
        <v>8100</v>
      </c>
      <c r="F1378" t="s">
        <v>9316</v>
      </c>
      <c r="G1378" t="s">
        <v>3980</v>
      </c>
    </row>
    <row r="1379" spans="1:7" x14ac:dyDescent="0.25">
      <c r="A1379" t="s">
        <v>2714</v>
      </c>
      <c r="B1379" t="s">
        <v>2649</v>
      </c>
      <c r="C1379">
        <v>1993</v>
      </c>
      <c r="D1379" t="s">
        <v>180</v>
      </c>
      <c r="F1379" t="s">
        <v>9737</v>
      </c>
      <c r="G1379" t="s">
        <v>3980</v>
      </c>
    </row>
    <row r="1380" spans="1:7" x14ac:dyDescent="0.25">
      <c r="A1380" t="s">
        <v>1436</v>
      </c>
      <c r="B1380" t="s">
        <v>2652</v>
      </c>
      <c r="C1380">
        <v>2018</v>
      </c>
      <c r="E1380" t="s">
        <v>3244</v>
      </c>
      <c r="F1380" t="s">
        <v>9738</v>
      </c>
      <c r="G1380" t="s">
        <v>180</v>
      </c>
    </row>
    <row r="1381" spans="1:7" x14ac:dyDescent="0.25">
      <c r="A1381" t="s">
        <v>1940</v>
      </c>
      <c r="B1381" t="s">
        <v>2652</v>
      </c>
      <c r="C1381">
        <v>2021</v>
      </c>
      <c r="E1381" t="s">
        <v>3244</v>
      </c>
      <c r="F1381" t="s">
        <v>9739</v>
      </c>
      <c r="G1381" t="s">
        <v>180</v>
      </c>
    </row>
    <row r="1382" spans="1:7" x14ac:dyDescent="0.25">
      <c r="A1382" t="s">
        <v>2317</v>
      </c>
      <c r="B1382" t="s">
        <v>2652</v>
      </c>
      <c r="C1382">
        <v>2022</v>
      </c>
      <c r="E1382" t="s">
        <v>3244</v>
      </c>
      <c r="F1382" t="s">
        <v>9740</v>
      </c>
      <c r="G1382" t="s">
        <v>180</v>
      </c>
    </row>
    <row r="1383" spans="1:7" x14ac:dyDescent="0.25">
      <c r="A1383" t="s">
        <v>90</v>
      </c>
      <c r="B1383" t="s">
        <v>2652</v>
      </c>
      <c r="C1383">
        <v>2017</v>
      </c>
      <c r="E1383" t="s">
        <v>3244</v>
      </c>
      <c r="F1383" t="s">
        <v>9130</v>
      </c>
      <c r="G1383" t="s">
        <v>3980</v>
      </c>
    </row>
    <row r="1384" spans="1:7" x14ac:dyDescent="0.25">
      <c r="A1384" t="s">
        <v>752</v>
      </c>
      <c r="B1384" t="s">
        <v>2656</v>
      </c>
      <c r="C1384">
        <v>2018</v>
      </c>
      <c r="D1384" t="s">
        <v>180</v>
      </c>
      <c r="E1384" t="s">
        <v>3116</v>
      </c>
      <c r="F1384" t="s">
        <v>8594</v>
      </c>
      <c r="G1384" t="s">
        <v>3980</v>
      </c>
    </row>
    <row r="1385" spans="1:7" x14ac:dyDescent="0.25">
      <c r="A1385" t="s">
        <v>230</v>
      </c>
      <c r="B1385" t="s">
        <v>2660</v>
      </c>
      <c r="C1385">
        <v>2021</v>
      </c>
      <c r="E1385" t="s">
        <v>2978</v>
      </c>
      <c r="F1385" t="s">
        <v>8422</v>
      </c>
      <c r="G1385" t="s">
        <v>3980</v>
      </c>
    </row>
    <row r="1386" spans="1:7" x14ac:dyDescent="0.25">
      <c r="A1386" t="s">
        <v>346</v>
      </c>
      <c r="B1386" t="s">
        <v>2660</v>
      </c>
      <c r="C1386">
        <v>2023</v>
      </c>
      <c r="E1386" t="s">
        <v>2978</v>
      </c>
      <c r="F1386" t="s">
        <v>8496</v>
      </c>
      <c r="G1386" t="s">
        <v>3980</v>
      </c>
    </row>
    <row r="1387" spans="1:7" x14ac:dyDescent="0.25">
      <c r="A1387" t="s">
        <v>1428</v>
      </c>
      <c r="B1387" t="s">
        <v>2660</v>
      </c>
      <c r="C1387">
        <v>2021</v>
      </c>
      <c r="E1387" t="s">
        <v>2978</v>
      </c>
      <c r="F1387" t="s">
        <v>8809</v>
      </c>
      <c r="G1387" t="s">
        <v>3980</v>
      </c>
    </row>
    <row r="1388" spans="1:7" x14ac:dyDescent="0.25">
      <c r="A1388" t="s">
        <v>1683</v>
      </c>
      <c r="B1388" t="s">
        <v>2660</v>
      </c>
      <c r="C1388">
        <v>2020</v>
      </c>
      <c r="E1388" t="s">
        <v>2978</v>
      </c>
      <c r="F1388" t="s">
        <v>8874</v>
      </c>
      <c r="G1388" t="s">
        <v>3980</v>
      </c>
    </row>
    <row r="1389" spans="1:7" x14ac:dyDescent="0.25">
      <c r="A1389" t="s">
        <v>90</v>
      </c>
      <c r="B1389" t="s">
        <v>2660</v>
      </c>
      <c r="C1389">
        <v>2017</v>
      </c>
      <c r="E1389" t="s">
        <v>2978</v>
      </c>
      <c r="F1389" t="s">
        <v>9131</v>
      </c>
      <c r="G1389" t="s">
        <v>3980</v>
      </c>
    </row>
    <row r="1390" spans="1:7" x14ac:dyDescent="0.25">
      <c r="A1390" t="s">
        <v>771</v>
      </c>
      <c r="B1390" t="s">
        <v>2662</v>
      </c>
      <c r="C1390">
        <v>2023</v>
      </c>
      <c r="E1390" t="s">
        <v>3120</v>
      </c>
      <c r="F1390" t="s">
        <v>8601</v>
      </c>
      <c r="G1390" t="s">
        <v>3980</v>
      </c>
    </row>
    <row r="1391" spans="1:7" x14ac:dyDescent="0.25">
      <c r="A1391" t="s">
        <v>804</v>
      </c>
      <c r="B1391" t="s">
        <v>2662</v>
      </c>
      <c r="C1391">
        <v>2024</v>
      </c>
      <c r="E1391" t="s">
        <v>3120</v>
      </c>
      <c r="F1391" t="s">
        <v>8605</v>
      </c>
      <c r="G1391" t="s">
        <v>3980</v>
      </c>
    </row>
    <row r="1392" spans="1:7" x14ac:dyDescent="0.25">
      <c r="A1392" t="s">
        <v>2797</v>
      </c>
      <c r="B1392" t="s">
        <v>2662</v>
      </c>
      <c r="C1392">
        <v>2021</v>
      </c>
      <c r="E1392" t="s">
        <v>3006</v>
      </c>
      <c r="F1392" t="s">
        <v>9741</v>
      </c>
      <c r="G1392" t="s">
        <v>180</v>
      </c>
    </row>
    <row r="1393" spans="1:7" x14ac:dyDescent="0.25">
      <c r="A1393" t="s">
        <v>2189</v>
      </c>
      <c r="B1393" t="s">
        <v>2664</v>
      </c>
      <c r="C1393">
        <v>2021</v>
      </c>
      <c r="E1393" t="s">
        <v>3329</v>
      </c>
      <c r="F1393" t="s">
        <v>9742</v>
      </c>
      <c r="G1393" t="s">
        <v>180</v>
      </c>
    </row>
    <row r="1394" spans="1:7" x14ac:dyDescent="0.25">
      <c r="A1394" t="s">
        <v>90</v>
      </c>
      <c r="B1394" t="s">
        <v>2664</v>
      </c>
      <c r="C1394">
        <v>2017</v>
      </c>
      <c r="E1394" t="s">
        <v>2975</v>
      </c>
      <c r="F1394" t="s">
        <v>9132</v>
      </c>
      <c r="G1394" t="s">
        <v>3980</v>
      </c>
    </row>
    <row r="1395" spans="1:7" x14ac:dyDescent="0.25">
      <c r="A1395" t="s">
        <v>1039</v>
      </c>
      <c r="B1395" t="s">
        <v>2668</v>
      </c>
      <c r="C1395">
        <v>2016</v>
      </c>
      <c r="E1395" t="s">
        <v>3183</v>
      </c>
      <c r="F1395" t="s">
        <v>8698</v>
      </c>
      <c r="G1395" t="s">
        <v>3980</v>
      </c>
    </row>
    <row r="1396" spans="1:7" x14ac:dyDescent="0.25">
      <c r="A1396" t="s">
        <v>1287</v>
      </c>
      <c r="B1396" t="s">
        <v>2668</v>
      </c>
      <c r="C1396">
        <v>2019</v>
      </c>
      <c r="E1396" t="s">
        <v>3183</v>
      </c>
      <c r="F1396" t="s">
        <v>8783</v>
      </c>
      <c r="G1396" t="s">
        <v>3980</v>
      </c>
    </row>
    <row r="1397" spans="1:7" x14ac:dyDescent="0.25">
      <c r="A1397" t="s">
        <v>155</v>
      </c>
      <c r="B1397" t="s">
        <v>2672</v>
      </c>
      <c r="C1397">
        <v>2011</v>
      </c>
      <c r="E1397" t="s">
        <v>3404</v>
      </c>
      <c r="F1397" t="s">
        <v>9266</v>
      </c>
      <c r="G1397" t="s">
        <v>3980</v>
      </c>
    </row>
    <row r="1398" spans="1:7" x14ac:dyDescent="0.25">
      <c r="A1398" t="s">
        <v>2714</v>
      </c>
      <c r="B1398" t="s">
        <v>2674</v>
      </c>
      <c r="C1398">
        <v>1993</v>
      </c>
      <c r="E1398" t="s">
        <v>3412</v>
      </c>
      <c r="F1398" t="s">
        <v>9283</v>
      </c>
      <c r="G1398" t="s">
        <v>3980</v>
      </c>
    </row>
    <row r="1399" spans="1:7" x14ac:dyDescent="0.25">
      <c r="A1399" t="s">
        <v>346</v>
      </c>
      <c r="B1399" t="s">
        <v>2679</v>
      </c>
      <c r="C1399">
        <v>2023</v>
      </c>
      <c r="E1399" t="s">
        <v>3043</v>
      </c>
      <c r="F1399" t="s">
        <v>8497</v>
      </c>
      <c r="G1399" t="s">
        <v>3980</v>
      </c>
    </row>
    <row r="1400" spans="1:7" x14ac:dyDescent="0.25">
      <c r="A1400" t="s">
        <v>2311</v>
      </c>
      <c r="B1400" t="s">
        <v>2679</v>
      </c>
      <c r="C1400">
        <v>2023</v>
      </c>
      <c r="E1400" t="s">
        <v>2975</v>
      </c>
      <c r="F1400" t="s">
        <v>9030</v>
      </c>
      <c r="G1400" t="s">
        <v>3980</v>
      </c>
    </row>
    <row r="1401" spans="1:7" x14ac:dyDescent="0.25">
      <c r="A1401" t="s">
        <v>90</v>
      </c>
      <c r="B1401" t="s">
        <v>2679</v>
      </c>
      <c r="C1401">
        <v>2017</v>
      </c>
      <c r="E1401" t="s">
        <v>2975</v>
      </c>
      <c r="F1401" t="s">
        <v>9133</v>
      </c>
      <c r="G1401" t="s">
        <v>3980</v>
      </c>
    </row>
    <row r="1402" spans="1:7" x14ac:dyDescent="0.25">
      <c r="A1402" t="s">
        <v>2797</v>
      </c>
      <c r="B1402" t="s">
        <v>2681</v>
      </c>
      <c r="C1402">
        <v>2021</v>
      </c>
      <c r="E1402" t="s">
        <v>3421</v>
      </c>
      <c r="F1402" t="s">
        <v>9317</v>
      </c>
      <c r="G1402" t="s">
        <v>3980</v>
      </c>
    </row>
    <row r="1403" spans="1:7" x14ac:dyDescent="0.25">
      <c r="A1403" t="s">
        <v>2797</v>
      </c>
      <c r="B1403" t="s">
        <v>2684</v>
      </c>
      <c r="C1403">
        <v>2021</v>
      </c>
      <c r="E1403" t="s">
        <v>3006</v>
      </c>
      <c r="F1403" t="s">
        <v>9743</v>
      </c>
      <c r="G1403" t="s">
        <v>180</v>
      </c>
    </row>
    <row r="1404" spans="1:7" x14ac:dyDescent="0.25">
      <c r="A1404" t="s">
        <v>1810</v>
      </c>
      <c r="B1404" t="s">
        <v>7920</v>
      </c>
      <c r="C1404">
        <v>2019</v>
      </c>
      <c r="E1404" s="10" t="s">
        <v>7919</v>
      </c>
      <c r="F1404" t="s">
        <v>8918</v>
      </c>
      <c r="G1404" t="s">
        <v>3980</v>
      </c>
    </row>
    <row r="1405" spans="1:7" x14ac:dyDescent="0.25">
      <c r="A1405" t="s">
        <v>90</v>
      </c>
      <c r="B1405" t="s">
        <v>7920</v>
      </c>
      <c r="C1405">
        <v>2017</v>
      </c>
      <c r="E1405" s="10" t="s">
        <v>7919</v>
      </c>
      <c r="F1405" t="s">
        <v>9134</v>
      </c>
      <c r="G1405" t="s">
        <v>3980</v>
      </c>
    </row>
    <row r="1406" spans="1:7" x14ac:dyDescent="0.25">
      <c r="A1406" t="s">
        <v>202</v>
      </c>
      <c r="B1406" t="s">
        <v>2688</v>
      </c>
      <c r="C1406">
        <v>2024</v>
      </c>
      <c r="E1406" t="s">
        <v>2977</v>
      </c>
      <c r="F1406" t="s">
        <v>8421</v>
      </c>
      <c r="G1406" t="s">
        <v>3980</v>
      </c>
    </row>
    <row r="1407" spans="1:7" x14ac:dyDescent="0.25">
      <c r="A1407" t="s">
        <v>337</v>
      </c>
      <c r="B1407" t="s">
        <v>2688</v>
      </c>
      <c r="C1407">
        <v>2023</v>
      </c>
      <c r="E1407" t="s">
        <v>2977</v>
      </c>
      <c r="F1407" t="s">
        <v>8451</v>
      </c>
      <c r="G1407" t="s">
        <v>3980</v>
      </c>
    </row>
    <row r="1408" spans="1:7" x14ac:dyDescent="0.25">
      <c r="A1408" t="s">
        <v>2499</v>
      </c>
      <c r="B1408" t="s">
        <v>2688</v>
      </c>
      <c r="C1408">
        <v>2021</v>
      </c>
      <c r="E1408" t="s">
        <v>2977</v>
      </c>
      <c r="F1408" t="s">
        <v>9203</v>
      </c>
      <c r="G1408" t="s">
        <v>3980</v>
      </c>
    </row>
    <row r="1409" spans="1:7" x14ac:dyDescent="0.25">
      <c r="A1409" t="s">
        <v>2587</v>
      </c>
      <c r="B1409" t="s">
        <v>2688</v>
      </c>
      <c r="C1409">
        <v>2019</v>
      </c>
      <c r="E1409" t="s">
        <v>2977</v>
      </c>
      <c r="F1409" t="s">
        <v>9215</v>
      </c>
      <c r="G1409" t="s">
        <v>3980</v>
      </c>
    </row>
    <row r="1410" spans="1:7" x14ac:dyDescent="0.25">
      <c r="A1410" t="s">
        <v>840</v>
      </c>
      <c r="B1410" t="s">
        <v>2691</v>
      </c>
      <c r="C1410">
        <v>1996</v>
      </c>
      <c r="E1410" s="10" t="s">
        <v>9340</v>
      </c>
      <c r="F1410" t="s">
        <v>10001</v>
      </c>
      <c r="G1410" t="s">
        <v>3980</v>
      </c>
    </row>
    <row r="1411" spans="1:7" x14ac:dyDescent="0.25">
      <c r="A1411" t="s">
        <v>1039</v>
      </c>
      <c r="B1411" t="s">
        <v>2691</v>
      </c>
      <c r="C1411">
        <v>2016</v>
      </c>
      <c r="E1411" t="s">
        <v>3184</v>
      </c>
      <c r="F1411" t="s">
        <v>10001</v>
      </c>
      <c r="G1411" t="s">
        <v>3980</v>
      </c>
    </row>
    <row r="1412" spans="1:7" x14ac:dyDescent="0.25">
      <c r="A1412" t="s">
        <v>1287</v>
      </c>
      <c r="B1412" t="s">
        <v>2691</v>
      </c>
      <c r="C1412">
        <v>2019</v>
      </c>
      <c r="E1412" t="s">
        <v>3184</v>
      </c>
      <c r="F1412" t="s">
        <v>8784</v>
      </c>
      <c r="G1412" t="s">
        <v>3980</v>
      </c>
    </row>
    <row r="1413" spans="1:7" x14ac:dyDescent="0.25">
      <c r="A1413" t="s">
        <v>1848</v>
      </c>
      <c r="B1413" t="s">
        <v>2691</v>
      </c>
      <c r="C1413">
        <v>2015</v>
      </c>
      <c r="E1413" t="s">
        <v>3184</v>
      </c>
      <c r="F1413" t="s">
        <v>10001</v>
      </c>
      <c r="G1413" t="s">
        <v>3980</v>
      </c>
    </row>
    <row r="1414" spans="1:7" x14ac:dyDescent="0.25">
      <c r="A1414" t="s">
        <v>2092</v>
      </c>
      <c r="B1414" t="s">
        <v>2691</v>
      </c>
      <c r="C1414">
        <v>2021</v>
      </c>
      <c r="E1414" s="10" t="s">
        <v>8342</v>
      </c>
      <c r="F1414" t="s">
        <v>8963</v>
      </c>
      <c r="G1414" t="s">
        <v>3980</v>
      </c>
    </row>
    <row r="1415" spans="1:7" x14ac:dyDescent="0.25">
      <c r="A1415" t="s">
        <v>155</v>
      </c>
      <c r="B1415" t="s">
        <v>2691</v>
      </c>
      <c r="C1415">
        <v>2011</v>
      </c>
      <c r="E1415" t="s">
        <v>3184</v>
      </c>
      <c r="F1415" t="s">
        <v>10001</v>
      </c>
      <c r="G1415" t="s">
        <v>3980</v>
      </c>
    </row>
    <row r="1416" spans="1:7" x14ac:dyDescent="0.25">
      <c r="A1416" t="s">
        <v>2797</v>
      </c>
      <c r="B1416" t="s">
        <v>2691</v>
      </c>
      <c r="C1416">
        <v>2021</v>
      </c>
      <c r="E1416" s="10" t="s">
        <v>3184</v>
      </c>
      <c r="F1416" t="s">
        <v>10001</v>
      </c>
      <c r="G1416" t="s">
        <v>3980</v>
      </c>
    </row>
    <row r="1417" spans="1:7" x14ac:dyDescent="0.25">
      <c r="A1417" t="s">
        <v>739</v>
      </c>
      <c r="B1417" t="s">
        <v>2695</v>
      </c>
      <c r="C1417">
        <v>2015</v>
      </c>
      <c r="E1417" t="s">
        <v>2975</v>
      </c>
      <c r="F1417" t="s">
        <v>8573</v>
      </c>
      <c r="G1417" t="s">
        <v>3980</v>
      </c>
    </row>
    <row r="1418" spans="1:7" x14ac:dyDescent="0.25">
      <c r="A1418" t="s">
        <v>2147</v>
      </c>
      <c r="B1418" t="s">
        <v>2699</v>
      </c>
      <c r="C1418">
        <v>1980</v>
      </c>
      <c r="E1418" t="s">
        <v>3320</v>
      </c>
      <c r="F1418" t="s">
        <v>9006</v>
      </c>
      <c r="G1418" t="s">
        <v>3980</v>
      </c>
    </row>
    <row r="1419" spans="1:7" x14ac:dyDescent="0.25">
      <c r="A1419" t="s">
        <v>2699</v>
      </c>
      <c r="B1419" t="s">
        <v>2702</v>
      </c>
      <c r="C1419">
        <v>1991</v>
      </c>
      <c r="D1419" t="s">
        <v>180</v>
      </c>
      <c r="F1419" t="s">
        <v>9744</v>
      </c>
      <c r="G1419" t="s">
        <v>3980</v>
      </c>
    </row>
    <row r="1420" spans="1:7" x14ac:dyDescent="0.25">
      <c r="A1420" t="s">
        <v>1039</v>
      </c>
      <c r="B1420" t="s">
        <v>2704</v>
      </c>
      <c r="C1420">
        <v>2016</v>
      </c>
      <c r="E1420" t="s">
        <v>3185</v>
      </c>
      <c r="F1420" t="s">
        <v>8699</v>
      </c>
      <c r="G1420" t="s">
        <v>3980</v>
      </c>
    </row>
    <row r="1421" spans="1:7" x14ac:dyDescent="0.25">
      <c r="A1421" t="s">
        <v>155</v>
      </c>
      <c r="B1421" t="s">
        <v>2704</v>
      </c>
      <c r="C1421">
        <v>2011</v>
      </c>
      <c r="E1421" t="s">
        <v>3185</v>
      </c>
      <c r="F1421" t="s">
        <v>9267</v>
      </c>
      <c r="G1421" t="s">
        <v>3980</v>
      </c>
    </row>
    <row r="1422" spans="1:7" x14ac:dyDescent="0.25">
      <c r="A1422" t="s">
        <v>2714</v>
      </c>
      <c r="B1422" t="s">
        <v>2708</v>
      </c>
      <c r="C1422">
        <v>1993</v>
      </c>
      <c r="D1422" t="s">
        <v>180</v>
      </c>
      <c r="F1422" t="s">
        <v>9745</v>
      </c>
      <c r="G1422" t="s">
        <v>3980</v>
      </c>
    </row>
    <row r="1423" spans="1:7" x14ac:dyDescent="0.25">
      <c r="A1423" t="s">
        <v>2708</v>
      </c>
      <c r="B1423" t="s">
        <v>2711</v>
      </c>
      <c r="C1423">
        <v>1999</v>
      </c>
      <c r="D1423" t="s">
        <v>180</v>
      </c>
      <c r="F1423" t="s">
        <v>9746</v>
      </c>
      <c r="G1423" t="s">
        <v>3980</v>
      </c>
    </row>
    <row r="1424" spans="1:7" x14ac:dyDescent="0.25">
      <c r="A1424" t="s">
        <v>2147</v>
      </c>
      <c r="B1424" t="s">
        <v>2714</v>
      </c>
      <c r="C1424">
        <v>1980</v>
      </c>
      <c r="E1424" t="s">
        <v>3321</v>
      </c>
      <c r="F1424" t="s">
        <v>9007</v>
      </c>
      <c r="G1424" t="s">
        <v>3980</v>
      </c>
    </row>
    <row r="1425" spans="1:7" x14ac:dyDescent="0.25">
      <c r="A1425" t="s">
        <v>957</v>
      </c>
      <c r="B1425" t="s">
        <v>2717</v>
      </c>
      <c r="C1425">
        <v>2006</v>
      </c>
      <c r="E1425" t="s">
        <v>2720</v>
      </c>
      <c r="F1425" t="s">
        <v>8664</v>
      </c>
      <c r="G1425" t="s">
        <v>3980</v>
      </c>
    </row>
    <row r="1426" spans="1:7" x14ac:dyDescent="0.25">
      <c r="A1426" t="s">
        <v>1150</v>
      </c>
      <c r="B1426" t="s">
        <v>2721</v>
      </c>
      <c r="C1426">
        <v>2014</v>
      </c>
      <c r="D1426" t="s">
        <v>180</v>
      </c>
      <c r="F1426" t="s">
        <v>9747</v>
      </c>
      <c r="G1426" t="s">
        <v>3980</v>
      </c>
    </row>
    <row r="1427" spans="1:7" x14ac:dyDescent="0.25">
      <c r="A1427" t="s">
        <v>1652</v>
      </c>
      <c r="B1427" t="s">
        <v>2724</v>
      </c>
      <c r="C1427">
        <v>2012</v>
      </c>
      <c r="D1427" t="s">
        <v>180</v>
      </c>
      <c r="F1427" t="s">
        <v>9748</v>
      </c>
      <c r="G1427" t="s">
        <v>3980</v>
      </c>
    </row>
    <row r="1428" spans="1:7" x14ac:dyDescent="0.25">
      <c r="A1428" t="s">
        <v>90</v>
      </c>
      <c r="B1428" t="s">
        <v>2727</v>
      </c>
      <c r="C1428">
        <v>2017</v>
      </c>
      <c r="E1428" s="10" t="s">
        <v>14012</v>
      </c>
      <c r="F1428" t="s">
        <v>9749</v>
      </c>
      <c r="G1428" t="s">
        <v>3980</v>
      </c>
    </row>
    <row r="1429" spans="1:7" x14ac:dyDescent="0.25">
      <c r="A1429" t="s">
        <v>2178</v>
      </c>
      <c r="B1429" t="s">
        <v>2729</v>
      </c>
      <c r="C1429">
        <v>2022</v>
      </c>
      <c r="E1429" t="s">
        <v>3328</v>
      </c>
      <c r="F1429" t="s">
        <v>9023</v>
      </c>
      <c r="G1429" t="s">
        <v>3980</v>
      </c>
    </row>
    <row r="1430" spans="1:7" x14ac:dyDescent="0.25">
      <c r="A1430" t="s">
        <v>1683</v>
      </c>
      <c r="B1430" t="s">
        <v>2731</v>
      </c>
      <c r="C1430">
        <v>2020</v>
      </c>
      <c r="E1430" t="s">
        <v>2975</v>
      </c>
      <c r="F1430" t="s">
        <v>8875</v>
      </c>
      <c r="G1430" t="s">
        <v>3980</v>
      </c>
    </row>
    <row r="1431" spans="1:7" x14ac:dyDescent="0.25">
      <c r="A1431" t="s">
        <v>90</v>
      </c>
      <c r="B1431" t="s">
        <v>2731</v>
      </c>
      <c r="C1431">
        <v>2017</v>
      </c>
      <c r="E1431" t="s">
        <v>2975</v>
      </c>
      <c r="F1431" t="s">
        <v>9135</v>
      </c>
      <c r="G1431" t="s">
        <v>3980</v>
      </c>
    </row>
    <row r="1432" spans="1:7" x14ac:dyDescent="0.25">
      <c r="A1432" t="s">
        <v>1358</v>
      </c>
      <c r="B1432" t="s">
        <v>2735</v>
      </c>
      <c r="C1432">
        <v>2018</v>
      </c>
      <c r="E1432" t="s">
        <v>2975</v>
      </c>
      <c r="F1432" t="s">
        <v>8794</v>
      </c>
      <c r="G1432" t="s">
        <v>3980</v>
      </c>
    </row>
    <row r="1433" spans="1:7" x14ac:dyDescent="0.25">
      <c r="A1433" t="s">
        <v>2797</v>
      </c>
      <c r="B1433" t="s">
        <v>2735</v>
      </c>
      <c r="C1433">
        <v>2021</v>
      </c>
      <c r="E1433" t="s">
        <v>2975</v>
      </c>
      <c r="F1433" t="s">
        <v>9318</v>
      </c>
      <c r="G1433" t="s">
        <v>3980</v>
      </c>
    </row>
    <row r="1434" spans="1:7" x14ac:dyDescent="0.25">
      <c r="A1434" t="s">
        <v>923</v>
      </c>
      <c r="B1434" t="s">
        <v>2737</v>
      </c>
      <c r="C1434">
        <v>2015</v>
      </c>
      <c r="E1434" t="s">
        <v>3152</v>
      </c>
      <c r="F1434" t="s">
        <v>8656</v>
      </c>
      <c r="G1434" t="s">
        <v>3980</v>
      </c>
    </row>
    <row r="1435" spans="1:7" x14ac:dyDescent="0.25">
      <c r="A1435" t="s">
        <v>155</v>
      </c>
      <c r="B1435" t="s">
        <v>2740</v>
      </c>
      <c r="C1435">
        <v>2011</v>
      </c>
      <c r="E1435" t="s">
        <v>3405</v>
      </c>
      <c r="F1435" t="s">
        <v>9268</v>
      </c>
      <c r="G1435" t="s">
        <v>3980</v>
      </c>
    </row>
    <row r="1436" spans="1:7" x14ac:dyDescent="0.25">
      <c r="A1436" t="s">
        <v>1137</v>
      </c>
      <c r="B1436" t="s">
        <v>2744</v>
      </c>
      <c r="C1436">
        <v>2012</v>
      </c>
      <c r="E1436" t="s">
        <v>2975</v>
      </c>
      <c r="F1436" t="s">
        <v>8734</v>
      </c>
      <c r="G1436" t="s">
        <v>3980</v>
      </c>
    </row>
    <row r="1437" spans="1:7" x14ac:dyDescent="0.25">
      <c r="A1437" t="s">
        <v>90</v>
      </c>
      <c r="B1437" t="s">
        <v>2744</v>
      </c>
      <c r="C1437">
        <v>2017</v>
      </c>
      <c r="E1437" t="s">
        <v>2975</v>
      </c>
      <c r="F1437" t="s">
        <v>9136</v>
      </c>
      <c r="G1437" t="s">
        <v>3980</v>
      </c>
    </row>
    <row r="1438" spans="1:7" x14ac:dyDescent="0.25">
      <c r="A1438" t="s">
        <v>337</v>
      </c>
      <c r="B1438" t="s">
        <v>2748</v>
      </c>
      <c r="C1438">
        <v>2023</v>
      </c>
      <c r="E1438" t="s">
        <v>3006</v>
      </c>
      <c r="F1438" t="s">
        <v>9750</v>
      </c>
      <c r="G1438" t="s">
        <v>180</v>
      </c>
    </row>
    <row r="1439" spans="1:7" x14ac:dyDescent="0.25">
      <c r="A1439" t="s">
        <v>1788</v>
      </c>
      <c r="B1439" t="s">
        <v>14248</v>
      </c>
      <c r="C1439">
        <v>1987</v>
      </c>
      <c r="E1439" s="10" t="s">
        <v>14250</v>
      </c>
      <c r="F1439" t="s">
        <v>14251</v>
      </c>
      <c r="G1439" t="s">
        <v>3980</v>
      </c>
    </row>
    <row r="1440" spans="1:7" x14ac:dyDescent="0.25">
      <c r="A1440" t="s">
        <v>1436</v>
      </c>
      <c r="B1440" t="s">
        <v>8074</v>
      </c>
      <c r="C1440">
        <v>2018</v>
      </c>
      <c r="E1440" s="10" t="s">
        <v>8084</v>
      </c>
      <c r="F1440" t="s">
        <v>8828</v>
      </c>
      <c r="G1440" t="s">
        <v>3980</v>
      </c>
    </row>
    <row r="1441" spans="1:7" x14ac:dyDescent="0.25">
      <c r="A1441" t="s">
        <v>1137</v>
      </c>
      <c r="B1441" t="s">
        <v>2750</v>
      </c>
      <c r="C1441">
        <v>2012</v>
      </c>
      <c r="E1441" t="s">
        <v>2975</v>
      </c>
      <c r="F1441" t="s">
        <v>8735</v>
      </c>
      <c r="G1441" t="s">
        <v>3980</v>
      </c>
    </row>
    <row r="1442" spans="1:7" x14ac:dyDescent="0.25">
      <c r="A1442" t="s">
        <v>923</v>
      </c>
      <c r="B1442" t="s">
        <v>2753</v>
      </c>
      <c r="C1442">
        <v>2015</v>
      </c>
      <c r="E1442" t="s">
        <v>3153</v>
      </c>
      <c r="F1442" t="s">
        <v>8657</v>
      </c>
      <c r="G1442" t="s">
        <v>3980</v>
      </c>
    </row>
    <row r="1443" spans="1:7" x14ac:dyDescent="0.25">
      <c r="A1443" t="s">
        <v>2421</v>
      </c>
      <c r="B1443" t="s">
        <v>2753</v>
      </c>
      <c r="C1443">
        <v>2008</v>
      </c>
      <c r="E1443" t="s">
        <v>3153</v>
      </c>
      <c r="F1443" t="s">
        <v>9187</v>
      </c>
      <c r="G1443" t="s">
        <v>3980</v>
      </c>
    </row>
    <row r="1444" spans="1:7" x14ac:dyDescent="0.25">
      <c r="A1444" t="s">
        <v>155</v>
      </c>
      <c r="B1444" t="s">
        <v>2753</v>
      </c>
      <c r="C1444">
        <v>2011</v>
      </c>
      <c r="E1444" t="s">
        <v>3153</v>
      </c>
      <c r="F1444" t="s">
        <v>9269</v>
      </c>
      <c r="G1444" t="s">
        <v>3980</v>
      </c>
    </row>
    <row r="1445" spans="1:7" x14ac:dyDescent="0.25">
      <c r="A1445" t="s">
        <v>337</v>
      </c>
      <c r="B1445" t="s">
        <v>2756</v>
      </c>
      <c r="C1445">
        <v>2023</v>
      </c>
      <c r="E1445" s="10" t="s">
        <v>3007</v>
      </c>
      <c r="F1445" t="s">
        <v>10002</v>
      </c>
      <c r="G1445" t="s">
        <v>3980</v>
      </c>
    </row>
    <row r="1446" spans="1:7" x14ac:dyDescent="0.25">
      <c r="A1446" t="s">
        <v>2607</v>
      </c>
      <c r="B1446" t="s">
        <v>2756</v>
      </c>
      <c r="C1446">
        <v>2025</v>
      </c>
      <c r="E1446" s="10" t="s">
        <v>3007</v>
      </c>
      <c r="F1446" t="s">
        <v>10002</v>
      </c>
      <c r="G1446" t="s">
        <v>3980</v>
      </c>
    </row>
    <row r="1447" spans="1:7" x14ac:dyDescent="0.25">
      <c r="A1447" t="s">
        <v>752</v>
      </c>
      <c r="B1447" t="s">
        <v>2759</v>
      </c>
      <c r="C1447">
        <v>2018</v>
      </c>
      <c r="E1447" t="s">
        <v>2975</v>
      </c>
      <c r="F1447" t="s">
        <v>8595</v>
      </c>
      <c r="G1447" t="s">
        <v>3980</v>
      </c>
    </row>
    <row r="1448" spans="1:7" x14ac:dyDescent="0.25">
      <c r="A1448" t="s">
        <v>997</v>
      </c>
      <c r="B1448" t="s">
        <v>2762</v>
      </c>
      <c r="C1448">
        <v>2006</v>
      </c>
      <c r="E1448" s="10" t="s">
        <v>3167</v>
      </c>
      <c r="F1448" t="s">
        <v>14011</v>
      </c>
      <c r="G1448" t="s">
        <v>3980</v>
      </c>
    </row>
    <row r="1449" spans="1:7" x14ac:dyDescent="0.25">
      <c r="A1449" t="s">
        <v>155</v>
      </c>
      <c r="B1449" t="s">
        <v>2762</v>
      </c>
      <c r="C1449">
        <v>2011</v>
      </c>
      <c r="E1449" s="10" t="s">
        <v>3167</v>
      </c>
      <c r="F1449" t="s">
        <v>14010</v>
      </c>
      <c r="G1449" t="s">
        <v>3980</v>
      </c>
    </row>
    <row r="1450" spans="1:7" x14ac:dyDescent="0.25">
      <c r="A1450" t="s">
        <v>249</v>
      </c>
      <c r="B1450" t="s">
        <v>2764</v>
      </c>
      <c r="C1450">
        <v>1994</v>
      </c>
      <c r="D1450" t="s">
        <v>180</v>
      </c>
      <c r="F1450" t="s">
        <v>9751</v>
      </c>
      <c r="G1450" t="s">
        <v>3980</v>
      </c>
    </row>
    <row r="1451" spans="1:7" x14ac:dyDescent="0.25">
      <c r="A1451" t="s">
        <v>2129</v>
      </c>
      <c r="B1451" t="s">
        <v>12655</v>
      </c>
      <c r="C1451">
        <v>2020</v>
      </c>
      <c r="E1451" s="10" t="s">
        <v>12658</v>
      </c>
      <c r="F1451" t="s">
        <v>12659</v>
      </c>
      <c r="G1451" t="s">
        <v>3980</v>
      </c>
    </row>
    <row r="1452" spans="1:7" x14ac:dyDescent="0.25">
      <c r="A1452" t="s">
        <v>346</v>
      </c>
      <c r="B1452" t="s">
        <v>7667</v>
      </c>
      <c r="C1452">
        <v>2023</v>
      </c>
      <c r="E1452" t="s">
        <v>7666</v>
      </c>
      <c r="F1452" t="s">
        <v>8498</v>
      </c>
      <c r="G1452" t="s">
        <v>3980</v>
      </c>
    </row>
    <row r="1453" spans="1:7" x14ac:dyDescent="0.25">
      <c r="A1453" t="s">
        <v>2499</v>
      </c>
      <c r="B1453" t="s">
        <v>7667</v>
      </c>
      <c r="C1453">
        <v>2021</v>
      </c>
      <c r="E1453" t="s">
        <v>7666</v>
      </c>
      <c r="F1453" t="s">
        <v>9204</v>
      </c>
      <c r="G1453" t="s">
        <v>3980</v>
      </c>
    </row>
    <row r="1454" spans="1:7" x14ac:dyDescent="0.25">
      <c r="A1454" t="s">
        <v>752</v>
      </c>
      <c r="B1454" t="s">
        <v>2775</v>
      </c>
      <c r="C1454">
        <v>2018</v>
      </c>
      <c r="E1454" t="s">
        <v>3117</v>
      </c>
      <c r="F1454" t="s">
        <v>8596</v>
      </c>
      <c r="G1454" t="s">
        <v>3980</v>
      </c>
    </row>
    <row r="1455" spans="1:7" x14ac:dyDescent="0.25">
      <c r="A1455" t="s">
        <v>1039</v>
      </c>
      <c r="B1455" t="s">
        <v>2775</v>
      </c>
      <c r="C1455">
        <v>2016</v>
      </c>
      <c r="E1455" s="10" t="s">
        <v>8387</v>
      </c>
      <c r="F1455" t="s">
        <v>8700</v>
      </c>
      <c r="G1455" t="s">
        <v>3980</v>
      </c>
    </row>
    <row r="1456" spans="1:7" x14ac:dyDescent="0.25">
      <c r="A1456" t="s">
        <v>2166</v>
      </c>
      <c r="B1456" t="s">
        <v>2775</v>
      </c>
      <c r="C1456">
        <v>2013</v>
      </c>
      <c r="E1456" t="s">
        <v>3117</v>
      </c>
      <c r="F1456" t="s">
        <v>9021</v>
      </c>
      <c r="G1456" t="s">
        <v>3980</v>
      </c>
    </row>
    <row r="1457" spans="1:7" x14ac:dyDescent="0.25">
      <c r="A1457" t="s">
        <v>90</v>
      </c>
      <c r="B1457" t="s">
        <v>2775</v>
      </c>
      <c r="C1457">
        <v>2017</v>
      </c>
      <c r="E1457" s="10" t="s">
        <v>9364</v>
      </c>
      <c r="F1457" t="s">
        <v>9365</v>
      </c>
      <c r="G1457" t="s">
        <v>3980</v>
      </c>
    </row>
    <row r="1458" spans="1:7" x14ac:dyDescent="0.25">
      <c r="A1458" t="s">
        <v>155</v>
      </c>
      <c r="B1458" t="s">
        <v>2775</v>
      </c>
      <c r="C1458">
        <v>2011</v>
      </c>
      <c r="E1458" t="s">
        <v>3117</v>
      </c>
      <c r="F1458" t="s">
        <v>9270</v>
      </c>
      <c r="G1458" t="s">
        <v>3980</v>
      </c>
    </row>
    <row r="1459" spans="1:7" x14ac:dyDescent="0.25">
      <c r="A1459" t="s">
        <v>1287</v>
      </c>
      <c r="B1459" t="s">
        <v>2779</v>
      </c>
      <c r="C1459">
        <v>2019</v>
      </c>
      <c r="E1459" s="10" t="s">
        <v>8387</v>
      </c>
      <c r="F1459" t="s">
        <v>9338</v>
      </c>
      <c r="G1459" t="s">
        <v>3980</v>
      </c>
    </row>
    <row r="1460" spans="1:7" x14ac:dyDescent="0.25">
      <c r="A1460" t="s">
        <v>2775</v>
      </c>
      <c r="B1460" t="s">
        <v>2779</v>
      </c>
      <c r="C1460">
        <v>2019</v>
      </c>
      <c r="D1460" t="s">
        <v>180</v>
      </c>
      <c r="F1460" t="s">
        <v>9752</v>
      </c>
      <c r="G1460" t="s">
        <v>3980</v>
      </c>
    </row>
    <row r="1461" spans="1:7" x14ac:dyDescent="0.25">
      <c r="A1461" t="s">
        <v>483</v>
      </c>
      <c r="B1461" t="s">
        <v>2781</v>
      </c>
      <c r="C1461">
        <v>2009</v>
      </c>
      <c r="E1461" t="s">
        <v>3056</v>
      </c>
      <c r="F1461" t="s">
        <v>8511</v>
      </c>
      <c r="G1461" t="s">
        <v>3980</v>
      </c>
    </row>
    <row r="1462" spans="1:7" x14ac:dyDescent="0.25">
      <c r="A1462" t="s">
        <v>1788</v>
      </c>
      <c r="B1462" t="s">
        <v>2781</v>
      </c>
      <c r="C1462">
        <v>1987</v>
      </c>
      <c r="E1462" s="10" t="s">
        <v>8360</v>
      </c>
      <c r="F1462" t="s">
        <v>8912</v>
      </c>
      <c r="G1462" t="s">
        <v>3980</v>
      </c>
    </row>
    <row r="1463" spans="1:7" x14ac:dyDescent="0.25">
      <c r="A1463" t="s">
        <v>2147</v>
      </c>
      <c r="B1463" t="s">
        <v>2781</v>
      </c>
      <c r="C1463">
        <v>1980</v>
      </c>
      <c r="E1463" s="10" t="s">
        <v>8360</v>
      </c>
      <c r="F1463" t="s">
        <v>9008</v>
      </c>
      <c r="G1463" t="s">
        <v>3980</v>
      </c>
    </row>
    <row r="1464" spans="1:7" x14ac:dyDescent="0.25">
      <c r="A1464" t="s">
        <v>2781</v>
      </c>
      <c r="B1464" t="s">
        <v>2783</v>
      </c>
      <c r="C1464">
        <v>2017</v>
      </c>
      <c r="D1464" t="s">
        <v>180</v>
      </c>
      <c r="F1464" t="s">
        <v>9753</v>
      </c>
      <c r="G1464" t="s">
        <v>3980</v>
      </c>
    </row>
    <row r="1465" spans="1:7" x14ac:dyDescent="0.25">
      <c r="A1465" t="s">
        <v>1788</v>
      </c>
      <c r="B1465" t="s">
        <v>2785</v>
      </c>
      <c r="C1465">
        <v>1987</v>
      </c>
      <c r="E1465" t="s">
        <v>3280</v>
      </c>
      <c r="F1465" t="s">
        <v>9754</v>
      </c>
      <c r="G1465" t="s">
        <v>180</v>
      </c>
    </row>
    <row r="1466" spans="1:7" x14ac:dyDescent="0.25">
      <c r="A1466" t="s">
        <v>1875</v>
      </c>
      <c r="B1466" t="s">
        <v>2785</v>
      </c>
      <c r="C1466">
        <v>1987</v>
      </c>
      <c r="E1466" t="s">
        <v>3280</v>
      </c>
      <c r="F1466" t="s">
        <v>9755</v>
      </c>
      <c r="G1466" t="s">
        <v>180</v>
      </c>
    </row>
    <row r="1467" spans="1:7" x14ac:dyDescent="0.25">
      <c r="A1467" t="s">
        <v>840</v>
      </c>
      <c r="B1467" t="s">
        <v>2789</v>
      </c>
      <c r="C1467">
        <v>1996</v>
      </c>
      <c r="E1467" s="10" t="s">
        <v>3159</v>
      </c>
      <c r="F1467" t="s">
        <v>8412</v>
      </c>
      <c r="G1467" t="s">
        <v>3980</v>
      </c>
    </row>
    <row r="1468" spans="1:7" x14ac:dyDescent="0.25">
      <c r="A1468" t="s">
        <v>957</v>
      </c>
      <c r="B1468" t="s">
        <v>2789</v>
      </c>
      <c r="C1468">
        <v>2018</v>
      </c>
      <c r="E1468" t="s">
        <v>3159</v>
      </c>
      <c r="F1468" t="s">
        <v>8665</v>
      </c>
      <c r="G1468" t="s">
        <v>3980</v>
      </c>
    </row>
    <row r="1469" spans="1:7" x14ac:dyDescent="0.25">
      <c r="A1469" t="s">
        <v>2421</v>
      </c>
      <c r="B1469" t="s">
        <v>2789</v>
      </c>
      <c r="C1469">
        <v>2018</v>
      </c>
      <c r="E1469" t="s">
        <v>3159</v>
      </c>
      <c r="F1469" t="s">
        <v>9188</v>
      </c>
      <c r="G1469" t="s">
        <v>3980</v>
      </c>
    </row>
    <row r="1470" spans="1:7" x14ac:dyDescent="0.25">
      <c r="A1470" t="s">
        <v>2797</v>
      </c>
      <c r="B1470" t="s">
        <v>2791</v>
      </c>
      <c r="C1470">
        <v>2021</v>
      </c>
      <c r="D1470" t="s">
        <v>180</v>
      </c>
      <c r="F1470" t="s">
        <v>9756</v>
      </c>
      <c r="G1470" t="s">
        <v>3980</v>
      </c>
    </row>
    <row r="1471" spans="1:7" x14ac:dyDescent="0.25">
      <c r="A1471" t="s">
        <v>490</v>
      </c>
      <c r="B1471" t="s">
        <v>2793</v>
      </c>
      <c r="C1471">
        <v>2022</v>
      </c>
      <c r="E1471" s="10" t="s">
        <v>8367</v>
      </c>
      <c r="F1471" t="s">
        <v>9757</v>
      </c>
      <c r="G1471" t="s">
        <v>180</v>
      </c>
    </row>
    <row r="1472" spans="1:7" x14ac:dyDescent="0.25">
      <c r="A1472" t="s">
        <v>2390</v>
      </c>
      <c r="B1472" t="s">
        <v>2793</v>
      </c>
      <c r="C1472">
        <v>2022</v>
      </c>
      <c r="E1472" s="10" t="s">
        <v>8367</v>
      </c>
      <c r="F1472" t="s">
        <v>9758</v>
      </c>
      <c r="G1472" t="s">
        <v>180</v>
      </c>
    </row>
    <row r="1473" spans="1:7" x14ac:dyDescent="0.25">
      <c r="A1473" t="s">
        <v>2797</v>
      </c>
      <c r="B1473" t="s">
        <v>2793</v>
      </c>
      <c r="C1473">
        <v>2021</v>
      </c>
      <c r="E1473" t="s">
        <v>2975</v>
      </c>
      <c r="F1473" t="s">
        <v>9319</v>
      </c>
      <c r="G1473" t="s">
        <v>3980</v>
      </c>
    </row>
    <row r="1474" spans="1:7" x14ac:dyDescent="0.25">
      <c r="A1474" t="s">
        <v>1585</v>
      </c>
      <c r="B1474" t="s">
        <v>2797</v>
      </c>
      <c r="C1474">
        <v>2019</v>
      </c>
      <c r="E1474" t="s">
        <v>3258</v>
      </c>
      <c r="F1474" t="s">
        <v>8862</v>
      </c>
      <c r="G1474" t="s">
        <v>3980</v>
      </c>
    </row>
    <row r="1475" spans="1:7" x14ac:dyDescent="0.25">
      <c r="A1475" t="s">
        <v>90</v>
      </c>
      <c r="B1475" t="s">
        <v>2801</v>
      </c>
      <c r="C1475">
        <v>2017</v>
      </c>
      <c r="E1475" t="s">
        <v>3374</v>
      </c>
      <c r="F1475" t="s">
        <v>9137</v>
      </c>
      <c r="G1475" t="s">
        <v>3980</v>
      </c>
    </row>
    <row r="1476" spans="1:7" x14ac:dyDescent="0.25">
      <c r="A1476" t="s">
        <v>644</v>
      </c>
      <c r="B1476" t="s">
        <v>2805</v>
      </c>
      <c r="C1476">
        <v>2023</v>
      </c>
      <c r="E1476" t="s">
        <v>3075</v>
      </c>
      <c r="F1476" t="s">
        <v>8539</v>
      </c>
      <c r="G1476" t="s">
        <v>3980</v>
      </c>
    </row>
    <row r="1477" spans="1:7" x14ac:dyDescent="0.25">
      <c r="A1477" t="s">
        <v>1022</v>
      </c>
      <c r="B1477" t="s">
        <v>2805</v>
      </c>
      <c r="C1477">
        <v>2022</v>
      </c>
      <c r="E1477" t="s">
        <v>3075</v>
      </c>
      <c r="F1477" t="s">
        <v>8677</v>
      </c>
      <c r="G1477" t="s">
        <v>3980</v>
      </c>
    </row>
    <row r="1478" spans="1:7" x14ac:dyDescent="0.25">
      <c r="A1478" t="s">
        <v>1265</v>
      </c>
      <c r="B1478" t="s">
        <v>2805</v>
      </c>
      <c r="C1478">
        <v>2020</v>
      </c>
      <c r="E1478" t="s">
        <v>3075</v>
      </c>
      <c r="F1478" t="s">
        <v>8742</v>
      </c>
      <c r="G1478" t="s">
        <v>3980</v>
      </c>
    </row>
    <row r="1479" spans="1:7" x14ac:dyDescent="0.25">
      <c r="A1479" t="s">
        <v>1287</v>
      </c>
      <c r="B1479" t="s">
        <v>2805</v>
      </c>
      <c r="C1479">
        <v>2019</v>
      </c>
      <c r="E1479" t="s">
        <v>3075</v>
      </c>
      <c r="F1479" t="s">
        <v>8785</v>
      </c>
      <c r="G1479" t="s">
        <v>3980</v>
      </c>
    </row>
    <row r="1480" spans="1:7" x14ac:dyDescent="0.25">
      <c r="A1480" t="s">
        <v>2129</v>
      </c>
      <c r="B1480" t="s">
        <v>2805</v>
      </c>
      <c r="C1480">
        <v>2020</v>
      </c>
      <c r="E1480" t="s">
        <v>3075</v>
      </c>
      <c r="F1480" t="s">
        <v>8981</v>
      </c>
      <c r="G1480" t="s">
        <v>3980</v>
      </c>
    </row>
    <row r="1481" spans="1:7" x14ac:dyDescent="0.25">
      <c r="A1481" t="s">
        <v>2947</v>
      </c>
      <c r="B1481" t="s">
        <v>2805</v>
      </c>
      <c r="C1481">
        <v>2014</v>
      </c>
      <c r="E1481" t="s">
        <v>3075</v>
      </c>
      <c r="F1481" t="s">
        <v>9337</v>
      </c>
      <c r="G1481" t="s">
        <v>3980</v>
      </c>
    </row>
    <row r="1482" spans="1:7" x14ac:dyDescent="0.25">
      <c r="A1482" t="s">
        <v>2797</v>
      </c>
      <c r="B1482" t="s">
        <v>2807</v>
      </c>
      <c r="C1482">
        <v>2021</v>
      </c>
      <c r="E1482" t="s">
        <v>2975</v>
      </c>
      <c r="F1482" t="s">
        <v>9320</v>
      </c>
      <c r="G1482" t="s">
        <v>3980</v>
      </c>
    </row>
    <row r="1483" spans="1:7" x14ac:dyDescent="0.25">
      <c r="A1483" t="s">
        <v>917</v>
      </c>
      <c r="B1483" t="s">
        <v>2811</v>
      </c>
      <c r="C1483">
        <v>2019</v>
      </c>
      <c r="E1483" t="s">
        <v>3146</v>
      </c>
      <c r="F1483" t="s">
        <v>10003</v>
      </c>
      <c r="G1483" t="s">
        <v>180</v>
      </c>
    </row>
    <row r="1484" spans="1:7" x14ac:dyDescent="0.25">
      <c r="A1484" t="s">
        <v>90</v>
      </c>
      <c r="B1484" t="s">
        <v>2811</v>
      </c>
      <c r="C1484">
        <v>2017</v>
      </c>
      <c r="E1484" t="s">
        <v>3146</v>
      </c>
      <c r="F1484" t="s">
        <v>10003</v>
      </c>
      <c r="G1484" t="s">
        <v>180</v>
      </c>
    </row>
    <row r="1485" spans="1:7" x14ac:dyDescent="0.25">
      <c r="A1485" t="s">
        <v>2714</v>
      </c>
      <c r="B1485" t="s">
        <v>2811</v>
      </c>
      <c r="C1485">
        <v>1993</v>
      </c>
      <c r="E1485" t="s">
        <v>3146</v>
      </c>
      <c r="F1485" t="s">
        <v>10003</v>
      </c>
      <c r="G1485" t="s">
        <v>180</v>
      </c>
    </row>
    <row r="1486" spans="1:7" x14ac:dyDescent="0.25">
      <c r="A1486" t="s">
        <v>2811</v>
      </c>
      <c r="B1486" t="s">
        <v>2813</v>
      </c>
      <c r="C1486">
        <v>2021</v>
      </c>
      <c r="D1486" t="s">
        <v>180</v>
      </c>
      <c r="F1486" t="s">
        <v>9759</v>
      </c>
      <c r="G1486" t="s">
        <v>3980</v>
      </c>
    </row>
    <row r="1487" spans="1:7" x14ac:dyDescent="0.25">
      <c r="A1487" t="s">
        <v>739</v>
      </c>
      <c r="B1487" t="s">
        <v>2815</v>
      </c>
      <c r="C1487">
        <v>2015</v>
      </c>
      <c r="E1487" t="s">
        <v>3101</v>
      </c>
      <c r="F1487" t="s">
        <v>8574</v>
      </c>
      <c r="G1487" t="s">
        <v>3980</v>
      </c>
    </row>
    <row r="1488" spans="1:7" x14ac:dyDescent="0.25">
      <c r="A1488" t="s">
        <v>90</v>
      </c>
      <c r="B1488" t="s">
        <v>2815</v>
      </c>
      <c r="C1488">
        <v>2017</v>
      </c>
      <c r="E1488" t="s">
        <v>2975</v>
      </c>
      <c r="F1488" t="s">
        <v>9138</v>
      </c>
      <c r="G1488" t="s">
        <v>3980</v>
      </c>
    </row>
    <row r="1489" spans="1:7" x14ac:dyDescent="0.25">
      <c r="A1489" t="s">
        <v>1137</v>
      </c>
      <c r="B1489" t="s">
        <v>2817</v>
      </c>
      <c r="C1489">
        <v>2012</v>
      </c>
      <c r="E1489" t="s">
        <v>3207</v>
      </c>
      <c r="F1489" t="s">
        <v>8736</v>
      </c>
      <c r="G1489" t="s">
        <v>3980</v>
      </c>
    </row>
    <row r="1490" spans="1:7" x14ac:dyDescent="0.25">
      <c r="A1490" t="s">
        <v>2797</v>
      </c>
      <c r="B1490" t="s">
        <v>2821</v>
      </c>
      <c r="C1490">
        <v>2021</v>
      </c>
      <c r="E1490" t="s">
        <v>2975</v>
      </c>
      <c r="F1490" t="s">
        <v>9321</v>
      </c>
      <c r="G1490" t="s">
        <v>3980</v>
      </c>
    </row>
    <row r="1491" spans="1:7" x14ac:dyDescent="0.25">
      <c r="A1491" t="s">
        <v>997</v>
      </c>
      <c r="B1491" t="s">
        <v>2825</v>
      </c>
      <c r="C1491">
        <v>2006</v>
      </c>
      <c r="E1491" t="s">
        <v>3168</v>
      </c>
      <c r="F1491" t="s">
        <v>10004</v>
      </c>
      <c r="G1491" t="s">
        <v>180</v>
      </c>
    </row>
    <row r="1492" spans="1:7" x14ac:dyDescent="0.25">
      <c r="A1492" t="s">
        <v>1137</v>
      </c>
      <c r="B1492" t="s">
        <v>2825</v>
      </c>
      <c r="C1492">
        <v>2012</v>
      </c>
      <c r="E1492" t="s">
        <v>3168</v>
      </c>
      <c r="F1492" t="s">
        <v>10004</v>
      </c>
      <c r="G1492" t="s">
        <v>180</v>
      </c>
    </row>
    <row r="1493" spans="1:7" x14ac:dyDescent="0.25">
      <c r="A1493" t="s">
        <v>1848</v>
      </c>
      <c r="B1493" t="s">
        <v>2827</v>
      </c>
      <c r="C1493">
        <v>2015</v>
      </c>
      <c r="E1493" t="s">
        <v>3292</v>
      </c>
      <c r="F1493" t="s">
        <v>8941</v>
      </c>
      <c r="G1493" t="s">
        <v>3980</v>
      </c>
    </row>
    <row r="1494" spans="1:7" x14ac:dyDescent="0.25">
      <c r="A1494" t="s">
        <v>450</v>
      </c>
      <c r="B1494" t="s">
        <v>2831</v>
      </c>
      <c r="C1494">
        <v>2022</v>
      </c>
      <c r="D1494" t="s">
        <v>180</v>
      </c>
      <c r="F1494" t="s">
        <v>9760</v>
      </c>
      <c r="G1494" t="s">
        <v>3980</v>
      </c>
    </row>
    <row r="1495" spans="1:7" x14ac:dyDescent="0.25">
      <c r="A1495" t="s">
        <v>490</v>
      </c>
      <c r="B1495" t="s">
        <v>2831</v>
      </c>
      <c r="C1495">
        <v>2022</v>
      </c>
      <c r="E1495" t="s">
        <v>3064</v>
      </c>
      <c r="F1495" t="s">
        <v>8526</v>
      </c>
      <c r="G1495" t="s">
        <v>3980</v>
      </c>
    </row>
    <row r="1496" spans="1:7" x14ac:dyDescent="0.25">
      <c r="A1496" t="s">
        <v>840</v>
      </c>
      <c r="B1496" t="s">
        <v>2833</v>
      </c>
      <c r="C1496">
        <v>1996</v>
      </c>
      <c r="E1496" s="10" t="s">
        <v>3424</v>
      </c>
      <c r="F1496" t="s">
        <v>8628</v>
      </c>
      <c r="G1496" t="s">
        <v>3980</v>
      </c>
    </row>
    <row r="1497" spans="1:7" x14ac:dyDescent="0.25">
      <c r="A1497" t="s">
        <v>2894</v>
      </c>
      <c r="B1497" t="s">
        <v>2833</v>
      </c>
      <c r="C1497">
        <v>2023</v>
      </c>
      <c r="E1497" t="s">
        <v>3424</v>
      </c>
      <c r="F1497" t="s">
        <v>9328</v>
      </c>
      <c r="G1497" t="s">
        <v>3980</v>
      </c>
    </row>
    <row r="1498" spans="1:7" x14ac:dyDescent="0.25">
      <c r="A1498" t="s">
        <v>2714</v>
      </c>
      <c r="B1498" t="s">
        <v>2836</v>
      </c>
      <c r="C1498">
        <v>1993</v>
      </c>
      <c r="E1498" t="s">
        <v>3006</v>
      </c>
      <c r="F1498" t="s">
        <v>9761</v>
      </c>
      <c r="G1498" t="s">
        <v>180</v>
      </c>
    </row>
    <row r="1499" spans="1:7" x14ac:dyDescent="0.25">
      <c r="A1499" t="s">
        <v>897</v>
      </c>
      <c r="B1499" t="s">
        <v>2839</v>
      </c>
      <c r="C1499">
        <v>2022</v>
      </c>
      <c r="E1499" t="s">
        <v>3137</v>
      </c>
      <c r="F1499" t="s">
        <v>8640</v>
      </c>
      <c r="G1499" t="s">
        <v>3980</v>
      </c>
    </row>
    <row r="1500" spans="1:7" x14ac:dyDescent="0.25">
      <c r="A1500" t="s">
        <v>2839</v>
      </c>
      <c r="B1500" t="s">
        <v>2843</v>
      </c>
      <c r="C1500">
        <v>2023</v>
      </c>
      <c r="D1500" t="s">
        <v>180</v>
      </c>
      <c r="F1500" t="s">
        <v>9762</v>
      </c>
      <c r="G1500" t="s">
        <v>3980</v>
      </c>
    </row>
    <row r="1501" spans="1:7" x14ac:dyDescent="0.25">
      <c r="A1501" t="s">
        <v>343</v>
      </c>
      <c r="B1501" t="s">
        <v>7806</v>
      </c>
      <c r="C1501">
        <v>2018</v>
      </c>
      <c r="E1501" t="s">
        <v>7809</v>
      </c>
      <c r="F1501" t="s">
        <v>8459</v>
      </c>
      <c r="G1501" t="s">
        <v>3980</v>
      </c>
    </row>
    <row r="1502" spans="1:7" x14ac:dyDescent="0.25">
      <c r="A1502" t="s">
        <v>2797</v>
      </c>
      <c r="B1502" t="s">
        <v>7806</v>
      </c>
      <c r="C1502">
        <v>2021</v>
      </c>
      <c r="E1502" t="s">
        <v>7809</v>
      </c>
      <c r="F1502" t="s">
        <v>9322</v>
      </c>
      <c r="G1502" t="s">
        <v>3980</v>
      </c>
    </row>
    <row r="1503" spans="1:7" x14ac:dyDescent="0.25">
      <c r="A1503" t="s">
        <v>2797</v>
      </c>
      <c r="B1503" t="s">
        <v>2845</v>
      </c>
      <c r="C1503">
        <v>2021</v>
      </c>
      <c r="D1503" t="s">
        <v>180</v>
      </c>
      <c r="E1503" t="s">
        <v>3422</v>
      </c>
      <c r="F1503" t="s">
        <v>9763</v>
      </c>
      <c r="G1503" t="s">
        <v>3980</v>
      </c>
    </row>
    <row r="1504" spans="1:7" x14ac:dyDescent="0.25">
      <c r="A1504" t="s">
        <v>483</v>
      </c>
      <c r="B1504" t="s">
        <v>2847</v>
      </c>
      <c r="C1504">
        <v>2009</v>
      </c>
      <c r="E1504" t="s">
        <v>3057</v>
      </c>
      <c r="F1504" t="s">
        <v>9429</v>
      </c>
      <c r="G1504" t="s">
        <v>3980</v>
      </c>
    </row>
    <row r="1505" spans="1:7" x14ac:dyDescent="0.25">
      <c r="A1505" t="s">
        <v>1137</v>
      </c>
      <c r="B1505" t="s">
        <v>2847</v>
      </c>
      <c r="C1505">
        <v>2012</v>
      </c>
      <c r="E1505" t="s">
        <v>3057</v>
      </c>
      <c r="F1505" t="s">
        <v>9430</v>
      </c>
      <c r="G1505" t="s">
        <v>3980</v>
      </c>
    </row>
    <row r="1506" spans="1:7" x14ac:dyDescent="0.25">
      <c r="A1506" t="s">
        <v>90</v>
      </c>
      <c r="B1506" t="s">
        <v>2849</v>
      </c>
      <c r="C1506">
        <v>2017</v>
      </c>
      <c r="E1506" t="s">
        <v>3375</v>
      </c>
      <c r="F1506" t="s">
        <v>9139</v>
      </c>
      <c r="G1506" t="s">
        <v>3980</v>
      </c>
    </row>
    <row r="1507" spans="1:7" x14ac:dyDescent="0.25">
      <c r="A1507" t="s">
        <v>997</v>
      </c>
      <c r="B1507" t="s">
        <v>2853</v>
      </c>
      <c r="C1507">
        <v>2006</v>
      </c>
      <c r="E1507" t="s">
        <v>3169</v>
      </c>
      <c r="F1507" t="s">
        <v>8674</v>
      </c>
      <c r="G1507" t="s">
        <v>3980</v>
      </c>
    </row>
    <row r="1508" spans="1:7" x14ac:dyDescent="0.25">
      <c r="A1508" t="s">
        <v>997</v>
      </c>
      <c r="B1508" t="s">
        <v>2857</v>
      </c>
      <c r="C1508">
        <v>2006</v>
      </c>
      <c r="E1508" t="s">
        <v>3170</v>
      </c>
      <c r="F1508" t="s">
        <v>8675</v>
      </c>
      <c r="G1508" t="s">
        <v>3980</v>
      </c>
    </row>
    <row r="1509" spans="1:7" x14ac:dyDescent="0.25">
      <c r="A1509" t="s">
        <v>2016</v>
      </c>
      <c r="B1509" t="s">
        <v>2857</v>
      </c>
      <c r="C1509">
        <v>2003</v>
      </c>
      <c r="E1509" t="s">
        <v>3299</v>
      </c>
      <c r="F1509" t="s">
        <v>9428</v>
      </c>
      <c r="G1509" t="s">
        <v>3980</v>
      </c>
    </row>
    <row r="1510" spans="1:7" x14ac:dyDescent="0.25">
      <c r="A1510" t="s">
        <v>2762</v>
      </c>
      <c r="B1510" t="s">
        <v>2857</v>
      </c>
      <c r="C1510">
        <v>2012</v>
      </c>
      <c r="E1510" s="10" t="s">
        <v>9934</v>
      </c>
      <c r="F1510" t="s">
        <v>9935</v>
      </c>
      <c r="G1510" t="s">
        <v>3980</v>
      </c>
    </row>
    <row r="1511" spans="1:7" x14ac:dyDescent="0.25">
      <c r="A1511" t="s">
        <v>1788</v>
      </c>
      <c r="B1511" t="s">
        <v>2859</v>
      </c>
      <c r="C1511">
        <v>1987</v>
      </c>
      <c r="E1511" t="s">
        <v>3281</v>
      </c>
      <c r="F1511" t="s">
        <v>8913</v>
      </c>
      <c r="G1511" t="s">
        <v>3980</v>
      </c>
    </row>
    <row r="1512" spans="1:7" x14ac:dyDescent="0.25">
      <c r="A1512" t="s">
        <v>2482</v>
      </c>
      <c r="B1512" t="s">
        <v>2867</v>
      </c>
      <c r="C1512">
        <v>2002</v>
      </c>
      <c r="D1512" t="s">
        <v>180</v>
      </c>
      <c r="F1512" t="s">
        <v>9764</v>
      </c>
      <c r="G1512" t="s">
        <v>3980</v>
      </c>
    </row>
    <row r="1513" spans="1:7" x14ac:dyDescent="0.25">
      <c r="A1513" t="s">
        <v>2797</v>
      </c>
      <c r="B1513" t="s">
        <v>2875</v>
      </c>
      <c r="C1513">
        <v>2021</v>
      </c>
      <c r="E1513" t="s">
        <v>3423</v>
      </c>
      <c r="F1513" t="s">
        <v>9323</v>
      </c>
      <c r="G1513" t="s">
        <v>3980</v>
      </c>
    </row>
    <row r="1514" spans="1:7" x14ac:dyDescent="0.25">
      <c r="A1514" t="s">
        <v>2817</v>
      </c>
      <c r="B1514" t="s">
        <v>2879</v>
      </c>
      <c r="C1514">
        <v>2019</v>
      </c>
      <c r="D1514" t="s">
        <v>180</v>
      </c>
      <c r="F1514" t="s">
        <v>9765</v>
      </c>
      <c r="G1514" t="s">
        <v>3980</v>
      </c>
    </row>
    <row r="1515" spans="1:7" x14ac:dyDescent="0.25">
      <c r="A1515" t="s">
        <v>542</v>
      </c>
      <c r="B1515" t="s">
        <v>2883</v>
      </c>
      <c r="C1515">
        <v>2017</v>
      </c>
      <c r="E1515" t="s">
        <v>3069</v>
      </c>
      <c r="F1515" t="s">
        <v>8532</v>
      </c>
      <c r="G1515" t="s">
        <v>3980</v>
      </c>
    </row>
    <row r="1516" spans="1:7" x14ac:dyDescent="0.25">
      <c r="A1516" t="s">
        <v>1683</v>
      </c>
      <c r="B1516" t="s">
        <v>2883</v>
      </c>
      <c r="C1516">
        <v>2020</v>
      </c>
      <c r="E1516" t="s">
        <v>3069</v>
      </c>
      <c r="F1516" t="s">
        <v>8876</v>
      </c>
      <c r="G1516" t="s">
        <v>3980</v>
      </c>
    </row>
    <row r="1517" spans="1:7" x14ac:dyDescent="0.25">
      <c r="A1517" t="s">
        <v>2125</v>
      </c>
      <c r="B1517" t="s">
        <v>2883</v>
      </c>
      <c r="C1517">
        <v>2013</v>
      </c>
      <c r="E1517" t="s">
        <v>3069</v>
      </c>
      <c r="F1517" t="s">
        <v>8970</v>
      </c>
      <c r="G1517" t="s">
        <v>3980</v>
      </c>
    </row>
    <row r="1518" spans="1:7" x14ac:dyDescent="0.25">
      <c r="A1518" t="s">
        <v>90</v>
      </c>
      <c r="B1518" t="s">
        <v>2883</v>
      </c>
      <c r="C1518">
        <v>2017</v>
      </c>
      <c r="E1518" t="s">
        <v>3069</v>
      </c>
      <c r="F1518" t="s">
        <v>9140</v>
      </c>
      <c r="G1518" t="s">
        <v>3980</v>
      </c>
    </row>
    <row r="1519" spans="1:7" x14ac:dyDescent="0.25">
      <c r="A1519" t="s">
        <v>2421</v>
      </c>
      <c r="B1519" t="s">
        <v>2883</v>
      </c>
      <c r="C1519">
        <v>2008</v>
      </c>
      <c r="E1519" t="s">
        <v>3069</v>
      </c>
      <c r="F1519" t="s">
        <v>9189</v>
      </c>
      <c r="G1519" t="s">
        <v>3980</v>
      </c>
    </row>
    <row r="1520" spans="1:7" x14ac:dyDescent="0.25">
      <c r="A1520" t="s">
        <v>155</v>
      </c>
      <c r="B1520" t="s">
        <v>2883</v>
      </c>
      <c r="C1520">
        <v>2011</v>
      </c>
      <c r="E1520" t="s">
        <v>3069</v>
      </c>
      <c r="F1520" t="s">
        <v>9271</v>
      </c>
      <c r="G1520" t="s">
        <v>3980</v>
      </c>
    </row>
    <row r="1521" spans="1:7" x14ac:dyDescent="0.25">
      <c r="A1521" t="s">
        <v>752</v>
      </c>
      <c r="B1521" t="s">
        <v>2887</v>
      </c>
      <c r="C1521">
        <v>2018</v>
      </c>
      <c r="D1521" t="s">
        <v>180</v>
      </c>
      <c r="E1521" t="s">
        <v>3118</v>
      </c>
      <c r="F1521" t="s">
        <v>8597</v>
      </c>
      <c r="G1521" t="s">
        <v>3980</v>
      </c>
    </row>
    <row r="1522" spans="1:7" x14ac:dyDescent="0.25">
      <c r="A1522" t="s">
        <v>1542</v>
      </c>
      <c r="B1522" t="s">
        <v>2889</v>
      </c>
      <c r="C1522">
        <v>2021</v>
      </c>
      <c r="E1522" t="s">
        <v>3249</v>
      </c>
      <c r="F1522" t="s">
        <v>9427</v>
      </c>
      <c r="G1522" t="s">
        <v>3980</v>
      </c>
    </row>
    <row r="1523" spans="1:7" x14ac:dyDescent="0.25">
      <c r="A1523" t="s">
        <v>2115</v>
      </c>
      <c r="B1523" t="s">
        <v>2889</v>
      </c>
      <c r="C1523">
        <v>2020</v>
      </c>
      <c r="D1523" t="s">
        <v>180</v>
      </c>
      <c r="F1523" t="s">
        <v>9766</v>
      </c>
      <c r="G1523" t="s">
        <v>3980</v>
      </c>
    </row>
    <row r="1524" spans="1:7" x14ac:dyDescent="0.25">
      <c r="A1524" t="s">
        <v>90</v>
      </c>
      <c r="B1524" t="s">
        <v>2889</v>
      </c>
      <c r="C1524">
        <v>2017</v>
      </c>
      <c r="E1524" t="s">
        <v>3376</v>
      </c>
      <c r="F1524" t="s">
        <v>9424</v>
      </c>
      <c r="G1524" t="s">
        <v>3980</v>
      </c>
    </row>
    <row r="1525" spans="1:7" x14ac:dyDescent="0.25">
      <c r="A1525" t="s">
        <v>2499</v>
      </c>
      <c r="B1525" t="s">
        <v>2889</v>
      </c>
      <c r="C1525">
        <v>2021</v>
      </c>
      <c r="E1525" s="10" t="s">
        <v>9426</v>
      </c>
      <c r="F1525" t="s">
        <v>9425</v>
      </c>
      <c r="G1525" t="s">
        <v>3980</v>
      </c>
    </row>
    <row r="1526" spans="1:7" x14ac:dyDescent="0.25">
      <c r="A1526" t="s">
        <v>1287</v>
      </c>
      <c r="B1526" t="s">
        <v>2894</v>
      </c>
      <c r="C1526">
        <v>2019</v>
      </c>
      <c r="E1526" s="10" t="s">
        <v>7914</v>
      </c>
      <c r="F1526" t="s">
        <v>8786</v>
      </c>
      <c r="G1526" t="s">
        <v>3980</v>
      </c>
    </row>
    <row r="1527" spans="1:7" x14ac:dyDescent="0.25">
      <c r="A1527" t="s">
        <v>90</v>
      </c>
      <c r="B1527" t="s">
        <v>2897</v>
      </c>
      <c r="C1527">
        <v>2017</v>
      </c>
      <c r="E1527" t="s">
        <v>3377</v>
      </c>
      <c r="F1527" t="s">
        <v>9141</v>
      </c>
      <c r="G1527" t="s">
        <v>3980</v>
      </c>
    </row>
    <row r="1528" spans="1:7" x14ac:dyDescent="0.25">
      <c r="A1528" t="s">
        <v>2899</v>
      </c>
      <c r="B1528" t="s">
        <v>2903</v>
      </c>
      <c r="C1528">
        <v>2018</v>
      </c>
      <c r="D1528" t="s">
        <v>180</v>
      </c>
      <c r="F1528" t="s">
        <v>9767</v>
      </c>
      <c r="G1528" t="s">
        <v>3980</v>
      </c>
    </row>
    <row r="1529" spans="1:7" x14ac:dyDescent="0.25">
      <c r="A1529" t="s">
        <v>155</v>
      </c>
      <c r="B1529" t="s">
        <v>2907</v>
      </c>
      <c r="C1529">
        <v>2011</v>
      </c>
      <c r="E1529" t="s">
        <v>2975</v>
      </c>
      <c r="F1529" t="s">
        <v>9272</v>
      </c>
      <c r="G1529" t="s">
        <v>3980</v>
      </c>
    </row>
    <row r="1530" spans="1:7" x14ac:dyDescent="0.25">
      <c r="A1530" t="s">
        <v>346</v>
      </c>
      <c r="B1530" t="s">
        <v>2911</v>
      </c>
      <c r="C1530">
        <v>2023</v>
      </c>
      <c r="E1530" t="s">
        <v>3044</v>
      </c>
      <c r="F1530" t="s">
        <v>8499</v>
      </c>
      <c r="G1530" t="s">
        <v>3980</v>
      </c>
    </row>
    <row r="1531" spans="1:7" x14ac:dyDescent="0.25">
      <c r="A1531" t="s">
        <v>346</v>
      </c>
      <c r="B1531" t="s">
        <v>2913</v>
      </c>
      <c r="C1531">
        <v>2023</v>
      </c>
      <c r="E1531" t="s">
        <v>3045</v>
      </c>
      <c r="F1531" t="s">
        <v>9768</v>
      </c>
      <c r="G1531" t="s">
        <v>180</v>
      </c>
    </row>
    <row r="1532" spans="1:7" x14ac:dyDescent="0.25">
      <c r="A1532" t="s">
        <v>866</v>
      </c>
      <c r="B1532" t="s">
        <v>2917</v>
      </c>
      <c r="C1532">
        <v>2019</v>
      </c>
      <c r="E1532" s="10" t="s">
        <v>8336</v>
      </c>
      <c r="F1532" t="s">
        <v>8635</v>
      </c>
      <c r="G1532" t="s">
        <v>3980</v>
      </c>
    </row>
    <row r="1533" spans="1:7" x14ac:dyDescent="0.25">
      <c r="A1533" t="s">
        <v>90</v>
      </c>
      <c r="B1533" t="s">
        <v>2917</v>
      </c>
      <c r="C1533">
        <v>2017</v>
      </c>
      <c r="E1533" t="s">
        <v>3378</v>
      </c>
      <c r="F1533" t="s">
        <v>9142</v>
      </c>
      <c r="G1533" t="s">
        <v>3980</v>
      </c>
    </row>
    <row r="1534" spans="1:7" x14ac:dyDescent="0.25">
      <c r="A1534" t="s">
        <v>2073</v>
      </c>
      <c r="B1534" t="s">
        <v>2921</v>
      </c>
      <c r="C1534">
        <v>2015</v>
      </c>
      <c r="E1534" t="s">
        <v>2975</v>
      </c>
      <c r="F1534" t="s">
        <v>8960</v>
      </c>
      <c r="G1534" t="s">
        <v>3980</v>
      </c>
    </row>
    <row r="1535" spans="1:7" x14ac:dyDescent="0.25">
      <c r="A1535" t="s">
        <v>1287</v>
      </c>
      <c r="B1535" t="s">
        <v>2924</v>
      </c>
      <c r="C1535">
        <v>2019</v>
      </c>
      <c r="E1535" t="s">
        <v>3006</v>
      </c>
      <c r="F1535" t="s">
        <v>9769</v>
      </c>
      <c r="G1535" t="s">
        <v>180</v>
      </c>
    </row>
    <row r="1536" spans="1:7" x14ac:dyDescent="0.25">
      <c r="A1536" t="s">
        <v>2797</v>
      </c>
      <c r="B1536" t="s">
        <v>2926</v>
      </c>
      <c r="C1536">
        <v>2021</v>
      </c>
      <c r="E1536" t="s">
        <v>3006</v>
      </c>
      <c r="F1536" t="s">
        <v>9770</v>
      </c>
      <c r="G1536" t="s">
        <v>180</v>
      </c>
    </row>
    <row r="1537" spans="1:7" x14ac:dyDescent="0.25">
      <c r="A1537" t="s">
        <v>90</v>
      </c>
      <c r="B1537" t="s">
        <v>2930</v>
      </c>
      <c r="C1537">
        <v>2017</v>
      </c>
      <c r="E1537" t="s">
        <v>3006</v>
      </c>
      <c r="F1537" t="s">
        <v>9771</v>
      </c>
      <c r="G1537" t="s">
        <v>180</v>
      </c>
    </row>
    <row r="1538" spans="1:7" x14ac:dyDescent="0.25">
      <c r="A1538" t="s">
        <v>2440</v>
      </c>
      <c r="B1538" t="s">
        <v>2934</v>
      </c>
      <c r="C1538">
        <v>2014</v>
      </c>
      <c r="E1538" t="s">
        <v>3390</v>
      </c>
      <c r="F1538" t="s">
        <v>9190</v>
      </c>
      <c r="G1538" t="s">
        <v>3980</v>
      </c>
    </row>
    <row r="1539" spans="1:7" x14ac:dyDescent="0.25">
      <c r="A1539" t="s">
        <v>2714</v>
      </c>
      <c r="B1539" t="s">
        <v>2936</v>
      </c>
      <c r="C1539">
        <v>1993</v>
      </c>
      <c r="E1539" t="s">
        <v>3413</v>
      </c>
      <c r="F1539" t="s">
        <v>9772</v>
      </c>
      <c r="G1539" t="s">
        <v>180</v>
      </c>
    </row>
    <row r="1540" spans="1:7" x14ac:dyDescent="0.25">
      <c r="A1540" t="s">
        <v>253</v>
      </c>
      <c r="B1540" t="s">
        <v>2940</v>
      </c>
      <c r="C1540">
        <v>1990</v>
      </c>
      <c r="E1540" t="s">
        <v>2998</v>
      </c>
      <c r="F1540" t="s">
        <v>8440</v>
      </c>
      <c r="G1540" t="s">
        <v>3980</v>
      </c>
    </row>
    <row r="1541" spans="1:7" x14ac:dyDescent="0.25">
      <c r="A1541" t="s">
        <v>1287</v>
      </c>
      <c r="B1541" t="s">
        <v>2943</v>
      </c>
      <c r="C1541">
        <v>2019</v>
      </c>
      <c r="E1541" t="s">
        <v>2975</v>
      </c>
      <c r="F1541" t="s">
        <v>8787</v>
      </c>
      <c r="G1541" t="s">
        <v>3980</v>
      </c>
    </row>
    <row r="1542" spans="1:7" x14ac:dyDescent="0.25">
      <c r="A1542" t="s">
        <v>90</v>
      </c>
      <c r="B1542" t="s">
        <v>2943</v>
      </c>
      <c r="C1542">
        <v>2017</v>
      </c>
      <c r="E1542" t="s">
        <v>2975</v>
      </c>
      <c r="F1542" t="s">
        <v>9143</v>
      </c>
      <c r="G1542" t="s">
        <v>3980</v>
      </c>
    </row>
    <row r="1543" spans="1:7" x14ac:dyDescent="0.25">
      <c r="A1543" t="s">
        <v>2947</v>
      </c>
      <c r="B1543" t="s">
        <v>2951</v>
      </c>
      <c r="C1543">
        <v>2014</v>
      </c>
      <c r="D1543" t="s">
        <v>180</v>
      </c>
      <c r="F1543" t="s">
        <v>9773</v>
      </c>
      <c r="G1543" t="s">
        <v>3980</v>
      </c>
    </row>
    <row r="1544" spans="1:7" x14ac:dyDescent="0.25">
      <c r="A1544" t="s">
        <v>253</v>
      </c>
      <c r="B1544" t="s">
        <v>2955</v>
      </c>
      <c r="C1544">
        <v>1990</v>
      </c>
      <c r="E1544" t="s">
        <v>2999</v>
      </c>
      <c r="F1544" t="s">
        <v>8441</v>
      </c>
      <c r="G1544" t="s">
        <v>3980</v>
      </c>
    </row>
    <row r="1545" spans="1:7" x14ac:dyDescent="0.25">
      <c r="A1545" t="s">
        <v>518</v>
      </c>
      <c r="B1545" t="s">
        <v>2955</v>
      </c>
      <c r="C1545">
        <v>2005</v>
      </c>
      <c r="E1545" t="s">
        <v>2999</v>
      </c>
      <c r="F1545" t="s">
        <v>8529</v>
      </c>
      <c r="G1545" t="s">
        <v>3980</v>
      </c>
    </row>
    <row r="1546" spans="1:7" x14ac:dyDescent="0.25">
      <c r="A1546" t="s">
        <v>957</v>
      </c>
      <c r="B1546" t="s">
        <v>2955</v>
      </c>
      <c r="C1546">
        <v>2006</v>
      </c>
      <c r="E1546" t="s">
        <v>2999</v>
      </c>
      <c r="F1546" t="s">
        <v>9422</v>
      </c>
      <c r="G1546" t="s">
        <v>3980</v>
      </c>
    </row>
    <row r="1547" spans="1:7" x14ac:dyDescent="0.25">
      <c r="A1547" t="s">
        <v>1280</v>
      </c>
      <c r="B1547" t="s">
        <v>2955</v>
      </c>
      <c r="C1547">
        <v>2022</v>
      </c>
      <c r="E1547" t="s">
        <v>2999</v>
      </c>
      <c r="F1547" t="s">
        <v>8749</v>
      </c>
      <c r="G1547" t="s">
        <v>3980</v>
      </c>
    </row>
    <row r="1548" spans="1:7" x14ac:dyDescent="0.25">
      <c r="A1548" t="s">
        <v>2627</v>
      </c>
      <c r="B1548" t="s">
        <v>2955</v>
      </c>
      <c r="C1548">
        <v>2014</v>
      </c>
      <c r="E1548" t="s">
        <v>2999</v>
      </c>
      <c r="F1548" t="s">
        <v>9274</v>
      </c>
      <c r="G1548" t="s">
        <v>3980</v>
      </c>
    </row>
    <row r="1549" spans="1:7" x14ac:dyDescent="0.25">
      <c r="A1549" t="s">
        <v>2940</v>
      </c>
      <c r="B1549" t="s">
        <v>2955</v>
      </c>
      <c r="C1549">
        <v>1994</v>
      </c>
      <c r="E1549" t="s">
        <v>2999</v>
      </c>
      <c r="F1549" t="s">
        <v>9335</v>
      </c>
      <c r="G1549" t="s">
        <v>3980</v>
      </c>
    </row>
    <row r="1550" spans="1:7" x14ac:dyDescent="0.25">
      <c r="A1550" t="s">
        <v>1248</v>
      </c>
      <c r="B1550" t="s">
        <v>2958</v>
      </c>
      <c r="C1550">
        <v>2020</v>
      </c>
      <c r="E1550" t="s">
        <v>3208</v>
      </c>
      <c r="F1550" t="s">
        <v>8737</v>
      </c>
      <c r="G1550" t="s">
        <v>3980</v>
      </c>
    </row>
    <row r="1551" spans="1:7" x14ac:dyDescent="0.25">
      <c r="A1551" t="s">
        <v>90</v>
      </c>
      <c r="B1551" t="s">
        <v>2958</v>
      </c>
      <c r="C1551">
        <v>2017</v>
      </c>
      <c r="E1551" t="s">
        <v>3208</v>
      </c>
      <c r="F1551" t="s">
        <v>9144</v>
      </c>
      <c r="G1551" t="s">
        <v>3980</v>
      </c>
    </row>
    <row r="1552" spans="1:7" x14ac:dyDescent="0.25">
      <c r="A1552" t="s">
        <v>346</v>
      </c>
      <c r="B1552" t="s">
        <v>2962</v>
      </c>
      <c r="C1552">
        <v>2023</v>
      </c>
      <c r="E1552" t="s">
        <v>3046</v>
      </c>
      <c r="F1552" t="s">
        <v>9423</v>
      </c>
      <c r="G1552" t="s">
        <v>3980</v>
      </c>
    </row>
    <row r="1553" spans="1:7" x14ac:dyDescent="0.25">
      <c r="A1553" t="s">
        <v>253</v>
      </c>
      <c r="B1553" t="s">
        <v>2965</v>
      </c>
      <c r="C1553">
        <v>1990</v>
      </c>
      <c r="E1553" t="s">
        <v>2975</v>
      </c>
      <c r="F1553" t="s">
        <v>8442</v>
      </c>
      <c r="G1553" t="s">
        <v>3980</v>
      </c>
    </row>
    <row r="1554" spans="1:7" x14ac:dyDescent="0.25">
      <c r="A1554" t="s">
        <v>346</v>
      </c>
      <c r="B1554" t="s">
        <v>16841</v>
      </c>
      <c r="C1554">
        <v>2023</v>
      </c>
      <c r="E1554" s="10" t="s">
        <v>16845</v>
      </c>
      <c r="F1554" t="s">
        <v>16844</v>
      </c>
      <c r="G1554" t="s">
        <v>3980</v>
      </c>
    </row>
    <row r="1555" spans="1:7" x14ac:dyDescent="0.25">
      <c r="A1555" t="s">
        <v>2797</v>
      </c>
      <c r="B1555" t="s">
        <v>16846</v>
      </c>
      <c r="C1555">
        <v>2021</v>
      </c>
      <c r="E1555" t="s">
        <v>3006</v>
      </c>
      <c r="F1555" t="s">
        <v>16848</v>
      </c>
      <c r="G1555" t="s">
        <v>180</v>
      </c>
    </row>
    <row r="1556" spans="1:7" x14ac:dyDescent="0.25">
      <c r="A1556" t="s">
        <v>90</v>
      </c>
      <c r="B1556" t="s">
        <v>16853</v>
      </c>
      <c r="C1556">
        <v>2017</v>
      </c>
      <c r="E1556" t="s">
        <v>2975</v>
      </c>
      <c r="F1556" t="s">
        <v>16856</v>
      </c>
      <c r="G1556" t="s">
        <v>3980</v>
      </c>
    </row>
    <row r="1557" spans="1:7" x14ac:dyDescent="0.25">
      <c r="A1557" t="s">
        <v>1436</v>
      </c>
      <c r="B1557" t="s">
        <v>16853</v>
      </c>
      <c r="C1557">
        <v>2018</v>
      </c>
      <c r="E1557" t="s">
        <v>2975</v>
      </c>
      <c r="F1557" t="s">
        <v>16856</v>
      </c>
      <c r="G1557" t="s">
        <v>3980</v>
      </c>
    </row>
    <row r="1558" spans="1:7" x14ac:dyDescent="0.25">
      <c r="A1558" t="s">
        <v>1569</v>
      </c>
      <c r="B1558" t="s">
        <v>16863</v>
      </c>
      <c r="C1558">
        <v>2021</v>
      </c>
      <c r="E1558" s="10" t="s">
        <v>16866</v>
      </c>
      <c r="F1558" t="s">
        <v>16867</v>
      </c>
      <c r="G1558" t="s">
        <v>3980</v>
      </c>
    </row>
    <row r="1559" spans="1:7" x14ac:dyDescent="0.25">
      <c r="A1559" t="s">
        <v>337</v>
      </c>
      <c r="B1559" t="s">
        <v>16863</v>
      </c>
      <c r="C1559">
        <v>2023</v>
      </c>
      <c r="E1559" s="10" t="s">
        <v>16866</v>
      </c>
      <c r="F1559" t="s">
        <v>16867</v>
      </c>
      <c r="G1559" t="s">
        <v>3980</v>
      </c>
    </row>
  </sheetData>
  <hyperlinks>
    <hyperlink ref="E1072" r:id="rId1" xr:uid="{00000000-0004-0000-0100-000000000000}"/>
    <hyperlink ref="E1406" r:id="rId2" xr:uid="{00000000-0004-0000-0100-000001000000}"/>
    <hyperlink ref="E1385" r:id="rId3" xr:uid="{00000000-0004-0000-0100-000002000000}"/>
    <hyperlink ref="E830" r:id="rId4" xr:uid="{00000000-0004-0000-0100-000003000000}"/>
    <hyperlink ref="E271" r:id="rId5" xr:uid="{00000000-0004-0000-0100-000004000000}"/>
    <hyperlink ref="E440" r:id="rId6" xr:uid="{00000000-0004-0000-0100-000005000000}"/>
    <hyperlink ref="E524" r:id="rId7" xr:uid="{00000000-0004-0000-0100-000006000000}"/>
    <hyperlink ref="E549" r:id="rId8" xr:uid="{00000000-0004-0000-0100-000007000000}"/>
    <hyperlink ref="E654" r:id="rId9" xr:uid="{00000000-0004-0000-0100-000008000000}"/>
    <hyperlink ref="E732" r:id="rId10" xr:uid="{00000000-0004-0000-0100-000009000000}"/>
    <hyperlink ref="E997" r:id="rId11" xr:uid="{00000000-0004-0000-0100-00000A000000}"/>
    <hyperlink ref="E1075" r:id="rId12" xr:uid="{00000000-0004-0000-0100-00000B000000}"/>
    <hyperlink ref="E1149" r:id="rId13" xr:uid="{00000000-0004-0000-0100-00000C000000}"/>
    <hyperlink ref="E1216" r:id="rId14" xr:uid="{00000000-0004-0000-0100-00000D000000}"/>
    <hyperlink ref="E1255" r:id="rId15" xr:uid="{00000000-0004-0000-0100-00000E000000}"/>
    <hyperlink ref="E1284" r:id="rId16" xr:uid="{00000000-0004-0000-0100-00000F000000}"/>
    <hyperlink ref="E183" r:id="rId17" xr:uid="{00000000-0004-0000-0100-000010000000}"/>
    <hyperlink ref="E272" r:id="rId18" xr:uid="{00000000-0004-0000-0100-000011000000}"/>
    <hyperlink ref="E371" r:id="rId19" xr:uid="{00000000-0004-0000-0100-000012000000}"/>
    <hyperlink ref="E441" r:id="rId20" xr:uid="{00000000-0004-0000-0100-000013000000}"/>
    <hyperlink ref="E733" r:id="rId21" xr:uid="{00000000-0004-0000-0100-000014000000}"/>
    <hyperlink ref="E998" r:id="rId22" xr:uid="{00000000-0004-0000-0100-000015000000}"/>
    <hyperlink ref="E1180" r:id="rId23" xr:uid="{00000000-0004-0000-0100-000016000000}"/>
    <hyperlink ref="E1363" r:id="rId24" xr:uid="{00000000-0004-0000-0100-000017000000}"/>
    <hyperlink ref="E1540" r:id="rId25" xr:uid="{00000000-0004-0000-0100-000018000000}"/>
    <hyperlink ref="E1544" r:id="rId26" xr:uid="{00000000-0004-0000-0100-000019000000}"/>
    <hyperlink ref="E1368" r:id="rId27" xr:uid="{00000000-0004-0000-0100-00001A000000}"/>
    <hyperlink ref="E969" r:id="rId28" xr:uid="{00000000-0004-0000-0100-00001B000000}"/>
    <hyperlink ref="E1017" r:id="rId29" xr:uid="{00000000-0004-0000-0100-00001C000000}"/>
    <hyperlink ref="E614" r:id="rId30" xr:uid="{00000000-0004-0000-0100-00001D000000}"/>
    <hyperlink ref="E1314" r:id="rId31" xr:uid="{00000000-0004-0000-0100-00001E000000}"/>
    <hyperlink ref="E720" r:id="rId32" xr:uid="{00000000-0004-0000-0100-00001F000000}"/>
    <hyperlink ref="E757" r:id="rId33" location=":~:text=A%20downloadable%20game%20for%20Windows,it%20to%20the%20next%20round." xr:uid="{00000000-0004-0000-0100-000020000000}"/>
    <hyperlink ref="E1407" r:id="rId34" xr:uid="{00000000-0004-0000-0100-000021000000}"/>
    <hyperlink ref="E1445" r:id="rId35" xr:uid="{00000000-0004-0000-0100-000022000000}"/>
    <hyperlink ref="E91" r:id="rId36" xr:uid="{00000000-0004-0000-0100-000023000000}"/>
    <hyperlink ref="E105" r:id="rId37" xr:uid="{00000000-0004-0000-0100-000024000000}"/>
    <hyperlink ref="E1087"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2" r:id="rId49" xr:uid="{00000000-0004-0000-0100-000030000000}"/>
    <hyperlink ref="E647" r:id="rId50" xr:uid="{00000000-0004-0000-0100-000031000000}"/>
    <hyperlink ref="E758" r:id="rId51" location=":~:text=A%20downloadable%20game%20for%20Windows,it%20to%20the%20next%20round." xr:uid="{00000000-0004-0000-0100-000032000000}"/>
    <hyperlink ref="E777" r:id="rId52" xr:uid="{00000000-0004-0000-0100-000033000000}"/>
    <hyperlink ref="E801" r:id="rId53" xr:uid="{00000000-0004-0000-0100-000034000000}"/>
    <hyperlink ref="E919" r:id="rId54" xr:uid="{00000000-0004-0000-0100-000035000000}"/>
    <hyperlink ref="E942" r:id="rId55" xr:uid="{00000000-0004-0000-0100-000036000000}"/>
    <hyperlink ref="E959" r:id="rId56" xr:uid="{00000000-0004-0000-0100-000037000000}"/>
    <hyperlink ref="E975" r:id="rId57" xr:uid="{00000000-0004-0000-0100-000038000000}"/>
    <hyperlink ref="E1015" r:id="rId58" xr:uid="{00000000-0004-0000-0100-000039000000}"/>
    <hyperlink ref="E1043" r:id="rId59" xr:uid="{00000000-0004-0000-0100-00003A000000}"/>
    <hyperlink ref="E1107" r:id="rId60" location=":~:text=RollScape%20is%20a%20game%20inspired,I%20played%20throughout%20the%20years." xr:uid="{00000000-0004-0000-0100-00003B000000}"/>
    <hyperlink ref="E1110" r:id="rId61" xr:uid="{00000000-0004-0000-0100-00003C000000}"/>
    <hyperlink ref="E1116" r:id="rId62" location=":~:text=%2C%20say%2C%20Arco?-,RunebornGame,make%20it%20even%20more%20unique." xr:uid="{00000000-0004-0000-0100-00003D000000}"/>
    <hyperlink ref="E1120" r:id="rId63" xr:uid="{00000000-0004-0000-0100-00003E000000}"/>
    <hyperlink ref="E1207" r:id="rId64" xr:uid="{00000000-0004-0000-0100-00003F000000}"/>
    <hyperlink ref="E1209" r:id="rId65" xr:uid="{00000000-0004-0000-0100-000040000000}"/>
    <hyperlink ref="E1212" r:id="rId66" xr:uid="{00000000-0004-0000-0100-000041000000}"/>
    <hyperlink ref="E1278" r:id="rId67" xr:uid="{00000000-0004-0000-0100-000042000000}"/>
    <hyperlink ref="E1386" r:id="rId68" xr:uid="{00000000-0004-0000-0100-000043000000}"/>
    <hyperlink ref="E1530" r:id="rId69" xr:uid="{00000000-0004-0000-0100-000044000000}"/>
    <hyperlink ref="E1552" r:id="rId70" xr:uid="{00000000-0004-0000-0100-000045000000}"/>
    <hyperlink ref="E802" r:id="rId71" xr:uid="{00000000-0004-0000-0100-000046000000}"/>
    <hyperlink ref="E920" r:id="rId72" xr:uid="{00000000-0004-0000-0100-000047000000}"/>
    <hyperlink ref="E1372" r:id="rId73" location=":~:text=The%20Last%20Spell's%20unique%20blend,build%20characters%20however%20they%20want." xr:uid="{00000000-0004-0000-0100-000048000000}"/>
    <hyperlink ref="E118" r:id="rId74" xr:uid="{00000000-0004-0000-0100-000049000000}"/>
    <hyperlink ref="E633" r:id="rId75" xr:uid="{00000000-0004-0000-0100-00004A000000}"/>
    <hyperlink ref="E484" r:id="rId76" xr:uid="{00000000-0004-0000-0100-00004B000000}"/>
    <hyperlink ref="E976" r:id="rId77" xr:uid="{00000000-0004-0000-0100-00004D000000}"/>
    <hyperlink ref="E1102" r:id="rId78" xr:uid="{00000000-0004-0000-0100-00004E000000}"/>
    <hyperlink ref="E1227" r:id="rId79" location="c494631967651765393" xr:uid="{00000000-0004-0000-0100-00004F000000}"/>
    <hyperlink ref="E1461" r:id="rId80" xr:uid="{00000000-0004-0000-0100-000050000000}"/>
    <hyperlink ref="E1504" r:id="rId81" xr:uid="{00000000-0004-0000-0100-000051000000}"/>
    <hyperlink ref="E60" r:id="rId82" location="c735910198043297427" xr:uid="{00000000-0004-0000-0100-000052000000}"/>
    <hyperlink ref="E242" r:id="rId83" xr:uid="{00000000-0004-0000-0100-000053000000}"/>
    <hyperlink ref="E636" r:id="rId84" xr:uid="{00000000-0004-0000-0100-000054000000}"/>
    <hyperlink ref="E713" r:id="rId85" xr:uid="{00000000-0004-0000-0100-000055000000}"/>
    <hyperlink ref="E783" r:id="rId86" xr:uid="{00000000-0004-0000-0100-000056000000}"/>
    <hyperlink ref="E883" r:id="rId87" xr:uid="{00000000-0004-0000-0100-000057000000}"/>
    <hyperlink ref="E970" r:id="rId88" xr:uid="{00000000-0004-0000-0100-000058000000}"/>
    <hyperlink ref="E1018" r:id="rId89" xr:uid="{00000000-0004-0000-0100-000059000000}"/>
    <hyperlink ref="E1157" r:id="rId90" xr:uid="{00000000-0004-0000-0100-00005A000000}"/>
    <hyperlink ref="E1495" r:id="rId91" xr:uid="{00000000-0004-0000-0100-00005B000000}"/>
    <hyperlink ref="E241" r:id="rId92" xr:uid="{00000000-0004-0000-0100-00005C000000}"/>
    <hyperlink ref="E442" r:id="rId93" xr:uid="{00000000-0004-0000-0100-00005D000000}"/>
    <hyperlink ref="E1545" r:id="rId94" xr:uid="{00000000-0004-0000-0100-00005E000000}"/>
    <hyperlink ref="E198" r:id="rId95" xr:uid="{00000000-0004-0000-0100-00005F000000}"/>
    <hyperlink ref="E199" r:id="rId96" xr:uid="{00000000-0004-0000-0100-000060000000}"/>
    <hyperlink ref="E1034" r:id="rId97" xr:uid="{00000000-0004-0000-0100-000061000000}"/>
    <hyperlink ref="E1345" r:id="rId98" xr:uid="{00000000-0004-0000-0100-000062000000}"/>
    <hyperlink ref="E784" r:id="rId99" location=":~:text=*Mainframe%20Defenders*%20is%20a%20roguelite%20game%20available,**Earning%20Matter%20and%20drops**%20*%20**Upgrading%20mechs**" xr:uid="{00000000-0004-0000-0100-000063000000}"/>
    <hyperlink ref="E1357" r:id="rId100" location="c5456682769558786398" xr:uid="{00000000-0004-0000-0100-000064000000}"/>
    <hyperlink ref="E909" r:id="rId101" xr:uid="{00000000-0004-0000-0100-000065000000}"/>
    <hyperlink ref="E1476"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5" r:id="rId107" xr:uid="{00000000-0004-0000-0100-00006B000000}"/>
    <hyperlink ref="E235" r:id="rId108" xr:uid="{00000000-0004-0000-0100-00006C000000}"/>
    <hyperlink ref="E543" r:id="rId109" xr:uid="{00000000-0004-0000-0100-00006D000000}"/>
    <hyperlink ref="E1016" r:id="rId110" xr:uid="{00000000-0004-0000-0100-00006E000000}"/>
    <hyperlink ref="E686" r:id="rId111" xr:uid="{00000000-0004-0000-0100-000070000000}"/>
    <hyperlink ref="E1126" r:id="rId112" xr:uid="{00000000-0004-0000-0100-000071000000}"/>
    <hyperlink ref="E870"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39" r:id="rId121" location="c352788917764129482" xr:uid="{00000000-0004-0000-0100-00007A000000}"/>
    <hyperlink ref="E485" r:id="rId122" xr:uid="{00000000-0004-0000-0100-00007B000000}"/>
    <hyperlink ref="E625" r:id="rId123" xr:uid="{00000000-0004-0000-0100-00007C000000}"/>
    <hyperlink ref="E691" r:id="rId124" xr:uid="{00000000-0004-0000-0100-00007D000000}"/>
    <hyperlink ref="E858" r:id="rId125" xr:uid="{00000000-0004-0000-0100-00007E000000}"/>
    <hyperlink ref="E1127" r:id="rId126" xr:uid="{00000000-0004-0000-0100-00007F000000}"/>
    <hyperlink ref="E1173" r:id="rId127" xr:uid="{00000000-0004-0000-0100-000080000000}"/>
    <hyperlink ref="E1188" r:id="rId128" xr:uid="{00000000-0004-0000-0100-000081000000}"/>
    <hyperlink ref="E1285" r:id="rId129" xr:uid="{00000000-0004-0000-0100-000082000000}"/>
    <hyperlink ref="E1487"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6" r:id="rId136" location=":~:text=A%20big%20of%20Rogue%20Legacy%2C%20Spelunky%2C%20Hades.,kinda%20got%20inspiration%20from%20all%20of%20them." xr:uid="{00000000-0004-0000-0100-000089000000}"/>
    <hyperlink ref="E531" r:id="rId137" location=":~:text=Fury%20Unleashed%20was%20created%20by,like%20Contra%20and%20Metal%20Slug." xr:uid="{00000000-0004-0000-0100-00008A000000}"/>
    <hyperlink ref="E539" r:id="rId138" xr:uid="{00000000-0004-0000-0100-00008B000000}"/>
    <hyperlink ref="E705" r:id="rId139" xr:uid="{00000000-0004-0000-0100-00008C000000}"/>
    <hyperlink ref="E806" r:id="rId140" location=":~:text=Felix%20Soumpholphakdy:%20Dead%20Cells%20is%20a%20big,we%20wanted%20to%20craft%20a%20big%20world." xr:uid="{00000000-0004-0000-0100-00008D000000}"/>
    <hyperlink ref="E1066" r:id="rId141" xr:uid="{00000000-0004-0000-0100-00008E000000}"/>
    <hyperlink ref="E1224" r:id="rId142" xr:uid="{00000000-0004-0000-0100-00008F000000}"/>
    <hyperlink ref="E1346" r:id="rId143" xr:uid="{00000000-0004-0000-0100-000090000000}"/>
    <hyperlink ref="E1384" r:id="rId144" xr:uid="{00000000-0004-0000-0100-000091000000}"/>
    <hyperlink ref="E1521" r:id="rId145" xr:uid="{00000000-0004-0000-0100-000092000000}"/>
    <hyperlink ref="E119" r:id="rId146" xr:uid="{00000000-0004-0000-0100-000093000000}"/>
    <hyperlink ref="E1210" r:id="rId147" xr:uid="{00000000-0004-0000-0100-000094000000}"/>
    <hyperlink ref="E765"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3" r:id="rId154" xr:uid="{00000000-0004-0000-0100-00009B000000}"/>
    <hyperlink ref="E486" r:id="rId155" xr:uid="{00000000-0004-0000-0100-00009C000000}"/>
    <hyperlink ref="E607" r:id="rId156" xr:uid="{00000000-0004-0000-0100-00009D000000}"/>
    <hyperlink ref="E626" r:id="rId157" xr:uid="{00000000-0004-0000-0100-00009E000000}"/>
    <hyperlink ref="E697" r:id="rId158" xr:uid="{00000000-0004-0000-0100-00009F000000}"/>
    <hyperlink ref="E808" r:id="rId159" xr:uid="{00000000-0004-0000-0100-0000A1000000}"/>
    <hyperlink ref="E999" r:id="rId160" xr:uid="{00000000-0004-0000-0100-0000A2000000}"/>
    <hyperlink ref="E1050" r:id="rId161" xr:uid="{00000000-0004-0000-0100-0000A3000000}"/>
    <hyperlink ref="E1317"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5" r:id="rId168" xr:uid="{00000000-0004-0000-0100-0000AA000000}"/>
    <hyperlink ref="E1499" r:id="rId169" xr:uid="{00000000-0004-0000-0100-0000AB000000}"/>
    <hyperlink ref="E650" r:id="rId170" xr:uid="{00000000-0004-0000-0100-0000AC000000}"/>
    <hyperlink ref="E1064" r:id="rId171" xr:uid="{00000000-0004-0000-0100-0000AD000000}"/>
    <hyperlink ref="E1362" r:id="rId172" xr:uid="{00000000-0004-0000-0100-0000AE000000}"/>
    <hyperlink ref="E187" r:id="rId173" xr:uid="{00000000-0004-0000-0100-0000AF000000}"/>
    <hyperlink ref="E196" r:id="rId174" xr:uid="{00000000-0004-0000-0100-0000B0000000}"/>
    <hyperlink ref="E444" r:id="rId175" xr:uid="{00000000-0004-0000-0100-0000B1000000}"/>
    <hyperlink ref="E525" r:id="rId176" xr:uid="{00000000-0004-0000-0100-0000B2000000}"/>
    <hyperlink ref="E1228" r:id="rId177" location="c494631967651765393" xr:uid="{00000000-0004-0000-0100-0000B3000000}"/>
    <hyperlink ref="E1301" r:id="rId178" xr:uid="{00000000-0004-0000-0100-0000B4000000}"/>
    <hyperlink ref="E1343" r:id="rId179" xr:uid="{00000000-0004-0000-0100-0000B5000000}"/>
    <hyperlink ref="E1352" r:id="rId180" xr:uid="{00000000-0004-0000-0100-0000B6000000}"/>
    <hyperlink ref="E1483" r:id="rId181" xr:uid="{00000000-0004-0000-0100-0000B7000000}"/>
    <hyperlink ref="E574" r:id="rId182" xr:uid="{00000000-0004-0000-0100-0000B8000000}"/>
    <hyperlink ref="E751" r:id="rId183" location=":~:text=As%20inspiration%20from%20different%20games,dangerous%20to%20go%20alone%22%20line." xr:uid="{00000000-0004-0000-0100-0000B9000000}"/>
    <hyperlink ref="E755" r:id="rId184" xr:uid="{00000000-0004-0000-0100-0000BA000000}"/>
    <hyperlink ref="E1060" r:id="rId185" location="c1319962683447326488" xr:uid="{00000000-0004-0000-0100-0000BB000000}"/>
    <hyperlink ref="E1176" r:id="rId186" xr:uid="{00000000-0004-0000-0100-0000BC000000}"/>
    <hyperlink ref="E1434" r:id="rId187" xr:uid="{00000000-0004-0000-0100-0000BD000000}"/>
    <hyperlink ref="E1442" r:id="rId188" xr:uid="{00000000-0004-0000-0100-0000BE000000}"/>
    <hyperlink ref="E397" r:id="rId189" xr:uid="{00000000-0004-0000-0100-0000BF000000}"/>
    <hyperlink ref="E821" r:id="rId190" xr:uid="{00000000-0004-0000-0100-0000C0000000}"/>
    <hyperlink ref="E892" r:id="rId191" xr:uid="{00000000-0004-0000-0100-0000C1000000}"/>
    <hyperlink ref="E1189" r:id="rId192" xr:uid="{00000000-0004-0000-0100-0000C2000000}"/>
    <hyperlink ref="E197" r:id="rId193" xr:uid="{00000000-0004-0000-0100-0000C3000000}"/>
    <hyperlink ref="E250" r:id="rId194" location="msg5316" xr:uid="{00000000-0004-0000-0100-0000C4000000}"/>
    <hyperlink ref="E363" r:id="rId195" xr:uid="{00000000-0004-0000-0100-0000C5000000}"/>
    <hyperlink ref="E445" r:id="rId196" xr:uid="{00000000-0004-0000-0100-0000C6000000}"/>
    <hyperlink ref="E1051" r:id="rId197" xr:uid="{00000000-0004-0000-0100-0000C7000000}"/>
    <hyperlink ref="E1425" r:id="rId198" xr:uid="{00000000-0004-0000-0100-0000C8000000}"/>
    <hyperlink ref="E1468" r:id="rId199" xr:uid="{00000000-0004-0000-0100-0000C9000000}"/>
    <hyperlink ref="E1546" r:id="rId200" xr:uid="{00000000-0004-0000-0100-0000CA000000}"/>
    <hyperlink ref="E1336" r:id="rId201" xr:uid="{00000000-0004-0000-0100-0000CB000000}"/>
    <hyperlink ref="E662" r:id="rId202" xr:uid="{00000000-0004-0000-0100-0000CC000000}"/>
    <hyperlink ref="E1092" r:id="rId203" xr:uid="{00000000-0004-0000-0100-0000CD000000}"/>
    <hyperlink ref="E1358" r:id="rId204" location="c5456682769558786398" xr:uid="{00000000-0004-0000-0100-0000CE000000}"/>
    <hyperlink ref="E446" r:id="rId205" xr:uid="{00000000-0004-0000-0100-0000CF000000}"/>
    <hyperlink ref="E707" r:id="rId206" location="c606068060818832019" xr:uid="{00000000-0004-0000-0100-0000D0000000}"/>
    <hyperlink ref="E1218" r:id="rId207" location=":~:text=Escaped%20Lunatic-,Soulash%202%20%2D%20Adventures%20and%20Conquest%20in%20Procedural%20Fantasy%20Worlds,to%20the%20Roguelike%20design%20formula." xr:uid="{00000000-0004-0000-0100-0000D1000000}"/>
    <hyperlink ref="E1303" r:id="rId208" xr:uid="{00000000-0004-0000-0100-0000D2000000}"/>
    <hyperlink ref="E1448" r:id="rId209" xr:uid="{00000000-0004-0000-0100-0000D3000000}"/>
    <hyperlink ref="E1491" r:id="rId210" xr:uid="{00000000-0004-0000-0100-0000D4000000}"/>
    <hyperlink ref="E1507" r:id="rId211" xr:uid="{00000000-0004-0000-0100-0000D5000000}"/>
    <hyperlink ref="E1508" r:id="rId212" xr:uid="{00000000-0004-0000-0100-0000D6000000}"/>
    <hyperlink ref="E1146" r:id="rId213" xr:uid="{00000000-0004-0000-0100-0000D7000000}"/>
    <hyperlink ref="E447" r:id="rId214" xr:uid="{00000000-0004-0000-0100-0000D8000000}"/>
    <hyperlink ref="E1477"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7" r:id="rId220" xr:uid="{00000000-0004-0000-0100-0000DE000000}"/>
    <hyperlink ref="E540" r:id="rId221" xr:uid="{00000000-0004-0000-0100-0000DF000000}"/>
    <hyperlink ref="E591" r:id="rId222" location=":~:text=Gunfire%20Reborn%20is%20developed%20by,would%20be%20most%20beneficial%20design." xr:uid="{00000000-0004-0000-0100-0000E0000000}"/>
    <hyperlink ref="E860" r:id="rId223" xr:uid="{00000000-0004-0000-0100-0000E1000000}"/>
    <hyperlink ref="E910" r:id="rId224" location=":~:text=Odinfall%20Early%20Access%20on%20Steam&amp;text=According%20to%20Oscar%20Axelsson%20from,Throne%20and%20Enter%20the%20Gungeon." xr:uid="{00000000-0004-0000-0100-0000E2000000}"/>
    <hyperlink ref="E948" r:id="rId225" xr:uid="{00000000-0004-0000-0100-0000E3000000}"/>
    <hyperlink ref="E1021" r:id="rId226" xr:uid="{00000000-0004-0000-0100-0000E4000000}"/>
    <hyperlink ref="E1315" r:id="rId227" xr:uid="{00000000-0004-0000-0100-0000E5000000}"/>
    <hyperlink ref="E1420" r:id="rId228" xr:uid="{00000000-0004-0000-0100-0000E6000000}"/>
    <hyperlink ref="E417" r:id="rId229" xr:uid="{00000000-0004-0000-0100-0000E7000000}"/>
    <hyperlink ref="E215" r:id="rId230" xr:uid="{00000000-0004-0000-0100-0000E8000000}"/>
    <hyperlink ref="E1128"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8" r:id="rId240" xr:uid="{00000000-0004-0000-0100-0000F2000000}"/>
    <hyperlink ref="E609" r:id="rId241" xr:uid="{00000000-0004-0000-0100-0000F3000000}"/>
    <hyperlink ref="E618" r:id="rId242" xr:uid="{00000000-0004-0000-0100-0000F4000000}"/>
    <hyperlink ref="E687" r:id="rId243" xr:uid="{00000000-0004-0000-0100-0000F5000000}"/>
    <hyperlink ref="E827" r:id="rId244" xr:uid="{00000000-0004-0000-0100-0000F6000000}"/>
    <hyperlink ref="E893" r:id="rId245" location="c1675812484339955409" xr:uid="{00000000-0004-0000-0100-0000F7000000}"/>
    <hyperlink ref="E935" r:id="rId246" xr:uid="{00000000-0004-0000-0100-0000F8000000}"/>
    <hyperlink ref="E1039" r:id="rId247" location="c483368526581048948" xr:uid="{00000000-0004-0000-0100-0000F9000000}"/>
    <hyperlink ref="E1065" r:id="rId248" xr:uid="{00000000-0004-0000-0100-0000FA000000}"/>
    <hyperlink ref="E1088" r:id="rId249" location="c4335355681661031211" xr:uid="{00000000-0004-0000-0100-0000FB000000}"/>
    <hyperlink ref="E1154" r:id="rId250" location=":~:text=MOBAs%20were%20a%20key%20inspiration,like%20action%20roguelites%20in%20general." xr:uid="{00000000-0004-0000-0100-0000FC000000}"/>
    <hyperlink ref="E1190" r:id="rId251" location=":~:text=Their%20initial%20goal%20was%20to,built%20on%20the%20libGDX%20framework." xr:uid="{00000000-0004-0000-0100-0000FD000000}"/>
    <hyperlink ref="E1215" r:id="rId252" xr:uid="{00000000-0004-0000-0100-0000FE000000}"/>
    <hyperlink ref="E1300" r:id="rId253" xr:uid="{00000000-0004-0000-0100-0000FF000000}"/>
    <hyperlink ref="E1311" r:id="rId254" xr:uid="{00000000-0004-0000-0100-000000010000}"/>
    <hyperlink ref="E1489" r:id="rId255" xr:uid="{00000000-0004-0000-0100-000001010000}"/>
    <hyperlink ref="E1492" r:id="rId256" xr:uid="{00000000-0004-0000-0100-000002010000}"/>
    <hyperlink ref="E1505" r:id="rId257" xr:uid="{00000000-0004-0000-0100-000003010000}"/>
    <hyperlink ref="E1550"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78" r:id="rId262" location=":~:text=Vellum's%20Inspirations,chapter%20of%20the%20original%20series." xr:uid="{00000000-0004-0000-0100-000008010000}"/>
    <hyperlink ref="E40" r:id="rId263" xr:uid="{00000000-0004-0000-0100-000009010000}"/>
    <hyperlink ref="E461" r:id="rId264" xr:uid="{00000000-0004-0000-0100-00000A010000}"/>
    <hyperlink ref="E547" r:id="rId265" xr:uid="{00000000-0004-0000-0100-00000B010000}"/>
    <hyperlink ref="E551" r:id="rId266" xr:uid="{00000000-0004-0000-0100-00000C010000}"/>
    <hyperlink ref="E869" r:id="rId267" xr:uid="{00000000-0004-0000-0100-00000D010000}"/>
    <hyperlink ref="E1547"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7" r:id="rId277" location=":~:text=A%20big%20of%20Rogue%20Legacy%2C%20Spelunky%2C%20Hades.,kinda%20got%20inspiration%20from%20all%20of%20them." xr:uid="{00000000-0004-0000-0100-000017010000}"/>
    <hyperlink ref="E520" r:id="rId278" xr:uid="{00000000-0004-0000-0100-000018010000}"/>
    <hyperlink ref="E544" r:id="rId279" xr:uid="{00000000-0004-0000-0100-000019010000}"/>
    <hyperlink ref="E620" r:id="rId280" location=":~:text=Have%20a%20Nice%20Death%20also,movies%2C%20shorts%2C%20and%20ads." xr:uid="{00000000-0004-0000-0100-00001A010000}"/>
    <hyperlink ref="E627" r:id="rId281" xr:uid="{00000000-0004-0000-0100-00001B010000}"/>
    <hyperlink ref="E628" r:id="rId282" xr:uid="{00000000-0004-0000-0100-00001C010000}"/>
    <hyperlink ref="E635" r:id="rId283" xr:uid="{00000000-0004-0000-0100-00001D010000}"/>
    <hyperlink ref="E770" r:id="rId284" xr:uid="{00000000-0004-0000-0100-00001E010000}"/>
    <hyperlink ref="E787" r:id="rId285" xr:uid="{00000000-0004-0000-0100-00001F010000}"/>
    <hyperlink ref="E871" r:id="rId286" xr:uid="{00000000-0004-0000-0100-000020010000}"/>
    <hyperlink ref="E1030" r:id="rId287" xr:uid="{00000000-0004-0000-0100-000021010000}"/>
    <hyperlink ref="E1220" r:id="rId288" xr:uid="{00000000-0004-0000-0100-000022010000}"/>
    <hyperlink ref="E1276" r:id="rId289" xr:uid="{00000000-0004-0000-0100-000023010000}"/>
    <hyperlink ref="E1304" r:id="rId290" xr:uid="{00000000-0004-0000-0100-000024010000}"/>
    <hyperlink ref="E1321" r:id="rId291" xr:uid="{00000000-0004-0000-0100-000025010000}"/>
    <hyperlink ref="E1340" r:id="rId292" location=":~:text=Tape%20to%20Tape%20is%20a,the%20Spire%20and%20NHL%2094!" xr:uid="{00000000-0004-0000-0100-000026010000}"/>
    <hyperlink ref="E1347" r:id="rId293" xr:uid="{00000000-0004-0000-0100-000027010000}"/>
    <hyperlink ref="E1479" r:id="rId294" location=":~:text=Vellum's%20Inspirations,chapter%20of%20the%20original%20series." xr:uid="{00000000-0004-0000-0100-000028010000}"/>
    <hyperlink ref="E120" r:id="rId295" xr:uid="{00000000-0004-0000-0100-000029010000}"/>
    <hyperlink ref="E629" r:id="rId296" xr:uid="{00000000-0004-0000-0100-00002A010000}"/>
    <hyperlink ref="E488" r:id="rId297" xr:uid="{00000000-0004-0000-0100-00002B010000}"/>
    <hyperlink ref="E656" r:id="rId298" xr:uid="{00000000-0004-0000-0100-00002C010000}"/>
    <hyperlink ref="E689" r:id="rId299" xr:uid="{00000000-0004-0000-0100-00002D010000}"/>
    <hyperlink ref="E1364" r:id="rId300" xr:uid="{00000000-0004-0000-0100-00002E010000}"/>
    <hyperlink ref="E138" r:id="rId301" xr:uid="{00000000-0004-0000-0100-00002F010000}"/>
    <hyperlink ref="E309" r:id="rId302" xr:uid="{00000000-0004-0000-0100-000031010000}"/>
    <hyperlink ref="E523" r:id="rId303" location="c695373095208229623" xr:uid="{00000000-0004-0000-0100-000032010000}"/>
    <hyperlink ref="E790" r:id="rId304" xr:uid="{00000000-0004-0000-0100-000033010000}"/>
    <hyperlink ref="E980" r:id="rId305" xr:uid="{00000000-0004-0000-0100-000034010000}"/>
    <hyperlink ref="E993" r:id="rId306" xr:uid="{00000000-0004-0000-0100-000035010000}"/>
    <hyperlink ref="E1387"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3" r:id="rId311" xr:uid="{00000000-0004-0000-0100-00003A010000}"/>
    <hyperlink ref="E512" r:id="rId312" xr:uid="{00000000-0004-0000-0100-00003B010000}"/>
    <hyperlink ref="E791" r:id="rId313" xr:uid="{00000000-0004-0000-0100-00003C010000}"/>
    <hyperlink ref="E805" r:id="rId314" xr:uid="{00000000-0004-0000-0100-00003D010000}"/>
    <hyperlink ref="E952" r:id="rId315" xr:uid="{00000000-0004-0000-0100-00003E010000}"/>
    <hyperlink ref="E1089" r:id="rId316" location="c4335355681661031211" xr:uid="{00000000-0004-0000-0100-00003F010000}"/>
    <hyperlink ref="E1238" r:id="rId317" location=":~:text=is%20blowing%20up!-,830%20concurrent%20players%2C%20I%20can't%20believe%20it!,has%20been%20a%20wild%20ride." xr:uid="{00000000-0004-0000-0100-000040010000}"/>
    <hyperlink ref="E1373" r:id="rId318" location=":~:text=The%20Last%20Spell's%20unique%20blend,build%20characters%20however%20they%20want." xr:uid="{00000000-0004-0000-0100-000041010000}"/>
    <hyperlink ref="E1380" r:id="rId319" xr:uid="{00000000-0004-0000-0100-000042010000}"/>
    <hyperlink ref="E201" r:id="rId320" xr:uid="{00000000-0004-0000-0100-000043010000}"/>
    <hyperlink ref="E425" r:id="rId321" location="c4346617656897843847" xr:uid="{00000000-0004-0000-0100-000044010000}"/>
    <hyperlink ref="E432" r:id="rId322" xr:uid="{00000000-0004-0000-0100-000045010000}"/>
    <hyperlink ref="E526" r:id="rId323" xr:uid="{00000000-0004-0000-0100-000046010000}"/>
    <hyperlink ref="E1000" r:id="rId324" xr:uid="{00000000-0004-0000-0100-000047010000}"/>
    <hyperlink ref="E1288" r:id="rId325" xr:uid="{00000000-0004-0000-0100-000048010000}"/>
    <hyperlink ref="E1122" r:id="rId326" xr:uid="{00000000-0004-0000-0100-000049010000}"/>
    <hyperlink ref="E1305" r:id="rId327" xr:uid="{00000000-0004-0000-0100-00004A010000}"/>
    <hyperlink ref="E1522" r:id="rId328" xr:uid="{00000000-0004-0000-0100-00004B010000}"/>
    <hyperlink ref="E1203" r:id="rId329" xr:uid="{00000000-0004-0000-0100-00004C010000}"/>
    <hyperlink ref="E663"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1" r:id="rId335" xr:uid="{00000000-0004-0000-0100-000052010000}"/>
    <hyperlink ref="E978" r:id="rId336" xr:uid="{00000000-0004-0000-0100-000053010000}"/>
    <hyperlink ref="E1111" r:id="rId337" xr:uid="{00000000-0004-0000-0100-000054010000}"/>
    <hyperlink ref="E1119"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4" r:id="rId339" xr:uid="{00000000-0004-0000-0100-000056010000}"/>
    <hyperlink ref="E1279" r:id="rId340" xr:uid="{00000000-0004-0000-0100-000057010000}"/>
    <hyperlink ref="E1306" r:id="rId341" xr:uid="{00000000-0004-0000-0100-000058010000}"/>
    <hyperlink ref="E1474" r:id="rId342" location=":~:text=The%20game%20was%20inspired%20by,assets%2C%20art%2C%20and%20music." xr:uid="{00000000-0004-0000-0100-000059010000}"/>
    <hyperlink ref="E342" r:id="rId343" xr:uid="{00000000-0004-0000-0100-00005A010000}"/>
    <hyperlink ref="E384" r:id="rId344" xr:uid="{00000000-0004-0000-0100-00005B010000}"/>
    <hyperlink ref="E683" r:id="rId345" xr:uid="{00000000-0004-0000-0100-00005C010000}"/>
    <hyperlink ref="E792" r:id="rId346" xr:uid="{00000000-0004-0000-0100-00005D010000}"/>
    <hyperlink ref="E1073" r:id="rId347" xr:uid="{00000000-0004-0000-0100-00005E010000}"/>
    <hyperlink ref="E1388" r:id="rId348" xr:uid="{00000000-0004-0000-0100-00005F010000}"/>
    <hyperlink ref="E788" r:id="rId349" xr:uid="{00000000-0004-0000-0100-000060010000}"/>
    <hyperlink ref="E43" r:id="rId350" xr:uid="{00000000-0004-0000-0100-000061010000}"/>
    <hyperlink ref="E372" r:id="rId351" xr:uid="{00000000-0004-0000-0100-000062010000}"/>
    <hyperlink ref="E1001" r:id="rId352" xr:uid="{00000000-0004-0000-0100-000063010000}"/>
    <hyperlink ref="E759" r:id="rId353" xr:uid="{00000000-0004-0000-0100-000064010000}"/>
    <hyperlink ref="E3" r:id="rId354" xr:uid="{00000000-0004-0000-0100-000065010000}"/>
    <hyperlink ref="E645" r:id="rId355" location=":~:text=House%20of%20Necrosis%20is%20a,Linux)%20and%20the%20Steam%20Deck" xr:uid="{00000000-0004-0000-0100-000066010000}"/>
    <hyperlink ref="E925" r:id="rId356" xr:uid="{00000000-0004-0000-0100-000067010000}"/>
    <hyperlink ref="E1205" r:id="rId357" xr:uid="{00000000-0004-0000-0100-000068010000}"/>
    <hyperlink ref="E1337"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0" r:id="rId364" xr:uid="{00000000-0004-0000-0100-000070010000}"/>
    <hyperlink ref="E527" r:id="rId365" xr:uid="{00000000-0004-0000-0100-000071010000}"/>
    <hyperlink ref="E657" r:id="rId366" xr:uid="{00000000-0004-0000-0100-000072010000}"/>
    <hyperlink ref="E693" r:id="rId367" xr:uid="{00000000-0004-0000-0100-000073010000}"/>
    <hyperlink ref="E736" r:id="rId368" xr:uid="{00000000-0004-0000-0100-000074010000}"/>
    <hyperlink ref="E750" r:id="rId369" xr:uid="{00000000-0004-0000-0100-000075010000}"/>
    <hyperlink ref="E951" r:id="rId370" xr:uid="{00000000-0004-0000-0100-000076010000}"/>
    <hyperlink ref="E1002" r:id="rId371" xr:uid="{00000000-0004-0000-0100-000077010000}"/>
    <hyperlink ref="E1019" r:id="rId372" xr:uid="{00000000-0004-0000-0100-000078010000}"/>
    <hyperlink ref="E1052" r:id="rId373" xr:uid="{00000000-0004-0000-0100-000079010000}"/>
    <hyperlink ref="E1289" r:id="rId374" xr:uid="{00000000-0004-0000-0100-00007A010000}"/>
    <hyperlink ref="E1318" r:id="rId375" xr:uid="{00000000-0004-0000-0100-00007B010000}"/>
    <hyperlink ref="E1465" r:id="rId376" xr:uid="{00000000-0004-0000-0100-00007C010000}"/>
    <hyperlink ref="E1511" r:id="rId377" xr:uid="{00000000-0004-0000-0100-00007D010000}"/>
    <hyperlink ref="E780" r:id="rId378" xr:uid="{00000000-0004-0000-0100-00007E010000}"/>
    <hyperlink ref="E949" r:id="rId379" location="c574921459914427191" xr:uid="{00000000-0004-0000-0100-00007F010000}"/>
    <hyperlink ref="E1003" r:id="rId380" xr:uid="{00000000-0004-0000-0100-000080010000}"/>
    <hyperlink ref="E310" r:id="rId381" xr:uid="{00000000-0004-0000-0100-000081010000}"/>
    <hyperlink ref="E960"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1" r:id="rId386" location=":~:text=Though%20Crooks%20stated%20that%20The,Souls%2C%20and%20Metal%20Gear%20Solid." xr:uid="{00000000-0004-0000-0100-000086010000}"/>
    <hyperlink ref="E576" r:id="rId387" xr:uid="{00000000-0004-0000-0100-000087010000}"/>
    <hyperlink ref="E616" r:id="rId388" xr:uid="{00000000-0004-0000-0100-000088010000}"/>
    <hyperlink ref="E752" r:id="rId389" location=":~:text=As%20inspiration%20from%20different%20games,dangerous%20to%20go%20alone%22%20line." xr:uid="{00000000-0004-0000-0100-000089010000}"/>
    <hyperlink ref="E861" r:id="rId390" xr:uid="{00000000-0004-0000-0100-00008A010000}"/>
    <hyperlink ref="E911" r:id="rId391" location=":~:text=Odinfall%20Early%20Access%20on%20Steam&amp;text=According%20to%20Oscar%20Axelsson%20from,Throne%20and%20Enter%20the%20Gungeon." xr:uid="{00000000-0004-0000-0100-00008B010000}"/>
    <hyperlink ref="E913" r:id="rId392" xr:uid="{00000000-0004-0000-0100-00008C010000}"/>
    <hyperlink ref="E1022" r:id="rId393" xr:uid="{00000000-0004-0000-0100-00008D010000}"/>
    <hyperlink ref="E1069" r:id="rId394" xr:uid="{00000000-0004-0000-0100-00008E010000}"/>
    <hyperlink ref="E1292" r:id="rId395" xr:uid="{00000000-0004-0000-0100-00008F010000}"/>
    <hyperlink ref="E1150" r:id="rId396" xr:uid="{00000000-0004-0000-0100-000090010000}"/>
    <hyperlink ref="E1466" r:id="rId397" xr:uid="{00000000-0004-0000-0100-000091010000}"/>
    <hyperlink ref="E1381" r:id="rId398" xr:uid="{00000000-0004-0000-0100-000092010000}"/>
    <hyperlink ref="E64" r:id="rId399" xr:uid="{00000000-0004-0000-0100-000093010000}"/>
    <hyperlink ref="E292" r:id="rId400" xr:uid="{00000000-0004-0000-0100-000094010000}"/>
    <hyperlink ref="E430" r:id="rId401" xr:uid="{00000000-0004-0000-0100-000095010000}"/>
    <hyperlink ref="E961" r:id="rId402" xr:uid="{00000000-0004-0000-0100-000096010000}"/>
    <hyperlink ref="E1115" r:id="rId403" xr:uid="{00000000-0004-0000-0100-000097010000}"/>
    <hyperlink ref="E1280" r:id="rId404" xr:uid="{00000000-0004-0000-0100-000098010000}"/>
    <hyperlink ref="E927" r:id="rId405" xr:uid="{00000000-0004-0000-0100-000099010000}"/>
    <hyperlink ref="E939" r:id="rId406" xr:uid="{00000000-0004-0000-0100-00009A010000}"/>
    <hyperlink ref="E831" r:id="rId407" xr:uid="{00000000-0004-0000-0100-00009B010000}"/>
    <hyperlink ref="E994" r:id="rId408" xr:uid="{00000000-0004-0000-0100-00009C010000}"/>
    <hyperlink ref="E4" r:id="rId409" xr:uid="{00000000-0004-0000-0100-00009E010000}"/>
    <hyperlink ref="E202" r:id="rId410" xr:uid="{00000000-0004-0000-0100-00009F010000}"/>
    <hyperlink ref="E617" r:id="rId411" xr:uid="{00000000-0004-0000-0100-0000A0010000}"/>
    <hyperlink ref="E1365" r:id="rId412" xr:uid="{00000000-0004-0000-0100-0000A1010000}"/>
    <hyperlink ref="E1509" r:id="rId413" xr:uid="{00000000-0004-0000-0100-0000A2010000}"/>
    <hyperlink ref="E658" r:id="rId414" xr:uid="{00000000-0004-0000-0100-0000A3010000}"/>
    <hyperlink ref="E1155" r:id="rId415" location=":~:text=MOBAs%20were%20a%20key%20inspiration,like%20action%20roguelites%20in%20general." xr:uid="{00000000-0004-0000-0100-0000A4010000}"/>
    <hyperlink ref="E317" r:id="rId416" xr:uid="{00000000-0004-0000-0100-0000A5010000}"/>
    <hyperlink ref="E1307" r:id="rId417" xr:uid="{00000000-0004-0000-0100-0000A6010000}"/>
    <hyperlink ref="E670" r:id="rId418" xr:uid="{00000000-0004-0000-0100-0000A7010000}"/>
    <hyperlink ref="E1156" r:id="rId419" location=":~:text=MOBAs%20were%20a%20key%20inspiration,like%20action%20roguelites%20in%20general." xr:uid="{00000000-0004-0000-0100-0000A8010000}"/>
    <hyperlink ref="E1323" r:id="rId420" xr:uid="{00000000-0004-0000-0100-0000A9010000}"/>
    <hyperlink ref="E318" r:id="rId421" xr:uid="{00000000-0004-0000-0100-0000AA010000}"/>
    <hyperlink ref="E478" r:id="rId422" location="c595137684887857500" xr:uid="{00000000-0004-0000-0100-0000AB010000}"/>
    <hyperlink ref="E760" r:id="rId423" xr:uid="{00000000-0004-0000-0100-0000AC010000}"/>
    <hyperlink ref="E852" r:id="rId424" xr:uid="{00000000-0004-0000-0100-0000AD010000}"/>
    <hyperlink ref="E1158" r:id="rId425" xr:uid="{00000000-0004-0000-0100-0000AE010000}"/>
    <hyperlink ref="E1308" r:id="rId426" xr:uid="{00000000-0004-0000-0100-0000AF010000}"/>
    <hyperlink ref="E1344" r:id="rId427" xr:uid="{00000000-0004-0000-0100-0000B0010000}"/>
    <hyperlink ref="E1480" r:id="rId428" location=":~:text=Vellum's%20Inspirations,chapter%20of%20the%20original%20series." xr:uid="{00000000-0004-0000-0100-0000B1010000}"/>
    <hyperlink ref="E170" r:id="rId429" location=":~:text=JW%2C%20GF:%20What%20are%20some,us%20a%20lot%20of%20motivation." xr:uid="{00000000-0004-0000-0100-0000B2010000}"/>
    <hyperlink ref="E1309"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499" r:id="rId435" location=":~:text=Fatal%20Labyrinth%20is%20Sega's%20first,is%20a%20game%2Dbreaking%20affair.%20Also%20it%20shares%20a%20lot%20of%20similarities" xr:uid="{00000000-0004-0000-0100-0000B8010000}"/>
    <hyperlink ref="E571" r:id="rId436" xr:uid="{00000000-0004-0000-0100-0000B9010000}"/>
    <hyperlink ref="E659" r:id="rId437" xr:uid="{00000000-0004-0000-0100-0000BA010000}"/>
    <hyperlink ref="E737" r:id="rId438" xr:uid="{00000000-0004-0000-0100-0000BB010000}"/>
    <hyperlink ref="E844" r:id="rId439" xr:uid="{00000000-0004-0000-0100-0000BC010000}"/>
    <hyperlink ref="E1035" r:id="rId440" xr:uid="{00000000-0004-0000-0100-0000BD010000}"/>
    <hyperlink ref="E1079" r:id="rId441" location=":~:text=Apparently%2C%20Ota%20was%20a%20well%20known%20figure,to%20connect%20Tokyo's%20three%20main%20universities%20that" xr:uid="{00000000-0004-0000-0100-0000BE010000}"/>
    <hyperlink ref="E1103" r:id="rId442" xr:uid="{00000000-0004-0000-0100-0000BF010000}"/>
    <hyperlink ref="E1106" r:id="rId443" xr:uid="{00000000-0004-0000-0100-0000C0010000}"/>
    <hyperlink ref="E1319" r:id="rId444" xr:uid="{00000000-0004-0000-0100-0000C1010000}"/>
    <hyperlink ref="E1360" r:id="rId445" location=":~:text=Apparently%2C%20Ota%20was%20a%20well%20known%20figure,to%20connect%20Tokyo's%20three%20main%20universities%20that" xr:uid="{00000000-0004-0000-0100-0000C2010000}"/>
    <hyperlink ref="E1418" r:id="rId446" xr:uid="{00000000-0004-0000-0100-0000C3010000}"/>
    <hyperlink ref="E1424" r:id="rId447" xr:uid="{00000000-0004-0000-0100-0000C4010000}"/>
    <hyperlink ref="E287" r:id="rId448" xr:uid="{00000000-0004-0000-0100-0000C5010000}"/>
    <hyperlink ref="E325" r:id="rId449" xr:uid="{00000000-0004-0000-0100-0000C6010000}"/>
    <hyperlink ref="E458" r:id="rId450" location=":~:text=A%20big%20of%20Rogue%20Legacy%2C%20Spelunky%2C%20Hades.,kinda%20got%20inspiration%20from%20all%20of%20them." xr:uid="{00000000-0004-0000-0100-0000C7010000}"/>
    <hyperlink ref="E532" r:id="rId451" location=":~:text=Fury%20Unleashed%20was%20created%20by,like%20Contra%20and%20Metal%20Slug." xr:uid="{00000000-0004-0000-0100-0000C8010000}"/>
    <hyperlink ref="E667" r:id="rId452" xr:uid="{00000000-0004-0000-0100-0000C9010000}"/>
    <hyperlink ref="E834" r:id="rId453" xr:uid="{00000000-0004-0000-0100-0000CA010000}"/>
    <hyperlink ref="E1081" r:id="rId454" xr:uid="{00000000-0004-0000-0100-0000CB010000}"/>
    <hyperlink ref="E1225" r:id="rId455" xr:uid="{00000000-0004-0000-0100-0000CC010000}"/>
    <hyperlink ref="E1298" r:id="rId456" location="c1693785035807819716" xr:uid="{00000000-0004-0000-0100-0000CD010000}"/>
    <hyperlink ref="E1429" r:id="rId457" xr:uid="{00000000-0004-0000-0100-0000CE010000}"/>
    <hyperlink ref="E1393" r:id="rId458" xr:uid="{00000000-0004-0000-0100-0000CF010000}"/>
    <hyperlink ref="E1108" r:id="rId459" location=":~:text=RollScape%20is%20a%20game%20inspired,I%20played%20throughout%20the%20years." xr:uid="{00000000-0004-0000-0100-0000D0010000}"/>
    <hyperlink ref="E914" r:id="rId460" xr:uid="{00000000-0004-0000-0100-0000D1010000}"/>
    <hyperlink ref="E767" r:id="rId461" xr:uid="{00000000-0004-0000-0100-0000D2010000}"/>
    <hyperlink ref="E898" r:id="rId462" xr:uid="{00000000-0004-0000-0100-0000D3010000}"/>
    <hyperlink ref="E219" r:id="rId463" xr:uid="{00000000-0004-0000-0100-0000D4010000}"/>
    <hyperlink ref="E1382" r:id="rId464" xr:uid="{00000000-0004-0000-0100-0000D5010000}"/>
    <hyperlink ref="E1031"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4" r:id="rId498" xr:uid="{00000000-0004-0000-0100-0000F7010000}"/>
    <hyperlink ref="E513" r:id="rId499" xr:uid="{00000000-0004-0000-0100-0000F8010000}"/>
    <hyperlink ref="E519" r:id="rId500" xr:uid="{00000000-0004-0000-0100-0000F9010000}"/>
    <hyperlink ref="E521" r:id="rId501" xr:uid="{00000000-0004-0000-0100-0000FA010000}"/>
    <hyperlink ref="E584" r:id="rId502" xr:uid="{00000000-0004-0000-0100-0000FB010000}"/>
    <hyperlink ref="E630" r:id="rId503" xr:uid="{00000000-0004-0000-0100-0000FC010000}"/>
    <hyperlink ref="E634" r:id="rId504" xr:uid="{00000000-0004-0000-0100-0000FD010000}"/>
    <hyperlink ref="E684" r:id="rId505" xr:uid="{00000000-0004-0000-0100-0000FE010000}"/>
    <hyperlink ref="E692" r:id="rId506" xr:uid="{00000000-0004-0000-0100-0000FF010000}"/>
    <hyperlink ref="E768" r:id="rId507" xr:uid="{00000000-0004-0000-0100-000000020000}"/>
    <hyperlink ref="E769" r:id="rId508" location="c3194745319530070972" xr:uid="{00000000-0004-0000-0100-000001020000}"/>
    <hyperlink ref="E775" r:id="rId509" location=":~:text=Dan%20DiIorio%20developed%20Luck%20Be,pondering%20why%20rent%20was%20necessary." xr:uid="{00000000-0004-0000-0100-000002020000}"/>
    <hyperlink ref="E781" r:id="rId510" xr:uid="{00000000-0004-0000-0100-000003020000}"/>
    <hyperlink ref="E793" r:id="rId511" xr:uid="{00000000-0004-0000-0100-000004020000}"/>
    <hyperlink ref="E800" r:id="rId512" xr:uid="{00000000-0004-0000-0100-000005020000}"/>
    <hyperlink ref="E816" r:id="rId513" xr:uid="{00000000-0004-0000-0100-000006020000}"/>
    <hyperlink ref="E832" r:id="rId514" xr:uid="{00000000-0004-0000-0100-000007020000}"/>
    <hyperlink ref="E845" r:id="rId515" xr:uid="{00000000-0004-0000-0100-000008020000}"/>
    <hyperlink ref="E859" r:id="rId516" xr:uid="{00000000-0004-0000-0100-000009020000}"/>
    <hyperlink ref="E907" r:id="rId517" xr:uid="{00000000-0004-0000-0100-00000A020000}"/>
    <hyperlink ref="E953" r:id="rId518" xr:uid="{00000000-0004-0000-0100-00000B020000}"/>
    <hyperlink ref="E958" r:id="rId519" location=":~:text=As%20design%20of%20the%20game,Bandicoot%20and%20Donkey%20Kong%20Country." xr:uid="{00000000-0004-0000-0100-00000C020000}"/>
    <hyperlink ref="E981" r:id="rId520" xr:uid="{00000000-0004-0000-0100-00000D020000}"/>
    <hyperlink ref="E995" r:id="rId521" xr:uid="{00000000-0004-0000-0100-00000E020000}"/>
    <hyperlink ref="E1044" r:id="rId522" xr:uid="{00000000-0004-0000-0100-00000F020000}"/>
    <hyperlink ref="E1058" r:id="rId523" xr:uid="{00000000-0004-0000-0100-000010020000}"/>
    <hyperlink ref="E1074" r:id="rId524" xr:uid="{00000000-0004-0000-0100-000011020000}"/>
    <hyperlink ref="E1091" r:id="rId525" location="c4335355681661031211" xr:uid="{00000000-0004-0000-0100-000012020000}"/>
    <hyperlink ref="E1105"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2" r:id="rId527" xr:uid="{00000000-0004-0000-0100-000014020000}"/>
    <hyperlink ref="E1121" r:id="rId528" xr:uid="{00000000-0004-0000-0100-000015020000}"/>
    <hyperlink ref="E1123" r:id="rId529" xr:uid="{00000000-0004-0000-0100-000016020000}"/>
    <hyperlink ref="E1139" r:id="rId530" xr:uid="{00000000-0004-0000-0100-000017020000}"/>
    <hyperlink ref="E1206" r:id="rId531" xr:uid="{00000000-0004-0000-0100-000018020000}"/>
    <hyperlink ref="E1208" r:id="rId532" xr:uid="{00000000-0004-0000-0100-000019020000}"/>
    <hyperlink ref="E1277" r:id="rId533" xr:uid="{00000000-0004-0000-0100-00001A020000}"/>
    <hyperlink ref="E1328" r:id="rId534" xr:uid="{00000000-0004-0000-0100-00001B020000}"/>
    <hyperlink ref="E1329" r:id="rId535" location="c3005556719742617866" xr:uid="{00000000-0004-0000-0100-00001C020000}"/>
    <hyperlink ref="E1335" r:id="rId536" xr:uid="{00000000-0004-0000-0100-00001D020000}"/>
    <hyperlink ref="E1369" r:id="rId537" location=":~:text=hotloopgames-,I%20am%20a%20solo%20developer%20working%20on%20The%20Last%20Flame,plays%20as%20an%20auto%2Dbattler." xr:uid="{00000000-0004-0000-0100-00001E020000}"/>
    <hyperlink ref="E1383" r:id="rId538" xr:uid="{00000000-0004-0000-0100-00001F020000}"/>
    <hyperlink ref="E1389" r:id="rId539" xr:uid="{00000000-0004-0000-0100-000020020000}"/>
    <hyperlink ref="E1428" r:id="rId540" xr:uid="{00000000-0004-0000-0100-000021020000}"/>
    <hyperlink ref="E1475" r:id="rId541" xr:uid="{00000000-0004-0000-0100-000023020000}"/>
    <hyperlink ref="E1484" r:id="rId542" xr:uid="{00000000-0004-0000-0100-000024020000}"/>
    <hyperlink ref="E1506" r:id="rId543" xr:uid="{00000000-0004-0000-0100-000025020000}"/>
    <hyperlink ref="E1518" r:id="rId544" xr:uid="{00000000-0004-0000-0100-000026020000}"/>
    <hyperlink ref="E1524" r:id="rId545" xr:uid="{00000000-0004-0000-0100-000027020000}"/>
    <hyperlink ref="E1527" r:id="rId546" xr:uid="{00000000-0004-0000-0100-000028020000}"/>
    <hyperlink ref="E1533" r:id="rId547" xr:uid="{00000000-0004-0000-0100-000029020000}"/>
    <hyperlink ref="E1551" r:id="rId548" xr:uid="{00000000-0004-0000-0100-00002A020000}"/>
    <hyperlink ref="E205" r:id="rId549" xr:uid="{00000000-0004-0000-0100-00002B020000}"/>
    <hyperlink ref="E216" r:id="rId550" xr:uid="{00000000-0004-0000-0100-00002C020000}"/>
    <hyperlink ref="E753"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0" r:id="rId559" location=":~:text=A%20big%20of%20Rogue%20Legacy%2C%20Spelunky%2C%20Hades.,kinda%20got%20inspiration%20from%20all%20of%20them." xr:uid="{00000000-0004-0000-0100-000035020000}"/>
    <hyperlink ref="E463" r:id="rId560" xr:uid="{00000000-0004-0000-0100-000036020000}"/>
    <hyperlink ref="E577" r:id="rId561" xr:uid="{00000000-0004-0000-0100-000037020000}"/>
    <hyperlink ref="E756" r:id="rId562" xr:uid="{00000000-0004-0000-0100-000038020000}"/>
    <hyperlink ref="E785" r:id="rId563" xr:uid="{00000000-0004-0000-0100-000039020000}"/>
    <hyperlink ref="E828" r:id="rId564" xr:uid="{00000000-0004-0000-0100-00003A020000}"/>
    <hyperlink ref="E851" r:id="rId565" xr:uid="{00000000-0004-0000-0100-00003B020000}"/>
    <hyperlink ref="E1036" r:id="rId566" xr:uid="{00000000-0004-0000-0100-00003C020000}"/>
    <hyperlink ref="E1082" r:id="rId567" location=":~:text=The%20game%20was%20developed%20by,development%2C%20including%20an%20experience%20system." xr:uid="{00000000-0004-0000-0100-00003D020000}"/>
    <hyperlink ref="E1177" r:id="rId568" xr:uid="{00000000-0004-0000-0100-00003E020000}"/>
    <hyperlink ref="E1254" r:id="rId569" xr:uid="{00000000-0004-0000-0100-00003F020000}"/>
    <hyperlink ref="E1287" r:id="rId570" xr:uid="{00000000-0004-0000-0100-000040020000}"/>
    <hyperlink ref="E1293" r:id="rId571" location=":~:text=Lead%20designer%20Matt%20Dabrowski%20credited,inspirations%20for%20Streets%20of%20Rogue." xr:uid="{00000000-0004-0000-0100-000041020000}"/>
    <hyperlink ref="E1312" r:id="rId572" xr:uid="{00000000-0004-0000-0100-000042020000}"/>
    <hyperlink ref="E1443" r:id="rId573" xr:uid="{00000000-0004-0000-0100-000043020000}"/>
    <hyperlink ref="E1469" r:id="rId574" xr:uid="{00000000-0004-0000-0100-000044020000}"/>
    <hyperlink ref="E1538" r:id="rId575" xr:uid="{00000000-0004-0000-0100-000045020000}"/>
    <hyperlink ref="E489" r:id="rId576" xr:uid="{00000000-0004-0000-0100-000046020000}"/>
    <hyperlink ref="E312" r:id="rId577" xr:uid="{00000000-0004-0000-0100-000047020000}"/>
    <hyperlink ref="E721" r:id="rId578" xr:uid="{00000000-0004-0000-0100-000048020000}"/>
    <hyperlink ref="E1113" r:id="rId579" xr:uid="{00000000-0004-0000-0100-000049020000}"/>
    <hyperlink ref="E1408" r:id="rId580" xr:uid="{00000000-0004-0000-0100-00004A020000}"/>
    <hyperlink ref="E578" r:id="rId581" xr:uid="{00000000-0004-0000-0100-00004B020000}"/>
    <hyperlink ref="E1093" r:id="rId582" xr:uid="{00000000-0004-0000-0100-00004C020000}"/>
    <hyperlink ref="E189" r:id="rId583" xr:uid="{00000000-0004-0000-0100-00004D020000}"/>
    <hyperlink ref="E448" r:id="rId584" xr:uid="{00000000-0004-0000-0100-00004E020000}"/>
    <hyperlink ref="E1053" r:id="rId585" xr:uid="{00000000-0004-0000-0100-000050020000}"/>
    <hyperlink ref="E1076" r:id="rId586" xr:uid="{00000000-0004-0000-0100-000051020000}"/>
    <hyperlink ref="E1338" r:id="rId587" xr:uid="{00000000-0004-0000-0100-000052020000}"/>
    <hyperlink ref="E729" r:id="rId588" xr:uid="{00000000-0004-0000-0100-000053020000}"/>
    <hyperlink ref="E722" r:id="rId589" xr:uid="{00000000-0004-0000-0100-000054020000}"/>
    <hyperlink ref="E1140" r:id="rId590" xr:uid="{00000000-0004-0000-0100-000055020000}"/>
    <hyperlink ref="E1353" r:id="rId591" xr:uid="{00000000-0004-0000-0100-000056020000}"/>
    <hyperlink ref="E1409" r:id="rId592" xr:uid="{00000000-0004-0000-0100-000057020000}"/>
    <hyperlink ref="E1446"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0" r:id="rId605" location="c846961716375428005" xr:uid="{00000000-0004-0000-0100-000064020000}"/>
    <hyperlink ref="E572" r:id="rId606" xr:uid="{00000000-0004-0000-0100-000065020000}"/>
    <hyperlink ref="E619" r:id="rId607" xr:uid="{00000000-0004-0000-0100-000066020000}"/>
    <hyperlink ref="E782" r:id="rId608" xr:uid="{00000000-0004-0000-0100-000067020000}"/>
    <hyperlink ref="E786" r:id="rId609" xr:uid="{00000000-0004-0000-0100-000068020000}"/>
    <hyperlink ref="E789" r:id="rId610" xr:uid="{00000000-0004-0000-0100-000069020000}"/>
    <hyperlink ref="E829" r:id="rId611" xr:uid="{00000000-0004-0000-0100-00006A020000}"/>
    <hyperlink ref="E835" r:id="rId612" xr:uid="{00000000-0004-0000-0100-00006B020000}"/>
    <hyperlink ref="E884" r:id="rId613" xr:uid="{00000000-0004-0000-0100-00006C020000}"/>
    <hyperlink ref="E891" r:id="rId614" xr:uid="{00000000-0004-0000-0100-00006D020000}"/>
    <hyperlink ref="E908" r:id="rId615" xr:uid="{00000000-0004-0000-0100-00006E020000}"/>
    <hyperlink ref="E936" r:id="rId616" xr:uid="{00000000-0004-0000-0100-00006F020000}"/>
    <hyperlink ref="E950" r:id="rId617" xr:uid="{00000000-0004-0000-0100-000071020000}"/>
    <hyperlink ref="E1004" r:id="rId618" xr:uid="{00000000-0004-0000-0100-000072020000}"/>
    <hyperlink ref="E1023" r:id="rId619" xr:uid="{00000000-0004-0000-0100-000073020000}"/>
    <hyperlink ref="E1083" r:id="rId620" location=":~:text=The%20game%20was%20developed%20by,development%2C%20including%20an%20experience%20system." xr:uid="{00000000-0004-0000-0100-000074020000}"/>
    <hyperlink ref="E1191" r:id="rId621" xr:uid="{00000000-0004-0000-0100-000075020000}"/>
    <hyperlink ref="E1226" r:id="rId622" xr:uid="{00000000-0004-0000-0100-000076020000}"/>
    <hyperlink ref="E1259" r:id="rId623" xr:uid="{00000000-0004-0000-0100-000077020000}"/>
    <hyperlink ref="E1313" r:id="rId624" xr:uid="{00000000-0004-0000-0100-000078020000}"/>
    <hyperlink ref="E1370" r:id="rId625" location="c592882772895432824" xr:uid="{00000000-0004-0000-0100-000079020000}"/>
    <hyperlink ref="E1421" r:id="rId626" xr:uid="{00000000-0004-0000-0100-00007A020000}"/>
    <hyperlink ref="E1435" r:id="rId627" xr:uid="{00000000-0004-0000-0100-00007B020000}"/>
    <hyperlink ref="E1444" r:id="rId628" xr:uid="{00000000-0004-0000-0100-00007C020000}"/>
    <hyperlink ref="E1449" r:id="rId629" xr:uid="{00000000-0004-0000-0100-00007D020000}"/>
    <hyperlink ref="E1458" r:id="rId630" xr:uid="{00000000-0004-0000-0100-00007E020000}"/>
    <hyperlink ref="E490" r:id="rId631" location=":~:text=Apparently%2C%20Ota%20was%20a%20well%20known%20figure,to%20connect%20Tokyo's%20three%20main%20universities%20that" xr:uid="{00000000-0004-0000-0100-00007F020000}"/>
    <hyperlink ref="E1548" r:id="rId632" xr:uid="{00000000-0004-0000-0100-000080020000}"/>
    <hyperlink ref="E180" r:id="rId633" xr:uid="{00000000-0004-0000-0100-000081020000}"/>
    <hyperlink ref="E1005" r:id="rId634" xr:uid="{00000000-0004-0000-0100-000082020000}"/>
    <hyperlink ref="E122" r:id="rId635" xr:uid="{00000000-0004-0000-0100-000083020000}"/>
    <hyperlink ref="E1371" r:id="rId636" location="c592882772895432824" xr:uid="{00000000-0004-0000-0100-000084020000}"/>
    <hyperlink ref="E100" r:id="rId637" xr:uid="{00000000-0004-0000-0100-000085020000}"/>
    <hyperlink ref="E533" r:id="rId638" xr:uid="{00000000-0004-0000-0100-000086020000}"/>
    <hyperlink ref="E226" r:id="rId639" xr:uid="{00000000-0004-0000-0100-000088020000}"/>
    <hyperlink ref="E323" r:id="rId640" xr:uid="{00000000-0004-0000-0100-000089020000}"/>
    <hyperlink ref="E646" r:id="rId641" location=":~:text=House%20of%20Necrosis%20is%20a,Linux)%20and%20the%20Steam%20Deck" xr:uid="{00000000-0004-0000-0100-00008A020000}"/>
    <hyperlink ref="E814" r:id="rId642" xr:uid="{00000000-0004-0000-0100-00008B020000}"/>
    <hyperlink ref="E819" r:id="rId643" xr:uid="{00000000-0004-0000-0100-00008C020000}"/>
    <hyperlink ref="E856" r:id="rId644" xr:uid="{00000000-0004-0000-0100-00008D020000}"/>
    <hyperlink ref="E926" r:id="rId645" xr:uid="{00000000-0004-0000-0100-00008E020000}"/>
    <hyperlink ref="E1361" r:id="rId646" xr:uid="{00000000-0004-0000-0100-00008F020000}"/>
    <hyperlink ref="E1398" r:id="rId647" xr:uid="{00000000-0004-0000-0100-000090020000}"/>
    <hyperlink ref="E1485" r:id="rId648" xr:uid="{00000000-0004-0000-0100-000091020000}"/>
    <hyperlink ref="E1217"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6" r:id="rId657" xr:uid="{00000000-0004-0000-0100-00009B020000}"/>
    <hyperlink ref="E585" r:id="rId658" xr:uid="{00000000-0004-0000-0100-00009C020000}"/>
    <hyperlink ref="E631" r:id="rId659" xr:uid="{00000000-0004-0000-0100-00009D020000}"/>
    <hyperlink ref="E665" r:id="rId660" xr:uid="{00000000-0004-0000-0100-00009E020000}"/>
    <hyperlink ref="E826" r:id="rId661" xr:uid="{00000000-0004-0000-0100-00009F020000}"/>
    <hyperlink ref="E971" r:id="rId662" xr:uid="{00000000-0004-0000-0100-0000A0020000}"/>
    <hyperlink ref="E1310" r:id="rId663" xr:uid="{00000000-0004-0000-0100-0000A2020000}"/>
    <hyperlink ref="E1350" r:id="rId664" xr:uid="{00000000-0004-0000-0100-0000A3020000}"/>
    <hyperlink ref="E1402" r:id="rId665" xr:uid="{00000000-0004-0000-0100-0000A4020000}"/>
    <hyperlink ref="E1513" r:id="rId666" location=":~:text=Runs%20in%20Whisker%20Squadron:%20Survivor,to%20engage%20the%20boost%20thrusters." xr:uid="{00000000-0004-0000-0100-0000A5020000}"/>
    <hyperlink ref="E1497" r:id="rId667" xr:uid="{00000000-0004-0000-0100-0000A6020000}"/>
    <hyperlink ref="E23" r:id="rId668" xr:uid="{00000000-0004-0000-0100-0000A7020000}"/>
    <hyperlink ref="E77" r:id="rId669" xr:uid="{00000000-0004-0000-0100-0000A8020000}"/>
    <hyperlink ref="E290" r:id="rId670" xr:uid="{00000000-0004-0000-0100-0000A9020000}"/>
    <hyperlink ref="E1334" r:id="rId671" xr:uid="{00000000-0004-0000-0100-0000AA020000}"/>
    <hyperlink ref="E1549" r:id="rId672" xr:uid="{00000000-0004-0000-0100-0000AB020000}"/>
    <hyperlink ref="E1481" r:id="rId673" location=":~:text=Vellum's%20Inspirations,chapter%20of%20the%20original%20series." xr:uid="{00000000-0004-0000-0100-0000AC020000}"/>
    <hyperlink ref="E254" r:id="rId674" xr:uid="{DC257F92-B893-4A80-84AF-3BA7F10C76A1}"/>
    <hyperlink ref="E253" r:id="rId675" xr:uid="{7306A171-7F4B-47C2-B91E-E6BB1E82D970}"/>
    <hyperlink ref="E964" r:id="rId676" xr:uid="{9998D6E1-A959-4C80-BCA2-BE69C5A7A99B}"/>
    <hyperlink ref="E962" r:id="rId677" xr:uid="{B9E4EED7-E892-464F-9EBD-AA4E7BD71993}"/>
    <hyperlink ref="E968" r:id="rId678" xr:uid="{B56B3719-2C0F-4F11-9155-40E4DB5FD2F2}"/>
    <hyperlink ref="E965" r:id="rId679" xr:uid="{3273FC85-56B0-4591-95CD-373A480AC68B}"/>
    <hyperlink ref="E963" r:id="rId680" xr:uid="{3264C784-5E91-4DBF-993E-1FEF95430F6C}"/>
    <hyperlink ref="E967" r:id="rId681" xr:uid="{8F547E23-D0FA-4AF7-B467-053D4459C3E3}"/>
    <hyperlink ref="E966" r:id="rId682" xr:uid="{2EDB5F00-8479-4A8F-BB77-B6BDE0431C57}"/>
    <hyperlink ref="E101" r:id="rId683" xr:uid="{D89045FC-4BEC-49BE-8903-287735AA0711}"/>
    <hyperlink ref="E1453" r:id="rId684" xr:uid="{17049E58-CC8C-463C-9767-C1A2569408D4}"/>
    <hyperlink ref="E1452" r:id="rId685" xr:uid="{B62B2547-7D21-4B1B-94F2-4AFC24DACA33}"/>
    <hyperlink ref="E594" r:id="rId686" xr:uid="{234AA154-DC6F-4634-8B71-CC47EBBC5B91}"/>
    <hyperlink ref="E932" r:id="rId687" xr:uid="{756853BF-0C1D-4493-A2E8-263710241BDE}"/>
    <hyperlink ref="E929" r:id="rId688" xr:uid="{1B3C08D6-6EDC-4ADD-BB77-852F9AAA6A80}"/>
    <hyperlink ref="E303" r:id="rId689" xr:uid="{CA2B30A3-EBB5-47EB-A4E7-44FF06BC11B7}"/>
    <hyperlink ref="E304" r:id="rId690" xr:uid="{AD1A4BDA-AB26-44FB-977C-6D4B0B1D0018}"/>
    <hyperlink ref="E1502" r:id="rId691" xr:uid="{A51A4A30-5304-4DC4-8375-CC026AF08628}"/>
    <hyperlink ref="E1501" r:id="rId692" xr:uid="{4C958F54-1C40-43A7-92EF-A9310F99312E}"/>
    <hyperlink ref="E1233" r:id="rId693" xr:uid="{C119554A-953F-485E-9B46-A70B4EB12957}"/>
    <hyperlink ref="E1235" r:id="rId694" xr:uid="{1ABE2D94-FE62-43D5-8CEE-063DFE0E2DAA}"/>
    <hyperlink ref="E1234" r:id="rId695" xr:uid="{7C8D1E95-463B-4139-B901-2361FC6FBF28}"/>
    <hyperlink ref="E613" r:id="rId696" xr:uid="{F1783B7A-9900-4667-B9BB-65FBD38E7C11}"/>
    <hyperlink ref="E26" r:id="rId697" xr:uid="{2ACB47B8-071E-42EF-B4CC-D5635A151212}"/>
    <hyperlink ref="E27" r:id="rId698" xr:uid="{FAE39DDD-5E06-4849-9826-36858752CACC}"/>
    <hyperlink ref="E25" r:id="rId699" xr:uid="{56EFD205-F197-49E0-959D-67AE62661490}"/>
    <hyperlink ref="E1038" r:id="rId700" xr:uid="{62145C9D-17FD-49E4-91A9-15463C8D4953}"/>
    <hyperlink ref="E1037" r:id="rId701" xr:uid="{9441C145-D2B7-4DDC-966C-EEF4E3AB0D09}"/>
    <hyperlink ref="E941" r:id="rId702" xr:uid="{B8B18927-8DBA-4A3C-8766-2BA089C10618}"/>
    <hyperlink ref="E356" r:id="rId703" xr:uid="{E1E9E0DE-0275-4E22-B235-2D70703E5EF6}"/>
    <hyperlink ref="E358" r:id="rId704" xr:uid="{C64C902E-5CF7-473F-9209-D3742DCCF37C}"/>
    <hyperlink ref="E357" r:id="rId705" xr:uid="{4EB89765-CE1B-453D-AE3B-8A2E8F62FAD6}"/>
    <hyperlink ref="E1024" r:id="rId706" xr:uid="{C9381C14-D9BA-490C-B78E-D8D7978D4295}"/>
    <hyperlink ref="E1057" r:id="rId707" xr:uid="{5D6A7A9E-8E93-4677-B335-07D810F5F2CE}"/>
    <hyperlink ref="E1056" r:id="rId708" xr:uid="{02E4BCE0-E5A5-438F-BAA4-3B55B72ABA69}"/>
    <hyperlink ref="E1159" r:id="rId709" xr:uid="{F9C0DC33-F291-48A5-BAA6-CD749F38B8F7}"/>
    <hyperlink ref="E991" r:id="rId710" xr:uid="{C6DAE36B-9FFF-40F4-A975-40308D682ABB}"/>
    <hyperlink ref="E1179" r:id="rId711" xr:uid="{A28AAA5F-E3AF-4CB4-AC75-ED4C73D4241A}"/>
    <hyperlink ref="E1178"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496" r:id="rId718" xr:uid="{4F24E171-1AF4-474B-B100-D115B2BFEE71}"/>
    <hyperlink ref="E1526" r:id="rId719" xr:uid="{4A06958D-32E3-4D6F-858C-3E2C787D20FD}"/>
    <hyperlink ref="E743" r:id="rId720" location="c842879193508275230" xr:uid="{F47CC886-9EFA-4939-8863-C8F17F77FDAD}"/>
    <hyperlink ref="E1405" r:id="rId721" xr:uid="{3AB3A00F-98CF-4435-8833-0A851E2C073C}"/>
    <hyperlink ref="E1404" r:id="rId722" xr:uid="{C406D397-30DB-48EC-8075-D7B6C232C5C8}"/>
    <hyperlink ref="E711" r:id="rId723" xr:uid="{007CFBC1-8CEA-4212-B4F0-0FF066C08E2A}"/>
    <hyperlink ref="E426" r:id="rId724" xr:uid="{C5B07F6A-C6B6-4369-9FE3-E7625C1D2C8A}"/>
    <hyperlink ref="E685" r:id="rId725" xr:uid="{9003B96D-F683-49D5-81C9-E8A2CCEE4A21}"/>
    <hyperlink ref="E749" r:id="rId726" xr:uid="{400C9351-54FE-4B8D-9B9A-0B0C219C35CE}"/>
    <hyperlink ref="E738" r:id="rId727" xr:uid="{ED53DE22-9D86-4500-B1B3-6F8BDF546600}"/>
    <hyperlink ref="E1283" r:id="rId728" xr:uid="{9B852CA2-E54A-49EA-8814-23E1B14CD3C1}"/>
    <hyperlink ref="E1282" r:id="rId729" xr:uid="{94E018E0-042D-408B-9779-5894F881B159}"/>
    <hyperlink ref="E1230" r:id="rId730" xr:uid="{B5B7069D-BF7F-482C-915D-665DFFD3BABF}"/>
    <hyperlink ref="E1229" r:id="rId731" xr:uid="{396298D9-2ACA-4C5D-B2C6-C5EE2CDEFB0B}"/>
    <hyperlink ref="E1231" r:id="rId732" xr:uid="{FAF1DFA1-959D-4AEE-BB2F-EA12E94967CF}"/>
    <hyperlink ref="E1232" r:id="rId733" xr:uid="{EC4E5489-3B8D-43C5-BF19-2C2EA22E2606}"/>
    <hyperlink ref="E44" r:id="rId734" xr:uid="{C2596C1D-9A69-44EE-BF12-80C2168233D1}"/>
    <hyperlink ref="E45" r:id="rId735" xr:uid="{F621E8F5-0491-493D-B769-B7CD77BC5B23}"/>
    <hyperlink ref="E1440" r:id="rId736" xr:uid="{4127133D-D589-4277-AA21-D2599470279E}"/>
    <hyperlink ref="E957" r:id="rId737" xr:uid="{34B7B3C3-0C4A-46CD-92BB-6FF3B597AAD7}"/>
    <hyperlink ref="E956" r:id="rId738" xr:uid="{E49398C4-F888-4174-851D-12018E96BA3D}"/>
    <hyperlink ref="E1378" r:id="rId739" xr:uid="{9139EA07-E310-4E9B-ABA2-63D541902482}"/>
    <hyperlink ref="E266" r:id="rId740" xr:uid="{76A98E02-4371-4D92-BF10-7771BDF4B0F6}"/>
    <hyperlink ref="E265" r:id="rId741" xr:uid="{8AB47C2C-DCB0-459E-AB93-D035E87D88FF}"/>
    <hyperlink ref="E268" r:id="rId742" xr:uid="{FBD758DD-5EB8-4F17-834D-B309931C342F}"/>
    <hyperlink ref="E267" r:id="rId743" xr:uid="{C357B225-7211-4499-8BFB-A49F13205C07}"/>
    <hyperlink ref="E264" r:id="rId744" xr:uid="{00F517EE-3EC6-4A52-8DFC-A393770262A5}"/>
    <hyperlink ref="E263" r:id="rId745" xr:uid="{0E72ABCF-08D0-4F45-A663-49A14B6D3325}"/>
    <hyperlink ref="E269" r:id="rId746" xr:uid="{11C937CA-10C7-48B7-AC81-1843474BD01D}"/>
    <hyperlink ref="E1260" r:id="rId747" xr:uid="{FD39470D-1885-4635-9DE7-3856687F8611}"/>
    <hyperlink ref="E1262" r:id="rId748" xr:uid="{B4C62739-016F-4CAE-877E-BF3AEB7ADA8F}"/>
    <hyperlink ref="E1261" r:id="rId749" xr:uid="{09DF1C7B-5846-4CAD-A11F-2136F1192AF6}"/>
    <hyperlink ref="E455" r:id="rId750" xr:uid="{CBC0B082-DD9E-43F8-A179-EB2FFD643FC6}"/>
    <hyperlink ref="E515" r:id="rId751" xr:uid="{5B454A0F-BECB-457F-91B8-ABBCD80D5EE9}"/>
    <hyperlink ref="E516" r:id="rId752" xr:uid="{70D922DB-1822-47F7-8B64-F66186EE28F1}"/>
    <hyperlink ref="E514" r:id="rId753" xr:uid="{0DAEA923-B4B1-4CE6-AB24-DD07A4C5365C}"/>
    <hyperlink ref="E335" r:id="rId754" xr:uid="{95BE4862-33A9-41C4-8487-E447A22797B8}"/>
    <hyperlink ref="E275" r:id="rId755" xr:uid="{5D7AF87A-D596-4C40-8C0F-2F19514A0A9D}"/>
    <hyperlink ref="E274" r:id="rId756" xr:uid="{3914E137-AC2F-4C98-A6AB-2D587913BF39}"/>
    <hyperlink ref="E623" r:id="rId757" xr:uid="{84ADC6BC-5F07-417B-9B2B-58031F51D973}"/>
    <hyperlink ref="E283" r:id="rId758" xr:uid="{4F864965-905D-417C-B363-49B2D25D94EC}"/>
    <hyperlink ref="E712" r:id="rId759" xr:uid="{CA9C0EC1-29DC-44CD-B0A4-2A7DDED681BC}"/>
    <hyperlink ref="E181" r:id="rId760" xr:uid="{785E53CE-FB4B-4280-B57B-EE316B786B50}"/>
    <hyperlink ref="E224" r:id="rId761" xr:uid="{0A8F7EBD-A01D-4336-ADAF-3E8859ED6C33}"/>
    <hyperlink ref="E223" r:id="rId762" xr:uid="{925C99C9-F4C2-4063-9736-FCABD2EEBF72}"/>
    <hyperlink ref="E222" r:id="rId763" xr:uid="{9699B4B8-EC77-439B-95B7-F7574579CD6B}"/>
    <hyperlink ref="E604" r:id="rId764" xr:uid="{8BBD1517-1DCE-403B-8565-4BFD22DDFA25}"/>
    <hyperlink ref="E600" r:id="rId765" xr:uid="{3FA28012-FC78-4A3F-86BA-7FA7BE001059}"/>
    <hyperlink ref="E598" r:id="rId766" xr:uid="{63657D3F-DEFB-4369-85C3-789E96AA8DA6}"/>
    <hyperlink ref="E603" r:id="rId767" xr:uid="{47813FC8-AFE1-427F-AE89-3CCA78408CDC}"/>
    <hyperlink ref="E601" r:id="rId768" xr:uid="{8EE78B8A-CFD9-4BD2-BF05-F408D13A3E25}"/>
    <hyperlink ref="E605" r:id="rId769" xr:uid="{7A6842FA-45F0-40DD-BE37-924F321DF9C9}"/>
    <hyperlink ref="E599" r:id="rId770" xr:uid="{4E0E38B3-9659-4837-A810-D00636B0F10E}"/>
    <hyperlink ref="E602"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2" r:id="rId776" xr:uid="{BACCE9B6-8ECA-41FB-996C-80C0BBD415CD}"/>
    <hyperlink ref="E228" r:id="rId777" xr:uid="{EA72B976-24C7-4518-87D0-8D6F01A0FB47}"/>
    <hyperlink ref="E282" r:id="rId778" xr:uid="{FF59F731-3E2D-4AB5-89ED-B4165A50B489}"/>
    <hyperlink ref="E307" r:id="rId779" xr:uid="{0A249B19-B1F8-4F67-9C2D-71FBBCA252A4}"/>
    <hyperlink ref="E306" r:id="rId780" xr:uid="{12E79190-6A49-41BE-8F44-8CA69A0A8A44}"/>
    <hyperlink ref="E305" r:id="rId781" xr:uid="{E9B5AA31-7CD9-4E41-9454-B6162DBA1459}"/>
    <hyperlink ref="E412" r:id="rId782" xr:uid="{726AE619-0F35-48FB-9070-2DCF26273A7E}"/>
    <hyperlink ref="E561" r:id="rId783" xr:uid="{3296730B-09C4-46E7-9B11-07FEBF67FEB1}"/>
    <hyperlink ref="E562" r:id="rId784" xr:uid="{8845AD77-949C-4FC1-9539-BD096F56CB51}"/>
    <hyperlink ref="E642" r:id="rId785" xr:uid="{359A4A08-94B1-422A-9D9E-365B26FBDD74}"/>
    <hyperlink ref="E643" r:id="rId786" xr:uid="{F9BEED06-E57B-48E9-ABF3-6585B5B3DD63}"/>
    <hyperlink ref="E1250" r:id="rId787" xr:uid="{B02B0A49-D286-479A-85A0-76A995A240D2}"/>
    <hyperlink ref="E889" r:id="rId788" xr:uid="{07C49B31-0A15-4F18-8CE5-D295AAB93256}"/>
    <hyperlink ref="E888" r:id="rId789" xr:uid="{B34B45B8-CB27-4006-8F1B-38115E7B81EE}"/>
    <hyperlink ref="E928" r:id="rId790" xr:uid="{ABDD3C61-D776-44CB-8F85-C5D4E7AF66EF}"/>
    <hyperlink ref="E931" r:id="rId791" xr:uid="{5D28E741-06CB-471F-AA5B-C6279839952F}"/>
    <hyperlink ref="E930" r:id="rId792" xr:uid="{E4D6DAFF-DB98-4039-BDDF-E2905AEA2385}"/>
    <hyperlink ref="E934" r:id="rId793" xr:uid="{79A1D462-8052-48AD-A68B-D0084DBAA7CF}"/>
    <hyperlink ref="E933" r:id="rId794" xr:uid="{6C22384B-4E97-4E31-B844-A350F9331DF2}"/>
    <hyperlink ref="E972" r:id="rId795" xr:uid="{1C3C92C2-D6A0-4FF2-825C-129534F4D777}"/>
    <hyperlink ref="E1067" r:id="rId796" xr:uid="{8F81F563-6034-417A-ADBA-73030B013656}"/>
    <hyperlink ref="E1090" r:id="rId797" xr:uid="{EECFB546-0535-4851-899A-9C580A482C6F}"/>
    <hyperlink ref="E1086" r:id="rId798" xr:uid="{CBC2BBAD-B637-4106-BCD6-E9E4C844256B}"/>
    <hyperlink ref="E1094" r:id="rId799" xr:uid="{1F25C809-BB94-4A11-937B-D24471D02480}"/>
    <hyperlink ref="E1095" r:id="rId800" xr:uid="{97D98395-3C28-4831-B9C4-7B4829982C41}"/>
    <hyperlink ref="E1049" r:id="rId801" xr:uid="{C0E7C7EF-C119-405A-AE69-5F625741B5F3}"/>
    <hyperlink ref="E1271" r:id="rId802" xr:uid="{FD983225-12F5-46E5-A904-A1A9774FC711}"/>
    <hyperlink ref="E1265" r:id="rId803" xr:uid="{7C2AF8B1-58BF-4182-B42A-0F6104811C8E}"/>
    <hyperlink ref="E1269" r:id="rId804" xr:uid="{F30E44C9-EDD2-4BB8-B6FA-25CAF04351F8}"/>
    <hyperlink ref="E1263" r:id="rId805" xr:uid="{F4ECDF04-F27A-4F84-8CB9-7356501E47FD}"/>
    <hyperlink ref="E1267" r:id="rId806" xr:uid="{08A19CA9-DB9A-4EE0-9B5B-D245133EE9B9}"/>
    <hyperlink ref="E1270" r:id="rId807" xr:uid="{65642D69-0458-4C57-8626-D97111EBF706}"/>
    <hyperlink ref="E1272" r:id="rId808" xr:uid="{0AE53E53-BBA4-453D-9A0C-99E74A37CA52}"/>
    <hyperlink ref="E1264" r:id="rId809" xr:uid="{47A80645-C8E0-457D-B80A-EC24FB351F8D}"/>
    <hyperlink ref="E1266" r:id="rId810" xr:uid="{0C918335-C59E-49B6-AA43-C0CD9D8C4CF8}"/>
    <hyperlink ref="E1268" r:id="rId811" xr:uid="{1CB6077E-3092-489F-9B0C-6BAB87F17770}"/>
    <hyperlink ref="E1532" r:id="rId812" xr:uid="{3599CE02-A1AD-432F-9855-98EFC546B7C0}"/>
    <hyperlink ref="E1202" r:id="rId813" xr:uid="{ECA9D5F3-38EC-498C-B3FC-78D322956F5C}"/>
    <hyperlink ref="E1375" r:id="rId814" xr:uid="{8076755B-565E-4386-9385-FC02DF98FC86}"/>
    <hyperlink ref="E1414" r:id="rId815" xr:uid="{7FF7EDF5-A200-4775-9665-1C31DEADB023}"/>
    <hyperlink ref="E1221" r:id="rId816" xr:uid="{B4062A1F-3513-4E54-9725-FE70A8E2102C}"/>
    <hyperlink ref="E331" r:id="rId817" location="c591779267908675739" xr:uid="{8E09EE43-7AB1-4EFD-96D7-1D97BCB75A35}"/>
    <hyperlink ref="E421" r:id="rId818" xr:uid="{7AE028C1-55B7-49AF-A33B-C95B2C367207}"/>
    <hyperlink ref="E1138" r:id="rId819" xr:uid="{6E425835-5875-41B2-97A4-FA58DA438409}"/>
    <hyperlink ref="E1302" r:id="rId820" xr:uid="{A9769E26-0749-461F-861E-611D6D59A357}"/>
    <hyperlink ref="E810" r:id="rId821" xr:uid="{490B68C1-1A21-42E5-A4E5-45420F7FAE91}"/>
    <hyperlink ref="E807" r:id="rId822" xr:uid="{B422FF40-64E0-4B24-8F53-496AF4717AFF}"/>
    <hyperlink ref="E366" r:id="rId823" xr:uid="{616EFB2C-AC95-483E-A44D-39F69D8AAE04}"/>
    <hyperlink ref="E745" r:id="rId824" xr:uid="{CF9B0B49-4BC6-4E6E-A28C-97AD2449D1F4}"/>
    <hyperlink ref="E589" r:id="rId825" xr:uid="{CC3D205F-F4A2-4C98-812B-DFCFF767C3AE}"/>
    <hyperlink ref="E590" r:id="rId826" xr:uid="{0F0790E3-9AC0-413F-984C-498AA74C3589}"/>
    <hyperlink ref="E1033" r:id="rId827" xr:uid="{8EF70CC2-1F7C-44FC-B27F-D40F33719C00}"/>
    <hyperlink ref="E1032" r:id="rId828" xr:uid="{2D78A1F7-4C7B-4BBB-81A4-11B12B8FADDA}"/>
    <hyperlink ref="E529" r:id="rId829" xr:uid="{20287799-1A8F-4339-9E95-0AA01F352BD4}"/>
    <hyperlink ref="E209" r:id="rId830" xr:uid="{CAFAA947-4D25-464D-B292-52BCA67FD2CF}"/>
    <hyperlink ref="E1463" r:id="rId831" xr:uid="{4AC722E2-BCE9-43C4-A80B-4BBCC96FDAEE}"/>
    <hyperlink ref="E1462" r:id="rId832" xr:uid="{96213E6F-FE44-40A6-807C-E0126EE2DDC9}"/>
    <hyperlink ref="E865" r:id="rId833" xr:uid="{4F1594D2-3031-43C8-B872-3A5312FF9FDF}"/>
    <hyperlink ref="E864" r:id="rId834" xr:uid="{676A4F1E-EFAA-4DDC-8D28-7E9C8508C7F1}"/>
    <hyperlink ref="E1239" r:id="rId835" xr:uid="{488C3614-7E9C-44DA-9CFF-02ED9DA6D335}"/>
    <hyperlink ref="E1237" r:id="rId836" xr:uid="{7B3BFBD2-3751-4A52-8F1F-FC662C98C177}"/>
    <hyperlink ref="E42" r:id="rId837" xr:uid="{BFB33606-7E8A-49A2-9856-BB5128AD9376}"/>
    <hyperlink ref="E41" r:id="rId838" xr:uid="{56249F62-B66B-48AF-9B7E-3D57F062A187}"/>
    <hyperlink ref="E669" r:id="rId839" xr:uid="{275CD9A7-2606-4BD7-8AB4-6F7F649B0D82}"/>
    <hyperlink ref="E666" r:id="rId840" xr:uid="{D782717C-86B3-4AB9-9BAE-50DC60637C21}"/>
    <hyperlink ref="E668" r:id="rId841" xr:uid="{B4136A1E-1840-4253-B890-D50610D9B7FF}"/>
    <hyperlink ref="E897" r:id="rId842" xr:uid="{F010C842-1A27-45E7-91BD-D6A667117A83}"/>
    <hyperlink ref="E899" r:id="rId843" xr:uid="{7A735F72-FCBF-4C95-B717-33123075389C}"/>
    <hyperlink ref="E900" r:id="rId844" xr:uid="{0DAFB786-CEC3-42A8-9F7A-4F3B58233AB6}"/>
    <hyperlink ref="E1471" r:id="rId845" xr:uid="{7647C012-527B-47FA-AA69-5F88131531AA}"/>
    <hyperlink ref="E1472" r:id="rId846" xr:uid="{466561B0-4A38-497E-9D82-476E22D32111}"/>
    <hyperlink ref="E943" r:id="rId847" xr:uid="{1F54E98D-2D75-4E65-9A48-E714F01AAEAE}"/>
    <hyperlink ref="E1213" r:id="rId848" xr:uid="{C7A1DF84-E16D-4F1B-9452-9D09780CAB3C}"/>
    <hyperlink ref="E1214" r:id="rId849" xr:uid="{27E54E7F-D861-41B7-A5CB-0379F6FCE10A}"/>
    <hyperlink ref="E211" r:id="rId850" xr:uid="{098EDA8A-FC68-4111-B577-99F1B304BAB2}"/>
    <hyperlink ref="E210" r:id="rId851" xr:uid="{694E1CFD-5FA2-4B53-95A3-ED335D58CE37}"/>
    <hyperlink ref="E1299" r:id="rId852" xr:uid="{DC2E963B-8BB6-4612-927B-0C9EA135745A}"/>
    <hyperlink ref="E193" r:id="rId853" xr:uid="{775D1500-27BD-4FBE-BB82-12C0B18B2018}"/>
    <hyperlink ref="E192" r:id="rId854" xr:uid="{55744FEF-21E1-4B4A-BBEE-FD5B94DE8333}"/>
    <hyperlink ref="E191" r:id="rId855" xr:uid="{22C5AEF3-D8A0-494C-9B46-B4D333E55377}"/>
    <hyperlink ref="E1297" r:id="rId856" xr:uid="{5D245017-B18B-409F-9B15-14C242BCD0D6}"/>
    <hyperlink ref="E1295" r:id="rId857" xr:uid="{851E31D8-E443-46B1-9D46-BF582D4B9332}"/>
    <hyperlink ref="E496" r:id="rId858" xr:uid="{D6991607-8EBB-408C-8E7B-5174D1FE7C25}"/>
    <hyperlink ref="E559" r:id="rId859" xr:uid="{B23B7F09-3736-473F-82D1-8854D9E5C331}"/>
    <hyperlink ref="E558" r:id="rId860" xr:uid="{D57488C7-0308-4F7D-B7CF-AF40CAE04472}"/>
    <hyperlink ref="E560" r:id="rId861" xr:uid="{1755DCC3-224A-4152-BCC8-91981498AEEA}"/>
    <hyperlink ref="E582" r:id="rId862" xr:uid="{85D4F570-895C-488C-AEA6-5A95B93B5E1E}"/>
    <hyperlink ref="E583" r:id="rId863" xr:uid="{D1B3C96A-0C81-4008-828E-3BFAF10EED79}"/>
    <hyperlink ref="E624" r:id="rId864" xr:uid="{83D780E2-27AD-4B1C-BF2E-B3DF2589421A}"/>
    <hyperlink ref="E747" r:id="rId865" xr:uid="{AC1196BC-823B-4E18-B98E-7B1DA3BCA411}"/>
    <hyperlink ref="E748" r:id="rId866" xr:uid="{5D671CD6-0D00-4D6B-ACAE-C99CDCDB4448}"/>
    <hyperlink ref="E837" r:id="rId867" xr:uid="{4CD7DA82-E939-4B3D-98DD-54522C1793F9}"/>
    <hyperlink ref="E842" r:id="rId868" xr:uid="{E1F3E9F4-E70F-4F16-A094-D418B14B769B}"/>
    <hyperlink ref="E1014" r:id="rId869" xr:uid="{6693F16F-A7B4-44BB-AEBE-E88D3EB7D2F7}"/>
    <hyperlink ref="E1197" r:id="rId870" xr:uid="{D8A1008B-A01D-4497-B3E9-9891BA45CAB2}"/>
    <hyperlink ref="E1196" r:id="rId871" xr:uid="{82C02E44-C4DC-473C-BDD8-A6E324C69864}"/>
    <hyperlink ref="E1200" r:id="rId872" xr:uid="{F1CB7E5D-3685-4C6E-9108-2997A0AD6DBC}"/>
    <hyperlink ref="E1201" r:id="rId873" xr:uid="{03B04C2D-E6F0-440A-91A9-8F416D1240BA}"/>
    <hyperlink ref="E1199" r:id="rId874" xr:uid="{0AAD27CE-179A-46C7-9DE7-1181659193FE}"/>
    <hyperlink ref="E1455" r:id="rId875" xr:uid="{7270D518-4F12-42D1-BD6E-647FF9122757}"/>
    <hyperlink ref="E555" r:id="rId876" xr:uid="{A0B4227F-FBD1-42C8-BEFA-134B9493FB24}"/>
    <hyperlink ref="E110" r:id="rId877" xr:uid="{3CE67439-D239-4023-8A19-D6F26C6CA8BA}"/>
    <hyperlink ref="E109" r:id="rId878" xr:uid="{C2C160AB-6C9B-414E-A8DB-DCAA600B5072}"/>
    <hyperlink ref="E188" r:id="rId879" xr:uid="{49C2C811-46C2-4B58-9309-B7C58B5B2ABC}"/>
    <hyperlink ref="E185" r:id="rId880" xr:uid="{5FE2E83A-CB29-4B37-B96C-9BBBCC8914FE}"/>
    <hyperlink ref="E184" r:id="rId881" xr:uid="{4CACDD5A-E810-4BD7-B13F-DDC8A372CD63}"/>
    <hyperlink ref="E248" r:id="rId882" xr:uid="{CB5AEC32-697D-40F3-BA64-6B3893675488}"/>
    <hyperlink ref="E246" r:id="rId883" xr:uid="{231242F9-3604-4FE0-9058-1BDA1AABB819}"/>
    <hyperlink ref="E249" r:id="rId884" xr:uid="{91F61043-B371-4C99-87BB-E8FFCDF21E47}"/>
    <hyperlink ref="E247" r:id="rId885" xr:uid="{481E9431-DB0B-468A-8511-238D002E429E}"/>
    <hyperlink ref="E546" r:id="rId886" xr:uid="{BC0C56FF-7E02-4782-A758-30EA62F91D58}"/>
    <hyperlink ref="E855" r:id="rId887" xr:uid="{693AF152-A04D-404E-832F-D81C4C6C72FE}"/>
    <hyperlink ref="E1152" r:id="rId888" xr:uid="{6F248362-153F-424C-B354-6378D4D86F9C}"/>
    <hyperlink ref="E1281" r:id="rId889" xr:uid="{72BB5EFD-4348-413A-A37F-B4261299BADA}"/>
    <hyperlink ref="E362" r:id="rId890" xr:uid="{3A4D9878-45DC-465A-829F-2C4D66BB6733}"/>
    <hyperlink ref="E622" r:id="rId891" xr:uid="{CED3A7A0-6700-4430-A9D8-EAD1DBB90DDF}"/>
    <hyperlink ref="E915" r:id="rId892" xr:uid="{764782B1-752B-4ADB-854C-43DC3582A794}"/>
    <hyperlink ref="E1467" r:id="rId893" xr:uid="{408BADD1-F02E-4742-A102-A3054E30FF9A}"/>
    <hyperlink ref="E1332" r:id="rId894" xr:uid="{A8B96687-1D31-40EF-965F-99E753AE39D9}"/>
    <hyperlink ref="E1459" r:id="rId895" xr:uid="{18465332-FF83-449D-91A7-19D14BE88B01}"/>
    <hyperlink ref="E652" r:id="rId896" xr:uid="{25012F1C-655D-4BC4-9590-99A023CDF835}"/>
    <hyperlink ref="E1416" r:id="rId897" xr:uid="{447EB0F0-5D2B-47F5-9BD0-080715AB0256}"/>
    <hyperlink ref="E1410" r:id="rId898" xr:uid="{0B6AF708-429B-4DEB-BBF8-B1E18E421858}"/>
    <hyperlink ref="E1341" r:id="rId899" location=":~:text=Tape%20to%20Tape%20is%20a,the%20Spire%20and%20NHL%2094!" xr:uid="{01F42245-6207-4EA5-B13B-26DF6E587502}"/>
    <hyperlink ref="E1342" r:id="rId900" xr:uid="{0A49EF2C-0ACF-4551-A67F-5774EB5FF316}"/>
    <hyperlink ref="E1145" r:id="rId901" xr:uid="{901952AC-5261-4F8B-A7DA-FD756206185B}"/>
    <hyperlink ref="E1141" r:id="rId902" xr:uid="{32BB0F5E-E9E8-4B8E-850A-73B887186C35}"/>
    <hyperlink ref="E1144" r:id="rId903" xr:uid="{079A2C82-59A4-45F8-A66C-A330504F5447}"/>
    <hyperlink ref="E129" r:id="rId904" xr:uid="{7C10F27A-851F-4EFA-BD55-1891DD749201}"/>
    <hyperlink ref="E128" r:id="rId905" xr:uid="{C5589458-FD86-4B03-9FC5-B7DE5B5C6556}"/>
    <hyperlink ref="E661" r:id="rId906" xr:uid="{8894A55A-387F-4B46-B832-548B4F667DEC}"/>
    <hyperlink ref="E1457" r:id="rId907" xr:uid="{00000000-0004-0000-0100-000022020000}"/>
    <hyperlink ref="E739" r:id="rId908" xr:uid="{8E10D83C-5A16-4037-936B-6F9639278741}"/>
    <hyperlink ref="E740" r:id="rId909" xr:uid="{3D4BB26A-FCBE-4543-A790-EEB3D6411AC7}"/>
    <hyperlink ref="E741" r:id="rId910" xr:uid="{8CF8E004-EB68-4419-9B70-A5ECCF68950E}"/>
    <hyperlink ref="E742" r:id="rId911" xr:uid="{2A31699E-CB86-4EEA-A791-161EB671C05A}"/>
    <hyperlink ref="E1068" r:id="rId912" xr:uid="{DDDCE849-AB71-43C9-A93D-8A4A043F5D0A}"/>
    <hyperlink ref="E1104"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3" r:id="rId914" xr:uid="{060A54A0-5C1A-4148-9996-6217B1124F43}"/>
    <hyperlink ref="E1118" r:id="rId915" xr:uid="{CD3FDDA4-5E08-4BE3-9D56-70BC77B8669E}"/>
    <hyperlink ref="E1117" r:id="rId916" xr:uid="{B1AA0B17-12B4-41E9-BFE0-B91C20A86B95}"/>
    <hyperlink ref="E1525" r:id="rId917" xr:uid="{508B9C26-B242-4B92-973D-4B544876A77E}"/>
    <hyperlink ref="E6" r:id="rId918" xr:uid="{D7730D62-AD40-4354-9848-2FB8647B3572}"/>
    <hyperlink ref="E378" r:id="rId919" xr:uid="{7EA2BD5D-8B2C-4DED-BFA6-A661D8FBA1C5}"/>
    <hyperlink ref="E579" r:id="rId920" xr:uid="{97787A1A-E2C2-46F7-8AA2-FA4B05512EB8}"/>
    <hyperlink ref="E575" r:id="rId921" xr:uid="{AB0A20F1-EBC2-4199-B86C-D62905DC12C5}"/>
    <hyperlink ref="E459" r:id="rId922" xr:uid="{0EBF6961-FB1E-4633-8B18-30F7E5CAB77E}"/>
    <hyperlink ref="E17" r:id="rId923" xr:uid="{176916E2-4D0D-469A-8474-634FECDFF1C1}"/>
    <hyperlink ref="E766" r:id="rId924" xr:uid="{3D4C04D2-6AE3-4D89-BBAE-06BF049D3432}"/>
    <hyperlink ref="E762" r:id="rId925" xr:uid="{BC0CD3AA-1000-4097-9405-5E7509125D61}"/>
    <hyperlink ref="E761" r:id="rId926" xr:uid="{10C7CB92-34C9-4C91-9F7D-38AC2632FB9C}"/>
    <hyperlink ref="E1071" r:id="rId927" xr:uid="{9A209131-91C2-47DA-9343-040EA37D9799}"/>
    <hyperlink ref="E466" r:id="rId928" xr:uid="{40FADE62-3A79-4BDE-9241-35BE232C69D2}"/>
    <hyperlink ref="E465" r:id="rId929" xr:uid="{B9E6DB63-D54B-417A-A882-555A30B502D0}"/>
    <hyperlink ref="E467" r:id="rId930" xr:uid="{813E3F76-595D-45E8-BF5F-1341D18FA4C1}"/>
    <hyperlink ref="E874" r:id="rId931" xr:uid="{677DA3C6-679F-421F-8472-3FB85FD0234D}"/>
    <hyperlink ref="E1085" r:id="rId932" xr:uid="{F73646FA-036E-4988-AFC9-793AB9CE9724}"/>
    <hyperlink ref="E1325" r:id="rId933" xr:uid="{62C726DA-BDC6-4670-8FF5-95A0733B2A20}"/>
    <hyperlink ref="E1327" r:id="rId934" xr:uid="{1041E3A8-FE6D-4E72-8951-321E28C18EF9}"/>
    <hyperlink ref="E1326" r:id="rId935" xr:uid="{53D77B59-C94D-4875-8305-F65AD900C7FB}"/>
    <hyperlink ref="E433" r:id="rId936" xr:uid="{6531EF04-810E-438B-BE68-CEBFE15F8671}"/>
    <hyperlink ref="E451" r:id="rId937" xr:uid="{09B3B4C3-6DEB-4FB3-BD0C-FFDC11F2F1EF}"/>
    <hyperlink ref="E452" r:id="rId938" xr:uid="{83D2FD83-ED47-4B2D-81F1-F540DAC08AF7}"/>
    <hyperlink ref="E454" r:id="rId939" xr:uid="{EA7F8853-1BDF-4CDB-8A3A-6048E4FC5080}"/>
    <hyperlink ref="E453" r:id="rId940" xr:uid="{102D5306-EE09-4B49-9ECD-6FAF02718947}"/>
    <hyperlink ref="E710" r:id="rId941" xr:uid="{43253D50-F540-4E17-ABDB-564C599908B6}"/>
    <hyperlink ref="E709" r:id="rId942" xr:uid="{180A7930-9682-4F77-AE74-E4AFF42333B0}"/>
    <hyperlink ref="E537" r:id="rId943" xr:uid="{0858361D-FB9C-414B-A428-CB73E4173EA7}"/>
    <hyperlink ref="E538" r:id="rId944" xr:uid="{689C50E7-68F0-4B3A-86BB-F38B13326175}"/>
    <hyperlink ref="E536" r:id="rId945" xr:uid="{717C2047-1B56-45C6-8068-2D3EDC2A6F2D}"/>
    <hyperlink ref="E370" r:id="rId946" location="c3942398662638896391" xr:uid="{71CEEC41-C5A5-4062-AE63-A2188D3F3FD9}"/>
    <hyperlink ref="E778" r:id="rId947" xr:uid="{55BB54F4-301A-4CFF-BE11-5B75F02621E0}"/>
    <hyperlink ref="E1223" r:id="rId948" location="c2956041222231044287" xr:uid="{E366B09B-274A-4825-BF0E-DF0381D3C606}"/>
    <hyperlink ref="E270" r:id="rId949" xr:uid="{0977E198-AF05-4ACB-93FE-821C291C5E21}"/>
    <hyperlink ref="E1291" r:id="rId950" xr:uid="{1CA8457B-6325-4FC5-81B4-15458CC9791B}"/>
    <hyperlink ref="E1290" r:id="rId951" xr:uid="{BCC76CDC-5EA7-43E4-A361-3FEE1FCA9FB4}"/>
    <hyperlink ref="E150" r:id="rId952" xr:uid="{987D1FEA-B4FA-4349-8AF7-D41623914FE6}"/>
    <hyperlink ref="E145" r:id="rId953" xr:uid="{00398E05-ADAC-4794-9811-9DE52D58C3D8}"/>
    <hyperlink ref="E148" r:id="rId954" xr:uid="{6EE11CE2-DCED-4B06-AF48-CEEEE18DD69F}"/>
    <hyperlink ref="E147" r:id="rId955" xr:uid="{0A4C8332-EB1A-43CB-B539-5B5871CC3BBD}"/>
    <hyperlink ref="E146" r:id="rId956" xr:uid="{2306F4C4-587F-429E-A746-D1FB16C575B5}"/>
    <hyperlink ref="E149" r:id="rId957" xr:uid="{FDD913AD-D361-4D67-A774-9B9721449D76}"/>
    <hyperlink ref="E367" r:id="rId958" xr:uid="{D632B27D-F282-4486-838B-9C1C6003210B}"/>
    <hyperlink ref="E99" r:id="rId959" xr:uid="{AC12A527-76A1-4CAB-B55C-84DE6B00DDEF}"/>
    <hyperlink ref="E302" r:id="rId960" xr:uid="{DC11A27F-F4E2-4BF2-BBC5-AB8920B8C1E9}"/>
    <hyperlink ref="E734" r:id="rId961" xr:uid="{39E79B4E-2A6F-49D5-8952-D0E91E6DCD23}"/>
    <hyperlink ref="E735" r:id="rId962" xr:uid="{D52A3931-5E76-48A6-A7FB-1F268BF4E2D0}"/>
    <hyperlink ref="E725" r:id="rId963" xr:uid="{1E8BDF0B-CCB6-436D-9D30-D9FE5A76A9D1}"/>
    <hyperlink ref="E727" r:id="rId964" xr:uid="{F1126184-55FF-4D20-B04B-DAEE62CFEC07}"/>
    <hyperlink ref="E1510" r:id="rId965" xr:uid="{84A0A47D-ED47-48FF-A435-846C6D7770AC}"/>
    <hyperlink ref="E1275" r:id="rId966" xr:uid="{23656846-16E9-4579-A4F4-473BB5DAF40A}"/>
    <hyperlink ref="E1273" r:id="rId967" xr:uid="{A4128955-AC4C-4965-B39F-A76E2BAB6264}"/>
    <hyperlink ref="E1274" r:id="rId968" xr:uid="{0D347706-5370-4087-AAA5-3F7317EDDCBD}"/>
    <hyperlink ref="E1063" r:id="rId969" xr:uid="{33AE2D76-447C-46EB-AD90-71DC3B143217}"/>
    <hyperlink ref="E564" r:id="rId970" xr:uid="{9B4CFEFC-B5A8-4405-BB7F-C6A86AC715BC}"/>
    <hyperlink ref="E565" r:id="rId971" xr:uid="{0ABCA731-94D5-4932-AB43-CD0E2DDECEB0}"/>
    <hyperlink ref="E955" r:id="rId972" xr:uid="{C9FDB476-0397-4584-94A8-7F5104499F74}"/>
    <hyperlink ref="E954" r:id="rId973" xr:uid="{31761495-207C-43C7-86A8-C6F133484FB8}"/>
    <hyperlink ref="E1451" r:id="rId974" xr:uid="{1EFDAA4F-9794-46F7-9A99-F173B5627E93}"/>
    <hyperlink ref="E159" r:id="rId975" xr:uid="{2C00614B-D896-49F9-8F2C-2487DE9EDA13}"/>
    <hyperlink ref="E405" r:id="rId976" xr:uid="{D9B91CEA-D399-44FA-964A-BA5ADD9409B1}"/>
    <hyperlink ref="E406" r:id="rId977" xr:uid="{41F824A1-6903-4089-BCD2-45171D359AC6}"/>
    <hyperlink ref="E1286" r:id="rId978" xr:uid="{5954B24C-AE91-4CB4-820D-AB9D57CC639F}"/>
    <hyperlink ref="E947" r:id="rId979" xr:uid="{D989FB00-2BFE-419A-B8AD-E350D6AFB6C7}"/>
    <hyperlink ref="E944" r:id="rId980" xr:uid="{083A2A46-8C1B-4AB7-B900-CDB0927C5172}"/>
    <hyperlink ref="E726" r:id="rId981" xr:uid="{2967C0AC-B2D0-4F42-9BAD-F39E8183FAB6}"/>
    <hyperlink ref="E728" r:id="rId982" xr:uid="{D678E850-9CB1-48D7-88E3-AEA7105392F9}"/>
    <hyperlink ref="E261" r:id="rId983" xr:uid="{70711725-68E5-4C30-AECB-1EC6647351FE}"/>
    <hyperlink ref="E260" r:id="rId984" xr:uid="{8D90F0B1-4D38-4659-91BA-8F7D79C6BA5F}"/>
    <hyperlink ref="E1248" r:id="rId985" xr:uid="{DA0AE06F-C799-4ABC-BCA9-4B73DAEBEE89}"/>
    <hyperlink ref="E996" r:id="rId986" xr:uid="{B41A03C8-2182-4704-B870-F585A22146BD}"/>
    <hyperlink ref="E1098" r:id="rId987" xr:uid="{138DBC65-7345-4BBD-961B-6DD873B649A5}"/>
    <hyperlink ref="E1099" r:id="rId988" xr:uid="{676EA65F-BA58-4668-A158-5414AD47E1A4}"/>
    <hyperlink ref="E1101" r:id="rId989" xr:uid="{DCCCC46A-22C5-44A9-BE60-8E7F2C80D20E}"/>
    <hyperlink ref="E1100" r:id="rId990" xr:uid="{A8125A2B-FEC8-406F-9786-A0941B8FB576}"/>
    <hyperlink ref="E313" r:id="rId991" xr:uid="{4955B17A-8F3A-4552-9027-DDE082976682}"/>
    <hyperlink ref="E314" r:id="rId992" xr:uid="{164A8271-E06F-43CC-A10F-F8FB76B6C4CD}"/>
    <hyperlink ref="E901" r:id="rId993" xr:uid="{D2DAF381-E902-4D41-90D9-9D0D31E3565B}"/>
    <hyperlink ref="E1040" r:id="rId994" xr:uid="{605169DD-A5A2-41E0-BDEE-61D92FF19317}"/>
    <hyperlink ref="E479" r:id="rId995" xr:uid="{AA378541-BE1B-425B-9060-187AE33F0B79}"/>
    <hyperlink ref="E480" r:id="rId996" xr:uid="{DF01702C-C5F4-4BE3-B268-AFE7C7311947}"/>
    <hyperlink ref="E664" r:id="rId997" xr:uid="{FE7D6A57-CE28-4635-A8B0-740DABF70654}"/>
    <hyperlink ref="E1439" r:id="rId998" xr:uid="{53B2621E-4B29-41BB-944F-DC29C1E6B4D2}"/>
    <hyperlink ref="E862" r:id="rId999" xr:uid="{8D23B1B0-31E9-4E7F-A5BE-E76553ECBD16}"/>
    <hyperlink ref="E1114" r:id="rId1000" xr:uid="{0DA4FC72-7F80-4E88-8404-EAC236096F42}"/>
    <hyperlink ref="E718" r:id="rId1001" xr:uid="{67D44BFD-8915-4BCD-BAE9-EB0E9C213D86}"/>
    <hyperlink ref="E717" r:id="rId1002" xr:uid="{E4BFCD12-5CB4-4755-A2EC-1638385E6F8B}"/>
    <hyperlink ref="E1554" r:id="rId1003" xr:uid="{5988F7B9-EF1F-4C99-B515-FFE200CDDD56}"/>
    <hyperlink ref="E1558" r:id="rId1004" xr:uid="{FBC941D0-11AD-4180-AAA9-DBB7F3F72D25}"/>
    <hyperlink ref="E1559" r:id="rId1005" xr:uid="{43DAB0B0-C592-4608-8E2F-4C130A974F38}"/>
  </hyperlinks>
  <pageMargins left="0.7" right="0.7" top="0.75" bottom="0.75" header="0.511811023622047" footer="0.511811023622047"/>
  <pageSetup orientation="portrait" horizontalDpi="300" verticalDpi="300"/>
  <tableParts count="1">
    <tablePart r:id="rId10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C88" sqref="C88"/>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workbookViewId="0">
      <selection activeCell="I31" sqref="I31"/>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7407</v>
      </c>
      <c r="B44" t="s">
        <v>215</v>
      </c>
      <c r="C44" t="s">
        <v>3727</v>
      </c>
      <c r="D44" t="s">
        <v>3728</v>
      </c>
      <c r="E44" t="s">
        <v>1642</v>
      </c>
      <c r="F44">
        <v>1</v>
      </c>
      <c r="G44">
        <v>1</v>
      </c>
      <c r="H44" t="s">
        <v>3729</v>
      </c>
      <c r="I44" t="s">
        <v>7408</v>
      </c>
      <c r="J44" t="s">
        <v>3445</v>
      </c>
      <c r="K44" t="s">
        <v>7407</v>
      </c>
      <c r="L44" t="s">
        <v>7409</v>
      </c>
      <c r="M44" t="s">
        <v>8016</v>
      </c>
    </row>
    <row r="45" spans="1:14" x14ac:dyDescent="0.25">
      <c r="A45" t="s">
        <v>3828</v>
      </c>
      <c r="B45" t="s">
        <v>215</v>
      </c>
      <c r="C45" t="s">
        <v>3727</v>
      </c>
      <c r="D45" t="s">
        <v>3728</v>
      </c>
      <c r="E45" t="s">
        <v>494</v>
      </c>
      <c r="F45">
        <v>1</v>
      </c>
      <c r="G45">
        <v>1</v>
      </c>
      <c r="H45" t="s">
        <v>3740</v>
      </c>
      <c r="I45" t="s">
        <v>3829</v>
      </c>
      <c r="J45" t="s">
        <v>3445</v>
      </c>
      <c r="K45" t="s">
        <v>3828</v>
      </c>
      <c r="L45" t="s">
        <v>3830</v>
      </c>
      <c r="M45" t="s">
        <v>8016</v>
      </c>
    </row>
    <row r="46" spans="1:14" x14ac:dyDescent="0.25">
      <c r="A46" t="s">
        <v>7651</v>
      </c>
      <c r="B46" t="s">
        <v>215</v>
      </c>
      <c r="C46" t="s">
        <v>3761</v>
      </c>
      <c r="D46" t="s">
        <v>3728</v>
      </c>
      <c r="E46" t="s">
        <v>1642</v>
      </c>
      <c r="F46">
        <v>1</v>
      </c>
      <c r="G46">
        <v>2</v>
      </c>
      <c r="H46" t="s">
        <v>3729</v>
      </c>
      <c r="I46" t="s">
        <v>7652</v>
      </c>
      <c r="J46" t="s">
        <v>3445</v>
      </c>
      <c r="K46" t="s">
        <v>7653</v>
      </c>
      <c r="L46" t="s">
        <v>7654</v>
      </c>
      <c r="M46" t="s">
        <v>8016</v>
      </c>
    </row>
    <row r="47" spans="1:14" x14ac:dyDescent="0.25">
      <c r="A47" t="s">
        <v>7934</v>
      </c>
      <c r="B47" t="s">
        <v>215</v>
      </c>
      <c r="C47" t="s">
        <v>3761</v>
      </c>
      <c r="D47" t="s">
        <v>3728</v>
      </c>
      <c r="E47" t="s">
        <v>1642</v>
      </c>
      <c r="F47">
        <v>1</v>
      </c>
      <c r="G47">
        <v>2</v>
      </c>
      <c r="H47" t="s">
        <v>3822</v>
      </c>
      <c r="I47" t="s">
        <v>7935</v>
      </c>
      <c r="J47" t="s">
        <v>7938</v>
      </c>
      <c r="K47" t="s">
        <v>7937</v>
      </c>
      <c r="M47" t="s">
        <v>8016</v>
      </c>
    </row>
    <row r="48" spans="1:14" x14ac:dyDescent="0.25">
      <c r="A48" t="s">
        <v>7923</v>
      </c>
      <c r="B48" t="s">
        <v>215</v>
      </c>
      <c r="C48" t="s">
        <v>3761</v>
      </c>
      <c r="D48" t="s">
        <v>3728</v>
      </c>
      <c r="E48" t="s">
        <v>1642</v>
      </c>
      <c r="F48">
        <v>1</v>
      </c>
      <c r="G48">
        <v>2</v>
      </c>
      <c r="H48" t="s">
        <v>3740</v>
      </c>
      <c r="I48" t="s">
        <v>7924</v>
      </c>
      <c r="J48" t="s">
        <v>3445</v>
      </c>
      <c r="K48" t="s">
        <v>7923</v>
      </c>
      <c r="L48" t="s">
        <v>7936</v>
      </c>
      <c r="M48" t="s">
        <v>8016</v>
      </c>
    </row>
    <row r="49" spans="1:13" x14ac:dyDescent="0.25">
      <c r="A49" t="s">
        <v>3831</v>
      </c>
      <c r="B49" t="s">
        <v>215</v>
      </c>
      <c r="C49" t="s">
        <v>3761</v>
      </c>
      <c r="D49" t="s">
        <v>3728</v>
      </c>
      <c r="E49" t="s">
        <v>1642</v>
      </c>
      <c r="F49">
        <v>1</v>
      </c>
      <c r="G49">
        <v>2</v>
      </c>
      <c r="H49" t="s">
        <v>3736</v>
      </c>
      <c r="I49" t="s">
        <v>3832</v>
      </c>
      <c r="J49" t="s">
        <v>7377</v>
      </c>
      <c r="K49" t="s">
        <v>3831</v>
      </c>
      <c r="M49" t="s">
        <v>8016</v>
      </c>
    </row>
    <row r="50" spans="1:13" x14ac:dyDescent="0.25">
      <c r="A50" t="s">
        <v>3833</v>
      </c>
      <c r="B50" t="s">
        <v>215</v>
      </c>
      <c r="C50" t="s">
        <v>3761</v>
      </c>
      <c r="D50" t="s">
        <v>3728</v>
      </c>
      <c r="E50" t="s">
        <v>1642</v>
      </c>
      <c r="F50">
        <v>1</v>
      </c>
      <c r="G50">
        <v>2</v>
      </c>
      <c r="H50" t="s">
        <v>3736</v>
      </c>
      <c r="I50" t="s">
        <v>3834</v>
      </c>
      <c r="J50" t="s">
        <v>7373</v>
      </c>
      <c r="K50" t="s">
        <v>3835</v>
      </c>
      <c r="L50" t="s">
        <v>3804</v>
      </c>
      <c r="M50" t="s">
        <v>8016</v>
      </c>
    </row>
    <row r="51" spans="1:13" x14ac:dyDescent="0.25">
      <c r="A51" t="s">
        <v>3836</v>
      </c>
      <c r="B51" t="s">
        <v>215</v>
      </c>
      <c r="C51" t="s">
        <v>3761</v>
      </c>
      <c r="D51" t="s">
        <v>3772</v>
      </c>
      <c r="E51" t="s">
        <v>494</v>
      </c>
      <c r="F51">
        <v>1</v>
      </c>
      <c r="G51">
        <v>2</v>
      </c>
      <c r="H51" t="s">
        <v>3736</v>
      </c>
      <c r="I51" t="s">
        <v>3837</v>
      </c>
      <c r="J51" t="s">
        <v>7370</v>
      </c>
      <c r="K51" t="s">
        <v>3836</v>
      </c>
      <c r="M51" t="s">
        <v>8016</v>
      </c>
    </row>
    <row r="52" spans="1:13" x14ac:dyDescent="0.25">
      <c r="A52" t="s">
        <v>3838</v>
      </c>
      <c r="B52" t="s">
        <v>215</v>
      </c>
      <c r="C52" t="s">
        <v>3761</v>
      </c>
      <c r="D52" t="s">
        <v>3728</v>
      </c>
      <c r="E52" t="s">
        <v>1642</v>
      </c>
      <c r="F52">
        <v>1</v>
      </c>
      <c r="G52">
        <v>2</v>
      </c>
      <c r="H52" t="s">
        <v>3729</v>
      </c>
      <c r="I52" t="s">
        <v>3839</v>
      </c>
      <c r="J52" t="s">
        <v>3445</v>
      </c>
      <c r="K52" t="s">
        <v>3838</v>
      </c>
      <c r="L52" t="s">
        <v>3840</v>
      </c>
      <c r="M52" t="s">
        <v>8016</v>
      </c>
    </row>
    <row r="53" spans="1:13" x14ac:dyDescent="0.25">
      <c r="A53" t="s">
        <v>3841</v>
      </c>
      <c r="B53" t="s">
        <v>215</v>
      </c>
      <c r="C53" t="s">
        <v>3761</v>
      </c>
      <c r="D53" t="s">
        <v>3728</v>
      </c>
      <c r="E53" t="s">
        <v>1642</v>
      </c>
      <c r="F53">
        <v>1</v>
      </c>
      <c r="G53">
        <v>2</v>
      </c>
      <c r="H53" t="s">
        <v>3736</v>
      </c>
      <c r="I53" t="s">
        <v>3842</v>
      </c>
      <c r="J53" t="s">
        <v>7647</v>
      </c>
      <c r="K53" t="s">
        <v>3841</v>
      </c>
      <c r="L53" t="s">
        <v>3843</v>
      </c>
      <c r="M53" t="s">
        <v>8016</v>
      </c>
    </row>
    <row r="54" spans="1:13" x14ac:dyDescent="0.25">
      <c r="A54" t="s">
        <v>3844</v>
      </c>
      <c r="B54" t="s">
        <v>215</v>
      </c>
      <c r="C54" t="s">
        <v>3761</v>
      </c>
      <c r="D54" t="s">
        <v>3728</v>
      </c>
      <c r="E54" t="s">
        <v>1642</v>
      </c>
      <c r="F54">
        <v>1</v>
      </c>
      <c r="G54">
        <v>2</v>
      </c>
      <c r="H54" t="s">
        <v>3736</v>
      </c>
      <c r="I54" t="s">
        <v>3845</v>
      </c>
      <c r="J54" t="s">
        <v>3445</v>
      </c>
      <c r="K54" t="s">
        <v>3846</v>
      </c>
      <c r="L54" t="s">
        <v>3847</v>
      </c>
      <c r="M54" t="s">
        <v>8016</v>
      </c>
    </row>
    <row r="55" spans="1:13" x14ac:dyDescent="0.25">
      <c r="A55" t="s">
        <v>3848</v>
      </c>
      <c r="B55" t="s">
        <v>215</v>
      </c>
      <c r="C55" t="s">
        <v>3761</v>
      </c>
      <c r="D55" t="s">
        <v>3728</v>
      </c>
      <c r="E55" t="s">
        <v>1122</v>
      </c>
      <c r="F55">
        <v>1</v>
      </c>
      <c r="G55">
        <v>2</v>
      </c>
      <c r="H55" t="s">
        <v>3822</v>
      </c>
      <c r="I55" t="s">
        <v>3849</v>
      </c>
      <c r="J55" t="s">
        <v>3445</v>
      </c>
      <c r="K55" t="s">
        <v>3848</v>
      </c>
      <c r="M55" t="s">
        <v>8016</v>
      </c>
    </row>
    <row r="56" spans="1:13" x14ac:dyDescent="0.25">
      <c r="A56" t="s">
        <v>3850</v>
      </c>
      <c r="B56" t="s">
        <v>215</v>
      </c>
      <c r="C56" t="s">
        <v>3775</v>
      </c>
      <c r="D56" t="s">
        <v>3728</v>
      </c>
      <c r="E56" t="s">
        <v>494</v>
      </c>
      <c r="F56">
        <v>1</v>
      </c>
      <c r="G56">
        <v>3</v>
      </c>
      <c r="H56" t="s">
        <v>3822</v>
      </c>
      <c r="I56" t="s">
        <v>3851</v>
      </c>
      <c r="J56" t="s">
        <v>7433</v>
      </c>
      <c r="K56" t="s">
        <v>3852</v>
      </c>
      <c r="M56" t="s">
        <v>8016</v>
      </c>
    </row>
    <row r="57" spans="1:13" x14ac:dyDescent="0.25">
      <c r="A57" t="s">
        <v>7928</v>
      </c>
      <c r="B57" t="s">
        <v>215</v>
      </c>
      <c r="C57" t="s">
        <v>3775</v>
      </c>
      <c r="D57" t="s">
        <v>3728</v>
      </c>
      <c r="E57" t="s">
        <v>1642</v>
      </c>
      <c r="F57">
        <v>1</v>
      </c>
      <c r="G57">
        <v>3</v>
      </c>
      <c r="H57" t="s">
        <v>3729</v>
      </c>
      <c r="I57" t="s">
        <v>7931</v>
      </c>
      <c r="J57" t="s">
        <v>7929</v>
      </c>
      <c r="K57" t="s">
        <v>7933</v>
      </c>
      <c r="L57" t="s">
        <v>7932</v>
      </c>
      <c r="M57" t="s">
        <v>8016</v>
      </c>
    </row>
    <row r="58" spans="1:13" x14ac:dyDescent="0.25">
      <c r="A58" t="s">
        <v>3853</v>
      </c>
      <c r="B58" t="s">
        <v>215</v>
      </c>
      <c r="C58" t="s">
        <v>3775</v>
      </c>
      <c r="D58" t="s">
        <v>3728</v>
      </c>
      <c r="E58" t="s">
        <v>1642</v>
      </c>
      <c r="F58">
        <v>1</v>
      </c>
      <c r="G58">
        <v>3</v>
      </c>
      <c r="H58" t="s">
        <v>3736</v>
      </c>
      <c r="I58" t="s">
        <v>3854</v>
      </c>
      <c r="K58" t="s">
        <v>3855</v>
      </c>
      <c r="L58" t="s">
        <v>3856</v>
      </c>
      <c r="M58" t="s">
        <v>8016</v>
      </c>
    </row>
    <row r="59" spans="1:13" x14ac:dyDescent="0.25">
      <c r="A59" t="s">
        <v>1161</v>
      </c>
      <c r="B59" t="s">
        <v>215</v>
      </c>
      <c r="C59" t="s">
        <v>3894</v>
      </c>
      <c r="D59" t="s">
        <v>3728</v>
      </c>
      <c r="E59" t="s">
        <v>1642</v>
      </c>
      <c r="F59">
        <v>1</v>
      </c>
      <c r="G59">
        <v>4</v>
      </c>
      <c r="H59" t="s">
        <v>3736</v>
      </c>
      <c r="I59" t="s">
        <v>7655</v>
      </c>
      <c r="J59" t="s">
        <v>7661</v>
      </c>
      <c r="K59" t="s">
        <v>1161</v>
      </c>
      <c r="L59" t="s">
        <v>451</v>
      </c>
      <c r="M59" t="s">
        <v>8016</v>
      </c>
    </row>
    <row r="60" spans="1:13" x14ac:dyDescent="0.25">
      <c r="A60" t="s">
        <v>7925</v>
      </c>
      <c r="B60" t="s">
        <v>215</v>
      </c>
      <c r="C60" t="s">
        <v>3894</v>
      </c>
      <c r="D60" t="s">
        <v>3728</v>
      </c>
      <c r="E60" t="s">
        <v>1642</v>
      </c>
      <c r="F60">
        <v>1</v>
      </c>
      <c r="G60">
        <v>4</v>
      </c>
      <c r="H60" t="s">
        <v>3729</v>
      </c>
      <c r="I60" t="s">
        <v>7926</v>
      </c>
      <c r="J60" t="s">
        <v>3445</v>
      </c>
      <c r="K60" t="s">
        <v>7927</v>
      </c>
      <c r="L60" t="s">
        <v>3847</v>
      </c>
      <c r="M60" t="s">
        <v>8016</v>
      </c>
    </row>
    <row r="61" spans="1:13" x14ac:dyDescent="0.25">
      <c r="A61" t="s">
        <v>7848</v>
      </c>
      <c r="B61" t="s">
        <v>172</v>
      </c>
      <c r="C61" t="s">
        <v>3727</v>
      </c>
      <c r="D61" t="s">
        <v>3728</v>
      </c>
      <c r="E61" t="s">
        <v>1788</v>
      </c>
      <c r="F61">
        <v>1</v>
      </c>
      <c r="G61">
        <v>1</v>
      </c>
      <c r="H61" t="s">
        <v>3816</v>
      </c>
      <c r="I61" t="s">
        <v>8036</v>
      </c>
      <c r="J61" t="s">
        <v>3445</v>
      </c>
      <c r="K61" t="s">
        <v>7849</v>
      </c>
      <c r="M61" t="s">
        <v>8017</v>
      </c>
    </row>
    <row r="62" spans="1:13" x14ac:dyDescent="0.25">
      <c r="A62" t="s">
        <v>3857</v>
      </c>
      <c r="B62" t="s">
        <v>172</v>
      </c>
      <c r="C62" t="s">
        <v>3727</v>
      </c>
      <c r="D62" t="s">
        <v>3728</v>
      </c>
      <c r="E62" t="s">
        <v>1788</v>
      </c>
      <c r="F62">
        <v>1</v>
      </c>
      <c r="G62">
        <v>1</v>
      </c>
      <c r="H62" t="s">
        <v>3822</v>
      </c>
      <c r="I62" t="s">
        <v>3858</v>
      </c>
      <c r="J62" t="s">
        <v>7434</v>
      </c>
      <c r="K62" t="s">
        <v>3857</v>
      </c>
      <c r="M62" t="s">
        <v>8016</v>
      </c>
    </row>
    <row r="63" spans="1:13" x14ac:dyDescent="0.25">
      <c r="A63" t="s">
        <v>7648</v>
      </c>
      <c r="B63" t="s">
        <v>172</v>
      </c>
      <c r="C63" t="s">
        <v>3727</v>
      </c>
      <c r="D63" t="s">
        <v>3728</v>
      </c>
      <c r="E63" t="s">
        <v>682</v>
      </c>
      <c r="F63">
        <v>1</v>
      </c>
      <c r="G63">
        <v>1</v>
      </c>
      <c r="H63" t="s">
        <v>3729</v>
      </c>
      <c r="I63" t="s">
        <v>7649</v>
      </c>
      <c r="J63" t="s">
        <v>3445</v>
      </c>
      <c r="K63" t="s">
        <v>7648</v>
      </c>
      <c r="L63" t="s">
        <v>7650</v>
      </c>
      <c r="M63" t="s">
        <v>8016</v>
      </c>
    </row>
    <row r="64" spans="1:13" x14ac:dyDescent="0.25">
      <c r="A64" t="s">
        <v>3859</v>
      </c>
      <c r="B64" t="s">
        <v>172</v>
      </c>
      <c r="C64" t="s">
        <v>3761</v>
      </c>
      <c r="D64" t="s">
        <v>3728</v>
      </c>
      <c r="E64" t="s">
        <v>1788</v>
      </c>
      <c r="F64">
        <v>1</v>
      </c>
      <c r="G64">
        <v>2</v>
      </c>
      <c r="H64" t="s">
        <v>3816</v>
      </c>
      <c r="I64" t="s">
        <v>8037</v>
      </c>
      <c r="J64" t="s">
        <v>7365</v>
      </c>
      <c r="K64" t="s">
        <v>3860</v>
      </c>
      <c r="M64" t="s">
        <v>8017</v>
      </c>
    </row>
    <row r="65" spans="1:13" x14ac:dyDescent="0.25">
      <c r="A65" t="s">
        <v>3861</v>
      </c>
      <c r="B65" t="s">
        <v>172</v>
      </c>
      <c r="C65" t="s">
        <v>3761</v>
      </c>
      <c r="D65" t="s">
        <v>3728</v>
      </c>
      <c r="E65" t="s">
        <v>1788</v>
      </c>
      <c r="F65">
        <v>1</v>
      </c>
      <c r="G65">
        <v>2</v>
      </c>
      <c r="H65" t="s">
        <v>3736</v>
      </c>
      <c r="I65" t="s">
        <v>3862</v>
      </c>
      <c r="J65" t="s">
        <v>7366</v>
      </c>
      <c r="K65" t="s">
        <v>3861</v>
      </c>
      <c r="M65" t="s">
        <v>8016</v>
      </c>
    </row>
    <row r="66" spans="1:13" x14ac:dyDescent="0.25">
      <c r="A66" t="s">
        <v>7845</v>
      </c>
      <c r="B66" t="s">
        <v>172</v>
      </c>
      <c r="C66" t="s">
        <v>3775</v>
      </c>
      <c r="D66" t="s">
        <v>3728</v>
      </c>
      <c r="E66" t="s">
        <v>546</v>
      </c>
      <c r="F66">
        <v>1</v>
      </c>
      <c r="G66">
        <v>3</v>
      </c>
      <c r="H66" t="s">
        <v>3736</v>
      </c>
      <c r="I66" t="s">
        <v>7846</v>
      </c>
      <c r="J66" t="s">
        <v>3445</v>
      </c>
      <c r="K66" t="s">
        <v>7847</v>
      </c>
      <c r="L66" t="s">
        <v>3804</v>
      </c>
      <c r="M66" t="s">
        <v>8016</v>
      </c>
    </row>
    <row r="67" spans="1:13" x14ac:dyDescent="0.25">
      <c r="A67" t="s">
        <v>3863</v>
      </c>
      <c r="B67" t="s">
        <v>172</v>
      </c>
      <c r="C67" t="s">
        <v>3775</v>
      </c>
      <c r="D67" t="s">
        <v>3728</v>
      </c>
      <c r="E67" t="s">
        <v>1788</v>
      </c>
      <c r="F67">
        <v>1</v>
      </c>
      <c r="G67">
        <v>3</v>
      </c>
      <c r="H67" t="s">
        <v>3736</v>
      </c>
      <c r="I67" t="s">
        <v>3864</v>
      </c>
      <c r="J67" t="s">
        <v>3445</v>
      </c>
      <c r="K67" t="s">
        <v>3863</v>
      </c>
      <c r="M67"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K48" sqref="K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40" sqref="A4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8224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8224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3723</v>
      </c>
      <c r="B1" t="s">
        <v>160</v>
      </c>
      <c r="C1" t="s">
        <v>3719</v>
      </c>
      <c r="D1" t="s">
        <v>7989</v>
      </c>
      <c r="E1" t="s">
        <v>7990</v>
      </c>
      <c r="F1" t="s">
        <v>7991</v>
      </c>
      <c r="G1" t="s">
        <v>7992</v>
      </c>
      <c r="H1" t="s">
        <v>8015</v>
      </c>
      <c r="I1" t="s">
        <v>7993</v>
      </c>
      <c r="J1" t="s">
        <v>163</v>
      </c>
    </row>
    <row r="2" spans="1:10" x14ac:dyDescent="0.25">
      <c r="A2" t="s">
        <v>14029</v>
      </c>
      <c r="B2" t="s">
        <v>3736</v>
      </c>
      <c r="D2" t="s">
        <v>5724</v>
      </c>
      <c r="E2" t="s">
        <v>14028</v>
      </c>
      <c r="G2" t="s">
        <v>7995</v>
      </c>
      <c r="H2" t="s">
        <v>8016</v>
      </c>
    </row>
    <row r="3" spans="1:10" x14ac:dyDescent="0.25">
      <c r="A3" t="s">
        <v>3880</v>
      </c>
      <c r="B3" t="s">
        <v>3822</v>
      </c>
      <c r="C3" t="s">
        <v>3727</v>
      </c>
      <c r="D3" t="s">
        <v>7996</v>
      </c>
      <c r="E3" t="s">
        <v>3879</v>
      </c>
      <c r="G3" t="s">
        <v>7995</v>
      </c>
      <c r="H3" t="s">
        <v>8016</v>
      </c>
    </row>
    <row r="4" spans="1:10" x14ac:dyDescent="0.25">
      <c r="A4" t="s">
        <v>14033</v>
      </c>
      <c r="D4" t="s">
        <v>8004</v>
      </c>
      <c r="E4" t="s">
        <v>14031</v>
      </c>
      <c r="G4" t="s">
        <v>7995</v>
      </c>
      <c r="H4" t="s">
        <v>8017</v>
      </c>
    </row>
    <row r="5" spans="1:10" x14ac:dyDescent="0.25">
      <c r="A5" t="s">
        <v>3473</v>
      </c>
      <c r="D5" t="s">
        <v>8004</v>
      </c>
      <c r="E5" t="s">
        <v>3472</v>
      </c>
      <c r="G5" t="s">
        <v>7995</v>
      </c>
      <c r="H5" t="s">
        <v>8017</v>
      </c>
    </row>
    <row r="6" spans="1:10" x14ac:dyDescent="0.25">
      <c r="A6" t="s">
        <v>7842</v>
      </c>
      <c r="B6" t="s">
        <v>3736</v>
      </c>
      <c r="C6" t="s">
        <v>3761</v>
      </c>
      <c r="D6" t="s">
        <v>7996</v>
      </c>
      <c r="E6" t="s">
        <v>7841</v>
      </c>
      <c r="G6" t="s">
        <v>7995</v>
      </c>
      <c r="H6" t="s">
        <v>8016</v>
      </c>
    </row>
    <row r="7" spans="1:10" x14ac:dyDescent="0.25">
      <c r="A7" t="s">
        <v>8013</v>
      </c>
      <c r="D7" t="s">
        <v>6428</v>
      </c>
      <c r="E7" t="s">
        <v>5120</v>
      </c>
      <c r="F7" t="s">
        <v>8006</v>
      </c>
      <c r="G7" t="s">
        <v>8007</v>
      </c>
      <c r="H7" t="s">
        <v>8017</v>
      </c>
    </row>
    <row r="8" spans="1:10" x14ac:dyDescent="0.25">
      <c r="A8" t="s">
        <v>8014</v>
      </c>
      <c r="D8" t="s">
        <v>6428</v>
      </c>
      <c r="E8" t="s">
        <v>3985</v>
      </c>
      <c r="F8" t="s">
        <v>8006</v>
      </c>
      <c r="G8" t="s">
        <v>8007</v>
      </c>
      <c r="H8" t="s">
        <v>8017</v>
      </c>
    </row>
    <row r="9" spans="1:10" x14ac:dyDescent="0.25">
      <c r="A9" t="s">
        <v>3916</v>
      </c>
      <c r="B9" t="s">
        <v>3816</v>
      </c>
      <c r="C9" t="s">
        <v>3775</v>
      </c>
      <c r="D9" t="s">
        <v>7996</v>
      </c>
      <c r="E9" t="s">
        <v>3915</v>
      </c>
      <c r="G9" t="s">
        <v>7995</v>
      </c>
      <c r="H9" t="s">
        <v>8017</v>
      </c>
    </row>
    <row r="10" spans="1:10" x14ac:dyDescent="0.25">
      <c r="A10" t="s">
        <v>8043</v>
      </c>
      <c r="D10" t="s">
        <v>6428</v>
      </c>
      <c r="E10" t="s">
        <v>3974</v>
      </c>
      <c r="F10" t="s">
        <v>8006</v>
      </c>
      <c r="G10" t="s">
        <v>8007</v>
      </c>
      <c r="H10" t="s">
        <v>8017</v>
      </c>
    </row>
    <row r="11" spans="1:10" x14ac:dyDescent="0.25">
      <c r="A11" t="s">
        <v>3938</v>
      </c>
      <c r="B11" t="s">
        <v>3740</v>
      </c>
      <c r="C11" t="s">
        <v>3761</v>
      </c>
      <c r="D11" t="s">
        <v>7996</v>
      </c>
      <c r="E11" t="s">
        <v>3937</v>
      </c>
      <c r="G11" t="s">
        <v>7995</v>
      </c>
      <c r="H11" t="s">
        <v>8016</v>
      </c>
    </row>
    <row r="12" spans="1:10" x14ac:dyDescent="0.25">
      <c r="A12" t="s">
        <v>3862</v>
      </c>
      <c r="B12" t="s">
        <v>3736</v>
      </c>
      <c r="C12" t="s">
        <v>3761</v>
      </c>
      <c r="D12" t="s">
        <v>7994</v>
      </c>
      <c r="E12" t="s">
        <v>3861</v>
      </c>
      <c r="G12" t="s">
        <v>7995</v>
      </c>
      <c r="H12" t="s">
        <v>8016</v>
      </c>
    </row>
    <row r="13" spans="1:10" x14ac:dyDescent="0.25">
      <c r="A13" t="s">
        <v>3864</v>
      </c>
      <c r="B13" t="s">
        <v>3736</v>
      </c>
      <c r="C13" t="s">
        <v>3775</v>
      </c>
      <c r="D13" t="s">
        <v>7994</v>
      </c>
      <c r="E13" t="s">
        <v>3863</v>
      </c>
      <c r="G13" t="s">
        <v>7995</v>
      </c>
      <c r="H13" t="s">
        <v>8016</v>
      </c>
    </row>
    <row r="14" spans="1:10" x14ac:dyDescent="0.25">
      <c r="A14" t="s">
        <v>3842</v>
      </c>
      <c r="B14" t="s">
        <v>3736</v>
      </c>
      <c r="C14" t="s">
        <v>3761</v>
      </c>
      <c r="D14" t="s">
        <v>7994</v>
      </c>
      <c r="E14" t="s">
        <v>3841</v>
      </c>
      <c r="G14" t="s">
        <v>7995</v>
      </c>
      <c r="H14" t="s">
        <v>8016</v>
      </c>
    </row>
    <row r="15" spans="1:10" x14ac:dyDescent="0.25">
      <c r="A15" t="s">
        <v>3888</v>
      </c>
      <c r="B15" t="s">
        <v>3736</v>
      </c>
      <c r="C15" t="s">
        <v>3761</v>
      </c>
      <c r="D15" t="s">
        <v>7996</v>
      </c>
      <c r="E15" t="s">
        <v>3887</v>
      </c>
      <c r="G15" t="s">
        <v>7995</v>
      </c>
      <c r="H15" t="s">
        <v>8016</v>
      </c>
    </row>
    <row r="16" spans="1:10" x14ac:dyDescent="0.25">
      <c r="A16" t="s">
        <v>7402</v>
      </c>
      <c r="B16" t="s">
        <v>3736</v>
      </c>
      <c r="C16" t="s">
        <v>3775</v>
      </c>
      <c r="D16" t="s">
        <v>7994</v>
      </c>
      <c r="E16" t="s">
        <v>3774</v>
      </c>
      <c r="G16" t="s">
        <v>7995</v>
      </c>
      <c r="H16" t="s">
        <v>8016</v>
      </c>
    </row>
    <row r="17" spans="1:9" x14ac:dyDescent="0.25">
      <c r="A17" t="s">
        <v>3837</v>
      </c>
      <c r="B17" t="s">
        <v>3736</v>
      </c>
      <c r="C17" t="s">
        <v>3761</v>
      </c>
      <c r="D17" t="s">
        <v>7994</v>
      </c>
      <c r="E17" t="s">
        <v>3836</v>
      </c>
      <c r="G17" t="s">
        <v>7995</v>
      </c>
      <c r="H17" t="s">
        <v>8016</v>
      </c>
    </row>
    <row r="18" spans="1:9" x14ac:dyDescent="0.25">
      <c r="A18" t="s">
        <v>3885</v>
      </c>
      <c r="B18" t="s">
        <v>3736</v>
      </c>
      <c r="C18" t="s">
        <v>3761</v>
      </c>
      <c r="D18" t="s">
        <v>7996</v>
      </c>
      <c r="E18" t="s">
        <v>3884</v>
      </c>
      <c r="G18" t="s">
        <v>7995</v>
      </c>
      <c r="H18" t="s">
        <v>8016</v>
      </c>
    </row>
    <row r="19" spans="1:9" x14ac:dyDescent="0.25">
      <c r="A19" t="s">
        <v>3845</v>
      </c>
      <c r="B19" t="s">
        <v>3736</v>
      </c>
      <c r="C19" t="s">
        <v>3761</v>
      </c>
      <c r="D19" t="s">
        <v>7994</v>
      </c>
      <c r="E19" t="s">
        <v>3844</v>
      </c>
      <c r="G19" t="s">
        <v>7995</v>
      </c>
      <c r="H19" t="s">
        <v>8016</v>
      </c>
    </row>
    <row r="20" spans="1:9" x14ac:dyDescent="0.25">
      <c r="A20" t="s">
        <v>8023</v>
      </c>
      <c r="D20" t="s">
        <v>8004</v>
      </c>
      <c r="E20" t="s">
        <v>3459</v>
      </c>
      <c r="G20" t="s">
        <v>7995</v>
      </c>
      <c r="H20" t="s">
        <v>8017</v>
      </c>
    </row>
    <row r="21" spans="1:9" x14ac:dyDescent="0.25">
      <c r="A21" t="s">
        <v>3908</v>
      </c>
      <c r="B21" t="s">
        <v>3729</v>
      </c>
      <c r="C21" t="s">
        <v>3761</v>
      </c>
      <c r="D21" t="s">
        <v>7996</v>
      </c>
      <c r="E21" t="s">
        <v>7997</v>
      </c>
      <c r="G21" t="s">
        <v>7995</v>
      </c>
      <c r="H21" t="s">
        <v>8016</v>
      </c>
    </row>
    <row r="22" spans="1:9" x14ac:dyDescent="0.25">
      <c r="A22" t="s">
        <v>8024</v>
      </c>
      <c r="D22" t="s">
        <v>8004</v>
      </c>
      <c r="E22" t="s">
        <v>3462</v>
      </c>
      <c r="G22" t="s">
        <v>7995</v>
      </c>
      <c r="H22" t="s">
        <v>8017</v>
      </c>
    </row>
    <row r="23" spans="1:9" x14ac:dyDescent="0.25">
      <c r="A23" t="s">
        <v>3818</v>
      </c>
      <c r="B23" t="s">
        <v>3736</v>
      </c>
      <c r="C23" t="s">
        <v>3761</v>
      </c>
      <c r="D23" t="s">
        <v>7994</v>
      </c>
      <c r="E23" t="s">
        <v>3817</v>
      </c>
      <c r="G23" t="s">
        <v>7995</v>
      </c>
      <c r="H23" t="s">
        <v>8016</v>
      </c>
    </row>
    <row r="24" spans="1:9" x14ac:dyDescent="0.25">
      <c r="A24" t="s">
        <v>3878</v>
      </c>
      <c r="B24" t="s">
        <v>3740</v>
      </c>
      <c r="C24" t="s">
        <v>3727</v>
      </c>
      <c r="D24" t="s">
        <v>7996</v>
      </c>
      <c r="E24" t="s">
        <v>3877</v>
      </c>
      <c r="G24" t="s">
        <v>7995</v>
      </c>
      <c r="H24" t="s">
        <v>8016</v>
      </c>
    </row>
    <row r="25" spans="1:9" x14ac:dyDescent="0.25">
      <c r="A25" t="s">
        <v>8019</v>
      </c>
      <c r="B25" t="s">
        <v>3729</v>
      </c>
      <c r="C25" t="s">
        <v>3727</v>
      </c>
      <c r="D25" t="s">
        <v>7994</v>
      </c>
      <c r="E25" t="s">
        <v>3726</v>
      </c>
      <c r="G25" t="s">
        <v>7995</v>
      </c>
      <c r="H25" t="s">
        <v>8016</v>
      </c>
      <c r="I25">
        <v>3</v>
      </c>
    </row>
    <row r="26" spans="1:9" x14ac:dyDescent="0.25">
      <c r="A26" t="s">
        <v>8020</v>
      </c>
      <c r="B26" t="s">
        <v>3729</v>
      </c>
      <c r="C26" t="s">
        <v>3727</v>
      </c>
      <c r="D26" t="s">
        <v>7994</v>
      </c>
      <c r="E26" t="s">
        <v>3826</v>
      </c>
      <c r="G26" t="s">
        <v>7995</v>
      </c>
      <c r="H26" t="s">
        <v>8016</v>
      </c>
      <c r="I26">
        <v>3</v>
      </c>
    </row>
    <row r="27" spans="1:9" x14ac:dyDescent="0.25">
      <c r="A27" t="s">
        <v>8018</v>
      </c>
      <c r="B27" t="s">
        <v>3729</v>
      </c>
      <c r="C27" t="s">
        <v>3761</v>
      </c>
      <c r="D27" t="s">
        <v>7994</v>
      </c>
      <c r="E27" t="s">
        <v>3760</v>
      </c>
      <c r="G27" t="s">
        <v>7995</v>
      </c>
      <c r="H27" t="s">
        <v>8016</v>
      </c>
      <c r="I27">
        <v>5</v>
      </c>
    </row>
    <row r="28" spans="1:9" x14ac:dyDescent="0.25">
      <c r="A28" t="s">
        <v>8021</v>
      </c>
      <c r="B28" t="s">
        <v>3729</v>
      </c>
      <c r="C28" t="s">
        <v>3727</v>
      </c>
      <c r="D28" t="s">
        <v>7994</v>
      </c>
      <c r="E28" t="s">
        <v>3754</v>
      </c>
      <c r="G28" t="s">
        <v>7995</v>
      </c>
      <c r="H28" t="s">
        <v>8016</v>
      </c>
      <c r="I28">
        <v>3</v>
      </c>
    </row>
    <row r="29" spans="1:9" x14ac:dyDescent="0.25">
      <c r="A29" t="s">
        <v>12664</v>
      </c>
      <c r="B29" t="s">
        <v>3729</v>
      </c>
      <c r="C29" t="s">
        <v>3727</v>
      </c>
      <c r="D29" t="s">
        <v>7996</v>
      </c>
      <c r="E29" t="s">
        <v>12663</v>
      </c>
      <c r="G29" t="s">
        <v>7995</v>
      </c>
      <c r="H29" t="s">
        <v>8016</v>
      </c>
    </row>
    <row r="30" spans="1:9" x14ac:dyDescent="0.25">
      <c r="A30" t="s">
        <v>3922</v>
      </c>
      <c r="B30" t="s">
        <v>3729</v>
      </c>
      <c r="C30" t="s">
        <v>3727</v>
      </c>
      <c r="D30" t="s">
        <v>7996</v>
      </c>
      <c r="E30" t="s">
        <v>3921</v>
      </c>
      <c r="G30" t="s">
        <v>7995</v>
      </c>
      <c r="H30" t="s">
        <v>8016</v>
      </c>
    </row>
    <row r="31" spans="1:9" x14ac:dyDescent="0.25">
      <c r="A31" t="s">
        <v>3763</v>
      </c>
      <c r="B31" t="s">
        <v>3729</v>
      </c>
      <c r="C31" t="s">
        <v>3761</v>
      </c>
      <c r="D31" t="s">
        <v>7994</v>
      </c>
      <c r="E31" t="s">
        <v>3762</v>
      </c>
      <c r="G31" t="s">
        <v>7995</v>
      </c>
      <c r="H31" t="s">
        <v>8016</v>
      </c>
    </row>
    <row r="32" spans="1:9" x14ac:dyDescent="0.25">
      <c r="A32" t="s">
        <v>3933</v>
      </c>
      <c r="B32" t="s">
        <v>3729</v>
      </c>
      <c r="C32" t="s">
        <v>3727</v>
      </c>
      <c r="D32" t="s">
        <v>7996</v>
      </c>
      <c r="E32" t="s">
        <v>3932</v>
      </c>
      <c r="G32" t="s">
        <v>7995</v>
      </c>
      <c r="H32" t="s">
        <v>8016</v>
      </c>
    </row>
    <row r="33" spans="1:9" x14ac:dyDescent="0.25">
      <c r="A33" t="s">
        <v>7939</v>
      </c>
      <c r="B33" t="s">
        <v>3729</v>
      </c>
      <c r="C33" t="s">
        <v>3727</v>
      </c>
      <c r="D33" t="s">
        <v>7994</v>
      </c>
      <c r="E33" t="s">
        <v>5051</v>
      </c>
      <c r="G33" t="s">
        <v>7995</v>
      </c>
      <c r="H33" t="s">
        <v>8016</v>
      </c>
    </row>
    <row r="34" spans="1:9" x14ac:dyDescent="0.25">
      <c r="A34" t="s">
        <v>3778</v>
      </c>
      <c r="B34" t="s">
        <v>3729</v>
      </c>
      <c r="C34" t="s">
        <v>3775</v>
      </c>
      <c r="D34" t="s">
        <v>7994</v>
      </c>
      <c r="E34" t="s">
        <v>3776</v>
      </c>
      <c r="G34" t="s">
        <v>7995</v>
      </c>
      <c r="H34" t="s">
        <v>8016</v>
      </c>
    </row>
    <row r="35" spans="1:9" x14ac:dyDescent="0.25">
      <c r="A35" t="s">
        <v>3895</v>
      </c>
      <c r="B35" t="s">
        <v>3729</v>
      </c>
      <c r="C35" t="s">
        <v>3894</v>
      </c>
      <c r="D35" t="s">
        <v>7996</v>
      </c>
      <c r="E35" t="s">
        <v>3893</v>
      </c>
      <c r="G35" t="s">
        <v>7995</v>
      </c>
      <c r="H35" t="s">
        <v>8016</v>
      </c>
    </row>
    <row r="36" spans="1:9" x14ac:dyDescent="0.25">
      <c r="A36" t="s">
        <v>7652</v>
      </c>
      <c r="B36" t="s">
        <v>3729</v>
      </c>
      <c r="C36" t="s">
        <v>3761</v>
      </c>
      <c r="D36" t="s">
        <v>7994</v>
      </c>
      <c r="E36" t="s">
        <v>7651</v>
      </c>
      <c r="G36" t="s">
        <v>7995</v>
      </c>
      <c r="H36" t="s">
        <v>8016</v>
      </c>
    </row>
    <row r="37" spans="1:9" x14ac:dyDescent="0.25">
      <c r="A37" t="s">
        <v>3839</v>
      </c>
      <c r="B37" t="s">
        <v>3729</v>
      </c>
      <c r="C37" t="s">
        <v>3761</v>
      </c>
      <c r="D37" t="s">
        <v>7994</v>
      </c>
      <c r="E37" t="s">
        <v>3838</v>
      </c>
      <c r="G37" t="s">
        <v>7995</v>
      </c>
      <c r="H37" t="s">
        <v>8016</v>
      </c>
    </row>
    <row r="38" spans="1:9" x14ac:dyDescent="0.25">
      <c r="A38" t="s">
        <v>8002</v>
      </c>
      <c r="B38" t="s">
        <v>3729</v>
      </c>
      <c r="C38" t="s">
        <v>3761</v>
      </c>
      <c r="D38" t="s">
        <v>7996</v>
      </c>
      <c r="E38" t="s">
        <v>7397</v>
      </c>
      <c r="F38" t="s">
        <v>8003</v>
      </c>
      <c r="G38" t="s">
        <v>7995</v>
      </c>
      <c r="H38" t="s">
        <v>8016</v>
      </c>
    </row>
    <row r="39" spans="1:9" x14ac:dyDescent="0.25">
      <c r="A39" t="s">
        <v>7931</v>
      </c>
      <c r="B39" t="s">
        <v>3729</v>
      </c>
      <c r="C39" t="s">
        <v>3775</v>
      </c>
      <c r="D39" t="s">
        <v>7994</v>
      </c>
      <c r="E39" t="s">
        <v>7928</v>
      </c>
      <c r="G39" t="s">
        <v>7995</v>
      </c>
      <c r="H39" t="s">
        <v>8016</v>
      </c>
    </row>
    <row r="40" spans="1:9" x14ac:dyDescent="0.25">
      <c r="A40" t="s">
        <v>3752</v>
      </c>
      <c r="B40" t="s">
        <v>3729</v>
      </c>
      <c r="C40" t="s">
        <v>3727</v>
      </c>
      <c r="D40" t="s">
        <v>7994</v>
      </c>
      <c r="E40" t="s">
        <v>3751</v>
      </c>
      <c r="G40" t="s">
        <v>7995</v>
      </c>
      <c r="H40" t="s">
        <v>8016</v>
      </c>
    </row>
    <row r="41" spans="1:9" x14ac:dyDescent="0.25">
      <c r="A41" t="s">
        <v>8010</v>
      </c>
      <c r="B41" t="s">
        <v>3729</v>
      </c>
      <c r="C41" t="s">
        <v>3761</v>
      </c>
      <c r="D41" t="s">
        <v>7994</v>
      </c>
      <c r="E41" t="s">
        <v>3771</v>
      </c>
      <c r="G41" t="s">
        <v>7995</v>
      </c>
      <c r="H41" t="s">
        <v>8016</v>
      </c>
      <c r="I41">
        <v>2</v>
      </c>
    </row>
    <row r="42" spans="1:9" x14ac:dyDescent="0.25">
      <c r="A42" t="s">
        <v>8011</v>
      </c>
      <c r="B42" t="s">
        <v>3729</v>
      </c>
      <c r="C42" t="s">
        <v>3775</v>
      </c>
      <c r="D42" t="s">
        <v>7994</v>
      </c>
      <c r="E42" t="s">
        <v>3784</v>
      </c>
      <c r="G42" t="s">
        <v>7995</v>
      </c>
      <c r="H42" t="s">
        <v>8016</v>
      </c>
      <c r="I42">
        <v>3</v>
      </c>
    </row>
    <row r="43" spans="1:9" x14ac:dyDescent="0.25">
      <c r="A43" t="s">
        <v>14025</v>
      </c>
      <c r="B43" t="s">
        <v>3729</v>
      </c>
      <c r="C43" t="s">
        <v>3894</v>
      </c>
      <c r="D43" t="s">
        <v>7996</v>
      </c>
      <c r="E43" t="s">
        <v>14026</v>
      </c>
      <c r="G43" t="s">
        <v>7995</v>
      </c>
      <c r="H43" t="s">
        <v>8016</v>
      </c>
    </row>
    <row r="44" spans="1:9" x14ac:dyDescent="0.25">
      <c r="A44" t="s">
        <v>3746</v>
      </c>
      <c r="B44" t="s">
        <v>3729</v>
      </c>
      <c r="C44" t="s">
        <v>3727</v>
      </c>
      <c r="D44" t="s">
        <v>7994</v>
      </c>
      <c r="E44" t="s">
        <v>3745</v>
      </c>
      <c r="G44" t="s">
        <v>7995</v>
      </c>
      <c r="H44" t="s">
        <v>8016</v>
      </c>
    </row>
    <row r="45" spans="1:9" x14ac:dyDescent="0.25">
      <c r="A45" t="s">
        <v>3757</v>
      </c>
      <c r="B45" t="s">
        <v>3729</v>
      </c>
      <c r="C45" t="s">
        <v>3727</v>
      </c>
      <c r="D45" t="s">
        <v>7994</v>
      </c>
      <c r="E45" t="s">
        <v>3756</v>
      </c>
      <c r="G45" t="s">
        <v>7995</v>
      </c>
      <c r="H45" t="s">
        <v>8016</v>
      </c>
    </row>
    <row r="46" spans="1:9" x14ac:dyDescent="0.25">
      <c r="A46" t="s">
        <v>3868</v>
      </c>
      <c r="B46" t="s">
        <v>3729</v>
      </c>
      <c r="C46" t="s">
        <v>3727</v>
      </c>
      <c r="D46" t="s">
        <v>7996</v>
      </c>
      <c r="E46" t="s">
        <v>3867</v>
      </c>
      <c r="G46" t="s">
        <v>7995</v>
      </c>
      <c r="H46" t="s">
        <v>8016</v>
      </c>
    </row>
    <row r="47" spans="1:9" x14ac:dyDescent="0.25">
      <c r="A47" t="s">
        <v>7926</v>
      </c>
      <c r="B47" t="s">
        <v>3729</v>
      </c>
      <c r="C47" t="s">
        <v>3894</v>
      </c>
      <c r="D47" t="s">
        <v>7994</v>
      </c>
      <c r="E47" t="s">
        <v>7925</v>
      </c>
      <c r="G47" t="s">
        <v>7995</v>
      </c>
      <c r="H47" t="s">
        <v>8016</v>
      </c>
    </row>
    <row r="48" spans="1:9" x14ac:dyDescent="0.25">
      <c r="A48" t="s">
        <v>3733</v>
      </c>
      <c r="B48" t="s">
        <v>3729</v>
      </c>
      <c r="C48" t="s">
        <v>3727</v>
      </c>
      <c r="D48" t="s">
        <v>7994</v>
      </c>
      <c r="E48" t="s">
        <v>3732</v>
      </c>
      <c r="G48" t="s">
        <v>7995</v>
      </c>
      <c r="H48" t="s">
        <v>8016</v>
      </c>
    </row>
    <row r="49" spans="1:8" x14ac:dyDescent="0.25">
      <c r="A49" t="s">
        <v>7649</v>
      </c>
      <c r="B49" t="s">
        <v>3729</v>
      </c>
      <c r="C49" t="s">
        <v>3727</v>
      </c>
      <c r="D49" t="s">
        <v>7994</v>
      </c>
      <c r="E49" t="s">
        <v>7648</v>
      </c>
      <c r="G49" t="s">
        <v>7995</v>
      </c>
      <c r="H49" t="s">
        <v>8016</v>
      </c>
    </row>
    <row r="50" spans="1:8" x14ac:dyDescent="0.25">
      <c r="A50" t="s">
        <v>3813</v>
      </c>
      <c r="B50" t="s">
        <v>3729</v>
      </c>
      <c r="C50" t="s">
        <v>3761</v>
      </c>
      <c r="D50" t="s">
        <v>7994</v>
      </c>
      <c r="E50" t="s">
        <v>3812</v>
      </c>
      <c r="G50" t="s">
        <v>7995</v>
      </c>
      <c r="H50" t="s">
        <v>8016</v>
      </c>
    </row>
    <row r="51" spans="1:8" x14ac:dyDescent="0.25">
      <c r="A51" t="s">
        <v>3809</v>
      </c>
      <c r="B51" t="s">
        <v>3729</v>
      </c>
      <c r="C51" t="s">
        <v>3727</v>
      </c>
      <c r="D51" t="s">
        <v>7994</v>
      </c>
      <c r="E51" t="s">
        <v>3808</v>
      </c>
      <c r="G51" t="s">
        <v>7995</v>
      </c>
      <c r="H51" t="s">
        <v>8016</v>
      </c>
    </row>
    <row r="52" spans="1:8" x14ac:dyDescent="0.25">
      <c r="A52" t="s">
        <v>3769</v>
      </c>
      <c r="B52" t="s">
        <v>3729</v>
      </c>
      <c r="C52" t="s">
        <v>3761</v>
      </c>
      <c r="D52" t="s">
        <v>7994</v>
      </c>
      <c r="E52" t="s">
        <v>3768</v>
      </c>
      <c r="G52" t="s">
        <v>7995</v>
      </c>
      <c r="H52" t="s">
        <v>8016</v>
      </c>
    </row>
    <row r="53" spans="1:8" x14ac:dyDescent="0.25">
      <c r="A53" t="s">
        <v>7408</v>
      </c>
      <c r="B53" t="s">
        <v>3729</v>
      </c>
      <c r="C53" t="s">
        <v>3727</v>
      </c>
      <c r="D53" t="s">
        <v>7994</v>
      </c>
      <c r="E53" t="s">
        <v>7407</v>
      </c>
      <c r="G53" t="s">
        <v>7995</v>
      </c>
      <c r="H53" t="s">
        <v>8016</v>
      </c>
    </row>
    <row r="54" spans="1:8" x14ac:dyDescent="0.25">
      <c r="A54" t="s">
        <v>3875</v>
      </c>
      <c r="B54" t="s">
        <v>3729</v>
      </c>
      <c r="C54" t="s">
        <v>3727</v>
      </c>
      <c r="D54" t="s">
        <v>7996</v>
      </c>
      <c r="E54" t="s">
        <v>3874</v>
      </c>
      <c r="G54" t="s">
        <v>7995</v>
      </c>
      <c r="H54" t="s">
        <v>8016</v>
      </c>
    </row>
    <row r="55" spans="1:8" x14ac:dyDescent="0.25">
      <c r="A55" t="s">
        <v>3892</v>
      </c>
      <c r="B55" t="s">
        <v>3729</v>
      </c>
      <c r="C55" t="s">
        <v>3775</v>
      </c>
      <c r="D55" t="s">
        <v>7996</v>
      </c>
      <c r="E55" t="s">
        <v>3455</v>
      </c>
      <c r="G55" t="s">
        <v>7995</v>
      </c>
      <c r="H55" t="s">
        <v>8016</v>
      </c>
    </row>
    <row r="56" spans="1:8" x14ac:dyDescent="0.25">
      <c r="A56" t="s">
        <v>7663</v>
      </c>
      <c r="B56" t="s">
        <v>3736</v>
      </c>
      <c r="C56" t="s">
        <v>3727</v>
      </c>
      <c r="D56" t="s">
        <v>7994</v>
      </c>
      <c r="E56" t="s">
        <v>7662</v>
      </c>
      <c r="G56" t="s">
        <v>7995</v>
      </c>
      <c r="H56" t="s">
        <v>8016</v>
      </c>
    </row>
    <row r="57" spans="1:8" x14ac:dyDescent="0.25">
      <c r="A57" t="s">
        <v>7326</v>
      </c>
      <c r="B57" t="s">
        <v>3736</v>
      </c>
      <c r="C57" t="s">
        <v>3727</v>
      </c>
      <c r="D57" t="s">
        <v>7994</v>
      </c>
      <c r="E57" t="s">
        <v>7325</v>
      </c>
      <c r="G57" t="s">
        <v>7995</v>
      </c>
      <c r="H57" t="s">
        <v>8016</v>
      </c>
    </row>
    <row r="58" spans="1:8" x14ac:dyDescent="0.25">
      <c r="A58" t="s">
        <v>14024</v>
      </c>
      <c r="B58" t="s">
        <v>3736</v>
      </c>
      <c r="C58" t="s">
        <v>3727</v>
      </c>
      <c r="D58" t="s">
        <v>7994</v>
      </c>
      <c r="E58" t="s">
        <v>14022</v>
      </c>
      <c r="G58" t="s">
        <v>7995</v>
      </c>
      <c r="H58" t="s">
        <v>8016</v>
      </c>
    </row>
    <row r="59" spans="1:8" x14ac:dyDescent="0.25">
      <c r="A59" t="s">
        <v>7855</v>
      </c>
      <c r="B59" t="s">
        <v>3736</v>
      </c>
      <c r="C59" t="s">
        <v>3761</v>
      </c>
      <c r="D59" t="s">
        <v>7996</v>
      </c>
      <c r="E59" t="s">
        <v>7856</v>
      </c>
      <c r="G59" t="s">
        <v>7995</v>
      </c>
      <c r="H59" t="s">
        <v>8016</v>
      </c>
    </row>
    <row r="60" spans="1:8" x14ac:dyDescent="0.25">
      <c r="A60" t="s">
        <v>3743</v>
      </c>
      <c r="B60" t="s">
        <v>3736</v>
      </c>
      <c r="C60" t="s">
        <v>3727</v>
      </c>
      <c r="D60" t="s">
        <v>7994</v>
      </c>
      <c r="E60" t="s">
        <v>3742</v>
      </c>
      <c r="G60" t="s">
        <v>7995</v>
      </c>
      <c r="H60" t="s">
        <v>8016</v>
      </c>
    </row>
    <row r="61" spans="1:8" x14ac:dyDescent="0.25">
      <c r="A61" t="s">
        <v>3825</v>
      </c>
      <c r="B61" t="s">
        <v>3729</v>
      </c>
      <c r="C61" t="s">
        <v>3727</v>
      </c>
      <c r="D61" t="s">
        <v>7994</v>
      </c>
      <c r="E61" t="s">
        <v>3824</v>
      </c>
      <c r="G61" t="s">
        <v>7995</v>
      </c>
      <c r="H61" t="s">
        <v>8016</v>
      </c>
    </row>
    <row r="62" spans="1:8" x14ac:dyDescent="0.25">
      <c r="A62" t="s">
        <v>8031</v>
      </c>
      <c r="B62" t="s">
        <v>3816</v>
      </c>
      <c r="C62" t="s">
        <v>3761</v>
      </c>
      <c r="D62" t="s">
        <v>7996</v>
      </c>
      <c r="E62" t="s">
        <v>3901</v>
      </c>
      <c r="G62" t="s">
        <v>7995</v>
      </c>
      <c r="H62" t="s">
        <v>8017</v>
      </c>
    </row>
    <row r="63" spans="1:8" x14ac:dyDescent="0.25">
      <c r="A63" t="s">
        <v>8032</v>
      </c>
      <c r="B63" t="s">
        <v>3816</v>
      </c>
      <c r="C63" t="s">
        <v>3761</v>
      </c>
      <c r="D63" t="s">
        <v>7996</v>
      </c>
      <c r="E63" t="s">
        <v>3905</v>
      </c>
      <c r="G63" t="s">
        <v>7995</v>
      </c>
      <c r="H63" t="s">
        <v>8017</v>
      </c>
    </row>
    <row r="64" spans="1:8" x14ac:dyDescent="0.25">
      <c r="A64" t="s">
        <v>8033</v>
      </c>
      <c r="B64" t="s">
        <v>3816</v>
      </c>
      <c r="C64" t="s">
        <v>3761</v>
      </c>
      <c r="D64" t="s">
        <v>7996</v>
      </c>
      <c r="E64" t="s">
        <v>3910</v>
      </c>
      <c r="G64" t="s">
        <v>7995</v>
      </c>
      <c r="H64" t="s">
        <v>8017</v>
      </c>
    </row>
    <row r="65" spans="1:8" x14ac:dyDescent="0.25">
      <c r="A65" t="s">
        <v>8034</v>
      </c>
      <c r="B65" t="s">
        <v>3816</v>
      </c>
      <c r="C65" t="s">
        <v>3761</v>
      </c>
      <c r="D65" t="s">
        <v>7996</v>
      </c>
      <c r="E65" t="s">
        <v>3903</v>
      </c>
      <c r="G65" t="s">
        <v>7995</v>
      </c>
      <c r="H65" t="s">
        <v>8017</v>
      </c>
    </row>
    <row r="66" spans="1:8" x14ac:dyDescent="0.25">
      <c r="A66" t="s">
        <v>8035</v>
      </c>
      <c r="B66" t="s">
        <v>3816</v>
      </c>
      <c r="C66" t="s">
        <v>3775</v>
      </c>
      <c r="D66" t="s">
        <v>7994</v>
      </c>
      <c r="E66" t="s">
        <v>3820</v>
      </c>
      <c r="G66" t="s">
        <v>7995</v>
      </c>
      <c r="H66" t="s">
        <v>8017</v>
      </c>
    </row>
    <row r="67" spans="1:8" x14ac:dyDescent="0.25">
      <c r="A67" t="s">
        <v>8036</v>
      </c>
      <c r="B67" t="s">
        <v>3816</v>
      </c>
      <c r="C67" t="s">
        <v>3727</v>
      </c>
      <c r="D67" t="s">
        <v>7994</v>
      </c>
      <c r="E67" t="s">
        <v>7848</v>
      </c>
      <c r="G67" t="s">
        <v>7995</v>
      </c>
      <c r="H67" t="s">
        <v>8017</v>
      </c>
    </row>
    <row r="68" spans="1:8" x14ac:dyDescent="0.25">
      <c r="A68" t="s">
        <v>8037</v>
      </c>
      <c r="B68" t="s">
        <v>3816</v>
      </c>
      <c r="C68" t="s">
        <v>3761</v>
      </c>
      <c r="D68" t="s">
        <v>7994</v>
      </c>
      <c r="E68" t="s">
        <v>3859</v>
      </c>
      <c r="G68" t="s">
        <v>7995</v>
      </c>
      <c r="H68" t="s">
        <v>8017</v>
      </c>
    </row>
    <row r="69" spans="1:8" x14ac:dyDescent="0.25">
      <c r="A69" t="s">
        <v>8038</v>
      </c>
      <c r="B69" t="s">
        <v>3816</v>
      </c>
      <c r="C69" t="s">
        <v>3727</v>
      </c>
      <c r="D69" t="s">
        <v>7996</v>
      </c>
      <c r="E69" t="s">
        <v>3873</v>
      </c>
      <c r="G69" t="s">
        <v>7995</v>
      </c>
      <c r="H69" t="s">
        <v>8017</v>
      </c>
    </row>
    <row r="70" spans="1:8" x14ac:dyDescent="0.25">
      <c r="A70" t="s">
        <v>7998</v>
      </c>
      <c r="B70" t="s">
        <v>3736</v>
      </c>
      <c r="C70" t="s">
        <v>3761</v>
      </c>
      <c r="D70" t="s">
        <v>7996</v>
      </c>
      <c r="E70" t="s">
        <v>7397</v>
      </c>
      <c r="F70" t="s">
        <v>7999</v>
      </c>
      <c r="G70" t="s">
        <v>7995</v>
      </c>
      <c r="H70" t="s">
        <v>8016</v>
      </c>
    </row>
    <row r="71" spans="1:8" x14ac:dyDescent="0.25">
      <c r="A71" t="s">
        <v>7866</v>
      </c>
      <c r="B71" t="s">
        <v>3736</v>
      </c>
      <c r="C71" t="s">
        <v>3761</v>
      </c>
      <c r="D71" t="s">
        <v>7996</v>
      </c>
      <c r="E71" t="s">
        <v>7865</v>
      </c>
      <c r="G71" t="s">
        <v>7995</v>
      </c>
      <c r="H71" t="s">
        <v>8016</v>
      </c>
    </row>
    <row r="72" spans="1:8" x14ac:dyDescent="0.25">
      <c r="A72" t="s">
        <v>14057</v>
      </c>
      <c r="B72" t="s">
        <v>3736</v>
      </c>
      <c r="C72" t="s">
        <v>3727</v>
      </c>
      <c r="D72" t="s">
        <v>7996</v>
      </c>
      <c r="E72" t="s">
        <v>14055</v>
      </c>
      <c r="G72" t="s">
        <v>7995</v>
      </c>
      <c r="H72" t="s">
        <v>8016</v>
      </c>
    </row>
    <row r="73" spans="1:8" x14ac:dyDescent="0.25">
      <c r="A73" t="s">
        <v>7862</v>
      </c>
      <c r="B73" t="s">
        <v>3736</v>
      </c>
      <c r="C73" t="s">
        <v>3894</v>
      </c>
      <c r="D73" t="s">
        <v>7996</v>
      </c>
      <c r="E73" t="s">
        <v>7861</v>
      </c>
      <c r="G73" t="s">
        <v>7995</v>
      </c>
      <c r="H73" t="s">
        <v>8016</v>
      </c>
    </row>
    <row r="74" spans="1:8" x14ac:dyDescent="0.25">
      <c r="A74" t="s">
        <v>7924</v>
      </c>
      <c r="B74" t="s">
        <v>3740</v>
      </c>
      <c r="C74" t="s">
        <v>3761</v>
      </c>
      <c r="D74" t="s">
        <v>7994</v>
      </c>
      <c r="E74" t="s">
        <v>7923</v>
      </c>
      <c r="G74" t="s">
        <v>7995</v>
      </c>
      <c r="H74" t="s">
        <v>8016</v>
      </c>
    </row>
    <row r="75" spans="1:8" x14ac:dyDescent="0.25">
      <c r="A75" t="s">
        <v>3849</v>
      </c>
      <c r="B75" t="s">
        <v>3822</v>
      </c>
      <c r="C75" t="s">
        <v>3761</v>
      </c>
      <c r="D75" t="s">
        <v>7994</v>
      </c>
      <c r="E75" t="s">
        <v>3848</v>
      </c>
      <c r="G75" t="s">
        <v>7995</v>
      </c>
      <c r="H75" t="s">
        <v>8016</v>
      </c>
    </row>
    <row r="76" spans="1:8" x14ac:dyDescent="0.25">
      <c r="A76" t="s">
        <v>3936</v>
      </c>
      <c r="B76" t="s">
        <v>3736</v>
      </c>
      <c r="C76" t="s">
        <v>3761</v>
      </c>
      <c r="D76" t="s">
        <v>7996</v>
      </c>
      <c r="E76" t="s">
        <v>3935</v>
      </c>
      <c r="G76" t="s">
        <v>7995</v>
      </c>
      <c r="H76" t="s">
        <v>8016</v>
      </c>
    </row>
    <row r="77" spans="1:8" x14ac:dyDescent="0.25">
      <c r="A77" t="s">
        <v>3794</v>
      </c>
      <c r="B77" t="s">
        <v>3736</v>
      </c>
      <c r="C77" t="s">
        <v>3727</v>
      </c>
      <c r="D77" t="s">
        <v>7994</v>
      </c>
      <c r="E77" t="s">
        <v>3793</v>
      </c>
      <c r="G77" t="s">
        <v>7995</v>
      </c>
      <c r="H77" t="s">
        <v>8016</v>
      </c>
    </row>
    <row r="78" spans="1:8" x14ac:dyDescent="0.25">
      <c r="A78" t="s">
        <v>7846</v>
      </c>
      <c r="B78" t="s">
        <v>3736</v>
      </c>
      <c r="C78" t="s">
        <v>3775</v>
      </c>
      <c r="D78" t="s">
        <v>7994</v>
      </c>
      <c r="E78" t="s">
        <v>7845</v>
      </c>
      <c r="G78" t="s">
        <v>7995</v>
      </c>
      <c r="H78" t="s">
        <v>8016</v>
      </c>
    </row>
    <row r="79" spans="1:8" x14ac:dyDescent="0.25">
      <c r="A79" t="s">
        <v>3941</v>
      </c>
      <c r="B79" t="s">
        <v>3736</v>
      </c>
      <c r="C79" t="s">
        <v>3761</v>
      </c>
      <c r="D79" t="s">
        <v>7996</v>
      </c>
      <c r="E79" t="s">
        <v>3940</v>
      </c>
      <c r="G79" t="s">
        <v>7995</v>
      </c>
      <c r="H79" t="s">
        <v>8016</v>
      </c>
    </row>
    <row r="80" spans="1:8" x14ac:dyDescent="0.25">
      <c r="A80" t="s">
        <v>8025</v>
      </c>
      <c r="D80" t="s">
        <v>8004</v>
      </c>
      <c r="E80" t="s">
        <v>3475</v>
      </c>
      <c r="G80" t="s">
        <v>7995</v>
      </c>
      <c r="H80" t="s">
        <v>8017</v>
      </c>
    </row>
    <row r="81" spans="1:8" x14ac:dyDescent="0.25">
      <c r="A81" t="s">
        <v>3790</v>
      </c>
      <c r="B81" t="s">
        <v>3736</v>
      </c>
      <c r="C81" t="s">
        <v>3727</v>
      </c>
      <c r="D81" t="s">
        <v>7994</v>
      </c>
      <c r="E81" t="s">
        <v>3789</v>
      </c>
      <c r="G81" t="s">
        <v>7995</v>
      </c>
      <c r="H81" t="s">
        <v>8016</v>
      </c>
    </row>
    <row r="82" spans="1:8" x14ac:dyDescent="0.25">
      <c r="A82" t="s">
        <v>3851</v>
      </c>
      <c r="B82" t="s">
        <v>3822</v>
      </c>
      <c r="C82" t="s">
        <v>3775</v>
      </c>
      <c r="D82" t="s">
        <v>7994</v>
      </c>
      <c r="E82" t="s">
        <v>3850</v>
      </c>
      <c r="G82" t="s">
        <v>7995</v>
      </c>
      <c r="H82" t="s">
        <v>8016</v>
      </c>
    </row>
    <row r="83" spans="1:8" x14ac:dyDescent="0.25">
      <c r="A83" t="s">
        <v>3919</v>
      </c>
      <c r="B83" t="s">
        <v>3736</v>
      </c>
      <c r="C83" t="s">
        <v>3894</v>
      </c>
      <c r="D83" t="s">
        <v>7996</v>
      </c>
      <c r="E83" t="s">
        <v>3918</v>
      </c>
      <c r="G83" t="s">
        <v>7995</v>
      </c>
      <c r="H83" t="s">
        <v>8016</v>
      </c>
    </row>
    <row r="84" spans="1:8" x14ac:dyDescent="0.25">
      <c r="A84" t="s">
        <v>3944</v>
      </c>
      <c r="B84" t="s">
        <v>3822</v>
      </c>
      <c r="C84" t="s">
        <v>3775</v>
      </c>
      <c r="D84" t="s">
        <v>7996</v>
      </c>
      <c r="E84" t="s">
        <v>3942</v>
      </c>
      <c r="G84" t="s">
        <v>7995</v>
      </c>
      <c r="H84" t="s">
        <v>8016</v>
      </c>
    </row>
    <row r="85" spans="1:8" x14ac:dyDescent="0.25">
      <c r="A85" t="s">
        <v>3897</v>
      </c>
      <c r="B85" t="s">
        <v>3736</v>
      </c>
      <c r="C85" t="s">
        <v>3727</v>
      </c>
      <c r="D85" t="s">
        <v>7996</v>
      </c>
      <c r="E85" t="s">
        <v>3898</v>
      </c>
      <c r="G85" t="s">
        <v>7995</v>
      </c>
      <c r="H85" t="s">
        <v>8016</v>
      </c>
    </row>
    <row r="86" spans="1:8" x14ac:dyDescent="0.25">
      <c r="A86" t="s">
        <v>3759</v>
      </c>
      <c r="B86" t="s">
        <v>3736</v>
      </c>
      <c r="C86" t="s">
        <v>3727</v>
      </c>
      <c r="D86" t="s">
        <v>7994</v>
      </c>
      <c r="E86" t="s">
        <v>3758</v>
      </c>
      <c r="G86" t="s">
        <v>7995</v>
      </c>
      <c r="H86" t="s">
        <v>8016</v>
      </c>
    </row>
    <row r="87" spans="1:8" x14ac:dyDescent="0.25">
      <c r="A87" t="s">
        <v>3927</v>
      </c>
      <c r="B87" t="s">
        <v>3736</v>
      </c>
      <c r="C87" t="s">
        <v>3727</v>
      </c>
      <c r="D87" t="s">
        <v>7996</v>
      </c>
      <c r="E87" t="s">
        <v>3926</v>
      </c>
      <c r="G87" t="s">
        <v>7995</v>
      </c>
      <c r="H87" t="s">
        <v>8016</v>
      </c>
    </row>
    <row r="88" spans="1:8" x14ac:dyDescent="0.25">
      <c r="A88" t="s">
        <v>3782</v>
      </c>
      <c r="B88" t="s">
        <v>3736</v>
      </c>
      <c r="C88" t="s">
        <v>3775</v>
      </c>
      <c r="D88" t="s">
        <v>7994</v>
      </c>
      <c r="E88" t="s">
        <v>3781</v>
      </c>
      <c r="G88" t="s">
        <v>7995</v>
      </c>
      <c r="H88" t="s">
        <v>8016</v>
      </c>
    </row>
    <row r="89" spans="1:8" x14ac:dyDescent="0.25">
      <c r="A89" t="s">
        <v>8008</v>
      </c>
      <c r="D89" t="s">
        <v>6428</v>
      </c>
      <c r="E89" t="s">
        <v>3970</v>
      </c>
      <c r="F89" t="s">
        <v>8006</v>
      </c>
      <c r="G89" t="s">
        <v>8007</v>
      </c>
      <c r="H89" t="s">
        <v>8017</v>
      </c>
    </row>
    <row r="90" spans="1:8" x14ac:dyDescent="0.25">
      <c r="A90" t="s">
        <v>8009</v>
      </c>
      <c r="D90" t="s">
        <v>6428</v>
      </c>
      <c r="E90" t="s">
        <v>3965</v>
      </c>
      <c r="F90" t="s">
        <v>8006</v>
      </c>
      <c r="G90" t="s">
        <v>8007</v>
      </c>
      <c r="H90" t="s">
        <v>8017</v>
      </c>
    </row>
    <row r="91" spans="1:8" x14ac:dyDescent="0.25">
      <c r="A91" t="s">
        <v>8044</v>
      </c>
      <c r="D91" t="s">
        <v>6428</v>
      </c>
      <c r="E91" t="s">
        <v>3982</v>
      </c>
      <c r="F91" t="s">
        <v>8006</v>
      </c>
      <c r="G91" t="s">
        <v>8007</v>
      </c>
      <c r="H91" t="s">
        <v>8017</v>
      </c>
    </row>
    <row r="92" spans="1:8" x14ac:dyDescent="0.25">
      <c r="A92" t="s">
        <v>8022</v>
      </c>
      <c r="B92" t="s">
        <v>3729</v>
      </c>
      <c r="C92" t="s">
        <v>3894</v>
      </c>
      <c r="D92" t="s">
        <v>7996</v>
      </c>
      <c r="E92" t="s">
        <v>3949</v>
      </c>
      <c r="G92" t="s">
        <v>7995</v>
      </c>
      <c r="H92" t="s">
        <v>8016</v>
      </c>
    </row>
    <row r="93" spans="1:8" x14ac:dyDescent="0.25">
      <c r="A93" t="s">
        <v>8246</v>
      </c>
      <c r="D93" t="s">
        <v>8004</v>
      </c>
      <c r="E93" t="s">
        <v>3442</v>
      </c>
      <c r="G93" t="s">
        <v>7995</v>
      </c>
      <c r="H93" t="s">
        <v>8017</v>
      </c>
    </row>
    <row r="94" spans="1:8" x14ac:dyDescent="0.25">
      <c r="A94" t="s">
        <v>3925</v>
      </c>
      <c r="B94" t="s">
        <v>3736</v>
      </c>
      <c r="C94" t="s">
        <v>3727</v>
      </c>
      <c r="D94" t="s">
        <v>7996</v>
      </c>
      <c r="E94" t="s">
        <v>3924</v>
      </c>
      <c r="G94" t="s">
        <v>7995</v>
      </c>
      <c r="H94" t="s">
        <v>8016</v>
      </c>
    </row>
    <row r="95" spans="1:8" x14ac:dyDescent="0.25">
      <c r="A95" t="s">
        <v>8029</v>
      </c>
      <c r="D95" t="s">
        <v>8004</v>
      </c>
      <c r="E95" t="s">
        <v>3451</v>
      </c>
      <c r="G95" t="s">
        <v>7995</v>
      </c>
      <c r="H95" t="s">
        <v>8017</v>
      </c>
    </row>
    <row r="96" spans="1:8" x14ac:dyDescent="0.25">
      <c r="A96" t="s">
        <v>8028</v>
      </c>
      <c r="D96" t="s">
        <v>8004</v>
      </c>
      <c r="E96" t="s">
        <v>3470</v>
      </c>
      <c r="G96" t="s">
        <v>7995</v>
      </c>
      <c r="H96" t="s">
        <v>8017</v>
      </c>
    </row>
    <row r="97" spans="1:8" x14ac:dyDescent="0.25">
      <c r="A97" t="s">
        <v>8027</v>
      </c>
      <c r="B97" t="s">
        <v>3816</v>
      </c>
      <c r="C97" t="s">
        <v>3727</v>
      </c>
      <c r="D97" t="s">
        <v>7996</v>
      </c>
      <c r="E97" t="s">
        <v>3951</v>
      </c>
      <c r="G97" t="s">
        <v>7995</v>
      </c>
      <c r="H97" t="s">
        <v>8017</v>
      </c>
    </row>
    <row r="98" spans="1:8" x14ac:dyDescent="0.25">
      <c r="A98" t="s">
        <v>8027</v>
      </c>
      <c r="B98" t="s">
        <v>3816</v>
      </c>
      <c r="C98" t="s">
        <v>3761</v>
      </c>
      <c r="D98" t="s">
        <v>7996</v>
      </c>
      <c r="E98" t="s">
        <v>3952</v>
      </c>
      <c r="G98" t="s">
        <v>7995</v>
      </c>
      <c r="H98" t="s">
        <v>8017</v>
      </c>
    </row>
    <row r="99" spans="1:8" x14ac:dyDescent="0.25">
      <c r="A99" t="s">
        <v>3829</v>
      </c>
      <c r="B99" t="s">
        <v>3740</v>
      </c>
      <c r="C99" t="s">
        <v>3727</v>
      </c>
      <c r="D99" t="s">
        <v>7994</v>
      </c>
      <c r="E99" t="s">
        <v>3828</v>
      </c>
      <c r="G99" t="s">
        <v>7995</v>
      </c>
      <c r="H99" t="s">
        <v>8016</v>
      </c>
    </row>
    <row r="100" spans="1:8" x14ac:dyDescent="0.25">
      <c r="A100" t="s">
        <v>8012</v>
      </c>
      <c r="B100" t="s">
        <v>3740</v>
      </c>
      <c r="C100" t="s">
        <v>3727</v>
      </c>
      <c r="D100" t="s">
        <v>7994</v>
      </c>
      <c r="E100" t="s">
        <v>3739</v>
      </c>
      <c r="G100" t="s">
        <v>7995</v>
      </c>
      <c r="H100" t="s">
        <v>8016</v>
      </c>
    </row>
    <row r="101" spans="1:8" x14ac:dyDescent="0.25">
      <c r="A101" t="s">
        <v>8041</v>
      </c>
      <c r="B101" t="s">
        <v>3740</v>
      </c>
      <c r="C101" t="s">
        <v>3727</v>
      </c>
      <c r="D101" t="s">
        <v>7996</v>
      </c>
      <c r="E101" t="s">
        <v>3865</v>
      </c>
      <c r="G101" t="s">
        <v>7995</v>
      </c>
      <c r="H101" t="s">
        <v>8016</v>
      </c>
    </row>
    <row r="102" spans="1:8" x14ac:dyDescent="0.25">
      <c r="A102" t="s">
        <v>3929</v>
      </c>
      <c r="B102" t="s">
        <v>3740</v>
      </c>
      <c r="C102" t="s">
        <v>3727</v>
      </c>
      <c r="D102" t="s">
        <v>7996</v>
      </c>
      <c r="E102" t="s">
        <v>3928</v>
      </c>
      <c r="G102" t="s">
        <v>7995</v>
      </c>
      <c r="H102" t="s">
        <v>8016</v>
      </c>
    </row>
    <row r="103" spans="1:8" x14ac:dyDescent="0.25">
      <c r="A103" t="s">
        <v>8039</v>
      </c>
      <c r="B103" t="s">
        <v>3816</v>
      </c>
      <c r="C103" t="s">
        <v>3775</v>
      </c>
      <c r="D103" t="s">
        <v>7996</v>
      </c>
      <c r="E103" t="s">
        <v>7853</v>
      </c>
      <c r="G103" t="s">
        <v>7995</v>
      </c>
      <c r="H103" t="s">
        <v>8017</v>
      </c>
    </row>
    <row r="104" spans="1:8" x14ac:dyDescent="0.25">
      <c r="A104" t="s">
        <v>8045</v>
      </c>
      <c r="D104" t="s">
        <v>8004</v>
      </c>
      <c r="E104" t="s">
        <v>3478</v>
      </c>
      <c r="G104" t="s">
        <v>7995</v>
      </c>
      <c r="H104" t="s">
        <v>8017</v>
      </c>
    </row>
    <row r="105" spans="1:8" x14ac:dyDescent="0.25">
      <c r="A105" t="s">
        <v>3788</v>
      </c>
      <c r="B105" t="s">
        <v>3736</v>
      </c>
      <c r="C105" t="s">
        <v>3727</v>
      </c>
      <c r="D105" t="s">
        <v>7994</v>
      </c>
      <c r="E105" t="s">
        <v>3787</v>
      </c>
      <c r="G105" t="s">
        <v>7995</v>
      </c>
      <c r="H105" t="s">
        <v>8016</v>
      </c>
    </row>
    <row r="106" spans="1:8" x14ac:dyDescent="0.25">
      <c r="A106" t="s">
        <v>3891</v>
      </c>
      <c r="B106" t="s">
        <v>3736</v>
      </c>
      <c r="C106" t="s">
        <v>3761</v>
      </c>
      <c r="D106" t="s">
        <v>7996</v>
      </c>
      <c r="E106" t="s">
        <v>3890</v>
      </c>
      <c r="G106" t="s">
        <v>7995</v>
      </c>
      <c r="H106" t="s">
        <v>8016</v>
      </c>
    </row>
    <row r="107" spans="1:8" x14ac:dyDescent="0.25">
      <c r="A107" t="s">
        <v>7329</v>
      </c>
      <c r="B107" t="s">
        <v>3736</v>
      </c>
      <c r="C107" t="s">
        <v>3727</v>
      </c>
      <c r="D107" t="s">
        <v>7996</v>
      </c>
      <c r="E107" t="s">
        <v>7328</v>
      </c>
      <c r="G107" t="s">
        <v>7995</v>
      </c>
      <c r="H107" t="s">
        <v>8016</v>
      </c>
    </row>
    <row r="108" spans="1:8" x14ac:dyDescent="0.25">
      <c r="A108" t="s">
        <v>3802</v>
      </c>
      <c r="B108" t="s">
        <v>3736</v>
      </c>
      <c r="C108" t="s">
        <v>3727</v>
      </c>
      <c r="D108" t="s">
        <v>7994</v>
      </c>
      <c r="E108" t="s">
        <v>3801</v>
      </c>
      <c r="G108" t="s">
        <v>7995</v>
      </c>
      <c r="H108" t="s">
        <v>8016</v>
      </c>
    </row>
    <row r="109" spans="1:8" x14ac:dyDescent="0.25">
      <c r="A109" t="s">
        <v>3737</v>
      </c>
      <c r="B109" t="s">
        <v>3736</v>
      </c>
      <c r="C109" t="s">
        <v>3727</v>
      </c>
      <c r="D109" t="s">
        <v>7994</v>
      </c>
      <c r="E109" t="s">
        <v>3735</v>
      </c>
      <c r="G109" t="s">
        <v>7995</v>
      </c>
      <c r="H109" t="s">
        <v>8016</v>
      </c>
    </row>
    <row r="110" spans="1:8" x14ac:dyDescent="0.25">
      <c r="A110" t="s">
        <v>3931</v>
      </c>
      <c r="B110" t="s">
        <v>3736</v>
      </c>
      <c r="C110" t="s">
        <v>3727</v>
      </c>
      <c r="D110" t="s">
        <v>7996</v>
      </c>
      <c r="E110" t="s">
        <v>3930</v>
      </c>
      <c r="G110" t="s">
        <v>7995</v>
      </c>
      <c r="H110" t="s">
        <v>8016</v>
      </c>
    </row>
    <row r="111" spans="1:8" x14ac:dyDescent="0.25">
      <c r="A111" t="s">
        <v>8046</v>
      </c>
      <c r="D111" t="s">
        <v>8004</v>
      </c>
      <c r="E111" t="s">
        <v>3447</v>
      </c>
      <c r="G111" t="s">
        <v>7995</v>
      </c>
      <c r="H111" t="s">
        <v>8017</v>
      </c>
    </row>
    <row r="112" spans="1:8" x14ac:dyDescent="0.25">
      <c r="A112" t="s">
        <v>3832</v>
      </c>
      <c r="B112" t="s">
        <v>3736</v>
      </c>
      <c r="C112" t="s">
        <v>3761</v>
      </c>
      <c r="D112" t="s">
        <v>7994</v>
      </c>
      <c r="E112" t="s">
        <v>3831</v>
      </c>
      <c r="G112" t="s">
        <v>7995</v>
      </c>
      <c r="H112" t="s">
        <v>8016</v>
      </c>
    </row>
    <row r="113" spans="1:9" x14ac:dyDescent="0.25">
      <c r="A113" t="s">
        <v>3858</v>
      </c>
      <c r="B113" t="s">
        <v>3822</v>
      </c>
      <c r="C113" t="s">
        <v>3727</v>
      </c>
      <c r="D113" t="s">
        <v>7994</v>
      </c>
      <c r="E113" t="s">
        <v>3857</v>
      </c>
      <c r="G113" t="s">
        <v>7995</v>
      </c>
      <c r="H113" t="s">
        <v>8016</v>
      </c>
    </row>
    <row r="114" spans="1:9" x14ac:dyDescent="0.25">
      <c r="A114" t="s">
        <v>3765</v>
      </c>
      <c r="B114" t="s">
        <v>3736</v>
      </c>
      <c r="C114" t="s">
        <v>3761</v>
      </c>
      <c r="D114" t="s">
        <v>7994</v>
      </c>
      <c r="E114" t="s">
        <v>3764</v>
      </c>
      <c r="G114" t="s">
        <v>7995</v>
      </c>
      <c r="H114" t="s">
        <v>8016</v>
      </c>
    </row>
    <row r="115" spans="1:9" x14ac:dyDescent="0.25">
      <c r="A115" t="s">
        <v>7840</v>
      </c>
      <c r="B115" t="s">
        <v>3736</v>
      </c>
      <c r="C115" t="s">
        <v>3761</v>
      </c>
      <c r="D115" t="s">
        <v>7994</v>
      </c>
      <c r="E115" t="s">
        <v>7839</v>
      </c>
      <c r="G115" t="s">
        <v>7995</v>
      </c>
      <c r="H115" t="s">
        <v>8016</v>
      </c>
    </row>
    <row r="116" spans="1:9" x14ac:dyDescent="0.25">
      <c r="A116" t="s">
        <v>7834</v>
      </c>
      <c r="B116" t="s">
        <v>3736</v>
      </c>
      <c r="C116" t="s">
        <v>3727</v>
      </c>
      <c r="D116" t="s">
        <v>7994</v>
      </c>
      <c r="E116" t="s">
        <v>7833</v>
      </c>
      <c r="G116" t="s">
        <v>7995</v>
      </c>
      <c r="H116" t="s">
        <v>8016</v>
      </c>
    </row>
    <row r="117" spans="1:9" x14ac:dyDescent="0.25">
      <c r="A117" t="s">
        <v>8042</v>
      </c>
      <c r="B117" t="s">
        <v>3736</v>
      </c>
      <c r="C117" t="s">
        <v>3761</v>
      </c>
      <c r="D117" t="s">
        <v>7994</v>
      </c>
      <c r="E117" t="s">
        <v>7837</v>
      </c>
      <c r="G117" t="s">
        <v>7995</v>
      </c>
      <c r="H117" t="s">
        <v>8016</v>
      </c>
      <c r="I117">
        <v>2</v>
      </c>
    </row>
    <row r="118" spans="1:9" x14ac:dyDescent="0.25">
      <c r="A118" t="s">
        <v>14399</v>
      </c>
      <c r="B118" t="s">
        <v>3736</v>
      </c>
      <c r="C118" t="s">
        <v>3727</v>
      </c>
      <c r="D118" t="s">
        <v>7994</v>
      </c>
      <c r="E118" t="s">
        <v>3805</v>
      </c>
      <c r="G118" t="s">
        <v>7995</v>
      </c>
      <c r="H118" t="s">
        <v>8016</v>
      </c>
    </row>
    <row r="119" spans="1:9" x14ac:dyDescent="0.25">
      <c r="A119" t="s">
        <v>3955</v>
      </c>
      <c r="B119" t="s">
        <v>3729</v>
      </c>
      <c r="C119" t="s">
        <v>3775</v>
      </c>
      <c r="D119" t="s">
        <v>7996</v>
      </c>
      <c r="E119" t="s">
        <v>3954</v>
      </c>
      <c r="G119" t="s">
        <v>7995</v>
      </c>
      <c r="H119" t="s">
        <v>8016</v>
      </c>
    </row>
    <row r="120" spans="1:9" x14ac:dyDescent="0.25">
      <c r="A120" t="s">
        <v>3947</v>
      </c>
      <c r="B120" t="s">
        <v>3740</v>
      </c>
      <c r="C120" t="s">
        <v>3775</v>
      </c>
      <c r="D120" t="s">
        <v>7996</v>
      </c>
      <c r="E120" t="s">
        <v>3946</v>
      </c>
      <c r="G120" t="s">
        <v>7995</v>
      </c>
      <c r="H120" t="s">
        <v>8016</v>
      </c>
    </row>
    <row r="121" spans="1:9" x14ac:dyDescent="0.25">
      <c r="A121" t="s">
        <v>7655</v>
      </c>
      <c r="B121" t="s">
        <v>3736</v>
      </c>
      <c r="C121" t="s">
        <v>3894</v>
      </c>
      <c r="D121" t="s">
        <v>7994</v>
      </c>
      <c r="E121" t="s">
        <v>1161</v>
      </c>
      <c r="G121" t="s">
        <v>7995</v>
      </c>
      <c r="H121" t="s">
        <v>8016</v>
      </c>
    </row>
    <row r="122" spans="1:9" x14ac:dyDescent="0.25">
      <c r="A122" t="s">
        <v>3883</v>
      </c>
      <c r="B122" t="s">
        <v>3740</v>
      </c>
      <c r="C122" t="s">
        <v>3761</v>
      </c>
      <c r="D122" t="s">
        <v>7996</v>
      </c>
      <c r="E122" t="s">
        <v>3881</v>
      </c>
      <c r="G122" t="s">
        <v>7995</v>
      </c>
      <c r="H122" t="s">
        <v>8016</v>
      </c>
    </row>
    <row r="123" spans="1:9" x14ac:dyDescent="0.25">
      <c r="A123" t="s">
        <v>8026</v>
      </c>
      <c r="D123" t="s">
        <v>8004</v>
      </c>
      <c r="E123" t="s">
        <v>3466</v>
      </c>
      <c r="G123" t="s">
        <v>7995</v>
      </c>
      <c r="H123" t="s">
        <v>8017</v>
      </c>
    </row>
    <row r="124" spans="1:9" x14ac:dyDescent="0.25">
      <c r="A124" t="s">
        <v>7859</v>
      </c>
      <c r="B124" t="s">
        <v>3736</v>
      </c>
      <c r="C124" t="s">
        <v>3727</v>
      </c>
      <c r="D124" t="s">
        <v>7996</v>
      </c>
      <c r="E124" t="s">
        <v>7858</v>
      </c>
      <c r="G124" t="s">
        <v>7995</v>
      </c>
      <c r="H124" t="s">
        <v>8016</v>
      </c>
    </row>
    <row r="125" spans="1:9" x14ac:dyDescent="0.25">
      <c r="A125" t="s">
        <v>7850</v>
      </c>
      <c r="B125" t="s">
        <v>3736</v>
      </c>
      <c r="C125" t="s">
        <v>3727</v>
      </c>
      <c r="D125" t="s">
        <v>7996</v>
      </c>
      <c r="E125" t="s">
        <v>7851</v>
      </c>
      <c r="G125" t="s">
        <v>7995</v>
      </c>
      <c r="H125" t="s">
        <v>8016</v>
      </c>
    </row>
    <row r="126" spans="1:9" x14ac:dyDescent="0.25">
      <c r="A126" t="s">
        <v>8000</v>
      </c>
      <c r="B126" t="s">
        <v>3736</v>
      </c>
      <c r="C126" t="s">
        <v>3761</v>
      </c>
      <c r="D126" t="s">
        <v>7996</v>
      </c>
      <c r="E126" t="s">
        <v>7397</v>
      </c>
      <c r="F126" t="s">
        <v>8001</v>
      </c>
      <c r="G126" t="s">
        <v>7995</v>
      </c>
      <c r="H126" t="s">
        <v>8016</v>
      </c>
    </row>
    <row r="127" spans="1:9" x14ac:dyDescent="0.25">
      <c r="A127" t="s">
        <v>3798</v>
      </c>
      <c r="B127" t="s">
        <v>3736</v>
      </c>
      <c r="C127" t="s">
        <v>3727</v>
      </c>
      <c r="D127" t="s">
        <v>7994</v>
      </c>
      <c r="E127" t="s">
        <v>3797</v>
      </c>
      <c r="G127" t="s">
        <v>7995</v>
      </c>
      <c r="H127" t="s">
        <v>8016</v>
      </c>
    </row>
    <row r="128" spans="1:9" x14ac:dyDescent="0.25">
      <c r="A128" t="s">
        <v>3854</v>
      </c>
      <c r="B128" t="s">
        <v>3736</v>
      </c>
      <c r="C128" t="s">
        <v>3775</v>
      </c>
      <c r="D128" t="s">
        <v>7994</v>
      </c>
      <c r="E128" t="s">
        <v>3853</v>
      </c>
      <c r="G128" t="s">
        <v>7995</v>
      </c>
      <c r="H128" t="s">
        <v>8016</v>
      </c>
    </row>
    <row r="129" spans="1:8" x14ac:dyDescent="0.25">
      <c r="A129" t="s">
        <v>3749</v>
      </c>
      <c r="B129" t="s">
        <v>3736</v>
      </c>
      <c r="C129" t="s">
        <v>3727</v>
      </c>
      <c r="D129" t="s">
        <v>7994</v>
      </c>
      <c r="E129" t="s">
        <v>3748</v>
      </c>
      <c r="G129" t="s">
        <v>7995</v>
      </c>
      <c r="H129" t="s">
        <v>8016</v>
      </c>
    </row>
    <row r="130" spans="1:8" x14ac:dyDescent="0.25">
      <c r="A130" t="s">
        <v>3900</v>
      </c>
      <c r="B130" t="s">
        <v>3736</v>
      </c>
      <c r="C130" t="s">
        <v>3727</v>
      </c>
      <c r="D130" t="s">
        <v>7996</v>
      </c>
      <c r="E130" t="s">
        <v>3899</v>
      </c>
      <c r="G130" t="s">
        <v>7995</v>
      </c>
      <c r="H130" t="s">
        <v>8016</v>
      </c>
    </row>
    <row r="131" spans="1:8" x14ac:dyDescent="0.25">
      <c r="A131" t="s">
        <v>8030</v>
      </c>
      <c r="D131" t="s">
        <v>8004</v>
      </c>
      <c r="E131" t="s">
        <v>3455</v>
      </c>
      <c r="G131" t="s">
        <v>7995</v>
      </c>
      <c r="H131" t="s">
        <v>8017</v>
      </c>
    </row>
    <row r="132" spans="1:8" x14ac:dyDescent="0.25">
      <c r="A132" t="s">
        <v>14094</v>
      </c>
      <c r="B132" t="s">
        <v>3736</v>
      </c>
      <c r="C132" t="s">
        <v>3727</v>
      </c>
      <c r="D132" t="s">
        <v>7994</v>
      </c>
      <c r="E132" t="s">
        <v>12660</v>
      </c>
      <c r="G132" t="s">
        <v>7995</v>
      </c>
      <c r="H132" t="s">
        <v>8016</v>
      </c>
    </row>
    <row r="133" spans="1:8" x14ac:dyDescent="0.25">
      <c r="A133" t="s">
        <v>3834</v>
      </c>
      <c r="B133" t="s">
        <v>3736</v>
      </c>
      <c r="C133" t="s">
        <v>3761</v>
      </c>
      <c r="D133" t="s">
        <v>7994</v>
      </c>
      <c r="E133" t="s">
        <v>3833</v>
      </c>
      <c r="G133" t="s">
        <v>7995</v>
      </c>
      <c r="H133" t="s">
        <v>8016</v>
      </c>
    </row>
    <row r="134" spans="1:8" x14ac:dyDescent="0.25">
      <c r="A134" t="s">
        <v>8040</v>
      </c>
      <c r="B134" t="s">
        <v>3816</v>
      </c>
      <c r="C134" t="s">
        <v>3775</v>
      </c>
      <c r="D134" t="s">
        <v>7996</v>
      </c>
      <c r="E134" t="s">
        <v>3912</v>
      </c>
      <c r="G134" t="s">
        <v>7995</v>
      </c>
      <c r="H134" t="s">
        <v>8017</v>
      </c>
    </row>
    <row r="135" spans="1:8" x14ac:dyDescent="0.25">
      <c r="A135" t="s">
        <v>7935</v>
      </c>
      <c r="B135" t="s">
        <v>3822</v>
      </c>
      <c r="C135" t="s">
        <v>3761</v>
      </c>
      <c r="D135" t="s">
        <v>7994</v>
      </c>
      <c r="E135" t="s">
        <v>7934</v>
      </c>
      <c r="G135" t="s">
        <v>7995</v>
      </c>
      <c r="H135" t="s">
        <v>8016</v>
      </c>
    </row>
    <row r="136" spans="1:8" x14ac:dyDescent="0.25">
      <c r="A136" t="s">
        <v>3872</v>
      </c>
      <c r="B136" t="s">
        <v>3822</v>
      </c>
      <c r="C136" t="s">
        <v>3727</v>
      </c>
      <c r="D136" t="s">
        <v>7996</v>
      </c>
      <c r="E136" t="s">
        <v>3871</v>
      </c>
      <c r="G136" t="s">
        <v>7995</v>
      </c>
      <c r="H136" t="s">
        <v>8016</v>
      </c>
    </row>
    <row r="137" spans="1:8" x14ac:dyDescent="0.25">
      <c r="A137" t="s">
        <v>3823</v>
      </c>
      <c r="B137" t="s">
        <v>3822</v>
      </c>
      <c r="C137" t="s">
        <v>3775</v>
      </c>
      <c r="D137" t="s">
        <v>7994</v>
      </c>
      <c r="E137" t="s">
        <v>3821</v>
      </c>
      <c r="G137" t="s">
        <v>7995</v>
      </c>
      <c r="H137" t="s">
        <v>8016</v>
      </c>
    </row>
    <row r="138" spans="1:8" x14ac:dyDescent="0.25">
      <c r="A138" t="s">
        <v>4233</v>
      </c>
      <c r="D138" t="s">
        <v>8005</v>
      </c>
      <c r="E138" t="s">
        <v>4232</v>
      </c>
      <c r="G138" t="s">
        <v>7995</v>
      </c>
      <c r="H138" t="s">
        <v>8017</v>
      </c>
    </row>
    <row r="139" spans="1:8" x14ac:dyDescent="0.25">
      <c r="A139" t="s">
        <v>4237</v>
      </c>
      <c r="D139" t="s">
        <v>8005</v>
      </c>
      <c r="E139" t="s">
        <v>4236</v>
      </c>
      <c r="G139" t="s">
        <v>7995</v>
      </c>
      <c r="H139" t="s">
        <v>8017</v>
      </c>
    </row>
    <row r="140" spans="1:8" x14ac:dyDescent="0.25">
      <c r="A140" t="s">
        <v>8046</v>
      </c>
      <c r="B140" t="s">
        <v>3816</v>
      </c>
      <c r="C140" t="s">
        <v>3761</v>
      </c>
      <c r="D140" t="s">
        <v>7994</v>
      </c>
      <c r="E140" t="s">
        <v>3815</v>
      </c>
      <c r="G140" t="s">
        <v>7995</v>
      </c>
      <c r="H140" t="s">
        <v>8017</v>
      </c>
    </row>
    <row r="141" spans="1:8" x14ac:dyDescent="0.25">
      <c r="A141" t="s">
        <v>4239</v>
      </c>
      <c r="D141" t="s">
        <v>8005</v>
      </c>
      <c r="E141" t="s">
        <v>4238</v>
      </c>
      <c r="G141" t="s">
        <v>7995</v>
      </c>
      <c r="H141" t="s">
        <v>8017</v>
      </c>
    </row>
    <row r="142" spans="1:8" x14ac:dyDescent="0.25">
      <c r="A142" t="s">
        <v>8194</v>
      </c>
      <c r="B142" t="s">
        <v>3736</v>
      </c>
      <c r="D142" t="s">
        <v>5724</v>
      </c>
      <c r="E142" t="s">
        <v>8193</v>
      </c>
      <c r="G142" t="s">
        <v>7995</v>
      </c>
      <c r="H142" t="s">
        <v>8016</v>
      </c>
    </row>
    <row r="143" spans="1:8" x14ac:dyDescent="0.25">
      <c r="A143" t="s">
        <v>8204</v>
      </c>
      <c r="B143" t="s">
        <v>3736</v>
      </c>
      <c r="D143" t="s">
        <v>5724</v>
      </c>
      <c r="E143" t="s">
        <v>8200</v>
      </c>
      <c r="G143" t="s">
        <v>7995</v>
      </c>
      <c r="H143" t="s">
        <v>8016</v>
      </c>
    </row>
    <row r="144" spans="1:8" x14ac:dyDescent="0.25">
      <c r="A144" t="s">
        <v>8207</v>
      </c>
      <c r="B144" t="s">
        <v>3729</v>
      </c>
      <c r="D144" t="s">
        <v>5724</v>
      </c>
      <c r="E144" t="s">
        <v>8205</v>
      </c>
      <c r="G144" t="s">
        <v>7995</v>
      </c>
      <c r="H144" t="s">
        <v>8016</v>
      </c>
    </row>
    <row r="145" spans="1:8" x14ac:dyDescent="0.25">
      <c r="A145" t="s">
        <v>8194</v>
      </c>
      <c r="B145" t="s">
        <v>3736</v>
      </c>
      <c r="D145" t="s">
        <v>5724</v>
      </c>
      <c r="E145" t="s">
        <v>8214</v>
      </c>
      <c r="G145" t="s">
        <v>7995</v>
      </c>
      <c r="H145" t="s">
        <v>8016</v>
      </c>
    </row>
    <row r="146" spans="1:8" x14ac:dyDescent="0.25">
      <c r="A146" t="s">
        <v>8224</v>
      </c>
      <c r="B146" t="s">
        <v>3736</v>
      </c>
      <c r="D146" t="s">
        <v>5724</v>
      </c>
      <c r="E146" t="s">
        <v>4662</v>
      </c>
      <c r="G146" t="s">
        <v>7995</v>
      </c>
      <c r="H146" t="s">
        <v>8016</v>
      </c>
    </row>
    <row r="147" spans="1:8" x14ac:dyDescent="0.25">
      <c r="A147" t="s">
        <v>8224</v>
      </c>
      <c r="B147" t="s">
        <v>3736</v>
      </c>
      <c r="D147" t="s">
        <v>5724</v>
      </c>
      <c r="E147" t="s">
        <v>6801</v>
      </c>
      <c r="G147" t="s">
        <v>7995</v>
      </c>
      <c r="H147" t="s">
        <v>8016</v>
      </c>
    </row>
    <row r="148" spans="1:8" x14ac:dyDescent="0.25">
      <c r="A148" t="s">
        <v>8251</v>
      </c>
      <c r="B148" t="s">
        <v>3729</v>
      </c>
      <c r="D148" t="s">
        <v>5724</v>
      </c>
      <c r="E148" t="s">
        <v>8249</v>
      </c>
      <c r="G148" t="s">
        <v>7995</v>
      </c>
      <c r="H148" t="s">
        <v>8016</v>
      </c>
    </row>
    <row r="149" spans="1:8" x14ac:dyDescent="0.25">
      <c r="A149" t="s">
        <v>8251</v>
      </c>
      <c r="B149" t="s">
        <v>3729</v>
      </c>
      <c r="D149" t="s">
        <v>5724</v>
      </c>
      <c r="E149" t="s">
        <v>8254</v>
      </c>
      <c r="G149" t="s">
        <v>7995</v>
      </c>
      <c r="H149" t="s">
        <v>8016</v>
      </c>
    </row>
    <row r="150" spans="1:8" x14ac:dyDescent="0.25">
      <c r="A150" t="s">
        <v>8265</v>
      </c>
      <c r="B150" t="s">
        <v>3729</v>
      </c>
      <c r="D150" t="s">
        <v>5724</v>
      </c>
      <c r="E150" t="s">
        <v>8264</v>
      </c>
      <c r="G150" t="s">
        <v>7995</v>
      </c>
      <c r="H150" t="s">
        <v>8016</v>
      </c>
    </row>
    <row r="151" spans="1:8" x14ac:dyDescent="0.25">
      <c r="A151" t="s">
        <v>8265</v>
      </c>
      <c r="B151" t="s">
        <v>3729</v>
      </c>
      <c r="D151" t="s">
        <v>5724</v>
      </c>
      <c r="E151" t="s">
        <v>8267</v>
      </c>
      <c r="G151" t="s">
        <v>7995</v>
      </c>
      <c r="H151" t="s">
        <v>8016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C20" sqref="C20"/>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11" sqref="D11"/>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J53"/>
  <sheetViews>
    <sheetView zoomScale="85" zoomScaleNormal="85" workbookViewId="0">
      <selection activeCell="H30" sqref="H30"/>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s>
  <sheetData>
    <row r="1" spans="1:36" ht="20.25" customHeight="1" x14ac:dyDescent="0.3">
      <c r="A1" s="12" t="s">
        <v>4273</v>
      </c>
    </row>
    <row r="2" spans="1:36" x14ac:dyDescent="0.25">
      <c r="A2" s="13" t="s">
        <v>4274</v>
      </c>
    </row>
    <row r="4" spans="1:36" ht="25.5" customHeight="1" x14ac:dyDescent="0.25">
      <c r="A4" s="14" t="s">
        <v>4275</v>
      </c>
      <c r="B4" s="14" t="s">
        <v>4276</v>
      </c>
      <c r="C4" s="14" t="s">
        <v>4277</v>
      </c>
      <c r="E4" s="14" t="s">
        <v>4278</v>
      </c>
      <c r="F4" s="14" t="s">
        <v>4279</v>
      </c>
      <c r="G4" s="14" t="s">
        <v>165</v>
      </c>
      <c r="H4" s="14" t="s">
        <v>14308</v>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s">
        <v>4282</v>
      </c>
      <c r="AE4" s="14" t="s">
        <v>14309</v>
      </c>
      <c r="AF4" s="14" t="s">
        <v>14310</v>
      </c>
      <c r="AH4" s="14" t="s">
        <v>4282</v>
      </c>
      <c r="AI4" s="14" t="s">
        <v>14311</v>
      </c>
      <c r="AJ4" s="14" t="s">
        <v>14312</v>
      </c>
    </row>
    <row r="5" spans="1:36" x14ac:dyDescent="0.25">
      <c r="A5" s="15" t="s">
        <v>4279</v>
      </c>
      <c r="B5" s="16">
        <f>SUMPRODUCT(--('Map Calc'!$A$2:$A$1500&lt;&gt;""))</f>
        <v>961</v>
      </c>
      <c r="C5" s="17" t="s">
        <v>4286</v>
      </c>
      <c r="E5" t="s">
        <v>4287</v>
      </c>
      <c r="F5">
        <f>COUNTIFS('Map Calc'!$D$2:$D$1500,0)</f>
        <v>84</v>
      </c>
      <c r="G5">
        <f>COUNTIFS('Map Calc'!$D$2:$D$1500,0,'Map Calc'!$P$2:$P$1500,"Yes")</f>
        <v>38</v>
      </c>
      <c r="H5">
        <f>COUNTIFS('Map Calc'!$AI$2:$AI$1500,0)</f>
        <v>0</v>
      </c>
      <c r="I5" t="s">
        <v>169</v>
      </c>
      <c r="J5">
        <f>COUNTIF('Map Calc'!$C$2:$C$1500,$I5)</f>
        <v>423</v>
      </c>
      <c r="K5">
        <f>COUNTIFS('Map Calc'!$C$2:$C$1500,$I5,'Map Calc'!$P$2:$P$1500,"Yes")</f>
        <v>275</v>
      </c>
      <c r="L5" s="18">
        <f>IF($J5=0,0,$K5/$J5)</f>
        <v>0.65011820330969272</v>
      </c>
      <c r="N5">
        <v>1</v>
      </c>
      <c r="O5" t="str">
        <f>IFERROR(INDEX('Map Calc'!$A$2:$A$1500,MATCH(LARGE('Map Calc'!$O$2:$O$1500,1),'Map Calc'!$O$2:$O$1500,0)),"")</f>
        <v>Slay the Spire</v>
      </c>
      <c r="P5">
        <f>IFERROR(INDEX('Map Calc'!$D$2:$D$1500,MATCH(LARGE('Map Calc'!$O$2:$O$1500,1),'Map Calc'!$O$2:$O$1500,0)),"")</f>
        <v>166</v>
      </c>
      <c r="R5">
        <v>1</v>
      </c>
      <c r="S5" t="str">
        <f>IFERROR(INDEX('Map Calc'!$A$2:$A$1500,MATCH(LARGE('Map Calc'!$Q$2:$Q$1500,1),'Map Calc'!$Q$2:$Q$1500,0)),"")</f>
        <v>Slay the Spire</v>
      </c>
      <c r="T5">
        <f>IFERROR(INDEX('Map Calc'!$D$2:$D$1500,MATCH(LARGE('Map Calc'!$Q$2:$Q$1500,1),'Map Calc'!$Q$2:$Q$1500,0)),"")</f>
        <v>166</v>
      </c>
      <c r="V5">
        <v>1978</v>
      </c>
      <c r="W5">
        <f>COUNTIF('Map Calc'!$B$2:$B$1500,$V5)</f>
        <v>1</v>
      </c>
      <c r="X5">
        <f>COUNTIFS('Map Calc'!$B$2:$B$1500,$V5,'Map Calc'!$P$2:$P$1500,"Yes")</f>
        <v>1</v>
      </c>
      <c r="Y5">
        <f>COUNTIF('Map Calc'!$T$2:$T$2500,$V5)</f>
        <v>0</v>
      </c>
      <c r="AA5">
        <v>0</v>
      </c>
      <c r="AB5">
        <f>COUNTIF('Map Calc'!$V$2:$V$2500,$AA5)</f>
        <v>14</v>
      </c>
      <c r="AD5">
        <v>1</v>
      </c>
      <c r="AE5" t="str">
        <f>IFERROR(INDEX('Map Calc'!$A$2:$A$1500,MATCH(LARGE('Map Calc'!$AK$2:$AK$1500,1),'Map Calc'!$AK$2:$AK$1500,0)),"")</f>
        <v>PengPong</v>
      </c>
      <c r="AF5">
        <f>IFERROR(INDEX('Map Calc'!$AG$2:$AG$1500,MATCH(LARGE('Map Calc'!$AK$2:$AK$1500,1),'Map Calc'!$AK$2:$AK$1500,0)),"")</f>
        <v>7</v>
      </c>
      <c r="AH5">
        <v>1</v>
      </c>
      <c r="AI5" t="str">
        <f>IFERROR(INDEX('Map Calc'!$A$2:$A$1500,MATCH(LARGE('Map Calc'!$AJ$2:$AJ$1500,1),'Map Calc'!$AJ$2:$AJ$1500,0)),"")</f>
        <v>Slay the Spire</v>
      </c>
      <c r="AJ5">
        <f>IFERROR(INDEX('Map Calc'!$AI$2:$AI$1500,MATCH(LARGE('Map Calc'!$AJ$2:$AJ$1500,1),'Map Calc'!$AJ$2:$AJ$1500,0)),"")</f>
        <v>103</v>
      </c>
    </row>
    <row r="6" spans="1:36" x14ac:dyDescent="0.25">
      <c r="A6" s="15" t="s">
        <v>4288</v>
      </c>
      <c r="B6" s="16">
        <f>COUNTIF('Map Calc'!$P$2:$P$1500,"Yes")</f>
        <v>596</v>
      </c>
      <c r="C6" s="17" t="s">
        <v>4289</v>
      </c>
      <c r="E6" t="s">
        <v>4290</v>
      </c>
      <c r="F6">
        <f>COUNTIFS('Map Calc'!$D$2:$D$1500,1)</f>
        <v>347</v>
      </c>
      <c r="G6">
        <f>COUNTIFS('Map Calc'!$D$2:$D$1500,1,'Map Calc'!$P$2:$P$1500,"Yes")</f>
        <v>208</v>
      </c>
      <c r="H6">
        <f>COUNTIFS('Map Calc'!$AI$2:$AI$1500,1)</f>
        <v>228</v>
      </c>
      <c r="I6" t="s">
        <v>215</v>
      </c>
      <c r="J6">
        <f>COUNTIF('Map Calc'!$C$2:$C$1500,$I6)</f>
        <v>170</v>
      </c>
      <c r="K6">
        <f>COUNTIFS('Map Calc'!$C$2:$C$1500,$I6,'Map Calc'!$P$2:$P$1500,"Yes")</f>
        <v>108</v>
      </c>
      <c r="L6" s="18">
        <f>IF($J6=0,0,$K6/$J6)</f>
        <v>0.63529411764705879</v>
      </c>
      <c r="N6">
        <v>2</v>
      </c>
      <c r="O6" t="str">
        <f>IFERROR(INDEX('Map Calc'!$A$2:$A$1500,MATCH(LARGE('Map Calc'!$O$2:$O$1500,2),'Map Calc'!$O$2:$O$1500,0)),"")</f>
        <v>Vampire Survivors</v>
      </c>
      <c r="P6">
        <f>IFERROR(INDEX('Map Calc'!$D$2:$D$1500,MATCH(LARGE('Map Calc'!$O$2:$O$1500,2),'Map Calc'!$O$2:$O$1500,0)),"")</f>
        <v>100</v>
      </c>
      <c r="R6">
        <v>2</v>
      </c>
      <c r="S6" t="str">
        <f>IFERROR(INDEX('Map Calc'!$A$2:$A$1500,MATCH(LARGE('Map Calc'!$Q$2:$Q$1500,2),'Map Calc'!$Q$2:$Q$1500,0)),"")</f>
        <v>Vampire Survivors</v>
      </c>
      <c r="T6">
        <f>IFERROR(INDEX('Map Calc'!$D$2:$D$1500,MATCH(LARGE('Map Calc'!$Q$2:$Q$1500,2),'Map Calc'!$Q$2:$Q$1500,0)),"")</f>
        <v>100</v>
      </c>
      <c r="V6">
        <v>1979</v>
      </c>
      <c r="W6">
        <f>COUNTIF('Map Calc'!$B$2:$B$1500,$V6)</f>
        <v>0</v>
      </c>
      <c r="X6">
        <f>COUNTIFS('Map Calc'!$B$2:$B$1500,$V6,'Map Calc'!$P$2:$P$1500,"Yes")</f>
        <v>0</v>
      </c>
      <c r="Y6">
        <f>COUNTIF('Map Calc'!$T$2:$T$2500,$V6)</f>
        <v>0</v>
      </c>
      <c r="AA6">
        <v>1</v>
      </c>
      <c r="AB6">
        <f>COUNTIF('Map Calc'!$V$2:$V$2500,$AA6)</f>
        <v>117</v>
      </c>
      <c r="AD6">
        <v>2</v>
      </c>
      <c r="AE6" t="str">
        <f>IFERROR(INDEX('Map Calc'!$A$2:$A$1500,MATCH(LARGE('Map Calc'!$AK$2:$AK$1500,2),'Map Calc'!$AK$2:$AK$1500,0)),"")</f>
        <v>DoomRL</v>
      </c>
      <c r="AF6">
        <f>IFERROR(INDEX('Map Calc'!$AG$2:$AG$1500,MATCH(LARGE('Map Calc'!$AK$2:$AK$1500,2),'Map Calc'!$AK$2:$AK$1500,0)),"")</f>
        <v>7</v>
      </c>
      <c r="AH6">
        <v>2</v>
      </c>
      <c r="AI6" t="str">
        <f>IFERROR(INDEX('Map Calc'!$A$2:$A$1500,MATCH(LARGE('Map Calc'!$AJ$2:$AJ$1500,2),'Map Calc'!$AJ$2:$AJ$1500,0)),"")</f>
        <v>Vampire Survivors</v>
      </c>
      <c r="AJ6">
        <f>IFERROR(INDEX('Map Calc'!$AI$2:$AI$1500,MATCH(LARGE('Map Calc'!$AJ$2:$AJ$1500,2),'Map Calc'!$AJ$2:$AJ$1500,0)),"")</f>
        <v>70</v>
      </c>
    </row>
    <row r="7" spans="1:36" x14ac:dyDescent="0.25">
      <c r="A7" s="15" t="s">
        <v>4291</v>
      </c>
      <c r="B7" s="18">
        <f>IF(B5=0,0,B6/B5)</f>
        <v>0.62018730489073881</v>
      </c>
      <c r="C7" s="17" t="s">
        <v>4292</v>
      </c>
      <c r="E7" t="s">
        <v>4293</v>
      </c>
      <c r="F7">
        <f>COUNTIFS('Map Calc'!$D$2:$D$1500,2)</f>
        <v>217</v>
      </c>
      <c r="G7">
        <f>COUNTIFS('Map Calc'!$D$2:$D$1500,2,'Map Calc'!$P$2:$P$1500,"Yes")</f>
        <v>128</v>
      </c>
      <c r="H7">
        <f>COUNTIFS('Map Calc'!$AI$2:$AI$1500,2)</f>
        <v>120</v>
      </c>
      <c r="I7" t="s">
        <v>175</v>
      </c>
      <c r="J7">
        <f>COUNTIF('Map Calc'!$C$2:$C$1500,$I7)</f>
        <v>200</v>
      </c>
      <c r="K7">
        <f>COUNTIFS('Map Calc'!$C$2:$C$1500,$I7,'Map Calc'!$P$2:$P$1500,"Yes")</f>
        <v>103</v>
      </c>
      <c r="L7" s="18">
        <f>IF($J7=0,0,$K7/$J7)</f>
        <v>0.51500000000000001</v>
      </c>
      <c r="N7">
        <v>3</v>
      </c>
      <c r="O7" t="str">
        <f>IFERROR(INDEX('Map Calc'!$A$2:$A$1500,MATCH(LARGE('Map Calc'!$O$2:$O$1500,3),'Map Calc'!$O$2:$O$1500,0)),"")</f>
        <v>The Binding of Isaac</v>
      </c>
      <c r="P7">
        <f>IFERROR(INDEX('Map Calc'!$D$2:$D$1500,MATCH(LARGE('Map Calc'!$O$2:$O$1500,3),'Map Calc'!$O$2:$O$1500,0)),"")</f>
        <v>80</v>
      </c>
      <c r="R7">
        <v>3</v>
      </c>
      <c r="S7" t="str">
        <f>IFERROR(INDEX('Map Calc'!$A$2:$A$1500,MATCH(LARGE('Map Calc'!$Q$2:$Q$1500,3),'Map Calc'!$Q$2:$Q$1500,0)),"")</f>
        <v>The Binding of Isaac</v>
      </c>
      <c r="T7">
        <f>IFERROR(INDEX('Map Calc'!$D$2:$D$1500,MATCH(LARGE('Map Calc'!$Q$2:$Q$1500,3),'Map Calc'!$Q$2:$Q$1500,0)),"")</f>
        <v>80</v>
      </c>
      <c r="V7">
        <v>1980</v>
      </c>
      <c r="W7">
        <f>COUNTIF('Map Calc'!$B$2:$B$1500,$V7)</f>
        <v>1</v>
      </c>
      <c r="X7">
        <f>COUNTIFS('Map Calc'!$B$2:$B$1500,$V7,'Map Calc'!$P$2:$P$1500,"Yes")</f>
        <v>1</v>
      </c>
      <c r="Y7">
        <f>COUNTIF('Map Calc'!$T$2:$T$2500,$V7)</f>
        <v>29</v>
      </c>
      <c r="AA7">
        <v>2</v>
      </c>
      <c r="AB7">
        <f>COUNTIF('Map Calc'!$V$2:$V$2500,$AA7)</f>
        <v>186</v>
      </c>
      <c r="AD7">
        <v>3</v>
      </c>
      <c r="AE7" t="str">
        <f>IFERROR(INDEX('Map Calc'!$A$2:$A$1500,MATCH(LARGE('Map Calc'!$AK$2:$AK$1500,3),'Map Calc'!$AK$2:$AK$1500,0)),"")</f>
        <v>Vellum</v>
      </c>
      <c r="AF7">
        <f>IFERROR(INDEX('Map Calc'!$AG$2:$AG$1500,MATCH(LARGE('Map Calc'!$AK$2:$AK$1500,3),'Map Calc'!$AK$2:$AK$1500,0)),"")</f>
        <v>6</v>
      </c>
      <c r="AH7">
        <v>3</v>
      </c>
      <c r="AI7" t="str">
        <f>IFERROR(INDEX('Map Calc'!$A$2:$A$1500,MATCH(LARGE('Map Calc'!$AJ$2:$AJ$1500,3),'Map Calc'!$AJ$2:$AJ$1500,0)),"")</f>
        <v>The Binding of Isaac</v>
      </c>
      <c r="AJ7">
        <f>IFERROR(INDEX('Map Calc'!$AI$2:$AI$1500,MATCH(LARGE('Map Calc'!$AJ$2:$AJ$1500,3),'Map Calc'!$AJ$2:$AJ$1500,0)),"")</f>
        <v>59</v>
      </c>
    </row>
    <row r="8" spans="1:36" x14ac:dyDescent="0.25">
      <c r="A8" s="15" t="s">
        <v>4284</v>
      </c>
      <c r="B8" s="16">
        <f>SUMPRODUCT(--('Map Calc'!$W$2:$W$2500&lt;&gt;""))</f>
        <v>1558</v>
      </c>
      <c r="C8" s="17" t="s">
        <v>4294</v>
      </c>
      <c r="E8" t="s">
        <v>4295</v>
      </c>
      <c r="F8">
        <f>COUNTIFS('Map Calc'!$D$2:$D$1500,3)</f>
        <v>136</v>
      </c>
      <c r="G8">
        <f>COUNTIFS('Map Calc'!$D$2:$D$1500,3,'Map Calc'!$P$2:$P$1500,"Yes")</f>
        <v>93</v>
      </c>
      <c r="H8">
        <f>COUNTIFS('Map Calc'!$AI$2:$AI$1500,3)</f>
        <v>83</v>
      </c>
      <c r="I8" t="s">
        <v>172</v>
      </c>
      <c r="J8">
        <f>COUNTIF('Map Calc'!$C$2:$C$1500,$I8)</f>
        <v>168</v>
      </c>
      <c r="K8">
        <f>COUNTIFS('Map Calc'!$C$2:$C$1500,$I8,'Map Calc'!$P$2:$P$1500,"Yes")</f>
        <v>110</v>
      </c>
      <c r="L8" s="18">
        <f>IF($J8=0,0,$K8/$J8)</f>
        <v>0.65476190476190477</v>
      </c>
      <c r="N8">
        <v>4</v>
      </c>
      <c r="O8" t="str">
        <f>IFERROR(INDEX('Map Calc'!$A$2:$A$1500,MATCH(LARGE('Map Calc'!$O$2:$O$1500,4),'Map Calc'!$O$2:$O$1500,0)),"")</f>
        <v>Hades</v>
      </c>
      <c r="P8">
        <f>IFERROR(INDEX('Map Calc'!$D$2:$D$1500,MATCH(LARGE('Map Calc'!$O$2:$O$1500,4),'Map Calc'!$O$2:$O$1500,0)),"")</f>
        <v>74</v>
      </c>
      <c r="R8">
        <v>4</v>
      </c>
      <c r="S8" t="str">
        <f>IFERROR(INDEX('Map Calc'!$A$2:$A$1500,MATCH(LARGE('Map Calc'!$Q$2:$Q$1500,4),'Map Calc'!$Q$2:$Q$1500,0)),"")</f>
        <v>Hades</v>
      </c>
      <c r="T8">
        <f>IFERROR(INDEX('Map Calc'!$D$2:$D$1500,MATCH(LARGE('Map Calc'!$Q$2:$Q$1500,4),'Map Calc'!$Q$2:$Q$1500,0)),"")</f>
        <v>74</v>
      </c>
      <c r="V8">
        <v>1981</v>
      </c>
      <c r="W8">
        <f>COUNTIF('Map Calc'!$B$2:$B$1500,$V8)</f>
        <v>0</v>
      </c>
      <c r="X8">
        <f>COUNTIFS('Map Calc'!$B$2:$B$1500,$V8,'Map Calc'!$P$2:$P$1500,"Yes")</f>
        <v>0</v>
      </c>
      <c r="Y8">
        <f>COUNTIF('Map Calc'!$T$2:$T$2500,$V8)</f>
        <v>0</v>
      </c>
      <c r="AA8">
        <v>3</v>
      </c>
      <c r="AB8">
        <f>COUNTIF('Map Calc'!$V$2:$V$2500,$AA8)</f>
        <v>186</v>
      </c>
      <c r="AD8">
        <v>4</v>
      </c>
      <c r="AE8" t="str">
        <f>IFERROR(INDEX('Map Calc'!$A$2:$A$1500,MATCH(LARGE('Map Calc'!$AK$2:$AK$1500,4),'Map Calc'!$AK$2:$AK$1500,0)),"")</f>
        <v>Rogue Voltage</v>
      </c>
      <c r="AF8">
        <f>IFERROR(INDEX('Map Calc'!$AG$2:$AG$1500,MATCH(LARGE('Map Calc'!$AK$2:$AK$1500,4),'Map Calc'!$AK$2:$AK$1500,0)),"")</f>
        <v>6</v>
      </c>
      <c r="AH8">
        <v>4</v>
      </c>
      <c r="AI8" t="str">
        <f>IFERROR(INDEX('Map Calc'!$A$2:$A$1500,MATCH(LARGE('Map Calc'!$AJ$2:$AJ$1500,4),'Map Calc'!$AJ$2:$AJ$1500,0)),"")</f>
        <v>Hades</v>
      </c>
      <c r="AJ8">
        <f>IFERROR(INDEX('Map Calc'!$AI$2:$AI$1500,MATCH(LARGE('Map Calc'!$AJ$2:$AJ$1500,4),'Map Calc'!$AJ$2:$AJ$1500,0)),"")</f>
        <v>47</v>
      </c>
    </row>
    <row r="9" spans="1:36" x14ac:dyDescent="0.25">
      <c r="A9" s="15" t="s">
        <v>4296</v>
      </c>
      <c r="B9" s="19">
        <f>IF(B5=0,0,2*B8/B5)</f>
        <v>3.2424557752341312</v>
      </c>
      <c r="C9" s="17" t="s">
        <v>4297</v>
      </c>
      <c r="E9" t="s">
        <v>4298</v>
      </c>
      <c r="F9">
        <f>COUNTIFS('Map Calc'!$D$2:$D$1500,4)</f>
        <v>60</v>
      </c>
      <c r="G9">
        <f>COUNTIFS('Map Calc'!$D$2:$D$1500,4,'Map Calc'!$P$2:$P$1500,"Yes")</f>
        <v>37</v>
      </c>
      <c r="H9">
        <f>COUNTIFS('Map Calc'!$AI$2:$AI$1500,4)</f>
        <v>33</v>
      </c>
      <c r="I9" s="20" t="s">
        <v>39</v>
      </c>
      <c r="J9" s="20">
        <f>SUM(J5:J8)</f>
        <v>961</v>
      </c>
      <c r="K9" s="20">
        <f>SUM(K5:K8)</f>
        <v>596</v>
      </c>
      <c r="L9" s="21">
        <f>IF($J9=0,0,$K9/$J9)</f>
        <v>0.62018730489073881</v>
      </c>
      <c r="N9">
        <v>5</v>
      </c>
      <c r="O9" t="str">
        <f>IFERROR(INDEX('Map Calc'!$A$2:$A$1500,MATCH(LARGE('Map Calc'!$O$2:$O$1500,5),'Map Calc'!$O$2:$O$1500,0)),"")</f>
        <v>Balatro</v>
      </c>
      <c r="P9">
        <f>IFERROR(INDEX('Map Calc'!$D$2:$D$1500,MATCH(LARGE('Map Calc'!$O$2:$O$1500,5),'Map Calc'!$O$2:$O$1500,0)),"")</f>
        <v>61</v>
      </c>
      <c r="R9">
        <v>5</v>
      </c>
      <c r="S9" t="str">
        <f>IFERROR(INDEX('Map Calc'!$A$2:$A$1500,MATCH(LARGE('Map Calc'!$Q$2:$Q$1500,5),'Map Calc'!$Q$2:$Q$1500,0)),"")</f>
        <v>Balatro</v>
      </c>
      <c r="T9">
        <f>IFERROR(INDEX('Map Calc'!$D$2:$D$1500,MATCH(LARGE('Map Calc'!$Q$2:$Q$1500,5),'Map Calc'!$Q$2:$Q$1500,0)),"")</f>
        <v>61</v>
      </c>
      <c r="V9">
        <v>1982</v>
      </c>
      <c r="W9">
        <f>COUNTIF('Map Calc'!$B$2:$B$1500,$V9)</f>
        <v>1</v>
      </c>
      <c r="X9">
        <f>COUNTIFS('Map Calc'!$B$2:$B$1500,$V9,'Map Calc'!$P$2:$P$1500,"Yes")</f>
        <v>0</v>
      </c>
      <c r="Y9">
        <f>COUNTIF('Map Calc'!$T$2:$T$2500,$V9)</f>
        <v>1</v>
      </c>
      <c r="AA9">
        <v>4</v>
      </c>
      <c r="AB9">
        <f>COUNTIF('Map Calc'!$V$2:$V$2500,$AA9)</f>
        <v>175</v>
      </c>
      <c r="AD9">
        <v>5</v>
      </c>
      <c r="AE9" t="str">
        <f>IFERROR(INDEX('Map Calc'!$A$2:$A$1500,MATCH(LARGE('Map Calc'!$AK$2:$AK$1500,5),'Map Calc'!$AK$2:$AK$1500,0)),"")</f>
        <v>HyperRogue</v>
      </c>
      <c r="AF9">
        <f>IFERROR(INDEX('Map Calc'!$AG$2:$AG$1500,MATCH(LARGE('Map Calc'!$AK$2:$AK$1500,5),'Map Calc'!$AK$2:$AK$1500,0)),"")</f>
        <v>6</v>
      </c>
      <c r="AH9">
        <v>5</v>
      </c>
      <c r="AI9" t="str">
        <f>IFERROR(INDEX('Map Calc'!$A$2:$A$1500,MATCH(LARGE('Map Calc'!$AJ$2:$AJ$1500,5),'Map Calc'!$AJ$2:$AJ$1500,0)),"")</f>
        <v>Spelunky Classic</v>
      </c>
      <c r="AJ9">
        <f>IFERROR(INDEX('Map Calc'!$AI$2:$AI$1500,MATCH(LARGE('Map Calc'!$AJ$2:$AJ$1500,5),'Map Calc'!$AJ$2:$AJ$1500,0)),"")</f>
        <v>37</v>
      </c>
    </row>
    <row r="10" spans="1:36" x14ac:dyDescent="0.25">
      <c r="A10" s="15" t="s">
        <v>4299</v>
      </c>
      <c r="B10" s="19">
        <f>IFERROR(SUMIFS('Map Calc'!$D$2:$D$1500,'Map Calc'!$P$2:$P$1500,"Yes")/B6,0)</f>
        <v>4.0872483221476514</v>
      </c>
      <c r="C10" s="17" t="s">
        <v>14313</v>
      </c>
      <c r="E10" t="s">
        <v>4300</v>
      </c>
      <c r="F10">
        <f>COUNTIFS('Map Calc'!$D$2:$D$1500,5)</f>
        <v>35</v>
      </c>
      <c r="G10">
        <f>COUNTIFS('Map Calc'!$D$2:$D$1500,5,'Map Calc'!$P$2:$P$1500,"Yes")</f>
        <v>19</v>
      </c>
      <c r="H10">
        <f>COUNTIFS('Map Calc'!$AI$2:$AI$1500,5)</f>
        <v>14</v>
      </c>
      <c r="N10">
        <v>6</v>
      </c>
      <c r="O10" t="str">
        <f>IFERROR(INDEX('Map Calc'!$A$2:$A$1500,MATCH(LARGE('Map Calc'!$O$2:$O$1500,6),'Map Calc'!$O$2:$O$1500,0)),"")</f>
        <v>Spelunky Classic</v>
      </c>
      <c r="P10">
        <f>IFERROR(INDEX('Map Calc'!$D$2:$D$1500,MATCH(LARGE('Map Calc'!$O$2:$O$1500,6),'Map Calc'!$O$2:$O$1500,0)),"")</f>
        <v>47</v>
      </c>
      <c r="R10">
        <v>6</v>
      </c>
      <c r="S10" t="str">
        <f>IFERROR(INDEX('Map Calc'!$A$2:$A$1500,MATCH(LARGE('Map Calc'!$Q$2:$Q$1500,6),'Map Calc'!$Q$2:$Q$1500,0)),"")</f>
        <v>Spelunky Classic</v>
      </c>
      <c r="T10">
        <f>IFERROR(INDEX('Map Calc'!$D$2:$D$1500,MATCH(LARGE('Map Calc'!$Q$2:$Q$1500,6),'Map Calc'!$Q$2:$Q$1500,0)),"")</f>
        <v>47</v>
      </c>
      <c r="V10">
        <v>1983</v>
      </c>
      <c r="W10">
        <f>COUNTIF('Map Calc'!$B$2:$B$1500,$V10)</f>
        <v>1</v>
      </c>
      <c r="X10">
        <f>COUNTIFS('Map Calc'!$B$2:$B$1500,$V10,'Map Calc'!$P$2:$P$1500,"Yes")</f>
        <v>1</v>
      </c>
      <c r="Y10">
        <f>COUNTIF('Map Calc'!$T$2:$T$2500,$V10)</f>
        <v>4</v>
      </c>
      <c r="AA10">
        <v>5</v>
      </c>
      <c r="AB10">
        <f>COUNTIF('Map Calc'!$V$2:$V$2500,$AA10)</f>
        <v>160</v>
      </c>
      <c r="AD10">
        <v>6</v>
      </c>
      <c r="AE10" t="str">
        <f>IFERROR(INDEX('Map Calc'!$A$2:$A$1500,MATCH(LARGE('Map Calc'!$AK$2:$AK$1500,6),'Map Calc'!$AK$2:$AK$1500,0)),"")</f>
        <v>Tabletop Tavern</v>
      </c>
      <c r="AF10">
        <f>IFERROR(INDEX('Map Calc'!$AG$2:$AG$1500,MATCH(LARGE('Map Calc'!$AK$2:$AK$1500,6),'Map Calc'!$AK$2:$AK$1500,0)),"")</f>
        <v>5</v>
      </c>
      <c r="AH10">
        <v>6</v>
      </c>
      <c r="AI10" t="str">
        <f>IFERROR(INDEX('Map Calc'!$A$2:$A$1500,MATCH(LARGE('Map Calc'!$AJ$2:$AJ$1500,6),'Map Calc'!$AJ$2:$AJ$1500,0)),"")</f>
        <v>FTL</v>
      </c>
      <c r="AJ10">
        <f>IFERROR(INDEX('Map Calc'!$AI$2:$AI$1500,MATCH(LARGE('Map Calc'!$AJ$2:$AJ$1500,6),'Map Calc'!$AJ$2:$AJ$1500,0)),"")</f>
        <v>36</v>
      </c>
    </row>
    <row r="11" spans="1:36" x14ac:dyDescent="0.25">
      <c r="A11" s="15" t="s">
        <v>4301</v>
      </c>
      <c r="B11" s="16">
        <f>MEDIAN('Map Calc'!$D$2:$D$1500)</f>
        <v>2</v>
      </c>
      <c r="C11" s="17" t="s">
        <v>4302</v>
      </c>
      <c r="E11" t="s">
        <v>4303</v>
      </c>
      <c r="F11">
        <f>COUNTIFS('Map Calc'!$D$2:$D$1500,"&gt;=6",'Map Calc'!$D$2:$D$1500,"&lt;=9")</f>
        <v>42</v>
      </c>
      <c r="G11">
        <f>COUNTIFS('Map Calc'!$D$2:$D$1500,"&gt;=6",'Map Calc'!$D$2:$D$1500,"&lt;=9",'Map Calc'!$P$2:$P$1500,"Yes")</f>
        <v>33</v>
      </c>
      <c r="H11">
        <f>COUNTIFS('Map Calc'!$AI$2:$AI$1500,"&gt;=6",'Map Calc'!$AI$2:$AI$1500,"&lt;=9")</f>
        <v>32</v>
      </c>
      <c r="N11">
        <v>7</v>
      </c>
      <c r="O11" t="str">
        <f>IFERROR(INDEX('Map Calc'!$A$2:$A$1500,MATCH(LARGE('Map Calc'!$O$2:$O$1500,7),'Map Calc'!$O$2:$O$1500,0)),"")</f>
        <v>FTL</v>
      </c>
      <c r="P11">
        <f>IFERROR(INDEX('Map Calc'!$D$2:$D$1500,MATCH(LARGE('Map Calc'!$O$2:$O$1500,7),'Map Calc'!$O$2:$O$1500,0)),"")</f>
        <v>44</v>
      </c>
      <c r="R11">
        <v>7</v>
      </c>
      <c r="S11" t="str">
        <f>IFERROR(INDEX('Map Calc'!$A$2:$A$1500,MATCH(LARGE('Map Calc'!$Q$2:$Q$1500,7),'Map Calc'!$Q$2:$Q$1500,0)),"")</f>
        <v>FTL</v>
      </c>
      <c r="T11">
        <f>IFERROR(INDEX('Map Calc'!$D$2:$D$1500,MATCH(LARGE('Map Calc'!$Q$2:$Q$1500,7),'Map Calc'!$Q$2:$Q$1500,0)),"")</f>
        <v>44</v>
      </c>
      <c r="V11">
        <v>1984</v>
      </c>
      <c r="W11">
        <f>COUNTIF('Map Calc'!$B$2:$B$1500,$V11)</f>
        <v>1</v>
      </c>
      <c r="X11">
        <f>COUNTIFS('Map Calc'!$B$2:$B$1500,$V11,'Map Calc'!$P$2:$P$1500,"Yes")</f>
        <v>1</v>
      </c>
      <c r="Y11">
        <f>COUNTIF('Map Calc'!$T$2:$T$2500,$V11)</f>
        <v>6</v>
      </c>
      <c r="AA11">
        <v>6</v>
      </c>
      <c r="AB11">
        <f>COUNTIF('Map Calc'!$V$2:$V$2500,$AA11)</f>
        <v>123</v>
      </c>
      <c r="AD11">
        <v>7</v>
      </c>
      <c r="AE11" t="str">
        <f>IFERROR(INDEX('Map Calc'!$A$2:$A$1500,MATCH(LARGE('Map Calc'!$AK$2:$AK$1500,7),'Map Calc'!$AK$2:$AK$1500,0)),"")</f>
        <v>Sephiria</v>
      </c>
      <c r="AF11">
        <f>IFERROR(INDEX('Map Calc'!$AG$2:$AG$1500,MATCH(LARGE('Map Calc'!$AK$2:$AK$1500,7),'Map Calc'!$AK$2:$AK$1500,0)),"")</f>
        <v>5</v>
      </c>
      <c r="AH11">
        <v>7</v>
      </c>
      <c r="AI11" t="str">
        <f>IFERROR(INDEX('Map Calc'!$A$2:$A$1500,MATCH(LARGE('Map Calc'!$AJ$2:$AJ$1500,7),'Map Calc'!$AJ$2:$AJ$1500,0)),"")</f>
        <v>NetHack</v>
      </c>
      <c r="AJ11">
        <f>IFERROR(INDEX('Map Calc'!$AI$2:$AI$1500,MATCH(LARGE('Map Calc'!$AJ$2:$AJ$1500,7),'Map Calc'!$AJ$2:$AJ$1500,0)),"")</f>
        <v>28</v>
      </c>
    </row>
    <row r="12" spans="1:36" x14ac:dyDescent="0.25">
      <c r="A12" s="15" t="s">
        <v>4304</v>
      </c>
      <c r="B12" s="16">
        <f>MAX('Map Calc'!$D$2:$D$1500)</f>
        <v>166</v>
      </c>
      <c r="C12" s="17" t="s">
        <v>4305</v>
      </c>
      <c r="E12" t="s">
        <v>4306</v>
      </c>
      <c r="F12">
        <f>COUNTIFS('Map Calc'!$D$2:$D$1500,"&gt;=10",'Map Calc'!$D$2:$D$1500,"&lt;=24")</f>
        <v>23</v>
      </c>
      <c r="G12">
        <f>COUNTIFS('Map Calc'!$D$2:$D$1500,"&gt;=10",'Map Calc'!$D$2:$D$1500,"&lt;=24",'Map Calc'!$P$2:$P$1500,"Yes")</f>
        <v>23</v>
      </c>
      <c r="H12">
        <f>COUNTIFS('Map Calc'!$AI$2:$AI$1500,"&gt;=10",'Map Calc'!$AI$2:$AI$1500,"&lt;=24")</f>
        <v>16</v>
      </c>
      <c r="N12">
        <v>8</v>
      </c>
      <c r="O12" t="str">
        <f>IFERROR(INDEX('Map Calc'!$A$2:$A$1500,MATCH(LARGE('Map Calc'!$O$2:$O$1500,8),'Map Calc'!$O$2:$O$1500,0)),"")</f>
        <v>NetHack</v>
      </c>
      <c r="P12">
        <f>IFERROR(INDEX('Map Calc'!$D$2:$D$1500,MATCH(LARGE('Map Calc'!$O$2:$O$1500,8),'Map Calc'!$O$2:$O$1500,0)),"")</f>
        <v>37</v>
      </c>
      <c r="R12">
        <v>8</v>
      </c>
      <c r="S12" t="str">
        <f>IFERROR(INDEX('Map Calc'!$A$2:$A$1500,MATCH(LARGE('Map Calc'!$Q$2:$Q$1500,8),'Map Calc'!$Q$2:$Q$1500,0)),"")</f>
        <v>NetHack</v>
      </c>
      <c r="T12">
        <f>IFERROR(INDEX('Map Calc'!$D$2:$D$1500,MATCH(LARGE('Map Calc'!$Q$2:$Q$1500,8),'Map Calc'!$Q$2:$Q$1500,0)),"")</f>
        <v>37</v>
      </c>
      <c r="V12">
        <v>1985</v>
      </c>
      <c r="W12">
        <f>COUNTIF('Map Calc'!$B$2:$B$1500,$V12)</f>
        <v>0</v>
      </c>
      <c r="X12">
        <f>COUNTIFS('Map Calc'!$B$2:$B$1500,$V12,'Map Calc'!$P$2:$P$1500,"Yes")</f>
        <v>0</v>
      </c>
      <c r="Y12">
        <f>COUNTIF('Map Calc'!$T$2:$T$2500,$V12)</f>
        <v>0</v>
      </c>
      <c r="AA12">
        <v>7</v>
      </c>
      <c r="AB12">
        <f>COUNTIF('Map Calc'!$V$2:$V$2500,$AA12)</f>
        <v>104</v>
      </c>
      <c r="AD12">
        <v>8</v>
      </c>
      <c r="AE12" t="str">
        <f>IFERROR(INDEX('Map Calc'!$A$2:$A$1500,MATCH(LARGE('Map Calc'!$AK$2:$AK$1500,8),'Map Calc'!$AK$2:$AK$1500,0)),"")</f>
        <v>Node Crown</v>
      </c>
      <c r="AF12">
        <f>IFERROR(INDEX('Map Calc'!$AG$2:$AG$1500,MATCH(LARGE('Map Calc'!$AK$2:$AK$1500,8),'Map Calc'!$AK$2:$AK$1500,0)),"")</f>
        <v>5</v>
      </c>
      <c r="AH12">
        <v>8</v>
      </c>
      <c r="AI12" t="str">
        <f>IFERROR(INDEX('Map Calc'!$A$2:$A$1500,MATCH(LARGE('Map Calc'!$AJ$2:$AJ$1500,8),'Map Calc'!$AJ$2:$AJ$1500,0)),"")</f>
        <v>Enter the Gungeon</v>
      </c>
      <c r="AJ12">
        <f>IFERROR(INDEX('Map Calc'!$AI$2:$AI$1500,MATCH(LARGE('Map Calc'!$AJ$2:$AJ$1500,8),'Map Calc'!$AJ$2:$AJ$1500,0)),"")</f>
        <v>27</v>
      </c>
    </row>
    <row r="13" spans="1:36" x14ac:dyDescent="0.25">
      <c r="A13" s="15" t="s">
        <v>4307</v>
      </c>
      <c r="B13" s="16">
        <f>COUNTIF('Map Calc'!$D$2:$D$1500,1)</f>
        <v>347</v>
      </c>
      <c r="C13" s="17" t="s">
        <v>4308</v>
      </c>
      <c r="E13" t="s">
        <v>4309</v>
      </c>
      <c r="F13">
        <f>COUNTIFS('Map Calc'!$D$2:$D$1500,"&gt;=25")</f>
        <v>17</v>
      </c>
      <c r="G13">
        <f>COUNTIFS('Map Calc'!$D$2:$D$1500,"&gt;=25",'Map Calc'!$P$2:$P$1500,"Yes")</f>
        <v>17</v>
      </c>
      <c r="H13">
        <f>COUNTIFS('Map Calc'!$AI$2:$AI$1500,"&gt;=25")</f>
        <v>9</v>
      </c>
      <c r="N13">
        <v>9</v>
      </c>
      <c r="O13" t="str">
        <f>IFERROR(INDEX('Map Calc'!$A$2:$A$1500,MATCH(LARGE('Map Calc'!$O$2:$O$1500,9),'Map Calc'!$O$2:$O$1500,0)),"")</f>
        <v>Enter the Gungeon</v>
      </c>
      <c r="P13">
        <f>IFERROR(INDEX('Map Calc'!$D$2:$D$1500,MATCH(LARGE('Map Calc'!$O$2:$O$1500,9),'Map Calc'!$O$2:$O$1500,0)),"")</f>
        <v>36</v>
      </c>
      <c r="R13">
        <v>9</v>
      </c>
      <c r="S13" t="str">
        <f>IFERROR(INDEX('Map Calc'!$A$2:$A$1500,MATCH(LARGE('Map Calc'!$Q$2:$Q$1500,9),'Map Calc'!$Q$2:$Q$1500,0)),"")</f>
        <v>Enter the Gungeon</v>
      </c>
      <c r="T13">
        <f>IFERROR(INDEX('Map Calc'!$D$2:$D$1500,MATCH(LARGE('Map Calc'!$Q$2:$Q$1500,9),'Map Calc'!$Q$2:$Q$1500,0)),"")</f>
        <v>36</v>
      </c>
      <c r="V13">
        <v>1986</v>
      </c>
      <c r="W13">
        <f>COUNTIF('Map Calc'!$B$2:$B$1500,$V13)</f>
        <v>1</v>
      </c>
      <c r="X13">
        <f>COUNTIFS('Map Calc'!$B$2:$B$1500,$V13,'Map Calc'!$P$2:$P$1500,"Yes")</f>
        <v>1</v>
      </c>
      <c r="Y13">
        <f>COUNTIF('Map Calc'!$T$2:$T$2500,$V13)</f>
        <v>1</v>
      </c>
      <c r="AA13">
        <v>8</v>
      </c>
      <c r="AB13">
        <f>COUNTIF('Map Calc'!$V$2:$V$2500,$AA13)</f>
        <v>86</v>
      </c>
      <c r="AD13">
        <v>9</v>
      </c>
      <c r="AE13" t="str">
        <f>IFERROR(INDEX('Map Calc'!$A$2:$A$1500,MATCH(LARGE('Map Calc'!$AK$2:$AK$1500,9),'Map Calc'!$AK$2:$AK$1500,0)),"")</f>
        <v>Escape The Mad Empire</v>
      </c>
      <c r="AF13">
        <f>IFERROR(INDEX('Map Calc'!$AG$2:$AG$1500,MATCH(LARGE('Map Calc'!$AK$2:$AK$1500,9),'Map Calc'!$AK$2:$AK$1500,0)),"")</f>
        <v>5</v>
      </c>
      <c r="AH13">
        <v>9</v>
      </c>
      <c r="AI13" t="str">
        <f>IFERROR(INDEX('Map Calc'!$A$2:$A$1500,MATCH(LARGE('Map Calc'!$AJ$2:$AJ$1500,9),'Map Calc'!$AJ$2:$AJ$1500,0)),"")</f>
        <v>Nuclear Throne</v>
      </c>
      <c r="AJ13">
        <f>IFERROR(INDEX('Map Calc'!$AI$2:$AI$1500,MATCH(LARGE('Map Calc'!$AJ$2:$AJ$1500,9),'Map Calc'!$AJ$2:$AJ$1500,0)),"")</f>
        <v>25</v>
      </c>
    </row>
    <row r="14" spans="1:36" x14ac:dyDescent="0.25">
      <c r="A14" s="15" t="s">
        <v>4310</v>
      </c>
      <c r="B14" s="16">
        <f>COUNTIF('Map Calc'!$D$2:$D$1500,0)</f>
        <v>84</v>
      </c>
      <c r="C14" s="17" t="s">
        <v>14314</v>
      </c>
      <c r="N14">
        <v>10</v>
      </c>
      <c r="O14" t="str">
        <f>IFERROR(INDEX('Map Calc'!$A$2:$A$1500,MATCH(LARGE('Map Calc'!$O$2:$O$1500,10),'Map Calc'!$O$2:$O$1500,0)),"")</f>
        <v>Diablo</v>
      </c>
      <c r="P14">
        <f>IFERROR(INDEX('Map Calc'!$D$2:$D$1500,MATCH(LARGE('Map Calc'!$O$2:$O$1500,10),'Map Calc'!$O$2:$O$1500,0)),"")</f>
        <v>36</v>
      </c>
      <c r="R14">
        <v>10</v>
      </c>
      <c r="S14" t="str">
        <f>IFERROR(INDEX('Map Calc'!$A$2:$A$1500,MATCH(LARGE('Map Calc'!$Q$2:$Q$1500,10),'Map Calc'!$Q$2:$Q$1500,0)),"")</f>
        <v>Diablo</v>
      </c>
      <c r="T14">
        <f>IFERROR(INDEX('Map Calc'!$D$2:$D$1500,MATCH(LARGE('Map Calc'!$Q$2:$Q$1500,10),'Map Calc'!$Q$2:$Q$1500,0)),"")</f>
        <v>36</v>
      </c>
      <c r="V14">
        <v>1987</v>
      </c>
      <c r="W14">
        <f>COUNTIF('Map Calc'!$B$2:$B$1500,$V14)</f>
        <v>3</v>
      </c>
      <c r="X14">
        <f>COUNTIFS('Map Calc'!$B$2:$B$1500,$V14,'Map Calc'!$P$2:$P$1500,"Yes")</f>
        <v>3</v>
      </c>
      <c r="Y14">
        <f>COUNTIF('Map Calc'!$T$2:$T$2500,$V14)</f>
        <v>41</v>
      </c>
      <c r="AA14">
        <v>9</v>
      </c>
      <c r="AB14">
        <f>COUNTIF('Map Calc'!$V$2:$V$2500,$AA14)</f>
        <v>77</v>
      </c>
      <c r="AD14">
        <v>10</v>
      </c>
      <c r="AE14" t="str">
        <f>IFERROR(INDEX('Map Calc'!$A$2:$A$1500,MATCH(LARGE('Map Calc'!$AK$2:$AK$1500,10),'Map Calc'!$AK$2:$AK$1500,0)),"")</f>
        <v>Dunjungle</v>
      </c>
      <c r="AF14">
        <f>IFERROR(INDEX('Map Calc'!$AG$2:$AG$1500,MATCH(LARGE('Map Calc'!$AK$2:$AK$1500,10),'Map Calc'!$AK$2:$AK$1500,0)),"")</f>
        <v>5</v>
      </c>
      <c r="AH14">
        <v>10</v>
      </c>
      <c r="AI14" t="str">
        <f>IFERROR(INDEX('Map Calc'!$A$2:$A$1500,MATCH(LARGE('Map Calc'!$AJ$2:$AJ$1500,10),'Map Calc'!$AJ$2:$AJ$1500,0)),"")</f>
        <v>Rogue</v>
      </c>
      <c r="AJ14">
        <f>IFERROR(INDEX('Map Calc'!$AI$2:$AI$1500,MATCH(LARGE('Map Calc'!$AJ$2:$AJ$1500,10),'Map Calc'!$AJ$2:$AJ$1500,0)),"")</f>
        <v>23</v>
      </c>
    </row>
    <row r="15" spans="1:36" x14ac:dyDescent="0.25">
      <c r="A15" s="15" t="s">
        <v>4311</v>
      </c>
      <c r="B15" s="16">
        <f>B13+B14</f>
        <v>431</v>
      </c>
      <c r="C15" s="17" t="s">
        <v>4312</v>
      </c>
      <c r="N15">
        <v>11</v>
      </c>
      <c r="O15" t="str">
        <f>IFERROR(INDEX('Map Calc'!$A$2:$A$1500,MATCH(LARGE('Map Calc'!$O$2:$O$1500,11),'Map Calc'!$O$2:$O$1500,0)),"")</f>
        <v>Dead Cells</v>
      </c>
      <c r="P15">
        <f>IFERROR(INDEX('Map Calc'!$D$2:$D$1500,MATCH(LARGE('Map Calc'!$O$2:$O$1500,11),'Map Calc'!$O$2:$O$1500,0)),"")</f>
        <v>33</v>
      </c>
      <c r="R15">
        <v>11</v>
      </c>
      <c r="S15" t="str">
        <f>IFERROR(INDEX('Map Calc'!$A$2:$A$1500,MATCH(LARGE('Map Calc'!$Q$2:$Q$1500,11),'Map Calc'!$Q$2:$Q$1500,0)),"")</f>
        <v>Dead Cells</v>
      </c>
      <c r="T15">
        <f>IFERROR(INDEX('Map Calc'!$D$2:$D$1500,MATCH(LARGE('Map Calc'!$Q$2:$Q$1500,11),'Map Calc'!$Q$2:$Q$1500,0)),"")</f>
        <v>33</v>
      </c>
      <c r="V15">
        <v>1988</v>
      </c>
      <c r="W15">
        <f>COUNTIF('Map Calc'!$B$2:$B$1500,$V15)</f>
        <v>0</v>
      </c>
      <c r="X15">
        <f>COUNTIFS('Map Calc'!$B$2:$B$1500,$V15,'Map Calc'!$P$2:$P$1500,"Yes")</f>
        <v>0</v>
      </c>
      <c r="Y15">
        <f>COUNTIF('Map Calc'!$T$2:$T$2500,$V15)</f>
        <v>0</v>
      </c>
      <c r="AA15">
        <v>10</v>
      </c>
      <c r="AB15">
        <f>COUNTIF('Map Calc'!$V$2:$V$2500,$AA15)</f>
        <v>36</v>
      </c>
      <c r="AD15">
        <v>11</v>
      </c>
      <c r="AE15" t="str">
        <f>IFERROR(INDEX('Map Calc'!$A$2:$A$1500,MATCH(LARGE('Map Calc'!$AK$2:$AK$1500,11),'Map Calc'!$AK$2:$AK$1500,0)),"")</f>
        <v>Dicealot</v>
      </c>
      <c r="AF15">
        <f>IFERROR(INDEX('Map Calc'!$AG$2:$AG$1500,MATCH(LARGE('Map Calc'!$AK$2:$AK$1500,11),'Map Calc'!$AK$2:$AK$1500,0)),"")</f>
        <v>5</v>
      </c>
      <c r="AH15">
        <v>11</v>
      </c>
      <c r="AI15" t="str">
        <f>IFERROR(INDEX('Map Calc'!$A$2:$A$1500,MATCH(LARGE('Map Calc'!$AJ$2:$AJ$1500,11),'Map Calc'!$AJ$2:$AJ$1500,0)),"")</f>
        <v>Dead Cells</v>
      </c>
      <c r="AJ15">
        <f>IFERROR(INDEX('Map Calc'!$AI$2:$AI$1500,MATCH(LARGE('Map Calc'!$AJ$2:$AJ$1500,11),'Map Calc'!$AJ$2:$AJ$1500,0)),"")</f>
        <v>23</v>
      </c>
    </row>
    <row r="16" spans="1:36" x14ac:dyDescent="0.25">
      <c r="A16" s="15" t="s">
        <v>4313</v>
      </c>
      <c r="B16" s="16">
        <f>COUNTIFS('Map Calc'!$P$2:$P$1500,"Yes",'Map Calc'!$D$2:$D$1500,"&gt;1")</f>
        <v>350</v>
      </c>
      <c r="C16" s="17" t="s">
        <v>4314</v>
      </c>
      <c r="N16">
        <v>12</v>
      </c>
      <c r="O16" t="str">
        <f>IFERROR(INDEX('Map Calc'!$A$2:$A$1500,MATCH(LARGE('Map Calc'!$O$2:$O$1500,12),'Map Calc'!$O$2:$O$1500,0)),"")</f>
        <v>Into the Breach</v>
      </c>
      <c r="P16">
        <f>IFERROR(INDEX('Map Calc'!$D$2:$D$1500,MATCH(LARGE('Map Calc'!$O$2:$O$1500,12),'Map Calc'!$O$2:$O$1500,0)),"")</f>
        <v>31</v>
      </c>
      <c r="R16">
        <v>12</v>
      </c>
      <c r="S16" t="str">
        <f>IFERROR(INDEX('Map Calc'!$A$2:$A$1500,MATCH(LARGE('Map Calc'!$Q$2:$Q$1500,12),'Map Calc'!$Q$2:$Q$1500,0)),"")</f>
        <v>Into the Breach</v>
      </c>
      <c r="T16">
        <f>IFERROR(INDEX('Map Calc'!$D$2:$D$1500,MATCH(LARGE('Map Calc'!$Q$2:$Q$1500,12),'Map Calc'!$Q$2:$Q$1500,0)),"")</f>
        <v>31</v>
      </c>
      <c r="V16">
        <v>1989</v>
      </c>
      <c r="W16">
        <f>COUNTIF('Map Calc'!$B$2:$B$1500,$V16)</f>
        <v>0</v>
      </c>
      <c r="X16">
        <f>COUNTIFS('Map Calc'!$B$2:$B$1500,$V16,'Map Calc'!$P$2:$P$1500,"Yes")</f>
        <v>0</v>
      </c>
      <c r="Y16">
        <f>COUNTIF('Map Calc'!$T$2:$T$2500,$V16)</f>
        <v>0</v>
      </c>
      <c r="AA16" t="s">
        <v>4315</v>
      </c>
      <c r="AB16">
        <f>COUNTIFS('Map Calc'!$V$2:$V$2500,"&gt;=11",'Map Calc'!$V$2:$V$2500,"&lt;=20")</f>
        <v>172</v>
      </c>
      <c r="AD16">
        <v>12</v>
      </c>
      <c r="AE16" t="str">
        <f>IFERROR(INDEX('Map Calc'!$A$2:$A$1500,MATCH(LARGE('Map Calc'!$AK$2:$AK$1500,12),'Map Calc'!$AK$2:$AK$1500,0)),"")</f>
        <v>Cursed Words</v>
      </c>
      <c r="AF16">
        <f>IFERROR(INDEX('Map Calc'!$AG$2:$AG$1500,MATCH(LARGE('Map Calc'!$AK$2:$AK$1500,12),'Map Calc'!$AK$2:$AK$1500,0)),"")</f>
        <v>5</v>
      </c>
      <c r="AH16">
        <v>12</v>
      </c>
      <c r="AI16" t="str">
        <f>IFERROR(INDEX('Map Calc'!$A$2:$A$1500,MATCH(LARGE('Map Calc'!$AJ$2:$AJ$1500,12),'Map Calc'!$AJ$2:$AJ$1500,0)),"")</f>
        <v>Balatro</v>
      </c>
      <c r="AJ16">
        <f>IFERROR(INDEX('Map Calc'!$AI$2:$AI$1500,MATCH(LARGE('Map Calc'!$AJ$2:$AJ$1500,12),'Map Calc'!$AJ$2:$AJ$1500,0)),"")</f>
        <v>22</v>
      </c>
    </row>
    <row r="17" spans="1:36" x14ac:dyDescent="0.25">
      <c r="A17" s="15" t="s">
        <v>4316</v>
      </c>
      <c r="B17" s="16">
        <f>COUNTIFS('Map Calc'!$P$2:$P$1500,"Yes",'Map Calc'!$D$2:$D$1500,"&lt;=1")</f>
        <v>246</v>
      </c>
      <c r="C17" s="17" t="s">
        <v>4317</v>
      </c>
      <c r="N17">
        <v>13</v>
      </c>
      <c r="O17" t="str">
        <f>IFERROR(INDEX('Map Calc'!$A$2:$A$1500,MATCH(LARGE('Map Calc'!$O$2:$O$1500,13),'Map Calc'!$O$2:$O$1500,0)),"")</f>
        <v>Nuclear Throne</v>
      </c>
      <c r="P17">
        <f>IFERROR(INDEX('Map Calc'!$D$2:$D$1500,MATCH(LARGE('Map Calc'!$O$2:$O$1500,13),'Map Calc'!$O$2:$O$1500,0)),"")</f>
        <v>30</v>
      </c>
      <c r="R17">
        <v>13</v>
      </c>
      <c r="S17" t="str">
        <f>IFERROR(INDEX('Map Calc'!$A$2:$A$1500,MATCH(LARGE('Map Calc'!$Q$2:$Q$1500,13),'Map Calc'!$Q$2:$Q$1500,0)),"")</f>
        <v>Nuclear Throne</v>
      </c>
      <c r="T17">
        <f>IFERROR(INDEX('Map Calc'!$D$2:$D$1500,MATCH(LARGE('Map Calc'!$Q$2:$Q$1500,13),'Map Calc'!$Q$2:$Q$1500,0)),"")</f>
        <v>30</v>
      </c>
      <c r="V17">
        <v>1990</v>
      </c>
      <c r="W17">
        <f>COUNTIF('Map Calc'!$B$2:$B$1500,$V17)</f>
        <v>3</v>
      </c>
      <c r="X17">
        <f>COUNTIFS('Map Calc'!$B$2:$B$1500,$V17,'Map Calc'!$P$2:$P$1500,"Yes")</f>
        <v>3</v>
      </c>
      <c r="Y17">
        <f>COUNTIF('Map Calc'!$T$2:$T$2500,$V17)</f>
        <v>15</v>
      </c>
      <c r="AA17" t="s">
        <v>4318</v>
      </c>
      <c r="AB17">
        <f>COUNTIF('Map Calc'!$V$2:$V$2500,"&gt;=21")</f>
        <v>118</v>
      </c>
      <c r="AD17">
        <v>13</v>
      </c>
      <c r="AE17" t="str">
        <f>IFERROR(INDEX('Map Calc'!$A$2:$A$1500,MATCH(LARGE('Map Calc'!$AK$2:$AK$1500,13),'Map Calc'!$AK$2:$AK$1500,0)),"")</f>
        <v>Cardinal Quest</v>
      </c>
      <c r="AF17">
        <f>IFERROR(INDEX('Map Calc'!$AG$2:$AG$1500,MATCH(LARGE('Map Calc'!$AK$2:$AK$1500,13),'Map Calc'!$AK$2:$AK$1500,0)),"")</f>
        <v>5</v>
      </c>
      <c r="AH17">
        <v>13</v>
      </c>
      <c r="AI17" t="str">
        <f>IFERROR(INDEX('Map Calc'!$A$2:$A$1500,MATCH(LARGE('Map Calc'!$AJ$2:$AJ$1500,13),'Map Calc'!$AJ$2:$AJ$1500,0)),"")</f>
        <v>Into the Breach</v>
      </c>
      <c r="AJ17">
        <f>IFERROR(INDEX('Map Calc'!$AI$2:$AI$1500,MATCH(LARGE('Map Calc'!$AJ$2:$AJ$1500,13),'Map Calc'!$AJ$2:$AJ$1500,0)),"")</f>
        <v>21</v>
      </c>
    </row>
    <row r="18" spans="1:36" x14ac:dyDescent="0.25">
      <c r="A18" s="15" t="s">
        <v>4319</v>
      </c>
      <c r="B18" s="16">
        <f>SUMPRODUCT(('Map Calc'!$V$2:$V$2500&lt;&gt;"")*('Map Calc'!$V$2:$V$2500&lt;0))</f>
        <v>4</v>
      </c>
      <c r="C18" s="17" t="s">
        <v>4320</v>
      </c>
      <c r="N18">
        <v>14</v>
      </c>
      <c r="O18" t="str">
        <f>IFERROR(INDEX('Map Calc'!$A$2:$A$1500,MATCH(LARGE('Map Calc'!$O$2:$O$1500,14),'Map Calc'!$O$2:$O$1500,0)),"")</f>
        <v>Luck be a Landlord</v>
      </c>
      <c r="P18">
        <f>IFERROR(INDEX('Map Calc'!$D$2:$D$1500,MATCH(LARGE('Map Calc'!$O$2:$O$1500,14),'Map Calc'!$O$2:$O$1500,0)),"")</f>
        <v>30</v>
      </c>
      <c r="R18">
        <v>14</v>
      </c>
      <c r="S18" t="str">
        <f>IFERROR(INDEX('Map Calc'!$A$2:$A$1500,MATCH(LARGE('Map Calc'!$Q$2:$Q$1500,14),'Map Calc'!$Q$2:$Q$1500,0)),"")</f>
        <v>Luck be a Landlord</v>
      </c>
      <c r="T18">
        <f>IFERROR(INDEX('Map Calc'!$D$2:$D$1500,MATCH(LARGE('Map Calc'!$Q$2:$Q$1500,14),'Map Calc'!$Q$2:$Q$1500,0)),"")</f>
        <v>30</v>
      </c>
      <c r="V18">
        <v>1991</v>
      </c>
      <c r="W18">
        <f>COUNTIF('Map Calc'!$B$2:$B$1500,$V18)</f>
        <v>2</v>
      </c>
      <c r="X18">
        <f>COUNTIFS('Map Calc'!$B$2:$B$1500,$V18,'Map Calc'!$P$2:$P$1500,"Yes")</f>
        <v>2</v>
      </c>
      <c r="Y18">
        <f>COUNTIF('Map Calc'!$T$2:$T$2500,$V18)</f>
        <v>2</v>
      </c>
      <c r="AD18">
        <v>14</v>
      </c>
      <c r="AE18" t="str">
        <f>IFERROR(INDEX('Map Calc'!$A$2:$A$1500,MATCH(LARGE('Map Calc'!$AK$2:$AK$1500,14),'Map Calc'!$AK$2:$AK$1500,0)),"")</f>
        <v>Black Jacket</v>
      </c>
      <c r="AF18">
        <f>IFERROR(INDEX('Map Calc'!$AG$2:$AG$1500,MATCH(LARGE('Map Calc'!$AK$2:$AK$1500,14),'Map Calc'!$AK$2:$AK$1500,0)),"")</f>
        <v>5</v>
      </c>
      <c r="AH18">
        <v>14</v>
      </c>
      <c r="AI18" t="str">
        <f>IFERROR(INDEX('Map Calc'!$A$2:$A$1500,MATCH(LARGE('Map Calc'!$AJ$2:$AJ$1500,14),'Map Calc'!$AJ$2:$AJ$1500,0)),"")</f>
        <v>Diablo</v>
      </c>
      <c r="AJ18">
        <f>IFERROR(INDEX('Map Calc'!$AI$2:$AI$1500,MATCH(LARGE('Map Calc'!$AJ$2:$AJ$1500,14),'Map Calc'!$AJ$2:$AJ$1500,0)),"")</f>
        <v>21</v>
      </c>
    </row>
    <row r="19" spans="1:36" x14ac:dyDescent="0.25">
      <c r="A19" s="15" t="s">
        <v>4321</v>
      </c>
      <c r="B19" s="16">
        <f>SUMPRODUCT(('Map Calc'!$V$2:$V$2500&lt;&gt;"")*('Map Calc'!$V$2:$V$2500=0))</f>
        <v>14</v>
      </c>
      <c r="C19" s="17" t="s">
        <v>4322</v>
      </c>
      <c r="N19">
        <v>15</v>
      </c>
      <c r="O19" t="str">
        <f>IFERROR(INDEX('Map Calc'!$A$2:$A$1500,MATCH(LARGE('Map Calc'!$O$2:$O$1500,15),'Map Calc'!$O$2:$O$1500,0)),"")</f>
        <v>Darkest Dungeon</v>
      </c>
      <c r="P19">
        <f>IFERROR(INDEX('Map Calc'!$D$2:$D$1500,MATCH(LARGE('Map Calc'!$O$2:$O$1500,15),'Map Calc'!$O$2:$O$1500,0)),"")</f>
        <v>30</v>
      </c>
      <c r="R19">
        <v>15</v>
      </c>
      <c r="S19" t="str">
        <f>IFERROR(INDEX('Map Calc'!$A$2:$A$1500,MATCH(LARGE('Map Calc'!$Q$2:$Q$1500,15),'Map Calc'!$Q$2:$Q$1500,0)),"")</f>
        <v>Darkest Dungeon</v>
      </c>
      <c r="T19">
        <f>IFERROR(INDEX('Map Calc'!$D$2:$D$1500,MATCH(LARGE('Map Calc'!$Q$2:$Q$1500,15),'Map Calc'!$Q$2:$Q$1500,0)),"")</f>
        <v>30</v>
      </c>
      <c r="V19">
        <v>1992</v>
      </c>
      <c r="W19">
        <f>COUNTIF('Map Calc'!$B$2:$B$1500,$V19)</f>
        <v>2</v>
      </c>
      <c r="X19">
        <f>COUNTIFS('Map Calc'!$B$2:$B$1500,$V19,'Map Calc'!$P$2:$P$1500,"Yes")</f>
        <v>2</v>
      </c>
      <c r="Y19">
        <f>COUNTIF('Map Calc'!$T$2:$T$2500,$V19)</f>
        <v>3</v>
      </c>
      <c r="AD19">
        <v>15</v>
      </c>
      <c r="AE19" t="str">
        <f>IFERROR(INDEX('Map Calc'!$A$2:$A$1500,MATCH(LARGE('Map Calc'!$AK$2:$AK$1500,15),'Map Calc'!$AK$2:$AK$1500,0)),"")</f>
        <v>Winnie's Hole</v>
      </c>
      <c r="AF19">
        <f>IFERROR(INDEX('Map Calc'!$AG$2:$AG$1500,MATCH(LARGE('Map Calc'!$AK$2:$AK$1500,15),'Map Calc'!$AK$2:$AK$1500,0)),"")</f>
        <v>4</v>
      </c>
      <c r="AH19">
        <v>15</v>
      </c>
      <c r="AI19" t="str">
        <f>IFERROR(INDEX('Map Calc'!$A$2:$A$1500,MATCH(LARGE('Map Calc'!$AJ$2:$AJ$1500,15),'Map Calc'!$AJ$2:$AJ$1500,0)),"")</f>
        <v>Torneko's Great Adventure: Mystery Dungeon</v>
      </c>
      <c r="AJ19">
        <f>IFERROR(INDEX('Map Calc'!$AI$2:$AI$1500,MATCH(LARGE('Map Calc'!$AJ$2:$AJ$1500,15),'Map Calc'!$AJ$2:$AJ$1500,0)),"")</f>
        <v>19</v>
      </c>
    </row>
    <row r="20" spans="1:36" x14ac:dyDescent="0.25">
      <c r="A20" s="15" t="s">
        <v>4323</v>
      </c>
      <c r="B20" s="22">
        <f>MEDIAN('Map Calc'!$V$2:$V$2500)</f>
        <v>5</v>
      </c>
      <c r="C20" s="17" t="s">
        <v>4324</v>
      </c>
      <c r="N20">
        <v>16</v>
      </c>
      <c r="O20" t="str">
        <f>IFERROR(INDEX('Map Calc'!$A$2:$A$1500,MATCH(LARGE('Map Calc'!$O$2:$O$1500,16),'Map Calc'!$O$2:$O$1500,0)),"")</f>
        <v>Rogue</v>
      </c>
      <c r="P20">
        <f>IFERROR(INDEX('Map Calc'!$D$2:$D$1500,MATCH(LARGE('Map Calc'!$O$2:$O$1500,16),'Map Calc'!$O$2:$O$1500,0)),"")</f>
        <v>29</v>
      </c>
      <c r="R20">
        <v>16</v>
      </c>
      <c r="S20" t="str">
        <f>IFERROR(INDEX('Map Calc'!$A$2:$A$1500,MATCH(LARGE('Map Calc'!$Q$2:$Q$1500,16),'Map Calc'!$Q$2:$Q$1500,0)),"")</f>
        <v>Rogue</v>
      </c>
      <c r="T20">
        <f>IFERROR(INDEX('Map Calc'!$D$2:$D$1500,MATCH(LARGE('Map Calc'!$Q$2:$Q$1500,16),'Map Calc'!$Q$2:$Q$1500,0)),"")</f>
        <v>29</v>
      </c>
      <c r="V20">
        <v>1993</v>
      </c>
      <c r="W20">
        <f>COUNTIF('Map Calc'!$B$2:$B$1500,$V20)</f>
        <v>2</v>
      </c>
      <c r="X20">
        <f>COUNTIFS('Map Calc'!$B$2:$B$1500,$V20,'Map Calc'!$P$2:$P$1500,"Yes")</f>
        <v>1</v>
      </c>
      <c r="Y20">
        <f>COUNTIF('Map Calc'!$T$2:$T$2500,$V20)</f>
        <v>27</v>
      </c>
      <c r="AD20">
        <v>16</v>
      </c>
      <c r="AE20" t="str">
        <f>IFERROR(INDEX('Map Calc'!$A$2:$A$1500,MATCH(LARGE('Map Calc'!$AK$2:$AK$1500,16),'Map Calc'!$AK$2:$AK$1500,0)),"")</f>
        <v>Stoneshard</v>
      </c>
      <c r="AF20">
        <f>IFERROR(INDEX('Map Calc'!$AG$2:$AG$1500,MATCH(LARGE('Map Calc'!$AK$2:$AK$1500,16),'Map Calc'!$AK$2:$AK$1500,0)),"")</f>
        <v>4</v>
      </c>
      <c r="AH20">
        <v>16</v>
      </c>
      <c r="AI20" t="str">
        <f>IFERROR(INDEX('Map Calc'!$A$2:$A$1500,MATCH(LARGE('Map Calc'!$AJ$2:$AJ$1500,16),'Map Calc'!$AJ$2:$AJ$1500,0)),"")</f>
        <v>Darkest Dungeon</v>
      </c>
      <c r="AJ20">
        <f>IFERROR(INDEX('Map Calc'!$AI$2:$AI$1500,MATCH(LARGE('Map Calc'!$AJ$2:$AJ$1500,16),'Map Calc'!$AJ$2:$AJ$1500,0)),"")</f>
        <v>19</v>
      </c>
    </row>
    <row r="21" spans="1:36" x14ac:dyDescent="0.25">
      <c r="A21" s="15" t="s">
        <v>4325</v>
      </c>
      <c r="B21" s="16">
        <f>COUNTIF(connections!$D:$D,"Yes")</f>
        <v>157</v>
      </c>
      <c r="C21" s="17" t="s">
        <v>4326</v>
      </c>
      <c r="N21">
        <v>17</v>
      </c>
      <c r="O21" t="str">
        <f>IFERROR(INDEX('Map Calc'!$A$2:$A$1500,MATCH(LARGE('Map Calc'!$O$2:$O$1500,17),'Map Calc'!$O$2:$O$1500,0)),"")</f>
        <v>Torneko's Great Adventure: Mystery Dungeon</v>
      </c>
      <c r="P21">
        <f>IFERROR(INDEX('Map Calc'!$D$2:$D$1500,MATCH(LARGE('Map Calc'!$O$2:$O$1500,17),'Map Calc'!$O$2:$O$1500,0)),"")</f>
        <v>28</v>
      </c>
      <c r="R21">
        <v>17</v>
      </c>
      <c r="S21" t="str">
        <f>IFERROR(INDEX('Map Calc'!$A$2:$A$1500,MATCH(LARGE('Map Calc'!$Q$2:$Q$1500,17),'Map Calc'!$Q$2:$Q$1500,0)),"")</f>
        <v>Torneko's Great Adventure: Mystery Dungeon</v>
      </c>
      <c r="T21">
        <f>IFERROR(INDEX('Map Calc'!$D$2:$D$1500,MATCH(LARGE('Map Calc'!$Q$2:$Q$1500,17),'Map Calc'!$Q$2:$Q$1500,0)),"")</f>
        <v>28</v>
      </c>
      <c r="V21">
        <v>1994</v>
      </c>
      <c r="W21">
        <f>COUNTIF('Map Calc'!$B$2:$B$1500,$V21)</f>
        <v>3</v>
      </c>
      <c r="X21">
        <f>COUNTIFS('Map Calc'!$B$2:$B$1500,$V21,'Map Calc'!$P$2:$P$1500,"Yes")</f>
        <v>3</v>
      </c>
      <c r="Y21">
        <f>COUNTIF('Map Calc'!$T$2:$T$2500,$V21)</f>
        <v>23</v>
      </c>
      <c r="AD21">
        <v>17</v>
      </c>
      <c r="AE21" t="str">
        <f>IFERROR(INDEX('Map Calc'!$A$2:$A$1500,MATCH(LARGE('Map Calc'!$AK$2:$AK$1500,17),'Map Calc'!$AK$2:$AK$1500,0)),"")</f>
        <v>Space Gladiators</v>
      </c>
      <c r="AF21">
        <f>IFERROR(INDEX('Map Calc'!$AG$2:$AG$1500,MATCH(LARGE('Map Calc'!$AK$2:$AK$1500,17),'Map Calc'!$AK$2:$AK$1500,0)),"")</f>
        <v>4</v>
      </c>
      <c r="AH21">
        <v>17</v>
      </c>
      <c r="AI21" t="str">
        <f>IFERROR(INDEX('Map Calc'!$A$2:$A$1500,MATCH(LARGE('Map Calc'!$AJ$2:$AJ$1500,17),'Map Calc'!$AJ$2:$AJ$1500,0)),"")</f>
        <v>Rogue Legacy</v>
      </c>
      <c r="AJ21">
        <f>IFERROR(INDEX('Map Calc'!$AI$2:$AI$1500,MATCH(LARGE('Map Calc'!$AJ$2:$AJ$1500,17),'Map Calc'!$AJ$2:$AJ$1500,0)),"")</f>
        <v>17</v>
      </c>
    </row>
    <row r="22" spans="1:36" x14ac:dyDescent="0.25">
      <c r="A22" s="15" t="s">
        <v>4327</v>
      </c>
      <c r="B22" s="16">
        <f>COUNTA(connections!$E:$E)-COUNTA(connections!$E$1)</f>
        <v>1404</v>
      </c>
      <c r="C22" s="17" t="s">
        <v>4328</v>
      </c>
      <c r="N22">
        <v>18</v>
      </c>
      <c r="O22" t="str">
        <f>IFERROR(INDEX('Map Calc'!$A$2:$A$1500,MATCH(LARGE('Map Calc'!$O$2:$O$1500,18),'Map Calc'!$O$2:$O$1500,0)),"")</f>
        <v>Risk of Rain 2</v>
      </c>
      <c r="P22">
        <f>IFERROR(INDEX('Map Calc'!$D$2:$D$1500,MATCH(LARGE('Map Calc'!$O$2:$O$1500,18),'Map Calc'!$O$2:$O$1500,0)),"")</f>
        <v>24</v>
      </c>
      <c r="R22">
        <v>18</v>
      </c>
      <c r="S22" t="str">
        <f>IFERROR(INDEX('Map Calc'!$A$2:$A$1500,MATCH(LARGE('Map Calc'!$Q$2:$Q$1500,18),'Map Calc'!$Q$2:$Q$1500,0)),"")</f>
        <v>Risk of Rain 2</v>
      </c>
      <c r="T22">
        <f>IFERROR(INDEX('Map Calc'!$D$2:$D$1500,MATCH(LARGE('Map Calc'!$Q$2:$Q$1500,18),'Map Calc'!$Q$2:$Q$1500,0)),"")</f>
        <v>24</v>
      </c>
      <c r="V22">
        <v>1995</v>
      </c>
      <c r="W22">
        <f>COUNTIF('Map Calc'!$B$2:$B$1500,$V22)</f>
        <v>2</v>
      </c>
      <c r="X22">
        <f>COUNTIFS('Map Calc'!$B$2:$B$1500,$V22,'Map Calc'!$P$2:$P$1500,"Yes")</f>
        <v>2</v>
      </c>
      <c r="Y22">
        <f>COUNTIF('Map Calc'!$T$2:$T$2500,$V22)</f>
        <v>16</v>
      </c>
      <c r="AD22">
        <v>18</v>
      </c>
      <c r="AE22" t="str">
        <f>IFERROR(INDEX('Map Calc'!$A$2:$A$1500,MATCH(LARGE('Map Calc'!$AK$2:$AK$1500,18),'Map Calc'!$AK$2:$AK$1500,0)),"")</f>
        <v>Roulette Hero</v>
      </c>
      <c r="AF22">
        <f>IFERROR(INDEX('Map Calc'!$AG$2:$AG$1500,MATCH(LARGE('Map Calc'!$AK$2:$AK$1500,18),'Map Calc'!$AK$2:$AK$1500,0)),"")</f>
        <v>4</v>
      </c>
      <c r="AH22">
        <v>18</v>
      </c>
      <c r="AI22" t="str">
        <f>IFERROR(INDEX('Map Calc'!$A$2:$A$1500,MATCH(LARGE('Map Calc'!$AJ$2:$AJ$1500,18),'Map Calc'!$AJ$2:$AJ$1500,0)),"")</f>
        <v>Ancient Domains of Mystery</v>
      </c>
      <c r="AJ22">
        <f>IFERROR(INDEX('Map Calc'!$AI$2:$AI$1500,MATCH(LARGE('Map Calc'!$AJ$2:$AJ$1500,18),'Map Calc'!$AJ$2:$AJ$1500,0)),"")</f>
        <v>16</v>
      </c>
    </row>
    <row r="23" spans="1:36" x14ac:dyDescent="0.25">
      <c r="A23" s="15" t="s">
        <v>4329</v>
      </c>
      <c r="B23" s="16">
        <f>COUNTIFS('Map Calc'!$P$2:$P$1500,"Yes",'Map Calc'!$AL$2:$AL$1500,"")</f>
        <v>91</v>
      </c>
      <c r="C23" s="17" t="s">
        <v>4330</v>
      </c>
      <c r="N23">
        <v>19</v>
      </c>
      <c r="O23" t="str">
        <f>IFERROR(INDEX('Map Calc'!$A$2:$A$1500,MATCH(LARGE('Map Calc'!$O$2:$O$1500,19),'Map Calc'!$O$2:$O$1500,0)),"")</f>
        <v>Brotato</v>
      </c>
      <c r="P23">
        <f>IFERROR(INDEX('Map Calc'!$D$2:$D$1500,MATCH(LARGE('Map Calc'!$O$2:$O$1500,19),'Map Calc'!$O$2:$O$1500,0)),"")</f>
        <v>22</v>
      </c>
      <c r="R23">
        <v>19</v>
      </c>
      <c r="S23" t="str">
        <f>IFERROR(INDEX('Map Calc'!$A$2:$A$1500,MATCH(LARGE('Map Calc'!$Q$2:$Q$1500,19),'Map Calc'!$Q$2:$Q$1500,0)),"")</f>
        <v>Brotato</v>
      </c>
      <c r="T23">
        <f>IFERROR(INDEX('Map Calc'!$D$2:$D$1500,MATCH(LARGE('Map Calc'!$Q$2:$Q$1500,19),'Map Calc'!$Q$2:$Q$1500,0)),"")</f>
        <v>22</v>
      </c>
      <c r="V23">
        <v>1996</v>
      </c>
      <c r="W23">
        <f>COUNTIF('Map Calc'!$B$2:$B$1500,$V23)</f>
        <v>2</v>
      </c>
      <c r="X23">
        <f>COUNTIFS('Map Calc'!$B$2:$B$1500,$V23,'Map Calc'!$P$2:$P$1500,"Yes")</f>
        <v>2</v>
      </c>
      <c r="Y23">
        <f>COUNTIF('Map Calc'!$T$2:$T$2500,$V23)</f>
        <v>34</v>
      </c>
      <c r="AD23">
        <v>19</v>
      </c>
      <c r="AE23" t="str">
        <f>IFERROR(INDEX('Map Calc'!$A$2:$A$1500,MATCH(LARGE('Map Calc'!$AK$2:$AK$1500,19),'Map Calc'!$AK$2:$AK$1500,0)),"")</f>
        <v>Roguefort</v>
      </c>
      <c r="AF23">
        <f>IFERROR(INDEX('Map Calc'!$AG$2:$AG$1500,MATCH(LARGE('Map Calc'!$AK$2:$AK$1500,19),'Map Calc'!$AK$2:$AK$1500,0)),"")</f>
        <v>4</v>
      </c>
      <c r="AH23">
        <v>19</v>
      </c>
      <c r="AI23" t="str">
        <f>IFERROR(INDEX('Map Calc'!$A$2:$A$1500,MATCH(LARGE('Map Calc'!$AJ$2:$AJ$1500,19),'Map Calc'!$AJ$2:$AJ$1500,0)),"")</f>
        <v>Luck be a Landlord</v>
      </c>
      <c r="AJ23">
        <f>IFERROR(INDEX('Map Calc'!$AI$2:$AI$1500,MATCH(LARGE('Map Calc'!$AJ$2:$AJ$1500,19),'Map Calc'!$AJ$2:$AJ$1500,0)),"")</f>
        <v>14</v>
      </c>
    </row>
    <row r="24" spans="1:36" x14ac:dyDescent="0.25">
      <c r="A24" s="14" t="s">
        <v>14308</v>
      </c>
      <c r="B24" s="14" t="s">
        <v>4276</v>
      </c>
      <c r="C24" s="14" t="s">
        <v>4277</v>
      </c>
      <c r="N24">
        <v>20</v>
      </c>
      <c r="O24" t="str">
        <f>IFERROR(INDEX('Map Calc'!$A$2:$A$1500,MATCH(LARGE('Map Calc'!$O$2:$O$1500,20),'Map Calc'!$O$2:$O$1500,0)),"")</f>
        <v>Ancient Domains of Mystery</v>
      </c>
      <c r="P24">
        <f>IFERROR(INDEX('Map Calc'!$D$2:$D$1500,MATCH(LARGE('Map Calc'!$O$2:$O$1500,20),'Map Calc'!$O$2:$O$1500,0)),"")</f>
        <v>22</v>
      </c>
      <c r="R24">
        <v>20</v>
      </c>
      <c r="S24" t="str">
        <f>IFERROR(INDEX('Map Calc'!$A$2:$A$1500,MATCH(LARGE('Map Calc'!$Q$2:$Q$1500,20),'Map Calc'!$Q$2:$Q$1500,0)),"")</f>
        <v>Ancient Domains of Mystery</v>
      </c>
      <c r="T24">
        <f>IFERROR(INDEX('Map Calc'!$D$2:$D$1500,MATCH(LARGE('Map Calc'!$Q$2:$Q$1500,20),'Map Calc'!$Q$2:$Q$1500,0)),"")</f>
        <v>22</v>
      </c>
      <c r="V24">
        <v>1997</v>
      </c>
      <c r="W24">
        <f>COUNTIF('Map Calc'!$B$2:$B$1500,$V24)</f>
        <v>2</v>
      </c>
      <c r="X24">
        <f>COUNTIFS('Map Calc'!$B$2:$B$1500,$V24,'Map Calc'!$P$2:$P$1500,"Yes")</f>
        <v>2</v>
      </c>
      <c r="Y24">
        <f>COUNTIF('Map Calc'!$T$2:$T$2500,$V24)</f>
        <v>6</v>
      </c>
      <c r="AD24">
        <v>20</v>
      </c>
      <c r="AE24" t="str">
        <f>IFERROR(INDEX('Map Calc'!$A$2:$A$1500,MATCH(LARGE('Map Calc'!$AK$2:$AK$1500,20),'Map Calc'!$AK$2:$AK$1500,0)),"")</f>
        <v>Our Darker Purpose</v>
      </c>
      <c r="AF24">
        <f>IFERROR(INDEX('Map Calc'!$AG$2:$AG$1500,MATCH(LARGE('Map Calc'!$AK$2:$AK$1500,20),'Map Calc'!$AK$2:$AK$1500,0)),"")</f>
        <v>4</v>
      </c>
      <c r="AH24">
        <v>20</v>
      </c>
      <c r="AI24" t="str">
        <f>IFERROR(INDEX('Map Calc'!$A$2:$A$1500,MATCH(LARGE('Map Calc'!$AJ$2:$AJ$1500,20),'Map Calc'!$AJ$2:$AJ$1500,0)),"")</f>
        <v>Crypt of the NecroDancer</v>
      </c>
      <c r="AJ24">
        <f>IFERROR(INDEX('Map Calc'!$AI$2:$AI$1500,MATCH(LARGE('Map Calc'!$AJ$2:$AJ$1500,20),'Map Calc'!$AJ$2:$AJ$1500,0)),"")</f>
        <v>12</v>
      </c>
    </row>
    <row r="25" spans="1:36" x14ac:dyDescent="0.25">
      <c r="A25" s="15" t="s">
        <v>14315</v>
      </c>
      <c r="B25" s="16">
        <f>COUNTIF('Map Calc'!$AH$2:$AH$1500,"Yes")</f>
        <v>535</v>
      </c>
      <c r="C25" s="17" t="s">
        <v>14316</v>
      </c>
      <c r="V25">
        <v>1998</v>
      </c>
      <c r="W25">
        <f>COUNTIF('Map Calc'!$B$2:$B$1500,$V25)</f>
        <v>5</v>
      </c>
      <c r="X25">
        <f>COUNTIFS('Map Calc'!$B$2:$B$1500,$V25,'Map Calc'!$P$2:$P$1500,"Yes")</f>
        <v>4</v>
      </c>
      <c r="Y25">
        <f>COUNTIF('Map Calc'!$T$2:$T$2500,$V25)</f>
        <v>12</v>
      </c>
    </row>
    <row r="26" spans="1:36" x14ac:dyDescent="0.25">
      <c r="A26" s="15" t="s">
        <v>14317</v>
      </c>
      <c r="B26" s="16">
        <f>B6-B25</f>
        <v>61</v>
      </c>
      <c r="C26" s="17" t="s">
        <v>14318</v>
      </c>
      <c r="V26">
        <v>1999</v>
      </c>
      <c r="W26">
        <f>COUNTIF('Map Calc'!$B$2:$B$1500,$V26)</f>
        <v>1</v>
      </c>
      <c r="X26">
        <f>COUNTIFS('Map Calc'!$B$2:$B$1500,$V26,'Map Calc'!$P$2:$P$1500,"Yes")</f>
        <v>1</v>
      </c>
      <c r="Y26">
        <f>COUNTIF('Map Calc'!$T$2:$T$2500,$V26)</f>
        <v>2</v>
      </c>
    </row>
    <row r="27" spans="1:36" x14ac:dyDescent="0.25">
      <c r="A27" s="15" t="s">
        <v>14319</v>
      </c>
      <c r="B27" s="16">
        <f>COUNTIFS('Map Calc'!$P$2:$P$1500,"Yes",'Map Calc'!$AG$2:$AG$1500,0)</f>
        <v>51</v>
      </c>
      <c r="C27" s="17" t="s">
        <v>14320</v>
      </c>
      <c r="V27">
        <v>2000</v>
      </c>
      <c r="W27">
        <f>COUNTIF('Map Calc'!$B$2:$B$1500,$V27)</f>
        <v>2</v>
      </c>
      <c r="X27">
        <f>COUNTIFS('Map Calc'!$B$2:$B$1500,$V27,'Map Calc'!$P$2:$P$1500,"Yes")</f>
        <v>2</v>
      </c>
      <c r="Y27">
        <f>COUNTIF('Map Calc'!$T$2:$T$2500,$V27)</f>
        <v>4</v>
      </c>
    </row>
    <row r="28" spans="1:36" x14ac:dyDescent="0.25">
      <c r="A28" s="15" t="s">
        <v>14321</v>
      </c>
      <c r="B28" s="16">
        <f>SUM('Map Calc'!$AI$2:$AI$1500)/2</f>
        <v>919</v>
      </c>
      <c r="C28" s="17" t="s">
        <v>14322</v>
      </c>
      <c r="V28">
        <v>2001</v>
      </c>
      <c r="W28">
        <f>COUNTIF('Map Calc'!$B$2:$B$1500,$V28)</f>
        <v>3</v>
      </c>
      <c r="X28">
        <f>COUNTIFS('Map Calc'!$B$2:$B$1500,$V28,'Map Calc'!$P$2:$P$1500,"Yes")</f>
        <v>2</v>
      </c>
      <c r="Y28">
        <f>COUNTIF('Map Calc'!$T$2:$T$2500,$V28)</f>
        <v>4</v>
      </c>
    </row>
    <row r="29" spans="1:36" x14ac:dyDescent="0.25">
      <c r="A29" s="15" t="s">
        <v>14323</v>
      </c>
      <c r="B29" s="18">
        <f>IF(B8=0,0,B28/B8)</f>
        <v>0.58985879332477531</v>
      </c>
      <c r="C29" s="17" t="s">
        <v>14324</v>
      </c>
      <c r="V29">
        <v>2002</v>
      </c>
      <c r="W29">
        <f>COUNTIF('Map Calc'!$B$2:$B$1500,$V29)</f>
        <v>6</v>
      </c>
      <c r="X29">
        <f>COUNTIFS('Map Calc'!$B$2:$B$1500,$V29,'Map Calc'!$P$2:$P$1500,"Yes")</f>
        <v>5</v>
      </c>
      <c r="Y29">
        <f>COUNTIF('Map Calc'!$T$2:$T$2500,$V29)</f>
        <v>12</v>
      </c>
    </row>
    <row r="30" spans="1:36" x14ac:dyDescent="0.25">
      <c r="A30" s="15" t="s">
        <v>14325</v>
      </c>
      <c r="B30" s="19">
        <f>IFERROR(SUM('Map Calc'!$AI$2:$AI$1500)/B25,0)</f>
        <v>3.4355140186915887</v>
      </c>
      <c r="C30" s="17" t="s">
        <v>14326</v>
      </c>
      <c r="V30">
        <v>2003</v>
      </c>
      <c r="W30">
        <f>COUNTIF('Map Calc'!$B$2:$B$1500,$V30)</f>
        <v>4</v>
      </c>
      <c r="X30">
        <f>COUNTIFS('Map Calc'!$B$2:$B$1500,$V30,'Map Calc'!$P$2:$P$1500,"Yes")</f>
        <v>3</v>
      </c>
      <c r="Y30">
        <f>COUNTIF('Map Calc'!$T$2:$T$2500,$V30)</f>
        <v>5</v>
      </c>
    </row>
    <row r="31" spans="1:36" x14ac:dyDescent="0.25">
      <c r="A31" s="15" t="s">
        <v>14327</v>
      </c>
      <c r="B31" s="16">
        <f>MEDIAN('Map Calc'!$AI$2:$AI$1500)</f>
        <v>2</v>
      </c>
      <c r="C31" s="17" t="s">
        <v>14328</v>
      </c>
      <c r="V31">
        <v>2004</v>
      </c>
      <c r="W31">
        <f>COUNTIF('Map Calc'!$B$2:$B$1500,$V31)</f>
        <v>2</v>
      </c>
      <c r="X31">
        <f>COUNTIFS('Map Calc'!$B$2:$B$1500,$V31,'Map Calc'!$P$2:$P$1500,"Yes")</f>
        <v>2</v>
      </c>
      <c r="Y31">
        <f>COUNTIF('Map Calc'!$T$2:$T$2500,$V31)</f>
        <v>0</v>
      </c>
    </row>
    <row r="32" spans="1:36" x14ac:dyDescent="0.25">
      <c r="A32" s="15" t="s">
        <v>14329</v>
      </c>
      <c r="B32" s="16">
        <f>MAX('Map Calc'!$AI$2:$AI$1500)</f>
        <v>103</v>
      </c>
      <c r="C32" s="17" t="s">
        <v>14330</v>
      </c>
      <c r="V32">
        <v>2005</v>
      </c>
      <c r="W32">
        <f>COUNTIF('Map Calc'!$B$2:$B$1500,$V32)</f>
        <v>3</v>
      </c>
      <c r="X32">
        <f>COUNTIFS('Map Calc'!$B$2:$B$1500,$V32,'Map Calc'!$P$2:$P$1500,"Yes")</f>
        <v>3</v>
      </c>
      <c r="Y32">
        <f>COUNTIF('Map Calc'!$T$2:$T$2500,$V32)</f>
        <v>9</v>
      </c>
    </row>
    <row r="33" spans="1:25" x14ac:dyDescent="0.25">
      <c r="A33" s="15" t="s">
        <v>14331</v>
      </c>
      <c r="B33" s="16">
        <f>COUNTIF('Map Calc'!$AI$2:$AI$1500,1)</f>
        <v>228</v>
      </c>
      <c r="C33" s="17" t="s">
        <v>14332</v>
      </c>
      <c r="V33">
        <v>2006</v>
      </c>
      <c r="W33">
        <f>COUNTIF('Map Calc'!$B$2:$B$1500,$V33)</f>
        <v>8</v>
      </c>
      <c r="X33">
        <f>COUNTIFS('Map Calc'!$B$2:$B$1500,$V33,'Map Calc'!$P$2:$P$1500,"Yes")</f>
        <v>8</v>
      </c>
      <c r="Y33">
        <f>COUNTIF('Map Calc'!$T$2:$T$2500,$V33)</f>
        <v>24</v>
      </c>
    </row>
    <row r="34" spans="1:25" x14ac:dyDescent="0.25">
      <c r="A34" s="15" t="s">
        <v>14333</v>
      </c>
      <c r="B34" s="18">
        <f>IF(B25=0,0,B33/B25)</f>
        <v>0.42616822429906542</v>
      </c>
      <c r="C34" s="17" t="s">
        <v>14334</v>
      </c>
      <c r="V34">
        <v>2007</v>
      </c>
      <c r="W34">
        <f>COUNTIF('Map Calc'!$B$2:$B$1500,$V34)</f>
        <v>7</v>
      </c>
      <c r="X34">
        <f>COUNTIFS('Map Calc'!$B$2:$B$1500,$V34,'Map Calc'!$P$2:$P$1500,"Yes")</f>
        <v>6</v>
      </c>
      <c r="Y34">
        <f>COUNTIF('Map Calc'!$T$2:$T$2500,$V34)</f>
        <v>4</v>
      </c>
    </row>
    <row r="35" spans="1:25" x14ac:dyDescent="0.25">
      <c r="A35" s="15" t="s">
        <v>14335</v>
      </c>
      <c r="B35" s="16">
        <f>COUNTIF('Map Calc'!$AK$2:$AK$1500,"&gt;0")</f>
        <v>296</v>
      </c>
      <c r="C35" s="17" t="s">
        <v>14336</v>
      </c>
      <c r="V35">
        <v>2008</v>
      </c>
      <c r="W35">
        <f>COUNTIF('Map Calc'!$B$2:$B$1500,$V35)</f>
        <v>4</v>
      </c>
      <c r="X35">
        <f>COUNTIFS('Map Calc'!$B$2:$B$1500,$V35,'Map Calc'!$P$2:$P$1500,"Yes")</f>
        <v>3</v>
      </c>
      <c r="Y35">
        <f>COUNTIF('Map Calc'!$T$2:$T$2500,$V35)</f>
        <v>49</v>
      </c>
    </row>
    <row r="36" spans="1:25" x14ac:dyDescent="0.25">
      <c r="A36" s="15" t="s">
        <v>14337</v>
      </c>
      <c r="B36" s="18">
        <f>IFERROR(SUM('Map Calc'!$AD$2:$AD$2500)/COUNT('Map Calc'!$AD$2:$AD$2500),0)</f>
        <v>0.23299101412066753</v>
      </c>
      <c r="C36" s="17" t="s">
        <v>14338</v>
      </c>
      <c r="V36">
        <v>2009</v>
      </c>
      <c r="W36">
        <f>COUNTIF('Map Calc'!$B$2:$B$1500,$V36)</f>
        <v>2</v>
      </c>
      <c r="X36">
        <f>COUNTIFS('Map Calc'!$B$2:$B$1500,$V36,'Map Calc'!$P$2:$P$1500,"Yes")</f>
        <v>2</v>
      </c>
      <c r="Y36">
        <f>COUNTIF('Map Calc'!$T$2:$T$2500,$V36)</f>
        <v>10</v>
      </c>
    </row>
    <row r="37" spans="1:25" x14ac:dyDescent="0.25">
      <c r="V37">
        <v>2010</v>
      </c>
      <c r="W37">
        <f>COUNTIF('Map Calc'!$B$2:$B$1500,$V37)</f>
        <v>14</v>
      </c>
      <c r="X37">
        <f>COUNTIFS('Map Calc'!$B$2:$B$1500,$V37,'Map Calc'!$P$2:$P$1500,"Yes")</f>
        <v>7</v>
      </c>
      <c r="Y37">
        <f>COUNTIF('Map Calc'!$T$2:$T$2500,$V37)</f>
        <v>22</v>
      </c>
    </row>
    <row r="38" spans="1:25" x14ac:dyDescent="0.25">
      <c r="V38">
        <v>2011</v>
      </c>
      <c r="W38">
        <f>COUNTIF('Map Calc'!$B$2:$B$1500,$V38)</f>
        <v>6</v>
      </c>
      <c r="X38">
        <f>COUNTIFS('Map Calc'!$B$2:$B$1500,$V38,'Map Calc'!$P$2:$P$1500,"Yes")</f>
        <v>3</v>
      </c>
      <c r="Y38">
        <f>COUNTIF('Map Calc'!$T$2:$T$2500,$V38)</f>
        <v>85</v>
      </c>
    </row>
    <row r="39" spans="1:25" x14ac:dyDescent="0.25">
      <c r="V39">
        <v>2012</v>
      </c>
      <c r="W39">
        <f>COUNTIF('Map Calc'!$B$2:$B$1500,$V39)</f>
        <v>11</v>
      </c>
      <c r="X39">
        <f>COUNTIFS('Map Calc'!$B$2:$B$1500,$V39,'Map Calc'!$P$2:$P$1500,"Yes")</f>
        <v>5</v>
      </c>
      <c r="Y39">
        <f>COUNTIF('Map Calc'!$T$2:$T$2500,$V39)</f>
        <v>49</v>
      </c>
    </row>
    <row r="40" spans="1:25" x14ac:dyDescent="0.25">
      <c r="V40">
        <v>2013</v>
      </c>
      <c r="W40">
        <f>COUNTIF('Map Calc'!$B$2:$B$1500,$V40)</f>
        <v>13</v>
      </c>
      <c r="X40">
        <f>COUNTIFS('Map Calc'!$B$2:$B$1500,$V40,'Map Calc'!$P$2:$P$1500,"Yes")</f>
        <v>8</v>
      </c>
      <c r="Y40">
        <f>COUNTIF('Map Calc'!$T$2:$T$2500,$V40)</f>
        <v>41</v>
      </c>
    </row>
    <row r="41" spans="1:25" x14ac:dyDescent="0.25">
      <c r="V41">
        <v>2014</v>
      </c>
      <c r="W41">
        <f>COUNTIF('Map Calc'!$B$2:$B$1500,$V41)</f>
        <v>23</v>
      </c>
      <c r="X41">
        <f>COUNTIFS('Map Calc'!$B$2:$B$1500,$V41,'Map Calc'!$P$2:$P$1500,"Yes")</f>
        <v>15</v>
      </c>
      <c r="Y41">
        <f>COUNTIF('Map Calc'!$T$2:$T$2500,$V41)</f>
        <v>20</v>
      </c>
    </row>
    <row r="42" spans="1:25" x14ac:dyDescent="0.25">
      <c r="V42">
        <v>2015</v>
      </c>
      <c r="W42">
        <f>COUNTIF('Map Calc'!$B$2:$B$1500,$V42)</f>
        <v>21</v>
      </c>
      <c r="X42">
        <f>COUNTIFS('Map Calc'!$B$2:$B$1500,$V42,'Map Calc'!$P$2:$P$1500,"Yes")</f>
        <v>14</v>
      </c>
      <c r="Y42">
        <f>COUNTIF('Map Calc'!$T$2:$T$2500,$V42)</f>
        <v>84</v>
      </c>
    </row>
    <row r="43" spans="1:25" x14ac:dyDescent="0.25">
      <c r="V43">
        <v>2016</v>
      </c>
      <c r="W43">
        <f>COUNTIF('Map Calc'!$B$2:$B$1500,$V43)</f>
        <v>16</v>
      </c>
      <c r="X43">
        <f>COUNTIFS('Map Calc'!$B$2:$B$1500,$V43,'Map Calc'!$P$2:$P$1500,"Yes")</f>
        <v>13</v>
      </c>
      <c r="Y43">
        <f>COUNTIF('Map Calc'!$T$2:$T$2500,$V43)</f>
        <v>42</v>
      </c>
    </row>
    <row r="44" spans="1:25" x14ac:dyDescent="0.25">
      <c r="V44">
        <v>2017</v>
      </c>
      <c r="W44">
        <f>COUNTIF('Map Calc'!$B$2:$B$1500,$V44)</f>
        <v>33</v>
      </c>
      <c r="X44">
        <f>COUNTIFS('Map Calc'!$B$2:$B$1500,$V44,'Map Calc'!$P$2:$P$1500,"Yes")</f>
        <v>23</v>
      </c>
      <c r="Y44">
        <f>COUNTIF('Map Calc'!$T$2:$T$2500,$V44)</f>
        <v>177</v>
      </c>
    </row>
    <row r="45" spans="1:25" x14ac:dyDescent="0.25">
      <c r="V45">
        <v>2018</v>
      </c>
      <c r="W45">
        <f>COUNTIF('Map Calc'!$B$2:$B$1500,$V45)</f>
        <v>24</v>
      </c>
      <c r="X45">
        <f>COUNTIFS('Map Calc'!$B$2:$B$1500,$V45,'Map Calc'!$P$2:$P$1500,"Yes")</f>
        <v>17</v>
      </c>
      <c r="Y45">
        <f>COUNTIF('Map Calc'!$T$2:$T$2500,$V45)</f>
        <v>84</v>
      </c>
    </row>
    <row r="46" spans="1:25" x14ac:dyDescent="0.25">
      <c r="V46">
        <v>2019</v>
      </c>
      <c r="W46">
        <f>COUNTIF('Map Calc'!$B$2:$B$1500,$V46)</f>
        <v>39</v>
      </c>
      <c r="X46">
        <f>COUNTIFS('Map Calc'!$B$2:$B$1500,$V46,'Map Calc'!$P$2:$P$1500,"Yes")</f>
        <v>27</v>
      </c>
      <c r="Y46">
        <f>COUNTIF('Map Calc'!$T$2:$T$2500,$V46)</f>
        <v>116</v>
      </c>
    </row>
    <row r="47" spans="1:25" x14ac:dyDescent="0.25">
      <c r="V47">
        <v>2020</v>
      </c>
      <c r="W47">
        <f>COUNTIF('Map Calc'!$B$2:$B$1500,$V47)</f>
        <v>53</v>
      </c>
      <c r="X47">
        <f>COUNTIFS('Map Calc'!$B$2:$B$1500,$V47,'Map Calc'!$P$2:$P$1500,"Yes")</f>
        <v>44</v>
      </c>
      <c r="Y47">
        <f>COUNTIF('Map Calc'!$T$2:$T$2500,$V47)</f>
        <v>73</v>
      </c>
    </row>
    <row r="48" spans="1:25" x14ac:dyDescent="0.25">
      <c r="V48">
        <v>2021</v>
      </c>
      <c r="W48">
        <f>COUNTIF('Map Calc'!$B$2:$B$1500,$V48)</f>
        <v>47</v>
      </c>
      <c r="X48">
        <f>COUNTIFS('Map Calc'!$B$2:$B$1500,$V48,'Map Calc'!$P$2:$P$1500,"Yes")</f>
        <v>41</v>
      </c>
      <c r="Y48">
        <f>COUNTIF('Map Calc'!$T$2:$T$2500,$V48)</f>
        <v>192</v>
      </c>
    </row>
    <row r="49" spans="22:25" x14ac:dyDescent="0.25">
      <c r="V49">
        <v>2022</v>
      </c>
      <c r="W49">
        <f>COUNTIF('Map Calc'!$B$2:$B$1500,$V49)</f>
        <v>76</v>
      </c>
      <c r="X49">
        <f>COUNTIFS('Map Calc'!$B$2:$B$1500,$V49,'Map Calc'!$P$2:$P$1500,"Yes")</f>
        <v>61</v>
      </c>
      <c r="Y49">
        <f>COUNTIF('Map Calc'!$T$2:$T$2500,$V49)</f>
        <v>87</v>
      </c>
    </row>
    <row r="50" spans="22:25" x14ac:dyDescent="0.25">
      <c r="V50">
        <v>2023</v>
      </c>
      <c r="W50">
        <f>COUNTIF('Map Calc'!$B$2:$B$1500,$V50)</f>
        <v>100</v>
      </c>
      <c r="X50">
        <f>COUNTIFS('Map Calc'!$B$2:$B$1500,$V50,'Map Calc'!$P$2:$P$1500,"Yes")</f>
        <v>82</v>
      </c>
      <c r="Y50">
        <f>COUNTIF('Map Calc'!$T$2:$T$2500,$V50)</f>
        <v>105</v>
      </c>
    </row>
    <row r="51" spans="22:25" x14ac:dyDescent="0.25">
      <c r="V51">
        <v>2024</v>
      </c>
      <c r="W51">
        <f>COUNTIF('Map Calc'!$B$2:$B$1500,$V51)</f>
        <v>106</v>
      </c>
      <c r="X51">
        <f>COUNTIFS('Map Calc'!$B$2:$B$1500,$V51,'Map Calc'!$P$2:$P$1500,"Yes")</f>
        <v>64</v>
      </c>
      <c r="Y51">
        <f>COUNTIF('Map Calc'!$T$2:$T$2500,$V51)</f>
        <v>23</v>
      </c>
    </row>
    <row r="52" spans="22:25" x14ac:dyDescent="0.25">
      <c r="V52">
        <v>2025</v>
      </c>
      <c r="W52">
        <f>COUNTIF('Map Calc'!$B$2:$B$1500,$V52)</f>
        <v>164</v>
      </c>
      <c r="X52">
        <f>COUNTIFS('Map Calc'!$B$2:$B$1500,$V52,'Map Calc'!$P$2:$P$1500,"Yes")</f>
        <v>84</v>
      </c>
      <c r="Y52">
        <f>COUNTIF('Map Calc'!$T$2:$T$2500,$V52)</f>
        <v>14</v>
      </c>
    </row>
    <row r="53" spans="22:25" x14ac:dyDescent="0.25">
      <c r="V53">
        <v>2026</v>
      </c>
      <c r="W53">
        <f>COUNTIF('Map Calc'!$B$2:$B$1500,$V53)</f>
        <v>141</v>
      </c>
      <c r="X53">
        <f>COUNTIFS('Map Calc'!$B$2:$B$1500,$V53,'Map Calc'!$P$2:$P$1500,"Yes")</f>
        <v>22</v>
      </c>
      <c r="Y53">
        <f>COUNTIF('Map Calc'!$T$2:$T$2500,$V53)</f>
        <v>1</v>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L2500"/>
  <sheetViews>
    <sheetView workbookViewId="0">
      <pane ySplit="1" topLeftCell="A2" activePane="bottomLeft" state="frozen"/>
      <selection pane="bottomLeft" activeCell="A2" sqref="A2"/>
    </sheetView>
  </sheetViews>
  <sheetFormatPr defaultRowHeight="15" x14ac:dyDescent="0.25"/>
  <cols>
    <col min="1" max="1" width="34" customWidth="1"/>
    <col min="23" max="24" width="30" customWidth="1"/>
    <col min="38" max="38" width="30" customWidth="1"/>
  </cols>
  <sheetData>
    <row r="1" spans="1:38" ht="38.25" x14ac:dyDescent="0.25">
      <c r="A1" s="14" t="s">
        <v>1</v>
      </c>
      <c r="B1" s="14" t="s">
        <v>159</v>
      </c>
      <c r="C1" s="14" t="s">
        <v>160</v>
      </c>
      <c r="D1" s="14" t="s">
        <v>4278</v>
      </c>
      <c r="E1" s="14" t="s">
        <v>7310</v>
      </c>
      <c r="F1" s="14" t="s">
        <v>7311</v>
      </c>
      <c r="G1" s="14" t="s">
        <v>7312</v>
      </c>
      <c r="H1" s="14" t="s">
        <v>7313</v>
      </c>
      <c r="I1" s="14" t="s">
        <v>7314</v>
      </c>
      <c r="J1" s="14" t="s">
        <v>7315</v>
      </c>
      <c r="K1" s="14" t="s">
        <v>7316</v>
      </c>
      <c r="L1" s="14" t="s">
        <v>7317</v>
      </c>
      <c r="M1" s="14" t="s">
        <v>7318</v>
      </c>
      <c r="N1" s="14" t="s">
        <v>7319</v>
      </c>
      <c r="O1" s="14" t="s">
        <v>7320</v>
      </c>
      <c r="P1" s="14" t="s">
        <v>165</v>
      </c>
      <c r="Q1" s="14" t="s">
        <v>7321</v>
      </c>
      <c r="R1" s="14" t="s">
        <v>4280</v>
      </c>
      <c r="T1" s="14" t="s">
        <v>7322</v>
      </c>
      <c r="U1" s="14" t="s">
        <v>7323</v>
      </c>
      <c r="V1" s="14" t="s">
        <v>7324</v>
      </c>
      <c r="W1" s="14" t="s">
        <v>2969</v>
      </c>
      <c r="X1" s="14" t="s">
        <v>2970</v>
      </c>
      <c r="Y1" s="14" t="s">
        <v>14339</v>
      </c>
      <c r="Z1" s="14" t="s">
        <v>14340</v>
      </c>
      <c r="AA1" s="14" t="s">
        <v>14341</v>
      </c>
      <c r="AB1" s="14" t="s">
        <v>14342</v>
      </c>
      <c r="AC1" s="14" t="s">
        <v>14343</v>
      </c>
      <c r="AD1" s="14" t="s">
        <v>14344</v>
      </c>
      <c r="AE1" s="14" t="s">
        <v>14345</v>
      </c>
      <c r="AG1" s="14" t="s">
        <v>14346</v>
      </c>
      <c r="AH1" s="14" t="s">
        <v>14347</v>
      </c>
      <c r="AI1" s="14" t="s">
        <v>14312</v>
      </c>
      <c r="AJ1" s="14" t="s">
        <v>14348</v>
      </c>
      <c r="AK1" s="14" t="s">
        <v>14349</v>
      </c>
      <c r="AL1" s="14" t="s">
        <v>14350</v>
      </c>
    </row>
    <row r="2" spans="1:38" x14ac:dyDescent="0.25">
      <c r="A2" t="str">
        <f>IF(TRIM(INDEX(games!$A:$A,ROW()))="","",TRIM(INDEX(games!$A:$A,ROW())))</f>
        <v>[Redacted]</v>
      </c>
      <c r="B2">
        <f>IF(OR($A2="",INDEX(games!$B:$B,ROW())=""),"",INDEX(games!$B:$B,ROW()))</f>
        <v>2024</v>
      </c>
      <c r="C2" t="str">
        <f>IF(OR($A2="",INDEX(games!$C:$C,ROW())=""),"",INDEX(games!$C:$C,ROW()))</f>
        <v>Action</v>
      </c>
      <c r="D2">
        <f t="shared" ref="D2:D65" si="0">IF($A2="","",COUNTIF($W$2:$W$2500,$A2)+COUNTIF($X$2:$X$2500,$A2))</f>
        <v>1</v>
      </c>
      <c r="E2">
        <f t="shared" ref="E2:E65" si="1">IF($A2="","",IFERROR(MATCH($C2,$R$2:$R$5,0),0))</f>
        <v>1</v>
      </c>
      <c r="F2">
        <f t="shared" ref="F2:F65" si="2">IF($A2="","",MOD(ROW(),34))</f>
        <v>2</v>
      </c>
      <c r="G2">
        <f t="shared" ref="G2:G65" si="3">IF($A2="",NA(),IF($C2="Action",$B2,NA()))</f>
        <v>2024</v>
      </c>
      <c r="H2">
        <f t="shared" ref="H2:H65" si="4">IF($A2="",NA(),IF($C2="Action",1+$F2*0.023,NA()))</f>
        <v>1.046</v>
      </c>
      <c r="I2" t="e">
        <f t="shared" ref="I2:I65" si="5">IF($A2="",NA(),IF($C2="Strategy",$B2,NA()))</f>
        <v>#N/A</v>
      </c>
      <c r="J2" t="e">
        <f t="shared" ref="J2:J65" si="6">IF($A2="",NA(),IF($C2="Strategy",2+$F2*0.023,NA()))</f>
        <v>#N/A</v>
      </c>
      <c r="K2" t="e">
        <f t="shared" ref="K2:K65" si="7">IF($A2="",NA(),IF($C2="Deckbuilder",$B2,NA()))</f>
        <v>#N/A</v>
      </c>
      <c r="L2" t="e">
        <f t="shared" ref="L2:L65" si="8">IF($A2="",NA(),IF($C2="Deckbuilder",3+$F2*0.023,NA()))</f>
        <v>#N/A</v>
      </c>
      <c r="M2" t="e">
        <f t="shared" ref="M2:M65" si="9">IF($A2="",NA(),IF($C2="Traditional",$B2,NA()))</f>
        <v>#N/A</v>
      </c>
      <c r="N2" t="e">
        <f t="shared" ref="N2:N65" si="10">IF($A2="",NA(),IF($C2="Traditional",4+$F2*0.023,NA()))</f>
        <v>#N/A</v>
      </c>
      <c r="O2">
        <f t="shared" ref="O2:O65" si="11">IF($A2="","",$D2+ROW()/1000000)</f>
        <v>1.0000020000000001</v>
      </c>
      <c r="P2" t="str">
        <f>IF(OR($A2="",INDEX(games!$H:$H,ROW())=""),"",INDEX(games!$H:$H,ROW()))</f>
        <v/>
      </c>
      <c r="Q2" t="str">
        <f t="shared" ref="Q2:Q65" si="12">IF(OR($A2="",$P2&lt;&gt;"Yes"),"",$D2+ROW()/1000000)</f>
        <v/>
      </c>
      <c r="R2" s="11" t="s">
        <v>169</v>
      </c>
      <c r="T2">
        <f t="shared" ref="T2:T65" si="13">IF($Y2="","",INDEX($B$2:$B$1500,$Y2))</f>
        <v>2019</v>
      </c>
      <c r="U2">
        <f t="shared" ref="U2:U65" si="14">IF($Z2="","",INDEX($B$2:$B$1500,$Z2))</f>
        <v>2024</v>
      </c>
      <c r="V2">
        <f t="shared" ref="V2:V65" si="15">IF(OR($T2="",$U2=""),"",$U2-$T2)</f>
        <v>5</v>
      </c>
      <c r="W2" t="str">
        <f>IF(TRIM(INDEX(connections!$A:$A,ROW()))="","",TRIM(INDEX(connections!$A:$A,ROW())))</f>
        <v>Hades</v>
      </c>
      <c r="X2" t="str">
        <f>IF($W2="","",TRIM(INDEX(connections!$B:$B,ROW())))</f>
        <v>[Redacted]</v>
      </c>
      <c r="Y2">
        <f t="shared" ref="Y2:Y65" si="16">IF($W2="","",IFERROR(MATCH($W2,$A$2:$A$1500,0),""))</f>
        <v>359</v>
      </c>
      <c r="Z2">
        <f t="shared" ref="Z2:Z65" si="17">IF($X2="","",IFERROR(MATCH($X2,$A$2:$A$1500,0),""))</f>
        <v>1</v>
      </c>
      <c r="AA2" t="str">
        <f t="shared" ref="AA2:AA65" si="18">IF($Y2="","",INDEX($P$2:$P$1500,$Y2))</f>
        <v>Yes</v>
      </c>
      <c r="AB2" t="str">
        <f t="shared" ref="AB2:AB65" si="19">IF($Z2="","",INDEX($P$2:$P$1500,$Z2))</f>
        <v/>
      </c>
      <c r="AC2" t="str">
        <f t="shared" ref="AC2:AC65" si="20">IF(AND($AA2="Yes",$AB2="Yes"),1,"")</f>
        <v/>
      </c>
      <c r="AD2">
        <f t="shared" ref="AD2:AD65" si="21">IF(OR($Y2="",$Z2=""),"",IF(INDEX($C$2:$C$1500,$Y2)=INDEX($C$2:$C$1500,$Z2),0,1))</f>
        <v>0</v>
      </c>
      <c r="AE2" t="str">
        <f t="shared" ref="AE2:AE65" si="22">IF($AC2&lt;&gt;1,"",IF(AND(INDEX($AG$2:$AG$1500,$Y2)=1,INDEX($AG$2:$AG$1500,$Z2)=1),1,""))</f>
        <v/>
      </c>
      <c r="AG2">
        <f t="shared" ref="AG2:AG65" si="23">IF($A2="","",COUNTIFS($W$2:$W$2500,$A2,$AB$2:$AB$2500,"Yes")+COUNTIFS($X$2:$X$2500,$A2,$AA$2:$AA$2500,"Yes"))</f>
        <v>1</v>
      </c>
      <c r="AH2" t="str">
        <f t="shared" ref="AH2:AH65" si="24">IF(OR($P2&lt;&gt;"Yes",N($AG2)=0),"",IF(AND($AG2=1,COUNTIFS($W$2:$W$2500,$A2,$AE$2:$AE$2500,1)+COUNTIFS($X$2:$X$2500,$A2,$AE$2:$AE$2500,1)&gt;0),"","Yes"))</f>
        <v/>
      </c>
      <c r="AI2" t="str">
        <f t="shared" ref="AI2:AI65" si="25">IF($AH2="Yes",$AG2,"")</f>
        <v/>
      </c>
      <c r="AJ2" t="str">
        <f t="shared" ref="AJ2:AJ65" si="26">IF($AI2="","",$AI2+ROW()/1000000)</f>
        <v/>
      </c>
      <c r="AK2">
        <f t="shared" ref="AK2:AK65" si="27">IF(OR($A2="",$P2="Yes",N($AG2)=0),"",$AG2+ROW()/1000000)</f>
        <v>1.0000020000000001</v>
      </c>
      <c r="AL2" t="str">
        <f>IF($A2="","",INDEX(games!$J:$J,ROW())&amp;"")</f>
        <v/>
      </c>
    </row>
    <row r="3" spans="1:38" x14ac:dyDescent="0.25">
      <c r="A3" t="str">
        <f>IF(TRIM(INDEX(games!$A:$A,ROW()))="","",TRIM(INDEX(games!$A:$A,ROW())))</f>
        <v>100 Rogues</v>
      </c>
      <c r="B3">
        <f>IF(OR($A3="",INDEX(games!$B:$B,ROW())=""),"",INDEX(games!$B:$B,ROW()))</f>
        <v>2010</v>
      </c>
      <c r="C3" t="str">
        <f>IF(OR($A3="",INDEX(games!$C:$C,ROW())=""),"",INDEX(games!$C:$C,ROW()))</f>
        <v>Traditional</v>
      </c>
      <c r="D3">
        <f t="shared" si="0"/>
        <v>4</v>
      </c>
      <c r="E3">
        <f t="shared" si="1"/>
        <v>4</v>
      </c>
      <c r="F3">
        <f t="shared" si="2"/>
        <v>3</v>
      </c>
      <c r="G3" t="e">
        <f t="shared" si="3"/>
        <v>#N/A</v>
      </c>
      <c r="H3" t="e">
        <f t="shared" si="4"/>
        <v>#N/A</v>
      </c>
      <c r="I3" t="e">
        <f t="shared" si="5"/>
        <v>#N/A</v>
      </c>
      <c r="J3" t="e">
        <f t="shared" si="6"/>
        <v>#N/A</v>
      </c>
      <c r="K3" t="e">
        <f t="shared" si="7"/>
        <v>#N/A</v>
      </c>
      <c r="L3" t="e">
        <f t="shared" si="8"/>
        <v>#N/A</v>
      </c>
      <c r="M3">
        <f t="shared" si="9"/>
        <v>2010</v>
      </c>
      <c r="N3">
        <f t="shared" si="10"/>
        <v>4.069</v>
      </c>
      <c r="O3">
        <f t="shared" si="11"/>
        <v>4.0000030000000004</v>
      </c>
      <c r="P3" t="str">
        <f>IF(OR($A3="",INDEX(games!$H:$H,ROW())=""),"",INDEX(games!$H:$H,ROW()))</f>
        <v/>
      </c>
      <c r="Q3" t="str">
        <f t="shared" si="12"/>
        <v/>
      </c>
      <c r="R3" s="11" t="s">
        <v>215</v>
      </c>
      <c r="T3">
        <f t="shared" si="13"/>
        <v>1995</v>
      </c>
      <c r="U3">
        <f t="shared" si="14"/>
        <v>2010</v>
      </c>
      <c r="V3">
        <f t="shared" si="15"/>
        <v>15</v>
      </c>
      <c r="W3" t="str">
        <f>IF(TRIM(INDEX(connections!$A:$A,ROW()))="","",TRIM(INDEX(connections!$A:$A,ROW())))</f>
        <v>Mystery Dungeon 2: Shiren the Wanderer</v>
      </c>
      <c r="X3" t="str">
        <f>IF($W3="","",TRIM(INDEX(connections!$B:$B,ROW())))</f>
        <v>100 Rogues</v>
      </c>
      <c r="Y3">
        <f t="shared" si="16"/>
        <v>521</v>
      </c>
      <c r="Z3">
        <f t="shared" si="17"/>
        <v>2</v>
      </c>
      <c r="AA3" t="str">
        <f t="shared" si="18"/>
        <v>Yes</v>
      </c>
      <c r="AB3" t="str">
        <f t="shared" si="19"/>
        <v/>
      </c>
      <c r="AC3" t="str">
        <f t="shared" si="20"/>
        <v/>
      </c>
      <c r="AD3">
        <f t="shared" si="21"/>
        <v>0</v>
      </c>
      <c r="AE3" t="str">
        <f t="shared" si="22"/>
        <v/>
      </c>
      <c r="AG3">
        <f t="shared" si="23"/>
        <v>3</v>
      </c>
      <c r="AH3" t="str">
        <f t="shared" si="24"/>
        <v/>
      </c>
      <c r="AI3" t="str">
        <f t="shared" si="25"/>
        <v/>
      </c>
      <c r="AJ3" t="str">
        <f t="shared" si="26"/>
        <v/>
      </c>
      <c r="AK3">
        <f t="shared" si="27"/>
        <v>3.000003</v>
      </c>
      <c r="AL3" t="str">
        <f>IF($A3="","",INDEX(games!$J:$J,ROW())&amp;"")</f>
        <v/>
      </c>
    </row>
    <row r="4" spans="1:38" x14ac:dyDescent="0.25">
      <c r="A4" t="str">
        <f>IF(TRIM(INDEX(games!$A:$A,ROW()))="","",TRIM(INDEX(games!$A:$A,ROW())))</f>
        <v>2 Fights in 2 Tight Spaces</v>
      </c>
      <c r="B4">
        <f>IF(OR($A4="",INDEX(games!$B:$B,ROW())=""),"",INDEX(games!$B:$B,ROW()))</f>
        <v>2026</v>
      </c>
      <c r="C4" t="str">
        <f>IF(OR($A4="",INDEX(games!$C:$C,ROW())=""),"",INDEX(games!$C:$C,ROW()))</f>
        <v>Deckbuilder</v>
      </c>
      <c r="D4">
        <f t="shared" si="0"/>
        <v>1</v>
      </c>
      <c r="E4">
        <f t="shared" si="1"/>
        <v>3</v>
      </c>
      <c r="F4">
        <f t="shared" si="2"/>
        <v>4</v>
      </c>
      <c r="G4" t="e">
        <f t="shared" si="3"/>
        <v>#N/A</v>
      </c>
      <c r="H4" t="e">
        <f t="shared" si="4"/>
        <v>#N/A</v>
      </c>
      <c r="I4" t="e">
        <f t="shared" si="5"/>
        <v>#N/A</v>
      </c>
      <c r="J4" t="e">
        <f t="shared" si="6"/>
        <v>#N/A</v>
      </c>
      <c r="K4">
        <f t="shared" si="7"/>
        <v>2026</v>
      </c>
      <c r="L4">
        <f t="shared" si="8"/>
        <v>3.0920000000000001</v>
      </c>
      <c r="M4" t="e">
        <f t="shared" si="9"/>
        <v>#N/A</v>
      </c>
      <c r="N4" t="e">
        <f t="shared" si="10"/>
        <v>#N/A</v>
      </c>
      <c r="O4">
        <f t="shared" si="11"/>
        <v>1.0000039999999999</v>
      </c>
      <c r="P4" t="str">
        <f>IF(OR($A4="",INDEX(games!$H:$H,ROW())=""),"",INDEX(games!$H:$H,ROW()))</f>
        <v/>
      </c>
      <c r="Q4" t="str">
        <f t="shared" si="12"/>
        <v/>
      </c>
      <c r="R4" s="11" t="s">
        <v>175</v>
      </c>
      <c r="T4">
        <f t="shared" si="13"/>
        <v>2003</v>
      </c>
      <c r="U4">
        <f t="shared" si="14"/>
        <v>2010</v>
      </c>
      <c r="V4">
        <f t="shared" si="15"/>
        <v>7</v>
      </c>
      <c r="W4" t="str">
        <f>IF(TRIM(INDEX(connections!$A:$A,ROW()))="","",TRIM(INDEX(connections!$A:$A,ROW())))</f>
        <v>Powder</v>
      </c>
      <c r="X4" t="str">
        <f>IF($W4="","",TRIM(INDEX(connections!$B:$B,ROW())))</f>
        <v>100 Rogues</v>
      </c>
      <c r="Y4">
        <f t="shared" si="16"/>
        <v>613</v>
      </c>
      <c r="Z4">
        <f t="shared" si="17"/>
        <v>2</v>
      </c>
      <c r="AA4" t="str">
        <f t="shared" si="18"/>
        <v>Yes</v>
      </c>
      <c r="AB4" t="str">
        <f t="shared" si="19"/>
        <v/>
      </c>
      <c r="AC4" t="str">
        <f t="shared" si="20"/>
        <v/>
      </c>
      <c r="AD4">
        <f t="shared" si="21"/>
        <v>0</v>
      </c>
      <c r="AE4" t="str">
        <f t="shared" si="22"/>
        <v/>
      </c>
      <c r="AG4">
        <f t="shared" si="23"/>
        <v>1</v>
      </c>
      <c r="AH4" t="str">
        <f t="shared" si="24"/>
        <v/>
      </c>
      <c r="AI4" t="str">
        <f t="shared" si="25"/>
        <v/>
      </c>
      <c r="AJ4" t="str">
        <f t="shared" si="26"/>
        <v/>
      </c>
      <c r="AK4">
        <f t="shared" si="27"/>
        <v>1.0000039999999999</v>
      </c>
      <c r="AL4" t="str">
        <f>IF($A4="","",INDEX(games!$J:$J,ROW())&amp;"")</f>
        <v>https://store.steampowered.com/app/3734890/2_Fights_in_2_Tight_Spaces/</v>
      </c>
    </row>
    <row r="5" spans="1:38" x14ac:dyDescent="0.25">
      <c r="A5" t="str">
        <f>IF(TRIM(INDEX(games!$A:$A,ROW()))="","",TRIM(INDEX(games!$A:$A,ROW())))</f>
        <v>20 Minutes Till Dawn</v>
      </c>
      <c r="B5">
        <f>IF(OR($A5="",INDEX(games!$B:$B,ROW())=""),"",INDEX(games!$B:$B,ROW()))</f>
        <v>2022</v>
      </c>
      <c r="C5" t="str">
        <f>IF(OR($A5="",INDEX(games!$C:$C,ROW())=""),"",INDEX(games!$C:$C,ROW()))</f>
        <v>Action</v>
      </c>
      <c r="D5">
        <f t="shared" si="0"/>
        <v>8</v>
      </c>
      <c r="E5">
        <f t="shared" si="1"/>
        <v>1</v>
      </c>
      <c r="F5">
        <f t="shared" si="2"/>
        <v>5</v>
      </c>
      <c r="G5">
        <f t="shared" si="3"/>
        <v>2022</v>
      </c>
      <c r="H5">
        <f t="shared" si="4"/>
        <v>1.115</v>
      </c>
      <c r="I5" t="e">
        <f t="shared" si="5"/>
        <v>#N/A</v>
      </c>
      <c r="J5" t="e">
        <f t="shared" si="6"/>
        <v>#N/A</v>
      </c>
      <c r="K5" t="e">
        <f t="shared" si="7"/>
        <v>#N/A</v>
      </c>
      <c r="L5" t="e">
        <f t="shared" si="8"/>
        <v>#N/A</v>
      </c>
      <c r="M5" t="e">
        <f t="shared" si="9"/>
        <v>#N/A</v>
      </c>
      <c r="N5" t="e">
        <f t="shared" si="10"/>
        <v>#N/A</v>
      </c>
      <c r="O5">
        <f t="shared" si="11"/>
        <v>8.0000049999999998</v>
      </c>
      <c r="P5" t="str">
        <f>IF(OR($A5="",INDEX(games!$H:$H,ROW())=""),"",INDEX(games!$H:$H,ROW()))</f>
        <v>Yes</v>
      </c>
      <c r="Q5">
        <f t="shared" si="12"/>
        <v>8.0000049999999998</v>
      </c>
      <c r="R5" s="11" t="s">
        <v>172</v>
      </c>
      <c r="T5">
        <f t="shared" si="13"/>
        <v>2021</v>
      </c>
      <c r="U5">
        <f t="shared" si="14"/>
        <v>2026</v>
      </c>
      <c r="V5">
        <f t="shared" si="15"/>
        <v>5</v>
      </c>
      <c r="W5" t="str">
        <f>IF(TRIM(INDEX(connections!$A:$A,ROW()))="","",TRIM(INDEX(connections!$A:$A,ROW())))</f>
        <v>Fights in Tight Spaces</v>
      </c>
      <c r="X5" t="str">
        <f>IF($W5="","",TRIM(INDEX(connections!$B:$B,ROW())))</f>
        <v>2 Fights in 2 Tight Spaces</v>
      </c>
      <c r="Y5">
        <f t="shared" si="16"/>
        <v>295</v>
      </c>
      <c r="Z5">
        <f t="shared" si="17"/>
        <v>3</v>
      </c>
      <c r="AA5" t="str">
        <f t="shared" si="18"/>
        <v>Yes</v>
      </c>
      <c r="AB5" t="str">
        <f t="shared" si="19"/>
        <v/>
      </c>
      <c r="AC5" t="str">
        <f t="shared" si="20"/>
        <v/>
      </c>
      <c r="AD5">
        <f t="shared" si="21"/>
        <v>0</v>
      </c>
      <c r="AE5" t="str">
        <f t="shared" si="22"/>
        <v/>
      </c>
      <c r="AG5">
        <f t="shared" si="23"/>
        <v>6</v>
      </c>
      <c r="AH5" t="str">
        <f t="shared" si="24"/>
        <v>Yes</v>
      </c>
      <c r="AI5">
        <f t="shared" si="25"/>
        <v>6</v>
      </c>
      <c r="AJ5">
        <f t="shared" si="26"/>
        <v>6.0000049999999998</v>
      </c>
      <c r="AK5" t="str">
        <f t="shared" si="27"/>
        <v/>
      </c>
      <c r="AL5" t="str">
        <f>IF($A5="","",INDEX(games!$J:$J,ROW())&amp;"")</f>
        <v>https://store.steampowered.com/app/1966900/20_Minutes_Till_Dawn/</v>
      </c>
    </row>
    <row r="6" spans="1:38" x14ac:dyDescent="0.25">
      <c r="A6" t="str">
        <f>IF(TRIM(INDEX(games!$A:$A,ROW()))="","",TRIM(INDEX(games!$A:$A,ROW())))</f>
        <v>20XX</v>
      </c>
      <c r="B6">
        <f>IF(OR($A6="",INDEX(games!$B:$B,ROW())=""),"",INDEX(games!$B:$B,ROW()))</f>
        <v>2017</v>
      </c>
      <c r="C6" t="str">
        <f>IF(OR($A6="",INDEX(games!$C:$C,ROW())=""),"",INDEX(games!$C:$C,ROW()))</f>
        <v>Action</v>
      </c>
      <c r="D6">
        <f t="shared" si="0"/>
        <v>3</v>
      </c>
      <c r="E6">
        <f t="shared" si="1"/>
        <v>1</v>
      </c>
      <c r="F6">
        <f t="shared" si="2"/>
        <v>6</v>
      </c>
      <c r="G6">
        <f t="shared" si="3"/>
        <v>2017</v>
      </c>
      <c r="H6">
        <f t="shared" si="4"/>
        <v>1.1379999999999999</v>
      </c>
      <c r="I6" t="e">
        <f t="shared" si="5"/>
        <v>#N/A</v>
      </c>
      <c r="J6" t="e">
        <f t="shared" si="6"/>
        <v>#N/A</v>
      </c>
      <c r="K6" t="e">
        <f t="shared" si="7"/>
        <v>#N/A</v>
      </c>
      <c r="L6" t="e">
        <f t="shared" si="8"/>
        <v>#N/A</v>
      </c>
      <c r="M6" t="e">
        <f t="shared" si="9"/>
        <v>#N/A</v>
      </c>
      <c r="N6" t="e">
        <f t="shared" si="10"/>
        <v>#N/A</v>
      </c>
      <c r="O6">
        <f t="shared" si="11"/>
        <v>3.000006</v>
      </c>
      <c r="P6" t="str">
        <f>IF(OR($A6="",INDEX(games!$H:$H,ROW())=""),"",INDEX(games!$H:$H,ROW()))</f>
        <v>Yes</v>
      </c>
      <c r="Q6">
        <f t="shared" si="12"/>
        <v>3.000006</v>
      </c>
      <c r="T6">
        <f t="shared" si="13"/>
        <v>2019</v>
      </c>
      <c r="U6">
        <f t="shared" si="14"/>
        <v>2022</v>
      </c>
      <c r="V6">
        <f t="shared" si="15"/>
        <v>3</v>
      </c>
      <c r="W6" t="str">
        <f>IF(TRIM(INDEX(connections!$A:$A,ROW()))="","",TRIM(INDEX(connections!$A:$A,ROW())))</f>
        <v>Nova Drift</v>
      </c>
      <c r="X6" t="str">
        <f>IF($W6="","",TRIM(INDEX(connections!$B:$B,ROW())))</f>
        <v>20 Minutes Till Dawn</v>
      </c>
      <c r="Y6">
        <f t="shared" si="16"/>
        <v>546</v>
      </c>
      <c r="Z6">
        <f t="shared" si="17"/>
        <v>4</v>
      </c>
      <c r="AA6" t="str">
        <f t="shared" si="18"/>
        <v>Yes</v>
      </c>
      <c r="AB6" t="str">
        <f t="shared" si="19"/>
        <v>Yes</v>
      </c>
      <c r="AC6">
        <f t="shared" si="20"/>
        <v>1</v>
      </c>
      <c r="AD6">
        <f t="shared" si="21"/>
        <v>0</v>
      </c>
      <c r="AE6" t="str">
        <f t="shared" si="22"/>
        <v/>
      </c>
      <c r="AG6">
        <f t="shared" si="23"/>
        <v>3</v>
      </c>
      <c r="AH6" t="str">
        <f t="shared" si="24"/>
        <v>Yes</v>
      </c>
      <c r="AI6">
        <f t="shared" si="25"/>
        <v>3</v>
      </c>
      <c r="AJ6">
        <f t="shared" si="26"/>
        <v>3.000006</v>
      </c>
      <c r="AK6" t="str">
        <f t="shared" si="27"/>
        <v/>
      </c>
      <c r="AL6" t="str">
        <f>IF($A6="","",INDEX(games!$J:$J,ROW())&amp;"")</f>
        <v>https://store.steampowered.com/app/322110/20XX/</v>
      </c>
    </row>
    <row r="7" spans="1:38" x14ac:dyDescent="0.25">
      <c r="A7" t="str">
        <f>IF(TRIM(INDEX(games!$A:$A,ROW()))="","",TRIM(INDEX(games!$A:$A,ROW())))</f>
        <v>30XX</v>
      </c>
      <c r="B7">
        <f>IF(OR($A7="",INDEX(games!$B:$B,ROW())=""),"",INDEX(games!$B:$B,ROW()))</f>
        <v>2021</v>
      </c>
      <c r="C7" t="str">
        <f>IF(OR($A7="",INDEX(games!$C:$C,ROW())=""),"",INDEX(games!$C:$C,ROW()))</f>
        <v>Action</v>
      </c>
      <c r="D7">
        <f t="shared" si="0"/>
        <v>1</v>
      </c>
      <c r="E7">
        <f t="shared" si="1"/>
        <v>1</v>
      </c>
      <c r="F7">
        <f t="shared" si="2"/>
        <v>7</v>
      </c>
      <c r="G7">
        <f t="shared" si="3"/>
        <v>2021</v>
      </c>
      <c r="H7">
        <f t="shared" si="4"/>
        <v>1.161</v>
      </c>
      <c r="I7" t="e">
        <f t="shared" si="5"/>
        <v>#N/A</v>
      </c>
      <c r="J7" t="e">
        <f t="shared" si="6"/>
        <v>#N/A</v>
      </c>
      <c r="K7" t="e">
        <f t="shared" si="7"/>
        <v>#N/A</v>
      </c>
      <c r="L7" t="e">
        <f t="shared" si="8"/>
        <v>#N/A</v>
      </c>
      <c r="M7" t="e">
        <f t="shared" si="9"/>
        <v>#N/A</v>
      </c>
      <c r="N7" t="e">
        <f t="shared" si="10"/>
        <v>#N/A</v>
      </c>
      <c r="O7">
        <f t="shared" si="11"/>
        <v>1.0000070000000001</v>
      </c>
      <c r="P7" t="str">
        <f>IF(OR($A7="",INDEX(games!$H:$H,ROW())=""),"",INDEX(games!$H:$H,ROW()))</f>
        <v>Yes</v>
      </c>
      <c r="Q7">
        <f t="shared" si="12"/>
        <v>1.0000070000000001</v>
      </c>
      <c r="T7">
        <f t="shared" si="13"/>
        <v>2021</v>
      </c>
      <c r="U7">
        <f t="shared" si="14"/>
        <v>2022</v>
      </c>
      <c r="V7">
        <f t="shared" si="15"/>
        <v>1</v>
      </c>
      <c r="W7" t="str">
        <f>IF(TRIM(INDEX(connections!$A:$A,ROW()))="","",TRIM(INDEX(connections!$A:$A,ROW())))</f>
        <v>Vampire Survivors</v>
      </c>
      <c r="X7" t="str">
        <f>IF($W7="","",TRIM(INDEX(connections!$B:$B,ROW())))</f>
        <v>20 Minutes Till Dawn</v>
      </c>
      <c r="Y7">
        <f t="shared" si="16"/>
        <v>898</v>
      </c>
      <c r="Z7">
        <f t="shared" si="17"/>
        <v>4</v>
      </c>
      <c r="AA7" t="str">
        <f t="shared" si="18"/>
        <v>Yes</v>
      </c>
      <c r="AB7" t="str">
        <f t="shared" si="19"/>
        <v>Yes</v>
      </c>
      <c r="AC7">
        <f t="shared" si="20"/>
        <v>1</v>
      </c>
      <c r="AD7">
        <f t="shared" si="21"/>
        <v>0</v>
      </c>
      <c r="AE7" t="str">
        <f t="shared" si="22"/>
        <v/>
      </c>
      <c r="AG7">
        <f t="shared" si="23"/>
        <v>1</v>
      </c>
      <c r="AH7" t="str">
        <f t="shared" si="24"/>
        <v>Yes</v>
      </c>
      <c r="AI7">
        <f t="shared" si="25"/>
        <v>1</v>
      </c>
      <c r="AJ7">
        <f t="shared" si="26"/>
        <v>1.0000070000000001</v>
      </c>
      <c r="AK7" t="str">
        <f t="shared" si="27"/>
        <v/>
      </c>
      <c r="AL7" t="str">
        <f>IF($A7="","",INDEX(games!$J:$J,ROW())&amp;"")</f>
        <v>https://store.steampowered.com/app/1029210/30XX/</v>
      </c>
    </row>
    <row r="8" spans="1:38" x14ac:dyDescent="0.25">
      <c r="A8" t="str">
        <f>IF(TRIM(INDEX(games!$A:$A,ROW()))="","",TRIM(INDEX(games!$A:$A,ROW())))</f>
        <v>33 Immortals</v>
      </c>
      <c r="B8">
        <f>IF(OR($A8="",INDEX(games!$B:$B,ROW())=""),"",INDEX(games!$B:$B,ROW()))</f>
        <v>2026</v>
      </c>
      <c r="C8" t="str">
        <f>IF(OR($A8="",INDEX(games!$C:$C,ROW())=""),"",INDEX(games!$C:$C,ROW()))</f>
        <v>Action</v>
      </c>
      <c r="D8">
        <f t="shared" si="0"/>
        <v>2</v>
      </c>
      <c r="E8">
        <f t="shared" si="1"/>
        <v>1</v>
      </c>
      <c r="F8">
        <f t="shared" si="2"/>
        <v>8</v>
      </c>
      <c r="G8">
        <f t="shared" si="3"/>
        <v>2026</v>
      </c>
      <c r="H8">
        <f t="shared" si="4"/>
        <v>1.1839999999999999</v>
      </c>
      <c r="I8" t="e">
        <f t="shared" si="5"/>
        <v>#N/A</v>
      </c>
      <c r="J8" t="e">
        <f t="shared" si="6"/>
        <v>#N/A</v>
      </c>
      <c r="K8" t="e">
        <f t="shared" si="7"/>
        <v>#N/A</v>
      </c>
      <c r="L8" t="e">
        <f t="shared" si="8"/>
        <v>#N/A</v>
      </c>
      <c r="M8" t="e">
        <f t="shared" si="9"/>
        <v>#N/A</v>
      </c>
      <c r="N8" t="e">
        <f t="shared" si="10"/>
        <v>#N/A</v>
      </c>
      <c r="O8">
        <f t="shared" si="11"/>
        <v>2.0000079999999998</v>
      </c>
      <c r="P8" t="str">
        <f>IF(OR($A8="",INDEX(games!$H:$H,ROW())=""),"",INDEX(games!$H:$H,ROW()))</f>
        <v>Yes</v>
      </c>
      <c r="Q8">
        <f t="shared" si="12"/>
        <v>2.0000079999999998</v>
      </c>
      <c r="T8">
        <f t="shared" si="13"/>
        <v>2015</v>
      </c>
      <c r="U8">
        <f t="shared" si="14"/>
        <v>2017</v>
      </c>
      <c r="V8">
        <f t="shared" si="15"/>
        <v>2</v>
      </c>
      <c r="W8" t="str">
        <f>IF(TRIM(INDEX(connections!$A:$A,ROW()))="","",TRIM(INDEX(connections!$A:$A,ROW())))</f>
        <v>Crypt of the NecroDancer</v>
      </c>
      <c r="X8" t="str">
        <f>IF($W8="","",TRIM(INDEX(connections!$B:$B,ROW())))</f>
        <v>20XX</v>
      </c>
      <c r="Y8">
        <f t="shared" si="16"/>
        <v>165</v>
      </c>
      <c r="Z8">
        <f t="shared" si="17"/>
        <v>5</v>
      </c>
      <c r="AA8" t="str">
        <f t="shared" si="18"/>
        <v>Yes</v>
      </c>
      <c r="AB8" t="str">
        <f t="shared" si="19"/>
        <v>Yes</v>
      </c>
      <c r="AC8">
        <f t="shared" si="20"/>
        <v>1</v>
      </c>
      <c r="AD8">
        <f t="shared" si="21"/>
        <v>1</v>
      </c>
      <c r="AE8" t="str">
        <f t="shared" si="22"/>
        <v/>
      </c>
      <c r="AG8">
        <f t="shared" si="23"/>
        <v>2</v>
      </c>
      <c r="AH8" t="str">
        <f t="shared" si="24"/>
        <v>Yes</v>
      </c>
      <c r="AI8">
        <f t="shared" si="25"/>
        <v>2</v>
      </c>
      <c r="AJ8">
        <f t="shared" si="26"/>
        <v>2.0000079999999998</v>
      </c>
      <c r="AK8" t="str">
        <f t="shared" si="27"/>
        <v/>
      </c>
      <c r="AL8" t="str">
        <f>IF($A8="","",INDEX(games!$J:$J,ROW())&amp;"")</f>
        <v>https://store.steampowered.com/app/958520/33_Immortals/</v>
      </c>
    </row>
    <row r="9" spans="1:38" x14ac:dyDescent="0.25">
      <c r="A9" t="str">
        <f>IF(TRIM(INDEX(games!$A:$A,ROW()))="","",TRIM(INDEX(games!$A:$A,ROW())))</f>
        <v>868-Back</v>
      </c>
      <c r="B9">
        <f>IF(OR($A9="",INDEX(games!$B:$B,ROW())=""),"",INDEX(games!$B:$B,ROW()))</f>
        <v>2026</v>
      </c>
      <c r="C9" t="str">
        <f>IF(OR($A9="",INDEX(games!$C:$C,ROW())=""),"",INDEX(games!$C:$C,ROW()))</f>
        <v>Traditional</v>
      </c>
      <c r="D9">
        <f t="shared" si="0"/>
        <v>1</v>
      </c>
      <c r="E9">
        <f t="shared" si="1"/>
        <v>4</v>
      </c>
      <c r="F9">
        <f t="shared" si="2"/>
        <v>9</v>
      </c>
      <c r="G9" t="e">
        <f t="shared" si="3"/>
        <v>#N/A</v>
      </c>
      <c r="H9" t="e">
        <f t="shared" si="4"/>
        <v>#N/A</v>
      </c>
      <c r="I9" t="e">
        <f t="shared" si="5"/>
        <v>#N/A</v>
      </c>
      <c r="J9" t="e">
        <f t="shared" si="6"/>
        <v>#N/A</v>
      </c>
      <c r="K9" t="e">
        <f t="shared" si="7"/>
        <v>#N/A</v>
      </c>
      <c r="L9" t="e">
        <f t="shared" si="8"/>
        <v>#N/A</v>
      </c>
      <c r="M9">
        <f t="shared" si="9"/>
        <v>2026</v>
      </c>
      <c r="N9">
        <f t="shared" si="10"/>
        <v>4.2069999999999999</v>
      </c>
      <c r="O9">
        <f t="shared" si="11"/>
        <v>1.0000089999999999</v>
      </c>
      <c r="P9" t="str">
        <f>IF(OR($A9="",INDEX(games!$H:$H,ROW())=""),"",INDEX(games!$H:$H,ROW()))</f>
        <v/>
      </c>
      <c r="Q9" t="str">
        <f t="shared" si="12"/>
        <v/>
      </c>
      <c r="T9">
        <f t="shared" si="13"/>
        <v>2011</v>
      </c>
      <c r="U9">
        <f t="shared" si="14"/>
        <v>2017</v>
      </c>
      <c r="V9">
        <f t="shared" si="15"/>
        <v>6</v>
      </c>
      <c r="W9" t="str">
        <f>IF(TRIM(INDEX(connections!$A:$A,ROW()))="","",TRIM(INDEX(connections!$A:$A,ROW())))</f>
        <v>The Binding of Isaac</v>
      </c>
      <c r="X9" t="str">
        <f>IF($W9="","",TRIM(INDEX(connections!$B:$B,ROW())))</f>
        <v>20XX</v>
      </c>
      <c r="Y9">
        <f t="shared" si="16"/>
        <v>824</v>
      </c>
      <c r="Z9">
        <f t="shared" si="17"/>
        <v>5</v>
      </c>
      <c r="AA9" t="str">
        <f t="shared" si="18"/>
        <v>Yes</v>
      </c>
      <c r="AB9" t="str">
        <f t="shared" si="19"/>
        <v>Yes</v>
      </c>
      <c r="AC9">
        <f t="shared" si="20"/>
        <v>1</v>
      </c>
      <c r="AD9">
        <f t="shared" si="21"/>
        <v>0</v>
      </c>
      <c r="AE9" t="str">
        <f t="shared" si="22"/>
        <v/>
      </c>
      <c r="AG9">
        <f t="shared" si="23"/>
        <v>1</v>
      </c>
      <c r="AH9" t="str">
        <f t="shared" si="24"/>
        <v/>
      </c>
      <c r="AI9" t="str">
        <f t="shared" si="25"/>
        <v/>
      </c>
      <c r="AJ9" t="str">
        <f t="shared" si="26"/>
        <v/>
      </c>
      <c r="AK9">
        <f t="shared" si="27"/>
        <v>1.0000089999999999</v>
      </c>
      <c r="AL9" t="str">
        <f>IF($A9="","",INDEX(games!$J:$J,ROW())&amp;"")</f>
        <v>https://store.steampowered.com/app/3304110/868BACK/</v>
      </c>
    </row>
    <row r="10" spans="1:38" x14ac:dyDescent="0.25">
      <c r="A10" t="str">
        <f>IF(TRIM(INDEX(games!$A:$A,ROW()))="","",TRIM(INDEX(games!$A:$A,ROW())))</f>
        <v>868-Hack</v>
      </c>
      <c r="B10">
        <f>IF(OR($A10="",INDEX(games!$B:$B,ROW())=""),"",INDEX(games!$B:$B,ROW()))</f>
        <v>2015</v>
      </c>
      <c r="C10" t="str">
        <f>IF(OR($A10="",INDEX(games!$C:$C,ROW())=""),"",INDEX(games!$C:$C,ROW()))</f>
        <v>Traditional</v>
      </c>
      <c r="D10">
        <f t="shared" si="0"/>
        <v>3</v>
      </c>
      <c r="E10">
        <f t="shared" si="1"/>
        <v>4</v>
      </c>
      <c r="F10">
        <f t="shared" si="2"/>
        <v>10</v>
      </c>
      <c r="G10" t="e">
        <f t="shared" si="3"/>
        <v>#N/A</v>
      </c>
      <c r="H10" t="e">
        <f t="shared" si="4"/>
        <v>#N/A</v>
      </c>
      <c r="I10" t="e">
        <f t="shared" si="5"/>
        <v>#N/A</v>
      </c>
      <c r="J10" t="e">
        <f t="shared" si="6"/>
        <v>#N/A</v>
      </c>
      <c r="K10" t="e">
        <f t="shared" si="7"/>
        <v>#N/A</v>
      </c>
      <c r="L10" t="e">
        <f t="shared" si="8"/>
        <v>#N/A</v>
      </c>
      <c r="M10">
        <f t="shared" si="9"/>
        <v>2015</v>
      </c>
      <c r="N10">
        <f t="shared" si="10"/>
        <v>4.2300000000000004</v>
      </c>
      <c r="O10">
        <f t="shared" si="11"/>
        <v>3.0000100000000001</v>
      </c>
      <c r="P10" t="str">
        <f>IF(OR($A10="",INDEX(games!$H:$H,ROW())=""),"",INDEX(games!$H:$H,ROW()))</f>
        <v>Yes</v>
      </c>
      <c r="Q10">
        <f t="shared" si="12"/>
        <v>3.0000100000000001</v>
      </c>
      <c r="T10">
        <f t="shared" si="13"/>
        <v>2017</v>
      </c>
      <c r="U10">
        <f t="shared" si="14"/>
        <v>2021</v>
      </c>
      <c r="V10">
        <f t="shared" si="15"/>
        <v>4</v>
      </c>
      <c r="W10" t="str">
        <f>IF(TRIM(INDEX(connections!$A:$A,ROW()))="","",TRIM(INDEX(connections!$A:$A,ROW())))</f>
        <v>20XX</v>
      </c>
      <c r="X10" t="str">
        <f>IF($W10="","",TRIM(INDEX(connections!$B:$B,ROW())))</f>
        <v>30XX</v>
      </c>
      <c r="Y10">
        <f t="shared" si="16"/>
        <v>5</v>
      </c>
      <c r="Z10">
        <f t="shared" si="17"/>
        <v>6</v>
      </c>
      <c r="AA10" t="str">
        <f t="shared" si="18"/>
        <v>Yes</v>
      </c>
      <c r="AB10" t="str">
        <f t="shared" si="19"/>
        <v>Yes</v>
      </c>
      <c r="AC10">
        <f t="shared" si="20"/>
        <v>1</v>
      </c>
      <c r="AD10">
        <f t="shared" si="21"/>
        <v>0</v>
      </c>
      <c r="AE10" t="str">
        <f t="shared" si="22"/>
        <v/>
      </c>
      <c r="AG10">
        <f t="shared" si="23"/>
        <v>1</v>
      </c>
      <c r="AH10" t="str">
        <f t="shared" si="24"/>
        <v>Yes</v>
      </c>
      <c r="AI10">
        <f t="shared" si="25"/>
        <v>1</v>
      </c>
      <c r="AJ10">
        <f t="shared" si="26"/>
        <v>1.0000100000000001</v>
      </c>
      <c r="AK10" t="str">
        <f t="shared" si="27"/>
        <v/>
      </c>
      <c r="AL10" t="str">
        <f>IF($A10="","",INDEX(games!$J:$J,ROW())&amp;"")</f>
        <v>https://store.steampowered.com/app/274700/868HACK/</v>
      </c>
    </row>
    <row r="11" spans="1:38" x14ac:dyDescent="0.25">
      <c r="A11" t="str">
        <f>IF(TRIM(INDEX(games!$A:$A,ROW()))="","",TRIM(INDEX(games!$A:$A,ROW())))</f>
        <v>9 Kings</v>
      </c>
      <c r="B11">
        <f>IF(OR($A11="",INDEX(games!$B:$B,ROW())=""),"",INDEX(games!$B:$B,ROW()))</f>
        <v>2024</v>
      </c>
      <c r="C11" t="str">
        <f>IF(OR($A11="",INDEX(games!$C:$C,ROW())=""),"",INDEX(games!$C:$C,ROW()))</f>
        <v>Deckbuilder</v>
      </c>
      <c r="D11">
        <f t="shared" si="0"/>
        <v>3</v>
      </c>
      <c r="E11">
        <f t="shared" si="1"/>
        <v>3</v>
      </c>
      <c r="F11">
        <f t="shared" si="2"/>
        <v>11</v>
      </c>
      <c r="G11" t="e">
        <f t="shared" si="3"/>
        <v>#N/A</v>
      </c>
      <c r="H11" t="e">
        <f t="shared" si="4"/>
        <v>#N/A</v>
      </c>
      <c r="I11" t="e">
        <f t="shared" si="5"/>
        <v>#N/A</v>
      </c>
      <c r="J11" t="e">
        <f t="shared" si="6"/>
        <v>#N/A</v>
      </c>
      <c r="K11">
        <f t="shared" si="7"/>
        <v>2024</v>
      </c>
      <c r="L11">
        <f t="shared" si="8"/>
        <v>3.2530000000000001</v>
      </c>
      <c r="M11" t="e">
        <f t="shared" si="9"/>
        <v>#N/A</v>
      </c>
      <c r="N11" t="e">
        <f t="shared" si="10"/>
        <v>#N/A</v>
      </c>
      <c r="O11">
        <f t="shared" si="11"/>
        <v>3.0000110000000002</v>
      </c>
      <c r="P11" t="str">
        <f>IF(OR($A11="",INDEX(games!$H:$H,ROW())=""),"",INDEX(games!$H:$H,ROW()))</f>
        <v>Yes</v>
      </c>
      <c r="Q11">
        <f t="shared" si="12"/>
        <v>3.0000110000000002</v>
      </c>
      <c r="T11">
        <f t="shared" si="13"/>
        <v>2010</v>
      </c>
      <c r="U11">
        <f t="shared" si="14"/>
        <v>2026</v>
      </c>
      <c r="V11">
        <f t="shared" si="15"/>
        <v>16</v>
      </c>
      <c r="W11" t="str">
        <f>IF(TRIM(INDEX(connections!$A:$A,ROW()))="","",TRIM(INDEX(connections!$A:$A,ROW())))</f>
        <v>Realm of the Mad God</v>
      </c>
      <c r="X11" t="str">
        <f>IF($W11="","",TRIM(INDEX(connections!$B:$B,ROW())))</f>
        <v>33 Immortals</v>
      </c>
      <c r="Y11">
        <f t="shared" si="16"/>
        <v>634</v>
      </c>
      <c r="Z11">
        <f t="shared" si="17"/>
        <v>7</v>
      </c>
      <c r="AA11" t="str">
        <f t="shared" si="18"/>
        <v>Yes</v>
      </c>
      <c r="AB11" t="str">
        <f t="shared" si="19"/>
        <v>Yes</v>
      </c>
      <c r="AC11">
        <f t="shared" si="20"/>
        <v>1</v>
      </c>
      <c r="AD11">
        <f t="shared" si="21"/>
        <v>0</v>
      </c>
      <c r="AE11" t="str">
        <f t="shared" si="22"/>
        <v/>
      </c>
      <c r="AG11">
        <f t="shared" si="23"/>
        <v>2</v>
      </c>
      <c r="AH11" t="str">
        <f t="shared" si="24"/>
        <v>Yes</v>
      </c>
      <c r="AI11">
        <f t="shared" si="25"/>
        <v>2</v>
      </c>
      <c r="AJ11">
        <f t="shared" si="26"/>
        <v>2.0000110000000002</v>
      </c>
      <c r="AK11" t="str">
        <f t="shared" si="27"/>
        <v/>
      </c>
      <c r="AL11" t="str">
        <f>IF($A11="","",INDEX(games!$J:$J,ROW())&amp;"")</f>
        <v>https://store.steampowered.com/app/2784470/9_Kings/</v>
      </c>
    </row>
    <row r="12" spans="1:38" x14ac:dyDescent="0.25">
      <c r="A12" t="str">
        <f>IF(TRIM(INDEX(games!$A:$A,ROW()))="","",TRIM(INDEX(games!$A:$A,ROW())))</f>
        <v>99 Levels to Hell</v>
      </c>
      <c r="B12">
        <f>IF(OR($A12="",INDEX(games!$B:$B,ROW())=""),"",INDEX(games!$B:$B,ROW()))</f>
        <v>2013</v>
      </c>
      <c r="C12" t="str">
        <f>IF(OR($A12="",INDEX(games!$C:$C,ROW())=""),"",INDEX(games!$C:$C,ROW()))</f>
        <v>Action</v>
      </c>
      <c r="D12">
        <f t="shared" si="0"/>
        <v>2</v>
      </c>
      <c r="E12">
        <f t="shared" si="1"/>
        <v>1</v>
      </c>
      <c r="F12">
        <f t="shared" si="2"/>
        <v>12</v>
      </c>
      <c r="G12">
        <f t="shared" si="3"/>
        <v>2013</v>
      </c>
      <c r="H12">
        <f t="shared" si="4"/>
        <v>1.276</v>
      </c>
      <c r="I12" t="e">
        <f t="shared" si="5"/>
        <v>#N/A</v>
      </c>
      <c r="J12" t="e">
        <f t="shared" si="6"/>
        <v>#N/A</v>
      </c>
      <c r="K12" t="e">
        <f t="shared" si="7"/>
        <v>#N/A</v>
      </c>
      <c r="L12" t="e">
        <f t="shared" si="8"/>
        <v>#N/A</v>
      </c>
      <c r="M12" t="e">
        <f t="shared" si="9"/>
        <v>#N/A</v>
      </c>
      <c r="N12" t="e">
        <f t="shared" si="10"/>
        <v>#N/A</v>
      </c>
      <c r="O12">
        <f t="shared" si="11"/>
        <v>2.0000119999999999</v>
      </c>
      <c r="P12" t="str">
        <f>IF(OR($A12="",INDEX(games!$H:$H,ROW())=""),"",INDEX(games!$H:$H,ROW()))</f>
        <v/>
      </c>
      <c r="Q12" t="str">
        <f t="shared" si="12"/>
        <v/>
      </c>
      <c r="T12">
        <f t="shared" si="13"/>
        <v>2017</v>
      </c>
      <c r="U12">
        <f t="shared" si="14"/>
        <v>2026</v>
      </c>
      <c r="V12">
        <f t="shared" si="15"/>
        <v>9</v>
      </c>
      <c r="W12" t="str">
        <f>IF(TRIM(INDEX(connections!$A:$A,ROW()))="","",TRIM(INDEX(connections!$A:$A,ROW())))</f>
        <v>Sundered</v>
      </c>
      <c r="X12" t="str">
        <f>IF($W12="","",TRIM(INDEX(connections!$B:$B,ROW())))</f>
        <v>33 Immortals</v>
      </c>
      <c r="Y12">
        <f t="shared" si="16"/>
        <v>788</v>
      </c>
      <c r="Z12">
        <f t="shared" si="17"/>
        <v>7</v>
      </c>
      <c r="AA12" t="str">
        <f t="shared" si="18"/>
        <v>Yes</v>
      </c>
      <c r="AB12" t="str">
        <f t="shared" si="19"/>
        <v>Yes</v>
      </c>
      <c r="AC12">
        <f t="shared" si="20"/>
        <v>1</v>
      </c>
      <c r="AD12">
        <f t="shared" si="21"/>
        <v>0</v>
      </c>
      <c r="AE12" t="str">
        <f t="shared" si="22"/>
        <v/>
      </c>
      <c r="AG12">
        <f t="shared" si="23"/>
        <v>2</v>
      </c>
      <c r="AH12" t="str">
        <f t="shared" si="24"/>
        <v/>
      </c>
      <c r="AI12" t="str">
        <f t="shared" si="25"/>
        <v/>
      </c>
      <c r="AJ12" t="str">
        <f t="shared" si="26"/>
        <v/>
      </c>
      <c r="AK12">
        <f t="shared" si="27"/>
        <v>2.0000119999999999</v>
      </c>
      <c r="AL12" t="str">
        <f>IF($A12="","",INDEX(games!$J:$J,ROW())&amp;"")</f>
        <v/>
      </c>
    </row>
    <row r="13" spans="1:38" x14ac:dyDescent="0.25">
      <c r="A13" t="str">
        <f>IF(TRIM(INDEX(games!$A:$A,ROW()))="","",TRIM(INDEX(games!$A:$A,ROW())))</f>
        <v>A la Card</v>
      </c>
      <c r="B13">
        <f>IF(OR($A13="",INDEX(games!$B:$B,ROW())=""),"",INDEX(games!$B:$B,ROW()))</f>
        <v>2025</v>
      </c>
      <c r="C13" t="str">
        <f>IF(OR($A13="",INDEX(games!$C:$C,ROW())=""),"",INDEX(games!$C:$C,ROW()))</f>
        <v>Deckbuilder</v>
      </c>
      <c r="D13">
        <f t="shared" si="0"/>
        <v>1</v>
      </c>
      <c r="E13">
        <f t="shared" si="1"/>
        <v>3</v>
      </c>
      <c r="F13">
        <f t="shared" si="2"/>
        <v>13</v>
      </c>
      <c r="G13" t="e">
        <f t="shared" si="3"/>
        <v>#N/A</v>
      </c>
      <c r="H13" t="e">
        <f t="shared" si="4"/>
        <v>#N/A</v>
      </c>
      <c r="I13" t="e">
        <f t="shared" si="5"/>
        <v>#N/A</v>
      </c>
      <c r="J13" t="e">
        <f t="shared" si="6"/>
        <v>#N/A</v>
      </c>
      <c r="K13">
        <f t="shared" si="7"/>
        <v>2025</v>
      </c>
      <c r="L13">
        <f t="shared" si="8"/>
        <v>3.2989999999999999</v>
      </c>
      <c r="M13" t="e">
        <f t="shared" si="9"/>
        <v>#N/A</v>
      </c>
      <c r="N13" t="e">
        <f t="shared" si="10"/>
        <v>#N/A</v>
      </c>
      <c r="O13">
        <f t="shared" si="11"/>
        <v>1.000013</v>
      </c>
      <c r="P13" t="str">
        <f>IF(OR($A13="",INDEX(games!$H:$H,ROW())=""),"",INDEX(games!$H:$H,ROW()))</f>
        <v/>
      </c>
      <c r="Q13" t="str">
        <f t="shared" si="12"/>
        <v/>
      </c>
      <c r="T13">
        <f t="shared" si="13"/>
        <v>2015</v>
      </c>
      <c r="U13">
        <f t="shared" si="14"/>
        <v>2026</v>
      </c>
      <c r="V13">
        <f t="shared" si="15"/>
        <v>11</v>
      </c>
      <c r="W13" t="str">
        <f>IF(TRIM(INDEX(connections!$A:$A,ROW()))="","",TRIM(INDEX(connections!$A:$A,ROW())))</f>
        <v>868-Hack</v>
      </c>
      <c r="X13" t="str">
        <f>IF($W13="","",TRIM(INDEX(connections!$B:$B,ROW())))</f>
        <v>868-Back</v>
      </c>
      <c r="Y13">
        <f t="shared" si="16"/>
        <v>9</v>
      </c>
      <c r="Z13">
        <f t="shared" si="17"/>
        <v>8</v>
      </c>
      <c r="AA13" t="str">
        <f t="shared" si="18"/>
        <v>Yes</v>
      </c>
      <c r="AB13" t="str">
        <f t="shared" si="19"/>
        <v/>
      </c>
      <c r="AC13" t="str">
        <f t="shared" si="20"/>
        <v/>
      </c>
      <c r="AD13">
        <f t="shared" si="21"/>
        <v>0</v>
      </c>
      <c r="AE13" t="str">
        <f t="shared" si="22"/>
        <v/>
      </c>
      <c r="AG13">
        <f t="shared" si="23"/>
        <v>1</v>
      </c>
      <c r="AH13" t="str">
        <f t="shared" si="24"/>
        <v/>
      </c>
      <c r="AI13" t="str">
        <f t="shared" si="25"/>
        <v/>
      </c>
      <c r="AJ13" t="str">
        <f t="shared" si="26"/>
        <v/>
      </c>
      <c r="AK13">
        <f t="shared" si="27"/>
        <v>1.000013</v>
      </c>
      <c r="AL13" t="str">
        <f>IF($A13="","",INDEX(games!$J:$J,ROW())&amp;"")</f>
        <v/>
      </c>
    </row>
    <row r="14" spans="1:38" x14ac:dyDescent="0.25">
      <c r="A14" t="str">
        <f>IF(TRIM(INDEX(games!$A:$A,ROW()))="","",TRIM(INDEX(games!$A:$A,ROW())))</f>
        <v>A Robot Named Fight!</v>
      </c>
      <c r="B14">
        <f>IF(OR($A14="",INDEX(games!$B:$B,ROW())=""),"",INDEX(games!$B:$B,ROW()))</f>
        <v>2017</v>
      </c>
      <c r="C14" t="str">
        <f>IF(OR($A14="",INDEX(games!$C:$C,ROW())=""),"",INDEX(games!$C:$C,ROW()))</f>
        <v>Action</v>
      </c>
      <c r="D14">
        <f t="shared" si="0"/>
        <v>1</v>
      </c>
      <c r="E14">
        <f t="shared" si="1"/>
        <v>1</v>
      </c>
      <c r="F14">
        <f t="shared" si="2"/>
        <v>14</v>
      </c>
      <c r="G14">
        <f t="shared" si="3"/>
        <v>2017</v>
      </c>
      <c r="H14">
        <f t="shared" si="4"/>
        <v>1.3220000000000001</v>
      </c>
      <c r="I14" t="e">
        <f t="shared" si="5"/>
        <v>#N/A</v>
      </c>
      <c r="J14" t="e">
        <f t="shared" si="6"/>
        <v>#N/A</v>
      </c>
      <c r="K14" t="e">
        <f t="shared" si="7"/>
        <v>#N/A</v>
      </c>
      <c r="L14" t="e">
        <f t="shared" si="8"/>
        <v>#N/A</v>
      </c>
      <c r="M14" t="e">
        <f t="shared" si="9"/>
        <v>#N/A</v>
      </c>
      <c r="N14" t="e">
        <f t="shared" si="10"/>
        <v>#N/A</v>
      </c>
      <c r="O14">
        <f t="shared" si="11"/>
        <v>1.000014</v>
      </c>
      <c r="P14" t="str">
        <f>IF(OR($A14="",INDEX(games!$H:$H,ROW())=""),"",INDEX(games!$H:$H,ROW()))</f>
        <v>Yes</v>
      </c>
      <c r="Q14">
        <f t="shared" si="12"/>
        <v>1.000014</v>
      </c>
      <c r="T14">
        <f t="shared" si="13"/>
        <v>1980</v>
      </c>
      <c r="U14">
        <f t="shared" si="14"/>
        <v>2015</v>
      </c>
      <c r="V14">
        <f t="shared" si="15"/>
        <v>35</v>
      </c>
      <c r="W14" t="str">
        <f>IF(TRIM(INDEX(connections!$A:$A,ROW()))="","",TRIM(INDEX(connections!$A:$A,ROW())))</f>
        <v>Rogue</v>
      </c>
      <c r="X14" t="str">
        <f>IF($W14="","",TRIM(INDEX(connections!$B:$B,ROW())))</f>
        <v>868-Hack</v>
      </c>
      <c r="Y14">
        <f t="shared" si="16"/>
        <v>659</v>
      </c>
      <c r="Z14">
        <f t="shared" si="17"/>
        <v>9</v>
      </c>
      <c r="AA14" t="str">
        <f t="shared" si="18"/>
        <v>Yes</v>
      </c>
      <c r="AB14" t="str">
        <f t="shared" si="19"/>
        <v>Yes</v>
      </c>
      <c r="AC14">
        <f t="shared" si="20"/>
        <v>1</v>
      </c>
      <c r="AD14">
        <f t="shared" si="21"/>
        <v>0</v>
      </c>
      <c r="AE14" t="str">
        <f t="shared" si="22"/>
        <v/>
      </c>
      <c r="AG14">
        <f t="shared" si="23"/>
        <v>1</v>
      </c>
      <c r="AH14" t="str">
        <f t="shared" si="24"/>
        <v>Yes</v>
      </c>
      <c r="AI14">
        <f t="shared" si="25"/>
        <v>1</v>
      </c>
      <c r="AJ14">
        <f t="shared" si="26"/>
        <v>1.000014</v>
      </c>
      <c r="AK14" t="str">
        <f t="shared" si="27"/>
        <v/>
      </c>
      <c r="AL14" t="str">
        <f>IF($A14="","",INDEX(games!$J:$J,ROW())&amp;"")</f>
        <v>https://store.steampowered.com/app/603530/A_Robot_Named_Fight/</v>
      </c>
    </row>
    <row r="15" spans="1:38" x14ac:dyDescent="0.25">
      <c r="A15" t="str">
        <f>IF(TRIM(INDEX(games!$A:$A,ROW()))="","",TRIM(INDEX(games!$A:$A,ROW())))</f>
        <v>Abandon Ship</v>
      </c>
      <c r="B15">
        <f>IF(OR($A15="",INDEX(games!$B:$B,ROW())=""),"",INDEX(games!$B:$B,ROW()))</f>
        <v>2019</v>
      </c>
      <c r="C15" t="str">
        <f>IF(OR($A15="",INDEX(games!$C:$C,ROW())=""),"",INDEX(games!$C:$C,ROW()))</f>
        <v>Strategy</v>
      </c>
      <c r="D15">
        <f t="shared" si="0"/>
        <v>1</v>
      </c>
      <c r="E15">
        <f t="shared" si="1"/>
        <v>2</v>
      </c>
      <c r="F15">
        <f t="shared" si="2"/>
        <v>15</v>
      </c>
      <c r="G15" t="e">
        <f t="shared" si="3"/>
        <v>#N/A</v>
      </c>
      <c r="H15" t="e">
        <f t="shared" si="4"/>
        <v>#N/A</v>
      </c>
      <c r="I15">
        <f t="shared" si="5"/>
        <v>2019</v>
      </c>
      <c r="J15">
        <f t="shared" si="6"/>
        <v>2.3449999999999998</v>
      </c>
      <c r="K15" t="e">
        <f t="shared" si="7"/>
        <v>#N/A</v>
      </c>
      <c r="L15" t="e">
        <f t="shared" si="8"/>
        <v>#N/A</v>
      </c>
      <c r="M15" t="e">
        <f t="shared" si="9"/>
        <v>#N/A</v>
      </c>
      <c r="N15" t="e">
        <f t="shared" si="10"/>
        <v>#N/A</v>
      </c>
      <c r="O15">
        <f t="shared" si="11"/>
        <v>1.0000150000000001</v>
      </c>
      <c r="P15" t="str">
        <f>IF(OR($A15="",INDEX(games!$H:$H,ROW())=""),"",INDEX(games!$H:$H,ROW()))</f>
        <v>Yes</v>
      </c>
      <c r="Q15">
        <f t="shared" si="12"/>
        <v>1.0000150000000001</v>
      </c>
      <c r="T15">
        <f t="shared" si="13"/>
        <v>2022</v>
      </c>
      <c r="U15">
        <f t="shared" si="14"/>
        <v>2024</v>
      </c>
      <c r="V15">
        <f t="shared" si="15"/>
        <v>2</v>
      </c>
      <c r="W15" t="str">
        <f>IF(TRIM(INDEX(connections!$A:$A,ROW()))="","",TRIM(INDEX(connections!$A:$A,ROW())))</f>
        <v>Seraph's Last Stand</v>
      </c>
      <c r="X15" t="str">
        <f>IF($W15="","",TRIM(INDEX(connections!$B:$B,ROW())))</f>
        <v>9 Kings</v>
      </c>
      <c r="Y15">
        <f t="shared" si="16"/>
        <v>705</v>
      </c>
      <c r="Z15">
        <f t="shared" si="17"/>
        <v>10</v>
      </c>
      <c r="AA15" t="str">
        <f t="shared" si="18"/>
        <v>Yes</v>
      </c>
      <c r="AB15" t="str">
        <f t="shared" si="19"/>
        <v>Yes</v>
      </c>
      <c r="AC15">
        <f t="shared" si="20"/>
        <v>1</v>
      </c>
      <c r="AD15">
        <f t="shared" si="21"/>
        <v>1</v>
      </c>
      <c r="AE15" t="str">
        <f t="shared" si="22"/>
        <v/>
      </c>
      <c r="AG15">
        <f t="shared" si="23"/>
        <v>1</v>
      </c>
      <c r="AH15" t="str">
        <f t="shared" si="24"/>
        <v>Yes</v>
      </c>
      <c r="AI15">
        <f t="shared" si="25"/>
        <v>1</v>
      </c>
      <c r="AJ15">
        <f t="shared" si="26"/>
        <v>1.0000150000000001</v>
      </c>
      <c r="AK15" t="str">
        <f t="shared" si="27"/>
        <v/>
      </c>
      <c r="AL15" t="str">
        <f>IF($A15="","",INDEX(games!$J:$J,ROW())&amp;"")</f>
        <v>https://store.steampowered.com/app/551860/Abandon_Ship/</v>
      </c>
    </row>
    <row r="16" spans="1:38" x14ac:dyDescent="0.25">
      <c r="A16" t="str">
        <f>IF(TRIM(INDEX(games!$A:$A,ROW()))="","",TRIM(INDEX(games!$A:$A,ROW())))</f>
        <v>Abandoned Archive</v>
      </c>
      <c r="B16">
        <f>IF(OR($A16="",INDEX(games!$B:$B,ROW())=""),"",INDEX(games!$B:$B,ROW()))</f>
        <v>2025</v>
      </c>
      <c r="C16" t="str">
        <f>IF(OR($A16="",INDEX(games!$C:$C,ROW())=""),"",INDEX(games!$C:$C,ROW()))</f>
        <v>Action</v>
      </c>
      <c r="D16">
        <f t="shared" si="0"/>
        <v>2</v>
      </c>
      <c r="E16">
        <f t="shared" si="1"/>
        <v>1</v>
      </c>
      <c r="F16">
        <f t="shared" si="2"/>
        <v>16</v>
      </c>
      <c r="G16">
        <f t="shared" si="3"/>
        <v>2025</v>
      </c>
      <c r="H16">
        <f t="shared" si="4"/>
        <v>1.3679999999999999</v>
      </c>
      <c r="I16" t="e">
        <f t="shared" si="5"/>
        <v>#N/A</v>
      </c>
      <c r="J16" t="e">
        <f t="shared" si="6"/>
        <v>#N/A</v>
      </c>
      <c r="K16" t="e">
        <f t="shared" si="7"/>
        <v>#N/A</v>
      </c>
      <c r="L16" t="e">
        <f t="shared" si="8"/>
        <v>#N/A</v>
      </c>
      <c r="M16" t="e">
        <f t="shared" si="9"/>
        <v>#N/A</v>
      </c>
      <c r="N16" t="e">
        <f t="shared" si="10"/>
        <v>#N/A</v>
      </c>
      <c r="O16">
        <f t="shared" si="11"/>
        <v>2.000016</v>
      </c>
      <c r="P16" t="str">
        <f>IF(OR($A16="",INDEX(games!$H:$H,ROW())=""),"",INDEX(games!$H:$H,ROW()))</f>
        <v/>
      </c>
      <c r="Q16" t="str">
        <f t="shared" si="12"/>
        <v/>
      </c>
      <c r="T16">
        <f t="shared" si="13"/>
        <v>2017</v>
      </c>
      <c r="U16">
        <f t="shared" si="14"/>
        <v>2024</v>
      </c>
      <c r="V16">
        <f t="shared" si="15"/>
        <v>7</v>
      </c>
      <c r="W16" t="str">
        <f>IF(TRIM(INDEX(connections!$A:$A,ROW()))="","",TRIM(INDEX(connections!$A:$A,ROW())))</f>
        <v>Slay the Spire</v>
      </c>
      <c r="X16" t="str">
        <f>IF($W16="","",TRIM(INDEX(connections!$B:$B,ROW())))</f>
        <v>9 Kings</v>
      </c>
      <c r="Y16">
        <f t="shared" si="16"/>
        <v>735</v>
      </c>
      <c r="Z16">
        <f t="shared" si="17"/>
        <v>10</v>
      </c>
      <c r="AA16" t="str">
        <f t="shared" si="18"/>
        <v>Yes</v>
      </c>
      <c r="AB16" t="str">
        <f t="shared" si="19"/>
        <v>Yes</v>
      </c>
      <c r="AC16">
        <f t="shared" si="20"/>
        <v>1</v>
      </c>
      <c r="AD16">
        <f t="shared" si="21"/>
        <v>0</v>
      </c>
      <c r="AE16" t="str">
        <f t="shared" si="22"/>
        <v/>
      </c>
      <c r="AG16">
        <f t="shared" si="23"/>
        <v>2</v>
      </c>
      <c r="AH16" t="str">
        <f t="shared" si="24"/>
        <v/>
      </c>
      <c r="AI16" t="str">
        <f t="shared" si="25"/>
        <v/>
      </c>
      <c r="AJ16" t="str">
        <f t="shared" si="26"/>
        <v/>
      </c>
      <c r="AK16">
        <f t="shared" si="27"/>
        <v>2.000016</v>
      </c>
      <c r="AL16" t="str">
        <f>IF($A16="","",INDEX(games!$J:$J,ROW())&amp;"")</f>
        <v/>
      </c>
    </row>
    <row r="17" spans="1:38" x14ac:dyDescent="0.25">
      <c r="A17" t="str">
        <f>IF(TRIM(INDEX(games!$A:$A,ROW()))="","",TRIM(INDEX(games!$A:$A,ROW())))</f>
        <v>Absolum</v>
      </c>
      <c r="B17">
        <f>IF(OR($A17="",INDEX(games!$B:$B,ROW())=""),"",INDEX(games!$B:$B,ROW()))</f>
        <v>2025</v>
      </c>
      <c r="C17" t="str">
        <f>IF(OR($A17="",INDEX(games!$C:$C,ROW())=""),"",INDEX(games!$C:$C,ROW()))</f>
        <v>Action</v>
      </c>
      <c r="D17">
        <f t="shared" si="0"/>
        <v>1</v>
      </c>
      <c r="E17">
        <f t="shared" si="1"/>
        <v>1</v>
      </c>
      <c r="F17">
        <f t="shared" si="2"/>
        <v>17</v>
      </c>
      <c r="G17">
        <f t="shared" si="3"/>
        <v>2025</v>
      </c>
      <c r="H17">
        <f t="shared" si="4"/>
        <v>1.391</v>
      </c>
      <c r="I17" t="e">
        <f t="shared" si="5"/>
        <v>#N/A</v>
      </c>
      <c r="J17" t="e">
        <f t="shared" si="6"/>
        <v>#N/A</v>
      </c>
      <c r="K17" t="e">
        <f t="shared" si="7"/>
        <v>#N/A</v>
      </c>
      <c r="L17" t="e">
        <f t="shared" si="8"/>
        <v>#N/A</v>
      </c>
      <c r="M17" t="e">
        <f t="shared" si="9"/>
        <v>#N/A</v>
      </c>
      <c r="N17" t="e">
        <f t="shared" si="10"/>
        <v>#N/A</v>
      </c>
      <c r="O17">
        <f t="shared" si="11"/>
        <v>1.0000169999999999</v>
      </c>
      <c r="P17" t="str">
        <f>IF(OR($A17="",INDEX(games!$H:$H,ROW())=""),"",INDEX(games!$H:$H,ROW()))</f>
        <v>Yes</v>
      </c>
      <c r="Q17">
        <f t="shared" si="12"/>
        <v>1.0000169999999999</v>
      </c>
      <c r="T17">
        <f t="shared" si="13"/>
        <v>2008</v>
      </c>
      <c r="U17">
        <f t="shared" si="14"/>
        <v>2013</v>
      </c>
      <c r="V17">
        <f t="shared" si="15"/>
        <v>5</v>
      </c>
      <c r="W17" t="str">
        <f>IF(TRIM(INDEX(connections!$A:$A,ROW()))="","",TRIM(INDEX(connections!$A:$A,ROW())))</f>
        <v>Spelunky Classic</v>
      </c>
      <c r="X17" t="str">
        <f>IF($W17="","",TRIM(INDEX(connections!$B:$B,ROW())))</f>
        <v>99 Levels to Hell</v>
      </c>
      <c r="Y17">
        <f t="shared" si="16"/>
        <v>763</v>
      </c>
      <c r="Z17">
        <f t="shared" si="17"/>
        <v>11</v>
      </c>
      <c r="AA17" t="str">
        <f t="shared" si="18"/>
        <v>Yes</v>
      </c>
      <c r="AB17" t="str">
        <f t="shared" si="19"/>
        <v/>
      </c>
      <c r="AC17" t="str">
        <f t="shared" si="20"/>
        <v/>
      </c>
      <c r="AD17">
        <f t="shared" si="21"/>
        <v>0</v>
      </c>
      <c r="AE17" t="str">
        <f t="shared" si="22"/>
        <v/>
      </c>
      <c r="AG17">
        <f t="shared" si="23"/>
        <v>1</v>
      </c>
      <c r="AH17" t="str">
        <f t="shared" si="24"/>
        <v>Yes</v>
      </c>
      <c r="AI17">
        <f t="shared" si="25"/>
        <v>1</v>
      </c>
      <c r="AJ17">
        <f t="shared" si="26"/>
        <v>1.0000169999999999</v>
      </c>
      <c r="AK17" t="str">
        <f t="shared" si="27"/>
        <v/>
      </c>
      <c r="AL17" t="str">
        <f>IF($A17="","",INDEX(games!$J:$J,ROW())&amp;"")</f>
        <v>https://store.steampowered.com/app/1904480/Absolum/</v>
      </c>
    </row>
    <row r="18" spans="1:38" x14ac:dyDescent="0.25">
      <c r="A18" t="str">
        <f>IF(TRIM(INDEX(games!$A:$A,ROW()))="","",TRIM(INDEX(games!$A:$A,ROW())))</f>
        <v>Abyssus</v>
      </c>
      <c r="B18">
        <f>IF(OR($A18="",INDEX(games!$B:$B,ROW())=""),"",INDEX(games!$B:$B,ROW()))</f>
        <v>2025</v>
      </c>
      <c r="C18" t="str">
        <f>IF(OR($A18="",INDEX(games!$C:$C,ROW())=""),"",INDEX(games!$C:$C,ROW()))</f>
        <v>Action</v>
      </c>
      <c r="D18">
        <f t="shared" si="0"/>
        <v>3</v>
      </c>
      <c r="E18">
        <f t="shared" si="1"/>
        <v>1</v>
      </c>
      <c r="F18">
        <f t="shared" si="2"/>
        <v>18</v>
      </c>
      <c r="G18">
        <f t="shared" si="3"/>
        <v>2025</v>
      </c>
      <c r="H18">
        <f t="shared" si="4"/>
        <v>1.4139999999999999</v>
      </c>
      <c r="I18" t="e">
        <f t="shared" si="5"/>
        <v>#N/A</v>
      </c>
      <c r="J18" t="e">
        <f t="shared" si="6"/>
        <v>#N/A</v>
      </c>
      <c r="K18" t="e">
        <f t="shared" si="7"/>
        <v>#N/A</v>
      </c>
      <c r="L18" t="e">
        <f t="shared" si="8"/>
        <v>#N/A</v>
      </c>
      <c r="M18" t="e">
        <f t="shared" si="9"/>
        <v>#N/A</v>
      </c>
      <c r="N18" t="e">
        <f t="shared" si="10"/>
        <v>#N/A</v>
      </c>
      <c r="O18">
        <f t="shared" si="11"/>
        <v>3.0000179999999999</v>
      </c>
      <c r="P18" t="str">
        <f>IF(OR($A18="",INDEX(games!$H:$H,ROW())=""),"",INDEX(games!$H:$H,ROW()))</f>
        <v>Yes</v>
      </c>
      <c r="Q18">
        <f t="shared" si="12"/>
        <v>3.0000179999999999</v>
      </c>
      <c r="T18">
        <f t="shared" si="13"/>
        <v>2011</v>
      </c>
      <c r="U18">
        <f t="shared" si="14"/>
        <v>2013</v>
      </c>
      <c r="V18">
        <f t="shared" si="15"/>
        <v>2</v>
      </c>
      <c r="W18" t="str">
        <f>IF(TRIM(INDEX(connections!$A:$A,ROW()))="","",TRIM(INDEX(connections!$A:$A,ROW())))</f>
        <v>The Binding of Isaac</v>
      </c>
      <c r="X18" t="str">
        <f>IF($W18="","",TRIM(INDEX(connections!$B:$B,ROW())))</f>
        <v>99 Levels to Hell</v>
      </c>
      <c r="Y18">
        <f t="shared" si="16"/>
        <v>824</v>
      </c>
      <c r="Z18">
        <f t="shared" si="17"/>
        <v>11</v>
      </c>
      <c r="AA18" t="str">
        <f t="shared" si="18"/>
        <v>Yes</v>
      </c>
      <c r="AB18" t="str">
        <f t="shared" si="19"/>
        <v/>
      </c>
      <c r="AC18" t="str">
        <f t="shared" si="20"/>
        <v/>
      </c>
      <c r="AD18">
        <f t="shared" si="21"/>
        <v>0</v>
      </c>
      <c r="AE18" t="str">
        <f t="shared" si="22"/>
        <v/>
      </c>
      <c r="AG18">
        <f t="shared" si="23"/>
        <v>3</v>
      </c>
      <c r="AH18" t="str">
        <f t="shared" si="24"/>
        <v>Yes</v>
      </c>
      <c r="AI18">
        <f t="shared" si="25"/>
        <v>3</v>
      </c>
      <c r="AJ18">
        <f t="shared" si="26"/>
        <v>3.0000179999999999</v>
      </c>
      <c r="AK18" t="str">
        <f t="shared" si="27"/>
        <v/>
      </c>
      <c r="AL18" t="str">
        <f>IF($A18="","",INDEX(games!$J:$J,ROW())&amp;"")</f>
        <v>https://store.steampowered.com/app/1721110/Abyssus/</v>
      </c>
    </row>
    <row r="19" spans="1:38" x14ac:dyDescent="0.25">
      <c r="A19" t="str">
        <f>IF(TRIM(INDEX(games!$A:$A,ROW()))="","",TRIM(INDEX(games!$A:$A,ROW())))</f>
        <v>Aces &amp; Adventures</v>
      </c>
      <c r="B19">
        <f>IF(OR($A19="",INDEX(games!$B:$B,ROW())=""),"",INDEX(games!$B:$B,ROW()))</f>
        <v>2023</v>
      </c>
      <c r="C19" t="str">
        <f>IF(OR($A19="",INDEX(games!$C:$C,ROW())=""),"",INDEX(games!$C:$C,ROW()))</f>
        <v>Deckbuilder</v>
      </c>
      <c r="D19">
        <f t="shared" si="0"/>
        <v>2</v>
      </c>
      <c r="E19">
        <f t="shared" si="1"/>
        <v>3</v>
      </c>
      <c r="F19">
        <f t="shared" si="2"/>
        <v>19</v>
      </c>
      <c r="G19" t="e">
        <f t="shared" si="3"/>
        <v>#N/A</v>
      </c>
      <c r="H19" t="e">
        <f t="shared" si="4"/>
        <v>#N/A</v>
      </c>
      <c r="I19" t="e">
        <f t="shared" si="5"/>
        <v>#N/A</v>
      </c>
      <c r="J19" t="e">
        <f t="shared" si="6"/>
        <v>#N/A</v>
      </c>
      <c r="K19">
        <f t="shared" si="7"/>
        <v>2023</v>
      </c>
      <c r="L19">
        <f t="shared" si="8"/>
        <v>3.4369999999999998</v>
      </c>
      <c r="M19" t="e">
        <f t="shared" si="9"/>
        <v>#N/A</v>
      </c>
      <c r="N19" t="e">
        <f t="shared" si="10"/>
        <v>#N/A</v>
      </c>
      <c r="O19">
        <f t="shared" si="11"/>
        <v>2.000019</v>
      </c>
      <c r="P19" t="str">
        <f>IF(OR($A19="",INDEX(games!$H:$H,ROW())=""),"",INDEX(games!$H:$H,ROW()))</f>
        <v>Yes</v>
      </c>
      <c r="Q19">
        <f t="shared" si="12"/>
        <v>2.000019</v>
      </c>
      <c r="T19">
        <f t="shared" si="13"/>
        <v>2017</v>
      </c>
      <c r="U19">
        <f t="shared" si="14"/>
        <v>2025</v>
      </c>
      <c r="V19">
        <f t="shared" si="15"/>
        <v>8</v>
      </c>
      <c r="W19" t="str">
        <f>IF(TRIM(INDEX(connections!$A:$A,ROW()))="","",TRIM(INDEX(connections!$A:$A,ROW())))</f>
        <v>Slay the Spire</v>
      </c>
      <c r="X19" t="str">
        <f>IF($W19="","",TRIM(INDEX(connections!$B:$B,ROW())))</f>
        <v>A la Card</v>
      </c>
      <c r="Y19">
        <f t="shared" si="16"/>
        <v>735</v>
      </c>
      <c r="Z19">
        <f t="shared" si="17"/>
        <v>12</v>
      </c>
      <c r="AA19" t="str">
        <f t="shared" si="18"/>
        <v>Yes</v>
      </c>
      <c r="AB19" t="str">
        <f t="shared" si="19"/>
        <v/>
      </c>
      <c r="AC19" t="str">
        <f t="shared" si="20"/>
        <v/>
      </c>
      <c r="AD19">
        <f t="shared" si="21"/>
        <v>0</v>
      </c>
      <c r="AE19" t="str">
        <f t="shared" si="22"/>
        <v/>
      </c>
      <c r="AG19">
        <f t="shared" si="23"/>
        <v>1</v>
      </c>
      <c r="AH19" t="str">
        <f t="shared" si="24"/>
        <v>Yes</v>
      </c>
      <c r="AI19">
        <f t="shared" si="25"/>
        <v>1</v>
      </c>
      <c r="AJ19">
        <f t="shared" si="26"/>
        <v>1.000019</v>
      </c>
      <c r="AK19" t="str">
        <f t="shared" si="27"/>
        <v/>
      </c>
      <c r="AL19" t="str">
        <f>IF($A19="","",INDEX(games!$J:$J,ROW())&amp;"")</f>
        <v>https://store.steampowered.com/app/1815570/Aces__Adventures/</v>
      </c>
    </row>
    <row r="20" spans="1:38" x14ac:dyDescent="0.25">
      <c r="A20" t="str">
        <f>IF(TRIM(INDEX(games!$A:$A,ROW()))="","",TRIM(INDEX(games!$A:$A,ROW())))</f>
        <v>Across the Obelisk</v>
      </c>
      <c r="B20">
        <f>IF(OR($A20="",INDEX(games!$B:$B,ROW())=""),"",INDEX(games!$B:$B,ROW()))</f>
        <v>2021</v>
      </c>
      <c r="C20" t="str">
        <f>IF(OR($A20="",INDEX(games!$C:$C,ROW())=""),"",INDEX(games!$C:$C,ROW()))</f>
        <v>Deckbuilder</v>
      </c>
      <c r="D20">
        <f t="shared" si="0"/>
        <v>3</v>
      </c>
      <c r="E20">
        <f t="shared" si="1"/>
        <v>3</v>
      </c>
      <c r="F20">
        <f t="shared" si="2"/>
        <v>20</v>
      </c>
      <c r="G20" t="e">
        <f t="shared" si="3"/>
        <v>#N/A</v>
      </c>
      <c r="H20" t="e">
        <f t="shared" si="4"/>
        <v>#N/A</v>
      </c>
      <c r="I20" t="e">
        <f t="shared" si="5"/>
        <v>#N/A</v>
      </c>
      <c r="J20" t="e">
        <f t="shared" si="6"/>
        <v>#N/A</v>
      </c>
      <c r="K20">
        <f t="shared" si="7"/>
        <v>2021</v>
      </c>
      <c r="L20">
        <f t="shared" si="8"/>
        <v>3.46</v>
      </c>
      <c r="M20" t="e">
        <f t="shared" si="9"/>
        <v>#N/A</v>
      </c>
      <c r="N20" t="e">
        <f t="shared" si="10"/>
        <v>#N/A</v>
      </c>
      <c r="O20">
        <f t="shared" si="11"/>
        <v>3.0000200000000001</v>
      </c>
      <c r="P20" t="str">
        <f>IF(OR($A20="",INDEX(games!$H:$H,ROW())=""),"",INDEX(games!$H:$H,ROW()))</f>
        <v>Yes</v>
      </c>
      <c r="Q20">
        <f t="shared" si="12"/>
        <v>3.0000200000000001</v>
      </c>
      <c r="T20">
        <f t="shared" si="13"/>
        <v>2011</v>
      </c>
      <c r="U20">
        <f t="shared" si="14"/>
        <v>2017</v>
      </c>
      <c r="V20">
        <f t="shared" si="15"/>
        <v>6</v>
      </c>
      <c r="W20" t="str">
        <f>IF(TRIM(INDEX(connections!$A:$A,ROW()))="","",TRIM(INDEX(connections!$A:$A,ROW())))</f>
        <v>The Binding of Isaac</v>
      </c>
      <c r="X20" t="str">
        <f>IF($W20="","",TRIM(INDEX(connections!$B:$B,ROW())))</f>
        <v>A Robot Named Fight!</v>
      </c>
      <c r="Y20">
        <f t="shared" si="16"/>
        <v>824</v>
      </c>
      <c r="Z20">
        <f t="shared" si="17"/>
        <v>13</v>
      </c>
      <c r="AA20" t="str">
        <f t="shared" si="18"/>
        <v>Yes</v>
      </c>
      <c r="AB20" t="str">
        <f t="shared" si="19"/>
        <v>Yes</v>
      </c>
      <c r="AC20">
        <f t="shared" si="20"/>
        <v>1</v>
      </c>
      <c r="AD20">
        <f t="shared" si="21"/>
        <v>0</v>
      </c>
      <c r="AE20" t="str">
        <f t="shared" si="22"/>
        <v/>
      </c>
      <c r="AG20">
        <f t="shared" si="23"/>
        <v>3</v>
      </c>
      <c r="AH20" t="str">
        <f t="shared" si="24"/>
        <v>Yes</v>
      </c>
      <c r="AI20">
        <f t="shared" si="25"/>
        <v>3</v>
      </c>
      <c r="AJ20">
        <f t="shared" si="26"/>
        <v>3.0000200000000001</v>
      </c>
      <c r="AK20" t="str">
        <f t="shared" si="27"/>
        <v/>
      </c>
      <c r="AL20" t="str">
        <f>IF($A20="","",INDEX(games!$J:$J,ROW())&amp;"")</f>
        <v>https://store.steampowered.com/app/1385380/Across_the_Obelisk/</v>
      </c>
    </row>
    <row r="21" spans="1:38" x14ac:dyDescent="0.25">
      <c r="A21" t="str">
        <f>IF(TRIM(INDEX(games!$A:$A,ROW()))="","",TRIM(INDEX(games!$A:$A,ROW())))</f>
        <v>Aethermancer</v>
      </c>
      <c r="B21">
        <f>IF(OR($A21="",INDEX(games!$B:$B,ROW())=""),"",INDEX(games!$B:$B,ROW()))</f>
        <v>2025</v>
      </c>
      <c r="C21" t="str">
        <f>IF(OR($A21="",INDEX(games!$C:$C,ROW())=""),"",INDEX(games!$C:$C,ROW()))</f>
        <v>Strategy</v>
      </c>
      <c r="D21">
        <f t="shared" si="0"/>
        <v>2</v>
      </c>
      <c r="E21">
        <f t="shared" si="1"/>
        <v>2</v>
      </c>
      <c r="F21">
        <f t="shared" si="2"/>
        <v>21</v>
      </c>
      <c r="G21" t="e">
        <f t="shared" si="3"/>
        <v>#N/A</v>
      </c>
      <c r="H21" t="e">
        <f t="shared" si="4"/>
        <v>#N/A</v>
      </c>
      <c r="I21">
        <f t="shared" si="5"/>
        <v>2025</v>
      </c>
      <c r="J21">
        <f t="shared" si="6"/>
        <v>2.4830000000000001</v>
      </c>
      <c r="K21" t="e">
        <f t="shared" si="7"/>
        <v>#N/A</v>
      </c>
      <c r="L21" t="e">
        <f t="shared" si="8"/>
        <v>#N/A</v>
      </c>
      <c r="M21" t="e">
        <f t="shared" si="9"/>
        <v>#N/A</v>
      </c>
      <c r="N21" t="e">
        <f t="shared" si="10"/>
        <v>#N/A</v>
      </c>
      <c r="O21">
        <f t="shared" si="11"/>
        <v>2.0000209999999998</v>
      </c>
      <c r="P21" t="str">
        <f>IF(OR($A21="",INDEX(games!$H:$H,ROW())=""),"",INDEX(games!$H:$H,ROW()))</f>
        <v>Yes</v>
      </c>
      <c r="Q21">
        <f t="shared" si="12"/>
        <v>2.0000209999999998</v>
      </c>
      <c r="T21">
        <f t="shared" si="13"/>
        <v>2012</v>
      </c>
      <c r="U21">
        <f t="shared" si="14"/>
        <v>2019</v>
      </c>
      <c r="V21">
        <f t="shared" si="15"/>
        <v>7</v>
      </c>
      <c r="W21" t="str">
        <f>IF(TRIM(INDEX(connections!$A:$A,ROW()))="","",TRIM(INDEX(connections!$A:$A,ROW())))</f>
        <v>FTL</v>
      </c>
      <c r="X21" t="str">
        <f>IF($W21="","",TRIM(INDEX(connections!$B:$B,ROW())))</f>
        <v>Abandon Ship</v>
      </c>
      <c r="Y21">
        <f t="shared" si="16"/>
        <v>311</v>
      </c>
      <c r="Z21">
        <f t="shared" si="17"/>
        <v>14</v>
      </c>
      <c r="AA21" t="str">
        <f t="shared" si="18"/>
        <v>Yes</v>
      </c>
      <c r="AB21" t="str">
        <f t="shared" si="19"/>
        <v>Yes</v>
      </c>
      <c r="AC21">
        <f t="shared" si="20"/>
        <v>1</v>
      </c>
      <c r="AD21">
        <f t="shared" si="21"/>
        <v>0</v>
      </c>
      <c r="AE21" t="str">
        <f t="shared" si="22"/>
        <v/>
      </c>
      <c r="AG21">
        <f t="shared" si="23"/>
        <v>1</v>
      </c>
      <c r="AH21" t="str">
        <f t="shared" si="24"/>
        <v>Yes</v>
      </c>
      <c r="AI21">
        <f t="shared" si="25"/>
        <v>1</v>
      </c>
      <c r="AJ21">
        <f t="shared" si="26"/>
        <v>1.000021</v>
      </c>
      <c r="AK21" t="str">
        <f t="shared" si="27"/>
        <v/>
      </c>
      <c r="AL21" t="str">
        <f>IF($A21="","",INDEX(games!$J:$J,ROW())&amp;"")</f>
        <v>https://store.steampowered.com/app/2288470/Aethermancer/</v>
      </c>
    </row>
    <row r="22" spans="1:38" x14ac:dyDescent="0.25">
      <c r="A22" t="str">
        <f>IF(TRIM(INDEX(games!$A:$A,ROW()))="","",TRIM(INDEX(games!$A:$A,ROW())))</f>
        <v>AK-xolotl</v>
      </c>
      <c r="B22">
        <f>IF(OR($A22="",INDEX(games!$B:$B,ROW())=""),"",INDEX(games!$B:$B,ROW()))</f>
        <v>2023</v>
      </c>
      <c r="C22" t="str">
        <f>IF(OR($A22="",INDEX(games!$C:$C,ROW())=""),"",INDEX(games!$C:$C,ROW()))</f>
        <v>Action</v>
      </c>
      <c r="D22">
        <f t="shared" si="0"/>
        <v>2</v>
      </c>
      <c r="E22">
        <f t="shared" si="1"/>
        <v>1</v>
      </c>
      <c r="F22">
        <f t="shared" si="2"/>
        <v>22</v>
      </c>
      <c r="G22">
        <f t="shared" si="3"/>
        <v>2023</v>
      </c>
      <c r="H22">
        <f t="shared" si="4"/>
        <v>1.506</v>
      </c>
      <c r="I22" t="e">
        <f t="shared" si="5"/>
        <v>#N/A</v>
      </c>
      <c r="J22" t="e">
        <f t="shared" si="6"/>
        <v>#N/A</v>
      </c>
      <c r="K22" t="e">
        <f t="shared" si="7"/>
        <v>#N/A</v>
      </c>
      <c r="L22" t="e">
        <f t="shared" si="8"/>
        <v>#N/A</v>
      </c>
      <c r="M22" t="e">
        <f t="shared" si="9"/>
        <v>#N/A</v>
      </c>
      <c r="N22" t="e">
        <f t="shared" si="10"/>
        <v>#N/A</v>
      </c>
      <c r="O22">
        <f t="shared" si="11"/>
        <v>2.000022</v>
      </c>
      <c r="P22" t="str">
        <f>IF(OR($A22="",INDEX(games!$H:$H,ROW())=""),"",INDEX(games!$H:$H,ROW()))</f>
        <v>Yes</v>
      </c>
      <c r="Q22">
        <f t="shared" si="12"/>
        <v>2.000022</v>
      </c>
      <c r="T22">
        <f t="shared" si="13"/>
        <v>2016</v>
      </c>
      <c r="U22">
        <f t="shared" si="14"/>
        <v>2025</v>
      </c>
      <c r="V22">
        <f t="shared" si="15"/>
        <v>9</v>
      </c>
      <c r="W22" t="str">
        <f>IF(TRIM(INDEX(connections!$A:$A,ROW()))="","",TRIM(INDEX(connections!$A:$A,ROW())))</f>
        <v>Enter the Gungeon</v>
      </c>
      <c r="X22" t="str">
        <f>IF($W22="","",TRIM(INDEX(connections!$B:$B,ROW())))</f>
        <v>Abandoned Archive</v>
      </c>
      <c r="Y22">
        <f t="shared" si="16"/>
        <v>282</v>
      </c>
      <c r="Z22">
        <f t="shared" si="17"/>
        <v>15</v>
      </c>
      <c r="AA22" t="str">
        <f t="shared" si="18"/>
        <v>Yes</v>
      </c>
      <c r="AB22" t="str">
        <f t="shared" si="19"/>
        <v/>
      </c>
      <c r="AC22" t="str">
        <f t="shared" si="20"/>
        <v/>
      </c>
      <c r="AD22">
        <f t="shared" si="21"/>
        <v>0</v>
      </c>
      <c r="AE22" t="str">
        <f t="shared" si="22"/>
        <v/>
      </c>
      <c r="AG22">
        <f t="shared" si="23"/>
        <v>2</v>
      </c>
      <c r="AH22" t="str">
        <f t="shared" si="24"/>
        <v>Yes</v>
      </c>
      <c r="AI22">
        <f t="shared" si="25"/>
        <v>2</v>
      </c>
      <c r="AJ22">
        <f t="shared" si="26"/>
        <v>2.000022</v>
      </c>
      <c r="AK22" t="str">
        <f t="shared" si="27"/>
        <v/>
      </c>
      <c r="AL22" t="str">
        <f>IF($A22="","",INDEX(games!$J:$J,ROW())&amp;"")</f>
        <v>https://store.steampowered.com/app/1479140/AKxolotl_Together/</v>
      </c>
    </row>
    <row r="23" spans="1:38" x14ac:dyDescent="0.25">
      <c r="A23" t="str">
        <f>IF(TRIM(INDEX(games!$A:$A,ROW()))="","",TRIM(INDEX(games!$A:$A,ROW())))</f>
        <v>Alina of the Arena</v>
      </c>
      <c r="B23">
        <f>IF(OR($A23="",INDEX(games!$B:$B,ROW())=""),"",INDEX(games!$B:$B,ROW()))</f>
        <v>2022</v>
      </c>
      <c r="C23" t="str">
        <f>IF(OR($A23="",INDEX(games!$C:$C,ROW())=""),"",INDEX(games!$C:$C,ROW()))</f>
        <v>Deckbuilder</v>
      </c>
      <c r="D23">
        <f t="shared" si="0"/>
        <v>2</v>
      </c>
      <c r="E23">
        <f t="shared" si="1"/>
        <v>3</v>
      </c>
      <c r="F23">
        <f t="shared" si="2"/>
        <v>23</v>
      </c>
      <c r="G23" t="e">
        <f t="shared" si="3"/>
        <v>#N/A</v>
      </c>
      <c r="H23" t="e">
        <f t="shared" si="4"/>
        <v>#N/A</v>
      </c>
      <c r="I23" t="e">
        <f t="shared" si="5"/>
        <v>#N/A</v>
      </c>
      <c r="J23" t="e">
        <f t="shared" si="6"/>
        <v>#N/A</v>
      </c>
      <c r="K23">
        <f t="shared" si="7"/>
        <v>2022</v>
      </c>
      <c r="L23">
        <f t="shared" si="8"/>
        <v>3.5289999999999999</v>
      </c>
      <c r="M23" t="e">
        <f t="shared" si="9"/>
        <v>#N/A</v>
      </c>
      <c r="N23" t="e">
        <f t="shared" si="10"/>
        <v>#N/A</v>
      </c>
      <c r="O23">
        <f t="shared" si="11"/>
        <v>2.0000230000000001</v>
      </c>
      <c r="P23" t="str">
        <f>IF(OR($A23="",INDEX(games!$H:$H,ROW())=""),"",INDEX(games!$H:$H,ROW()))</f>
        <v>Yes</v>
      </c>
      <c r="Q23">
        <f t="shared" si="12"/>
        <v>2.0000230000000001</v>
      </c>
      <c r="T23">
        <f t="shared" si="13"/>
        <v>2018</v>
      </c>
      <c r="U23">
        <f t="shared" si="14"/>
        <v>2025</v>
      </c>
      <c r="V23">
        <f t="shared" si="15"/>
        <v>7</v>
      </c>
      <c r="W23" t="str">
        <f>IF(TRIM(INDEX(connections!$A:$A,ROW()))="","",TRIM(INDEX(connections!$A:$A,ROW())))</f>
        <v>Wizard of Legend</v>
      </c>
      <c r="X23" t="str">
        <f>IF($W23="","",TRIM(INDEX(connections!$B:$B,ROW())))</f>
        <v>Abandoned Archive</v>
      </c>
      <c r="Y23">
        <f t="shared" si="16"/>
        <v>934</v>
      </c>
      <c r="Z23">
        <f t="shared" si="17"/>
        <v>15</v>
      </c>
      <c r="AA23" t="str">
        <f t="shared" si="18"/>
        <v>Yes</v>
      </c>
      <c r="AB23" t="str">
        <f t="shared" si="19"/>
        <v/>
      </c>
      <c r="AC23" t="str">
        <f t="shared" si="20"/>
        <v/>
      </c>
      <c r="AD23">
        <f t="shared" si="21"/>
        <v>0</v>
      </c>
      <c r="AE23" t="str">
        <f t="shared" si="22"/>
        <v/>
      </c>
      <c r="AG23">
        <f t="shared" si="23"/>
        <v>2</v>
      </c>
      <c r="AH23" t="str">
        <f t="shared" si="24"/>
        <v>Yes</v>
      </c>
      <c r="AI23">
        <f t="shared" si="25"/>
        <v>2</v>
      </c>
      <c r="AJ23">
        <f t="shared" si="26"/>
        <v>2.0000230000000001</v>
      </c>
      <c r="AK23" t="str">
        <f t="shared" si="27"/>
        <v/>
      </c>
      <c r="AL23" t="str">
        <f>IF($A23="","",INDEX(games!$J:$J,ROW())&amp;"")</f>
        <v>https://store.steampowered.com/app/1668690/Alina_of_the_Arena/</v>
      </c>
    </row>
    <row r="24" spans="1:38" x14ac:dyDescent="0.25">
      <c r="A24" t="str">
        <f>IF(TRIM(INDEX(games!$A:$A,ROW()))="","",TRIM(INDEX(games!$A:$A,ROW())))</f>
        <v>An Amazing Wizard</v>
      </c>
      <c r="B24">
        <f>IF(OR($A24="",INDEX(games!$B:$B,ROW())=""),"",INDEX(games!$B:$B,ROW()))</f>
        <v>2025</v>
      </c>
      <c r="C24" t="str">
        <f>IF(OR($A24="",INDEX(games!$C:$C,ROW())=""),"",INDEX(games!$C:$C,ROW()))</f>
        <v>Action</v>
      </c>
      <c r="D24">
        <f t="shared" si="0"/>
        <v>3</v>
      </c>
      <c r="E24">
        <f t="shared" si="1"/>
        <v>1</v>
      </c>
      <c r="F24">
        <f t="shared" si="2"/>
        <v>24</v>
      </c>
      <c r="G24">
        <f t="shared" si="3"/>
        <v>2025</v>
      </c>
      <c r="H24">
        <f t="shared" si="4"/>
        <v>1.552</v>
      </c>
      <c r="I24" t="e">
        <f t="shared" si="5"/>
        <v>#N/A</v>
      </c>
      <c r="J24" t="e">
        <f t="shared" si="6"/>
        <v>#N/A</v>
      </c>
      <c r="K24" t="e">
        <f t="shared" si="7"/>
        <v>#N/A</v>
      </c>
      <c r="L24" t="e">
        <f t="shared" si="8"/>
        <v>#N/A</v>
      </c>
      <c r="M24" t="e">
        <f t="shared" si="9"/>
        <v>#N/A</v>
      </c>
      <c r="N24" t="e">
        <f t="shared" si="10"/>
        <v>#N/A</v>
      </c>
      <c r="O24">
        <f t="shared" si="11"/>
        <v>3.0000239999999998</v>
      </c>
      <c r="P24" t="str">
        <f>IF(OR($A24="",INDEX(games!$H:$H,ROW())=""),"",INDEX(games!$H:$H,ROW()))</f>
        <v/>
      </c>
      <c r="Q24" t="str">
        <f t="shared" si="12"/>
        <v/>
      </c>
      <c r="T24">
        <f t="shared" si="13"/>
        <v>2018</v>
      </c>
      <c r="U24">
        <f t="shared" si="14"/>
        <v>2025</v>
      </c>
      <c r="V24">
        <f t="shared" si="15"/>
        <v>7</v>
      </c>
      <c r="W24" t="str">
        <f>IF(TRIM(INDEX(connections!$A:$A,ROW()))="","",TRIM(INDEX(connections!$A:$A,ROW())))</f>
        <v>Dead Cells</v>
      </c>
      <c r="X24" t="str">
        <f>IF($W24="","",TRIM(INDEX(connections!$B:$B,ROW())))</f>
        <v>Absolum</v>
      </c>
      <c r="Y24">
        <f t="shared" si="16"/>
        <v>187</v>
      </c>
      <c r="Z24">
        <f t="shared" si="17"/>
        <v>16</v>
      </c>
      <c r="AA24" t="str">
        <f t="shared" si="18"/>
        <v>Yes</v>
      </c>
      <c r="AB24" t="str">
        <f t="shared" si="19"/>
        <v>Yes</v>
      </c>
      <c r="AC24">
        <f t="shared" si="20"/>
        <v>1</v>
      </c>
      <c r="AD24">
        <f t="shared" si="21"/>
        <v>0</v>
      </c>
      <c r="AE24" t="str">
        <f t="shared" si="22"/>
        <v/>
      </c>
      <c r="AG24">
        <f t="shared" si="23"/>
        <v>3</v>
      </c>
      <c r="AH24" t="str">
        <f t="shared" si="24"/>
        <v/>
      </c>
      <c r="AI24" t="str">
        <f t="shared" si="25"/>
        <v/>
      </c>
      <c r="AJ24" t="str">
        <f t="shared" si="26"/>
        <v/>
      </c>
      <c r="AK24">
        <f t="shared" si="27"/>
        <v>3.0000239999999998</v>
      </c>
      <c r="AL24" t="str">
        <f>IF($A24="","",INDEX(games!$J:$J,ROW())&amp;"")</f>
        <v>https://store.steampowered.com/app/1372660/An_Amazing_Wizard/</v>
      </c>
    </row>
    <row r="25" spans="1:38" x14ac:dyDescent="0.25">
      <c r="A25" t="str">
        <f>IF(TRIM(INDEX(games!$A:$A,ROW()))="","",TRIM(INDEX(games!$A:$A,ROW())))</f>
        <v>Ancient Domains of Mystery</v>
      </c>
      <c r="B25">
        <f>IF(OR($A25="",INDEX(games!$B:$B,ROW())=""),"",INDEX(games!$B:$B,ROW()))</f>
        <v>1994</v>
      </c>
      <c r="C25" t="str">
        <f>IF(OR($A25="",INDEX(games!$C:$C,ROW())=""),"",INDEX(games!$C:$C,ROW()))</f>
        <v>Traditional</v>
      </c>
      <c r="D25">
        <f t="shared" si="0"/>
        <v>22</v>
      </c>
      <c r="E25">
        <f t="shared" si="1"/>
        <v>4</v>
      </c>
      <c r="F25">
        <f t="shared" si="2"/>
        <v>25</v>
      </c>
      <c r="G25" t="e">
        <f t="shared" si="3"/>
        <v>#N/A</v>
      </c>
      <c r="H25" t="e">
        <f t="shared" si="4"/>
        <v>#N/A</v>
      </c>
      <c r="I25" t="e">
        <f t="shared" si="5"/>
        <v>#N/A</v>
      </c>
      <c r="J25" t="e">
        <f t="shared" si="6"/>
        <v>#N/A</v>
      </c>
      <c r="K25" t="e">
        <f t="shared" si="7"/>
        <v>#N/A</v>
      </c>
      <c r="L25" t="e">
        <f t="shared" si="8"/>
        <v>#N/A</v>
      </c>
      <c r="M25">
        <f t="shared" si="9"/>
        <v>1994</v>
      </c>
      <c r="N25">
        <f t="shared" si="10"/>
        <v>4.5750000000000002</v>
      </c>
      <c r="O25">
        <f t="shared" si="11"/>
        <v>22.000025000000001</v>
      </c>
      <c r="P25" t="str">
        <f>IF(OR($A25="",INDEX(games!$H:$H,ROW())=""),"",INDEX(games!$H:$H,ROW()))</f>
        <v>Yes</v>
      </c>
      <c r="Q25">
        <f t="shared" si="12"/>
        <v>22.000025000000001</v>
      </c>
      <c r="T25">
        <f t="shared" si="13"/>
        <v>2020</v>
      </c>
      <c r="U25">
        <f t="shared" si="14"/>
        <v>2025</v>
      </c>
      <c r="V25">
        <f t="shared" si="15"/>
        <v>5</v>
      </c>
      <c r="W25" t="str">
        <f>IF(TRIM(INDEX(connections!$A:$A,ROW()))="","",TRIM(INDEX(connections!$A:$A,ROW())))</f>
        <v>Gunfire Reborn</v>
      </c>
      <c r="X25" t="str">
        <f>IF($W25="","",TRIM(INDEX(connections!$B:$B,ROW())))</f>
        <v>Abyssus</v>
      </c>
      <c r="Y25">
        <f t="shared" si="16"/>
        <v>352</v>
      </c>
      <c r="Z25">
        <f t="shared" si="17"/>
        <v>17</v>
      </c>
      <c r="AA25" t="str">
        <f t="shared" si="18"/>
        <v>Yes</v>
      </c>
      <c r="AB25" t="str">
        <f t="shared" si="19"/>
        <v>Yes</v>
      </c>
      <c r="AC25">
        <f t="shared" si="20"/>
        <v>1</v>
      </c>
      <c r="AD25">
        <f t="shared" si="21"/>
        <v>0</v>
      </c>
      <c r="AE25" t="str">
        <f t="shared" si="22"/>
        <v/>
      </c>
      <c r="AG25">
        <f t="shared" si="23"/>
        <v>16</v>
      </c>
      <c r="AH25" t="str">
        <f t="shared" si="24"/>
        <v>Yes</v>
      </c>
      <c r="AI25">
        <f t="shared" si="25"/>
        <v>16</v>
      </c>
      <c r="AJ25">
        <f t="shared" si="26"/>
        <v>16.000025000000001</v>
      </c>
      <c r="AK25" t="str">
        <f t="shared" si="27"/>
        <v/>
      </c>
      <c r="AL25" t="str">
        <f>IF($A25="","",INDEX(games!$J:$J,ROW())&amp;"")</f>
        <v>https://store.steampowered.com/app/333300/ADOM_Ancient_Domains_Of_Mystery/</v>
      </c>
    </row>
    <row r="26" spans="1:38" x14ac:dyDescent="0.25">
      <c r="A26" t="str">
        <f>IF(TRIM(INDEX(games!$A:$A,ROW()))="","",TRIM(INDEX(games!$A:$A,ROW())))</f>
        <v>Angband</v>
      </c>
      <c r="B26">
        <f>IF(OR($A26="",INDEX(games!$B:$B,ROW())=""),"",INDEX(games!$B:$B,ROW()))</f>
        <v>1990</v>
      </c>
      <c r="C26" t="str">
        <f>IF(OR($A26="",INDEX(games!$C:$C,ROW())=""),"",INDEX(games!$C:$C,ROW()))</f>
        <v>Traditional</v>
      </c>
      <c r="D26">
        <f t="shared" si="0"/>
        <v>15</v>
      </c>
      <c r="E26">
        <f t="shared" si="1"/>
        <v>4</v>
      </c>
      <c r="F26">
        <f t="shared" si="2"/>
        <v>26</v>
      </c>
      <c r="G26" t="e">
        <f t="shared" si="3"/>
        <v>#N/A</v>
      </c>
      <c r="H26" t="e">
        <f t="shared" si="4"/>
        <v>#N/A</v>
      </c>
      <c r="I26" t="e">
        <f t="shared" si="5"/>
        <v>#N/A</v>
      </c>
      <c r="J26" t="e">
        <f t="shared" si="6"/>
        <v>#N/A</v>
      </c>
      <c r="K26" t="e">
        <f t="shared" si="7"/>
        <v>#N/A</v>
      </c>
      <c r="L26" t="e">
        <f t="shared" si="8"/>
        <v>#N/A</v>
      </c>
      <c r="M26">
        <f t="shared" si="9"/>
        <v>1990</v>
      </c>
      <c r="N26">
        <f t="shared" si="10"/>
        <v>4.5979999999999999</v>
      </c>
      <c r="O26">
        <f t="shared" si="11"/>
        <v>15.000026</v>
      </c>
      <c r="P26" t="str">
        <f>IF(OR($A26="",INDEX(games!$H:$H,ROW())=""),"",INDEX(games!$H:$H,ROW()))</f>
        <v>Yes</v>
      </c>
      <c r="Q26">
        <f t="shared" si="12"/>
        <v>15.000026</v>
      </c>
      <c r="T26">
        <f t="shared" si="13"/>
        <v>2015</v>
      </c>
      <c r="U26">
        <f t="shared" si="14"/>
        <v>2025</v>
      </c>
      <c r="V26">
        <f t="shared" si="15"/>
        <v>10</v>
      </c>
      <c r="W26" t="str">
        <f>IF(TRIM(INDEX(connections!$A:$A,ROW()))="","",TRIM(INDEX(connections!$A:$A,ROW())))</f>
        <v>Nuclear Throne</v>
      </c>
      <c r="X26" t="str">
        <f>IF($W26="","",TRIM(INDEX(connections!$B:$B,ROW())))</f>
        <v>Abyssus</v>
      </c>
      <c r="Y26">
        <f t="shared" si="16"/>
        <v>549</v>
      </c>
      <c r="Z26">
        <f t="shared" si="17"/>
        <v>17</v>
      </c>
      <c r="AA26" t="str">
        <f t="shared" si="18"/>
        <v>Yes</v>
      </c>
      <c r="AB26" t="str">
        <f t="shared" si="19"/>
        <v>Yes</v>
      </c>
      <c r="AC26">
        <f t="shared" si="20"/>
        <v>1</v>
      </c>
      <c r="AD26">
        <f t="shared" si="21"/>
        <v>0</v>
      </c>
      <c r="AE26" t="str">
        <f t="shared" si="22"/>
        <v/>
      </c>
      <c r="AG26">
        <f t="shared" si="23"/>
        <v>12</v>
      </c>
      <c r="AH26" t="str">
        <f t="shared" si="24"/>
        <v>Yes</v>
      </c>
      <c r="AI26">
        <f t="shared" si="25"/>
        <v>12</v>
      </c>
      <c r="AJ26">
        <f t="shared" si="26"/>
        <v>12.000026</v>
      </c>
      <c r="AK26" t="str">
        <f t="shared" si="27"/>
        <v/>
      </c>
      <c r="AL26" t="str">
        <f>IF($A26="","",INDEX(games!$J:$J,ROW())&amp;"")</f>
        <v/>
      </c>
    </row>
    <row r="27" spans="1:38" x14ac:dyDescent="0.25">
      <c r="A27" t="str">
        <f>IF(TRIM(INDEX(games!$A:$A,ROW()))="","",TRIM(INDEX(games!$A:$A,ROW())))</f>
        <v>Anomaly Collapse</v>
      </c>
      <c r="B27">
        <f>IF(OR($A27="",INDEX(games!$B:$B,ROW())=""),"",INDEX(games!$B:$B,ROW()))</f>
        <v>2024</v>
      </c>
      <c r="C27" t="str">
        <f>IF(OR($A27="",INDEX(games!$C:$C,ROW())=""),"",INDEX(games!$C:$C,ROW()))</f>
        <v>Strategy</v>
      </c>
      <c r="D27">
        <f t="shared" si="0"/>
        <v>2</v>
      </c>
      <c r="E27">
        <f t="shared" si="1"/>
        <v>2</v>
      </c>
      <c r="F27">
        <f t="shared" si="2"/>
        <v>27</v>
      </c>
      <c r="G27" t="e">
        <f t="shared" si="3"/>
        <v>#N/A</v>
      </c>
      <c r="H27" t="e">
        <f t="shared" si="4"/>
        <v>#N/A</v>
      </c>
      <c r="I27">
        <f t="shared" si="5"/>
        <v>2024</v>
      </c>
      <c r="J27">
        <f t="shared" si="6"/>
        <v>2.621</v>
      </c>
      <c r="K27" t="e">
        <f t="shared" si="7"/>
        <v>#N/A</v>
      </c>
      <c r="L27" t="e">
        <f t="shared" si="8"/>
        <v>#N/A</v>
      </c>
      <c r="M27" t="e">
        <f t="shared" si="9"/>
        <v>#N/A</v>
      </c>
      <c r="N27" t="e">
        <f t="shared" si="10"/>
        <v>#N/A</v>
      </c>
      <c r="O27">
        <f t="shared" si="11"/>
        <v>2.0000270000000002</v>
      </c>
      <c r="P27" t="str">
        <f>IF(OR($A27="",INDEX(games!$H:$H,ROW())=""),"",INDEX(games!$H:$H,ROW()))</f>
        <v/>
      </c>
      <c r="Q27" t="str">
        <f t="shared" si="12"/>
        <v/>
      </c>
      <c r="T27">
        <f t="shared" si="13"/>
        <v>2020</v>
      </c>
      <c r="U27">
        <f t="shared" si="14"/>
        <v>2025</v>
      </c>
      <c r="V27">
        <f t="shared" si="15"/>
        <v>5</v>
      </c>
      <c r="W27" t="str">
        <f>IF(TRIM(INDEX(connections!$A:$A,ROW()))="","",TRIM(INDEX(connections!$A:$A,ROW())))</f>
        <v>Roboquest</v>
      </c>
      <c r="X27" t="str">
        <f>IF($W27="","",TRIM(INDEX(connections!$B:$B,ROW())))</f>
        <v>Abyssus</v>
      </c>
      <c r="Y27">
        <f t="shared" si="16"/>
        <v>657</v>
      </c>
      <c r="Z27">
        <f t="shared" si="17"/>
        <v>17</v>
      </c>
      <c r="AA27" t="str">
        <f t="shared" si="18"/>
        <v>Yes</v>
      </c>
      <c r="AB27" t="str">
        <f t="shared" si="19"/>
        <v>Yes</v>
      </c>
      <c r="AC27">
        <f t="shared" si="20"/>
        <v>1</v>
      </c>
      <c r="AD27">
        <f t="shared" si="21"/>
        <v>0</v>
      </c>
      <c r="AE27" t="str">
        <f t="shared" si="22"/>
        <v/>
      </c>
      <c r="AG27">
        <f t="shared" si="23"/>
        <v>2</v>
      </c>
      <c r="AH27" t="str">
        <f t="shared" si="24"/>
        <v/>
      </c>
      <c r="AI27" t="str">
        <f t="shared" si="25"/>
        <v/>
      </c>
      <c r="AJ27" t="str">
        <f t="shared" si="26"/>
        <v/>
      </c>
      <c r="AK27">
        <f t="shared" si="27"/>
        <v>2.0000270000000002</v>
      </c>
      <c r="AL27" t="str">
        <f>IF($A27="","",INDEX(games!$J:$J,ROW())&amp;"")</f>
        <v>https://store.steampowered.com/app/2082410/Anomaly_Collapse/</v>
      </c>
    </row>
    <row r="28" spans="1:38" x14ac:dyDescent="0.25">
      <c r="A28" t="str">
        <f>IF(TRIM(INDEX(games!$A:$A,ROW()))="","",TRIM(INDEX(games!$A:$A,ROW())))</f>
        <v>Another Farm Roguelike</v>
      </c>
      <c r="B28">
        <f>IF(OR($A28="",INDEX(games!$B:$B,ROW())=""),"",INDEX(games!$B:$B,ROW()))</f>
        <v>2022</v>
      </c>
      <c r="C28" t="str">
        <f>IF(OR($A28="",INDEX(games!$C:$C,ROW())=""),"",INDEX(games!$C:$C,ROW()))</f>
        <v>Strategy</v>
      </c>
      <c r="D28">
        <f t="shared" si="0"/>
        <v>1</v>
      </c>
      <c r="E28">
        <f t="shared" si="1"/>
        <v>2</v>
      </c>
      <c r="F28">
        <f t="shared" si="2"/>
        <v>28</v>
      </c>
      <c r="G28" t="e">
        <f t="shared" si="3"/>
        <v>#N/A</v>
      </c>
      <c r="H28" t="e">
        <f t="shared" si="4"/>
        <v>#N/A</v>
      </c>
      <c r="I28">
        <f t="shared" si="5"/>
        <v>2022</v>
      </c>
      <c r="J28">
        <f t="shared" si="6"/>
        <v>2.6440000000000001</v>
      </c>
      <c r="K28" t="e">
        <f t="shared" si="7"/>
        <v>#N/A</v>
      </c>
      <c r="L28" t="e">
        <f t="shared" si="8"/>
        <v>#N/A</v>
      </c>
      <c r="M28" t="e">
        <f t="shared" si="9"/>
        <v>#N/A</v>
      </c>
      <c r="N28" t="e">
        <f t="shared" si="10"/>
        <v>#N/A</v>
      </c>
      <c r="O28">
        <f t="shared" si="11"/>
        <v>1.0000279999999999</v>
      </c>
      <c r="P28" t="str">
        <f>IF(OR($A28="",INDEX(games!$H:$H,ROW())=""),"",INDEX(games!$H:$H,ROW()))</f>
        <v>Yes</v>
      </c>
      <c r="Q28">
        <f t="shared" si="12"/>
        <v>1.0000279999999999</v>
      </c>
      <c r="T28">
        <f t="shared" si="13"/>
        <v>2020</v>
      </c>
      <c r="U28">
        <f t="shared" si="14"/>
        <v>2023</v>
      </c>
      <c r="V28">
        <f t="shared" si="15"/>
        <v>3</v>
      </c>
      <c r="W28" t="str">
        <f>IF(TRIM(INDEX(connections!$A:$A,ROW()))="","",TRIM(INDEX(connections!$A:$A,ROW())))</f>
        <v>Popup Dungeon</v>
      </c>
      <c r="X28" t="str">
        <f>IF($W28="","",TRIM(INDEX(connections!$B:$B,ROW())))</f>
        <v>Aces &amp; Adventures</v>
      </c>
      <c r="Y28">
        <f t="shared" si="16"/>
        <v>612</v>
      </c>
      <c r="Z28">
        <f t="shared" si="17"/>
        <v>18</v>
      </c>
      <c r="AA28" t="str">
        <f t="shared" si="18"/>
        <v/>
      </c>
      <c r="AB28" t="str">
        <f t="shared" si="19"/>
        <v>Yes</v>
      </c>
      <c r="AC28" t="str">
        <f t="shared" si="20"/>
        <v/>
      </c>
      <c r="AD28">
        <f t="shared" si="21"/>
        <v>1</v>
      </c>
      <c r="AE28" t="str">
        <f t="shared" si="22"/>
        <v/>
      </c>
      <c r="AG28">
        <f t="shared" si="23"/>
        <v>0</v>
      </c>
      <c r="AH28" t="str">
        <f t="shared" si="24"/>
        <v/>
      </c>
      <c r="AI28" t="str">
        <f t="shared" si="25"/>
        <v/>
      </c>
      <c r="AJ28" t="str">
        <f t="shared" si="26"/>
        <v/>
      </c>
      <c r="AK28" t="str">
        <f t="shared" si="27"/>
        <v/>
      </c>
      <c r="AL28" t="str">
        <f>IF($A28="","",INDEX(games!$J:$J,ROW())&amp;"")</f>
        <v>https://store.steampowered.com/app/2116850/Another_Farm_Roguelike/</v>
      </c>
    </row>
    <row r="29" spans="1:38" x14ac:dyDescent="0.25">
      <c r="A29" t="str">
        <f>IF(TRIM(INDEX(games!$A:$A,ROW()))="","",TRIM(INDEX(games!$A:$A,ROW())))</f>
        <v>Another Farm Roguelike: Rebirth</v>
      </c>
      <c r="B29">
        <f>IF(OR($A29="",INDEX(games!$B:$B,ROW())=""),"",INDEX(games!$B:$B,ROW()))</f>
        <v>2025</v>
      </c>
      <c r="C29" t="str">
        <f>IF(OR($A29="",INDEX(games!$C:$C,ROW())=""),"",INDEX(games!$C:$C,ROW()))</f>
        <v>Strategy</v>
      </c>
      <c r="D29">
        <f t="shared" si="0"/>
        <v>1</v>
      </c>
      <c r="E29">
        <f t="shared" si="1"/>
        <v>2</v>
      </c>
      <c r="F29">
        <f t="shared" si="2"/>
        <v>29</v>
      </c>
      <c r="G29" t="e">
        <f t="shared" si="3"/>
        <v>#N/A</v>
      </c>
      <c r="H29" t="e">
        <f t="shared" si="4"/>
        <v>#N/A</v>
      </c>
      <c r="I29">
        <f t="shared" si="5"/>
        <v>2025</v>
      </c>
      <c r="J29">
        <f t="shared" si="6"/>
        <v>2.6669999999999998</v>
      </c>
      <c r="K29" t="e">
        <f t="shared" si="7"/>
        <v>#N/A</v>
      </c>
      <c r="L29" t="e">
        <f t="shared" si="8"/>
        <v>#N/A</v>
      </c>
      <c r="M29" t="e">
        <f t="shared" si="9"/>
        <v>#N/A</v>
      </c>
      <c r="N29" t="e">
        <f t="shared" si="10"/>
        <v>#N/A</v>
      </c>
      <c r="O29">
        <f t="shared" si="11"/>
        <v>1.0000290000000001</v>
      </c>
      <c r="P29" t="str">
        <f>IF(OR($A29="",INDEX(games!$H:$H,ROW())=""),"",INDEX(games!$H:$H,ROW()))</f>
        <v/>
      </c>
      <c r="Q29" t="str">
        <f t="shared" si="12"/>
        <v/>
      </c>
      <c r="T29">
        <f t="shared" si="13"/>
        <v>2017</v>
      </c>
      <c r="U29">
        <f t="shared" si="14"/>
        <v>2023</v>
      </c>
      <c r="V29">
        <f t="shared" si="15"/>
        <v>6</v>
      </c>
      <c r="W29" t="str">
        <f>IF(TRIM(INDEX(connections!$A:$A,ROW()))="","",TRIM(INDEX(connections!$A:$A,ROW())))</f>
        <v>Slay the Spire</v>
      </c>
      <c r="X29" t="str">
        <f>IF($W29="","",TRIM(INDEX(connections!$B:$B,ROW())))</f>
        <v>Aces &amp; Adventures</v>
      </c>
      <c r="Y29">
        <f t="shared" si="16"/>
        <v>735</v>
      </c>
      <c r="Z29">
        <f t="shared" si="17"/>
        <v>18</v>
      </c>
      <c r="AA29" t="str">
        <f t="shared" si="18"/>
        <v>Yes</v>
      </c>
      <c r="AB29" t="str">
        <f t="shared" si="19"/>
        <v>Yes</v>
      </c>
      <c r="AC29">
        <f t="shared" si="20"/>
        <v>1</v>
      </c>
      <c r="AD29">
        <f t="shared" si="21"/>
        <v>0</v>
      </c>
      <c r="AE29" t="str">
        <f t="shared" si="22"/>
        <v/>
      </c>
      <c r="AG29">
        <f t="shared" si="23"/>
        <v>1</v>
      </c>
      <c r="AH29" t="str">
        <f t="shared" si="24"/>
        <v/>
      </c>
      <c r="AI29" t="str">
        <f t="shared" si="25"/>
        <v/>
      </c>
      <c r="AJ29" t="str">
        <f t="shared" si="26"/>
        <v/>
      </c>
      <c r="AK29">
        <f t="shared" si="27"/>
        <v>1.0000290000000001</v>
      </c>
      <c r="AL29" t="str">
        <f>IF($A29="","",INDEX(games!$J:$J,ROW())&amp;"")</f>
        <v/>
      </c>
    </row>
    <row r="30" spans="1:38" x14ac:dyDescent="0.25">
      <c r="A30" t="str">
        <f>IF(TRIM(INDEX(games!$A:$A,ROW()))="","",TRIM(INDEX(games!$A:$A,ROW())))</f>
        <v>Aotenjo: Infinite Hands</v>
      </c>
      <c r="B30">
        <f>IF(OR($A30="",INDEX(games!$B:$B,ROW())=""),"",INDEX(games!$B:$B,ROW()))</f>
        <v>2024</v>
      </c>
      <c r="C30" t="str">
        <f>IF(OR($A30="",INDEX(games!$C:$C,ROW())=""),"",INDEX(games!$C:$C,ROW()))</f>
        <v>Deckbuilder</v>
      </c>
      <c r="D30">
        <f t="shared" si="0"/>
        <v>4</v>
      </c>
      <c r="E30">
        <f t="shared" si="1"/>
        <v>3</v>
      </c>
      <c r="F30">
        <f t="shared" si="2"/>
        <v>30</v>
      </c>
      <c r="G30" t="e">
        <f t="shared" si="3"/>
        <v>#N/A</v>
      </c>
      <c r="H30" t="e">
        <f t="shared" si="4"/>
        <v>#N/A</v>
      </c>
      <c r="I30" t="e">
        <f t="shared" si="5"/>
        <v>#N/A</v>
      </c>
      <c r="J30" t="e">
        <f t="shared" si="6"/>
        <v>#N/A</v>
      </c>
      <c r="K30">
        <f t="shared" si="7"/>
        <v>2024</v>
      </c>
      <c r="L30">
        <f t="shared" si="8"/>
        <v>3.69</v>
      </c>
      <c r="M30" t="e">
        <f t="shared" si="9"/>
        <v>#N/A</v>
      </c>
      <c r="N30" t="e">
        <f t="shared" si="10"/>
        <v>#N/A</v>
      </c>
      <c r="O30">
        <f t="shared" si="11"/>
        <v>4.0000299999999998</v>
      </c>
      <c r="P30" t="str">
        <f>IF(OR($A30="",INDEX(games!$H:$H,ROW())=""),"",INDEX(games!$H:$H,ROW()))</f>
        <v/>
      </c>
      <c r="Q30" t="str">
        <f t="shared" si="12"/>
        <v/>
      </c>
      <c r="T30">
        <f t="shared" si="13"/>
        <v>2015</v>
      </c>
      <c r="U30">
        <f t="shared" si="14"/>
        <v>2021</v>
      </c>
      <c r="V30">
        <f t="shared" si="15"/>
        <v>6</v>
      </c>
      <c r="W30" t="str">
        <f>IF(TRIM(INDEX(connections!$A:$A,ROW()))="","",TRIM(INDEX(connections!$A:$A,ROW())))</f>
        <v>Darkest Dungeon</v>
      </c>
      <c r="X30" t="str">
        <f>IF($W30="","",TRIM(INDEX(connections!$B:$B,ROW())))</f>
        <v>Across the Obelisk</v>
      </c>
      <c r="Y30">
        <f t="shared" si="16"/>
        <v>184</v>
      </c>
      <c r="Z30">
        <f t="shared" si="17"/>
        <v>19</v>
      </c>
      <c r="AA30" t="str">
        <f t="shared" si="18"/>
        <v>Yes</v>
      </c>
      <c r="AB30" t="str">
        <f t="shared" si="19"/>
        <v>Yes</v>
      </c>
      <c r="AC30">
        <f t="shared" si="20"/>
        <v>1</v>
      </c>
      <c r="AD30">
        <f t="shared" si="21"/>
        <v>1</v>
      </c>
      <c r="AE30" t="str">
        <f t="shared" si="22"/>
        <v/>
      </c>
      <c r="AG30">
        <f t="shared" si="23"/>
        <v>4</v>
      </c>
      <c r="AH30" t="str">
        <f t="shared" si="24"/>
        <v/>
      </c>
      <c r="AI30" t="str">
        <f t="shared" si="25"/>
        <v/>
      </c>
      <c r="AJ30" t="str">
        <f t="shared" si="26"/>
        <v/>
      </c>
      <c r="AK30">
        <f t="shared" si="27"/>
        <v>4.0000299999999998</v>
      </c>
      <c r="AL30" t="str">
        <f>IF($A30="","",INDEX(games!$J:$J,ROW())&amp;"")</f>
        <v/>
      </c>
    </row>
    <row r="31" spans="1:38" x14ac:dyDescent="0.25">
      <c r="A31" t="str">
        <f>IF(TRIM(INDEX(games!$A:$A,ROW()))="","",TRIM(INDEX(games!$A:$A,ROW())))</f>
        <v>Approaching Infinity</v>
      </c>
      <c r="B31">
        <f>IF(OR($A31="",INDEX(games!$B:$B,ROW())=""),"",INDEX(games!$B:$B,ROW()))</f>
        <v>2020</v>
      </c>
      <c r="C31" t="str">
        <f>IF(OR($A31="",INDEX(games!$C:$C,ROW())=""),"",INDEX(games!$C:$C,ROW()))</f>
        <v>Traditional</v>
      </c>
      <c r="D31">
        <f t="shared" si="0"/>
        <v>1</v>
      </c>
      <c r="E31">
        <f t="shared" si="1"/>
        <v>4</v>
      </c>
      <c r="F31">
        <f t="shared" si="2"/>
        <v>31</v>
      </c>
      <c r="G31" t="e">
        <f t="shared" si="3"/>
        <v>#N/A</v>
      </c>
      <c r="H31" t="e">
        <f t="shared" si="4"/>
        <v>#N/A</v>
      </c>
      <c r="I31" t="e">
        <f t="shared" si="5"/>
        <v>#N/A</v>
      </c>
      <c r="J31" t="e">
        <f t="shared" si="6"/>
        <v>#N/A</v>
      </c>
      <c r="K31" t="e">
        <f t="shared" si="7"/>
        <v>#N/A</v>
      </c>
      <c r="L31" t="e">
        <f t="shared" si="8"/>
        <v>#N/A</v>
      </c>
      <c r="M31">
        <f t="shared" si="9"/>
        <v>2020</v>
      </c>
      <c r="N31">
        <f t="shared" si="10"/>
        <v>4.7130000000000001</v>
      </c>
      <c r="O31">
        <f t="shared" si="11"/>
        <v>1.0000309999999999</v>
      </c>
      <c r="P31" t="str">
        <f>IF(OR($A31="",INDEX(games!$H:$H,ROW())=""),"",INDEX(games!$H:$H,ROW()))</f>
        <v/>
      </c>
      <c r="Q31" t="str">
        <f t="shared" si="12"/>
        <v/>
      </c>
      <c r="T31">
        <f t="shared" si="13"/>
        <v>2017</v>
      </c>
      <c r="U31">
        <f t="shared" si="14"/>
        <v>2021</v>
      </c>
      <c r="V31">
        <f t="shared" si="15"/>
        <v>4</v>
      </c>
      <c r="W31" t="str">
        <f>IF(TRIM(INDEX(connections!$A:$A,ROW()))="","",TRIM(INDEX(connections!$A:$A,ROW())))</f>
        <v>Slay the Spire</v>
      </c>
      <c r="X31" t="str">
        <f>IF($W31="","",TRIM(INDEX(connections!$B:$B,ROW())))</f>
        <v>Across the Obelisk</v>
      </c>
      <c r="Y31">
        <f t="shared" si="16"/>
        <v>735</v>
      </c>
      <c r="Z31">
        <f t="shared" si="17"/>
        <v>19</v>
      </c>
      <c r="AA31" t="str">
        <f t="shared" si="18"/>
        <v>Yes</v>
      </c>
      <c r="AB31" t="str">
        <f t="shared" si="19"/>
        <v>Yes</v>
      </c>
      <c r="AC31">
        <f t="shared" si="20"/>
        <v>1</v>
      </c>
      <c r="AD31">
        <f t="shared" si="21"/>
        <v>0</v>
      </c>
      <c r="AE31" t="str">
        <f t="shared" si="22"/>
        <v/>
      </c>
      <c r="AG31">
        <f t="shared" si="23"/>
        <v>1</v>
      </c>
      <c r="AH31" t="str">
        <f t="shared" si="24"/>
        <v/>
      </c>
      <c r="AI31" t="str">
        <f t="shared" si="25"/>
        <v/>
      </c>
      <c r="AJ31" t="str">
        <f t="shared" si="26"/>
        <v/>
      </c>
      <c r="AK31">
        <f t="shared" si="27"/>
        <v>1.0000309999999999</v>
      </c>
      <c r="AL31" t="str">
        <f>IF($A31="","",INDEX(games!$J:$J,ROW())&amp;"")</f>
        <v/>
      </c>
    </row>
    <row r="32" spans="1:38" x14ac:dyDescent="0.25">
      <c r="A32" t="str">
        <f>IF(TRIM(INDEX(games!$A:$A,ROW()))="","",TRIM(INDEX(games!$A:$A,ROW())))</f>
        <v>Arc Seed</v>
      </c>
      <c r="B32">
        <f>IF(OR($A32="",INDEX(games!$B:$B,ROW())=""),"",INDEX(games!$B:$B,ROW()))</f>
        <v>2024</v>
      </c>
      <c r="C32" t="str">
        <f>IF(OR($A32="",INDEX(games!$C:$C,ROW())=""),"",INDEX(games!$C:$C,ROW()))</f>
        <v>Deckbuilder</v>
      </c>
      <c r="D32">
        <f t="shared" si="0"/>
        <v>2</v>
      </c>
      <c r="E32">
        <f t="shared" si="1"/>
        <v>3</v>
      </c>
      <c r="F32">
        <f t="shared" si="2"/>
        <v>32</v>
      </c>
      <c r="G32" t="e">
        <f t="shared" si="3"/>
        <v>#N/A</v>
      </c>
      <c r="H32" t="e">
        <f t="shared" si="4"/>
        <v>#N/A</v>
      </c>
      <c r="I32" t="e">
        <f t="shared" si="5"/>
        <v>#N/A</v>
      </c>
      <c r="J32" t="e">
        <f t="shared" si="6"/>
        <v>#N/A</v>
      </c>
      <c r="K32">
        <f t="shared" si="7"/>
        <v>2024</v>
      </c>
      <c r="L32">
        <f t="shared" si="8"/>
        <v>3.7359999999999998</v>
      </c>
      <c r="M32" t="e">
        <f t="shared" si="9"/>
        <v>#N/A</v>
      </c>
      <c r="N32" t="e">
        <f t="shared" si="10"/>
        <v>#N/A</v>
      </c>
      <c r="O32">
        <f t="shared" si="11"/>
        <v>2.000032</v>
      </c>
      <c r="P32" t="str">
        <f>IF(OR($A32="",INDEX(games!$H:$H,ROW())=""),"",INDEX(games!$H:$H,ROW()))</f>
        <v>Yes</v>
      </c>
      <c r="Q32">
        <f t="shared" si="12"/>
        <v>2.000032</v>
      </c>
      <c r="T32">
        <f t="shared" si="13"/>
        <v>2018</v>
      </c>
      <c r="U32">
        <f t="shared" si="14"/>
        <v>2025</v>
      </c>
      <c r="V32">
        <f t="shared" si="15"/>
        <v>7</v>
      </c>
      <c r="W32" t="str">
        <f>IF(TRIM(INDEX(connections!$A:$A,ROW()))="","",TRIM(INDEX(connections!$A:$A,ROW())))</f>
        <v>Dead Cells</v>
      </c>
      <c r="X32" t="str">
        <f>IF($W32="","",TRIM(INDEX(connections!$B:$B,ROW())))</f>
        <v>Aethermancer</v>
      </c>
      <c r="Y32">
        <f t="shared" si="16"/>
        <v>187</v>
      </c>
      <c r="Z32">
        <f t="shared" si="17"/>
        <v>20</v>
      </c>
      <c r="AA32" t="str">
        <f t="shared" si="18"/>
        <v>Yes</v>
      </c>
      <c r="AB32" t="str">
        <f t="shared" si="19"/>
        <v>Yes</v>
      </c>
      <c r="AC32">
        <f t="shared" si="20"/>
        <v>1</v>
      </c>
      <c r="AD32">
        <f t="shared" si="21"/>
        <v>1</v>
      </c>
      <c r="AE32" t="str">
        <f t="shared" si="22"/>
        <v/>
      </c>
      <c r="AG32">
        <f t="shared" si="23"/>
        <v>2</v>
      </c>
      <c r="AH32" t="str">
        <f t="shared" si="24"/>
        <v>Yes</v>
      </c>
      <c r="AI32">
        <f t="shared" si="25"/>
        <v>2</v>
      </c>
      <c r="AJ32">
        <f t="shared" si="26"/>
        <v>2.000032</v>
      </c>
      <c r="AK32" t="str">
        <f t="shared" si="27"/>
        <v/>
      </c>
      <c r="AL32" t="str">
        <f>IF($A32="","",INDEX(games!$J:$J,ROW())&amp;"")</f>
        <v>https://store.steampowered.com/app/2332970/ARC_SEED/</v>
      </c>
    </row>
    <row r="33" spans="1:38" x14ac:dyDescent="0.25">
      <c r="A33" t="str">
        <f>IF(TRIM(INDEX(games!$A:$A,ROW()))="","",TRIM(INDEX(games!$A:$A,ROW())))</f>
        <v>Arcane Trigger</v>
      </c>
      <c r="B33">
        <f>IF(OR($A33="",INDEX(games!$B:$B,ROW())=""),"",INDEX(games!$B:$B,ROW()))</f>
        <v>2025</v>
      </c>
      <c r="C33" t="str">
        <f>IF(OR($A33="",INDEX(games!$C:$C,ROW())=""),"",INDEX(games!$C:$C,ROW()))</f>
        <v>Action</v>
      </c>
      <c r="D33">
        <f t="shared" si="0"/>
        <v>1</v>
      </c>
      <c r="E33">
        <f t="shared" si="1"/>
        <v>1</v>
      </c>
      <c r="F33">
        <f t="shared" si="2"/>
        <v>33</v>
      </c>
      <c r="G33">
        <f t="shared" si="3"/>
        <v>2025</v>
      </c>
      <c r="H33">
        <f t="shared" si="4"/>
        <v>1.7589999999999999</v>
      </c>
      <c r="I33" t="e">
        <f t="shared" si="5"/>
        <v>#N/A</v>
      </c>
      <c r="J33" t="e">
        <f t="shared" si="6"/>
        <v>#N/A</v>
      </c>
      <c r="K33" t="e">
        <f t="shared" si="7"/>
        <v>#N/A</v>
      </c>
      <c r="L33" t="e">
        <f t="shared" si="8"/>
        <v>#N/A</v>
      </c>
      <c r="M33" t="e">
        <f t="shared" si="9"/>
        <v>#N/A</v>
      </c>
      <c r="N33" t="e">
        <f t="shared" si="10"/>
        <v>#N/A</v>
      </c>
      <c r="O33">
        <f t="shared" si="11"/>
        <v>1.0000329999999999</v>
      </c>
      <c r="P33" t="str">
        <f>IF(OR($A33="",INDEX(games!$H:$H,ROW())=""),"",INDEX(games!$H:$H,ROW()))</f>
        <v/>
      </c>
      <c r="Q33" t="str">
        <f t="shared" si="12"/>
        <v/>
      </c>
      <c r="T33">
        <f t="shared" si="13"/>
        <v>2016</v>
      </c>
      <c r="U33">
        <f t="shared" si="14"/>
        <v>2023</v>
      </c>
      <c r="V33">
        <f t="shared" si="15"/>
        <v>7</v>
      </c>
      <c r="W33" t="str">
        <f>IF(TRIM(INDEX(connections!$A:$A,ROW()))="","",TRIM(INDEX(connections!$A:$A,ROW())))</f>
        <v>Enter the Gungeon</v>
      </c>
      <c r="X33" t="str">
        <f>IF($W33="","",TRIM(INDEX(connections!$B:$B,ROW())))</f>
        <v>AK-xolotl</v>
      </c>
      <c r="Y33">
        <f t="shared" si="16"/>
        <v>282</v>
      </c>
      <c r="Z33">
        <f t="shared" si="17"/>
        <v>21</v>
      </c>
      <c r="AA33" t="str">
        <f t="shared" si="18"/>
        <v>Yes</v>
      </c>
      <c r="AB33" t="str">
        <f t="shared" si="19"/>
        <v>Yes</v>
      </c>
      <c r="AC33">
        <f t="shared" si="20"/>
        <v>1</v>
      </c>
      <c r="AD33">
        <f t="shared" si="21"/>
        <v>0</v>
      </c>
      <c r="AE33" t="str">
        <f t="shared" si="22"/>
        <v/>
      </c>
      <c r="AG33">
        <f t="shared" si="23"/>
        <v>1</v>
      </c>
      <c r="AH33" t="str">
        <f t="shared" si="24"/>
        <v/>
      </c>
      <c r="AI33" t="str">
        <f t="shared" si="25"/>
        <v/>
      </c>
      <c r="AJ33" t="str">
        <f t="shared" si="26"/>
        <v/>
      </c>
      <c r="AK33">
        <f t="shared" si="27"/>
        <v>1.0000329999999999</v>
      </c>
      <c r="AL33" t="str">
        <f>IF($A33="","",INDEX(games!$J:$J,ROW())&amp;"")</f>
        <v/>
      </c>
    </row>
    <row r="34" spans="1:38" x14ac:dyDescent="0.25">
      <c r="A34" t="str">
        <f>IF(TRIM(INDEX(games!$A:$A,ROW()))="","",TRIM(INDEX(games!$A:$A,ROW())))</f>
        <v>Arcanium: Rise of Akhan</v>
      </c>
      <c r="B34">
        <f>IF(OR($A34="",INDEX(games!$B:$B,ROW())=""),"",INDEX(games!$B:$B,ROW()))</f>
        <v>2020</v>
      </c>
      <c r="C34" t="str">
        <f>IF(OR($A34="",INDEX(games!$C:$C,ROW())=""),"",INDEX(games!$C:$C,ROW()))</f>
        <v>Deckbuilder</v>
      </c>
      <c r="D34">
        <f t="shared" si="0"/>
        <v>2</v>
      </c>
      <c r="E34">
        <f t="shared" si="1"/>
        <v>3</v>
      </c>
      <c r="F34">
        <f t="shared" si="2"/>
        <v>0</v>
      </c>
      <c r="G34" t="e">
        <f t="shared" si="3"/>
        <v>#N/A</v>
      </c>
      <c r="H34" t="e">
        <f t="shared" si="4"/>
        <v>#N/A</v>
      </c>
      <c r="I34" t="e">
        <f t="shared" si="5"/>
        <v>#N/A</v>
      </c>
      <c r="J34" t="e">
        <f t="shared" si="6"/>
        <v>#N/A</v>
      </c>
      <c r="K34">
        <f t="shared" si="7"/>
        <v>2020</v>
      </c>
      <c r="L34">
        <f t="shared" si="8"/>
        <v>3</v>
      </c>
      <c r="M34" t="e">
        <f t="shared" si="9"/>
        <v>#N/A</v>
      </c>
      <c r="N34" t="e">
        <f t="shared" si="10"/>
        <v>#N/A</v>
      </c>
      <c r="O34">
        <f t="shared" si="11"/>
        <v>2.0000339999999999</v>
      </c>
      <c r="P34" t="str">
        <f>IF(OR($A34="",INDEX(games!$H:$H,ROW())=""),"",INDEX(games!$H:$H,ROW()))</f>
        <v>Yes</v>
      </c>
      <c r="Q34">
        <f t="shared" si="12"/>
        <v>2.0000339999999999</v>
      </c>
      <c r="T34">
        <f t="shared" si="13"/>
        <v>2015</v>
      </c>
      <c r="U34">
        <f t="shared" si="14"/>
        <v>2023</v>
      </c>
      <c r="V34">
        <f t="shared" si="15"/>
        <v>8</v>
      </c>
      <c r="W34" t="str">
        <f>IF(TRIM(INDEX(connections!$A:$A,ROW()))="","",TRIM(INDEX(connections!$A:$A,ROW())))</f>
        <v>Nuclear Throne</v>
      </c>
      <c r="X34" t="str">
        <f>IF($W34="","",TRIM(INDEX(connections!$B:$B,ROW())))</f>
        <v>AK-xolotl</v>
      </c>
      <c r="Y34">
        <f t="shared" si="16"/>
        <v>549</v>
      </c>
      <c r="Z34">
        <f t="shared" si="17"/>
        <v>21</v>
      </c>
      <c r="AA34" t="str">
        <f t="shared" si="18"/>
        <v>Yes</v>
      </c>
      <c r="AB34" t="str">
        <f t="shared" si="19"/>
        <v>Yes</v>
      </c>
      <c r="AC34">
        <f t="shared" si="20"/>
        <v>1</v>
      </c>
      <c r="AD34">
        <f t="shared" si="21"/>
        <v>0</v>
      </c>
      <c r="AE34" t="str">
        <f t="shared" si="22"/>
        <v/>
      </c>
      <c r="AG34">
        <f t="shared" si="23"/>
        <v>2</v>
      </c>
      <c r="AH34" t="str">
        <f t="shared" si="24"/>
        <v>Yes</v>
      </c>
      <c r="AI34">
        <f t="shared" si="25"/>
        <v>2</v>
      </c>
      <c r="AJ34">
        <f t="shared" si="26"/>
        <v>2.0000339999999999</v>
      </c>
      <c r="AK34" t="str">
        <f t="shared" si="27"/>
        <v/>
      </c>
      <c r="AL34" t="str">
        <f>IF($A34="","",INDEX(games!$J:$J,ROW())&amp;"")</f>
        <v>https://store.steampowered.com/app/1056840/Arcanium_Rise_of_Akhan/</v>
      </c>
    </row>
    <row r="35" spans="1:38" x14ac:dyDescent="0.25">
      <c r="A35" t="str">
        <f>IF(TRIM(INDEX(games!$A:$A,ROW()))="","",TRIM(INDEX(games!$A:$A,ROW())))</f>
        <v>Archon Soul</v>
      </c>
      <c r="B35">
        <f>IF(OR($A35="",INDEX(games!$B:$B,ROW())=""),"",INDEX(games!$B:$B,ROW()))</f>
        <v>2026</v>
      </c>
      <c r="C35" t="str">
        <f>IF(OR($A35="",INDEX(games!$C:$C,ROW())=""),"",INDEX(games!$C:$C,ROW()))</f>
        <v>Deckbuilder</v>
      </c>
      <c r="D35">
        <f t="shared" si="0"/>
        <v>2</v>
      </c>
      <c r="E35">
        <f t="shared" si="1"/>
        <v>3</v>
      </c>
      <c r="F35">
        <f t="shared" si="2"/>
        <v>1</v>
      </c>
      <c r="G35" t="e">
        <f t="shared" si="3"/>
        <v>#N/A</v>
      </c>
      <c r="H35" t="e">
        <f t="shared" si="4"/>
        <v>#N/A</v>
      </c>
      <c r="I35" t="e">
        <f t="shared" si="5"/>
        <v>#N/A</v>
      </c>
      <c r="J35" t="e">
        <f t="shared" si="6"/>
        <v>#N/A</v>
      </c>
      <c r="K35">
        <f t="shared" si="7"/>
        <v>2026</v>
      </c>
      <c r="L35">
        <f t="shared" si="8"/>
        <v>3.0230000000000001</v>
      </c>
      <c r="M35" t="e">
        <f t="shared" si="9"/>
        <v>#N/A</v>
      </c>
      <c r="N35" t="e">
        <f t="shared" si="10"/>
        <v>#N/A</v>
      </c>
      <c r="O35">
        <f t="shared" si="11"/>
        <v>2.000035</v>
      </c>
      <c r="P35" t="str">
        <f>IF(OR($A35="",INDEX(games!$H:$H,ROW())=""),"",INDEX(games!$H:$H,ROW()))</f>
        <v/>
      </c>
      <c r="Q35" t="str">
        <f t="shared" si="12"/>
        <v/>
      </c>
      <c r="T35">
        <f t="shared" si="13"/>
        <v>2018</v>
      </c>
      <c r="U35">
        <f t="shared" si="14"/>
        <v>2022</v>
      </c>
      <c r="V35">
        <f t="shared" si="15"/>
        <v>4</v>
      </c>
      <c r="W35" t="str">
        <f>IF(TRIM(INDEX(connections!$A:$A,ROW()))="","",TRIM(INDEX(connections!$A:$A,ROW())))</f>
        <v>Into the Breach</v>
      </c>
      <c r="X35" t="str">
        <f>IF($W35="","",TRIM(INDEX(connections!$B:$B,ROW())))</f>
        <v>Alina of the Arena</v>
      </c>
      <c r="Y35">
        <f t="shared" si="16"/>
        <v>409</v>
      </c>
      <c r="Z35">
        <f t="shared" si="17"/>
        <v>22</v>
      </c>
      <c r="AA35" t="str">
        <f t="shared" si="18"/>
        <v>Yes</v>
      </c>
      <c r="AB35" t="str">
        <f t="shared" si="19"/>
        <v>Yes</v>
      </c>
      <c r="AC35">
        <f t="shared" si="20"/>
        <v>1</v>
      </c>
      <c r="AD35">
        <f t="shared" si="21"/>
        <v>1</v>
      </c>
      <c r="AE35" t="str">
        <f t="shared" si="22"/>
        <v/>
      </c>
      <c r="AG35">
        <f t="shared" si="23"/>
        <v>2</v>
      </c>
      <c r="AH35" t="str">
        <f t="shared" si="24"/>
        <v/>
      </c>
      <c r="AI35" t="str">
        <f t="shared" si="25"/>
        <v/>
      </c>
      <c r="AJ35" t="str">
        <f t="shared" si="26"/>
        <v/>
      </c>
      <c r="AK35">
        <f t="shared" si="27"/>
        <v>2.000035</v>
      </c>
      <c r="AL35" t="str">
        <f>IF($A35="","",INDEX(games!$J:$J,ROW())&amp;"")</f>
        <v>https://store.steampowered.com/app/4252700/Archon_Soul/</v>
      </c>
    </row>
    <row r="36" spans="1:38" x14ac:dyDescent="0.25">
      <c r="A36" t="str">
        <f>IF(TRIM(INDEX(games!$A:$A,ROW()))="","",TRIM(INDEX(games!$A:$A,ROW())))</f>
        <v>Archons</v>
      </c>
      <c r="B36">
        <f>IF(OR($A36="",INDEX(games!$B:$B,ROW())=""),"",INDEX(games!$B:$B,ROW()))</f>
        <v>2024</v>
      </c>
      <c r="C36" t="str">
        <f>IF(OR($A36="",INDEX(games!$C:$C,ROW())=""),"",INDEX(games!$C:$C,ROW()))</f>
        <v>Action</v>
      </c>
      <c r="D36">
        <f t="shared" si="0"/>
        <v>1</v>
      </c>
      <c r="E36">
        <f t="shared" si="1"/>
        <v>1</v>
      </c>
      <c r="F36">
        <f t="shared" si="2"/>
        <v>2</v>
      </c>
      <c r="G36">
        <f t="shared" si="3"/>
        <v>2024</v>
      </c>
      <c r="H36">
        <f t="shared" si="4"/>
        <v>1.046</v>
      </c>
      <c r="I36" t="e">
        <f t="shared" si="5"/>
        <v>#N/A</v>
      </c>
      <c r="J36" t="e">
        <f t="shared" si="6"/>
        <v>#N/A</v>
      </c>
      <c r="K36" t="e">
        <f t="shared" si="7"/>
        <v>#N/A</v>
      </c>
      <c r="L36" t="e">
        <f t="shared" si="8"/>
        <v>#N/A</v>
      </c>
      <c r="M36" t="e">
        <f t="shared" si="9"/>
        <v>#N/A</v>
      </c>
      <c r="N36" t="e">
        <f t="shared" si="10"/>
        <v>#N/A</v>
      </c>
      <c r="O36">
        <f t="shared" si="11"/>
        <v>1.0000359999999999</v>
      </c>
      <c r="P36" t="str">
        <f>IF(OR($A36="",INDEX(games!$H:$H,ROW())=""),"",INDEX(games!$H:$H,ROW()))</f>
        <v>Yes</v>
      </c>
      <c r="Q36">
        <f t="shared" si="12"/>
        <v>1.0000359999999999</v>
      </c>
      <c r="T36">
        <f t="shared" si="13"/>
        <v>2017</v>
      </c>
      <c r="U36">
        <f t="shared" si="14"/>
        <v>2022</v>
      </c>
      <c r="V36">
        <f t="shared" si="15"/>
        <v>5</v>
      </c>
      <c r="W36" t="str">
        <f>IF(TRIM(INDEX(connections!$A:$A,ROW()))="","",TRIM(INDEX(connections!$A:$A,ROW())))</f>
        <v>Slay the Spire</v>
      </c>
      <c r="X36" t="str">
        <f>IF($W36="","",TRIM(INDEX(connections!$B:$B,ROW())))</f>
        <v>Alina of the Arena</v>
      </c>
      <c r="Y36">
        <f t="shared" si="16"/>
        <v>735</v>
      </c>
      <c r="Z36">
        <f t="shared" si="17"/>
        <v>22</v>
      </c>
      <c r="AA36" t="str">
        <f t="shared" si="18"/>
        <v>Yes</v>
      </c>
      <c r="AB36" t="str">
        <f t="shared" si="19"/>
        <v>Yes</v>
      </c>
      <c r="AC36">
        <f t="shared" si="20"/>
        <v>1</v>
      </c>
      <c r="AD36">
        <f t="shared" si="21"/>
        <v>0</v>
      </c>
      <c r="AE36" t="str">
        <f t="shared" si="22"/>
        <v/>
      </c>
      <c r="AG36">
        <f t="shared" si="23"/>
        <v>1</v>
      </c>
      <c r="AH36" t="str">
        <f t="shared" si="24"/>
        <v>Yes</v>
      </c>
      <c r="AI36">
        <f t="shared" si="25"/>
        <v>1</v>
      </c>
      <c r="AJ36">
        <f t="shared" si="26"/>
        <v>1.0000359999999999</v>
      </c>
      <c r="AK36" t="str">
        <f t="shared" si="27"/>
        <v/>
      </c>
      <c r="AL36" t="str">
        <f>IF($A36="","",INDEX(games!$J:$J,ROW())&amp;"")</f>
        <v>https://store.steampowered.com/app/2779570/Archons/</v>
      </c>
    </row>
    <row r="37" spans="1:38" x14ac:dyDescent="0.25">
      <c r="A37" t="str">
        <f>IF(TRIM(INDEX(games!$A:$A,ROW()))="","",TRIM(INDEX(games!$A:$A,ROW())))</f>
        <v>Arms of God</v>
      </c>
      <c r="B37">
        <f>IF(OR($A37="",INDEX(games!$B:$B,ROW())=""),"",INDEX(games!$B:$B,ROW()))</f>
        <v>2026</v>
      </c>
      <c r="C37" t="str">
        <f>IF(OR($A37="",INDEX(games!$C:$C,ROW())=""),"",INDEX(games!$C:$C,ROW()))</f>
        <v>Action</v>
      </c>
      <c r="D37">
        <f t="shared" si="0"/>
        <v>3</v>
      </c>
      <c r="E37">
        <f t="shared" si="1"/>
        <v>1</v>
      </c>
      <c r="F37">
        <f t="shared" si="2"/>
        <v>3</v>
      </c>
      <c r="G37">
        <f t="shared" si="3"/>
        <v>2026</v>
      </c>
      <c r="H37">
        <f t="shared" si="4"/>
        <v>1.069</v>
      </c>
      <c r="I37" t="e">
        <f t="shared" si="5"/>
        <v>#N/A</v>
      </c>
      <c r="J37" t="e">
        <f t="shared" si="6"/>
        <v>#N/A</v>
      </c>
      <c r="K37" t="e">
        <f t="shared" si="7"/>
        <v>#N/A</v>
      </c>
      <c r="L37" t="e">
        <f t="shared" si="8"/>
        <v>#N/A</v>
      </c>
      <c r="M37" t="e">
        <f t="shared" si="9"/>
        <v>#N/A</v>
      </c>
      <c r="N37" t="e">
        <f t="shared" si="10"/>
        <v>#N/A</v>
      </c>
      <c r="O37">
        <f t="shared" si="11"/>
        <v>3.0000369999999998</v>
      </c>
      <c r="P37" t="str">
        <f>IF(OR($A37="",INDEX(games!$H:$H,ROW())=""),"",INDEX(games!$H:$H,ROW()))</f>
        <v/>
      </c>
      <c r="Q37" t="str">
        <f t="shared" si="12"/>
        <v/>
      </c>
      <c r="T37">
        <f t="shared" si="13"/>
        <v>2018</v>
      </c>
      <c r="U37">
        <f t="shared" si="14"/>
        <v>2025</v>
      </c>
      <c r="V37">
        <f t="shared" si="15"/>
        <v>7</v>
      </c>
      <c r="W37" t="str">
        <f>IF(TRIM(INDEX(connections!$A:$A,ROW()))="","",TRIM(INDEX(connections!$A:$A,ROW())))</f>
        <v>Dead Cells</v>
      </c>
      <c r="X37" t="str">
        <f>IF($W37="","",TRIM(INDEX(connections!$B:$B,ROW())))</f>
        <v>An Amazing Wizard</v>
      </c>
      <c r="Y37">
        <f t="shared" si="16"/>
        <v>187</v>
      </c>
      <c r="Z37">
        <f t="shared" si="17"/>
        <v>23</v>
      </c>
      <c r="AA37" t="str">
        <f t="shared" si="18"/>
        <v>Yes</v>
      </c>
      <c r="AB37" t="str">
        <f t="shared" si="19"/>
        <v/>
      </c>
      <c r="AC37" t="str">
        <f t="shared" si="20"/>
        <v/>
      </c>
      <c r="AD37">
        <f t="shared" si="21"/>
        <v>0</v>
      </c>
      <c r="AE37" t="str">
        <f t="shared" si="22"/>
        <v/>
      </c>
      <c r="AG37">
        <f t="shared" si="23"/>
        <v>3</v>
      </c>
      <c r="AH37" t="str">
        <f t="shared" si="24"/>
        <v/>
      </c>
      <c r="AI37" t="str">
        <f t="shared" si="25"/>
        <v/>
      </c>
      <c r="AJ37" t="str">
        <f t="shared" si="26"/>
        <v/>
      </c>
      <c r="AK37">
        <f t="shared" si="27"/>
        <v>3.0000369999999998</v>
      </c>
      <c r="AL37" t="str">
        <f>IF($A37="","",INDEX(games!$J:$J,ROW())&amp;"")</f>
        <v>https://store.steampowered.com/app/3100310/Arms_of_God/</v>
      </c>
    </row>
    <row r="38" spans="1:38" x14ac:dyDescent="0.25">
      <c r="A38" t="str">
        <f>IF(TRIM(INDEX(games!$A:$A,ROW()))="","",TRIM(INDEX(games!$A:$A,ROW())))</f>
        <v>Army of Ruin</v>
      </c>
      <c r="B38">
        <f>IF(OR($A38="",INDEX(games!$B:$B,ROW())=""),"",INDEX(games!$B:$B,ROW()))</f>
        <v>2022</v>
      </c>
      <c r="C38" t="str">
        <f>IF(OR($A38="",INDEX(games!$C:$C,ROW())=""),"",INDEX(games!$C:$C,ROW()))</f>
        <v>Action</v>
      </c>
      <c r="D38">
        <f t="shared" si="0"/>
        <v>1</v>
      </c>
      <c r="E38">
        <f t="shared" si="1"/>
        <v>1</v>
      </c>
      <c r="F38">
        <f t="shared" si="2"/>
        <v>4</v>
      </c>
      <c r="G38">
        <f t="shared" si="3"/>
        <v>2022</v>
      </c>
      <c r="H38">
        <f t="shared" si="4"/>
        <v>1.0920000000000001</v>
      </c>
      <c r="I38" t="e">
        <f t="shared" si="5"/>
        <v>#N/A</v>
      </c>
      <c r="J38" t="e">
        <f t="shared" si="6"/>
        <v>#N/A</v>
      </c>
      <c r="K38" t="e">
        <f t="shared" si="7"/>
        <v>#N/A</v>
      </c>
      <c r="L38" t="e">
        <f t="shared" si="8"/>
        <v>#N/A</v>
      </c>
      <c r="M38" t="e">
        <f t="shared" si="9"/>
        <v>#N/A</v>
      </c>
      <c r="N38" t="e">
        <f t="shared" si="10"/>
        <v>#N/A</v>
      </c>
      <c r="O38">
        <f t="shared" si="11"/>
        <v>1.000038</v>
      </c>
      <c r="P38" t="str">
        <f>IF(OR($A38="",INDEX(games!$H:$H,ROW())=""),"",INDEX(games!$H:$H,ROW()))</f>
        <v>Yes</v>
      </c>
      <c r="Q38">
        <f t="shared" si="12"/>
        <v>1.000038</v>
      </c>
      <c r="T38">
        <f t="shared" si="13"/>
        <v>2019</v>
      </c>
      <c r="U38">
        <f t="shared" si="14"/>
        <v>2025</v>
      </c>
      <c r="V38">
        <f t="shared" si="15"/>
        <v>6</v>
      </c>
      <c r="W38" t="str">
        <f>IF(TRIM(INDEX(connections!$A:$A,ROW()))="","",TRIM(INDEX(connections!$A:$A,ROW())))</f>
        <v>Hades</v>
      </c>
      <c r="X38" t="str">
        <f>IF($W38="","",TRIM(INDEX(connections!$B:$B,ROW())))</f>
        <v>An Amazing Wizard</v>
      </c>
      <c r="Y38">
        <f t="shared" si="16"/>
        <v>359</v>
      </c>
      <c r="Z38">
        <f t="shared" si="17"/>
        <v>23</v>
      </c>
      <c r="AA38" t="str">
        <f t="shared" si="18"/>
        <v>Yes</v>
      </c>
      <c r="AB38" t="str">
        <f t="shared" si="19"/>
        <v/>
      </c>
      <c r="AC38" t="str">
        <f t="shared" si="20"/>
        <v/>
      </c>
      <c r="AD38">
        <f t="shared" si="21"/>
        <v>0</v>
      </c>
      <c r="AE38" t="str">
        <f t="shared" si="22"/>
        <v/>
      </c>
      <c r="AG38">
        <f t="shared" si="23"/>
        <v>1</v>
      </c>
      <c r="AH38" t="str">
        <f t="shared" si="24"/>
        <v>Yes</v>
      </c>
      <c r="AI38">
        <f t="shared" si="25"/>
        <v>1</v>
      </c>
      <c r="AJ38">
        <f t="shared" si="26"/>
        <v>1.000038</v>
      </c>
      <c r="AK38" t="str">
        <f t="shared" si="27"/>
        <v/>
      </c>
      <c r="AL38" t="str">
        <f>IF($A38="","",INDEX(games!$J:$J,ROW())&amp;"")</f>
        <v>https://store.steampowered.com/app/1918040/Army_of_Ruin/</v>
      </c>
    </row>
    <row r="39" spans="1:38" x14ac:dyDescent="0.25">
      <c r="A39" t="str">
        <f>IF(TRIM(INDEX(games!$A:$A,ROW()))="","",TRIM(INDEX(games!$A:$A,ROW())))</f>
        <v>Arrogue</v>
      </c>
      <c r="B39">
        <f>IF(OR($A39="",INDEX(games!$B:$B,ROW())=""),"",INDEX(games!$B:$B,ROW()))</f>
        <v>2025</v>
      </c>
      <c r="C39" t="str">
        <f>IF(OR($A39="",INDEX(games!$C:$C,ROW())=""),"",INDEX(games!$C:$C,ROW()))</f>
        <v>Deckbuilder</v>
      </c>
      <c r="D39">
        <f t="shared" si="0"/>
        <v>2</v>
      </c>
      <c r="E39">
        <f t="shared" si="1"/>
        <v>3</v>
      </c>
      <c r="F39">
        <f t="shared" si="2"/>
        <v>5</v>
      </c>
      <c r="G39" t="e">
        <f t="shared" si="3"/>
        <v>#N/A</v>
      </c>
      <c r="H39" t="e">
        <f t="shared" si="4"/>
        <v>#N/A</v>
      </c>
      <c r="I39" t="e">
        <f t="shared" si="5"/>
        <v>#N/A</v>
      </c>
      <c r="J39" t="e">
        <f t="shared" si="6"/>
        <v>#N/A</v>
      </c>
      <c r="K39">
        <f t="shared" si="7"/>
        <v>2025</v>
      </c>
      <c r="L39">
        <f t="shared" si="8"/>
        <v>3.1150000000000002</v>
      </c>
      <c r="M39" t="e">
        <f t="shared" si="9"/>
        <v>#N/A</v>
      </c>
      <c r="N39" t="e">
        <f t="shared" si="10"/>
        <v>#N/A</v>
      </c>
      <c r="O39">
        <f t="shared" si="11"/>
        <v>2.0000390000000001</v>
      </c>
      <c r="P39" t="str">
        <f>IF(OR($A39="",INDEX(games!$H:$H,ROW())=""),"",INDEX(games!$H:$H,ROW()))</f>
        <v/>
      </c>
      <c r="Q39" t="str">
        <f t="shared" si="12"/>
        <v/>
      </c>
      <c r="T39">
        <f t="shared" si="13"/>
        <v>2011</v>
      </c>
      <c r="U39">
        <f t="shared" si="14"/>
        <v>2025</v>
      </c>
      <c r="V39">
        <f t="shared" si="15"/>
        <v>14</v>
      </c>
      <c r="W39" t="str">
        <f>IF(TRIM(INDEX(connections!$A:$A,ROW()))="","",TRIM(INDEX(connections!$A:$A,ROW())))</f>
        <v>The Binding of Isaac</v>
      </c>
      <c r="X39" t="str">
        <f>IF($W39="","",TRIM(INDEX(connections!$B:$B,ROW())))</f>
        <v>An Amazing Wizard</v>
      </c>
      <c r="Y39">
        <f t="shared" si="16"/>
        <v>824</v>
      </c>
      <c r="Z39">
        <f t="shared" si="17"/>
        <v>23</v>
      </c>
      <c r="AA39" t="str">
        <f t="shared" si="18"/>
        <v>Yes</v>
      </c>
      <c r="AB39" t="str">
        <f t="shared" si="19"/>
        <v/>
      </c>
      <c r="AC39" t="str">
        <f t="shared" si="20"/>
        <v/>
      </c>
      <c r="AD39">
        <f t="shared" si="21"/>
        <v>0</v>
      </c>
      <c r="AE39" t="str">
        <f t="shared" si="22"/>
        <v/>
      </c>
      <c r="AG39">
        <f t="shared" si="23"/>
        <v>2</v>
      </c>
      <c r="AH39" t="str">
        <f t="shared" si="24"/>
        <v/>
      </c>
      <c r="AI39" t="str">
        <f t="shared" si="25"/>
        <v/>
      </c>
      <c r="AJ39" t="str">
        <f t="shared" si="26"/>
        <v/>
      </c>
      <c r="AK39">
        <f t="shared" si="27"/>
        <v>2.0000390000000001</v>
      </c>
      <c r="AL39" t="str">
        <f>IF($A39="","",INDEX(games!$J:$J,ROW())&amp;"")</f>
        <v/>
      </c>
    </row>
    <row r="40" spans="1:38" x14ac:dyDescent="0.25">
      <c r="A40" t="str">
        <f>IF(TRIM(INDEX(games!$A:$A,ROW()))="","",TRIM(INDEX(games!$A:$A,ROW())))</f>
        <v>As We Descend</v>
      </c>
      <c r="B40">
        <f>IF(OR($A40="",INDEX(games!$B:$B,ROW())=""),"",INDEX(games!$B:$B,ROW()))</f>
        <v>2025</v>
      </c>
      <c r="C40" t="str">
        <f>IF(OR($A40="",INDEX(games!$C:$C,ROW())=""),"",INDEX(games!$C:$C,ROW()))</f>
        <v>Deckbuilder</v>
      </c>
      <c r="D40">
        <f t="shared" si="0"/>
        <v>2</v>
      </c>
      <c r="E40">
        <f t="shared" si="1"/>
        <v>3</v>
      </c>
      <c r="F40">
        <f t="shared" si="2"/>
        <v>6</v>
      </c>
      <c r="G40" t="e">
        <f t="shared" si="3"/>
        <v>#N/A</v>
      </c>
      <c r="H40" t="e">
        <f t="shared" si="4"/>
        <v>#N/A</v>
      </c>
      <c r="I40" t="e">
        <f t="shared" si="5"/>
        <v>#N/A</v>
      </c>
      <c r="J40" t="e">
        <f t="shared" si="6"/>
        <v>#N/A</v>
      </c>
      <c r="K40">
        <f t="shared" si="7"/>
        <v>2025</v>
      </c>
      <c r="L40">
        <f t="shared" si="8"/>
        <v>3.1379999999999999</v>
      </c>
      <c r="M40" t="e">
        <f t="shared" si="9"/>
        <v>#N/A</v>
      </c>
      <c r="N40" t="e">
        <f t="shared" si="10"/>
        <v>#N/A</v>
      </c>
      <c r="O40">
        <f t="shared" si="11"/>
        <v>2.0000399999999998</v>
      </c>
      <c r="P40" t="str">
        <f>IF(OR($A40="",INDEX(games!$H:$H,ROW())=""),"",INDEX(games!$H:$H,ROW()))</f>
        <v/>
      </c>
      <c r="Q40" t="str">
        <f t="shared" si="12"/>
        <v/>
      </c>
      <c r="T40">
        <f t="shared" si="13"/>
        <v>1984</v>
      </c>
      <c r="U40">
        <f t="shared" si="14"/>
        <v>1994</v>
      </c>
      <c r="V40">
        <f t="shared" si="15"/>
        <v>10</v>
      </c>
      <c r="W40" t="str">
        <f>IF(TRIM(INDEX(connections!$A:$A,ROW()))="","",TRIM(INDEX(connections!$A:$A,ROW())))</f>
        <v>Hack</v>
      </c>
      <c r="X40" t="str">
        <f>IF($W40="","",TRIM(INDEX(connections!$B:$B,ROW())))</f>
        <v>Ancient Domains of Mystery</v>
      </c>
      <c r="Y40">
        <f t="shared" si="16"/>
        <v>356</v>
      </c>
      <c r="Z40">
        <f t="shared" si="17"/>
        <v>24</v>
      </c>
      <c r="AA40" t="str">
        <f t="shared" si="18"/>
        <v>Yes</v>
      </c>
      <c r="AB40" t="str">
        <f t="shared" si="19"/>
        <v>Yes</v>
      </c>
      <c r="AC40">
        <f t="shared" si="20"/>
        <v>1</v>
      </c>
      <c r="AD40">
        <f t="shared" si="21"/>
        <v>0</v>
      </c>
      <c r="AE40" t="str">
        <f t="shared" si="22"/>
        <v/>
      </c>
      <c r="AG40">
        <f t="shared" si="23"/>
        <v>2</v>
      </c>
      <c r="AH40" t="str">
        <f t="shared" si="24"/>
        <v/>
      </c>
      <c r="AI40" t="str">
        <f t="shared" si="25"/>
        <v/>
      </c>
      <c r="AJ40" t="str">
        <f t="shared" si="26"/>
        <v/>
      </c>
      <c r="AK40">
        <f t="shared" si="27"/>
        <v>2.0000399999999998</v>
      </c>
      <c r="AL40" t="str">
        <f>IF($A40="","",INDEX(games!$J:$J,ROW())&amp;"")</f>
        <v/>
      </c>
    </row>
    <row r="41" spans="1:38" x14ac:dyDescent="0.25">
      <c r="A41" t="str">
        <f>IF(TRIM(INDEX(games!$A:$A,ROW()))="","",TRIM(INDEX(games!$A:$A,ROW())))</f>
        <v>Asgard's Fall: Viking Survivors</v>
      </c>
      <c r="B41">
        <f>IF(OR($A41="",INDEX(games!$B:$B,ROW())=""),"",INDEX(games!$B:$B,ROW()))</f>
        <v>2025</v>
      </c>
      <c r="C41" t="str">
        <f>IF(OR($A41="",INDEX(games!$C:$C,ROW())=""),"",INDEX(games!$C:$C,ROW()))</f>
        <v>Action</v>
      </c>
      <c r="D41">
        <f t="shared" si="0"/>
        <v>2</v>
      </c>
      <c r="E41">
        <f t="shared" si="1"/>
        <v>1</v>
      </c>
      <c r="F41">
        <f t="shared" si="2"/>
        <v>7</v>
      </c>
      <c r="G41">
        <f t="shared" si="3"/>
        <v>2025</v>
      </c>
      <c r="H41">
        <f t="shared" si="4"/>
        <v>1.161</v>
      </c>
      <c r="I41" t="e">
        <f t="shared" si="5"/>
        <v>#N/A</v>
      </c>
      <c r="J41" t="e">
        <f t="shared" si="6"/>
        <v>#N/A</v>
      </c>
      <c r="K41" t="e">
        <f t="shared" si="7"/>
        <v>#N/A</v>
      </c>
      <c r="L41" t="e">
        <f t="shared" si="8"/>
        <v>#N/A</v>
      </c>
      <c r="M41" t="e">
        <f t="shared" si="9"/>
        <v>#N/A</v>
      </c>
      <c r="N41" t="e">
        <f t="shared" si="10"/>
        <v>#N/A</v>
      </c>
      <c r="O41">
        <f t="shared" si="11"/>
        <v>2.000041</v>
      </c>
      <c r="P41" t="str">
        <f>IF(OR($A41="",INDEX(games!$H:$H,ROW())=""),"",INDEX(games!$H:$H,ROW()))</f>
        <v>Yes</v>
      </c>
      <c r="Q41">
        <f t="shared" si="12"/>
        <v>2.000041</v>
      </c>
      <c r="T41">
        <f t="shared" si="13"/>
        <v>1987</v>
      </c>
      <c r="U41">
        <f t="shared" si="14"/>
        <v>1994</v>
      </c>
      <c r="V41">
        <f t="shared" si="15"/>
        <v>7</v>
      </c>
      <c r="W41" t="str">
        <f>IF(TRIM(INDEX(connections!$A:$A,ROW()))="","",TRIM(INDEX(connections!$A:$A,ROW())))</f>
        <v>NetHack</v>
      </c>
      <c r="X41" t="str">
        <f>IF($W41="","",TRIM(INDEX(connections!$B:$B,ROW())))</f>
        <v>Ancient Domains of Mystery</v>
      </c>
      <c r="Y41">
        <f t="shared" si="16"/>
        <v>532</v>
      </c>
      <c r="Z41">
        <f t="shared" si="17"/>
        <v>24</v>
      </c>
      <c r="AA41" t="str">
        <f t="shared" si="18"/>
        <v>Yes</v>
      </c>
      <c r="AB41" t="str">
        <f t="shared" si="19"/>
        <v>Yes</v>
      </c>
      <c r="AC41">
        <f t="shared" si="20"/>
        <v>1</v>
      </c>
      <c r="AD41">
        <f t="shared" si="21"/>
        <v>0</v>
      </c>
      <c r="AE41" t="str">
        <f t="shared" si="22"/>
        <v/>
      </c>
      <c r="AG41">
        <f t="shared" si="23"/>
        <v>2</v>
      </c>
      <c r="AH41" t="str">
        <f t="shared" si="24"/>
        <v>Yes</v>
      </c>
      <c r="AI41">
        <f t="shared" si="25"/>
        <v>2</v>
      </c>
      <c r="AJ41">
        <f t="shared" si="26"/>
        <v>2.000041</v>
      </c>
      <c r="AK41" t="str">
        <f t="shared" si="27"/>
        <v/>
      </c>
      <c r="AL41" t="str">
        <f>IF($A41="","",INDEX(games!$J:$J,ROW())&amp;"")</f>
        <v>https://store.steampowered.com/app/2780710/Asgards_Fall__Viking_Survivors/</v>
      </c>
    </row>
    <row r="42" spans="1:38" x14ac:dyDescent="0.25">
      <c r="A42" t="str">
        <f>IF(TRIM(INDEX(games!$A:$A,ROW()))="","",TRIM(INDEX(games!$A:$A,ROW())))</f>
        <v>Asterogues</v>
      </c>
      <c r="B42">
        <f>IF(OR($A42="",INDEX(games!$B:$B,ROW())=""),"",INDEX(games!$B:$B,ROW()))</f>
        <v>2023</v>
      </c>
      <c r="C42" t="str">
        <f>IF(OR($A42="",INDEX(games!$C:$C,ROW())=""),"",INDEX(games!$C:$C,ROW()))</f>
        <v>Action</v>
      </c>
      <c r="D42">
        <f t="shared" si="0"/>
        <v>2</v>
      </c>
      <c r="E42">
        <f t="shared" si="1"/>
        <v>1</v>
      </c>
      <c r="F42">
        <f t="shared" si="2"/>
        <v>8</v>
      </c>
      <c r="G42">
        <f t="shared" si="3"/>
        <v>2023</v>
      </c>
      <c r="H42">
        <f t="shared" si="4"/>
        <v>1.1839999999999999</v>
      </c>
      <c r="I42" t="e">
        <f t="shared" si="5"/>
        <v>#N/A</v>
      </c>
      <c r="J42" t="e">
        <f t="shared" si="6"/>
        <v>#N/A</v>
      </c>
      <c r="K42" t="e">
        <f t="shared" si="7"/>
        <v>#N/A</v>
      </c>
      <c r="L42" t="e">
        <f t="shared" si="8"/>
        <v>#N/A</v>
      </c>
      <c r="M42" t="e">
        <f t="shared" si="9"/>
        <v>#N/A</v>
      </c>
      <c r="N42" t="e">
        <f t="shared" si="10"/>
        <v>#N/A</v>
      </c>
      <c r="O42">
        <f t="shared" si="11"/>
        <v>2.0000420000000001</v>
      </c>
      <c r="P42" t="str">
        <f>IF(OR($A42="",INDEX(games!$H:$H,ROW())=""),"",INDEX(games!$H:$H,ROW()))</f>
        <v/>
      </c>
      <c r="Q42" t="str">
        <f t="shared" si="12"/>
        <v/>
      </c>
      <c r="T42">
        <f t="shared" si="13"/>
        <v>1980</v>
      </c>
      <c r="U42">
        <f t="shared" si="14"/>
        <v>1994</v>
      </c>
      <c r="V42">
        <f t="shared" si="15"/>
        <v>14</v>
      </c>
      <c r="W42" t="str">
        <f>IF(TRIM(INDEX(connections!$A:$A,ROW()))="","",TRIM(INDEX(connections!$A:$A,ROW())))</f>
        <v>Rogue</v>
      </c>
      <c r="X42" t="str">
        <f>IF($W42="","",TRIM(INDEX(connections!$B:$B,ROW())))</f>
        <v>Ancient Domains of Mystery</v>
      </c>
      <c r="Y42">
        <f t="shared" si="16"/>
        <v>659</v>
      </c>
      <c r="Z42">
        <f t="shared" si="17"/>
        <v>24</v>
      </c>
      <c r="AA42" t="str">
        <f t="shared" si="18"/>
        <v>Yes</v>
      </c>
      <c r="AB42" t="str">
        <f t="shared" si="19"/>
        <v>Yes</v>
      </c>
      <c r="AC42">
        <f t="shared" si="20"/>
        <v>1</v>
      </c>
      <c r="AD42">
        <f t="shared" si="21"/>
        <v>0</v>
      </c>
      <c r="AE42" t="str">
        <f t="shared" si="22"/>
        <v/>
      </c>
      <c r="AG42">
        <f t="shared" si="23"/>
        <v>2</v>
      </c>
      <c r="AH42" t="str">
        <f t="shared" si="24"/>
        <v/>
      </c>
      <c r="AI42" t="str">
        <f t="shared" si="25"/>
        <v/>
      </c>
      <c r="AJ42" t="str">
        <f t="shared" si="26"/>
        <v/>
      </c>
      <c r="AK42">
        <f t="shared" si="27"/>
        <v>2.0000420000000001</v>
      </c>
      <c r="AL42" t="str">
        <f>IF($A42="","",INDEX(games!$J:$J,ROW())&amp;"")</f>
        <v/>
      </c>
    </row>
    <row r="43" spans="1:38" x14ac:dyDescent="0.25">
      <c r="A43" t="str">
        <f>IF(TRIM(INDEX(games!$A:$A,ROW()))="","",TRIM(INDEX(games!$A:$A,ROW())))</f>
        <v>Astral Ascent</v>
      </c>
      <c r="B43">
        <f>IF(OR($A43="",INDEX(games!$B:$B,ROW())=""),"",INDEX(games!$B:$B,ROW()))</f>
        <v>2022</v>
      </c>
      <c r="C43" t="str">
        <f>IF(OR($A43="",INDEX(games!$C:$C,ROW())=""),"",INDEX(games!$C:$C,ROW()))</f>
        <v>Action</v>
      </c>
      <c r="D43">
        <f t="shared" si="0"/>
        <v>6</v>
      </c>
      <c r="E43">
        <f t="shared" si="1"/>
        <v>1</v>
      </c>
      <c r="F43">
        <f t="shared" si="2"/>
        <v>9</v>
      </c>
      <c r="G43">
        <f t="shared" si="3"/>
        <v>2022</v>
      </c>
      <c r="H43">
        <f t="shared" si="4"/>
        <v>1.2070000000000001</v>
      </c>
      <c r="I43" t="e">
        <f t="shared" si="5"/>
        <v>#N/A</v>
      </c>
      <c r="J43" t="e">
        <f t="shared" si="6"/>
        <v>#N/A</v>
      </c>
      <c r="K43" t="e">
        <f t="shared" si="7"/>
        <v>#N/A</v>
      </c>
      <c r="L43" t="e">
        <f t="shared" si="8"/>
        <v>#N/A</v>
      </c>
      <c r="M43" t="e">
        <f t="shared" si="9"/>
        <v>#N/A</v>
      </c>
      <c r="N43" t="e">
        <f t="shared" si="10"/>
        <v>#N/A</v>
      </c>
      <c r="O43">
        <f t="shared" si="11"/>
        <v>6.0000429999999998</v>
      </c>
      <c r="P43" t="str">
        <f>IF(OR($A43="",INDEX(games!$H:$H,ROW())=""),"",INDEX(games!$H:$H,ROW()))</f>
        <v>Yes</v>
      </c>
      <c r="Q43">
        <f t="shared" si="12"/>
        <v>6.0000429999999998</v>
      </c>
      <c r="T43">
        <f t="shared" si="13"/>
        <v>1983</v>
      </c>
      <c r="U43">
        <f t="shared" si="14"/>
        <v>1990</v>
      </c>
      <c r="V43">
        <f t="shared" si="15"/>
        <v>7</v>
      </c>
      <c r="W43" t="str">
        <f>IF(TRIM(INDEX(connections!$A:$A,ROW()))="","",TRIM(INDEX(connections!$A:$A,ROW())))</f>
        <v>Moria</v>
      </c>
      <c r="X43" t="str">
        <f>IF($W43="","",TRIM(INDEX(connections!$B:$B,ROW())))</f>
        <v>Angband</v>
      </c>
      <c r="Y43">
        <f t="shared" si="16"/>
        <v>510</v>
      </c>
      <c r="Z43">
        <f t="shared" si="17"/>
        <v>25</v>
      </c>
      <c r="AA43" t="str">
        <f t="shared" si="18"/>
        <v>Yes</v>
      </c>
      <c r="AB43" t="str">
        <f t="shared" si="19"/>
        <v>Yes</v>
      </c>
      <c r="AC43">
        <f t="shared" si="20"/>
        <v>1</v>
      </c>
      <c r="AD43">
        <f t="shared" si="21"/>
        <v>0</v>
      </c>
      <c r="AE43" t="str">
        <f t="shared" si="22"/>
        <v/>
      </c>
      <c r="AG43">
        <f t="shared" si="23"/>
        <v>6</v>
      </c>
      <c r="AH43" t="str">
        <f t="shared" si="24"/>
        <v>Yes</v>
      </c>
      <c r="AI43">
        <f t="shared" si="25"/>
        <v>6</v>
      </c>
      <c r="AJ43">
        <f t="shared" si="26"/>
        <v>6.0000429999999998</v>
      </c>
      <c r="AK43" t="str">
        <f t="shared" si="27"/>
        <v/>
      </c>
      <c r="AL43" t="str">
        <f>IF($A43="","",INDEX(games!$J:$J,ROW())&amp;"")</f>
        <v>https://store.steampowered.com/app/1280930/Astral_Ascent/</v>
      </c>
    </row>
    <row r="44" spans="1:38" x14ac:dyDescent="0.25">
      <c r="A44" t="str">
        <f>IF(TRIM(INDEX(games!$A:$A,ROW()))="","",TRIM(INDEX(games!$A:$A,ROW())))</f>
        <v>Astrea: Six-Sided Oracles</v>
      </c>
      <c r="B44">
        <f>IF(OR($A44="",INDEX(games!$B:$B,ROW())=""),"",INDEX(games!$B:$B,ROW()))</f>
        <v>2023</v>
      </c>
      <c r="C44" t="str">
        <f>IF(OR($A44="",INDEX(games!$C:$C,ROW())=""),"",INDEX(games!$C:$C,ROW()))</f>
        <v>Deckbuilder</v>
      </c>
      <c r="D44">
        <f t="shared" si="0"/>
        <v>1</v>
      </c>
      <c r="E44">
        <f t="shared" si="1"/>
        <v>3</v>
      </c>
      <c r="F44">
        <f t="shared" si="2"/>
        <v>10</v>
      </c>
      <c r="G44" t="e">
        <f t="shared" si="3"/>
        <v>#N/A</v>
      </c>
      <c r="H44" t="e">
        <f t="shared" si="4"/>
        <v>#N/A</v>
      </c>
      <c r="I44" t="e">
        <f t="shared" si="5"/>
        <v>#N/A</v>
      </c>
      <c r="J44" t="e">
        <f t="shared" si="6"/>
        <v>#N/A</v>
      </c>
      <c r="K44">
        <f t="shared" si="7"/>
        <v>2023</v>
      </c>
      <c r="L44">
        <f t="shared" si="8"/>
        <v>3.23</v>
      </c>
      <c r="M44" t="e">
        <f t="shared" si="9"/>
        <v>#N/A</v>
      </c>
      <c r="N44" t="e">
        <f t="shared" si="10"/>
        <v>#N/A</v>
      </c>
      <c r="O44">
        <f t="shared" si="11"/>
        <v>1.0000439999999999</v>
      </c>
      <c r="P44" t="str">
        <f>IF(OR($A44="",INDEX(games!$H:$H,ROW())=""),"",INDEX(games!$H:$H,ROW()))</f>
        <v>Yes</v>
      </c>
      <c r="Q44">
        <f t="shared" si="12"/>
        <v>1.0000439999999999</v>
      </c>
      <c r="T44">
        <f t="shared" si="13"/>
        <v>2015</v>
      </c>
      <c r="U44">
        <f t="shared" si="14"/>
        <v>2024</v>
      </c>
      <c r="V44">
        <f t="shared" si="15"/>
        <v>9</v>
      </c>
      <c r="W44" t="str">
        <f>IF(TRIM(INDEX(connections!$A:$A,ROW()))="","",TRIM(INDEX(connections!$A:$A,ROW())))</f>
        <v>Darkest Dungeon</v>
      </c>
      <c r="X44" t="str">
        <f>IF($W44="","",TRIM(INDEX(connections!$B:$B,ROW())))</f>
        <v>Anomaly Collapse</v>
      </c>
      <c r="Y44">
        <f t="shared" si="16"/>
        <v>184</v>
      </c>
      <c r="Z44">
        <f t="shared" si="17"/>
        <v>26</v>
      </c>
      <c r="AA44" t="str">
        <f t="shared" si="18"/>
        <v>Yes</v>
      </c>
      <c r="AB44" t="str">
        <f t="shared" si="19"/>
        <v/>
      </c>
      <c r="AC44" t="str">
        <f t="shared" si="20"/>
        <v/>
      </c>
      <c r="AD44">
        <f t="shared" si="21"/>
        <v>0</v>
      </c>
      <c r="AE44" t="str">
        <f t="shared" si="22"/>
        <v/>
      </c>
      <c r="AG44">
        <f t="shared" si="23"/>
        <v>1</v>
      </c>
      <c r="AH44" t="str">
        <f t="shared" si="24"/>
        <v>Yes</v>
      </c>
      <c r="AI44">
        <f t="shared" si="25"/>
        <v>1</v>
      </c>
      <c r="AJ44">
        <f t="shared" si="26"/>
        <v>1.0000439999999999</v>
      </c>
      <c r="AK44" t="str">
        <f t="shared" si="27"/>
        <v/>
      </c>
      <c r="AL44" t="str">
        <f>IF($A44="","",INDEX(games!$J:$J,ROW())&amp;"")</f>
        <v>https://store.steampowered.com/app/1755830/Astrea_SixSided_Oracles/</v>
      </c>
    </row>
    <row r="45" spans="1:38" x14ac:dyDescent="0.25">
      <c r="A45" t="str">
        <f>IF(TRIM(INDEX(games!$A:$A,ROW()))="","",TRIM(INDEX(games!$A:$A,ROW())))</f>
        <v>Astro Prospector</v>
      </c>
      <c r="B45">
        <f>IF(OR($A45="",INDEX(games!$B:$B,ROW())=""),"",INDEX(games!$B:$B,ROW()))</f>
        <v>2025</v>
      </c>
      <c r="C45" t="str">
        <f>IF(OR($A45="",INDEX(games!$C:$C,ROW())=""),"",INDEX(games!$C:$C,ROW()))</f>
        <v>Action</v>
      </c>
      <c r="D45">
        <f t="shared" si="0"/>
        <v>5</v>
      </c>
      <c r="E45">
        <f t="shared" si="1"/>
        <v>1</v>
      </c>
      <c r="F45">
        <f t="shared" si="2"/>
        <v>11</v>
      </c>
      <c r="G45">
        <f t="shared" si="3"/>
        <v>2025</v>
      </c>
      <c r="H45">
        <f t="shared" si="4"/>
        <v>1.2530000000000001</v>
      </c>
      <c r="I45" t="e">
        <f t="shared" si="5"/>
        <v>#N/A</v>
      </c>
      <c r="J45" t="e">
        <f t="shared" si="6"/>
        <v>#N/A</v>
      </c>
      <c r="K45" t="e">
        <f t="shared" si="7"/>
        <v>#N/A</v>
      </c>
      <c r="L45" t="e">
        <f t="shared" si="8"/>
        <v>#N/A</v>
      </c>
      <c r="M45" t="e">
        <f t="shared" si="9"/>
        <v>#N/A</v>
      </c>
      <c r="N45" t="e">
        <f t="shared" si="10"/>
        <v>#N/A</v>
      </c>
      <c r="O45">
        <f t="shared" si="11"/>
        <v>5.0000450000000001</v>
      </c>
      <c r="P45" t="str">
        <f>IF(OR($A45="",INDEX(games!$H:$H,ROW())=""),"",INDEX(games!$H:$H,ROW()))</f>
        <v>Yes</v>
      </c>
      <c r="Q45">
        <f t="shared" si="12"/>
        <v>5.0000450000000001</v>
      </c>
      <c r="T45">
        <f t="shared" si="13"/>
        <v>2018</v>
      </c>
      <c r="U45">
        <f t="shared" si="14"/>
        <v>2024</v>
      </c>
      <c r="V45">
        <f t="shared" si="15"/>
        <v>6</v>
      </c>
      <c r="W45" t="str">
        <f>IF(TRIM(INDEX(connections!$A:$A,ROW()))="","",TRIM(INDEX(connections!$A:$A,ROW())))</f>
        <v>Into the Breach</v>
      </c>
      <c r="X45" t="str">
        <f>IF($W45="","",TRIM(INDEX(connections!$B:$B,ROW())))</f>
        <v>Anomaly Collapse</v>
      </c>
      <c r="Y45">
        <f t="shared" si="16"/>
        <v>409</v>
      </c>
      <c r="Z45">
        <f t="shared" si="17"/>
        <v>26</v>
      </c>
      <c r="AA45" t="str">
        <f t="shared" si="18"/>
        <v>Yes</v>
      </c>
      <c r="AB45" t="str">
        <f t="shared" si="19"/>
        <v/>
      </c>
      <c r="AC45" t="str">
        <f t="shared" si="20"/>
        <v/>
      </c>
      <c r="AD45">
        <f t="shared" si="21"/>
        <v>0</v>
      </c>
      <c r="AE45" t="str">
        <f t="shared" si="22"/>
        <v/>
      </c>
      <c r="AG45">
        <f t="shared" si="23"/>
        <v>4</v>
      </c>
      <c r="AH45" t="str">
        <f t="shared" si="24"/>
        <v>Yes</v>
      </c>
      <c r="AI45">
        <f t="shared" si="25"/>
        <v>4</v>
      </c>
      <c r="AJ45">
        <f t="shared" si="26"/>
        <v>4.0000450000000001</v>
      </c>
      <c r="AK45" t="str">
        <f t="shared" si="27"/>
        <v/>
      </c>
      <c r="AL45" t="str">
        <f>IF($A45="","",INDEX(games!$J:$J,ROW())&amp;"")</f>
        <v>https://store.steampowered.com/app/3503440/Astro_Prospector/</v>
      </c>
    </row>
    <row r="46" spans="1:38" x14ac:dyDescent="0.25">
      <c r="A46" t="str">
        <f>IF(TRIM(INDEX(games!$A:$A,ROW()))="","",TRIM(INDEX(games!$A:$A,ROW())))</f>
        <v>Astronarch</v>
      </c>
      <c r="B46">
        <f>IF(OR($A46="",INDEX(games!$B:$B,ROW())=""),"",INDEX(games!$B:$B,ROW()))</f>
        <v>2020</v>
      </c>
      <c r="C46" t="str">
        <f>IF(OR($A46="",INDEX(games!$C:$C,ROW())=""),"",INDEX(games!$C:$C,ROW()))</f>
        <v>Strategy</v>
      </c>
      <c r="D46">
        <f t="shared" si="0"/>
        <v>1</v>
      </c>
      <c r="E46">
        <f t="shared" si="1"/>
        <v>2</v>
      </c>
      <c r="F46">
        <f t="shared" si="2"/>
        <v>12</v>
      </c>
      <c r="G46" t="e">
        <f t="shared" si="3"/>
        <v>#N/A</v>
      </c>
      <c r="H46" t="e">
        <f t="shared" si="4"/>
        <v>#N/A</v>
      </c>
      <c r="I46">
        <f t="shared" si="5"/>
        <v>2020</v>
      </c>
      <c r="J46">
        <f t="shared" si="6"/>
        <v>2.2759999999999998</v>
      </c>
      <c r="K46" t="e">
        <f t="shared" si="7"/>
        <v>#N/A</v>
      </c>
      <c r="L46" t="e">
        <f t="shared" si="8"/>
        <v>#N/A</v>
      </c>
      <c r="M46" t="e">
        <f t="shared" si="9"/>
        <v>#N/A</v>
      </c>
      <c r="N46" t="e">
        <f t="shared" si="10"/>
        <v>#N/A</v>
      </c>
      <c r="O46">
        <f t="shared" si="11"/>
        <v>1.000046</v>
      </c>
      <c r="P46" t="str">
        <f>IF(OR($A46="",INDEX(games!$H:$H,ROW())=""),"",INDEX(games!$H:$H,ROW()))</f>
        <v>Yes</v>
      </c>
      <c r="Q46">
        <f t="shared" si="12"/>
        <v>1.000046</v>
      </c>
      <c r="T46">
        <f t="shared" si="13"/>
        <v>2022</v>
      </c>
      <c r="U46">
        <f t="shared" si="14"/>
        <v>2025</v>
      </c>
      <c r="V46">
        <f t="shared" si="15"/>
        <v>3</v>
      </c>
      <c r="W46" t="str">
        <f>IF(TRIM(INDEX(connections!$A:$A,ROW()))="","",TRIM(INDEX(connections!$A:$A,ROW())))</f>
        <v>Another Farm Roguelike</v>
      </c>
      <c r="X46" t="str">
        <f>IF($W46="","",TRIM(INDEX(connections!$B:$B,ROW())))</f>
        <v>Another Farm Roguelike: Rebirth</v>
      </c>
      <c r="Y46">
        <f t="shared" si="16"/>
        <v>27</v>
      </c>
      <c r="Z46">
        <f t="shared" si="17"/>
        <v>28</v>
      </c>
      <c r="AA46" t="str">
        <f t="shared" si="18"/>
        <v>Yes</v>
      </c>
      <c r="AB46" t="str">
        <f t="shared" si="19"/>
        <v/>
      </c>
      <c r="AC46" t="str">
        <f t="shared" si="20"/>
        <v/>
      </c>
      <c r="AD46">
        <f t="shared" si="21"/>
        <v>0</v>
      </c>
      <c r="AE46" t="str">
        <f t="shared" si="22"/>
        <v/>
      </c>
      <c r="AG46">
        <f t="shared" si="23"/>
        <v>0</v>
      </c>
      <c r="AH46" t="str">
        <f t="shared" si="24"/>
        <v/>
      </c>
      <c r="AI46" t="str">
        <f t="shared" si="25"/>
        <v/>
      </c>
      <c r="AJ46" t="str">
        <f t="shared" si="26"/>
        <v/>
      </c>
      <c r="AK46" t="str">
        <f t="shared" si="27"/>
        <v/>
      </c>
      <c r="AL46" t="str">
        <f>IF($A46="","",INDEX(games!$J:$J,ROW())&amp;"")</f>
        <v>https://store.steampowered.com/app/1234940/Astronarch/</v>
      </c>
    </row>
    <row r="47" spans="1:38" x14ac:dyDescent="0.25">
      <c r="A47" t="str">
        <f>IF(TRIM(INDEX(games!$A:$A,ROW()))="","",TRIM(INDEX(games!$A:$A,ROW())))</f>
        <v>Atai no Gensoukyou</v>
      </c>
      <c r="B47">
        <f>IF(OR($A47="",INDEX(games!$B:$B,ROW())=""),"",INDEX(games!$B:$B,ROW()))</f>
        <v>2010</v>
      </c>
      <c r="C47" t="str">
        <f>IF(OR($A47="",INDEX(games!$C:$C,ROW())=""),"",INDEX(games!$C:$C,ROW()))</f>
        <v>Traditional</v>
      </c>
      <c r="D47">
        <f t="shared" si="0"/>
        <v>1</v>
      </c>
      <c r="E47">
        <f t="shared" si="1"/>
        <v>4</v>
      </c>
      <c r="F47">
        <f t="shared" si="2"/>
        <v>13</v>
      </c>
      <c r="G47" t="e">
        <f t="shared" si="3"/>
        <v>#N/A</v>
      </c>
      <c r="H47" t="e">
        <f t="shared" si="4"/>
        <v>#N/A</v>
      </c>
      <c r="I47" t="e">
        <f t="shared" si="5"/>
        <v>#N/A</v>
      </c>
      <c r="J47" t="e">
        <f t="shared" si="6"/>
        <v>#N/A</v>
      </c>
      <c r="K47" t="e">
        <f t="shared" si="7"/>
        <v>#N/A</v>
      </c>
      <c r="L47" t="e">
        <f t="shared" si="8"/>
        <v>#N/A</v>
      </c>
      <c r="M47">
        <f t="shared" si="9"/>
        <v>2010</v>
      </c>
      <c r="N47">
        <f t="shared" si="10"/>
        <v>4.2990000000000004</v>
      </c>
      <c r="O47">
        <f t="shared" si="11"/>
        <v>1.0000469999999999</v>
      </c>
      <c r="P47" t="str">
        <f>IF(OR($A47="",INDEX(games!$H:$H,ROW())=""),"",INDEX(games!$H:$H,ROW()))</f>
        <v/>
      </c>
      <c r="Q47" t="str">
        <f t="shared" si="12"/>
        <v/>
      </c>
      <c r="T47">
        <f t="shared" si="13"/>
        <v>2023</v>
      </c>
      <c r="U47">
        <f t="shared" si="14"/>
        <v>2024</v>
      </c>
      <c r="V47">
        <f t="shared" si="15"/>
        <v>1</v>
      </c>
      <c r="W47" t="str">
        <f>IF(TRIM(INDEX(connections!$A:$A,ROW()))="","",TRIM(INDEX(connections!$A:$A,ROW())))</f>
        <v>Balatro</v>
      </c>
      <c r="X47" t="str">
        <f>IF($W47="","",TRIM(INDEX(connections!$B:$B,ROW())))</f>
        <v>Aotenjo: Infinite Hands</v>
      </c>
      <c r="Y47">
        <f t="shared" si="16"/>
        <v>55</v>
      </c>
      <c r="Z47">
        <f t="shared" si="17"/>
        <v>29</v>
      </c>
      <c r="AA47" t="str">
        <f t="shared" si="18"/>
        <v>Yes</v>
      </c>
      <c r="AB47" t="str">
        <f t="shared" si="19"/>
        <v/>
      </c>
      <c r="AC47" t="str">
        <f t="shared" si="20"/>
        <v/>
      </c>
      <c r="AD47">
        <f t="shared" si="21"/>
        <v>0</v>
      </c>
      <c r="AE47" t="str">
        <f t="shared" si="22"/>
        <v/>
      </c>
      <c r="AG47">
        <f t="shared" si="23"/>
        <v>0</v>
      </c>
      <c r="AH47" t="str">
        <f t="shared" si="24"/>
        <v/>
      </c>
      <c r="AI47" t="str">
        <f t="shared" si="25"/>
        <v/>
      </c>
      <c r="AJ47" t="str">
        <f t="shared" si="26"/>
        <v/>
      </c>
      <c r="AK47" t="str">
        <f t="shared" si="27"/>
        <v/>
      </c>
      <c r="AL47" t="str">
        <f>IF($A47="","",INDEX(games!$J:$J,ROW())&amp;"")</f>
        <v/>
      </c>
    </row>
    <row r="48" spans="1:38" x14ac:dyDescent="0.25">
      <c r="A48" t="str">
        <f>IF(TRIM(INDEX(games!$A:$A,ROW()))="","",TRIM(INDEX(games!$A:$A,ROW())))</f>
        <v>Atomic Owl</v>
      </c>
      <c r="B48">
        <f>IF(OR($A48="",INDEX(games!$B:$B,ROW())=""),"",INDEX(games!$B:$B,ROW()))</f>
        <v>2025</v>
      </c>
      <c r="C48" t="str">
        <f>IF(OR($A48="",INDEX(games!$C:$C,ROW())=""),"",INDEX(games!$C:$C,ROW()))</f>
        <v>Action</v>
      </c>
      <c r="D48">
        <f t="shared" si="0"/>
        <v>1</v>
      </c>
      <c r="E48">
        <f t="shared" si="1"/>
        <v>1</v>
      </c>
      <c r="F48">
        <f t="shared" si="2"/>
        <v>14</v>
      </c>
      <c r="G48">
        <f t="shared" si="3"/>
        <v>2025</v>
      </c>
      <c r="H48">
        <f t="shared" si="4"/>
        <v>1.3220000000000001</v>
      </c>
      <c r="I48" t="e">
        <f t="shared" si="5"/>
        <v>#N/A</v>
      </c>
      <c r="J48" t="e">
        <f t="shared" si="6"/>
        <v>#N/A</v>
      </c>
      <c r="K48" t="e">
        <f t="shared" si="7"/>
        <v>#N/A</v>
      </c>
      <c r="L48" t="e">
        <f t="shared" si="8"/>
        <v>#N/A</v>
      </c>
      <c r="M48" t="e">
        <f t="shared" si="9"/>
        <v>#N/A</v>
      </c>
      <c r="N48" t="e">
        <f t="shared" si="10"/>
        <v>#N/A</v>
      </c>
      <c r="O48">
        <f t="shared" si="11"/>
        <v>1.000048</v>
      </c>
      <c r="P48" t="str">
        <f>IF(OR($A48="",INDEX(games!$H:$H,ROW())=""),"",INDEX(games!$H:$H,ROW()))</f>
        <v/>
      </c>
      <c r="Q48" t="str">
        <f t="shared" si="12"/>
        <v/>
      </c>
      <c r="T48">
        <f t="shared" si="13"/>
        <v>2021</v>
      </c>
      <c r="U48">
        <f t="shared" si="14"/>
        <v>2024</v>
      </c>
      <c r="V48">
        <f t="shared" si="15"/>
        <v>3</v>
      </c>
      <c r="W48" t="str">
        <f>IF(TRIM(INDEX(connections!$A:$A,ROW()))="","",TRIM(INDEX(connections!$A:$A,ROW())))</f>
        <v>Luck be a Landlord</v>
      </c>
      <c r="X48" t="str">
        <f>IF($W48="","",TRIM(INDEX(connections!$B:$B,ROW())))</f>
        <v>Aotenjo: Infinite Hands</v>
      </c>
      <c r="Y48">
        <f t="shared" si="16"/>
        <v>460</v>
      </c>
      <c r="Z48">
        <f t="shared" si="17"/>
        <v>29</v>
      </c>
      <c r="AA48" t="str">
        <f t="shared" si="18"/>
        <v>Yes</v>
      </c>
      <c r="AB48" t="str">
        <f t="shared" si="19"/>
        <v/>
      </c>
      <c r="AC48" t="str">
        <f t="shared" si="20"/>
        <v/>
      </c>
      <c r="AD48">
        <f t="shared" si="21"/>
        <v>0</v>
      </c>
      <c r="AE48" t="str">
        <f t="shared" si="22"/>
        <v/>
      </c>
      <c r="AG48">
        <f t="shared" si="23"/>
        <v>1</v>
      </c>
      <c r="AH48" t="str">
        <f t="shared" si="24"/>
        <v/>
      </c>
      <c r="AI48" t="str">
        <f t="shared" si="25"/>
        <v/>
      </c>
      <c r="AJ48" t="str">
        <f t="shared" si="26"/>
        <v/>
      </c>
      <c r="AK48">
        <f t="shared" si="27"/>
        <v>1.000048</v>
      </c>
      <c r="AL48" t="str">
        <f>IF($A48="","",INDEX(games!$J:$J,ROW())&amp;"")</f>
        <v>https://store.steampowered.com/app/2228490/Atomic_Owl/</v>
      </c>
    </row>
    <row r="49" spans="1:38" x14ac:dyDescent="0.25">
      <c r="A49" t="str">
        <f>IF(TRIM(INDEX(games!$A:$A,ROW()))="","",TRIM(INDEX(games!$A:$A,ROW())))</f>
        <v>Atomicrops</v>
      </c>
      <c r="B49">
        <f>IF(OR($A49="",INDEX(games!$B:$B,ROW())=""),"",INDEX(games!$B:$B,ROW()))</f>
        <v>2020</v>
      </c>
      <c r="C49" t="str">
        <f>IF(OR($A49="",INDEX(games!$C:$C,ROW())=""),"",INDEX(games!$C:$C,ROW()))</f>
        <v>Action</v>
      </c>
      <c r="D49">
        <f t="shared" si="0"/>
        <v>4</v>
      </c>
      <c r="E49">
        <f t="shared" si="1"/>
        <v>1</v>
      </c>
      <c r="F49">
        <f t="shared" si="2"/>
        <v>15</v>
      </c>
      <c r="G49">
        <f t="shared" si="3"/>
        <v>2020</v>
      </c>
      <c r="H49">
        <f t="shared" si="4"/>
        <v>1.345</v>
      </c>
      <c r="I49" t="e">
        <f t="shared" si="5"/>
        <v>#N/A</v>
      </c>
      <c r="J49" t="e">
        <f t="shared" si="6"/>
        <v>#N/A</v>
      </c>
      <c r="K49" t="e">
        <f t="shared" si="7"/>
        <v>#N/A</v>
      </c>
      <c r="L49" t="e">
        <f t="shared" si="8"/>
        <v>#N/A</v>
      </c>
      <c r="M49" t="e">
        <f t="shared" si="9"/>
        <v>#N/A</v>
      </c>
      <c r="N49" t="e">
        <f t="shared" si="10"/>
        <v>#N/A</v>
      </c>
      <c r="O49">
        <f t="shared" si="11"/>
        <v>4.0000489999999997</v>
      </c>
      <c r="P49" t="str">
        <f>IF(OR($A49="",INDEX(games!$H:$H,ROW())=""),"",INDEX(games!$H:$H,ROW()))</f>
        <v>Yes</v>
      </c>
      <c r="Q49">
        <f t="shared" si="12"/>
        <v>4.0000489999999997</v>
      </c>
      <c r="T49">
        <f t="shared" si="13"/>
        <v>2020</v>
      </c>
      <c r="U49">
        <f t="shared" si="14"/>
        <v>2024</v>
      </c>
      <c r="V49">
        <f t="shared" si="15"/>
        <v>4</v>
      </c>
      <c r="W49" t="str">
        <f>IF(TRIM(INDEX(connections!$A:$A,ROW()))="","",TRIM(INDEX(connections!$A:$A,ROW())))</f>
        <v>Monster Train</v>
      </c>
      <c r="X49" t="str">
        <f>IF($W49="","",TRIM(INDEX(connections!$B:$B,ROW())))</f>
        <v>Aotenjo: Infinite Hands</v>
      </c>
      <c r="Y49">
        <f t="shared" si="16"/>
        <v>498</v>
      </c>
      <c r="Z49">
        <f t="shared" si="17"/>
        <v>29</v>
      </c>
      <c r="AA49" t="str">
        <f t="shared" si="18"/>
        <v>Yes</v>
      </c>
      <c r="AB49" t="str">
        <f t="shared" si="19"/>
        <v/>
      </c>
      <c r="AC49" t="str">
        <f t="shared" si="20"/>
        <v/>
      </c>
      <c r="AD49">
        <f t="shared" si="21"/>
        <v>0</v>
      </c>
      <c r="AE49" t="str">
        <f t="shared" si="22"/>
        <v/>
      </c>
      <c r="AG49">
        <f t="shared" si="23"/>
        <v>4</v>
      </c>
      <c r="AH49" t="str">
        <f t="shared" si="24"/>
        <v>Yes</v>
      </c>
      <c r="AI49">
        <f t="shared" si="25"/>
        <v>4</v>
      </c>
      <c r="AJ49">
        <f t="shared" si="26"/>
        <v>4.0000489999999997</v>
      </c>
      <c r="AK49" t="str">
        <f t="shared" si="27"/>
        <v/>
      </c>
      <c r="AL49" t="str">
        <f>IF($A49="","",INDEX(games!$J:$J,ROW())&amp;"")</f>
        <v>https://store.steampowered.com/app/757320/Atomicrops/</v>
      </c>
    </row>
    <row r="50" spans="1:38" x14ac:dyDescent="0.25">
      <c r="A50" t="str">
        <f>IF(TRIM(INDEX(games!$A:$A,ROW()))="","",TRIM(INDEX(games!$A:$A,ROW())))</f>
        <v>Auro: A Monster-Bumping Adventure</v>
      </c>
      <c r="B50">
        <f>IF(OR($A50="",INDEX(games!$B:$B,ROW())=""),"",INDEX(games!$B:$B,ROW()))</f>
        <v>2014</v>
      </c>
      <c r="C50" t="str">
        <f>IF(OR($A50="",INDEX(games!$C:$C,ROW())=""),"",INDEX(games!$C:$C,ROW()))</f>
        <v>Strategy</v>
      </c>
      <c r="D50">
        <f t="shared" si="0"/>
        <v>2</v>
      </c>
      <c r="E50">
        <f t="shared" si="1"/>
        <v>2</v>
      </c>
      <c r="F50">
        <f t="shared" si="2"/>
        <v>16</v>
      </c>
      <c r="G50" t="e">
        <f t="shared" si="3"/>
        <v>#N/A</v>
      </c>
      <c r="H50" t="e">
        <f t="shared" si="4"/>
        <v>#N/A</v>
      </c>
      <c r="I50">
        <f t="shared" si="5"/>
        <v>2014</v>
      </c>
      <c r="J50">
        <f t="shared" si="6"/>
        <v>2.3679999999999999</v>
      </c>
      <c r="K50" t="e">
        <f t="shared" si="7"/>
        <v>#N/A</v>
      </c>
      <c r="L50" t="e">
        <f t="shared" si="8"/>
        <v>#N/A</v>
      </c>
      <c r="M50" t="e">
        <f t="shared" si="9"/>
        <v>#N/A</v>
      </c>
      <c r="N50" t="e">
        <f t="shared" si="10"/>
        <v>#N/A</v>
      </c>
      <c r="O50">
        <f t="shared" si="11"/>
        <v>2.0000499999999999</v>
      </c>
      <c r="P50" t="str">
        <f>IF(OR($A50="",INDEX(games!$H:$H,ROW())=""),"",INDEX(games!$H:$H,ROW()))</f>
        <v/>
      </c>
      <c r="Q50" t="str">
        <f t="shared" si="12"/>
        <v/>
      </c>
      <c r="T50">
        <f t="shared" si="13"/>
        <v>2017</v>
      </c>
      <c r="U50">
        <f t="shared" si="14"/>
        <v>2024</v>
      </c>
      <c r="V50">
        <f t="shared" si="15"/>
        <v>7</v>
      </c>
      <c r="W50" t="str">
        <f>IF(TRIM(INDEX(connections!$A:$A,ROW()))="","",TRIM(INDEX(connections!$A:$A,ROW())))</f>
        <v>Slay the Spire</v>
      </c>
      <c r="X50" t="str">
        <f>IF($W50="","",TRIM(INDEX(connections!$B:$B,ROW())))</f>
        <v>Aotenjo: Infinite Hands</v>
      </c>
      <c r="Y50">
        <f t="shared" si="16"/>
        <v>735</v>
      </c>
      <c r="Z50">
        <f t="shared" si="17"/>
        <v>29</v>
      </c>
      <c r="AA50" t="str">
        <f t="shared" si="18"/>
        <v>Yes</v>
      </c>
      <c r="AB50" t="str">
        <f t="shared" si="19"/>
        <v/>
      </c>
      <c r="AC50" t="str">
        <f t="shared" si="20"/>
        <v/>
      </c>
      <c r="AD50">
        <f t="shared" si="21"/>
        <v>0</v>
      </c>
      <c r="AE50" t="str">
        <f t="shared" si="22"/>
        <v/>
      </c>
      <c r="AG50">
        <f t="shared" si="23"/>
        <v>1</v>
      </c>
      <c r="AH50" t="str">
        <f t="shared" si="24"/>
        <v/>
      </c>
      <c r="AI50" t="str">
        <f t="shared" si="25"/>
        <v/>
      </c>
      <c r="AJ50" t="str">
        <f t="shared" si="26"/>
        <v/>
      </c>
      <c r="AK50">
        <f t="shared" si="27"/>
        <v>1.0000500000000001</v>
      </c>
      <c r="AL50" t="str">
        <f>IF($A50="","",INDEX(games!$J:$J,ROW())&amp;"")</f>
        <v/>
      </c>
    </row>
    <row r="51" spans="1:38" x14ac:dyDescent="0.25">
      <c r="A51" t="str">
        <f>IF(TRIM(INDEX(games!$A:$A,ROW()))="","",TRIM(INDEX(games!$A:$A,ROW())))</f>
        <v>Auto Rogue</v>
      </c>
      <c r="B51">
        <f>IF(OR($A51="",INDEX(games!$B:$B,ROW())=""),"",INDEX(games!$B:$B,ROW()))</f>
        <v>2025</v>
      </c>
      <c r="C51" t="str">
        <f>IF(OR($A51="",INDEX(games!$C:$C,ROW())=""),"",INDEX(games!$C:$C,ROW()))</f>
        <v>Strategy</v>
      </c>
      <c r="D51">
        <f t="shared" si="0"/>
        <v>0</v>
      </c>
      <c r="E51">
        <f t="shared" si="1"/>
        <v>2</v>
      </c>
      <c r="F51">
        <f t="shared" si="2"/>
        <v>17</v>
      </c>
      <c r="G51" t="e">
        <f t="shared" si="3"/>
        <v>#N/A</v>
      </c>
      <c r="H51" t="e">
        <f t="shared" si="4"/>
        <v>#N/A</v>
      </c>
      <c r="I51">
        <f t="shared" si="5"/>
        <v>2025</v>
      </c>
      <c r="J51">
        <f t="shared" si="6"/>
        <v>2.391</v>
      </c>
      <c r="K51" t="e">
        <f t="shared" si="7"/>
        <v>#N/A</v>
      </c>
      <c r="L51" t="e">
        <f t="shared" si="8"/>
        <v>#N/A</v>
      </c>
      <c r="M51" t="e">
        <f t="shared" si="9"/>
        <v>#N/A</v>
      </c>
      <c r="N51" t="e">
        <f t="shared" si="10"/>
        <v>#N/A</v>
      </c>
      <c r="O51">
        <f t="shared" si="11"/>
        <v>5.1E-5</v>
      </c>
      <c r="P51" t="str">
        <f>IF(OR($A51="",INDEX(games!$H:$H,ROW())=""),"",INDEX(games!$H:$H,ROW()))</f>
        <v/>
      </c>
      <c r="Q51" t="str">
        <f t="shared" si="12"/>
        <v/>
      </c>
      <c r="T51">
        <f t="shared" si="13"/>
        <v>2010</v>
      </c>
      <c r="U51">
        <f t="shared" si="14"/>
        <v>2020</v>
      </c>
      <c r="V51">
        <f t="shared" si="15"/>
        <v>10</v>
      </c>
      <c r="W51" t="str">
        <f>IF(TRIM(INDEX(connections!$A:$A,ROW()))="","",TRIM(INDEX(connections!$A:$A,ROW())))</f>
        <v>Caves of Qud</v>
      </c>
      <c r="X51" t="str">
        <f>IF($W51="","",TRIM(INDEX(connections!$B:$B,ROW())))</f>
        <v>Approaching Infinity</v>
      </c>
      <c r="Y51">
        <f t="shared" si="16"/>
        <v>120</v>
      </c>
      <c r="Z51">
        <f t="shared" si="17"/>
        <v>30</v>
      </c>
      <c r="AA51" t="str">
        <f t="shared" si="18"/>
        <v>Yes</v>
      </c>
      <c r="AB51" t="str">
        <f t="shared" si="19"/>
        <v/>
      </c>
      <c r="AC51" t="str">
        <f t="shared" si="20"/>
        <v/>
      </c>
      <c r="AD51">
        <f t="shared" si="21"/>
        <v>0</v>
      </c>
      <c r="AE51" t="str">
        <f t="shared" si="22"/>
        <v/>
      </c>
      <c r="AG51">
        <f t="shared" si="23"/>
        <v>0</v>
      </c>
      <c r="AH51" t="str">
        <f t="shared" si="24"/>
        <v/>
      </c>
      <c r="AI51" t="str">
        <f t="shared" si="25"/>
        <v/>
      </c>
      <c r="AJ51" t="str">
        <f t="shared" si="26"/>
        <v/>
      </c>
      <c r="AK51" t="str">
        <f t="shared" si="27"/>
        <v/>
      </c>
      <c r="AL51" t="str">
        <f>IF($A51="","",INDEX(games!$J:$J,ROW())&amp;"")</f>
        <v/>
      </c>
    </row>
    <row r="52" spans="1:38" x14ac:dyDescent="0.25">
      <c r="A52" t="str">
        <f>IF(TRIM(INDEX(games!$A:$A,ROW()))="","",TRIM(INDEX(games!$A:$A,ROW())))</f>
        <v>Azure Dreams</v>
      </c>
      <c r="B52">
        <f>IF(OR($A52="",INDEX(games!$B:$B,ROW())=""),"",INDEX(games!$B:$B,ROW()))</f>
        <v>1997</v>
      </c>
      <c r="C52" t="str">
        <f>IF(OR($A52="",INDEX(games!$C:$C,ROW())=""),"",INDEX(games!$C:$C,ROW()))</f>
        <v>Traditional</v>
      </c>
      <c r="D52">
        <f t="shared" si="0"/>
        <v>6</v>
      </c>
      <c r="E52">
        <f t="shared" si="1"/>
        <v>4</v>
      </c>
      <c r="F52">
        <f t="shared" si="2"/>
        <v>18</v>
      </c>
      <c r="G52" t="e">
        <f t="shared" si="3"/>
        <v>#N/A</v>
      </c>
      <c r="H52" t="e">
        <f t="shared" si="4"/>
        <v>#N/A</v>
      </c>
      <c r="I52" t="e">
        <f t="shared" si="5"/>
        <v>#N/A</v>
      </c>
      <c r="J52" t="e">
        <f t="shared" si="6"/>
        <v>#N/A</v>
      </c>
      <c r="K52" t="e">
        <f t="shared" si="7"/>
        <v>#N/A</v>
      </c>
      <c r="L52" t="e">
        <f t="shared" si="8"/>
        <v>#N/A</v>
      </c>
      <c r="M52">
        <f t="shared" si="9"/>
        <v>1997</v>
      </c>
      <c r="N52">
        <f t="shared" si="10"/>
        <v>4.4139999999999997</v>
      </c>
      <c r="O52">
        <f t="shared" si="11"/>
        <v>6.0000520000000002</v>
      </c>
      <c r="P52" t="str">
        <f>IF(OR($A52="",INDEX(games!$H:$H,ROW())=""),"",INDEX(games!$H:$H,ROW()))</f>
        <v>Yes</v>
      </c>
      <c r="Q52">
        <f t="shared" si="12"/>
        <v>6.0000520000000002</v>
      </c>
      <c r="T52">
        <f t="shared" si="13"/>
        <v>2020</v>
      </c>
      <c r="U52">
        <f t="shared" si="14"/>
        <v>2024</v>
      </c>
      <c r="V52">
        <f t="shared" si="15"/>
        <v>4</v>
      </c>
      <c r="W52" t="str">
        <f>IF(TRIM(INDEX(connections!$A:$A,ROW()))="","",TRIM(INDEX(connections!$A:$A,ROW())))</f>
        <v>For The Warp</v>
      </c>
      <c r="X52" t="str">
        <f>IF($W52="","",TRIM(INDEX(connections!$B:$B,ROW())))</f>
        <v>Arc Seed</v>
      </c>
      <c r="Y52">
        <f t="shared" si="16"/>
        <v>305</v>
      </c>
      <c r="Z52">
        <f t="shared" si="17"/>
        <v>31</v>
      </c>
      <c r="AA52" t="str">
        <f t="shared" si="18"/>
        <v>Yes</v>
      </c>
      <c r="AB52" t="str">
        <f t="shared" si="19"/>
        <v>Yes</v>
      </c>
      <c r="AC52">
        <f t="shared" si="20"/>
        <v>1</v>
      </c>
      <c r="AD52">
        <f t="shared" si="21"/>
        <v>0</v>
      </c>
      <c r="AE52" t="str">
        <f t="shared" si="22"/>
        <v/>
      </c>
      <c r="AG52">
        <f t="shared" si="23"/>
        <v>5</v>
      </c>
      <c r="AH52" t="str">
        <f t="shared" si="24"/>
        <v>Yes</v>
      </c>
      <c r="AI52">
        <f t="shared" si="25"/>
        <v>5</v>
      </c>
      <c r="AJ52">
        <f t="shared" si="26"/>
        <v>5.0000520000000002</v>
      </c>
      <c r="AK52" t="str">
        <f t="shared" si="27"/>
        <v/>
      </c>
      <c r="AL52" t="str">
        <f>IF($A52="","",INDEX(games!$J:$J,ROW())&amp;"")</f>
        <v/>
      </c>
    </row>
    <row r="53" spans="1:38" x14ac:dyDescent="0.25">
      <c r="A53" t="str">
        <f>IF(TRIM(INDEX(games!$A:$A,ROW()))="","",TRIM(INDEX(games!$A:$A,ROW())))</f>
        <v>Backpack Battles</v>
      </c>
      <c r="B53">
        <f>IF(OR($A53="",INDEX(games!$B:$B,ROW())=""),"",INDEX(games!$B:$B,ROW()))</f>
        <v>2023</v>
      </c>
      <c r="C53" t="str">
        <f>IF(OR($A53="",INDEX(games!$C:$C,ROW())=""),"",INDEX(games!$C:$C,ROW()))</f>
        <v>Strategy</v>
      </c>
      <c r="D53">
        <f t="shared" si="0"/>
        <v>11</v>
      </c>
      <c r="E53">
        <f t="shared" si="1"/>
        <v>2</v>
      </c>
      <c r="F53">
        <f t="shared" si="2"/>
        <v>19</v>
      </c>
      <c r="G53" t="e">
        <f t="shared" si="3"/>
        <v>#N/A</v>
      </c>
      <c r="H53" t="e">
        <f t="shared" si="4"/>
        <v>#N/A</v>
      </c>
      <c r="I53">
        <f t="shared" si="5"/>
        <v>2023</v>
      </c>
      <c r="J53">
        <f t="shared" si="6"/>
        <v>2.4369999999999998</v>
      </c>
      <c r="K53" t="e">
        <f t="shared" si="7"/>
        <v>#N/A</v>
      </c>
      <c r="L53" t="e">
        <f t="shared" si="8"/>
        <v>#N/A</v>
      </c>
      <c r="M53" t="e">
        <f t="shared" si="9"/>
        <v>#N/A</v>
      </c>
      <c r="N53" t="e">
        <f t="shared" si="10"/>
        <v>#N/A</v>
      </c>
      <c r="O53">
        <f t="shared" si="11"/>
        <v>11.000052999999999</v>
      </c>
      <c r="P53" t="str">
        <f>IF(OR($A53="",INDEX(games!$H:$H,ROW())=""),"",INDEX(games!$H:$H,ROW()))</f>
        <v>Yes</v>
      </c>
      <c r="Q53">
        <f t="shared" si="12"/>
        <v>11.000052999999999</v>
      </c>
      <c r="T53">
        <f t="shared" si="13"/>
        <v>2018</v>
      </c>
      <c r="U53">
        <f t="shared" si="14"/>
        <v>2024</v>
      </c>
      <c r="V53">
        <f t="shared" si="15"/>
        <v>6</v>
      </c>
      <c r="W53" t="str">
        <f>IF(TRIM(INDEX(connections!$A:$A,ROW()))="","",TRIM(INDEX(connections!$A:$A,ROW())))</f>
        <v>Into the Breach</v>
      </c>
      <c r="X53" t="str">
        <f>IF($W53="","",TRIM(INDEX(connections!$B:$B,ROW())))</f>
        <v>Arc Seed</v>
      </c>
      <c r="Y53">
        <f t="shared" si="16"/>
        <v>409</v>
      </c>
      <c r="Z53">
        <f t="shared" si="17"/>
        <v>31</v>
      </c>
      <c r="AA53" t="str">
        <f t="shared" si="18"/>
        <v>Yes</v>
      </c>
      <c r="AB53" t="str">
        <f t="shared" si="19"/>
        <v>Yes</v>
      </c>
      <c r="AC53">
        <f t="shared" si="20"/>
        <v>1</v>
      </c>
      <c r="AD53">
        <f t="shared" si="21"/>
        <v>1</v>
      </c>
      <c r="AE53" t="str">
        <f t="shared" si="22"/>
        <v/>
      </c>
      <c r="AG53">
        <f t="shared" si="23"/>
        <v>6</v>
      </c>
      <c r="AH53" t="str">
        <f t="shared" si="24"/>
        <v>Yes</v>
      </c>
      <c r="AI53">
        <f t="shared" si="25"/>
        <v>6</v>
      </c>
      <c r="AJ53">
        <f t="shared" si="26"/>
        <v>6.0000530000000003</v>
      </c>
      <c r="AK53" t="str">
        <f t="shared" si="27"/>
        <v/>
      </c>
      <c r="AL53" t="str">
        <f>IF($A53="","",INDEX(games!$J:$J,ROW())&amp;"")</f>
        <v>https://store.steampowered.com/app/2427700/Backpack_Battles/</v>
      </c>
    </row>
    <row r="54" spans="1:38" x14ac:dyDescent="0.25">
      <c r="A54" t="str">
        <f>IF(TRIM(INDEX(games!$A:$A,ROW()))="","",TRIM(INDEX(games!$A:$A,ROW())))</f>
        <v>Backpack Hero</v>
      </c>
      <c r="B54">
        <f>IF(OR($A54="",INDEX(games!$B:$B,ROW())=""),"",INDEX(games!$B:$B,ROW()))</f>
        <v>2022</v>
      </c>
      <c r="C54" t="str">
        <f>IF(OR($A54="",INDEX(games!$C:$C,ROW())=""),"",INDEX(games!$C:$C,ROW()))</f>
        <v>Deckbuilder</v>
      </c>
      <c r="D54">
        <f t="shared" si="0"/>
        <v>12</v>
      </c>
      <c r="E54">
        <f t="shared" si="1"/>
        <v>3</v>
      </c>
      <c r="F54">
        <f t="shared" si="2"/>
        <v>20</v>
      </c>
      <c r="G54" t="e">
        <f t="shared" si="3"/>
        <v>#N/A</v>
      </c>
      <c r="H54" t="e">
        <f t="shared" si="4"/>
        <v>#N/A</v>
      </c>
      <c r="I54" t="e">
        <f t="shared" si="5"/>
        <v>#N/A</v>
      </c>
      <c r="J54" t="e">
        <f t="shared" si="6"/>
        <v>#N/A</v>
      </c>
      <c r="K54">
        <f t="shared" si="7"/>
        <v>2022</v>
      </c>
      <c r="L54">
        <f t="shared" si="8"/>
        <v>3.46</v>
      </c>
      <c r="M54" t="e">
        <f t="shared" si="9"/>
        <v>#N/A</v>
      </c>
      <c r="N54" t="e">
        <f t="shared" si="10"/>
        <v>#N/A</v>
      </c>
      <c r="O54">
        <f t="shared" si="11"/>
        <v>12.000054</v>
      </c>
      <c r="P54" t="str">
        <f>IF(OR($A54="",INDEX(games!$H:$H,ROW())=""),"",INDEX(games!$H:$H,ROW()))</f>
        <v>Yes</v>
      </c>
      <c r="Q54">
        <f t="shared" si="12"/>
        <v>12.000054</v>
      </c>
      <c r="T54">
        <f t="shared" si="13"/>
        <v>2023</v>
      </c>
      <c r="U54">
        <f t="shared" si="14"/>
        <v>2025</v>
      </c>
      <c r="V54">
        <f t="shared" si="15"/>
        <v>2</v>
      </c>
      <c r="W54" t="str">
        <f>IF(TRIM(INDEX(connections!$A:$A,ROW()))="","",TRIM(INDEX(connections!$A:$A,ROW())))</f>
        <v>Endgame of Devil</v>
      </c>
      <c r="X54" t="str">
        <f>IF($W54="","",TRIM(INDEX(connections!$B:$B,ROW())))</f>
        <v>Arcane Trigger</v>
      </c>
      <c r="Y54">
        <f t="shared" si="16"/>
        <v>279</v>
      </c>
      <c r="Z54">
        <f t="shared" si="17"/>
        <v>32</v>
      </c>
      <c r="AA54" t="str">
        <f t="shared" si="18"/>
        <v>Yes</v>
      </c>
      <c r="AB54" t="str">
        <f t="shared" si="19"/>
        <v/>
      </c>
      <c r="AC54" t="str">
        <f t="shared" si="20"/>
        <v/>
      </c>
      <c r="AD54">
        <f t="shared" si="21"/>
        <v>1</v>
      </c>
      <c r="AE54" t="str">
        <f t="shared" si="22"/>
        <v/>
      </c>
      <c r="AG54">
        <f t="shared" si="23"/>
        <v>9</v>
      </c>
      <c r="AH54" t="str">
        <f t="shared" si="24"/>
        <v>Yes</v>
      </c>
      <c r="AI54">
        <f t="shared" si="25"/>
        <v>9</v>
      </c>
      <c r="AJ54">
        <f t="shared" si="26"/>
        <v>9.0000540000000004</v>
      </c>
      <c r="AK54" t="str">
        <f t="shared" si="27"/>
        <v/>
      </c>
      <c r="AL54" t="str">
        <f>IF($A54="","",INDEX(games!$J:$J,ROW())&amp;"")</f>
        <v>https://store.steampowered.com/app/1970580/Backpack_Hero/</v>
      </c>
    </row>
    <row r="55" spans="1:38" x14ac:dyDescent="0.25">
      <c r="A55" t="str">
        <f>IF(TRIM(INDEX(games!$A:$A,ROW()))="","",TRIM(INDEX(games!$A:$A,ROW())))</f>
        <v>Bad North</v>
      </c>
      <c r="B55">
        <f>IF(OR($A55="",INDEX(games!$B:$B,ROW())=""),"",INDEX(games!$B:$B,ROW()))</f>
        <v>2018</v>
      </c>
      <c r="C55" t="str">
        <f>IF(OR($A55="",INDEX(games!$C:$C,ROW())=""),"",INDEX(games!$C:$C,ROW()))</f>
        <v>Strategy</v>
      </c>
      <c r="D55">
        <f t="shared" si="0"/>
        <v>2</v>
      </c>
      <c r="E55">
        <f t="shared" si="1"/>
        <v>2</v>
      </c>
      <c r="F55">
        <f t="shared" si="2"/>
        <v>21</v>
      </c>
      <c r="G55" t="e">
        <f t="shared" si="3"/>
        <v>#N/A</v>
      </c>
      <c r="H55" t="e">
        <f t="shared" si="4"/>
        <v>#N/A</v>
      </c>
      <c r="I55">
        <f t="shared" si="5"/>
        <v>2018</v>
      </c>
      <c r="J55">
        <f t="shared" si="6"/>
        <v>2.4830000000000001</v>
      </c>
      <c r="K55" t="e">
        <f t="shared" si="7"/>
        <v>#N/A</v>
      </c>
      <c r="L55" t="e">
        <f t="shared" si="8"/>
        <v>#N/A</v>
      </c>
      <c r="M55" t="e">
        <f t="shared" si="9"/>
        <v>#N/A</v>
      </c>
      <c r="N55" t="e">
        <f t="shared" si="10"/>
        <v>#N/A</v>
      </c>
      <c r="O55">
        <f t="shared" si="11"/>
        <v>2.0000550000000001</v>
      </c>
      <c r="P55" t="str">
        <f>IF(OR($A55="",INDEX(games!$H:$H,ROW())=""),"",INDEX(games!$H:$H,ROW()))</f>
        <v>Yes</v>
      </c>
      <c r="Q55">
        <f t="shared" si="12"/>
        <v>2.0000550000000001</v>
      </c>
      <c r="T55">
        <f t="shared" si="13"/>
        <v>2012</v>
      </c>
      <c r="U55">
        <f t="shared" si="14"/>
        <v>2020</v>
      </c>
      <c r="V55">
        <f t="shared" si="15"/>
        <v>8</v>
      </c>
      <c r="W55" t="str">
        <f>IF(TRIM(INDEX(connections!$A:$A,ROW()))="","",TRIM(INDEX(connections!$A:$A,ROW())))</f>
        <v>FTL</v>
      </c>
      <c r="X55" t="str">
        <f>IF($W55="","",TRIM(INDEX(connections!$B:$B,ROW())))</f>
        <v>Arcanium: Rise of Akhan</v>
      </c>
      <c r="Y55">
        <f t="shared" si="16"/>
        <v>311</v>
      </c>
      <c r="Z55">
        <f t="shared" si="17"/>
        <v>33</v>
      </c>
      <c r="AA55" t="str">
        <f t="shared" si="18"/>
        <v>Yes</v>
      </c>
      <c r="AB55" t="str">
        <f t="shared" si="19"/>
        <v>Yes</v>
      </c>
      <c r="AC55">
        <f t="shared" si="20"/>
        <v>1</v>
      </c>
      <c r="AD55">
        <f t="shared" si="21"/>
        <v>1</v>
      </c>
      <c r="AE55" t="str">
        <f t="shared" si="22"/>
        <v/>
      </c>
      <c r="AG55">
        <f t="shared" si="23"/>
        <v>0</v>
      </c>
      <c r="AH55" t="str">
        <f t="shared" si="24"/>
        <v/>
      </c>
      <c r="AI55" t="str">
        <f t="shared" si="25"/>
        <v/>
      </c>
      <c r="AJ55" t="str">
        <f t="shared" si="26"/>
        <v/>
      </c>
      <c r="AK55" t="str">
        <f t="shared" si="27"/>
        <v/>
      </c>
      <c r="AL55" t="str">
        <f>IF($A55="","",INDEX(games!$J:$J,ROW())&amp;"")</f>
        <v>https://store.steampowered.com/app/688420/Bad_North_Jotunn_Edition/</v>
      </c>
    </row>
    <row r="56" spans="1:38" x14ac:dyDescent="0.25">
      <c r="A56" t="str">
        <f>IF(TRIM(INDEX(games!$A:$A,ROW()))="","",TRIM(INDEX(games!$A:$A,ROW())))</f>
        <v>Balatro</v>
      </c>
      <c r="B56">
        <f>IF(OR($A56="",INDEX(games!$B:$B,ROW())=""),"",INDEX(games!$B:$B,ROW()))</f>
        <v>2023</v>
      </c>
      <c r="C56" t="str">
        <f>IF(OR($A56="",INDEX(games!$C:$C,ROW())=""),"",INDEX(games!$C:$C,ROW()))</f>
        <v>Deckbuilder</v>
      </c>
      <c r="D56">
        <f t="shared" si="0"/>
        <v>61</v>
      </c>
      <c r="E56">
        <f t="shared" si="1"/>
        <v>3</v>
      </c>
      <c r="F56">
        <f t="shared" si="2"/>
        <v>22</v>
      </c>
      <c r="G56" t="e">
        <f t="shared" si="3"/>
        <v>#N/A</v>
      </c>
      <c r="H56" t="e">
        <f t="shared" si="4"/>
        <v>#N/A</v>
      </c>
      <c r="I56" t="e">
        <f t="shared" si="5"/>
        <v>#N/A</v>
      </c>
      <c r="J56" t="e">
        <f t="shared" si="6"/>
        <v>#N/A</v>
      </c>
      <c r="K56">
        <f t="shared" si="7"/>
        <v>2023</v>
      </c>
      <c r="L56">
        <f t="shared" si="8"/>
        <v>3.5060000000000002</v>
      </c>
      <c r="M56" t="e">
        <f t="shared" si="9"/>
        <v>#N/A</v>
      </c>
      <c r="N56" t="e">
        <f t="shared" si="10"/>
        <v>#N/A</v>
      </c>
      <c r="O56">
        <f t="shared" si="11"/>
        <v>61.000056000000001</v>
      </c>
      <c r="P56" t="str">
        <f>IF(OR($A56="",INDEX(games!$H:$H,ROW())=""),"",INDEX(games!$H:$H,ROW()))</f>
        <v>Yes</v>
      </c>
      <c r="Q56">
        <f t="shared" si="12"/>
        <v>61.000056000000001</v>
      </c>
      <c r="T56">
        <f t="shared" si="13"/>
        <v>2017</v>
      </c>
      <c r="U56">
        <f t="shared" si="14"/>
        <v>2020</v>
      </c>
      <c r="V56">
        <f t="shared" si="15"/>
        <v>3</v>
      </c>
      <c r="W56" t="str">
        <f>IF(TRIM(INDEX(connections!$A:$A,ROW()))="","",TRIM(INDEX(connections!$A:$A,ROW())))</f>
        <v>Slay the Spire</v>
      </c>
      <c r="X56" t="str">
        <f>IF($W56="","",TRIM(INDEX(connections!$B:$B,ROW())))</f>
        <v>Arcanium: Rise of Akhan</v>
      </c>
      <c r="Y56">
        <f t="shared" si="16"/>
        <v>735</v>
      </c>
      <c r="Z56">
        <f t="shared" si="17"/>
        <v>33</v>
      </c>
      <c r="AA56" t="str">
        <f t="shared" si="18"/>
        <v>Yes</v>
      </c>
      <c r="AB56" t="str">
        <f t="shared" si="19"/>
        <v>Yes</v>
      </c>
      <c r="AC56">
        <f t="shared" si="20"/>
        <v>1</v>
      </c>
      <c r="AD56">
        <f t="shared" si="21"/>
        <v>0</v>
      </c>
      <c r="AE56" t="str">
        <f t="shared" si="22"/>
        <v/>
      </c>
      <c r="AG56">
        <f t="shared" si="23"/>
        <v>22</v>
      </c>
      <c r="AH56" t="str">
        <f t="shared" si="24"/>
        <v>Yes</v>
      </c>
      <c r="AI56">
        <f t="shared" si="25"/>
        <v>22</v>
      </c>
      <c r="AJ56">
        <f t="shared" si="26"/>
        <v>22.000056000000001</v>
      </c>
      <c r="AK56" t="str">
        <f t="shared" si="27"/>
        <v/>
      </c>
      <c r="AL56" t="str">
        <f>IF($A56="","",INDEX(games!$J:$J,ROW())&amp;"")</f>
        <v>https://store.steampowered.com/app/2379780/Balatro/</v>
      </c>
    </row>
    <row r="57" spans="1:38" x14ac:dyDescent="0.25">
      <c r="A57" t="str">
        <f>IF(TRIM(INDEX(games!$A:$A,ROW()))="","",TRIM(INDEX(games!$A:$A,ROW())))</f>
        <v>Baldi's Basics Plus</v>
      </c>
      <c r="B57">
        <f>IF(OR($A57="",INDEX(games!$B:$B,ROW())=""),"",INDEX(games!$B:$B,ROW()))</f>
        <v>2020</v>
      </c>
      <c r="C57" t="str">
        <f>IF(OR($A57="",INDEX(games!$C:$C,ROW())=""),"",INDEX(games!$C:$C,ROW()))</f>
        <v>Strategy</v>
      </c>
      <c r="D57">
        <f t="shared" si="0"/>
        <v>1</v>
      </c>
      <c r="E57">
        <f t="shared" si="1"/>
        <v>2</v>
      </c>
      <c r="F57">
        <f t="shared" si="2"/>
        <v>23</v>
      </c>
      <c r="G57" t="e">
        <f t="shared" si="3"/>
        <v>#N/A</v>
      </c>
      <c r="H57" t="e">
        <f t="shared" si="4"/>
        <v>#N/A</v>
      </c>
      <c r="I57">
        <f t="shared" si="5"/>
        <v>2020</v>
      </c>
      <c r="J57">
        <f t="shared" si="6"/>
        <v>2.5289999999999999</v>
      </c>
      <c r="K57" t="e">
        <f t="shared" si="7"/>
        <v>#N/A</v>
      </c>
      <c r="L57" t="e">
        <f t="shared" si="8"/>
        <v>#N/A</v>
      </c>
      <c r="M57" t="e">
        <f t="shared" si="9"/>
        <v>#N/A</v>
      </c>
      <c r="N57" t="e">
        <f t="shared" si="10"/>
        <v>#N/A</v>
      </c>
      <c r="O57">
        <f t="shared" si="11"/>
        <v>1.000057</v>
      </c>
      <c r="P57" t="str">
        <f>IF(OR($A57="",INDEX(games!$H:$H,ROW())=""),"",INDEX(games!$H:$H,ROW()))</f>
        <v/>
      </c>
      <c r="Q57" t="str">
        <f t="shared" si="12"/>
        <v/>
      </c>
      <c r="T57">
        <f t="shared" si="13"/>
        <v>2019</v>
      </c>
      <c r="U57">
        <f t="shared" si="14"/>
        <v>2026</v>
      </c>
      <c r="V57">
        <f t="shared" si="15"/>
        <v>7</v>
      </c>
      <c r="W57" t="str">
        <f>IF(TRIM(INDEX(connections!$A:$A,ROW()))="","",TRIM(INDEX(connections!$A:$A,ROW())))</f>
        <v>Dicey Dungeons</v>
      </c>
      <c r="X57" t="str">
        <f>IF($W57="","",TRIM(INDEX(connections!$B:$B,ROW())))</f>
        <v>Archon Soul</v>
      </c>
      <c r="Y57">
        <f t="shared" si="16"/>
        <v>226</v>
      </c>
      <c r="Z57">
        <f t="shared" si="17"/>
        <v>34</v>
      </c>
      <c r="AA57" t="str">
        <f t="shared" si="18"/>
        <v>Yes</v>
      </c>
      <c r="AB57" t="str">
        <f t="shared" si="19"/>
        <v/>
      </c>
      <c r="AC57" t="str">
        <f t="shared" si="20"/>
        <v/>
      </c>
      <c r="AD57">
        <f t="shared" si="21"/>
        <v>0</v>
      </c>
      <c r="AE57" t="str">
        <f t="shared" si="22"/>
        <v/>
      </c>
      <c r="AG57">
        <f t="shared" si="23"/>
        <v>1</v>
      </c>
      <c r="AH57" t="str">
        <f t="shared" si="24"/>
        <v/>
      </c>
      <c r="AI57" t="str">
        <f t="shared" si="25"/>
        <v/>
      </c>
      <c r="AJ57" t="str">
        <f t="shared" si="26"/>
        <v/>
      </c>
      <c r="AK57">
        <f t="shared" si="27"/>
        <v>1.000057</v>
      </c>
      <c r="AL57" t="str">
        <f>IF($A57="","",INDEX(games!$J:$J,ROW())&amp;"")</f>
        <v/>
      </c>
    </row>
    <row r="58" spans="1:38" x14ac:dyDescent="0.25">
      <c r="A58" t="str">
        <f>IF(TRIM(INDEX(games!$A:$A,ROW()))="","",TRIM(INDEX(games!$A:$A,ROW())))</f>
        <v>Ball x Pit</v>
      </c>
      <c r="B58">
        <f>IF(OR($A58="",INDEX(games!$B:$B,ROW())=""),"",INDEX(games!$B:$B,ROW()))</f>
        <v>2025</v>
      </c>
      <c r="C58" t="str">
        <f>IF(OR($A58="",INDEX(games!$C:$C,ROW())=""),"",INDEX(games!$C:$C,ROW()))</f>
        <v>Action</v>
      </c>
      <c r="D58">
        <f t="shared" si="0"/>
        <v>4</v>
      </c>
      <c r="E58">
        <f t="shared" si="1"/>
        <v>1</v>
      </c>
      <c r="F58">
        <f t="shared" si="2"/>
        <v>24</v>
      </c>
      <c r="G58">
        <f t="shared" si="3"/>
        <v>2025</v>
      </c>
      <c r="H58">
        <f t="shared" si="4"/>
        <v>1.552</v>
      </c>
      <c r="I58" t="e">
        <f t="shared" si="5"/>
        <v>#N/A</v>
      </c>
      <c r="J58" t="e">
        <f t="shared" si="6"/>
        <v>#N/A</v>
      </c>
      <c r="K58" t="e">
        <f t="shared" si="7"/>
        <v>#N/A</v>
      </c>
      <c r="L58" t="e">
        <f t="shared" si="8"/>
        <v>#N/A</v>
      </c>
      <c r="M58" t="e">
        <f t="shared" si="9"/>
        <v>#N/A</v>
      </c>
      <c r="N58" t="e">
        <f t="shared" si="10"/>
        <v>#N/A</v>
      </c>
      <c r="O58">
        <f t="shared" si="11"/>
        <v>4.0000580000000001</v>
      </c>
      <c r="P58" t="str">
        <f>IF(OR($A58="",INDEX(games!$H:$H,ROW())=""),"",INDEX(games!$H:$H,ROW()))</f>
        <v>Yes</v>
      </c>
      <c r="Q58">
        <f t="shared" si="12"/>
        <v>4.0000580000000001</v>
      </c>
      <c r="T58">
        <f t="shared" si="13"/>
        <v>2017</v>
      </c>
      <c r="U58">
        <f t="shared" si="14"/>
        <v>2026</v>
      </c>
      <c r="V58">
        <f t="shared" si="15"/>
        <v>9</v>
      </c>
      <c r="W58" t="str">
        <f>IF(TRIM(INDEX(connections!$A:$A,ROW()))="","",TRIM(INDEX(connections!$A:$A,ROW())))</f>
        <v>Slay the Spire</v>
      </c>
      <c r="X58" t="str">
        <f>IF($W58="","",TRIM(INDEX(connections!$B:$B,ROW())))</f>
        <v>Archon Soul</v>
      </c>
      <c r="Y58">
        <f t="shared" si="16"/>
        <v>735</v>
      </c>
      <c r="Z58">
        <f t="shared" si="17"/>
        <v>34</v>
      </c>
      <c r="AA58" t="str">
        <f t="shared" si="18"/>
        <v>Yes</v>
      </c>
      <c r="AB58" t="str">
        <f t="shared" si="19"/>
        <v/>
      </c>
      <c r="AC58" t="str">
        <f t="shared" si="20"/>
        <v/>
      </c>
      <c r="AD58">
        <f t="shared" si="21"/>
        <v>0</v>
      </c>
      <c r="AE58" t="str">
        <f t="shared" si="22"/>
        <v/>
      </c>
      <c r="AG58">
        <f t="shared" si="23"/>
        <v>2</v>
      </c>
      <c r="AH58" t="str">
        <f t="shared" si="24"/>
        <v>Yes</v>
      </c>
      <c r="AI58">
        <f t="shared" si="25"/>
        <v>2</v>
      </c>
      <c r="AJ58">
        <f t="shared" si="26"/>
        <v>2.0000580000000001</v>
      </c>
      <c r="AK58" t="str">
        <f t="shared" si="27"/>
        <v/>
      </c>
      <c r="AL58" t="str">
        <f>IF($A58="","",INDEX(games!$J:$J,ROW())&amp;"")</f>
        <v>https://store.steampowered.com/app/2062430/BALL_x_PIT/</v>
      </c>
    </row>
    <row r="59" spans="1:38" x14ac:dyDescent="0.25">
      <c r="A59" t="str">
        <f>IF(TRIM(INDEX(games!$A:$A,ROW()))="","",TRIM(INDEX(games!$A:$A,ROW())))</f>
        <v>Ballionaire</v>
      </c>
      <c r="B59">
        <f>IF(OR($A59="",INDEX(games!$B:$B,ROW())=""),"",INDEX(games!$B:$B,ROW()))</f>
        <v>2024</v>
      </c>
      <c r="C59" t="str">
        <f>IF(OR($A59="",INDEX(games!$C:$C,ROW())=""),"",INDEX(games!$C:$C,ROW()))</f>
        <v>Deckbuilder</v>
      </c>
      <c r="D59">
        <f t="shared" si="0"/>
        <v>4</v>
      </c>
      <c r="E59">
        <f t="shared" si="1"/>
        <v>3</v>
      </c>
      <c r="F59">
        <f t="shared" si="2"/>
        <v>25</v>
      </c>
      <c r="G59" t="e">
        <f t="shared" si="3"/>
        <v>#N/A</v>
      </c>
      <c r="H59" t="e">
        <f t="shared" si="4"/>
        <v>#N/A</v>
      </c>
      <c r="I59" t="e">
        <f t="shared" si="5"/>
        <v>#N/A</v>
      </c>
      <c r="J59" t="e">
        <f t="shared" si="6"/>
        <v>#N/A</v>
      </c>
      <c r="K59">
        <f t="shared" si="7"/>
        <v>2024</v>
      </c>
      <c r="L59">
        <f t="shared" si="8"/>
        <v>3.5750000000000002</v>
      </c>
      <c r="M59" t="e">
        <f t="shared" si="9"/>
        <v>#N/A</v>
      </c>
      <c r="N59" t="e">
        <f t="shared" si="10"/>
        <v>#N/A</v>
      </c>
      <c r="O59">
        <f t="shared" si="11"/>
        <v>4.0000590000000003</v>
      </c>
      <c r="P59" t="str">
        <f>IF(OR($A59="",INDEX(games!$H:$H,ROW())=""),"",INDEX(games!$H:$H,ROW()))</f>
        <v>Yes</v>
      </c>
      <c r="Q59">
        <f t="shared" si="12"/>
        <v>4.0000590000000003</v>
      </c>
      <c r="T59">
        <f t="shared" si="13"/>
        <v>2021</v>
      </c>
      <c r="U59">
        <f t="shared" si="14"/>
        <v>2024</v>
      </c>
      <c r="V59">
        <f t="shared" si="15"/>
        <v>3</v>
      </c>
      <c r="W59" t="str">
        <f>IF(TRIM(INDEX(connections!$A:$A,ROW()))="","",TRIM(INDEX(connections!$A:$A,ROW())))</f>
        <v>Vampire Survivors</v>
      </c>
      <c r="X59" t="str">
        <f>IF($W59="","",TRIM(INDEX(connections!$B:$B,ROW())))</f>
        <v>Archons</v>
      </c>
      <c r="Y59">
        <f t="shared" si="16"/>
        <v>898</v>
      </c>
      <c r="Z59">
        <f t="shared" si="17"/>
        <v>35</v>
      </c>
      <c r="AA59" t="str">
        <f t="shared" si="18"/>
        <v>Yes</v>
      </c>
      <c r="AB59" t="str">
        <f t="shared" si="19"/>
        <v>Yes</v>
      </c>
      <c r="AC59">
        <f t="shared" si="20"/>
        <v>1</v>
      </c>
      <c r="AD59">
        <f t="shared" si="21"/>
        <v>0</v>
      </c>
      <c r="AE59" t="str">
        <f t="shared" si="22"/>
        <v/>
      </c>
      <c r="AG59">
        <f t="shared" si="23"/>
        <v>1</v>
      </c>
      <c r="AH59" t="str">
        <f t="shared" si="24"/>
        <v>Yes</v>
      </c>
      <c r="AI59">
        <f t="shared" si="25"/>
        <v>1</v>
      </c>
      <c r="AJ59">
        <f t="shared" si="26"/>
        <v>1.000059</v>
      </c>
      <c r="AK59" t="str">
        <f t="shared" si="27"/>
        <v/>
      </c>
      <c r="AL59" t="str">
        <f>IF($A59="","",INDEX(games!$J:$J,ROW())&amp;"")</f>
        <v>https://store.steampowered.com/app/2667120/Ballionaire/</v>
      </c>
    </row>
    <row r="60" spans="1:38" x14ac:dyDescent="0.25">
      <c r="A60" t="str">
        <f>IF(TRIM(INDEX(games!$A:$A,ROW()))="","",TRIM(INDEX(games!$A:$A,ROW())))</f>
        <v>Banners of Ruin</v>
      </c>
      <c r="B60">
        <f>IF(OR($A60="",INDEX(games!$B:$B,ROW())=""),"",INDEX(games!$B:$B,ROW()))</f>
        <v>2020</v>
      </c>
      <c r="C60" t="str">
        <f>IF(OR($A60="",INDEX(games!$C:$C,ROW())=""),"",INDEX(games!$C:$C,ROW()))</f>
        <v>Deckbuilder</v>
      </c>
      <c r="D60">
        <f t="shared" si="0"/>
        <v>1</v>
      </c>
      <c r="E60">
        <f t="shared" si="1"/>
        <v>3</v>
      </c>
      <c r="F60">
        <f t="shared" si="2"/>
        <v>26</v>
      </c>
      <c r="G60" t="e">
        <f t="shared" si="3"/>
        <v>#N/A</v>
      </c>
      <c r="H60" t="e">
        <f t="shared" si="4"/>
        <v>#N/A</v>
      </c>
      <c r="I60" t="e">
        <f t="shared" si="5"/>
        <v>#N/A</v>
      </c>
      <c r="J60" t="e">
        <f t="shared" si="6"/>
        <v>#N/A</v>
      </c>
      <c r="K60">
        <f t="shared" si="7"/>
        <v>2020</v>
      </c>
      <c r="L60">
        <f t="shared" si="8"/>
        <v>3.5979999999999999</v>
      </c>
      <c r="M60" t="e">
        <f t="shared" si="9"/>
        <v>#N/A</v>
      </c>
      <c r="N60" t="e">
        <f t="shared" si="10"/>
        <v>#N/A</v>
      </c>
      <c r="O60">
        <f t="shared" si="11"/>
        <v>1.0000599999999999</v>
      </c>
      <c r="P60" t="str">
        <f>IF(OR($A60="",INDEX(games!$H:$H,ROW())=""),"",INDEX(games!$H:$H,ROW()))</f>
        <v>Yes</v>
      </c>
      <c r="Q60">
        <f t="shared" si="12"/>
        <v>1.0000599999999999</v>
      </c>
      <c r="T60">
        <f t="shared" si="13"/>
        <v>2022</v>
      </c>
      <c r="U60">
        <f t="shared" si="14"/>
        <v>2026</v>
      </c>
      <c r="V60">
        <f t="shared" si="15"/>
        <v>4</v>
      </c>
      <c r="W60" t="str">
        <f>IF(TRIM(INDEX(connections!$A:$A,ROW()))="","",TRIM(INDEX(connections!$A:$A,ROW())))</f>
        <v>Brotato</v>
      </c>
      <c r="X60" t="str">
        <f>IF($W60="","",TRIM(INDEX(connections!$B:$B,ROW())))</f>
        <v>Arms of God</v>
      </c>
      <c r="Y60">
        <f t="shared" si="16"/>
        <v>101</v>
      </c>
      <c r="Z60">
        <f t="shared" si="17"/>
        <v>36</v>
      </c>
      <c r="AA60" t="str">
        <f t="shared" si="18"/>
        <v>Yes</v>
      </c>
      <c r="AB60" t="str">
        <f t="shared" si="19"/>
        <v/>
      </c>
      <c r="AC60" t="str">
        <f t="shared" si="20"/>
        <v/>
      </c>
      <c r="AD60">
        <f t="shared" si="21"/>
        <v>0</v>
      </c>
      <c r="AE60" t="str">
        <f t="shared" si="22"/>
        <v/>
      </c>
      <c r="AG60">
        <f t="shared" si="23"/>
        <v>1</v>
      </c>
      <c r="AH60" t="str">
        <f t="shared" si="24"/>
        <v>Yes</v>
      </c>
      <c r="AI60">
        <f t="shared" si="25"/>
        <v>1</v>
      </c>
      <c r="AJ60">
        <f t="shared" si="26"/>
        <v>1.0000599999999999</v>
      </c>
      <c r="AK60" t="str">
        <f t="shared" si="27"/>
        <v/>
      </c>
      <c r="AL60" t="str">
        <f>IF($A60="","",INDEX(games!$J:$J,ROW())&amp;"")</f>
        <v>https://store.steampowered.com/app/1075740/Banners_of_Ruin/</v>
      </c>
    </row>
    <row r="61" spans="1:38" x14ac:dyDescent="0.25">
      <c r="A61" t="str">
        <f>IF(TRIM(INDEX(games!$A:$A,ROW()))="","",TRIM(INDEX(games!$A:$A,ROW())))</f>
        <v>Barda</v>
      </c>
      <c r="B61">
        <f>IF(OR($A61="",INDEX(games!$B:$B,ROW())=""),"",INDEX(games!$B:$B,ROW()))</f>
        <v>2026</v>
      </c>
      <c r="C61" t="str">
        <f>IF(OR($A61="",INDEX(games!$C:$C,ROW())=""),"",INDEX(games!$C:$C,ROW()))</f>
        <v>Strategy</v>
      </c>
      <c r="D61">
        <f t="shared" si="0"/>
        <v>2</v>
      </c>
      <c r="E61">
        <f t="shared" si="1"/>
        <v>2</v>
      </c>
      <c r="F61">
        <f t="shared" si="2"/>
        <v>27</v>
      </c>
      <c r="G61" t="e">
        <f t="shared" si="3"/>
        <v>#N/A</v>
      </c>
      <c r="H61" t="e">
        <f t="shared" si="4"/>
        <v>#N/A</v>
      </c>
      <c r="I61">
        <f t="shared" si="5"/>
        <v>2026</v>
      </c>
      <c r="J61">
        <f t="shared" si="6"/>
        <v>2.621</v>
      </c>
      <c r="K61" t="e">
        <f t="shared" si="7"/>
        <v>#N/A</v>
      </c>
      <c r="L61" t="e">
        <f t="shared" si="8"/>
        <v>#N/A</v>
      </c>
      <c r="M61" t="e">
        <f t="shared" si="9"/>
        <v>#N/A</v>
      </c>
      <c r="N61" t="e">
        <f t="shared" si="10"/>
        <v>#N/A</v>
      </c>
      <c r="O61">
        <f t="shared" si="11"/>
        <v>2.0000610000000001</v>
      </c>
      <c r="P61" t="str">
        <f>IF(OR($A61="",INDEX(games!$H:$H,ROW())=""),"",INDEX(games!$H:$H,ROW()))</f>
        <v/>
      </c>
      <c r="Q61" t="str">
        <f t="shared" si="12"/>
        <v/>
      </c>
      <c r="T61">
        <f t="shared" si="13"/>
        <v>1996</v>
      </c>
      <c r="U61">
        <f t="shared" si="14"/>
        <v>2026</v>
      </c>
      <c r="V61">
        <f t="shared" si="15"/>
        <v>30</v>
      </c>
      <c r="W61" t="str">
        <f>IF(TRIM(INDEX(connections!$A:$A,ROW()))="","",TRIM(INDEX(connections!$A:$A,ROW())))</f>
        <v>Diablo</v>
      </c>
      <c r="X61" t="str">
        <f>IF($W61="","",TRIM(INDEX(connections!$B:$B,ROW())))</f>
        <v>Arms of God</v>
      </c>
      <c r="Y61">
        <f t="shared" si="16"/>
        <v>217</v>
      </c>
      <c r="Z61">
        <f t="shared" si="17"/>
        <v>36</v>
      </c>
      <c r="AA61" t="str">
        <f t="shared" si="18"/>
        <v>Yes</v>
      </c>
      <c r="AB61" t="str">
        <f t="shared" si="19"/>
        <v/>
      </c>
      <c r="AC61" t="str">
        <f t="shared" si="20"/>
        <v/>
      </c>
      <c r="AD61">
        <f t="shared" si="21"/>
        <v>0</v>
      </c>
      <c r="AE61" t="str">
        <f t="shared" si="22"/>
        <v/>
      </c>
      <c r="AG61">
        <f t="shared" si="23"/>
        <v>2</v>
      </c>
      <c r="AH61" t="str">
        <f t="shared" si="24"/>
        <v/>
      </c>
      <c r="AI61" t="str">
        <f t="shared" si="25"/>
        <v/>
      </c>
      <c r="AJ61" t="str">
        <f t="shared" si="26"/>
        <v/>
      </c>
      <c r="AK61">
        <f t="shared" si="27"/>
        <v>2.0000610000000001</v>
      </c>
      <c r="AL61" t="str">
        <f>IF($A61="","",INDEX(games!$J:$J,ROW())&amp;"")</f>
        <v>https://store.steampowered.com/app/3664320/BARDA_Backpack_Roguelike/</v>
      </c>
    </row>
    <row r="62" spans="1:38" x14ac:dyDescent="0.25">
      <c r="A62" t="str">
        <f>IF(TRIM(INDEX(games!$A:$A,ROW()))="","",TRIM(INDEX(games!$A:$A,ROW())))</f>
        <v>Barony</v>
      </c>
      <c r="B62">
        <f>IF(OR($A62="",INDEX(games!$B:$B,ROW())=""),"",INDEX(games!$B:$B,ROW()))</f>
        <v>2015</v>
      </c>
      <c r="C62" t="str">
        <f>IF(OR($A62="",INDEX(games!$C:$C,ROW())=""),"",INDEX(games!$C:$C,ROW()))</f>
        <v>Action</v>
      </c>
      <c r="D62">
        <f t="shared" si="0"/>
        <v>2</v>
      </c>
      <c r="E62">
        <f t="shared" si="1"/>
        <v>1</v>
      </c>
      <c r="F62">
        <f t="shared" si="2"/>
        <v>28</v>
      </c>
      <c r="G62">
        <f t="shared" si="3"/>
        <v>2015</v>
      </c>
      <c r="H62">
        <f t="shared" si="4"/>
        <v>1.6440000000000001</v>
      </c>
      <c r="I62" t="e">
        <f t="shared" si="5"/>
        <v>#N/A</v>
      </c>
      <c r="J62" t="e">
        <f t="shared" si="6"/>
        <v>#N/A</v>
      </c>
      <c r="K62" t="e">
        <f t="shared" si="7"/>
        <v>#N/A</v>
      </c>
      <c r="L62" t="e">
        <f t="shared" si="8"/>
        <v>#N/A</v>
      </c>
      <c r="M62" t="e">
        <f t="shared" si="9"/>
        <v>#N/A</v>
      </c>
      <c r="N62" t="e">
        <f t="shared" si="10"/>
        <v>#N/A</v>
      </c>
      <c r="O62">
        <f t="shared" si="11"/>
        <v>2.0000619999999998</v>
      </c>
      <c r="P62" t="str">
        <f>IF(OR($A62="",INDEX(games!$H:$H,ROW())=""),"",INDEX(games!$H:$H,ROW()))</f>
        <v>Yes</v>
      </c>
      <c r="Q62">
        <f t="shared" si="12"/>
        <v>2.0000619999999998</v>
      </c>
      <c r="T62">
        <f t="shared" si="13"/>
        <v>2021</v>
      </c>
      <c r="U62">
        <f t="shared" si="14"/>
        <v>2026</v>
      </c>
      <c r="V62">
        <f t="shared" si="15"/>
        <v>5</v>
      </c>
      <c r="W62" t="str">
        <f>IF(TRIM(INDEX(connections!$A:$A,ROW()))="","",TRIM(INDEX(connections!$A:$A,ROW())))</f>
        <v>Vampire Survivors</v>
      </c>
      <c r="X62" t="str">
        <f>IF($W62="","",TRIM(INDEX(connections!$B:$B,ROW())))</f>
        <v>Arms of God</v>
      </c>
      <c r="Y62">
        <f t="shared" si="16"/>
        <v>898</v>
      </c>
      <c r="Z62">
        <f t="shared" si="17"/>
        <v>36</v>
      </c>
      <c r="AA62" t="str">
        <f t="shared" si="18"/>
        <v>Yes</v>
      </c>
      <c r="AB62" t="str">
        <f t="shared" si="19"/>
        <v/>
      </c>
      <c r="AC62" t="str">
        <f t="shared" si="20"/>
        <v/>
      </c>
      <c r="AD62">
        <f t="shared" si="21"/>
        <v>0</v>
      </c>
      <c r="AE62" t="str">
        <f t="shared" si="22"/>
        <v/>
      </c>
      <c r="AG62">
        <f t="shared" si="23"/>
        <v>2</v>
      </c>
      <c r="AH62" t="str">
        <f t="shared" si="24"/>
        <v>Yes</v>
      </c>
      <c r="AI62">
        <f t="shared" si="25"/>
        <v>2</v>
      </c>
      <c r="AJ62">
        <f t="shared" si="26"/>
        <v>2.0000619999999998</v>
      </c>
      <c r="AK62" t="str">
        <f t="shared" si="27"/>
        <v/>
      </c>
      <c r="AL62" t="str">
        <f>IF($A62="","",INDEX(games!$J:$J,ROW())&amp;"")</f>
        <v>https://store.steampowered.com/app/371970/Barony/</v>
      </c>
    </row>
    <row r="63" spans="1:38" x14ac:dyDescent="0.25">
      <c r="A63" t="str">
        <f>IF(TRIM(INDEX(games!$A:$A,ROW()))="","",TRIM(INDEX(games!$A:$A,ROW())))</f>
        <v>Baroque</v>
      </c>
      <c r="B63">
        <f>IF(OR($A63="",INDEX(games!$B:$B,ROW())=""),"",INDEX(games!$B:$B,ROW()))</f>
        <v>1998</v>
      </c>
      <c r="C63" t="str">
        <f>IF(OR($A63="",INDEX(games!$C:$C,ROW())=""),"",INDEX(games!$C:$C,ROW()))</f>
        <v>Action</v>
      </c>
      <c r="D63">
        <f t="shared" si="0"/>
        <v>5</v>
      </c>
      <c r="E63">
        <f t="shared" si="1"/>
        <v>1</v>
      </c>
      <c r="F63">
        <f t="shared" si="2"/>
        <v>29</v>
      </c>
      <c r="G63">
        <f t="shared" si="3"/>
        <v>1998</v>
      </c>
      <c r="H63">
        <f t="shared" si="4"/>
        <v>1.667</v>
      </c>
      <c r="I63" t="e">
        <f t="shared" si="5"/>
        <v>#N/A</v>
      </c>
      <c r="J63" t="e">
        <f t="shared" si="6"/>
        <v>#N/A</v>
      </c>
      <c r="K63" t="e">
        <f t="shared" si="7"/>
        <v>#N/A</v>
      </c>
      <c r="L63" t="e">
        <f t="shared" si="8"/>
        <v>#N/A</v>
      </c>
      <c r="M63" t="e">
        <f t="shared" si="9"/>
        <v>#N/A</v>
      </c>
      <c r="N63" t="e">
        <f t="shared" si="10"/>
        <v>#N/A</v>
      </c>
      <c r="O63">
        <f t="shared" si="11"/>
        <v>5.0000629999999999</v>
      </c>
      <c r="P63" t="str">
        <f>IF(OR($A63="",INDEX(games!$H:$H,ROW())=""),"",INDEX(games!$H:$H,ROW()))</f>
        <v/>
      </c>
      <c r="Q63" t="str">
        <f t="shared" si="12"/>
        <v/>
      </c>
      <c r="T63">
        <f t="shared" si="13"/>
        <v>2021</v>
      </c>
      <c r="U63">
        <f t="shared" si="14"/>
        <v>2022</v>
      </c>
      <c r="V63">
        <f t="shared" si="15"/>
        <v>1</v>
      </c>
      <c r="W63" t="str">
        <f>IF(TRIM(INDEX(connections!$A:$A,ROW()))="","",TRIM(INDEX(connections!$A:$A,ROW())))</f>
        <v>Vampire Survivors</v>
      </c>
      <c r="X63" t="str">
        <f>IF($W63="","",TRIM(INDEX(connections!$B:$B,ROW())))</f>
        <v>Army of Ruin</v>
      </c>
      <c r="Y63">
        <f t="shared" si="16"/>
        <v>898</v>
      </c>
      <c r="Z63">
        <f t="shared" si="17"/>
        <v>37</v>
      </c>
      <c r="AA63" t="str">
        <f t="shared" si="18"/>
        <v>Yes</v>
      </c>
      <c r="AB63" t="str">
        <f t="shared" si="19"/>
        <v>Yes</v>
      </c>
      <c r="AC63">
        <f t="shared" si="20"/>
        <v>1</v>
      </c>
      <c r="AD63">
        <f t="shared" si="21"/>
        <v>0</v>
      </c>
      <c r="AE63" t="str">
        <f t="shared" si="22"/>
        <v/>
      </c>
      <c r="AG63">
        <f t="shared" si="23"/>
        <v>3</v>
      </c>
      <c r="AH63" t="str">
        <f t="shared" si="24"/>
        <v/>
      </c>
      <c r="AI63" t="str">
        <f t="shared" si="25"/>
        <v/>
      </c>
      <c r="AJ63" t="str">
        <f t="shared" si="26"/>
        <v/>
      </c>
      <c r="AK63">
        <f t="shared" si="27"/>
        <v>3.0000629999999999</v>
      </c>
      <c r="AL63" t="str">
        <f>IF($A63="","",INDEX(games!$J:$J,ROW())&amp;"")</f>
        <v/>
      </c>
    </row>
    <row r="64" spans="1:38" x14ac:dyDescent="0.25">
      <c r="A64" t="str">
        <f>IF(TRIM(INDEX(games!$A:$A,ROW()))="","",TRIM(INDEX(games!$A:$A,ROW())))</f>
        <v>Baroque (2007)</v>
      </c>
      <c r="B64">
        <f>IF(OR($A64="",INDEX(games!$B:$B,ROW())=""),"",INDEX(games!$B:$B,ROW()))</f>
        <v>2007</v>
      </c>
      <c r="C64" t="str">
        <f>IF(OR($A64="",INDEX(games!$C:$C,ROW())=""),"",INDEX(games!$C:$C,ROW()))</f>
        <v>Action</v>
      </c>
      <c r="D64">
        <f t="shared" si="0"/>
        <v>1</v>
      </c>
      <c r="E64">
        <f t="shared" si="1"/>
        <v>1</v>
      </c>
      <c r="F64">
        <f t="shared" si="2"/>
        <v>30</v>
      </c>
      <c r="G64">
        <f t="shared" si="3"/>
        <v>2007</v>
      </c>
      <c r="H64">
        <f t="shared" si="4"/>
        <v>1.69</v>
      </c>
      <c r="I64" t="e">
        <f t="shared" si="5"/>
        <v>#N/A</v>
      </c>
      <c r="J64" t="e">
        <f t="shared" si="6"/>
        <v>#N/A</v>
      </c>
      <c r="K64" t="e">
        <f t="shared" si="7"/>
        <v>#N/A</v>
      </c>
      <c r="L64" t="e">
        <f t="shared" si="8"/>
        <v>#N/A</v>
      </c>
      <c r="M64" t="e">
        <f t="shared" si="9"/>
        <v>#N/A</v>
      </c>
      <c r="N64" t="e">
        <f t="shared" si="10"/>
        <v>#N/A</v>
      </c>
      <c r="O64">
        <f t="shared" si="11"/>
        <v>1.0000640000000001</v>
      </c>
      <c r="P64" t="str">
        <f>IF(OR($A64="",INDEX(games!$H:$H,ROW())=""),"",INDEX(games!$H:$H,ROW()))</f>
        <v/>
      </c>
      <c r="Q64" t="str">
        <f t="shared" si="12"/>
        <v/>
      </c>
      <c r="T64">
        <f t="shared" si="13"/>
        <v>2022</v>
      </c>
      <c r="U64">
        <f t="shared" si="14"/>
        <v>2025</v>
      </c>
      <c r="V64">
        <f t="shared" si="15"/>
        <v>3</v>
      </c>
      <c r="W64" t="str">
        <f>IF(TRIM(INDEX(connections!$A:$A,ROW()))="","",TRIM(INDEX(connections!$A:$A,ROW())))</f>
        <v>Peglin</v>
      </c>
      <c r="X64" t="str">
        <f>IF($W64="","",TRIM(INDEX(connections!$B:$B,ROW())))</f>
        <v>Arrogue</v>
      </c>
      <c r="Y64">
        <f t="shared" si="16"/>
        <v>585</v>
      </c>
      <c r="Z64">
        <f t="shared" si="17"/>
        <v>38</v>
      </c>
      <c r="AA64" t="str">
        <f t="shared" si="18"/>
        <v>Yes</v>
      </c>
      <c r="AB64" t="str">
        <f t="shared" si="19"/>
        <v/>
      </c>
      <c r="AC64" t="str">
        <f t="shared" si="20"/>
        <v/>
      </c>
      <c r="AD64">
        <f t="shared" si="21"/>
        <v>0</v>
      </c>
      <c r="AE64" t="str">
        <f t="shared" si="22"/>
        <v/>
      </c>
      <c r="AG64">
        <f t="shared" si="23"/>
        <v>0</v>
      </c>
      <c r="AH64" t="str">
        <f t="shared" si="24"/>
        <v/>
      </c>
      <c r="AI64" t="str">
        <f t="shared" si="25"/>
        <v/>
      </c>
      <c r="AJ64" t="str">
        <f t="shared" si="26"/>
        <v/>
      </c>
      <c r="AK64" t="str">
        <f t="shared" si="27"/>
        <v/>
      </c>
      <c r="AL64" t="str">
        <f>IF($A64="","",INDEX(games!$J:$J,ROW())&amp;"")</f>
        <v/>
      </c>
    </row>
    <row r="65" spans="1:38" x14ac:dyDescent="0.25">
      <c r="A65" t="str">
        <f>IF(TRIM(INDEX(games!$A:$A,ROW()))="","",TRIM(INDEX(games!$A:$A,ROW())))</f>
        <v>Batomon Showdown</v>
      </c>
      <c r="B65">
        <f>IF(OR($A65="",INDEX(games!$B:$B,ROW())=""),"",INDEX(games!$B:$B,ROW()))</f>
        <v>2026</v>
      </c>
      <c r="C65" t="str">
        <f>IF(OR($A65="",INDEX(games!$C:$C,ROW())=""),"",INDEX(games!$C:$C,ROW()))</f>
        <v>Strategy</v>
      </c>
      <c r="D65">
        <f t="shared" si="0"/>
        <v>3</v>
      </c>
      <c r="E65">
        <f t="shared" si="1"/>
        <v>2</v>
      </c>
      <c r="F65">
        <f t="shared" si="2"/>
        <v>31</v>
      </c>
      <c r="G65" t="e">
        <f t="shared" si="3"/>
        <v>#N/A</v>
      </c>
      <c r="H65" t="e">
        <f t="shared" si="4"/>
        <v>#N/A</v>
      </c>
      <c r="I65">
        <f t="shared" si="5"/>
        <v>2026</v>
      </c>
      <c r="J65">
        <f t="shared" si="6"/>
        <v>2.7130000000000001</v>
      </c>
      <c r="K65" t="e">
        <f t="shared" si="7"/>
        <v>#N/A</v>
      </c>
      <c r="L65" t="e">
        <f t="shared" si="8"/>
        <v>#N/A</v>
      </c>
      <c r="M65" t="e">
        <f t="shared" si="9"/>
        <v>#N/A</v>
      </c>
      <c r="N65" t="e">
        <f t="shared" si="10"/>
        <v>#N/A</v>
      </c>
      <c r="O65">
        <f t="shared" si="11"/>
        <v>3.0000650000000002</v>
      </c>
      <c r="P65" t="str">
        <f>IF(OR($A65="",INDEX(games!$H:$H,ROW())=""),"",INDEX(games!$H:$H,ROW()))</f>
        <v>Yes</v>
      </c>
      <c r="Q65">
        <f t="shared" si="12"/>
        <v>3.0000650000000002</v>
      </c>
      <c r="T65">
        <f t="shared" si="13"/>
        <v>2017</v>
      </c>
      <c r="U65">
        <f t="shared" si="14"/>
        <v>2025</v>
      </c>
      <c r="V65">
        <f t="shared" si="15"/>
        <v>8</v>
      </c>
      <c r="W65" t="str">
        <f>IF(TRIM(INDEX(connections!$A:$A,ROW()))="","",TRIM(INDEX(connections!$A:$A,ROW())))</f>
        <v>Slay the Spire</v>
      </c>
      <c r="X65" t="str">
        <f>IF($W65="","",TRIM(INDEX(connections!$B:$B,ROW())))</f>
        <v>Arrogue</v>
      </c>
      <c r="Y65">
        <f t="shared" si="16"/>
        <v>735</v>
      </c>
      <c r="Z65">
        <f t="shared" si="17"/>
        <v>38</v>
      </c>
      <c r="AA65" t="str">
        <f t="shared" si="18"/>
        <v>Yes</v>
      </c>
      <c r="AB65" t="str">
        <f t="shared" si="19"/>
        <v/>
      </c>
      <c r="AC65" t="str">
        <f t="shared" si="20"/>
        <v/>
      </c>
      <c r="AD65">
        <f t="shared" si="21"/>
        <v>0</v>
      </c>
      <c r="AE65" t="str">
        <f t="shared" si="22"/>
        <v/>
      </c>
      <c r="AG65">
        <f t="shared" si="23"/>
        <v>0</v>
      </c>
      <c r="AH65" t="str">
        <f t="shared" si="24"/>
        <v/>
      </c>
      <c r="AI65" t="str">
        <f t="shared" si="25"/>
        <v/>
      </c>
      <c r="AJ65" t="str">
        <f t="shared" si="26"/>
        <v/>
      </c>
      <c r="AK65" t="str">
        <f t="shared" si="27"/>
        <v/>
      </c>
      <c r="AL65" t="str">
        <f>IF($A65="","",INDEX(games!$J:$J,ROW())&amp;"")</f>
        <v>https://store.steampowered.com/app/4557380/Batomon_Showdown/</v>
      </c>
    </row>
    <row r="66" spans="1:38" x14ac:dyDescent="0.25">
      <c r="A66" t="str">
        <f>IF(TRIM(INDEX(games!$A:$A,ROW()))="","",TRIM(INDEX(games!$A:$A,ROW())))</f>
        <v>Battle Brothers</v>
      </c>
      <c r="B66">
        <f>IF(OR($A66="",INDEX(games!$B:$B,ROW())=""),"",INDEX(games!$B:$B,ROW()))</f>
        <v>2017</v>
      </c>
      <c r="C66" t="str">
        <f>IF(OR($A66="",INDEX(games!$C:$C,ROW())=""),"",INDEX(games!$C:$C,ROW()))</f>
        <v>Strategy</v>
      </c>
      <c r="D66">
        <f t="shared" ref="D66:D129" si="28">IF($A66="","",COUNTIF($W$2:$W$2500,$A66)+COUNTIF($X$2:$X$2500,$A66))</f>
        <v>2</v>
      </c>
      <c r="E66">
        <f t="shared" ref="E66:E129" si="29">IF($A66="","",IFERROR(MATCH($C66,$R$2:$R$5,0),0))</f>
        <v>2</v>
      </c>
      <c r="F66">
        <f t="shared" ref="F66:F129" si="30">IF($A66="","",MOD(ROW(),34))</f>
        <v>32</v>
      </c>
      <c r="G66" t="e">
        <f t="shared" ref="G66:G129" si="31">IF($A66="",NA(),IF($C66="Action",$B66,NA()))</f>
        <v>#N/A</v>
      </c>
      <c r="H66" t="e">
        <f t="shared" ref="H66:H129" si="32">IF($A66="",NA(),IF($C66="Action",1+$F66*0.023,NA()))</f>
        <v>#N/A</v>
      </c>
      <c r="I66">
        <f t="shared" ref="I66:I129" si="33">IF($A66="",NA(),IF($C66="Strategy",$B66,NA()))</f>
        <v>2017</v>
      </c>
      <c r="J66">
        <f t="shared" ref="J66:J129" si="34">IF($A66="",NA(),IF($C66="Strategy",2+$F66*0.023,NA()))</f>
        <v>2.7359999999999998</v>
      </c>
      <c r="K66" t="e">
        <f t="shared" ref="K66:K129" si="35">IF($A66="",NA(),IF($C66="Deckbuilder",$B66,NA()))</f>
        <v>#N/A</v>
      </c>
      <c r="L66" t="e">
        <f t="shared" ref="L66:L129" si="36">IF($A66="",NA(),IF($C66="Deckbuilder",3+$F66*0.023,NA()))</f>
        <v>#N/A</v>
      </c>
      <c r="M66" t="e">
        <f t="shared" ref="M66:M129" si="37">IF($A66="",NA(),IF($C66="Traditional",$B66,NA()))</f>
        <v>#N/A</v>
      </c>
      <c r="N66" t="e">
        <f t="shared" ref="N66:N129" si="38">IF($A66="",NA(),IF($C66="Traditional",4+$F66*0.023,NA()))</f>
        <v>#N/A</v>
      </c>
      <c r="O66">
        <f t="shared" ref="O66:O129" si="39">IF($A66="","",$D66+ROW()/1000000)</f>
        <v>2.0000659999999999</v>
      </c>
      <c r="P66" t="str">
        <f>IF(OR($A66="",INDEX(games!$H:$H,ROW())=""),"",INDEX(games!$H:$H,ROW()))</f>
        <v>Yes</v>
      </c>
      <c r="Q66">
        <f t="shared" ref="Q66:Q129" si="40">IF(OR($A66="",$P66&lt;&gt;"Yes"),"",$D66+ROW()/1000000)</f>
        <v>2.0000659999999999</v>
      </c>
      <c r="T66">
        <f t="shared" ref="T66:T129" si="41">IF($Y66="","",INDEX($B$2:$B$1500,$Y66))</f>
        <v>2015</v>
      </c>
      <c r="U66">
        <f t="shared" ref="U66:U129" si="42">IF($Z66="","",INDEX($B$2:$B$1500,$Z66))</f>
        <v>2025</v>
      </c>
      <c r="V66">
        <f t="shared" ref="V66:V129" si="43">IF(OR($T66="",$U66=""),"",$U66-$T66)</f>
        <v>10</v>
      </c>
      <c r="W66" t="str">
        <f>IF(TRIM(INDEX(connections!$A:$A,ROW()))="","",TRIM(INDEX(connections!$A:$A,ROW())))</f>
        <v>Darkest Dungeon</v>
      </c>
      <c r="X66" t="str">
        <f>IF($W66="","",TRIM(INDEX(connections!$B:$B,ROW())))</f>
        <v>As We Descend</v>
      </c>
      <c r="Y66">
        <f t="shared" ref="Y66:Y129" si="44">IF($W66="","",IFERROR(MATCH($W66,$A$2:$A$1500,0),""))</f>
        <v>184</v>
      </c>
      <c r="Z66">
        <f t="shared" ref="Z66:Z129" si="45">IF($X66="","",IFERROR(MATCH($X66,$A$2:$A$1500,0),""))</f>
        <v>39</v>
      </c>
      <c r="AA66" t="str">
        <f t="shared" ref="AA66:AA129" si="46">IF($Y66="","",INDEX($P$2:$P$1500,$Y66))</f>
        <v>Yes</v>
      </c>
      <c r="AB66" t="str">
        <f t="shared" ref="AB66:AB129" si="47">IF($Z66="","",INDEX($P$2:$P$1500,$Z66))</f>
        <v/>
      </c>
      <c r="AC66" t="str">
        <f t="shared" ref="AC66:AC129" si="48">IF(AND($AA66="Yes",$AB66="Yes"),1,"")</f>
        <v/>
      </c>
      <c r="AD66">
        <f t="shared" ref="AD66:AD129" si="49">IF(OR($Y66="",$Z66=""),"",IF(INDEX($C$2:$C$1500,$Y66)=INDEX($C$2:$C$1500,$Z66),0,1))</f>
        <v>1</v>
      </c>
      <c r="AE66" t="str">
        <f t="shared" ref="AE66:AE129" si="50">IF($AC66&lt;&gt;1,"",IF(AND(INDEX($AG$2:$AG$1500,$Y66)=1,INDEX($AG$2:$AG$1500,$Z66)=1),1,""))</f>
        <v/>
      </c>
      <c r="AG66">
        <f t="shared" ref="AG66:AG129" si="51">IF($A66="","",COUNTIFS($W$2:$W$2500,$A66,$AB$2:$AB$2500,"Yes")+COUNTIFS($X$2:$X$2500,$A66,$AA$2:$AA$2500,"Yes"))</f>
        <v>2</v>
      </c>
      <c r="AH66" t="str">
        <f t="shared" ref="AH66:AH129" si="52">IF(OR($P66&lt;&gt;"Yes",N($AG66)=0),"",IF(AND($AG66=1,COUNTIFS($W$2:$W$2500,$A66,$AE$2:$AE$2500,1)+COUNTIFS($X$2:$X$2500,$A66,$AE$2:$AE$2500,1)&gt;0),"","Yes"))</f>
        <v>Yes</v>
      </c>
      <c r="AI66">
        <f t="shared" ref="AI66:AI129" si="53">IF($AH66="Yes",$AG66,"")</f>
        <v>2</v>
      </c>
      <c r="AJ66">
        <f t="shared" ref="AJ66:AJ129" si="54">IF($AI66="","",$AI66+ROW()/1000000)</f>
        <v>2.0000659999999999</v>
      </c>
      <c r="AK66" t="str">
        <f t="shared" ref="AK66:AK129" si="55">IF(OR($A66="",$P66="Yes",N($AG66)=0),"",$AG66+ROW()/1000000)</f>
        <v/>
      </c>
      <c r="AL66" t="str">
        <f>IF($A66="","",INDEX(games!$J:$J,ROW())&amp;"")</f>
        <v>https://store.steampowered.com/app/365360/Battle_Brothers/</v>
      </c>
    </row>
    <row r="67" spans="1:38" x14ac:dyDescent="0.25">
      <c r="A67" t="str">
        <f>IF(TRIM(INDEX(games!$A:$A,ROW()))="","",TRIM(INDEX(games!$A:$A,ROW())))</f>
        <v>Battle Shapers</v>
      </c>
      <c r="B67">
        <f>IF(OR($A67="",INDEX(games!$B:$B,ROW())=""),"",INDEX(games!$B:$B,ROW()))</f>
        <v>2023</v>
      </c>
      <c r="C67" t="str">
        <f>IF(OR($A67="",INDEX(games!$C:$C,ROW())=""),"",INDEX(games!$C:$C,ROW()))</f>
        <v>Action</v>
      </c>
      <c r="D67">
        <f t="shared" si="28"/>
        <v>2</v>
      </c>
      <c r="E67">
        <f t="shared" si="29"/>
        <v>1</v>
      </c>
      <c r="F67">
        <f t="shared" si="30"/>
        <v>33</v>
      </c>
      <c r="G67">
        <f t="shared" si="31"/>
        <v>2023</v>
      </c>
      <c r="H67">
        <f t="shared" si="32"/>
        <v>1.7589999999999999</v>
      </c>
      <c r="I67" t="e">
        <f t="shared" si="33"/>
        <v>#N/A</v>
      </c>
      <c r="J67" t="e">
        <f t="shared" si="34"/>
        <v>#N/A</v>
      </c>
      <c r="K67" t="e">
        <f t="shared" si="35"/>
        <v>#N/A</v>
      </c>
      <c r="L67" t="e">
        <f t="shared" si="36"/>
        <v>#N/A</v>
      </c>
      <c r="M67" t="e">
        <f t="shared" si="37"/>
        <v>#N/A</v>
      </c>
      <c r="N67" t="e">
        <f t="shared" si="38"/>
        <v>#N/A</v>
      </c>
      <c r="O67">
        <f t="shared" si="39"/>
        <v>2.000067</v>
      </c>
      <c r="P67" t="str">
        <f>IF(OR($A67="",INDEX(games!$H:$H,ROW())=""),"",INDEX(games!$H:$H,ROW()))</f>
        <v>Yes</v>
      </c>
      <c r="Q67">
        <f t="shared" si="40"/>
        <v>2.000067</v>
      </c>
      <c r="T67">
        <f t="shared" si="41"/>
        <v>2017</v>
      </c>
      <c r="U67">
        <f t="shared" si="42"/>
        <v>2025</v>
      </c>
      <c r="V67">
        <f t="shared" si="43"/>
        <v>8</v>
      </c>
      <c r="W67" t="str">
        <f>IF(TRIM(INDEX(connections!$A:$A,ROW()))="","",TRIM(INDEX(connections!$A:$A,ROW())))</f>
        <v>Slay the Spire</v>
      </c>
      <c r="X67" t="str">
        <f>IF($W67="","",TRIM(INDEX(connections!$B:$B,ROW())))</f>
        <v>As We Descend</v>
      </c>
      <c r="Y67">
        <f t="shared" si="44"/>
        <v>735</v>
      </c>
      <c r="Z67">
        <f t="shared" si="45"/>
        <v>39</v>
      </c>
      <c r="AA67" t="str">
        <f t="shared" si="46"/>
        <v>Yes</v>
      </c>
      <c r="AB67" t="str">
        <f t="shared" si="47"/>
        <v/>
      </c>
      <c r="AC67" t="str">
        <f t="shared" si="48"/>
        <v/>
      </c>
      <c r="AD67">
        <f t="shared" si="49"/>
        <v>0</v>
      </c>
      <c r="AE67" t="str">
        <f t="shared" si="50"/>
        <v/>
      </c>
      <c r="AG67">
        <f t="shared" si="51"/>
        <v>2</v>
      </c>
      <c r="AH67" t="str">
        <f t="shared" si="52"/>
        <v>Yes</v>
      </c>
      <c r="AI67">
        <f t="shared" si="53"/>
        <v>2</v>
      </c>
      <c r="AJ67">
        <f t="shared" si="54"/>
        <v>2.000067</v>
      </c>
      <c r="AK67" t="str">
        <f t="shared" si="55"/>
        <v/>
      </c>
      <c r="AL67" t="str">
        <f>IF($A67="","",INDEX(games!$J:$J,ROW())&amp;"")</f>
        <v>https://store.steampowered.com/app/1421290/Battle_Shapers/</v>
      </c>
    </row>
    <row r="68" spans="1:38" x14ac:dyDescent="0.25">
      <c r="A68" t="str">
        <f>IF(TRIM(INDEX(games!$A:$A,ROW()))="","",TRIM(INDEX(games!$A:$A,ROW())))</f>
        <v>BAZR</v>
      </c>
      <c r="B68">
        <f>IF(OR($A68="",INDEX(games!$B:$B,ROW())=""),"",INDEX(games!$B:$B,ROW()))</f>
        <v>2025</v>
      </c>
      <c r="C68" t="str">
        <f>IF(OR($A68="",INDEX(games!$C:$C,ROW())=""),"",INDEX(games!$C:$C,ROW()))</f>
        <v>Deckbuilder</v>
      </c>
      <c r="D68">
        <f t="shared" si="28"/>
        <v>1</v>
      </c>
      <c r="E68">
        <f t="shared" si="29"/>
        <v>3</v>
      </c>
      <c r="F68">
        <f t="shared" si="30"/>
        <v>0</v>
      </c>
      <c r="G68" t="e">
        <f t="shared" si="31"/>
        <v>#N/A</v>
      </c>
      <c r="H68" t="e">
        <f t="shared" si="32"/>
        <v>#N/A</v>
      </c>
      <c r="I68" t="e">
        <f t="shared" si="33"/>
        <v>#N/A</v>
      </c>
      <c r="J68" t="e">
        <f t="shared" si="34"/>
        <v>#N/A</v>
      </c>
      <c r="K68">
        <f t="shared" si="35"/>
        <v>2025</v>
      </c>
      <c r="L68">
        <f t="shared" si="36"/>
        <v>3</v>
      </c>
      <c r="M68" t="e">
        <f t="shared" si="37"/>
        <v>#N/A</v>
      </c>
      <c r="N68" t="e">
        <f t="shared" si="38"/>
        <v>#N/A</v>
      </c>
      <c r="O68">
        <f t="shared" si="39"/>
        <v>1.000068</v>
      </c>
      <c r="P68" t="str">
        <f>IF(OR($A68="",INDEX(games!$H:$H,ROW())=""),"",INDEX(games!$H:$H,ROW()))</f>
        <v>Yes</v>
      </c>
      <c r="Q68">
        <f t="shared" si="40"/>
        <v>1.000068</v>
      </c>
      <c r="T68">
        <f t="shared" si="41"/>
        <v>2019</v>
      </c>
      <c r="U68">
        <f t="shared" si="42"/>
        <v>2025</v>
      </c>
      <c r="V68">
        <f t="shared" si="43"/>
        <v>6</v>
      </c>
      <c r="W68" t="str">
        <f>IF(TRIM(INDEX(connections!$A:$A,ROW()))="","",TRIM(INDEX(connections!$A:$A,ROW())))</f>
        <v>Hades</v>
      </c>
      <c r="X68" t="str">
        <f>IF($W68="","",TRIM(INDEX(connections!$B:$B,ROW())))</f>
        <v>Asgard's Fall: Viking Survivors</v>
      </c>
      <c r="Y68">
        <f t="shared" si="44"/>
        <v>359</v>
      </c>
      <c r="Z68">
        <f t="shared" si="45"/>
        <v>40</v>
      </c>
      <c r="AA68" t="str">
        <f t="shared" si="46"/>
        <v>Yes</v>
      </c>
      <c r="AB68" t="str">
        <f t="shared" si="47"/>
        <v>Yes</v>
      </c>
      <c r="AC68">
        <f t="shared" si="48"/>
        <v>1</v>
      </c>
      <c r="AD68">
        <f t="shared" si="49"/>
        <v>0</v>
      </c>
      <c r="AE68" t="str">
        <f t="shared" si="50"/>
        <v/>
      </c>
      <c r="AG68">
        <f t="shared" si="51"/>
        <v>1</v>
      </c>
      <c r="AH68" t="str">
        <f t="shared" si="52"/>
        <v>Yes</v>
      </c>
      <c r="AI68">
        <f t="shared" si="53"/>
        <v>1</v>
      </c>
      <c r="AJ68">
        <f t="shared" si="54"/>
        <v>1.000068</v>
      </c>
      <c r="AK68" t="str">
        <f t="shared" si="55"/>
        <v/>
      </c>
      <c r="AL68" t="str">
        <f>IF($A68="","",INDEX(games!$J:$J,ROW())&amp;"")</f>
        <v/>
      </c>
    </row>
    <row r="69" spans="1:38" x14ac:dyDescent="0.25">
      <c r="A69" t="str">
        <f>IF(TRIM(INDEX(games!$A:$A,ROW()))="","",TRIM(INDEX(games!$A:$A,ROW())))</f>
        <v>Be My Horde</v>
      </c>
      <c r="B69">
        <f>IF(OR($A69="",INDEX(games!$B:$B,ROW())=""),"",INDEX(games!$B:$B,ROW()))</f>
        <v>2024</v>
      </c>
      <c r="C69" t="str">
        <f>IF(OR($A69="",INDEX(games!$C:$C,ROW())=""),"",INDEX(games!$C:$C,ROW()))</f>
        <v>Action</v>
      </c>
      <c r="D69">
        <f t="shared" si="28"/>
        <v>6</v>
      </c>
      <c r="E69">
        <f t="shared" si="29"/>
        <v>1</v>
      </c>
      <c r="F69">
        <f t="shared" si="30"/>
        <v>1</v>
      </c>
      <c r="G69">
        <f t="shared" si="31"/>
        <v>2024</v>
      </c>
      <c r="H69">
        <f t="shared" si="32"/>
        <v>1.0229999999999999</v>
      </c>
      <c r="I69" t="e">
        <f t="shared" si="33"/>
        <v>#N/A</v>
      </c>
      <c r="J69" t="e">
        <f t="shared" si="34"/>
        <v>#N/A</v>
      </c>
      <c r="K69" t="e">
        <f t="shared" si="35"/>
        <v>#N/A</v>
      </c>
      <c r="L69" t="e">
        <f t="shared" si="36"/>
        <v>#N/A</v>
      </c>
      <c r="M69" t="e">
        <f t="shared" si="37"/>
        <v>#N/A</v>
      </c>
      <c r="N69" t="e">
        <f t="shared" si="38"/>
        <v>#N/A</v>
      </c>
      <c r="O69">
        <f t="shared" si="39"/>
        <v>6.0000689999999999</v>
      </c>
      <c r="P69" t="str">
        <f>IF(OR($A69="",INDEX(games!$H:$H,ROW())=""),"",INDEX(games!$H:$H,ROW()))</f>
        <v>Yes</v>
      </c>
      <c r="Q69">
        <f t="shared" si="40"/>
        <v>6.0000689999999999</v>
      </c>
      <c r="T69">
        <f t="shared" si="41"/>
        <v>2021</v>
      </c>
      <c r="U69">
        <f t="shared" si="42"/>
        <v>2025</v>
      </c>
      <c r="V69">
        <f t="shared" si="43"/>
        <v>4</v>
      </c>
      <c r="W69" t="str">
        <f>IF(TRIM(INDEX(connections!$A:$A,ROW()))="","",TRIM(INDEX(connections!$A:$A,ROW())))</f>
        <v>Vampire Survivors</v>
      </c>
      <c r="X69" t="str">
        <f>IF($W69="","",TRIM(INDEX(connections!$B:$B,ROW())))</f>
        <v>Asgard's Fall: Viking Survivors</v>
      </c>
      <c r="Y69">
        <f t="shared" si="44"/>
        <v>898</v>
      </c>
      <c r="Z69">
        <f t="shared" si="45"/>
        <v>40</v>
      </c>
      <c r="AA69" t="str">
        <f t="shared" si="46"/>
        <v>Yes</v>
      </c>
      <c r="AB69" t="str">
        <f t="shared" si="47"/>
        <v>Yes</v>
      </c>
      <c r="AC69">
        <f t="shared" si="48"/>
        <v>1</v>
      </c>
      <c r="AD69">
        <f t="shared" si="49"/>
        <v>0</v>
      </c>
      <c r="AE69" t="str">
        <f t="shared" si="50"/>
        <v/>
      </c>
      <c r="AG69">
        <f t="shared" si="51"/>
        <v>6</v>
      </c>
      <c r="AH69" t="str">
        <f t="shared" si="52"/>
        <v>Yes</v>
      </c>
      <c r="AI69">
        <f t="shared" si="53"/>
        <v>6</v>
      </c>
      <c r="AJ69">
        <f t="shared" si="54"/>
        <v>6.0000689999999999</v>
      </c>
      <c r="AK69" t="str">
        <f t="shared" si="55"/>
        <v/>
      </c>
      <c r="AL69" t="str">
        <f>IF($A69="","",INDEX(games!$J:$J,ROW())&amp;"")</f>
        <v>https://store.steampowered.com/app/2499520/Be_My_Horde/</v>
      </c>
    </row>
    <row r="70" spans="1:38" x14ac:dyDescent="0.25">
      <c r="A70" t="str">
        <f>IF(TRIM(INDEX(games!$A:$A,ROW()))="","",TRIM(INDEX(games!$A:$A,ROW())))</f>
        <v>Beat Blast</v>
      </c>
      <c r="B70">
        <f>IF(OR($A70="",INDEX(games!$B:$B,ROW())=""),"",INDEX(games!$B:$B,ROW()))</f>
        <v>2020</v>
      </c>
      <c r="C70" t="str">
        <f>IF(OR($A70="",INDEX(games!$C:$C,ROW())=""),"",INDEX(games!$C:$C,ROW()))</f>
        <v>Action</v>
      </c>
      <c r="D70">
        <f t="shared" si="28"/>
        <v>0</v>
      </c>
      <c r="E70">
        <f t="shared" si="29"/>
        <v>1</v>
      </c>
      <c r="F70">
        <f t="shared" si="30"/>
        <v>2</v>
      </c>
      <c r="G70">
        <f t="shared" si="31"/>
        <v>2020</v>
      </c>
      <c r="H70">
        <f t="shared" si="32"/>
        <v>1.046</v>
      </c>
      <c r="I70" t="e">
        <f t="shared" si="33"/>
        <v>#N/A</v>
      </c>
      <c r="J70" t="e">
        <f t="shared" si="34"/>
        <v>#N/A</v>
      </c>
      <c r="K70" t="e">
        <f t="shared" si="35"/>
        <v>#N/A</v>
      </c>
      <c r="L70" t="e">
        <f t="shared" si="36"/>
        <v>#N/A</v>
      </c>
      <c r="M70" t="e">
        <f t="shared" si="37"/>
        <v>#N/A</v>
      </c>
      <c r="N70" t="e">
        <f t="shared" si="38"/>
        <v>#N/A</v>
      </c>
      <c r="O70">
        <f t="shared" si="39"/>
        <v>6.9999999999999994E-5</v>
      </c>
      <c r="P70" t="str">
        <f>IF(OR($A70="",INDEX(games!$H:$H,ROW())=""),"",INDEX(games!$H:$H,ROW()))</f>
        <v>Yes</v>
      </c>
      <c r="Q70">
        <f t="shared" si="40"/>
        <v>6.9999999999999994E-5</v>
      </c>
      <c r="T70">
        <f t="shared" si="41"/>
        <v>2016</v>
      </c>
      <c r="U70">
        <f t="shared" si="42"/>
        <v>2023</v>
      </c>
      <c r="V70">
        <f t="shared" si="43"/>
        <v>7</v>
      </c>
      <c r="W70" t="str">
        <f>IF(TRIM(INDEX(connections!$A:$A,ROW()))="","",TRIM(INDEX(connections!$A:$A,ROW())))</f>
        <v>Enter the Gungeon</v>
      </c>
      <c r="X70" t="str">
        <f>IF($W70="","",TRIM(INDEX(connections!$B:$B,ROW())))</f>
        <v>Asterogues</v>
      </c>
      <c r="Y70">
        <f t="shared" si="44"/>
        <v>282</v>
      </c>
      <c r="Z70">
        <f t="shared" si="45"/>
        <v>41</v>
      </c>
      <c r="AA70" t="str">
        <f t="shared" si="46"/>
        <v>Yes</v>
      </c>
      <c r="AB70" t="str">
        <f t="shared" si="47"/>
        <v/>
      </c>
      <c r="AC70" t="str">
        <f t="shared" si="48"/>
        <v/>
      </c>
      <c r="AD70">
        <f t="shared" si="49"/>
        <v>0</v>
      </c>
      <c r="AE70" t="str">
        <f t="shared" si="50"/>
        <v/>
      </c>
      <c r="AG70">
        <f t="shared" si="51"/>
        <v>0</v>
      </c>
      <c r="AH70" t="str">
        <f t="shared" si="52"/>
        <v/>
      </c>
      <c r="AI70" t="str">
        <f t="shared" si="53"/>
        <v/>
      </c>
      <c r="AJ70" t="str">
        <f t="shared" si="54"/>
        <v/>
      </c>
      <c r="AK70" t="str">
        <f t="shared" si="55"/>
        <v/>
      </c>
      <c r="AL70" t="str">
        <f>IF($A70="","",INDEX(games!$J:$J,ROW())&amp;"")</f>
        <v>https://store.steampowered.com/app/1072640/Beat_Blast/</v>
      </c>
    </row>
    <row r="71" spans="1:38" x14ac:dyDescent="0.25">
      <c r="A71" t="str">
        <f>IF(TRIM(INDEX(games!$A:$A,ROW()))="","",TRIM(INDEX(games!$A:$A,ROW())))</f>
        <v>Bella Wants Blood</v>
      </c>
      <c r="B71">
        <f>IF(OR($A71="",INDEX(games!$B:$B,ROW())=""),"",INDEX(games!$B:$B,ROW()))</f>
        <v>2024</v>
      </c>
      <c r="C71" t="str">
        <f>IF(OR($A71="",INDEX(games!$C:$C,ROW())=""),"",INDEX(games!$C:$C,ROW()))</f>
        <v>Strategy</v>
      </c>
      <c r="D71">
        <f t="shared" si="28"/>
        <v>2</v>
      </c>
      <c r="E71">
        <f t="shared" si="29"/>
        <v>2</v>
      </c>
      <c r="F71">
        <f t="shared" si="30"/>
        <v>3</v>
      </c>
      <c r="G71" t="e">
        <f t="shared" si="31"/>
        <v>#N/A</v>
      </c>
      <c r="H71" t="e">
        <f t="shared" si="32"/>
        <v>#N/A</v>
      </c>
      <c r="I71">
        <f t="shared" si="33"/>
        <v>2024</v>
      </c>
      <c r="J71">
        <f t="shared" si="34"/>
        <v>2.069</v>
      </c>
      <c r="K71" t="e">
        <f t="shared" si="35"/>
        <v>#N/A</v>
      </c>
      <c r="L71" t="e">
        <f t="shared" si="36"/>
        <v>#N/A</v>
      </c>
      <c r="M71" t="e">
        <f t="shared" si="37"/>
        <v>#N/A</v>
      </c>
      <c r="N71" t="e">
        <f t="shared" si="38"/>
        <v>#N/A</v>
      </c>
      <c r="O71">
        <f t="shared" si="39"/>
        <v>2.0000710000000002</v>
      </c>
      <c r="P71" t="str">
        <f>IF(OR($A71="",INDEX(games!$H:$H,ROW())=""),"",INDEX(games!$H:$H,ROW()))</f>
        <v>Yes</v>
      </c>
      <c r="Q71">
        <f t="shared" si="40"/>
        <v>2.0000710000000002</v>
      </c>
      <c r="T71">
        <f t="shared" si="41"/>
        <v>2011</v>
      </c>
      <c r="U71">
        <f t="shared" si="42"/>
        <v>2023</v>
      </c>
      <c r="V71">
        <f t="shared" si="43"/>
        <v>12</v>
      </c>
      <c r="W71" t="str">
        <f>IF(TRIM(INDEX(connections!$A:$A,ROW()))="","",TRIM(INDEX(connections!$A:$A,ROW())))</f>
        <v>The Binding of Isaac</v>
      </c>
      <c r="X71" t="str">
        <f>IF($W71="","",TRIM(INDEX(connections!$B:$B,ROW())))</f>
        <v>Asterogues</v>
      </c>
      <c r="Y71">
        <f t="shared" si="44"/>
        <v>824</v>
      </c>
      <c r="Z71">
        <f t="shared" si="45"/>
        <v>41</v>
      </c>
      <c r="AA71" t="str">
        <f t="shared" si="46"/>
        <v>Yes</v>
      </c>
      <c r="AB71" t="str">
        <f t="shared" si="47"/>
        <v/>
      </c>
      <c r="AC71" t="str">
        <f t="shared" si="48"/>
        <v/>
      </c>
      <c r="AD71">
        <f t="shared" si="49"/>
        <v>0</v>
      </c>
      <c r="AE71" t="str">
        <f t="shared" si="50"/>
        <v/>
      </c>
      <c r="AG71">
        <f t="shared" si="51"/>
        <v>2</v>
      </c>
      <c r="AH71" t="str">
        <f t="shared" si="52"/>
        <v>Yes</v>
      </c>
      <c r="AI71">
        <f t="shared" si="53"/>
        <v>2</v>
      </c>
      <c r="AJ71">
        <f t="shared" si="54"/>
        <v>2.0000710000000002</v>
      </c>
      <c r="AK71" t="str">
        <f t="shared" si="55"/>
        <v/>
      </c>
      <c r="AL71" t="str">
        <f>IF($A71="","",INDEX(games!$J:$J,ROW())&amp;"")</f>
        <v>https://store.steampowered.com/app/3007660/Bella_Wants_Blood/</v>
      </c>
    </row>
    <row r="72" spans="1:38" x14ac:dyDescent="0.25">
      <c r="A72" t="str">
        <f>IF(TRIM(INDEX(games!$A:$A,ROW()))="","",TRIM(INDEX(games!$A:$A,ROW())))</f>
        <v>Beneath Apple Manor</v>
      </c>
      <c r="B72">
        <f>IF(OR($A72="",INDEX(games!$B:$B,ROW())=""),"",INDEX(games!$B:$B,ROW()))</f>
        <v>1978</v>
      </c>
      <c r="C72" t="str">
        <f>IF(OR($A72="",INDEX(games!$C:$C,ROW())=""),"",INDEX(games!$C:$C,ROW()))</f>
        <v>Traditional</v>
      </c>
      <c r="D72">
        <f t="shared" si="28"/>
        <v>0</v>
      </c>
      <c r="E72">
        <f t="shared" si="29"/>
        <v>4</v>
      </c>
      <c r="F72">
        <f t="shared" si="30"/>
        <v>4</v>
      </c>
      <c r="G72" t="e">
        <f t="shared" si="31"/>
        <v>#N/A</v>
      </c>
      <c r="H72" t="e">
        <f t="shared" si="32"/>
        <v>#N/A</v>
      </c>
      <c r="I72" t="e">
        <f t="shared" si="33"/>
        <v>#N/A</v>
      </c>
      <c r="J72" t="e">
        <f t="shared" si="34"/>
        <v>#N/A</v>
      </c>
      <c r="K72" t="e">
        <f t="shared" si="35"/>
        <v>#N/A</v>
      </c>
      <c r="L72" t="e">
        <f t="shared" si="36"/>
        <v>#N/A</v>
      </c>
      <c r="M72">
        <f t="shared" si="37"/>
        <v>1978</v>
      </c>
      <c r="N72">
        <f t="shared" si="38"/>
        <v>4.0919999999999996</v>
      </c>
      <c r="O72">
        <f t="shared" si="39"/>
        <v>7.2000000000000002E-5</v>
      </c>
      <c r="P72" t="str">
        <f>IF(OR($A72="",INDEX(games!$H:$H,ROW())=""),"",INDEX(games!$H:$H,ROW()))</f>
        <v>Yes</v>
      </c>
      <c r="Q72">
        <f t="shared" si="40"/>
        <v>7.2000000000000002E-5</v>
      </c>
      <c r="T72">
        <f t="shared" si="41"/>
        <v>2019</v>
      </c>
      <c r="U72">
        <f t="shared" si="42"/>
        <v>2022</v>
      </c>
      <c r="V72">
        <f t="shared" si="43"/>
        <v>3</v>
      </c>
      <c r="W72" t="str">
        <f>IF(TRIM(INDEX(connections!$A:$A,ROW()))="","",TRIM(INDEX(connections!$A:$A,ROW())))</f>
        <v>Children of Morta</v>
      </c>
      <c r="X72" t="str">
        <f>IF($W72="","",TRIM(INDEX(connections!$B:$B,ROW())))</f>
        <v>Astral Ascent</v>
      </c>
      <c r="Y72">
        <f t="shared" si="44"/>
        <v>128</v>
      </c>
      <c r="Z72">
        <f t="shared" si="45"/>
        <v>42</v>
      </c>
      <c r="AA72" t="str">
        <f t="shared" si="46"/>
        <v>Yes</v>
      </c>
      <c r="AB72" t="str">
        <f t="shared" si="47"/>
        <v>Yes</v>
      </c>
      <c r="AC72">
        <f t="shared" si="48"/>
        <v>1</v>
      </c>
      <c r="AD72">
        <f t="shared" si="49"/>
        <v>0</v>
      </c>
      <c r="AE72" t="str">
        <f t="shared" si="50"/>
        <v/>
      </c>
      <c r="AG72">
        <f t="shared" si="51"/>
        <v>0</v>
      </c>
      <c r="AH72" t="str">
        <f t="shared" si="52"/>
        <v/>
      </c>
      <c r="AI72" t="str">
        <f t="shared" si="53"/>
        <v/>
      </c>
      <c r="AJ72" t="str">
        <f t="shared" si="54"/>
        <v/>
      </c>
      <c r="AK72" t="str">
        <f t="shared" si="55"/>
        <v/>
      </c>
      <c r="AL72" t="str">
        <f>IF($A72="","",INDEX(games!$J:$J,ROW())&amp;"")</f>
        <v/>
      </c>
    </row>
    <row r="73" spans="1:38" x14ac:dyDescent="0.25">
      <c r="A73" t="str">
        <f>IF(TRIM(INDEX(games!$A:$A,ROW()))="","",TRIM(INDEX(games!$A:$A,ROW())))</f>
        <v>Beneath Oresa</v>
      </c>
      <c r="B73">
        <f>IF(OR($A73="",INDEX(games!$B:$B,ROW())=""),"",INDEX(games!$B:$B,ROW()))</f>
        <v>2022</v>
      </c>
      <c r="C73" t="str">
        <f>IF(OR($A73="",INDEX(games!$C:$C,ROW())=""),"",INDEX(games!$C:$C,ROW()))</f>
        <v>Deckbuilder</v>
      </c>
      <c r="D73">
        <f t="shared" si="28"/>
        <v>1</v>
      </c>
      <c r="E73">
        <f t="shared" si="29"/>
        <v>3</v>
      </c>
      <c r="F73">
        <f t="shared" si="30"/>
        <v>5</v>
      </c>
      <c r="G73" t="e">
        <f t="shared" si="31"/>
        <v>#N/A</v>
      </c>
      <c r="H73" t="e">
        <f t="shared" si="32"/>
        <v>#N/A</v>
      </c>
      <c r="I73" t="e">
        <f t="shared" si="33"/>
        <v>#N/A</v>
      </c>
      <c r="J73" t="e">
        <f t="shared" si="34"/>
        <v>#N/A</v>
      </c>
      <c r="K73">
        <f t="shared" si="35"/>
        <v>2022</v>
      </c>
      <c r="L73">
        <f t="shared" si="36"/>
        <v>3.1150000000000002</v>
      </c>
      <c r="M73" t="e">
        <f t="shared" si="37"/>
        <v>#N/A</v>
      </c>
      <c r="N73" t="e">
        <f t="shared" si="38"/>
        <v>#N/A</v>
      </c>
      <c r="O73">
        <f t="shared" si="39"/>
        <v>1.000073</v>
      </c>
      <c r="P73" t="str">
        <f>IF(OR($A73="",INDEX(games!$H:$H,ROW())=""),"",INDEX(games!$H:$H,ROW()))</f>
        <v>Yes</v>
      </c>
      <c r="Q73">
        <f t="shared" si="40"/>
        <v>1.000073</v>
      </c>
      <c r="T73">
        <f t="shared" si="41"/>
        <v>2019</v>
      </c>
      <c r="U73">
        <f t="shared" si="42"/>
        <v>2022</v>
      </c>
      <c r="V73">
        <f t="shared" si="43"/>
        <v>3</v>
      </c>
      <c r="W73" t="str">
        <f>IF(TRIM(INDEX(connections!$A:$A,ROW()))="","",TRIM(INDEX(connections!$A:$A,ROW())))</f>
        <v>Dark Devotion</v>
      </c>
      <c r="X73" t="str">
        <f>IF($W73="","",TRIM(INDEX(connections!$B:$B,ROW())))</f>
        <v>Astral Ascent</v>
      </c>
      <c r="Y73">
        <f t="shared" si="44"/>
        <v>181</v>
      </c>
      <c r="Z73">
        <f t="shared" si="45"/>
        <v>42</v>
      </c>
      <c r="AA73" t="str">
        <f t="shared" si="46"/>
        <v>Yes</v>
      </c>
      <c r="AB73" t="str">
        <f t="shared" si="47"/>
        <v>Yes</v>
      </c>
      <c r="AC73">
        <f t="shared" si="48"/>
        <v>1</v>
      </c>
      <c r="AD73">
        <f t="shared" si="49"/>
        <v>0</v>
      </c>
      <c r="AE73" t="str">
        <f t="shared" si="50"/>
        <v/>
      </c>
      <c r="AG73">
        <f t="shared" si="51"/>
        <v>1</v>
      </c>
      <c r="AH73" t="str">
        <f t="shared" si="52"/>
        <v>Yes</v>
      </c>
      <c r="AI73">
        <f t="shared" si="53"/>
        <v>1</v>
      </c>
      <c r="AJ73">
        <f t="shared" si="54"/>
        <v>1.000073</v>
      </c>
      <c r="AK73" t="str">
        <f t="shared" si="55"/>
        <v/>
      </c>
      <c r="AL73" t="str">
        <f>IF($A73="","",INDEX(games!$J:$J,ROW())&amp;"")</f>
        <v>https://store.steampowered.com/app/1803400/Beneath_Oresa/</v>
      </c>
    </row>
    <row r="74" spans="1:38" x14ac:dyDescent="0.25">
      <c r="A74" t="str">
        <f>IF(TRIM(INDEX(games!$A:$A,ROW()))="","",TRIM(INDEX(games!$A:$A,ROW())))</f>
        <v>Beyond the Long Night</v>
      </c>
      <c r="B74">
        <f>IF(OR($A74="",INDEX(games!$B:$B,ROW())=""),"",INDEX(games!$B:$B,ROW()))</f>
        <v>2023</v>
      </c>
      <c r="C74" t="str">
        <f>IF(OR($A74="",INDEX(games!$C:$C,ROW())=""),"",INDEX(games!$C:$C,ROW()))</f>
        <v>Action</v>
      </c>
      <c r="D74">
        <f t="shared" si="28"/>
        <v>4</v>
      </c>
      <c r="E74">
        <f t="shared" si="29"/>
        <v>1</v>
      </c>
      <c r="F74">
        <f t="shared" si="30"/>
        <v>6</v>
      </c>
      <c r="G74">
        <f t="shared" si="31"/>
        <v>2023</v>
      </c>
      <c r="H74">
        <f t="shared" si="32"/>
        <v>1.1379999999999999</v>
      </c>
      <c r="I74" t="e">
        <f t="shared" si="33"/>
        <v>#N/A</v>
      </c>
      <c r="J74" t="e">
        <f t="shared" si="34"/>
        <v>#N/A</v>
      </c>
      <c r="K74" t="e">
        <f t="shared" si="35"/>
        <v>#N/A</v>
      </c>
      <c r="L74" t="e">
        <f t="shared" si="36"/>
        <v>#N/A</v>
      </c>
      <c r="M74" t="e">
        <f t="shared" si="37"/>
        <v>#N/A</v>
      </c>
      <c r="N74" t="e">
        <f t="shared" si="38"/>
        <v>#N/A</v>
      </c>
      <c r="O74">
        <f t="shared" si="39"/>
        <v>4.0000739999999997</v>
      </c>
      <c r="P74" t="str">
        <f>IF(OR($A74="",INDEX(games!$H:$H,ROW())=""),"",INDEX(games!$H:$H,ROW()))</f>
        <v>Yes</v>
      </c>
      <c r="Q74">
        <f t="shared" si="40"/>
        <v>4.0000739999999997</v>
      </c>
      <c r="T74">
        <f t="shared" si="41"/>
        <v>2018</v>
      </c>
      <c r="U74">
        <f t="shared" si="42"/>
        <v>2022</v>
      </c>
      <c r="V74">
        <f t="shared" si="43"/>
        <v>4</v>
      </c>
      <c r="W74" t="str">
        <f>IF(TRIM(INDEX(connections!$A:$A,ROW()))="","",TRIM(INDEX(connections!$A:$A,ROW())))</f>
        <v>Dead Cells</v>
      </c>
      <c r="X74" t="str">
        <f>IF($W74="","",TRIM(INDEX(connections!$B:$B,ROW())))</f>
        <v>Astral Ascent</v>
      </c>
      <c r="Y74">
        <f t="shared" si="44"/>
        <v>187</v>
      </c>
      <c r="Z74">
        <f t="shared" si="45"/>
        <v>42</v>
      </c>
      <c r="AA74" t="str">
        <f t="shared" si="46"/>
        <v>Yes</v>
      </c>
      <c r="AB74" t="str">
        <f t="shared" si="47"/>
        <v>Yes</v>
      </c>
      <c r="AC74">
        <f t="shared" si="48"/>
        <v>1</v>
      </c>
      <c r="AD74">
        <f t="shared" si="49"/>
        <v>0</v>
      </c>
      <c r="AE74" t="str">
        <f t="shared" si="50"/>
        <v/>
      </c>
      <c r="AG74">
        <f t="shared" si="51"/>
        <v>4</v>
      </c>
      <c r="AH74" t="str">
        <f t="shared" si="52"/>
        <v>Yes</v>
      </c>
      <c r="AI74">
        <f t="shared" si="53"/>
        <v>4</v>
      </c>
      <c r="AJ74">
        <f t="shared" si="54"/>
        <v>4.0000739999999997</v>
      </c>
      <c r="AK74" t="str">
        <f t="shared" si="55"/>
        <v/>
      </c>
      <c r="AL74" t="str">
        <f>IF($A74="","",INDEX(games!$J:$J,ROW())&amp;"")</f>
        <v>https://store.steampowered.com/app/1730080/Beyond_the_Long_Night/</v>
      </c>
    </row>
    <row r="75" spans="1:38" x14ac:dyDescent="0.25">
      <c r="A75" t="str">
        <f>IF(TRIM(INDEX(games!$A:$A,ROW()))="","",TRIM(INDEX(games!$A:$A,ROW())))</f>
        <v>Beyond Words</v>
      </c>
      <c r="B75">
        <f>IF(OR($A75="",INDEX(games!$B:$B,ROW())=""),"",INDEX(games!$B:$B,ROW()))</f>
        <v>2026</v>
      </c>
      <c r="C75" t="str">
        <f>IF(OR($A75="",INDEX(games!$C:$C,ROW())=""),"",INDEX(games!$C:$C,ROW()))</f>
        <v>Deckbuilder</v>
      </c>
      <c r="D75">
        <f t="shared" si="28"/>
        <v>1</v>
      </c>
      <c r="E75">
        <f t="shared" si="29"/>
        <v>3</v>
      </c>
      <c r="F75">
        <f t="shared" si="30"/>
        <v>7</v>
      </c>
      <c r="G75" t="e">
        <f t="shared" si="31"/>
        <v>#N/A</v>
      </c>
      <c r="H75" t="e">
        <f t="shared" si="32"/>
        <v>#N/A</v>
      </c>
      <c r="I75" t="e">
        <f t="shared" si="33"/>
        <v>#N/A</v>
      </c>
      <c r="J75" t="e">
        <f t="shared" si="34"/>
        <v>#N/A</v>
      </c>
      <c r="K75">
        <f t="shared" si="35"/>
        <v>2026</v>
      </c>
      <c r="L75">
        <f t="shared" si="36"/>
        <v>3.161</v>
      </c>
      <c r="M75" t="e">
        <f t="shared" si="37"/>
        <v>#N/A</v>
      </c>
      <c r="N75" t="e">
        <f t="shared" si="38"/>
        <v>#N/A</v>
      </c>
      <c r="O75">
        <f t="shared" si="39"/>
        <v>1.000075</v>
      </c>
      <c r="P75" t="str">
        <f>IF(OR($A75="",INDEX(games!$H:$H,ROW())=""),"",INDEX(games!$H:$H,ROW()))</f>
        <v/>
      </c>
      <c r="Q75" t="str">
        <f t="shared" si="40"/>
        <v/>
      </c>
      <c r="T75">
        <f t="shared" si="41"/>
        <v>2019</v>
      </c>
      <c r="U75">
        <f t="shared" si="42"/>
        <v>2022</v>
      </c>
      <c r="V75">
        <f t="shared" si="43"/>
        <v>3</v>
      </c>
      <c r="W75" t="str">
        <f>IF(TRIM(INDEX(connections!$A:$A,ROW()))="","",TRIM(INDEX(connections!$A:$A,ROW())))</f>
        <v>Hades</v>
      </c>
      <c r="X75" t="str">
        <f>IF($W75="","",TRIM(INDEX(connections!$B:$B,ROW())))</f>
        <v>Astral Ascent</v>
      </c>
      <c r="Y75">
        <f t="shared" si="44"/>
        <v>359</v>
      </c>
      <c r="Z75">
        <f t="shared" si="45"/>
        <v>42</v>
      </c>
      <c r="AA75" t="str">
        <f t="shared" si="46"/>
        <v>Yes</v>
      </c>
      <c r="AB75" t="str">
        <f t="shared" si="47"/>
        <v>Yes</v>
      </c>
      <c r="AC75">
        <f t="shared" si="48"/>
        <v>1</v>
      </c>
      <c r="AD75">
        <f t="shared" si="49"/>
        <v>0</v>
      </c>
      <c r="AE75" t="str">
        <f t="shared" si="50"/>
        <v/>
      </c>
      <c r="AG75">
        <f t="shared" si="51"/>
        <v>1</v>
      </c>
      <c r="AH75" t="str">
        <f t="shared" si="52"/>
        <v/>
      </c>
      <c r="AI75" t="str">
        <f t="shared" si="53"/>
        <v/>
      </c>
      <c r="AJ75" t="str">
        <f t="shared" si="54"/>
        <v/>
      </c>
      <c r="AK75">
        <f t="shared" si="55"/>
        <v>1.000075</v>
      </c>
      <c r="AL75" t="str">
        <f>IF($A75="","",INDEX(games!$J:$J,ROW())&amp;"")</f>
        <v>https://store.steampowered.com/app/3823370/Beyond_Words/</v>
      </c>
    </row>
    <row r="76" spans="1:38" x14ac:dyDescent="0.25">
      <c r="A76" t="str">
        <f>IF(TRIM(INDEX(games!$A:$A,ROW()))="","",TRIM(INDEX(games!$A:$A,ROW())))</f>
        <v>Bingle Bingle</v>
      </c>
      <c r="B76">
        <f>IF(OR($A76="",INDEX(games!$B:$B,ROW())=""),"",INDEX(games!$B:$B,ROW()))</f>
        <v>2024</v>
      </c>
      <c r="C76" t="str">
        <f>IF(OR($A76="",INDEX(games!$C:$C,ROW())=""),"",INDEX(games!$C:$C,ROW()))</f>
        <v>Deckbuilder</v>
      </c>
      <c r="D76">
        <f t="shared" si="28"/>
        <v>3</v>
      </c>
      <c r="E76">
        <f t="shared" si="29"/>
        <v>3</v>
      </c>
      <c r="F76">
        <f t="shared" si="30"/>
        <v>8</v>
      </c>
      <c r="G76" t="e">
        <f t="shared" si="31"/>
        <v>#N/A</v>
      </c>
      <c r="H76" t="e">
        <f t="shared" si="32"/>
        <v>#N/A</v>
      </c>
      <c r="I76" t="e">
        <f t="shared" si="33"/>
        <v>#N/A</v>
      </c>
      <c r="J76" t="e">
        <f t="shared" si="34"/>
        <v>#N/A</v>
      </c>
      <c r="K76">
        <f t="shared" si="35"/>
        <v>2024</v>
      </c>
      <c r="L76">
        <f t="shared" si="36"/>
        <v>3.1840000000000002</v>
      </c>
      <c r="M76" t="e">
        <f t="shared" si="37"/>
        <v>#N/A</v>
      </c>
      <c r="N76" t="e">
        <f t="shared" si="38"/>
        <v>#N/A</v>
      </c>
      <c r="O76">
        <f t="shared" si="39"/>
        <v>3.000076</v>
      </c>
      <c r="P76" t="str">
        <f>IF(OR($A76="",INDEX(games!$H:$H,ROW())=""),"",INDEX(games!$H:$H,ROW()))</f>
        <v>Yes</v>
      </c>
      <c r="Q76">
        <f t="shared" si="40"/>
        <v>3.000076</v>
      </c>
      <c r="T76">
        <f t="shared" si="41"/>
        <v>2017</v>
      </c>
      <c r="U76">
        <f t="shared" si="42"/>
        <v>2022</v>
      </c>
      <c r="V76">
        <f t="shared" si="43"/>
        <v>5</v>
      </c>
      <c r="W76" t="str">
        <f>IF(TRIM(INDEX(connections!$A:$A,ROW()))="","",TRIM(INDEX(connections!$A:$A,ROW())))</f>
        <v>Slay the Spire</v>
      </c>
      <c r="X76" t="str">
        <f>IF($W76="","",TRIM(INDEX(connections!$B:$B,ROW())))</f>
        <v>Astral Ascent</v>
      </c>
      <c r="Y76">
        <f t="shared" si="44"/>
        <v>735</v>
      </c>
      <c r="Z76">
        <f t="shared" si="45"/>
        <v>42</v>
      </c>
      <c r="AA76" t="str">
        <f t="shared" si="46"/>
        <v>Yes</v>
      </c>
      <c r="AB76" t="str">
        <f t="shared" si="47"/>
        <v>Yes</v>
      </c>
      <c r="AC76">
        <f t="shared" si="48"/>
        <v>1</v>
      </c>
      <c r="AD76">
        <f t="shared" si="49"/>
        <v>1</v>
      </c>
      <c r="AE76" t="str">
        <f t="shared" si="50"/>
        <v/>
      </c>
      <c r="AG76">
        <f t="shared" si="51"/>
        <v>3</v>
      </c>
      <c r="AH76" t="str">
        <f t="shared" si="52"/>
        <v>Yes</v>
      </c>
      <c r="AI76">
        <f t="shared" si="53"/>
        <v>3</v>
      </c>
      <c r="AJ76">
        <f t="shared" si="54"/>
        <v>3.000076</v>
      </c>
      <c r="AK76" t="str">
        <f t="shared" si="55"/>
        <v/>
      </c>
      <c r="AL76" t="str">
        <f>IF($A76="","",INDEX(games!$J:$J,ROW())&amp;"")</f>
        <v>https://store.steampowered.com/app/2789810/Bingle_Bingle/</v>
      </c>
    </row>
    <row r="77" spans="1:38" x14ac:dyDescent="0.25">
      <c r="A77" t="str">
        <f>IF(TRIM(INDEX(games!$A:$A,ROW()))="","",TRIM(INDEX(games!$A:$A,ROW())))</f>
        <v>Bioprototype</v>
      </c>
      <c r="B77">
        <f>IF(OR($A77="",INDEX(games!$B:$B,ROW())=""),"",INDEX(games!$B:$B,ROW()))</f>
        <v>2022</v>
      </c>
      <c r="C77" t="str">
        <f>IF(OR($A77="",INDEX(games!$C:$C,ROW())=""),"",INDEX(games!$C:$C,ROW()))</f>
        <v>Action</v>
      </c>
      <c r="D77">
        <f t="shared" si="28"/>
        <v>1</v>
      </c>
      <c r="E77">
        <f t="shared" si="29"/>
        <v>1</v>
      </c>
      <c r="F77">
        <f t="shared" si="30"/>
        <v>9</v>
      </c>
      <c r="G77">
        <f t="shared" si="31"/>
        <v>2022</v>
      </c>
      <c r="H77">
        <f t="shared" si="32"/>
        <v>1.2070000000000001</v>
      </c>
      <c r="I77" t="e">
        <f t="shared" si="33"/>
        <v>#N/A</v>
      </c>
      <c r="J77" t="e">
        <f t="shared" si="34"/>
        <v>#N/A</v>
      </c>
      <c r="K77" t="e">
        <f t="shared" si="35"/>
        <v>#N/A</v>
      </c>
      <c r="L77" t="e">
        <f t="shared" si="36"/>
        <v>#N/A</v>
      </c>
      <c r="M77" t="e">
        <f t="shared" si="37"/>
        <v>#N/A</v>
      </c>
      <c r="N77" t="e">
        <f t="shared" si="38"/>
        <v>#N/A</v>
      </c>
      <c r="O77">
        <f t="shared" si="39"/>
        <v>1.0000770000000001</v>
      </c>
      <c r="P77" t="str">
        <f>IF(OR($A77="",INDEX(games!$H:$H,ROW())=""),"",INDEX(games!$H:$H,ROW()))</f>
        <v/>
      </c>
      <c r="Q77" t="str">
        <f t="shared" si="40"/>
        <v/>
      </c>
      <c r="T77">
        <f t="shared" si="41"/>
        <v>2018</v>
      </c>
      <c r="U77">
        <f t="shared" si="42"/>
        <v>2022</v>
      </c>
      <c r="V77">
        <f t="shared" si="43"/>
        <v>4</v>
      </c>
      <c r="W77" t="str">
        <f>IF(TRIM(INDEX(connections!$A:$A,ROW()))="","",TRIM(INDEX(connections!$A:$A,ROW())))</f>
        <v>Wizard of Legend</v>
      </c>
      <c r="X77" t="str">
        <f>IF($W77="","",TRIM(INDEX(connections!$B:$B,ROW())))</f>
        <v>Astral Ascent</v>
      </c>
      <c r="Y77">
        <f t="shared" si="44"/>
        <v>934</v>
      </c>
      <c r="Z77">
        <f t="shared" si="45"/>
        <v>42</v>
      </c>
      <c r="AA77" t="str">
        <f t="shared" si="46"/>
        <v>Yes</v>
      </c>
      <c r="AB77" t="str">
        <f t="shared" si="47"/>
        <v>Yes</v>
      </c>
      <c r="AC77">
        <f t="shared" si="48"/>
        <v>1</v>
      </c>
      <c r="AD77">
        <f t="shared" si="49"/>
        <v>0</v>
      </c>
      <c r="AE77" t="str">
        <f t="shared" si="50"/>
        <v/>
      </c>
      <c r="AG77">
        <f t="shared" si="51"/>
        <v>1</v>
      </c>
      <c r="AH77" t="str">
        <f t="shared" si="52"/>
        <v/>
      </c>
      <c r="AI77" t="str">
        <f t="shared" si="53"/>
        <v/>
      </c>
      <c r="AJ77" t="str">
        <f t="shared" si="54"/>
        <v/>
      </c>
      <c r="AK77">
        <f t="shared" si="55"/>
        <v>1.0000770000000001</v>
      </c>
      <c r="AL77" t="str">
        <f>IF($A77="","",INDEX(games!$J:$J,ROW())&amp;"")</f>
        <v>https://store.steampowered.com/app/3689520/Bioprototype/</v>
      </c>
    </row>
    <row r="78" spans="1:38" x14ac:dyDescent="0.25">
      <c r="A78" t="str">
        <f>IF(TRIM(INDEX(games!$A:$A,ROW()))="","",TRIM(INDEX(games!$A:$A,ROW())))</f>
        <v>Black Jacket</v>
      </c>
      <c r="B78">
        <f>IF(OR($A78="",INDEX(games!$B:$B,ROW())=""),"",INDEX(games!$B:$B,ROW()))</f>
        <v>2026</v>
      </c>
      <c r="C78" t="str">
        <f>IF(OR($A78="",INDEX(games!$C:$C,ROW())=""),"",INDEX(games!$C:$C,ROW()))</f>
        <v>Deckbuilder</v>
      </c>
      <c r="D78">
        <f t="shared" si="28"/>
        <v>5</v>
      </c>
      <c r="E78">
        <f t="shared" si="29"/>
        <v>3</v>
      </c>
      <c r="F78">
        <f t="shared" si="30"/>
        <v>10</v>
      </c>
      <c r="G78" t="e">
        <f t="shared" si="31"/>
        <v>#N/A</v>
      </c>
      <c r="H78" t="e">
        <f t="shared" si="32"/>
        <v>#N/A</v>
      </c>
      <c r="I78" t="e">
        <f t="shared" si="33"/>
        <v>#N/A</v>
      </c>
      <c r="J78" t="e">
        <f t="shared" si="34"/>
        <v>#N/A</v>
      </c>
      <c r="K78">
        <f t="shared" si="35"/>
        <v>2026</v>
      </c>
      <c r="L78">
        <f t="shared" si="36"/>
        <v>3.23</v>
      </c>
      <c r="M78" t="e">
        <f t="shared" si="37"/>
        <v>#N/A</v>
      </c>
      <c r="N78" t="e">
        <f t="shared" si="38"/>
        <v>#N/A</v>
      </c>
      <c r="O78">
        <f t="shared" si="39"/>
        <v>5.0000780000000002</v>
      </c>
      <c r="P78" t="str">
        <f>IF(OR($A78="",INDEX(games!$H:$H,ROW())=""),"",INDEX(games!$H:$H,ROW()))</f>
        <v/>
      </c>
      <c r="Q78" t="str">
        <f t="shared" si="40"/>
        <v/>
      </c>
      <c r="T78">
        <f t="shared" si="41"/>
        <v>2017</v>
      </c>
      <c r="U78">
        <f t="shared" si="42"/>
        <v>2023</v>
      </c>
      <c r="V78">
        <f t="shared" si="43"/>
        <v>6</v>
      </c>
      <c r="W78" t="str">
        <f>IF(TRIM(INDEX(connections!$A:$A,ROW()))="","",TRIM(INDEX(connections!$A:$A,ROW())))</f>
        <v>Slay the Spire</v>
      </c>
      <c r="X78" t="str">
        <f>IF($W78="","",TRIM(INDEX(connections!$B:$B,ROW())))</f>
        <v>Astrea: Six-Sided Oracles</v>
      </c>
      <c r="Y78">
        <f t="shared" si="44"/>
        <v>735</v>
      </c>
      <c r="Z78">
        <f t="shared" si="45"/>
        <v>43</v>
      </c>
      <c r="AA78" t="str">
        <f t="shared" si="46"/>
        <v>Yes</v>
      </c>
      <c r="AB78" t="str">
        <f t="shared" si="47"/>
        <v>Yes</v>
      </c>
      <c r="AC78">
        <f t="shared" si="48"/>
        <v>1</v>
      </c>
      <c r="AD78">
        <f t="shared" si="49"/>
        <v>0</v>
      </c>
      <c r="AE78" t="str">
        <f t="shared" si="50"/>
        <v/>
      </c>
      <c r="AG78">
        <f t="shared" si="51"/>
        <v>5</v>
      </c>
      <c r="AH78" t="str">
        <f t="shared" si="52"/>
        <v/>
      </c>
      <c r="AI78" t="str">
        <f t="shared" si="53"/>
        <v/>
      </c>
      <c r="AJ78" t="str">
        <f t="shared" si="54"/>
        <v/>
      </c>
      <c r="AK78">
        <f t="shared" si="55"/>
        <v>5.0000780000000002</v>
      </c>
      <c r="AL78" t="str">
        <f>IF($A78="","",INDEX(games!$J:$J,ROW())&amp;"")</f>
        <v>https://store.steampowered.com/app/3100370/Black_Jacket/</v>
      </c>
    </row>
    <row r="79" spans="1:38" x14ac:dyDescent="0.25">
      <c r="A79" t="str">
        <f>IF(TRIM(INDEX(games!$A:$A,ROW()))="","",TRIM(INDEX(games!$A:$A,ROW())))</f>
        <v>Blade Assault</v>
      </c>
      <c r="B79">
        <f>IF(OR($A79="",INDEX(games!$B:$B,ROW())=""),"",INDEX(games!$B:$B,ROW()))</f>
        <v>2021</v>
      </c>
      <c r="C79" t="str">
        <f>IF(OR($A79="",INDEX(games!$C:$C,ROW())=""),"",INDEX(games!$C:$C,ROW()))</f>
        <v>Action</v>
      </c>
      <c r="D79">
        <f t="shared" si="28"/>
        <v>0</v>
      </c>
      <c r="E79">
        <f t="shared" si="29"/>
        <v>1</v>
      </c>
      <c r="F79">
        <f t="shared" si="30"/>
        <v>11</v>
      </c>
      <c r="G79">
        <f t="shared" si="31"/>
        <v>2021</v>
      </c>
      <c r="H79">
        <f t="shared" si="32"/>
        <v>1.2530000000000001</v>
      </c>
      <c r="I79" t="e">
        <f t="shared" si="33"/>
        <v>#N/A</v>
      </c>
      <c r="J79" t="e">
        <f t="shared" si="34"/>
        <v>#N/A</v>
      </c>
      <c r="K79" t="e">
        <f t="shared" si="35"/>
        <v>#N/A</v>
      </c>
      <c r="L79" t="e">
        <f t="shared" si="36"/>
        <v>#N/A</v>
      </c>
      <c r="M79" t="e">
        <f t="shared" si="37"/>
        <v>#N/A</v>
      </c>
      <c r="N79" t="e">
        <f t="shared" si="38"/>
        <v>#N/A</v>
      </c>
      <c r="O79">
        <f t="shared" si="39"/>
        <v>7.8999999999999996E-5</v>
      </c>
      <c r="P79" t="str">
        <f>IF(OR($A79="",INDEX(games!$H:$H,ROW())=""),"",INDEX(games!$H:$H,ROW()))</f>
        <v>Yes</v>
      </c>
      <c r="Q79">
        <f t="shared" si="40"/>
        <v>7.8999999999999996E-5</v>
      </c>
      <c r="T79">
        <f t="shared" si="41"/>
        <v>2022</v>
      </c>
      <c r="U79">
        <f t="shared" si="42"/>
        <v>2025</v>
      </c>
      <c r="V79">
        <f t="shared" si="43"/>
        <v>3</v>
      </c>
      <c r="W79" t="str">
        <f>IF(TRIM(INDEX(connections!$A:$A,ROW()))="","",TRIM(INDEX(connections!$A:$A,ROW())))</f>
        <v>Brotato</v>
      </c>
      <c r="X79" t="str">
        <f>IF($W79="","",TRIM(INDEX(connections!$B:$B,ROW())))</f>
        <v>Astro Prospector</v>
      </c>
      <c r="Y79">
        <f t="shared" si="44"/>
        <v>101</v>
      </c>
      <c r="Z79">
        <f t="shared" si="45"/>
        <v>44</v>
      </c>
      <c r="AA79" t="str">
        <f t="shared" si="46"/>
        <v>Yes</v>
      </c>
      <c r="AB79" t="str">
        <f t="shared" si="47"/>
        <v>Yes</v>
      </c>
      <c r="AC79">
        <f t="shared" si="48"/>
        <v>1</v>
      </c>
      <c r="AD79">
        <f t="shared" si="49"/>
        <v>0</v>
      </c>
      <c r="AE79" t="str">
        <f t="shared" si="50"/>
        <v/>
      </c>
      <c r="AG79">
        <f t="shared" si="51"/>
        <v>0</v>
      </c>
      <c r="AH79" t="str">
        <f t="shared" si="52"/>
        <v/>
      </c>
      <c r="AI79" t="str">
        <f t="shared" si="53"/>
        <v/>
      </c>
      <c r="AJ79" t="str">
        <f t="shared" si="54"/>
        <v/>
      </c>
      <c r="AK79" t="str">
        <f t="shared" si="55"/>
        <v/>
      </c>
      <c r="AL79" t="str">
        <f>IF($A79="","",INDEX(games!$J:$J,ROW())&amp;"")</f>
        <v>https://store.steampowered.com/app/1367300/Blade_Assault/</v>
      </c>
    </row>
    <row r="80" spans="1:38" x14ac:dyDescent="0.25">
      <c r="A80" t="str">
        <f>IF(TRIM(INDEX(games!$A:$A,ROW()))="","",TRIM(INDEX(games!$A:$A,ROW())))</f>
        <v>Blazing Beaks</v>
      </c>
      <c r="B80">
        <f>IF(OR($A80="",INDEX(games!$B:$B,ROW())=""),"",INDEX(games!$B:$B,ROW()))</f>
        <v>2019</v>
      </c>
      <c r="C80" t="str">
        <f>IF(OR($A80="",INDEX(games!$C:$C,ROW())=""),"",INDEX(games!$C:$C,ROW()))</f>
        <v>Action</v>
      </c>
      <c r="D80">
        <f t="shared" si="28"/>
        <v>3</v>
      </c>
      <c r="E80">
        <f t="shared" si="29"/>
        <v>1</v>
      </c>
      <c r="F80">
        <f t="shared" si="30"/>
        <v>12</v>
      </c>
      <c r="G80">
        <f t="shared" si="31"/>
        <v>2019</v>
      </c>
      <c r="H80">
        <f t="shared" si="32"/>
        <v>1.276</v>
      </c>
      <c r="I80" t="e">
        <f t="shared" si="33"/>
        <v>#N/A</v>
      </c>
      <c r="J80" t="e">
        <f t="shared" si="34"/>
        <v>#N/A</v>
      </c>
      <c r="K80" t="e">
        <f t="shared" si="35"/>
        <v>#N/A</v>
      </c>
      <c r="L80" t="e">
        <f t="shared" si="36"/>
        <v>#N/A</v>
      </c>
      <c r="M80" t="e">
        <f t="shared" si="37"/>
        <v>#N/A</v>
      </c>
      <c r="N80" t="e">
        <f t="shared" si="38"/>
        <v>#N/A</v>
      </c>
      <c r="O80">
        <f t="shared" si="39"/>
        <v>3.0000800000000001</v>
      </c>
      <c r="P80" t="str">
        <f>IF(OR($A80="",INDEX(games!$H:$H,ROW())=""),"",INDEX(games!$H:$H,ROW()))</f>
        <v>Yes</v>
      </c>
      <c r="Q80">
        <f t="shared" si="40"/>
        <v>3.0000800000000001</v>
      </c>
      <c r="T80">
        <f t="shared" si="41"/>
        <v>2016</v>
      </c>
      <c r="U80">
        <f t="shared" si="42"/>
        <v>2025</v>
      </c>
      <c r="V80">
        <f t="shared" si="43"/>
        <v>9</v>
      </c>
      <c r="W80" t="str">
        <f>IF(TRIM(INDEX(connections!$A:$A,ROW()))="","",TRIM(INDEX(connections!$A:$A,ROW())))</f>
        <v>Enter the Gungeon</v>
      </c>
      <c r="X80" t="str">
        <f>IF($W80="","",TRIM(INDEX(connections!$B:$B,ROW())))</f>
        <v>Astro Prospector</v>
      </c>
      <c r="Y80">
        <f t="shared" si="44"/>
        <v>282</v>
      </c>
      <c r="Z80">
        <f t="shared" si="45"/>
        <v>44</v>
      </c>
      <c r="AA80" t="str">
        <f t="shared" si="46"/>
        <v>Yes</v>
      </c>
      <c r="AB80" t="str">
        <f t="shared" si="47"/>
        <v>Yes</v>
      </c>
      <c r="AC80">
        <f t="shared" si="48"/>
        <v>1</v>
      </c>
      <c r="AD80">
        <f t="shared" si="49"/>
        <v>0</v>
      </c>
      <c r="AE80" t="str">
        <f t="shared" si="50"/>
        <v/>
      </c>
      <c r="AG80">
        <f t="shared" si="51"/>
        <v>3</v>
      </c>
      <c r="AH80" t="str">
        <f t="shared" si="52"/>
        <v>Yes</v>
      </c>
      <c r="AI80">
        <f t="shared" si="53"/>
        <v>3</v>
      </c>
      <c r="AJ80">
        <f t="shared" si="54"/>
        <v>3.0000800000000001</v>
      </c>
      <c r="AK80" t="str">
        <f t="shared" si="55"/>
        <v/>
      </c>
      <c r="AL80" t="str">
        <f>IF($A80="","",INDEX(games!$J:$J,ROW())&amp;"")</f>
        <v>https://store.steampowered.com/app/585710/Blazing_Beaks/</v>
      </c>
    </row>
    <row r="81" spans="1:38" x14ac:dyDescent="0.25">
      <c r="A81" t="str">
        <f>IF(TRIM(INDEX(games!$A:$A,ROW()))="","",TRIM(INDEX(games!$A:$A,ROW())))</f>
        <v>Bleak Sword</v>
      </c>
      <c r="B81">
        <f>IF(OR($A81="",INDEX(games!$B:$B,ROW())=""),"",INDEX(games!$B:$B,ROW()))</f>
        <v>2019</v>
      </c>
      <c r="C81" t="str">
        <f>IF(OR($A81="",INDEX(games!$C:$C,ROW())=""),"",INDEX(games!$C:$C,ROW()))</f>
        <v>Action</v>
      </c>
      <c r="D81">
        <f t="shared" si="28"/>
        <v>1</v>
      </c>
      <c r="E81">
        <f t="shared" si="29"/>
        <v>1</v>
      </c>
      <c r="F81">
        <f t="shared" si="30"/>
        <v>13</v>
      </c>
      <c r="G81">
        <f t="shared" si="31"/>
        <v>2019</v>
      </c>
      <c r="H81">
        <f t="shared" si="32"/>
        <v>1.2989999999999999</v>
      </c>
      <c r="I81" t="e">
        <f t="shared" si="33"/>
        <v>#N/A</v>
      </c>
      <c r="J81" t="e">
        <f t="shared" si="34"/>
        <v>#N/A</v>
      </c>
      <c r="K81" t="e">
        <f t="shared" si="35"/>
        <v>#N/A</v>
      </c>
      <c r="L81" t="e">
        <f t="shared" si="36"/>
        <v>#N/A</v>
      </c>
      <c r="M81" t="e">
        <f t="shared" si="37"/>
        <v>#N/A</v>
      </c>
      <c r="N81" t="e">
        <f t="shared" si="38"/>
        <v>#N/A</v>
      </c>
      <c r="O81">
        <f t="shared" si="39"/>
        <v>1.000081</v>
      </c>
      <c r="P81" t="str">
        <f>IF(OR($A81="",INDEX(games!$H:$H,ROW())=""),"",INDEX(games!$H:$H,ROW()))</f>
        <v>Yes</v>
      </c>
      <c r="Q81">
        <f t="shared" si="40"/>
        <v>1.000081</v>
      </c>
      <c r="T81">
        <f t="shared" si="41"/>
        <v>2023</v>
      </c>
      <c r="U81">
        <f t="shared" si="42"/>
        <v>2025</v>
      </c>
      <c r="V81">
        <f t="shared" si="43"/>
        <v>2</v>
      </c>
      <c r="W81" t="str">
        <f>IF(TRIM(INDEX(connections!$A:$A,ROW()))="","",TRIM(INDEX(connections!$A:$A,ROW())))</f>
        <v>Magicraft</v>
      </c>
      <c r="X81" t="str">
        <f>IF($W81="","",TRIM(INDEX(connections!$B:$B,ROW())))</f>
        <v>Astro Prospector</v>
      </c>
      <c r="Y81">
        <f t="shared" si="44"/>
        <v>467</v>
      </c>
      <c r="Z81">
        <f t="shared" si="45"/>
        <v>44</v>
      </c>
      <c r="AA81" t="str">
        <f t="shared" si="46"/>
        <v/>
      </c>
      <c r="AB81" t="str">
        <f t="shared" si="47"/>
        <v>Yes</v>
      </c>
      <c r="AC81" t="str">
        <f t="shared" si="48"/>
        <v/>
      </c>
      <c r="AD81">
        <f t="shared" si="49"/>
        <v>0</v>
      </c>
      <c r="AE81" t="str">
        <f t="shared" si="50"/>
        <v/>
      </c>
      <c r="AG81">
        <f t="shared" si="51"/>
        <v>1</v>
      </c>
      <c r="AH81" t="str">
        <f t="shared" si="52"/>
        <v>Yes</v>
      </c>
      <c r="AI81">
        <f t="shared" si="53"/>
        <v>1</v>
      </c>
      <c r="AJ81">
        <f t="shared" si="54"/>
        <v>1.000081</v>
      </c>
      <c r="AK81" t="str">
        <f t="shared" si="55"/>
        <v/>
      </c>
      <c r="AL81" t="str">
        <f>IF($A81="","",INDEX(games!$J:$J,ROW())&amp;"")</f>
        <v>https://store.steampowered.com/app/2193050/Bleak_Sword_DX/</v>
      </c>
    </row>
    <row r="82" spans="1:38" x14ac:dyDescent="0.25">
      <c r="A82" t="str">
        <f>IF(TRIM(INDEX(games!$A:$A,ROW()))="","",TRIM(INDEX(games!$A:$A,ROW())))</f>
        <v>Block Tower TD</v>
      </c>
      <c r="B82">
        <f>IF(OR($A82="",INDEX(games!$B:$B,ROW())=""),"",INDEX(games!$B:$B,ROW()))</f>
        <v>2023</v>
      </c>
      <c r="C82" t="str">
        <f>IF(OR($A82="",INDEX(games!$C:$C,ROW())=""),"",INDEX(games!$C:$C,ROW()))</f>
        <v>Strategy</v>
      </c>
      <c r="D82">
        <f t="shared" si="28"/>
        <v>1</v>
      </c>
      <c r="E82">
        <f t="shared" si="29"/>
        <v>2</v>
      </c>
      <c r="F82">
        <f t="shared" si="30"/>
        <v>14</v>
      </c>
      <c r="G82" t="e">
        <f t="shared" si="31"/>
        <v>#N/A</v>
      </c>
      <c r="H82" t="e">
        <f t="shared" si="32"/>
        <v>#N/A</v>
      </c>
      <c r="I82">
        <f t="shared" si="33"/>
        <v>2023</v>
      </c>
      <c r="J82">
        <f t="shared" si="34"/>
        <v>2.3220000000000001</v>
      </c>
      <c r="K82" t="e">
        <f t="shared" si="35"/>
        <v>#N/A</v>
      </c>
      <c r="L82" t="e">
        <f t="shared" si="36"/>
        <v>#N/A</v>
      </c>
      <c r="M82" t="e">
        <f t="shared" si="37"/>
        <v>#N/A</v>
      </c>
      <c r="N82" t="e">
        <f t="shared" si="38"/>
        <v>#N/A</v>
      </c>
      <c r="O82">
        <f t="shared" si="39"/>
        <v>1.0000819999999999</v>
      </c>
      <c r="P82" t="str">
        <f>IF(OR($A82="",INDEX(games!$H:$H,ROW())=""),"",INDEX(games!$H:$H,ROW()))</f>
        <v>Yes</v>
      </c>
      <c r="Q82">
        <f t="shared" si="40"/>
        <v>1.0000819999999999</v>
      </c>
      <c r="T82">
        <f t="shared" si="41"/>
        <v>2015</v>
      </c>
      <c r="U82">
        <f t="shared" si="42"/>
        <v>2025</v>
      </c>
      <c r="V82">
        <f t="shared" si="43"/>
        <v>10</v>
      </c>
      <c r="W82" t="str">
        <f>IF(TRIM(INDEX(connections!$A:$A,ROW()))="","",TRIM(INDEX(connections!$A:$A,ROW())))</f>
        <v>Nuclear Throne</v>
      </c>
      <c r="X82" t="str">
        <f>IF($W82="","",TRIM(INDEX(connections!$B:$B,ROW())))</f>
        <v>Astro Prospector</v>
      </c>
      <c r="Y82">
        <f t="shared" si="44"/>
        <v>549</v>
      </c>
      <c r="Z82">
        <f t="shared" si="45"/>
        <v>44</v>
      </c>
      <c r="AA82" t="str">
        <f t="shared" si="46"/>
        <v>Yes</v>
      </c>
      <c r="AB82" t="str">
        <f t="shared" si="47"/>
        <v>Yes</v>
      </c>
      <c r="AC82">
        <f t="shared" si="48"/>
        <v>1</v>
      </c>
      <c r="AD82">
        <f t="shared" si="49"/>
        <v>0</v>
      </c>
      <c r="AE82" t="str">
        <f t="shared" si="50"/>
        <v/>
      </c>
      <c r="AG82">
        <f t="shared" si="51"/>
        <v>1</v>
      </c>
      <c r="AH82" t="str">
        <f t="shared" si="52"/>
        <v/>
      </c>
      <c r="AI82" t="str">
        <f t="shared" si="53"/>
        <v/>
      </c>
      <c r="AJ82" t="str">
        <f t="shared" si="54"/>
        <v/>
      </c>
      <c r="AK82" t="str">
        <f t="shared" si="55"/>
        <v/>
      </c>
      <c r="AL82" t="str">
        <f>IF($A82="","",INDEX(games!$J:$J,ROW())&amp;"")</f>
        <v>https://store.steampowered.com/app/2427570/Block_Tower_TD/</v>
      </c>
    </row>
    <row r="83" spans="1:38" x14ac:dyDescent="0.25">
      <c r="A83" t="str">
        <f>IF(TRIM(INDEX(games!$A:$A,ROW()))="","",TRIM(INDEX(games!$A:$A,ROW())))</f>
        <v>Block Tower TD 2</v>
      </c>
      <c r="B83">
        <f>IF(OR($A83="",INDEX(games!$B:$B,ROW())=""),"",INDEX(games!$B:$B,ROW()))</f>
        <v>2024</v>
      </c>
      <c r="C83" t="str">
        <f>IF(OR($A83="",INDEX(games!$C:$C,ROW())=""),"",INDEX(games!$C:$C,ROW()))</f>
        <v>Strategy</v>
      </c>
      <c r="D83">
        <f t="shared" si="28"/>
        <v>1</v>
      </c>
      <c r="E83">
        <f t="shared" si="29"/>
        <v>2</v>
      </c>
      <c r="F83">
        <f t="shared" si="30"/>
        <v>15</v>
      </c>
      <c r="G83" t="e">
        <f t="shared" si="31"/>
        <v>#N/A</v>
      </c>
      <c r="H83" t="e">
        <f t="shared" si="32"/>
        <v>#N/A</v>
      </c>
      <c r="I83">
        <f t="shared" si="33"/>
        <v>2024</v>
      </c>
      <c r="J83">
        <f t="shared" si="34"/>
        <v>2.3449999999999998</v>
      </c>
      <c r="K83" t="e">
        <f t="shared" si="35"/>
        <v>#N/A</v>
      </c>
      <c r="L83" t="e">
        <f t="shared" si="36"/>
        <v>#N/A</v>
      </c>
      <c r="M83" t="e">
        <f t="shared" si="37"/>
        <v>#N/A</v>
      </c>
      <c r="N83" t="e">
        <f t="shared" si="38"/>
        <v>#N/A</v>
      </c>
      <c r="O83">
        <f t="shared" si="39"/>
        <v>1.0000830000000001</v>
      </c>
      <c r="P83" t="str">
        <f>IF(OR($A83="",INDEX(games!$H:$H,ROW())=""),"",INDEX(games!$H:$H,ROW()))</f>
        <v>Yes</v>
      </c>
      <c r="Q83">
        <f t="shared" si="40"/>
        <v>1.0000830000000001</v>
      </c>
      <c r="T83">
        <f t="shared" si="41"/>
        <v>2021</v>
      </c>
      <c r="U83">
        <f t="shared" si="42"/>
        <v>2025</v>
      </c>
      <c r="V83">
        <f t="shared" si="43"/>
        <v>4</v>
      </c>
      <c r="W83" t="str">
        <f>IF(TRIM(INDEX(connections!$A:$A,ROW()))="","",TRIM(INDEX(connections!$A:$A,ROW())))</f>
        <v>Vampire Survivors</v>
      </c>
      <c r="X83" t="str">
        <f>IF($W83="","",TRIM(INDEX(connections!$B:$B,ROW())))</f>
        <v>Astro Prospector</v>
      </c>
      <c r="Y83">
        <f t="shared" si="44"/>
        <v>898</v>
      </c>
      <c r="Z83">
        <f t="shared" si="45"/>
        <v>44</v>
      </c>
      <c r="AA83" t="str">
        <f t="shared" si="46"/>
        <v>Yes</v>
      </c>
      <c r="AB83" t="str">
        <f t="shared" si="47"/>
        <v>Yes</v>
      </c>
      <c r="AC83">
        <f t="shared" si="48"/>
        <v>1</v>
      </c>
      <c r="AD83">
        <f t="shared" si="49"/>
        <v>0</v>
      </c>
      <c r="AE83" t="str">
        <f t="shared" si="50"/>
        <v/>
      </c>
      <c r="AG83">
        <f t="shared" si="51"/>
        <v>1</v>
      </c>
      <c r="AH83" t="str">
        <f t="shared" si="52"/>
        <v/>
      </c>
      <c r="AI83" t="str">
        <f t="shared" si="53"/>
        <v/>
      </c>
      <c r="AJ83" t="str">
        <f t="shared" si="54"/>
        <v/>
      </c>
      <c r="AK83" t="str">
        <f t="shared" si="55"/>
        <v/>
      </c>
      <c r="AL83" t="str">
        <f>IF($A83="","",INDEX(games!$J:$J,ROW())&amp;"")</f>
        <v>https://store.steampowered.com/app/2837350/Block_Tower_TD_2/</v>
      </c>
    </row>
    <row r="84" spans="1:38" x14ac:dyDescent="0.25">
      <c r="A84" t="str">
        <f>IF(TRIM(INDEX(games!$A:$A,ROW()))="","",TRIM(INDEX(games!$A:$A,ROW())))</f>
        <v>Blood Dungeon</v>
      </c>
      <c r="B84">
        <f>IF(OR($A84="",INDEX(games!$B:$B,ROW())=""),"",INDEX(games!$B:$B,ROW()))</f>
        <v>2026</v>
      </c>
      <c r="C84" t="str">
        <f>IF(OR($A84="",INDEX(games!$C:$C,ROW())=""),"",INDEX(games!$C:$C,ROW()))</f>
        <v>Action</v>
      </c>
      <c r="D84">
        <f t="shared" si="28"/>
        <v>6</v>
      </c>
      <c r="E84">
        <f t="shared" si="29"/>
        <v>1</v>
      </c>
      <c r="F84">
        <f t="shared" si="30"/>
        <v>16</v>
      </c>
      <c r="G84">
        <f t="shared" si="31"/>
        <v>2026</v>
      </c>
      <c r="H84">
        <f t="shared" si="32"/>
        <v>1.3679999999999999</v>
      </c>
      <c r="I84" t="e">
        <f t="shared" si="33"/>
        <v>#N/A</v>
      </c>
      <c r="J84" t="e">
        <f t="shared" si="34"/>
        <v>#N/A</v>
      </c>
      <c r="K84" t="e">
        <f t="shared" si="35"/>
        <v>#N/A</v>
      </c>
      <c r="L84" t="e">
        <f t="shared" si="36"/>
        <v>#N/A</v>
      </c>
      <c r="M84" t="e">
        <f t="shared" si="37"/>
        <v>#N/A</v>
      </c>
      <c r="N84" t="e">
        <f t="shared" si="38"/>
        <v>#N/A</v>
      </c>
      <c r="O84">
        <f t="shared" si="39"/>
        <v>6.0000840000000002</v>
      </c>
      <c r="P84" t="str">
        <f>IF(OR($A84="",INDEX(games!$H:$H,ROW())=""),"",INDEX(games!$H:$H,ROW()))</f>
        <v>Yes</v>
      </c>
      <c r="Q84">
        <f t="shared" si="40"/>
        <v>6.0000840000000002</v>
      </c>
      <c r="T84">
        <f t="shared" si="41"/>
        <v>2010</v>
      </c>
      <c r="U84">
        <f t="shared" si="42"/>
        <v>2010</v>
      </c>
      <c r="V84">
        <f t="shared" si="43"/>
        <v>0</v>
      </c>
      <c r="W84" t="str">
        <f>IF(TRIM(INDEX(connections!$A:$A,ROW()))="","",TRIM(INDEX(connections!$A:$A,ROW())))</f>
        <v>Fushigi no Gensoukyou</v>
      </c>
      <c r="X84" t="str">
        <f>IF($W84="","",TRIM(INDEX(connections!$B:$B,ROW())))</f>
        <v>Atai no Gensoukyou</v>
      </c>
      <c r="Y84">
        <f t="shared" si="44"/>
        <v>315</v>
      </c>
      <c r="Z84">
        <f t="shared" si="45"/>
        <v>46</v>
      </c>
      <c r="AA84" t="str">
        <f t="shared" si="46"/>
        <v/>
      </c>
      <c r="AB84" t="str">
        <f t="shared" si="47"/>
        <v/>
      </c>
      <c r="AC84" t="str">
        <f t="shared" si="48"/>
        <v/>
      </c>
      <c r="AD84">
        <f t="shared" si="49"/>
        <v>0</v>
      </c>
      <c r="AE84" t="str">
        <f t="shared" si="50"/>
        <v/>
      </c>
      <c r="AG84">
        <f t="shared" si="51"/>
        <v>6</v>
      </c>
      <c r="AH84" t="str">
        <f t="shared" si="52"/>
        <v>Yes</v>
      </c>
      <c r="AI84">
        <f t="shared" si="53"/>
        <v>6</v>
      </c>
      <c r="AJ84">
        <f t="shared" si="54"/>
        <v>6.0000840000000002</v>
      </c>
      <c r="AK84" t="str">
        <f t="shared" si="55"/>
        <v/>
      </c>
      <c r="AL84" t="str">
        <f>IF($A84="","",INDEX(games!$J:$J,ROW())&amp;"")</f>
        <v>https://store.steampowered.com/app/2431080/Blood_Dungeon/</v>
      </c>
    </row>
    <row r="85" spans="1:38" x14ac:dyDescent="0.25">
      <c r="A85" t="str">
        <f>IF(TRIM(INDEX(games!$A:$A,ROW()))="","",TRIM(INDEX(games!$A:$A,ROW())))</f>
        <v>BloodDome99</v>
      </c>
      <c r="B85">
        <f>IF(OR($A85="",INDEX(games!$B:$B,ROW())=""),"",INDEX(games!$B:$B,ROW()))</f>
        <v>2023</v>
      </c>
      <c r="C85" t="str">
        <f>IF(OR($A85="",INDEX(games!$C:$C,ROW())=""),"",INDEX(games!$C:$C,ROW()))</f>
        <v>Action</v>
      </c>
      <c r="D85">
        <f t="shared" si="28"/>
        <v>2</v>
      </c>
      <c r="E85">
        <f t="shared" si="29"/>
        <v>1</v>
      </c>
      <c r="F85">
        <f t="shared" si="30"/>
        <v>17</v>
      </c>
      <c r="G85">
        <f t="shared" si="31"/>
        <v>2023</v>
      </c>
      <c r="H85">
        <f t="shared" si="32"/>
        <v>1.391</v>
      </c>
      <c r="I85" t="e">
        <f t="shared" si="33"/>
        <v>#N/A</v>
      </c>
      <c r="J85" t="e">
        <f t="shared" si="34"/>
        <v>#N/A</v>
      </c>
      <c r="K85" t="e">
        <f t="shared" si="35"/>
        <v>#N/A</v>
      </c>
      <c r="L85" t="e">
        <f t="shared" si="36"/>
        <v>#N/A</v>
      </c>
      <c r="M85" t="e">
        <f t="shared" si="37"/>
        <v>#N/A</v>
      </c>
      <c r="N85" t="e">
        <f t="shared" si="38"/>
        <v>#N/A</v>
      </c>
      <c r="O85">
        <f t="shared" si="39"/>
        <v>2.0000849999999999</v>
      </c>
      <c r="P85" t="str">
        <f>IF(OR($A85="",INDEX(games!$H:$H,ROW())=""),"",INDEX(games!$H:$H,ROW()))</f>
        <v/>
      </c>
      <c r="Q85" t="str">
        <f t="shared" si="40"/>
        <v/>
      </c>
      <c r="T85">
        <f t="shared" si="41"/>
        <v>2018</v>
      </c>
      <c r="U85">
        <f t="shared" si="42"/>
        <v>2025</v>
      </c>
      <c r="V85">
        <f t="shared" si="43"/>
        <v>7</v>
      </c>
      <c r="W85" t="str">
        <f>IF(TRIM(INDEX(connections!$A:$A,ROW()))="","",TRIM(INDEX(connections!$A:$A,ROW())))</f>
        <v>Dead Cells</v>
      </c>
      <c r="X85" t="str">
        <f>IF($W85="","",TRIM(INDEX(connections!$B:$B,ROW())))</f>
        <v>Atomic Owl</v>
      </c>
      <c r="Y85">
        <f t="shared" si="44"/>
        <v>187</v>
      </c>
      <c r="Z85">
        <f t="shared" si="45"/>
        <v>47</v>
      </c>
      <c r="AA85" t="str">
        <f t="shared" si="46"/>
        <v>Yes</v>
      </c>
      <c r="AB85" t="str">
        <f t="shared" si="47"/>
        <v/>
      </c>
      <c r="AC85" t="str">
        <f t="shared" si="48"/>
        <v/>
      </c>
      <c r="AD85">
        <f t="shared" si="49"/>
        <v>0</v>
      </c>
      <c r="AE85" t="str">
        <f t="shared" si="50"/>
        <v/>
      </c>
      <c r="AG85">
        <f t="shared" si="51"/>
        <v>2</v>
      </c>
      <c r="AH85" t="str">
        <f t="shared" si="52"/>
        <v/>
      </c>
      <c r="AI85" t="str">
        <f t="shared" si="53"/>
        <v/>
      </c>
      <c r="AJ85" t="str">
        <f t="shared" si="54"/>
        <v/>
      </c>
      <c r="AK85">
        <f t="shared" si="55"/>
        <v>2.0000849999999999</v>
      </c>
      <c r="AL85" t="str">
        <f>IF($A85="","",INDEX(games!$J:$J,ROW())&amp;"")</f>
        <v/>
      </c>
    </row>
    <row r="86" spans="1:38" x14ac:dyDescent="0.25">
      <c r="A86" t="str">
        <f>IF(TRIM(INDEX(games!$A:$A,ROW()))="","",TRIM(INDEX(games!$A:$A,ROW())))</f>
        <v>Bloodletter</v>
      </c>
      <c r="B86">
        <f>IF(OR($A86="",INDEX(games!$B:$B,ROW())=""),"",INDEX(games!$B:$B,ROW()))</f>
        <v>2026</v>
      </c>
      <c r="C86" t="str">
        <f>IF(OR($A86="",INDEX(games!$C:$C,ROW())=""),"",INDEX(games!$C:$C,ROW()))</f>
        <v>Deckbuilder</v>
      </c>
      <c r="D86">
        <f t="shared" si="28"/>
        <v>0</v>
      </c>
      <c r="E86">
        <f t="shared" si="29"/>
        <v>3</v>
      </c>
      <c r="F86">
        <f t="shared" si="30"/>
        <v>18</v>
      </c>
      <c r="G86" t="e">
        <f t="shared" si="31"/>
        <v>#N/A</v>
      </c>
      <c r="H86" t="e">
        <f t="shared" si="32"/>
        <v>#N/A</v>
      </c>
      <c r="I86" t="e">
        <f t="shared" si="33"/>
        <v>#N/A</v>
      </c>
      <c r="J86" t="e">
        <f t="shared" si="34"/>
        <v>#N/A</v>
      </c>
      <c r="K86">
        <f t="shared" si="35"/>
        <v>2026</v>
      </c>
      <c r="L86">
        <f t="shared" si="36"/>
        <v>3.4140000000000001</v>
      </c>
      <c r="M86" t="e">
        <f t="shared" si="37"/>
        <v>#N/A</v>
      </c>
      <c r="N86" t="e">
        <f t="shared" si="38"/>
        <v>#N/A</v>
      </c>
      <c r="O86">
        <f t="shared" si="39"/>
        <v>8.6000000000000003E-5</v>
      </c>
      <c r="P86" t="str">
        <f>IF(OR($A86="",INDEX(games!$H:$H,ROW())=""),"",INDEX(games!$H:$H,ROW()))</f>
        <v/>
      </c>
      <c r="Q86" t="str">
        <f t="shared" si="40"/>
        <v/>
      </c>
      <c r="T86">
        <f t="shared" si="41"/>
        <v>2016</v>
      </c>
      <c r="U86">
        <f t="shared" si="42"/>
        <v>2020</v>
      </c>
      <c r="V86">
        <f t="shared" si="43"/>
        <v>4</v>
      </c>
      <c r="W86" t="str">
        <f>IF(TRIM(INDEX(connections!$A:$A,ROW()))="","",TRIM(INDEX(connections!$A:$A,ROW())))</f>
        <v>Enter the Gungeon</v>
      </c>
      <c r="X86" t="str">
        <f>IF($W86="","",TRIM(INDEX(connections!$B:$B,ROW())))</f>
        <v>Atomicrops</v>
      </c>
      <c r="Y86">
        <f t="shared" si="44"/>
        <v>282</v>
      </c>
      <c r="Z86">
        <f t="shared" si="45"/>
        <v>48</v>
      </c>
      <c r="AA86" t="str">
        <f t="shared" si="46"/>
        <v>Yes</v>
      </c>
      <c r="AB86" t="str">
        <f t="shared" si="47"/>
        <v>Yes</v>
      </c>
      <c r="AC86">
        <f t="shared" si="48"/>
        <v>1</v>
      </c>
      <c r="AD86">
        <f t="shared" si="49"/>
        <v>0</v>
      </c>
      <c r="AE86" t="str">
        <f t="shared" si="50"/>
        <v/>
      </c>
      <c r="AG86">
        <f t="shared" si="51"/>
        <v>0</v>
      </c>
      <c r="AH86" t="str">
        <f t="shared" si="52"/>
        <v/>
      </c>
      <c r="AI86" t="str">
        <f t="shared" si="53"/>
        <v/>
      </c>
      <c r="AJ86" t="str">
        <f t="shared" si="54"/>
        <v/>
      </c>
      <c r="AK86" t="str">
        <f t="shared" si="55"/>
        <v/>
      </c>
      <c r="AL86" t="str">
        <f>IF($A86="","",INDEX(games!$J:$J,ROW())&amp;"")</f>
        <v>https://store.steampowered.com/app/3493400/BLOODLETTER/</v>
      </c>
    </row>
    <row r="87" spans="1:38" x14ac:dyDescent="0.25">
      <c r="A87" t="str">
        <f>IF(TRIM(INDEX(games!$A:$A,ROW()))="","",TRIM(INDEX(games!$A:$A,ROW())))</f>
        <v>Bloodshed</v>
      </c>
      <c r="B87">
        <f>IF(OR($A87="",INDEX(games!$B:$B,ROW())=""),"",INDEX(games!$B:$B,ROW()))</f>
        <v>2024</v>
      </c>
      <c r="C87" t="str">
        <f>IF(OR($A87="",INDEX(games!$C:$C,ROW())=""),"",INDEX(games!$C:$C,ROW()))</f>
        <v>Action</v>
      </c>
      <c r="D87">
        <f t="shared" si="28"/>
        <v>1</v>
      </c>
      <c r="E87">
        <f t="shared" si="29"/>
        <v>1</v>
      </c>
      <c r="F87">
        <f t="shared" si="30"/>
        <v>19</v>
      </c>
      <c r="G87">
        <f t="shared" si="31"/>
        <v>2024</v>
      </c>
      <c r="H87">
        <f t="shared" si="32"/>
        <v>1.4370000000000001</v>
      </c>
      <c r="I87" t="e">
        <f t="shared" si="33"/>
        <v>#N/A</v>
      </c>
      <c r="J87" t="e">
        <f t="shared" si="34"/>
        <v>#N/A</v>
      </c>
      <c r="K87" t="e">
        <f t="shared" si="35"/>
        <v>#N/A</v>
      </c>
      <c r="L87" t="e">
        <f t="shared" si="36"/>
        <v>#N/A</v>
      </c>
      <c r="M87" t="e">
        <f t="shared" si="37"/>
        <v>#N/A</v>
      </c>
      <c r="N87" t="e">
        <f t="shared" si="38"/>
        <v>#N/A</v>
      </c>
      <c r="O87">
        <f t="shared" si="39"/>
        <v>1.0000869999999999</v>
      </c>
      <c r="P87" t="str">
        <f>IF(OR($A87="",INDEX(games!$H:$H,ROW())=""),"",INDEX(games!$H:$H,ROW()))</f>
        <v>Yes</v>
      </c>
      <c r="Q87">
        <f t="shared" si="40"/>
        <v>1.0000869999999999</v>
      </c>
      <c r="T87">
        <f t="shared" si="41"/>
        <v>2015</v>
      </c>
      <c r="U87">
        <f t="shared" si="42"/>
        <v>2020</v>
      </c>
      <c r="V87">
        <f t="shared" si="43"/>
        <v>5</v>
      </c>
      <c r="W87" t="str">
        <f>IF(TRIM(INDEX(connections!$A:$A,ROW()))="","",TRIM(INDEX(connections!$A:$A,ROW())))</f>
        <v>Nuclear Throne</v>
      </c>
      <c r="X87" t="str">
        <f>IF($W87="","",TRIM(INDEX(connections!$B:$B,ROW())))</f>
        <v>Atomicrops</v>
      </c>
      <c r="Y87">
        <f t="shared" si="44"/>
        <v>549</v>
      </c>
      <c r="Z87">
        <f t="shared" si="45"/>
        <v>48</v>
      </c>
      <c r="AA87" t="str">
        <f t="shared" si="46"/>
        <v>Yes</v>
      </c>
      <c r="AB87" t="str">
        <f t="shared" si="47"/>
        <v>Yes</v>
      </c>
      <c r="AC87">
        <f t="shared" si="48"/>
        <v>1</v>
      </c>
      <c r="AD87">
        <f t="shared" si="49"/>
        <v>0</v>
      </c>
      <c r="AE87" t="str">
        <f t="shared" si="50"/>
        <v/>
      </c>
      <c r="AG87">
        <f t="shared" si="51"/>
        <v>1</v>
      </c>
      <c r="AH87" t="str">
        <f t="shared" si="52"/>
        <v>Yes</v>
      </c>
      <c r="AI87">
        <f t="shared" si="53"/>
        <v>1</v>
      </c>
      <c r="AJ87">
        <f t="shared" si="54"/>
        <v>1.0000869999999999</v>
      </c>
      <c r="AK87" t="str">
        <f t="shared" si="55"/>
        <v/>
      </c>
      <c r="AL87" t="str">
        <f>IF($A87="","",INDEX(games!$J:$J,ROW())&amp;"")</f>
        <v>https://store.steampowered.com/app/2747550/Bloodshed/</v>
      </c>
    </row>
    <row r="88" spans="1:38" x14ac:dyDescent="0.25">
      <c r="A88" t="str">
        <f>IF(TRIM(INDEX(games!$A:$A,ROW()))="","",TRIM(INDEX(games!$A:$A,ROW())))</f>
        <v>Bloons TD 6: Rogue Legends</v>
      </c>
      <c r="B88">
        <f>IF(OR($A88="",INDEX(games!$B:$B,ROW())=""),"",INDEX(games!$B:$B,ROW()))</f>
        <v>2025</v>
      </c>
      <c r="C88" t="str">
        <f>IF(OR($A88="",INDEX(games!$C:$C,ROW())=""),"",INDEX(games!$C:$C,ROW()))</f>
        <v>Strategy</v>
      </c>
      <c r="D88">
        <f t="shared" si="28"/>
        <v>0</v>
      </c>
      <c r="E88">
        <f t="shared" si="29"/>
        <v>2</v>
      </c>
      <c r="F88">
        <f t="shared" si="30"/>
        <v>20</v>
      </c>
      <c r="G88" t="e">
        <f t="shared" si="31"/>
        <v>#N/A</v>
      </c>
      <c r="H88" t="e">
        <f t="shared" si="32"/>
        <v>#N/A</v>
      </c>
      <c r="I88">
        <f t="shared" si="33"/>
        <v>2025</v>
      </c>
      <c r="J88">
        <f t="shared" si="34"/>
        <v>2.46</v>
      </c>
      <c r="K88" t="e">
        <f t="shared" si="35"/>
        <v>#N/A</v>
      </c>
      <c r="L88" t="e">
        <f t="shared" si="36"/>
        <v>#N/A</v>
      </c>
      <c r="M88" t="e">
        <f t="shared" si="37"/>
        <v>#N/A</v>
      </c>
      <c r="N88" t="e">
        <f t="shared" si="38"/>
        <v>#N/A</v>
      </c>
      <c r="O88">
        <f t="shared" si="39"/>
        <v>8.7999999999999998E-5</v>
      </c>
      <c r="P88" t="str">
        <f>IF(OR($A88="",INDEX(games!$H:$H,ROW())=""),"",INDEX(games!$H:$H,ROW()))</f>
        <v/>
      </c>
      <c r="Q88" t="str">
        <f t="shared" si="40"/>
        <v/>
      </c>
      <c r="T88">
        <f t="shared" si="41"/>
        <v>2017</v>
      </c>
      <c r="U88">
        <f t="shared" si="42"/>
        <v>2020</v>
      </c>
      <c r="V88">
        <f t="shared" si="43"/>
        <v>3</v>
      </c>
      <c r="W88" t="str">
        <f>IF(TRIM(INDEX(connections!$A:$A,ROW()))="","",TRIM(INDEX(connections!$A:$A,ROW())))</f>
        <v>Slay the Spire</v>
      </c>
      <c r="X88" t="str">
        <f>IF($W88="","",TRIM(INDEX(connections!$B:$B,ROW())))</f>
        <v>Atomicrops</v>
      </c>
      <c r="Y88">
        <f t="shared" si="44"/>
        <v>735</v>
      </c>
      <c r="Z88">
        <f t="shared" si="45"/>
        <v>48</v>
      </c>
      <c r="AA88" t="str">
        <f t="shared" si="46"/>
        <v>Yes</v>
      </c>
      <c r="AB88" t="str">
        <f t="shared" si="47"/>
        <v>Yes</v>
      </c>
      <c r="AC88">
        <f t="shared" si="48"/>
        <v>1</v>
      </c>
      <c r="AD88">
        <f t="shared" si="49"/>
        <v>1</v>
      </c>
      <c r="AE88" t="str">
        <f t="shared" si="50"/>
        <v/>
      </c>
      <c r="AG88">
        <f t="shared" si="51"/>
        <v>0</v>
      </c>
      <c r="AH88" t="str">
        <f t="shared" si="52"/>
        <v/>
      </c>
      <c r="AI88" t="str">
        <f t="shared" si="53"/>
        <v/>
      </c>
      <c r="AJ88" t="str">
        <f t="shared" si="54"/>
        <v/>
      </c>
      <c r="AK88" t="str">
        <f t="shared" si="55"/>
        <v/>
      </c>
      <c r="AL88" t="str">
        <f>IF($A88="","",INDEX(games!$J:$J,ROW())&amp;"")</f>
        <v/>
      </c>
    </row>
    <row r="89" spans="1:38" x14ac:dyDescent="0.25">
      <c r="A89" t="str">
        <f>IF(TRIM(INDEX(games!$A:$A,ROW()))="","",TRIM(INDEX(games!$A:$A,ROW())))</f>
        <v>Blue Prince</v>
      </c>
      <c r="B89">
        <f>IF(OR($A89="",INDEX(games!$B:$B,ROW())=""),"",INDEX(games!$B:$B,ROW()))</f>
        <v>2025</v>
      </c>
      <c r="C89" t="str">
        <f>IF(OR($A89="",INDEX(games!$C:$C,ROW())=""),"",INDEX(games!$C:$C,ROW()))</f>
        <v>Strategy</v>
      </c>
      <c r="D89">
        <f t="shared" si="28"/>
        <v>0</v>
      </c>
      <c r="E89">
        <f t="shared" si="29"/>
        <v>2</v>
      </c>
      <c r="F89">
        <f t="shared" si="30"/>
        <v>21</v>
      </c>
      <c r="G89" t="e">
        <f t="shared" si="31"/>
        <v>#N/A</v>
      </c>
      <c r="H89" t="e">
        <f t="shared" si="32"/>
        <v>#N/A</v>
      </c>
      <c r="I89">
        <f t="shared" si="33"/>
        <v>2025</v>
      </c>
      <c r="J89">
        <f t="shared" si="34"/>
        <v>2.4830000000000001</v>
      </c>
      <c r="K89" t="e">
        <f t="shared" si="35"/>
        <v>#N/A</v>
      </c>
      <c r="L89" t="e">
        <f t="shared" si="36"/>
        <v>#N/A</v>
      </c>
      <c r="M89" t="e">
        <f t="shared" si="37"/>
        <v>#N/A</v>
      </c>
      <c r="N89" t="e">
        <f t="shared" si="38"/>
        <v>#N/A</v>
      </c>
      <c r="O89">
        <f t="shared" si="39"/>
        <v>8.8999999999999995E-5</v>
      </c>
      <c r="P89" t="str">
        <f>IF(OR($A89="",INDEX(games!$H:$H,ROW())=""),"",INDEX(games!$H:$H,ROW()))</f>
        <v/>
      </c>
      <c r="Q89" t="str">
        <f t="shared" si="40"/>
        <v/>
      </c>
      <c r="T89">
        <f t="shared" si="41"/>
        <v>2010</v>
      </c>
      <c r="U89">
        <f t="shared" si="42"/>
        <v>2014</v>
      </c>
      <c r="V89">
        <f t="shared" si="43"/>
        <v>4</v>
      </c>
      <c r="W89" t="str">
        <f>IF(TRIM(INDEX(connections!$A:$A,ROW()))="","",TRIM(INDEX(connections!$A:$A,ROW())))</f>
        <v>100 Rogues</v>
      </c>
      <c r="X89" t="str">
        <f>IF($W89="","",TRIM(INDEX(connections!$B:$B,ROW())))</f>
        <v>Auro: A Monster-Bumping Adventure</v>
      </c>
      <c r="Y89">
        <f t="shared" si="44"/>
        <v>2</v>
      </c>
      <c r="Z89">
        <f t="shared" si="45"/>
        <v>49</v>
      </c>
      <c r="AA89" t="str">
        <f t="shared" si="46"/>
        <v/>
      </c>
      <c r="AB89" t="str">
        <f t="shared" si="47"/>
        <v/>
      </c>
      <c r="AC89" t="str">
        <f t="shared" si="48"/>
        <v/>
      </c>
      <c r="AD89">
        <f t="shared" si="49"/>
        <v>1</v>
      </c>
      <c r="AE89" t="str">
        <f t="shared" si="50"/>
        <v/>
      </c>
      <c r="AG89">
        <f t="shared" si="51"/>
        <v>0</v>
      </c>
      <c r="AH89" t="str">
        <f t="shared" si="52"/>
        <v/>
      </c>
      <c r="AI89" t="str">
        <f t="shared" si="53"/>
        <v/>
      </c>
      <c r="AJ89" t="str">
        <f t="shared" si="54"/>
        <v/>
      </c>
      <c r="AK89" t="str">
        <f t="shared" si="55"/>
        <v/>
      </c>
      <c r="AL89" t="str">
        <f>IF($A89="","",INDEX(games!$J:$J,ROW())&amp;"")</f>
        <v/>
      </c>
    </row>
    <row r="90" spans="1:38" x14ac:dyDescent="0.25">
      <c r="A90" t="str">
        <f>IF(TRIM(INDEX(games!$A:$A,ROW()))="","",TRIM(INDEX(games!$A:$A,ROW())))</f>
        <v>Boneraiser Minions</v>
      </c>
      <c r="B90">
        <f>IF(OR($A90="",INDEX(games!$B:$B,ROW())=""),"",INDEX(games!$B:$B,ROW()))</f>
        <v>2022</v>
      </c>
      <c r="C90" t="str">
        <f>IF(OR($A90="",INDEX(games!$C:$C,ROW())=""),"",INDEX(games!$C:$C,ROW()))</f>
        <v>Action</v>
      </c>
      <c r="D90">
        <f t="shared" si="28"/>
        <v>5</v>
      </c>
      <c r="E90">
        <f t="shared" si="29"/>
        <v>1</v>
      </c>
      <c r="F90">
        <f t="shared" si="30"/>
        <v>22</v>
      </c>
      <c r="G90">
        <f t="shared" si="31"/>
        <v>2022</v>
      </c>
      <c r="H90">
        <f t="shared" si="32"/>
        <v>1.506</v>
      </c>
      <c r="I90" t="e">
        <f t="shared" si="33"/>
        <v>#N/A</v>
      </c>
      <c r="J90" t="e">
        <f t="shared" si="34"/>
        <v>#N/A</v>
      </c>
      <c r="K90" t="e">
        <f t="shared" si="35"/>
        <v>#N/A</v>
      </c>
      <c r="L90" t="e">
        <f t="shared" si="36"/>
        <v>#N/A</v>
      </c>
      <c r="M90" t="e">
        <f t="shared" si="37"/>
        <v>#N/A</v>
      </c>
      <c r="N90" t="e">
        <f t="shared" si="38"/>
        <v>#N/A</v>
      </c>
      <c r="O90">
        <f t="shared" si="39"/>
        <v>5.0000900000000001</v>
      </c>
      <c r="P90" t="str">
        <f>IF(OR($A90="",INDEX(games!$H:$H,ROW())=""),"",INDEX(games!$H:$H,ROW()))</f>
        <v>Yes</v>
      </c>
      <c r="Q90">
        <f t="shared" si="40"/>
        <v>5.0000900000000001</v>
      </c>
      <c r="T90">
        <f t="shared" si="41"/>
        <v>1993</v>
      </c>
      <c r="U90">
        <f t="shared" si="42"/>
        <v>1997</v>
      </c>
      <c r="V90">
        <f t="shared" si="43"/>
        <v>4</v>
      </c>
      <c r="W90" t="str">
        <f>IF(TRIM(INDEX(connections!$A:$A,ROW()))="","",TRIM(INDEX(connections!$A:$A,ROW())))</f>
        <v>Torneko's Great Adventure: Mystery Dungeon</v>
      </c>
      <c r="X90" t="str">
        <f>IF($W90="","",TRIM(INDEX(connections!$B:$B,ROW())))</f>
        <v>Azure Dreams</v>
      </c>
      <c r="Y90">
        <f t="shared" si="44"/>
        <v>863</v>
      </c>
      <c r="Z90">
        <f t="shared" si="45"/>
        <v>51</v>
      </c>
      <c r="AA90" t="str">
        <f t="shared" si="46"/>
        <v>Yes</v>
      </c>
      <c r="AB90" t="str">
        <f t="shared" si="47"/>
        <v>Yes</v>
      </c>
      <c r="AC90">
        <f t="shared" si="48"/>
        <v>1</v>
      </c>
      <c r="AD90">
        <f t="shared" si="49"/>
        <v>0</v>
      </c>
      <c r="AE90" t="str">
        <f t="shared" si="50"/>
        <v/>
      </c>
      <c r="AG90">
        <f t="shared" si="51"/>
        <v>4</v>
      </c>
      <c r="AH90" t="str">
        <f t="shared" si="52"/>
        <v>Yes</v>
      </c>
      <c r="AI90">
        <f t="shared" si="53"/>
        <v>4</v>
      </c>
      <c r="AJ90">
        <f t="shared" si="54"/>
        <v>4.0000900000000001</v>
      </c>
      <c r="AK90" t="str">
        <f t="shared" si="55"/>
        <v/>
      </c>
      <c r="AL90" t="str">
        <f>IF($A90="","",INDEX(games!$J:$J,ROW())&amp;"")</f>
        <v>https://store.steampowered.com/app/1944570/Boneraiser_Minions/</v>
      </c>
    </row>
    <row r="91" spans="1:38" x14ac:dyDescent="0.25">
      <c r="A91" t="str">
        <f>IF(TRIM(INDEX(games!$A:$A,ROW()))="","",TRIM(INDEX(games!$A:$A,ROW())))</f>
        <v>Book of Demons</v>
      </c>
      <c r="B91">
        <f>IF(OR($A91="",INDEX(games!$B:$B,ROW())=""),"",INDEX(games!$B:$B,ROW()))</f>
        <v>2018</v>
      </c>
      <c r="C91" t="str">
        <f>IF(OR($A91="",INDEX(games!$C:$C,ROW())=""),"",INDEX(games!$C:$C,ROW()))</f>
        <v>Deckbuilder</v>
      </c>
      <c r="D91">
        <f t="shared" si="28"/>
        <v>2</v>
      </c>
      <c r="E91">
        <f t="shared" si="29"/>
        <v>3</v>
      </c>
      <c r="F91">
        <f t="shared" si="30"/>
        <v>23</v>
      </c>
      <c r="G91" t="e">
        <f t="shared" si="31"/>
        <v>#N/A</v>
      </c>
      <c r="H91" t="e">
        <f t="shared" si="32"/>
        <v>#N/A</v>
      </c>
      <c r="I91" t="e">
        <f t="shared" si="33"/>
        <v>#N/A</v>
      </c>
      <c r="J91" t="e">
        <f t="shared" si="34"/>
        <v>#N/A</v>
      </c>
      <c r="K91">
        <f t="shared" si="35"/>
        <v>2018</v>
      </c>
      <c r="L91">
        <f t="shared" si="36"/>
        <v>3.5289999999999999</v>
      </c>
      <c r="M91" t="e">
        <f t="shared" si="37"/>
        <v>#N/A</v>
      </c>
      <c r="N91" t="e">
        <f t="shared" si="38"/>
        <v>#N/A</v>
      </c>
      <c r="O91">
        <f t="shared" si="39"/>
        <v>2.0000909999999998</v>
      </c>
      <c r="P91" t="str">
        <f>IF(OR($A91="",INDEX(games!$H:$H,ROW())=""),"",INDEX(games!$H:$H,ROW()))</f>
        <v/>
      </c>
      <c r="Q91" t="str">
        <f t="shared" si="40"/>
        <v/>
      </c>
      <c r="T91">
        <f t="shared" si="41"/>
        <v>2022</v>
      </c>
      <c r="U91">
        <f t="shared" si="42"/>
        <v>2023</v>
      </c>
      <c r="V91">
        <f t="shared" si="43"/>
        <v>1</v>
      </c>
      <c r="W91" t="str">
        <f>IF(TRIM(INDEX(connections!$A:$A,ROW()))="","",TRIM(INDEX(connections!$A:$A,ROW())))</f>
        <v>Backpack Hero</v>
      </c>
      <c r="X91" t="str">
        <f>IF($W91="","",TRIM(INDEX(connections!$B:$B,ROW())))</f>
        <v>Backpack Battles</v>
      </c>
      <c r="Y91">
        <f t="shared" si="44"/>
        <v>53</v>
      </c>
      <c r="Z91">
        <f t="shared" si="45"/>
        <v>52</v>
      </c>
      <c r="AA91" t="str">
        <f t="shared" si="46"/>
        <v>Yes</v>
      </c>
      <c r="AB91" t="str">
        <f t="shared" si="47"/>
        <v>Yes</v>
      </c>
      <c r="AC91">
        <f t="shared" si="48"/>
        <v>1</v>
      </c>
      <c r="AD91">
        <f t="shared" si="49"/>
        <v>1</v>
      </c>
      <c r="AE91" t="str">
        <f t="shared" si="50"/>
        <v/>
      </c>
      <c r="AG91">
        <f t="shared" si="51"/>
        <v>2</v>
      </c>
      <c r="AH91" t="str">
        <f t="shared" si="52"/>
        <v/>
      </c>
      <c r="AI91" t="str">
        <f t="shared" si="53"/>
        <v/>
      </c>
      <c r="AJ91" t="str">
        <f t="shared" si="54"/>
        <v/>
      </c>
      <c r="AK91">
        <f t="shared" si="55"/>
        <v>2.0000909999999998</v>
      </c>
      <c r="AL91" t="str">
        <f>IF($A91="","",INDEX(games!$J:$J,ROW())&amp;"")</f>
        <v/>
      </c>
    </row>
    <row r="92" spans="1:38" x14ac:dyDescent="0.25">
      <c r="A92" t="str">
        <f>IF(TRIM(INDEX(games!$A:$A,ROW()))="","",TRIM(INDEX(games!$A:$A,ROW())))</f>
        <v>Bounty of One</v>
      </c>
      <c r="B92">
        <f>IF(OR($A92="",INDEX(games!$B:$B,ROW())=""),"",INDEX(games!$B:$B,ROW()))</f>
        <v>2022</v>
      </c>
      <c r="C92" t="str">
        <f>IF(OR($A92="",INDEX(games!$C:$C,ROW())=""),"",INDEX(games!$C:$C,ROW()))</f>
        <v>Action</v>
      </c>
      <c r="D92">
        <f t="shared" si="28"/>
        <v>3</v>
      </c>
      <c r="E92">
        <f t="shared" si="29"/>
        <v>1</v>
      </c>
      <c r="F92">
        <f t="shared" si="30"/>
        <v>24</v>
      </c>
      <c r="G92">
        <f t="shared" si="31"/>
        <v>2022</v>
      </c>
      <c r="H92">
        <f t="shared" si="32"/>
        <v>1.552</v>
      </c>
      <c r="I92" t="e">
        <f t="shared" si="33"/>
        <v>#N/A</v>
      </c>
      <c r="J92" t="e">
        <f t="shared" si="34"/>
        <v>#N/A</v>
      </c>
      <c r="K92" t="e">
        <f t="shared" si="35"/>
        <v>#N/A</v>
      </c>
      <c r="L92" t="e">
        <f t="shared" si="36"/>
        <v>#N/A</v>
      </c>
      <c r="M92" t="e">
        <f t="shared" si="37"/>
        <v>#N/A</v>
      </c>
      <c r="N92" t="e">
        <f t="shared" si="38"/>
        <v>#N/A</v>
      </c>
      <c r="O92">
        <f t="shared" si="39"/>
        <v>3.000092</v>
      </c>
      <c r="P92" t="str">
        <f>IF(OR($A92="",INDEX(games!$H:$H,ROW())=""),"",INDEX(games!$H:$H,ROW()))</f>
        <v>Yes</v>
      </c>
      <c r="Q92">
        <f t="shared" si="40"/>
        <v>3.000092</v>
      </c>
      <c r="T92">
        <f t="shared" si="41"/>
        <v>2021</v>
      </c>
      <c r="U92">
        <f t="shared" si="42"/>
        <v>2023</v>
      </c>
      <c r="V92">
        <f t="shared" si="43"/>
        <v>2</v>
      </c>
      <c r="W92" t="str">
        <f>IF(TRIM(INDEX(connections!$A:$A,ROW()))="","",TRIM(INDEX(connections!$A:$A,ROW())))</f>
        <v>Super Auto Pets</v>
      </c>
      <c r="X92" t="str">
        <f>IF($W92="","",TRIM(INDEX(connections!$B:$B,ROW())))</f>
        <v>Backpack Battles</v>
      </c>
      <c r="Y92">
        <f t="shared" si="44"/>
        <v>790</v>
      </c>
      <c r="Z92">
        <f t="shared" si="45"/>
        <v>52</v>
      </c>
      <c r="AA92" t="str">
        <f t="shared" si="46"/>
        <v>Yes</v>
      </c>
      <c r="AB92" t="str">
        <f t="shared" si="47"/>
        <v>Yes</v>
      </c>
      <c r="AC92">
        <f t="shared" si="48"/>
        <v>1</v>
      </c>
      <c r="AD92">
        <f t="shared" si="49"/>
        <v>0</v>
      </c>
      <c r="AE92" t="str">
        <f t="shared" si="50"/>
        <v/>
      </c>
      <c r="AG92">
        <f t="shared" si="51"/>
        <v>2</v>
      </c>
      <c r="AH92" t="str">
        <f t="shared" si="52"/>
        <v>Yes</v>
      </c>
      <c r="AI92">
        <f t="shared" si="53"/>
        <v>2</v>
      </c>
      <c r="AJ92">
        <f t="shared" si="54"/>
        <v>2.000092</v>
      </c>
      <c r="AK92" t="str">
        <f t="shared" si="55"/>
        <v/>
      </c>
      <c r="AL92" t="str">
        <f>IF($A92="","",INDEX(games!$J:$J,ROW())&amp;"")</f>
        <v>https://store.steampowered.com/app/1968730/Bounty_of_One/</v>
      </c>
    </row>
    <row r="93" spans="1:38" x14ac:dyDescent="0.25">
      <c r="A93" t="str">
        <f>IF(TRIM(INDEX(games!$A:$A,ROW()))="","",TRIM(INDEX(games!$A:$A,ROW())))</f>
        <v>Boyfriend Dungeon</v>
      </c>
      <c r="B93">
        <f>IF(OR($A93="",INDEX(games!$B:$B,ROW())=""),"",INDEX(games!$B:$B,ROW()))</f>
        <v>2021</v>
      </c>
      <c r="C93" t="str">
        <f>IF(OR($A93="",INDEX(games!$C:$C,ROW())=""),"",INDEX(games!$C:$C,ROW()))</f>
        <v>Action</v>
      </c>
      <c r="D93">
        <f t="shared" si="28"/>
        <v>2</v>
      </c>
      <c r="E93">
        <f t="shared" si="29"/>
        <v>1</v>
      </c>
      <c r="F93">
        <f t="shared" si="30"/>
        <v>25</v>
      </c>
      <c r="G93">
        <f t="shared" si="31"/>
        <v>2021</v>
      </c>
      <c r="H93">
        <f t="shared" si="32"/>
        <v>1.575</v>
      </c>
      <c r="I93" t="e">
        <f t="shared" si="33"/>
        <v>#N/A</v>
      </c>
      <c r="J93" t="e">
        <f t="shared" si="34"/>
        <v>#N/A</v>
      </c>
      <c r="K93" t="e">
        <f t="shared" si="35"/>
        <v>#N/A</v>
      </c>
      <c r="L93" t="e">
        <f t="shared" si="36"/>
        <v>#N/A</v>
      </c>
      <c r="M93" t="e">
        <f t="shared" si="37"/>
        <v>#N/A</v>
      </c>
      <c r="N93" t="e">
        <f t="shared" si="38"/>
        <v>#N/A</v>
      </c>
      <c r="O93">
        <f t="shared" si="39"/>
        <v>2.0000930000000001</v>
      </c>
      <c r="P93" t="str">
        <f>IF(OR($A93="",INDEX(games!$H:$H,ROW())=""),"",INDEX(games!$H:$H,ROW()))</f>
        <v>Yes</v>
      </c>
      <c r="Q93">
        <f t="shared" si="40"/>
        <v>2.0000930000000001</v>
      </c>
      <c r="T93">
        <f t="shared" si="41"/>
        <v>2019</v>
      </c>
      <c r="U93">
        <f t="shared" si="42"/>
        <v>2022</v>
      </c>
      <c r="V93">
        <f t="shared" si="43"/>
        <v>3</v>
      </c>
      <c r="W93" t="str">
        <f>IF(TRIM(INDEX(connections!$A:$A,ROW()))="","",TRIM(INDEX(connections!$A:$A,ROW())))</f>
        <v>Dicey Dungeons</v>
      </c>
      <c r="X93" t="str">
        <f>IF($W93="","",TRIM(INDEX(connections!$B:$B,ROW())))</f>
        <v>Backpack Hero</v>
      </c>
      <c r="Y93">
        <f t="shared" si="44"/>
        <v>226</v>
      </c>
      <c r="Z93">
        <f t="shared" si="45"/>
        <v>53</v>
      </c>
      <c r="AA93" t="str">
        <f t="shared" si="46"/>
        <v>Yes</v>
      </c>
      <c r="AB93" t="str">
        <f t="shared" si="47"/>
        <v>Yes</v>
      </c>
      <c r="AC93">
        <f t="shared" si="48"/>
        <v>1</v>
      </c>
      <c r="AD93">
        <f t="shared" si="49"/>
        <v>0</v>
      </c>
      <c r="AE93" t="str">
        <f t="shared" si="50"/>
        <v/>
      </c>
      <c r="AG93">
        <f t="shared" si="51"/>
        <v>2</v>
      </c>
      <c r="AH93" t="str">
        <f t="shared" si="52"/>
        <v>Yes</v>
      </c>
      <c r="AI93">
        <f t="shared" si="53"/>
        <v>2</v>
      </c>
      <c r="AJ93">
        <f t="shared" si="54"/>
        <v>2.0000930000000001</v>
      </c>
      <c r="AK93" t="str">
        <f t="shared" si="55"/>
        <v/>
      </c>
      <c r="AL93" t="str">
        <f>IF($A93="","",INDEX(games!$J:$J,ROW())&amp;"")</f>
        <v>https://store.steampowered.com/app/674930/Boyfriend_Dungeon/</v>
      </c>
    </row>
    <row r="94" spans="1:38" x14ac:dyDescent="0.25">
      <c r="A94" t="str">
        <f>IF(TRIM(INDEX(games!$A:$A,ROW()))="","",TRIM(INDEX(games!$A:$A,ROW())))</f>
        <v>BPM: Bullets Per Minute</v>
      </c>
      <c r="B94">
        <f>IF(OR($A94="",INDEX(games!$B:$B,ROW())=""),"",INDEX(games!$B:$B,ROW()))</f>
        <v>2020</v>
      </c>
      <c r="C94" t="str">
        <f>IF(OR($A94="",INDEX(games!$C:$C,ROW())=""),"",INDEX(games!$C:$C,ROW()))</f>
        <v>Action</v>
      </c>
      <c r="D94">
        <f t="shared" si="28"/>
        <v>1</v>
      </c>
      <c r="E94">
        <f t="shared" si="29"/>
        <v>1</v>
      </c>
      <c r="F94">
        <f t="shared" si="30"/>
        <v>26</v>
      </c>
      <c r="G94">
        <f t="shared" si="31"/>
        <v>2020</v>
      </c>
      <c r="H94">
        <f t="shared" si="32"/>
        <v>1.5979999999999999</v>
      </c>
      <c r="I94" t="e">
        <f t="shared" si="33"/>
        <v>#N/A</v>
      </c>
      <c r="J94" t="e">
        <f t="shared" si="34"/>
        <v>#N/A</v>
      </c>
      <c r="K94" t="e">
        <f t="shared" si="35"/>
        <v>#N/A</v>
      </c>
      <c r="L94" t="e">
        <f t="shared" si="36"/>
        <v>#N/A</v>
      </c>
      <c r="M94" t="e">
        <f t="shared" si="37"/>
        <v>#N/A</v>
      </c>
      <c r="N94" t="e">
        <f t="shared" si="38"/>
        <v>#N/A</v>
      </c>
      <c r="O94">
        <f t="shared" si="39"/>
        <v>1.000094</v>
      </c>
      <c r="P94" t="str">
        <f>IF(OR($A94="",INDEX(games!$H:$H,ROW())=""),"",INDEX(games!$H:$H,ROW()))</f>
        <v>Yes</v>
      </c>
      <c r="Q94">
        <f t="shared" si="40"/>
        <v>1.000094</v>
      </c>
      <c r="T94">
        <f t="shared" si="41"/>
        <v>2021</v>
      </c>
      <c r="U94">
        <f t="shared" si="42"/>
        <v>2022</v>
      </c>
      <c r="V94">
        <f t="shared" si="43"/>
        <v>1</v>
      </c>
      <c r="W94" t="str">
        <f>IF(TRIM(INDEX(connections!$A:$A,ROW()))="","",TRIM(INDEX(connections!$A:$A,ROW())))</f>
        <v>Inscryption</v>
      </c>
      <c r="X94" t="str">
        <f>IF($W94="","",TRIM(INDEX(connections!$B:$B,ROW())))</f>
        <v>Backpack Hero</v>
      </c>
      <c r="Y94">
        <f t="shared" si="44"/>
        <v>406</v>
      </c>
      <c r="Z94">
        <f t="shared" si="45"/>
        <v>53</v>
      </c>
      <c r="AA94" t="str">
        <f t="shared" si="46"/>
        <v>Yes</v>
      </c>
      <c r="AB94" t="str">
        <f t="shared" si="47"/>
        <v>Yes</v>
      </c>
      <c r="AC94">
        <f t="shared" si="48"/>
        <v>1</v>
      </c>
      <c r="AD94">
        <f t="shared" si="49"/>
        <v>0</v>
      </c>
      <c r="AE94" t="str">
        <f t="shared" si="50"/>
        <v/>
      </c>
      <c r="AG94">
        <f t="shared" si="51"/>
        <v>1</v>
      </c>
      <c r="AH94" t="str">
        <f t="shared" si="52"/>
        <v>Yes</v>
      </c>
      <c r="AI94">
        <f t="shared" si="53"/>
        <v>1</v>
      </c>
      <c r="AJ94">
        <f t="shared" si="54"/>
        <v>1.000094</v>
      </c>
      <c r="AK94" t="str">
        <f t="shared" si="55"/>
        <v/>
      </c>
      <c r="AL94" t="str">
        <f>IF($A94="","",INDEX(games!$J:$J,ROW())&amp;"")</f>
        <v>https://store.steampowered.com/app/1286350/BPM_BULLETS_PER_MINUTE/</v>
      </c>
    </row>
    <row r="95" spans="1:38" x14ac:dyDescent="0.25">
      <c r="A95" t="str">
        <f>IF(TRIM(INDEX(games!$A:$A,ROW()))="","",TRIM(INDEX(games!$A:$A,ROW())))</f>
        <v>Bravery and Greed</v>
      </c>
      <c r="B95">
        <f>IF(OR($A95="",INDEX(games!$B:$B,ROW())=""),"",INDEX(games!$B:$B,ROW()))</f>
        <v>2022</v>
      </c>
      <c r="C95" t="str">
        <f>IF(OR($A95="",INDEX(games!$C:$C,ROW())=""),"",INDEX(games!$C:$C,ROW()))</f>
        <v>Action</v>
      </c>
      <c r="D95">
        <f t="shared" si="28"/>
        <v>1</v>
      </c>
      <c r="E95">
        <f t="shared" si="29"/>
        <v>1</v>
      </c>
      <c r="F95">
        <f t="shared" si="30"/>
        <v>27</v>
      </c>
      <c r="G95">
        <f t="shared" si="31"/>
        <v>2022</v>
      </c>
      <c r="H95">
        <f t="shared" si="32"/>
        <v>1.621</v>
      </c>
      <c r="I95" t="e">
        <f t="shared" si="33"/>
        <v>#N/A</v>
      </c>
      <c r="J95" t="e">
        <f t="shared" si="34"/>
        <v>#N/A</v>
      </c>
      <c r="K95" t="e">
        <f t="shared" si="35"/>
        <v>#N/A</v>
      </c>
      <c r="L95" t="e">
        <f t="shared" si="36"/>
        <v>#N/A</v>
      </c>
      <c r="M95" t="e">
        <f t="shared" si="37"/>
        <v>#N/A</v>
      </c>
      <c r="N95" t="e">
        <f t="shared" si="38"/>
        <v>#N/A</v>
      </c>
      <c r="O95">
        <f t="shared" si="39"/>
        <v>1.000095</v>
      </c>
      <c r="P95" t="str">
        <f>IF(OR($A95="",INDEX(games!$H:$H,ROW())=""),"",INDEX(games!$H:$H,ROW()))</f>
        <v>Yes</v>
      </c>
      <c r="Q95">
        <f t="shared" si="40"/>
        <v>1.000095</v>
      </c>
      <c r="T95">
        <f t="shared" si="41"/>
        <v>2018</v>
      </c>
      <c r="U95">
        <f t="shared" si="42"/>
        <v>2022</v>
      </c>
      <c r="V95">
        <f t="shared" si="43"/>
        <v>4</v>
      </c>
      <c r="W95" t="str">
        <f>IF(TRIM(INDEX(connections!$A:$A,ROW()))="","",TRIM(INDEX(connections!$A:$A,ROW())))</f>
        <v>Into the Breach</v>
      </c>
      <c r="X95" t="str">
        <f>IF($W95="","",TRIM(INDEX(connections!$B:$B,ROW())))</f>
        <v>Backpack Hero</v>
      </c>
      <c r="Y95">
        <f t="shared" si="44"/>
        <v>409</v>
      </c>
      <c r="Z95">
        <f t="shared" si="45"/>
        <v>53</v>
      </c>
      <c r="AA95" t="str">
        <f t="shared" si="46"/>
        <v>Yes</v>
      </c>
      <c r="AB95" t="str">
        <f t="shared" si="47"/>
        <v>Yes</v>
      </c>
      <c r="AC95">
        <f t="shared" si="48"/>
        <v>1</v>
      </c>
      <c r="AD95">
        <f t="shared" si="49"/>
        <v>1</v>
      </c>
      <c r="AE95" t="str">
        <f t="shared" si="50"/>
        <v/>
      </c>
      <c r="AG95">
        <f t="shared" si="51"/>
        <v>1</v>
      </c>
      <c r="AH95" t="str">
        <f t="shared" si="52"/>
        <v>Yes</v>
      </c>
      <c r="AI95">
        <f t="shared" si="53"/>
        <v>1</v>
      </c>
      <c r="AJ95">
        <f t="shared" si="54"/>
        <v>1.000095</v>
      </c>
      <c r="AK95" t="str">
        <f t="shared" si="55"/>
        <v/>
      </c>
      <c r="AL95" t="str">
        <f>IF($A95="","",INDEX(games!$J:$J,ROW())&amp;"")</f>
        <v>https://store.steampowered.com/app/943370/Bravery_and_Greed/</v>
      </c>
    </row>
    <row r="96" spans="1:38" x14ac:dyDescent="0.25">
      <c r="A96" t="str">
        <f>IF(TRIM(INDEX(games!$A:$A,ROW()))="","",TRIM(INDEX(games!$A:$A,ROW())))</f>
        <v>Brawl Tactics: Origins</v>
      </c>
      <c r="B96">
        <f>IF(OR($A96="",INDEX(games!$B:$B,ROW())=""),"",INDEX(games!$B:$B,ROW()))</f>
        <v>2023</v>
      </c>
      <c r="C96" t="str">
        <f>IF(OR($A96="",INDEX(games!$C:$C,ROW())=""),"",INDEX(games!$C:$C,ROW()))</f>
        <v>Deckbuilder</v>
      </c>
      <c r="D96">
        <f t="shared" si="28"/>
        <v>2</v>
      </c>
      <c r="E96">
        <f t="shared" si="29"/>
        <v>3</v>
      </c>
      <c r="F96">
        <f t="shared" si="30"/>
        <v>28</v>
      </c>
      <c r="G96" t="e">
        <f t="shared" si="31"/>
        <v>#N/A</v>
      </c>
      <c r="H96" t="e">
        <f t="shared" si="32"/>
        <v>#N/A</v>
      </c>
      <c r="I96" t="e">
        <f t="shared" si="33"/>
        <v>#N/A</v>
      </c>
      <c r="J96" t="e">
        <f t="shared" si="34"/>
        <v>#N/A</v>
      </c>
      <c r="K96">
        <f t="shared" si="35"/>
        <v>2023</v>
      </c>
      <c r="L96">
        <f t="shared" si="36"/>
        <v>3.6440000000000001</v>
      </c>
      <c r="M96" t="e">
        <f t="shared" si="37"/>
        <v>#N/A</v>
      </c>
      <c r="N96" t="e">
        <f t="shared" si="38"/>
        <v>#N/A</v>
      </c>
      <c r="O96">
        <f t="shared" si="39"/>
        <v>2.0000960000000001</v>
      </c>
      <c r="P96" t="str">
        <f>IF(OR($A96="",INDEX(games!$H:$H,ROW())=""),"",INDEX(games!$H:$H,ROW()))</f>
        <v/>
      </c>
      <c r="Q96" t="str">
        <f t="shared" si="40"/>
        <v/>
      </c>
      <c r="T96">
        <f t="shared" si="41"/>
        <v>2021</v>
      </c>
      <c r="U96">
        <f t="shared" si="42"/>
        <v>2022</v>
      </c>
      <c r="V96">
        <f t="shared" si="43"/>
        <v>1</v>
      </c>
      <c r="W96" t="str">
        <f>IF(TRIM(INDEX(connections!$A:$A,ROW()))="","",TRIM(INDEX(connections!$A:$A,ROW())))</f>
        <v>Luck be a Landlord</v>
      </c>
      <c r="X96" t="str">
        <f>IF($W96="","",TRIM(INDEX(connections!$B:$B,ROW())))</f>
        <v>Backpack Hero</v>
      </c>
      <c r="Y96">
        <f t="shared" si="44"/>
        <v>460</v>
      </c>
      <c r="Z96">
        <f t="shared" si="45"/>
        <v>53</v>
      </c>
      <c r="AA96" t="str">
        <f t="shared" si="46"/>
        <v>Yes</v>
      </c>
      <c r="AB96" t="str">
        <f t="shared" si="47"/>
        <v>Yes</v>
      </c>
      <c r="AC96">
        <f t="shared" si="48"/>
        <v>1</v>
      </c>
      <c r="AD96">
        <f t="shared" si="49"/>
        <v>0</v>
      </c>
      <c r="AE96" t="str">
        <f t="shared" si="50"/>
        <v/>
      </c>
      <c r="AG96">
        <f t="shared" si="51"/>
        <v>2</v>
      </c>
      <c r="AH96" t="str">
        <f t="shared" si="52"/>
        <v/>
      </c>
      <c r="AI96" t="str">
        <f t="shared" si="53"/>
        <v/>
      </c>
      <c r="AJ96" t="str">
        <f t="shared" si="54"/>
        <v/>
      </c>
      <c r="AK96">
        <f t="shared" si="55"/>
        <v>2.0000960000000001</v>
      </c>
      <c r="AL96" t="str">
        <f>IF($A96="","",INDEX(games!$J:$J,ROW())&amp;"")</f>
        <v>https://store.steampowered.com/app/2451820/Brawl_Tactics_Origins/</v>
      </c>
    </row>
    <row r="97" spans="1:38" x14ac:dyDescent="0.25">
      <c r="A97" t="str">
        <f>IF(TRIM(INDEX(games!$A:$A,ROW()))="","",TRIM(INDEX(games!$A:$A,ROW())))</f>
        <v>Breach Wanderers</v>
      </c>
      <c r="B97">
        <f>IF(OR($A97="",INDEX(games!$B:$B,ROW())=""),"",INDEX(games!$B:$B,ROW()))</f>
        <v>2021</v>
      </c>
      <c r="C97" t="str">
        <f>IF(OR($A97="",INDEX(games!$C:$C,ROW())=""),"",INDEX(games!$C:$C,ROW()))</f>
        <v>Deckbuilder</v>
      </c>
      <c r="D97">
        <f t="shared" si="28"/>
        <v>1</v>
      </c>
      <c r="E97">
        <f t="shared" si="29"/>
        <v>3</v>
      </c>
      <c r="F97">
        <f t="shared" si="30"/>
        <v>29</v>
      </c>
      <c r="G97" t="e">
        <f t="shared" si="31"/>
        <v>#N/A</v>
      </c>
      <c r="H97" t="e">
        <f t="shared" si="32"/>
        <v>#N/A</v>
      </c>
      <c r="I97" t="e">
        <f t="shared" si="33"/>
        <v>#N/A</v>
      </c>
      <c r="J97" t="e">
        <f t="shared" si="34"/>
        <v>#N/A</v>
      </c>
      <c r="K97">
        <f t="shared" si="35"/>
        <v>2021</v>
      </c>
      <c r="L97">
        <f t="shared" si="36"/>
        <v>3.6669999999999998</v>
      </c>
      <c r="M97" t="e">
        <f t="shared" si="37"/>
        <v>#N/A</v>
      </c>
      <c r="N97" t="e">
        <f t="shared" si="38"/>
        <v>#N/A</v>
      </c>
      <c r="O97">
        <f t="shared" si="39"/>
        <v>1.000097</v>
      </c>
      <c r="P97" t="str">
        <f>IF(OR($A97="",INDEX(games!$H:$H,ROW())=""),"",INDEX(games!$H:$H,ROW()))</f>
        <v>Yes</v>
      </c>
      <c r="Q97">
        <f t="shared" si="40"/>
        <v>1.000097</v>
      </c>
      <c r="T97">
        <f t="shared" si="41"/>
        <v>2017</v>
      </c>
      <c r="U97">
        <f t="shared" si="42"/>
        <v>2022</v>
      </c>
      <c r="V97">
        <f t="shared" si="43"/>
        <v>5</v>
      </c>
      <c r="W97" t="str">
        <f>IF(TRIM(INDEX(connections!$A:$A,ROW()))="","",TRIM(INDEX(connections!$A:$A,ROW())))</f>
        <v>Slay the Spire</v>
      </c>
      <c r="X97" t="str">
        <f>IF($W97="","",TRIM(INDEX(connections!$B:$B,ROW())))</f>
        <v>Backpack Hero</v>
      </c>
      <c r="Y97">
        <f t="shared" si="44"/>
        <v>735</v>
      </c>
      <c r="Z97">
        <f t="shared" si="45"/>
        <v>53</v>
      </c>
      <c r="AA97" t="str">
        <f t="shared" si="46"/>
        <v>Yes</v>
      </c>
      <c r="AB97" t="str">
        <f t="shared" si="47"/>
        <v>Yes</v>
      </c>
      <c r="AC97">
        <f t="shared" si="48"/>
        <v>1</v>
      </c>
      <c r="AD97">
        <f t="shared" si="49"/>
        <v>0</v>
      </c>
      <c r="AE97" t="str">
        <f t="shared" si="50"/>
        <v/>
      </c>
      <c r="AG97">
        <f t="shared" si="51"/>
        <v>1</v>
      </c>
      <c r="AH97" t="str">
        <f t="shared" si="52"/>
        <v>Yes</v>
      </c>
      <c r="AI97">
        <f t="shared" si="53"/>
        <v>1</v>
      </c>
      <c r="AJ97">
        <f t="shared" si="54"/>
        <v>1.000097</v>
      </c>
      <c r="AK97" t="str">
        <f t="shared" si="55"/>
        <v/>
      </c>
      <c r="AL97" t="str">
        <f>IF($A97="","",INDEX(games!$J:$J,ROW())&amp;"")</f>
        <v>https://store.steampowered.com/app/1394130/Breach_Wanderers/</v>
      </c>
    </row>
    <row r="98" spans="1:38" x14ac:dyDescent="0.25">
      <c r="A98" t="str">
        <f>IF(TRIM(INDEX(games!$A:$A,ROW()))="","",TRIM(INDEX(games!$A:$A,ROW())))</f>
        <v>Breachway</v>
      </c>
      <c r="B98">
        <f>IF(OR($A98="",INDEX(games!$B:$B,ROW())=""),"",INDEX(games!$B:$B,ROW()))</f>
        <v>2024</v>
      </c>
      <c r="C98" t="str">
        <f>IF(OR($A98="",INDEX(games!$C:$C,ROW())=""),"",INDEX(games!$C:$C,ROW()))</f>
        <v>Deckbuilder</v>
      </c>
      <c r="D98">
        <f t="shared" si="28"/>
        <v>2</v>
      </c>
      <c r="E98">
        <f t="shared" si="29"/>
        <v>3</v>
      </c>
      <c r="F98">
        <f t="shared" si="30"/>
        <v>30</v>
      </c>
      <c r="G98" t="e">
        <f t="shared" si="31"/>
        <v>#N/A</v>
      </c>
      <c r="H98" t="e">
        <f t="shared" si="32"/>
        <v>#N/A</v>
      </c>
      <c r="I98" t="e">
        <f t="shared" si="33"/>
        <v>#N/A</v>
      </c>
      <c r="J98" t="e">
        <f t="shared" si="34"/>
        <v>#N/A</v>
      </c>
      <c r="K98">
        <f t="shared" si="35"/>
        <v>2024</v>
      </c>
      <c r="L98">
        <f t="shared" si="36"/>
        <v>3.69</v>
      </c>
      <c r="M98" t="e">
        <f t="shared" si="37"/>
        <v>#N/A</v>
      </c>
      <c r="N98" t="e">
        <f t="shared" si="38"/>
        <v>#N/A</v>
      </c>
      <c r="O98">
        <f t="shared" si="39"/>
        <v>2.0000979999999999</v>
      </c>
      <c r="P98" t="str">
        <f>IF(OR($A98="",INDEX(games!$H:$H,ROW())=""),"",INDEX(games!$H:$H,ROW()))</f>
        <v>Yes</v>
      </c>
      <c r="Q98">
        <f t="shared" si="40"/>
        <v>2.0000979999999999</v>
      </c>
      <c r="T98">
        <f t="shared" si="41"/>
        <v>2021</v>
      </c>
      <c r="U98">
        <f t="shared" si="42"/>
        <v>2023</v>
      </c>
      <c r="V98">
        <f t="shared" si="43"/>
        <v>2</v>
      </c>
      <c r="W98" t="str">
        <f>IF(TRIM(INDEX(connections!$A:$A,ROW()))="","",TRIM(INDEX(connections!$A:$A,ROW())))</f>
        <v>Luck be a Landlord</v>
      </c>
      <c r="X98" t="str">
        <f>IF($W98="","",TRIM(INDEX(connections!$B:$B,ROW())))</f>
        <v>Balatro</v>
      </c>
      <c r="Y98">
        <f t="shared" si="44"/>
        <v>460</v>
      </c>
      <c r="Z98">
        <f t="shared" si="45"/>
        <v>55</v>
      </c>
      <c r="AA98" t="str">
        <f t="shared" si="46"/>
        <v>Yes</v>
      </c>
      <c r="AB98" t="str">
        <f t="shared" si="47"/>
        <v>Yes</v>
      </c>
      <c r="AC98">
        <f t="shared" si="48"/>
        <v>1</v>
      </c>
      <c r="AD98">
        <f t="shared" si="49"/>
        <v>0</v>
      </c>
      <c r="AE98" t="str">
        <f t="shared" si="50"/>
        <v/>
      </c>
      <c r="AG98">
        <f t="shared" si="51"/>
        <v>2</v>
      </c>
      <c r="AH98" t="str">
        <f t="shared" si="52"/>
        <v>Yes</v>
      </c>
      <c r="AI98">
        <f t="shared" si="53"/>
        <v>2</v>
      </c>
      <c r="AJ98">
        <f t="shared" si="54"/>
        <v>2.0000979999999999</v>
      </c>
      <c r="AK98" t="str">
        <f t="shared" si="55"/>
        <v/>
      </c>
      <c r="AL98" t="str">
        <f>IF($A98="","",INDEX(games!$J:$J,ROW())&amp;"")</f>
        <v>https://store.steampowered.com/app/2118810/Breachway/</v>
      </c>
    </row>
    <row r="99" spans="1:38" x14ac:dyDescent="0.25">
      <c r="A99" t="str">
        <f>IF(TRIM(INDEX(games!$A:$A,ROW()))="","",TRIM(INDEX(games!$A:$A,ROW())))</f>
        <v>Brew</v>
      </c>
      <c r="B99">
        <f>IF(OR($A99="",INDEX(games!$B:$B,ROW())=""),"",INDEX(games!$B:$B,ROW()))</f>
        <v>2025</v>
      </c>
      <c r="C99" t="str">
        <f>IF(OR($A99="",INDEX(games!$C:$C,ROW())=""),"",INDEX(games!$C:$C,ROW()))</f>
        <v>Action</v>
      </c>
      <c r="D99">
        <f t="shared" si="28"/>
        <v>3</v>
      </c>
      <c r="E99">
        <f t="shared" si="29"/>
        <v>1</v>
      </c>
      <c r="F99">
        <f t="shared" si="30"/>
        <v>31</v>
      </c>
      <c r="G99">
        <f t="shared" si="31"/>
        <v>2025</v>
      </c>
      <c r="H99">
        <f t="shared" si="32"/>
        <v>1.7130000000000001</v>
      </c>
      <c r="I99" t="e">
        <f t="shared" si="33"/>
        <v>#N/A</v>
      </c>
      <c r="J99" t="e">
        <f t="shared" si="34"/>
        <v>#N/A</v>
      </c>
      <c r="K99" t="e">
        <f t="shared" si="35"/>
        <v>#N/A</v>
      </c>
      <c r="L99" t="e">
        <f t="shared" si="36"/>
        <v>#N/A</v>
      </c>
      <c r="M99" t="e">
        <f t="shared" si="37"/>
        <v>#N/A</v>
      </c>
      <c r="N99" t="e">
        <f t="shared" si="38"/>
        <v>#N/A</v>
      </c>
      <c r="O99">
        <f t="shared" si="39"/>
        <v>3.0000990000000001</v>
      </c>
      <c r="P99" t="str">
        <f>IF(OR($A99="",INDEX(games!$H:$H,ROW())=""),"",INDEX(games!$H:$H,ROW()))</f>
        <v/>
      </c>
      <c r="Q99" t="str">
        <f t="shared" si="40"/>
        <v/>
      </c>
      <c r="T99">
        <f t="shared" si="41"/>
        <v>2017</v>
      </c>
      <c r="U99">
        <f t="shared" si="42"/>
        <v>2023</v>
      </c>
      <c r="V99">
        <f t="shared" si="43"/>
        <v>6</v>
      </c>
      <c r="W99" t="str">
        <f>IF(TRIM(INDEX(connections!$A:$A,ROW()))="","",TRIM(INDEX(connections!$A:$A,ROW())))</f>
        <v>Slay the Spire</v>
      </c>
      <c r="X99" t="str">
        <f>IF($W99="","",TRIM(INDEX(connections!$B:$B,ROW())))</f>
        <v>Balatro</v>
      </c>
      <c r="Y99">
        <f t="shared" si="44"/>
        <v>735</v>
      </c>
      <c r="Z99">
        <f t="shared" si="45"/>
        <v>55</v>
      </c>
      <c r="AA99" t="str">
        <f t="shared" si="46"/>
        <v>Yes</v>
      </c>
      <c r="AB99" t="str">
        <f t="shared" si="47"/>
        <v>Yes</v>
      </c>
      <c r="AC99">
        <f t="shared" si="48"/>
        <v>1</v>
      </c>
      <c r="AD99">
        <f t="shared" si="49"/>
        <v>0</v>
      </c>
      <c r="AE99" t="str">
        <f t="shared" si="50"/>
        <v/>
      </c>
      <c r="AG99">
        <f t="shared" si="51"/>
        <v>3</v>
      </c>
      <c r="AH99" t="str">
        <f t="shared" si="52"/>
        <v/>
      </c>
      <c r="AI99" t="str">
        <f t="shared" si="53"/>
        <v/>
      </c>
      <c r="AJ99" t="str">
        <f t="shared" si="54"/>
        <v/>
      </c>
      <c r="AK99">
        <f t="shared" si="55"/>
        <v>3.0000990000000001</v>
      </c>
      <c r="AL99" t="str">
        <f>IF($A99="","",INDEX(games!$J:$J,ROW())&amp;"")</f>
        <v/>
      </c>
    </row>
    <row r="100" spans="1:38" x14ac:dyDescent="0.25">
      <c r="A100" t="str">
        <f>IF(TRIM(INDEX(games!$A:$A,ROW()))="","",TRIM(INDEX(games!$A:$A,ROW())))</f>
        <v>Brogue</v>
      </c>
      <c r="B100">
        <f>IF(OR($A100="",INDEX(games!$B:$B,ROW())=""),"",INDEX(games!$B:$B,ROW()))</f>
        <v>2009</v>
      </c>
      <c r="C100" t="str">
        <f>IF(OR($A100="",INDEX(games!$C:$C,ROW())=""),"",INDEX(games!$C:$C,ROW()))</f>
        <v>Traditional</v>
      </c>
      <c r="D100">
        <f t="shared" si="28"/>
        <v>11</v>
      </c>
      <c r="E100">
        <f t="shared" si="29"/>
        <v>4</v>
      </c>
      <c r="F100">
        <f t="shared" si="30"/>
        <v>32</v>
      </c>
      <c r="G100" t="e">
        <f t="shared" si="31"/>
        <v>#N/A</v>
      </c>
      <c r="H100" t="e">
        <f t="shared" si="32"/>
        <v>#N/A</v>
      </c>
      <c r="I100" t="e">
        <f t="shared" si="33"/>
        <v>#N/A</v>
      </c>
      <c r="J100" t="e">
        <f t="shared" si="34"/>
        <v>#N/A</v>
      </c>
      <c r="K100" t="e">
        <f t="shared" si="35"/>
        <v>#N/A</v>
      </c>
      <c r="L100" t="e">
        <f t="shared" si="36"/>
        <v>#N/A</v>
      </c>
      <c r="M100">
        <f t="shared" si="37"/>
        <v>2009</v>
      </c>
      <c r="N100">
        <f t="shared" si="38"/>
        <v>4.7359999999999998</v>
      </c>
      <c r="O100">
        <f t="shared" si="39"/>
        <v>11.0001</v>
      </c>
      <c r="P100" t="str">
        <f>IF(OR($A100="",INDEX(games!$H:$H,ROW())=""),"",INDEX(games!$H:$H,ROW()))</f>
        <v>Yes</v>
      </c>
      <c r="Q100">
        <f t="shared" si="40"/>
        <v>11.0001</v>
      </c>
      <c r="T100">
        <f t="shared" si="41"/>
        <v>1991</v>
      </c>
      <c r="U100">
        <f t="shared" si="42"/>
        <v>2020</v>
      </c>
      <c r="V100">
        <f t="shared" si="43"/>
        <v>29</v>
      </c>
      <c r="W100" t="str">
        <f>IF(TRIM(INDEX(connections!$A:$A,ROW()))="","",TRIM(INDEX(connections!$A:$A,ROW())))</f>
        <v>ToeJam &amp; Earl</v>
      </c>
      <c r="X100" t="str">
        <f>IF($W100="","",TRIM(INDEX(connections!$B:$B,ROW())))</f>
        <v>Baldi's Basics Plus</v>
      </c>
      <c r="Y100">
        <f t="shared" si="44"/>
        <v>858</v>
      </c>
      <c r="Z100">
        <f t="shared" si="45"/>
        <v>56</v>
      </c>
      <c r="AA100" t="str">
        <f t="shared" si="46"/>
        <v>Yes</v>
      </c>
      <c r="AB100" t="str">
        <f t="shared" si="47"/>
        <v/>
      </c>
      <c r="AC100" t="str">
        <f t="shared" si="48"/>
        <v/>
      </c>
      <c r="AD100">
        <f t="shared" si="49"/>
        <v>1</v>
      </c>
      <c r="AE100" t="str">
        <f t="shared" si="50"/>
        <v/>
      </c>
      <c r="AG100">
        <f t="shared" si="51"/>
        <v>9</v>
      </c>
      <c r="AH100" t="str">
        <f t="shared" si="52"/>
        <v>Yes</v>
      </c>
      <c r="AI100">
        <f t="shared" si="53"/>
        <v>9</v>
      </c>
      <c r="AJ100">
        <f t="shared" si="54"/>
        <v>9.0000999999999998</v>
      </c>
      <c r="AK100" t="str">
        <f t="shared" si="55"/>
        <v/>
      </c>
      <c r="AL100" t="str">
        <f>IF($A100="","",INDEX(games!$J:$J,ROW())&amp;"")</f>
        <v/>
      </c>
    </row>
    <row r="101" spans="1:38" x14ac:dyDescent="0.25">
      <c r="A101" t="str">
        <f>IF(TRIM(INDEX(games!$A:$A,ROW()))="","",TRIM(INDEX(games!$A:$A,ROW())))</f>
        <v>BroomSweeper</v>
      </c>
      <c r="B101">
        <f>IF(OR($A101="",INDEX(games!$B:$B,ROW())=""),"",INDEX(games!$B:$B,ROW()))</f>
        <v>2026</v>
      </c>
      <c r="C101" t="str">
        <f>IF(OR($A101="",INDEX(games!$C:$C,ROW())=""),"",INDEX(games!$C:$C,ROW()))</f>
        <v>Strategy</v>
      </c>
      <c r="D101">
        <f t="shared" si="28"/>
        <v>4</v>
      </c>
      <c r="E101">
        <f t="shared" si="29"/>
        <v>2</v>
      </c>
      <c r="F101">
        <f t="shared" si="30"/>
        <v>33</v>
      </c>
      <c r="G101" t="e">
        <f t="shared" si="31"/>
        <v>#N/A</v>
      </c>
      <c r="H101" t="e">
        <f t="shared" si="32"/>
        <v>#N/A</v>
      </c>
      <c r="I101">
        <f t="shared" si="33"/>
        <v>2026</v>
      </c>
      <c r="J101">
        <f t="shared" si="34"/>
        <v>2.7589999999999999</v>
      </c>
      <c r="K101" t="e">
        <f t="shared" si="35"/>
        <v>#N/A</v>
      </c>
      <c r="L101" t="e">
        <f t="shared" si="36"/>
        <v>#N/A</v>
      </c>
      <c r="M101" t="e">
        <f t="shared" si="37"/>
        <v>#N/A</v>
      </c>
      <c r="N101" t="e">
        <f t="shared" si="38"/>
        <v>#N/A</v>
      </c>
      <c r="O101">
        <f t="shared" si="39"/>
        <v>4.0001009999999999</v>
      </c>
      <c r="P101" t="str">
        <f>IF(OR($A101="",INDEX(games!$H:$H,ROW())=""),"",INDEX(games!$H:$H,ROW()))</f>
        <v>Yes</v>
      </c>
      <c r="Q101">
        <f t="shared" si="40"/>
        <v>4.0001009999999999</v>
      </c>
      <c r="T101">
        <f t="shared" si="41"/>
        <v>2024</v>
      </c>
      <c r="U101">
        <f t="shared" si="42"/>
        <v>2025</v>
      </c>
      <c r="V101">
        <f t="shared" si="43"/>
        <v>1</v>
      </c>
      <c r="W101" t="str">
        <f>IF(TRIM(INDEX(connections!$A:$A,ROW()))="","",TRIM(INDEX(connections!$A:$A,ROW())))</f>
        <v>Deep Rock Galactic: Survivor</v>
      </c>
      <c r="X101" t="str">
        <f>IF($W101="","",TRIM(INDEX(connections!$B:$B,ROW())))</f>
        <v>Ball x Pit</v>
      </c>
      <c r="Y101">
        <f t="shared" si="44"/>
        <v>202</v>
      </c>
      <c r="Z101">
        <f t="shared" si="45"/>
        <v>57</v>
      </c>
      <c r="AA101" t="str">
        <f t="shared" si="46"/>
        <v>Yes</v>
      </c>
      <c r="AB101" t="str">
        <f t="shared" si="47"/>
        <v>Yes</v>
      </c>
      <c r="AC101">
        <f t="shared" si="48"/>
        <v>1</v>
      </c>
      <c r="AD101">
        <f t="shared" si="49"/>
        <v>0</v>
      </c>
      <c r="AE101" t="str">
        <f t="shared" si="50"/>
        <v/>
      </c>
      <c r="AG101">
        <f t="shared" si="51"/>
        <v>3</v>
      </c>
      <c r="AH101" t="str">
        <f t="shared" si="52"/>
        <v>Yes</v>
      </c>
      <c r="AI101">
        <f t="shared" si="53"/>
        <v>3</v>
      </c>
      <c r="AJ101">
        <f t="shared" si="54"/>
        <v>3.0001009999999999</v>
      </c>
      <c r="AK101" t="str">
        <f t="shared" si="55"/>
        <v/>
      </c>
      <c r="AL101" t="str">
        <f>IF($A101="","",INDEX(games!$J:$J,ROW())&amp;"")</f>
        <v>https://store.steampowered.com/app/3473250/BroomSweeper/</v>
      </c>
    </row>
    <row r="102" spans="1:38" x14ac:dyDescent="0.25">
      <c r="A102" t="str">
        <f>IF(TRIM(INDEX(games!$A:$A,ROW()))="","",TRIM(INDEX(games!$A:$A,ROW())))</f>
        <v>Brotato</v>
      </c>
      <c r="B102">
        <f>IF(OR($A102="",INDEX(games!$B:$B,ROW())=""),"",INDEX(games!$B:$B,ROW()))</f>
        <v>2022</v>
      </c>
      <c r="C102" t="str">
        <f>IF(OR($A102="",INDEX(games!$C:$C,ROW())=""),"",INDEX(games!$C:$C,ROW()))</f>
        <v>Action</v>
      </c>
      <c r="D102">
        <f t="shared" si="28"/>
        <v>22</v>
      </c>
      <c r="E102">
        <f t="shared" si="29"/>
        <v>1</v>
      </c>
      <c r="F102">
        <f t="shared" si="30"/>
        <v>0</v>
      </c>
      <c r="G102">
        <f t="shared" si="31"/>
        <v>2022</v>
      </c>
      <c r="H102">
        <f t="shared" si="32"/>
        <v>1</v>
      </c>
      <c r="I102" t="e">
        <f t="shared" si="33"/>
        <v>#N/A</v>
      </c>
      <c r="J102" t="e">
        <f t="shared" si="34"/>
        <v>#N/A</v>
      </c>
      <c r="K102" t="e">
        <f t="shared" si="35"/>
        <v>#N/A</v>
      </c>
      <c r="L102" t="e">
        <f t="shared" si="36"/>
        <v>#N/A</v>
      </c>
      <c r="M102" t="e">
        <f t="shared" si="37"/>
        <v>#N/A</v>
      </c>
      <c r="N102" t="e">
        <f t="shared" si="38"/>
        <v>#N/A</v>
      </c>
      <c r="O102">
        <f t="shared" si="39"/>
        <v>22.000101999999998</v>
      </c>
      <c r="P102" t="str">
        <f>IF(OR($A102="",INDEX(games!$H:$H,ROW())=""),"",INDEX(games!$H:$H,ROW()))</f>
        <v>Yes</v>
      </c>
      <c r="Q102">
        <f t="shared" si="40"/>
        <v>22.000101999999998</v>
      </c>
      <c r="T102">
        <f t="shared" si="41"/>
        <v>2021</v>
      </c>
      <c r="U102">
        <f t="shared" si="42"/>
        <v>2025</v>
      </c>
      <c r="V102">
        <f t="shared" si="43"/>
        <v>4</v>
      </c>
      <c r="W102" t="str">
        <f>IF(TRIM(INDEX(connections!$A:$A,ROW()))="","",TRIM(INDEX(connections!$A:$A,ROW())))</f>
        <v>Vampire Survivors</v>
      </c>
      <c r="X102" t="str">
        <f>IF($W102="","",TRIM(INDEX(connections!$B:$B,ROW())))</f>
        <v>Ball x Pit</v>
      </c>
      <c r="Y102">
        <f t="shared" si="44"/>
        <v>898</v>
      </c>
      <c r="Z102">
        <f t="shared" si="45"/>
        <v>57</v>
      </c>
      <c r="AA102" t="str">
        <f t="shared" si="46"/>
        <v>Yes</v>
      </c>
      <c r="AB102" t="str">
        <f t="shared" si="47"/>
        <v>Yes</v>
      </c>
      <c r="AC102">
        <f t="shared" si="48"/>
        <v>1</v>
      </c>
      <c r="AD102">
        <f t="shared" si="49"/>
        <v>0</v>
      </c>
      <c r="AE102" t="str">
        <f t="shared" si="50"/>
        <v/>
      </c>
      <c r="AG102">
        <f t="shared" si="51"/>
        <v>12</v>
      </c>
      <c r="AH102" t="str">
        <f t="shared" si="52"/>
        <v>Yes</v>
      </c>
      <c r="AI102">
        <f t="shared" si="53"/>
        <v>12</v>
      </c>
      <c r="AJ102">
        <f t="shared" si="54"/>
        <v>12.000102</v>
      </c>
      <c r="AK102" t="str">
        <f t="shared" si="55"/>
        <v/>
      </c>
      <c r="AL102" t="str">
        <f>IF($A102="","",INDEX(games!$J:$J,ROW())&amp;"")</f>
        <v>https://store.steampowered.com/app/1942280/Brotato/</v>
      </c>
    </row>
    <row r="103" spans="1:38" x14ac:dyDescent="0.25">
      <c r="A103" t="str">
        <f>IF(TRIM(INDEX(games!$A:$A,ROW()))="","",TRIM(INDEX(games!$A:$A,ROW())))</f>
        <v>Brutal Orchestra</v>
      </c>
      <c r="B103">
        <f>IF(OR($A103="",INDEX(games!$B:$B,ROW())=""),"",INDEX(games!$B:$B,ROW()))</f>
        <v>2021</v>
      </c>
      <c r="C103" t="str">
        <f>IF(OR($A103="",INDEX(games!$C:$C,ROW())=""),"",INDEX(games!$C:$C,ROW()))</f>
        <v>Strategy</v>
      </c>
      <c r="D103">
        <f t="shared" si="28"/>
        <v>3</v>
      </c>
      <c r="E103">
        <f t="shared" si="29"/>
        <v>2</v>
      </c>
      <c r="F103">
        <f t="shared" si="30"/>
        <v>1</v>
      </c>
      <c r="G103" t="e">
        <f t="shared" si="31"/>
        <v>#N/A</v>
      </c>
      <c r="H103" t="e">
        <f t="shared" si="32"/>
        <v>#N/A</v>
      </c>
      <c r="I103">
        <f t="shared" si="33"/>
        <v>2021</v>
      </c>
      <c r="J103">
        <f t="shared" si="34"/>
        <v>2.0230000000000001</v>
      </c>
      <c r="K103" t="e">
        <f t="shared" si="35"/>
        <v>#N/A</v>
      </c>
      <c r="L103" t="e">
        <f t="shared" si="36"/>
        <v>#N/A</v>
      </c>
      <c r="M103" t="e">
        <f t="shared" si="37"/>
        <v>#N/A</v>
      </c>
      <c r="N103" t="e">
        <f t="shared" si="38"/>
        <v>#N/A</v>
      </c>
      <c r="O103">
        <f t="shared" si="39"/>
        <v>3.0001030000000002</v>
      </c>
      <c r="P103" t="str">
        <f>IF(OR($A103="",INDEX(games!$H:$H,ROW())=""),"",INDEX(games!$H:$H,ROW()))</f>
        <v>Yes</v>
      </c>
      <c r="Q103">
        <f t="shared" si="40"/>
        <v>3.0001030000000002</v>
      </c>
      <c r="T103">
        <f t="shared" si="41"/>
        <v>2021</v>
      </c>
      <c r="U103">
        <f t="shared" si="42"/>
        <v>2024</v>
      </c>
      <c r="V103">
        <f t="shared" si="43"/>
        <v>3</v>
      </c>
      <c r="W103" t="str">
        <f>IF(TRIM(INDEX(connections!$A:$A,ROW()))="","",TRIM(INDEX(connections!$A:$A,ROW())))</f>
        <v>Luck be a Landlord</v>
      </c>
      <c r="X103" t="str">
        <f>IF($W103="","",TRIM(INDEX(connections!$B:$B,ROW())))</f>
        <v>Ballionaire</v>
      </c>
      <c r="Y103">
        <f t="shared" si="44"/>
        <v>460</v>
      </c>
      <c r="Z103">
        <f t="shared" si="45"/>
        <v>58</v>
      </c>
      <c r="AA103" t="str">
        <f t="shared" si="46"/>
        <v>Yes</v>
      </c>
      <c r="AB103" t="str">
        <f t="shared" si="47"/>
        <v>Yes</v>
      </c>
      <c r="AC103">
        <f t="shared" si="48"/>
        <v>1</v>
      </c>
      <c r="AD103">
        <f t="shared" si="49"/>
        <v>0</v>
      </c>
      <c r="AE103" t="str">
        <f t="shared" si="50"/>
        <v/>
      </c>
      <c r="AG103">
        <f t="shared" si="51"/>
        <v>3</v>
      </c>
      <c r="AH103" t="str">
        <f t="shared" si="52"/>
        <v>Yes</v>
      </c>
      <c r="AI103">
        <f t="shared" si="53"/>
        <v>3</v>
      </c>
      <c r="AJ103">
        <f t="shared" si="54"/>
        <v>3.0001030000000002</v>
      </c>
      <c r="AK103" t="str">
        <f t="shared" si="55"/>
        <v/>
      </c>
      <c r="AL103" t="str">
        <f>IF($A103="","",INDEX(games!$J:$J,ROW())&amp;"")</f>
        <v>https://store.steampowered.com/app/1734320/Brutal_Orchestra/</v>
      </c>
    </row>
    <row r="104" spans="1:38" x14ac:dyDescent="0.25">
      <c r="A104" t="str">
        <f>IF(TRIM(INDEX(games!$A:$A,ROW()))="","",TRIM(INDEX(games!$A:$A,ROW())))</f>
        <v>Buckshot Roulette</v>
      </c>
      <c r="B104">
        <f>IF(OR($A104="",INDEX(games!$B:$B,ROW())=""),"",INDEX(games!$B:$B,ROW()))</f>
        <v>2023</v>
      </c>
      <c r="C104" t="str">
        <f>IF(OR($A104="",INDEX(games!$C:$C,ROW())=""),"",INDEX(games!$C:$C,ROW()))</f>
        <v>Strategy</v>
      </c>
      <c r="D104">
        <f t="shared" si="28"/>
        <v>2</v>
      </c>
      <c r="E104">
        <f t="shared" si="29"/>
        <v>2</v>
      </c>
      <c r="F104">
        <f t="shared" si="30"/>
        <v>2</v>
      </c>
      <c r="G104" t="e">
        <f t="shared" si="31"/>
        <v>#N/A</v>
      </c>
      <c r="H104" t="e">
        <f t="shared" si="32"/>
        <v>#N/A</v>
      </c>
      <c r="I104">
        <f t="shared" si="33"/>
        <v>2023</v>
      </c>
      <c r="J104">
        <f t="shared" si="34"/>
        <v>2.0459999999999998</v>
      </c>
      <c r="K104" t="e">
        <f t="shared" si="35"/>
        <v>#N/A</v>
      </c>
      <c r="L104" t="e">
        <f t="shared" si="36"/>
        <v>#N/A</v>
      </c>
      <c r="M104" t="e">
        <f t="shared" si="37"/>
        <v>#N/A</v>
      </c>
      <c r="N104" t="e">
        <f t="shared" si="38"/>
        <v>#N/A</v>
      </c>
      <c r="O104">
        <f t="shared" si="39"/>
        <v>2.0001039999999999</v>
      </c>
      <c r="P104" t="str">
        <f>IF(OR($A104="",INDEX(games!$H:$H,ROW())=""),"",INDEX(games!$H:$H,ROW()))</f>
        <v>Yes</v>
      </c>
      <c r="Q104">
        <f t="shared" si="40"/>
        <v>2.0001039999999999</v>
      </c>
      <c r="T104">
        <f t="shared" si="41"/>
        <v>2017</v>
      </c>
      <c r="U104">
        <f t="shared" si="42"/>
        <v>2020</v>
      </c>
      <c r="V104">
        <f t="shared" si="43"/>
        <v>3</v>
      </c>
      <c r="W104" t="str">
        <f>IF(TRIM(INDEX(connections!$A:$A,ROW()))="","",TRIM(INDEX(connections!$A:$A,ROW())))</f>
        <v>Slay the Spire</v>
      </c>
      <c r="X104" t="str">
        <f>IF($W104="","",TRIM(INDEX(connections!$B:$B,ROW())))</f>
        <v>Banners of Ruin</v>
      </c>
      <c r="Y104">
        <f t="shared" si="44"/>
        <v>735</v>
      </c>
      <c r="Z104">
        <f t="shared" si="45"/>
        <v>59</v>
      </c>
      <c r="AA104" t="str">
        <f t="shared" si="46"/>
        <v>Yes</v>
      </c>
      <c r="AB104" t="str">
        <f t="shared" si="47"/>
        <v>Yes</v>
      </c>
      <c r="AC104">
        <f t="shared" si="48"/>
        <v>1</v>
      </c>
      <c r="AD104">
        <f t="shared" si="49"/>
        <v>0</v>
      </c>
      <c r="AE104" t="str">
        <f t="shared" si="50"/>
        <v/>
      </c>
      <c r="AG104">
        <f t="shared" si="51"/>
        <v>2</v>
      </c>
      <c r="AH104" t="str">
        <f t="shared" si="52"/>
        <v>Yes</v>
      </c>
      <c r="AI104">
        <f t="shared" si="53"/>
        <v>2</v>
      </c>
      <c r="AJ104">
        <f t="shared" si="54"/>
        <v>2.0001039999999999</v>
      </c>
      <c r="AK104" t="str">
        <f t="shared" si="55"/>
        <v/>
      </c>
      <c r="AL104" t="str">
        <f>IF($A104="","",INDEX(games!$J:$J,ROW())&amp;"")</f>
        <v>https://store.steampowered.com/app/2835570/Buckshot_Roulette/</v>
      </c>
    </row>
    <row r="105" spans="1:38" x14ac:dyDescent="0.25">
      <c r="A105" t="str">
        <f>IF(TRIM(INDEX(games!$A:$A,ROW()))="","",TRIM(INDEX(games!$A:$A,ROW())))</f>
        <v>Cadence of Hyrule</v>
      </c>
      <c r="B105">
        <f>IF(OR($A105="",INDEX(games!$B:$B,ROW())=""),"",INDEX(games!$B:$B,ROW()))</f>
        <v>2019</v>
      </c>
      <c r="C105" t="str">
        <f>IF(OR($A105="",INDEX(games!$C:$C,ROW())=""),"",INDEX(games!$C:$C,ROW()))</f>
        <v>Traditional</v>
      </c>
      <c r="D105">
        <f t="shared" si="28"/>
        <v>1</v>
      </c>
      <c r="E105">
        <f t="shared" si="29"/>
        <v>4</v>
      </c>
      <c r="F105">
        <f t="shared" si="30"/>
        <v>3</v>
      </c>
      <c r="G105" t="e">
        <f t="shared" si="31"/>
        <v>#N/A</v>
      </c>
      <c r="H105" t="e">
        <f t="shared" si="32"/>
        <v>#N/A</v>
      </c>
      <c r="I105" t="e">
        <f t="shared" si="33"/>
        <v>#N/A</v>
      </c>
      <c r="J105" t="e">
        <f t="shared" si="34"/>
        <v>#N/A</v>
      </c>
      <c r="K105" t="e">
        <f t="shared" si="35"/>
        <v>#N/A</v>
      </c>
      <c r="L105" t="e">
        <f t="shared" si="36"/>
        <v>#N/A</v>
      </c>
      <c r="M105">
        <f t="shared" si="37"/>
        <v>2019</v>
      </c>
      <c r="N105">
        <f t="shared" si="38"/>
        <v>4.069</v>
      </c>
      <c r="O105">
        <f t="shared" si="39"/>
        <v>1.000105</v>
      </c>
      <c r="P105" t="str">
        <f>IF(OR($A105="",INDEX(games!$H:$H,ROW())=""),"",INDEX(games!$H:$H,ROW()))</f>
        <v/>
      </c>
      <c r="Q105" t="str">
        <f t="shared" si="40"/>
        <v/>
      </c>
      <c r="T105">
        <f t="shared" si="41"/>
        <v>2022</v>
      </c>
      <c r="U105">
        <f t="shared" si="42"/>
        <v>2026</v>
      </c>
      <c r="V105">
        <f t="shared" si="43"/>
        <v>4</v>
      </c>
      <c r="W105" t="str">
        <f>IF(TRIM(INDEX(connections!$A:$A,ROW()))="","",TRIM(INDEX(connections!$A:$A,ROW())))</f>
        <v>Backpack Hero</v>
      </c>
      <c r="X105" t="str">
        <f>IF($W105="","",TRIM(INDEX(connections!$B:$B,ROW())))</f>
        <v>Barda</v>
      </c>
      <c r="Y105">
        <f t="shared" si="44"/>
        <v>53</v>
      </c>
      <c r="Z105">
        <f t="shared" si="45"/>
        <v>60</v>
      </c>
      <c r="AA105" t="str">
        <f t="shared" si="46"/>
        <v>Yes</v>
      </c>
      <c r="AB105" t="str">
        <f t="shared" si="47"/>
        <v/>
      </c>
      <c r="AC105" t="str">
        <f t="shared" si="48"/>
        <v/>
      </c>
      <c r="AD105">
        <f t="shared" si="49"/>
        <v>1</v>
      </c>
      <c r="AE105" t="str">
        <f t="shared" si="50"/>
        <v/>
      </c>
      <c r="AG105">
        <f t="shared" si="51"/>
        <v>1</v>
      </c>
      <c r="AH105" t="str">
        <f t="shared" si="52"/>
        <v/>
      </c>
      <c r="AI105" t="str">
        <f t="shared" si="53"/>
        <v/>
      </c>
      <c r="AJ105" t="str">
        <f t="shared" si="54"/>
        <v/>
      </c>
      <c r="AK105">
        <f t="shared" si="55"/>
        <v>1.000105</v>
      </c>
      <c r="AL105" t="str">
        <f>IF($A105="","",INDEX(games!$J:$J,ROW())&amp;"")</f>
        <v/>
      </c>
    </row>
    <row r="106" spans="1:38" x14ac:dyDescent="0.25">
      <c r="A106" t="str">
        <f>IF(TRIM(INDEX(games!$A:$A,ROW()))="","",TRIM(INDEX(games!$A:$A,ROW())))</f>
        <v>Candies 'n Curses</v>
      </c>
      <c r="B106">
        <f>IF(OR($A106="",INDEX(games!$B:$B,ROW())=""),"",INDEX(games!$B:$B,ROW()))</f>
        <v>2018</v>
      </c>
      <c r="C106" t="str">
        <f>IF(OR($A106="",INDEX(games!$C:$C,ROW())=""),"",INDEX(games!$C:$C,ROW()))</f>
        <v>Action</v>
      </c>
      <c r="D106">
        <f t="shared" si="28"/>
        <v>1</v>
      </c>
      <c r="E106">
        <f t="shared" si="29"/>
        <v>1</v>
      </c>
      <c r="F106">
        <f t="shared" si="30"/>
        <v>4</v>
      </c>
      <c r="G106">
        <f t="shared" si="31"/>
        <v>2018</v>
      </c>
      <c r="H106">
        <f t="shared" si="32"/>
        <v>1.0920000000000001</v>
      </c>
      <c r="I106" t="e">
        <f t="shared" si="33"/>
        <v>#N/A</v>
      </c>
      <c r="J106" t="e">
        <f t="shared" si="34"/>
        <v>#N/A</v>
      </c>
      <c r="K106" t="e">
        <f t="shared" si="35"/>
        <v>#N/A</v>
      </c>
      <c r="L106" t="e">
        <f t="shared" si="36"/>
        <v>#N/A</v>
      </c>
      <c r="M106" t="e">
        <f t="shared" si="37"/>
        <v>#N/A</v>
      </c>
      <c r="N106" t="e">
        <f t="shared" si="38"/>
        <v>#N/A</v>
      </c>
      <c r="O106">
        <f t="shared" si="39"/>
        <v>1.0001059999999999</v>
      </c>
      <c r="P106" t="str">
        <f>IF(OR($A106="",INDEX(games!$H:$H,ROW())=""),"",INDEX(games!$H:$H,ROW()))</f>
        <v>Yes</v>
      </c>
      <c r="Q106">
        <f t="shared" si="40"/>
        <v>1.0001059999999999</v>
      </c>
      <c r="T106">
        <f t="shared" si="41"/>
        <v>2017</v>
      </c>
      <c r="U106">
        <f t="shared" si="42"/>
        <v>2026</v>
      </c>
      <c r="V106">
        <f t="shared" si="43"/>
        <v>9</v>
      </c>
      <c r="W106" t="str">
        <f>IF(TRIM(INDEX(connections!$A:$A,ROW()))="","",TRIM(INDEX(connections!$A:$A,ROW())))</f>
        <v>Slay the Spire</v>
      </c>
      <c r="X106" t="str">
        <f>IF($W106="","",TRIM(INDEX(connections!$B:$B,ROW())))</f>
        <v>Barda</v>
      </c>
      <c r="Y106">
        <f t="shared" si="44"/>
        <v>735</v>
      </c>
      <c r="Z106">
        <f t="shared" si="45"/>
        <v>60</v>
      </c>
      <c r="AA106" t="str">
        <f t="shared" si="46"/>
        <v>Yes</v>
      </c>
      <c r="AB106" t="str">
        <f t="shared" si="47"/>
        <v/>
      </c>
      <c r="AC106" t="str">
        <f t="shared" si="48"/>
        <v/>
      </c>
      <c r="AD106">
        <f t="shared" si="49"/>
        <v>1</v>
      </c>
      <c r="AE106" t="str">
        <f t="shared" si="50"/>
        <v/>
      </c>
      <c r="AG106">
        <f t="shared" si="51"/>
        <v>1</v>
      </c>
      <c r="AH106" t="str">
        <f t="shared" si="52"/>
        <v>Yes</v>
      </c>
      <c r="AI106">
        <f t="shared" si="53"/>
        <v>1</v>
      </c>
      <c r="AJ106">
        <f t="shared" si="54"/>
        <v>1.0001059999999999</v>
      </c>
      <c r="AK106" t="str">
        <f t="shared" si="55"/>
        <v/>
      </c>
      <c r="AL106" t="str">
        <f>IF($A106="","",INDEX(games!$J:$J,ROW())&amp;"")</f>
        <v/>
      </c>
    </row>
    <row r="107" spans="1:38" x14ac:dyDescent="0.25">
      <c r="A107" t="str">
        <f>IF(TRIM(INDEX(games!$A:$A,ROW()))="","",TRIM(INDEX(games!$A:$A,ROW())))</f>
        <v>Captain Forever Remix</v>
      </c>
      <c r="B107">
        <f>IF(OR($A107="",INDEX(games!$B:$B,ROW())=""),"",INDEX(games!$B:$B,ROW()))</f>
        <v>2016</v>
      </c>
      <c r="C107" t="str">
        <f>IF(OR($A107="",INDEX(games!$C:$C,ROW())=""),"",INDEX(games!$C:$C,ROW()))</f>
        <v>Action</v>
      </c>
      <c r="D107">
        <f t="shared" si="28"/>
        <v>0</v>
      </c>
      <c r="E107">
        <f t="shared" si="29"/>
        <v>1</v>
      </c>
      <c r="F107">
        <f t="shared" si="30"/>
        <v>5</v>
      </c>
      <c r="G107">
        <f t="shared" si="31"/>
        <v>2016</v>
      </c>
      <c r="H107">
        <f t="shared" si="32"/>
        <v>1.115</v>
      </c>
      <c r="I107" t="e">
        <f t="shared" si="33"/>
        <v>#N/A</v>
      </c>
      <c r="J107" t="e">
        <f t="shared" si="34"/>
        <v>#N/A</v>
      </c>
      <c r="K107" t="e">
        <f t="shared" si="35"/>
        <v>#N/A</v>
      </c>
      <c r="L107" t="e">
        <f t="shared" si="36"/>
        <v>#N/A</v>
      </c>
      <c r="M107" t="e">
        <f t="shared" si="37"/>
        <v>#N/A</v>
      </c>
      <c r="N107" t="e">
        <f t="shared" si="38"/>
        <v>#N/A</v>
      </c>
      <c r="O107">
        <f t="shared" si="39"/>
        <v>1.07E-4</v>
      </c>
      <c r="P107" t="str">
        <f>IF(OR($A107="",INDEX(games!$H:$H,ROW())=""),"",INDEX(games!$H:$H,ROW()))</f>
        <v>Yes</v>
      </c>
      <c r="Q107">
        <f t="shared" si="40"/>
        <v>1.07E-4</v>
      </c>
      <c r="T107">
        <f t="shared" si="41"/>
        <v>1987</v>
      </c>
      <c r="U107">
        <f t="shared" si="42"/>
        <v>2015</v>
      </c>
      <c r="V107">
        <f t="shared" si="43"/>
        <v>28</v>
      </c>
      <c r="W107" t="str">
        <f>IF(TRIM(INDEX(connections!$A:$A,ROW()))="","",TRIM(INDEX(connections!$A:$A,ROW())))</f>
        <v>NetHack</v>
      </c>
      <c r="X107" t="str">
        <f>IF($W107="","",TRIM(INDEX(connections!$B:$B,ROW())))</f>
        <v>Barony</v>
      </c>
      <c r="Y107">
        <f t="shared" si="44"/>
        <v>532</v>
      </c>
      <c r="Z107">
        <f t="shared" si="45"/>
        <v>61</v>
      </c>
      <c r="AA107" t="str">
        <f t="shared" si="46"/>
        <v>Yes</v>
      </c>
      <c r="AB107" t="str">
        <f t="shared" si="47"/>
        <v>Yes</v>
      </c>
      <c r="AC107">
        <f t="shared" si="48"/>
        <v>1</v>
      </c>
      <c r="AD107">
        <f t="shared" si="49"/>
        <v>1</v>
      </c>
      <c r="AE107" t="str">
        <f t="shared" si="50"/>
        <v/>
      </c>
      <c r="AG107">
        <f t="shared" si="51"/>
        <v>0</v>
      </c>
      <c r="AH107" t="str">
        <f t="shared" si="52"/>
        <v/>
      </c>
      <c r="AI107" t="str">
        <f t="shared" si="53"/>
        <v/>
      </c>
      <c r="AJ107" t="str">
        <f t="shared" si="54"/>
        <v/>
      </c>
      <c r="AK107" t="str">
        <f t="shared" si="55"/>
        <v/>
      </c>
      <c r="AL107" t="str">
        <f>IF($A107="","",INDEX(games!$J:$J,ROW())&amp;"")</f>
        <v>https://store.steampowered.com/app/298560/Captain_Forever_Remix/</v>
      </c>
    </row>
    <row r="108" spans="1:38" x14ac:dyDescent="0.25">
      <c r="A108" t="str">
        <f>IF(TRIM(INDEX(games!$A:$A,ROW()))="","",TRIM(INDEX(games!$A:$A,ROW())))</f>
        <v>Cardinal Quest</v>
      </c>
      <c r="B108">
        <f>IF(OR($A108="",INDEX(games!$B:$B,ROW())=""),"",INDEX(games!$B:$B,ROW()))</f>
        <v>2010</v>
      </c>
      <c r="C108" t="str">
        <f>IF(OR($A108="",INDEX(games!$C:$C,ROW())=""),"",INDEX(games!$C:$C,ROW()))</f>
        <v>Traditional</v>
      </c>
      <c r="D108">
        <f t="shared" si="28"/>
        <v>8</v>
      </c>
      <c r="E108">
        <f t="shared" si="29"/>
        <v>4</v>
      </c>
      <c r="F108">
        <f t="shared" si="30"/>
        <v>6</v>
      </c>
      <c r="G108" t="e">
        <f t="shared" si="31"/>
        <v>#N/A</v>
      </c>
      <c r="H108" t="e">
        <f t="shared" si="32"/>
        <v>#N/A</v>
      </c>
      <c r="I108" t="e">
        <f t="shared" si="33"/>
        <v>#N/A</v>
      </c>
      <c r="J108" t="e">
        <f t="shared" si="34"/>
        <v>#N/A</v>
      </c>
      <c r="K108" t="e">
        <f t="shared" si="35"/>
        <v>#N/A</v>
      </c>
      <c r="L108" t="e">
        <f t="shared" si="36"/>
        <v>#N/A</v>
      </c>
      <c r="M108">
        <f t="shared" si="37"/>
        <v>2010</v>
      </c>
      <c r="N108">
        <f t="shared" si="38"/>
        <v>4.1379999999999999</v>
      </c>
      <c r="O108">
        <f t="shared" si="39"/>
        <v>8.0001080000000009</v>
      </c>
      <c r="P108" t="str">
        <f>IF(OR($A108="",INDEX(games!$H:$H,ROW())=""),"",INDEX(games!$H:$H,ROW()))</f>
        <v/>
      </c>
      <c r="Q108" t="str">
        <f t="shared" si="40"/>
        <v/>
      </c>
      <c r="T108">
        <f t="shared" si="41"/>
        <v>2008</v>
      </c>
      <c r="U108">
        <f t="shared" si="42"/>
        <v>2015</v>
      </c>
      <c r="V108">
        <f t="shared" si="43"/>
        <v>7</v>
      </c>
      <c r="W108" t="str">
        <f>IF(TRIM(INDEX(connections!$A:$A,ROW()))="","",TRIM(INDEX(connections!$A:$A,ROW())))</f>
        <v>Spelunky Classic</v>
      </c>
      <c r="X108" t="str">
        <f>IF($W108="","",TRIM(INDEX(connections!$B:$B,ROW())))</f>
        <v>Barony</v>
      </c>
      <c r="Y108">
        <f t="shared" si="44"/>
        <v>763</v>
      </c>
      <c r="Z108">
        <f t="shared" si="45"/>
        <v>61</v>
      </c>
      <c r="AA108" t="str">
        <f t="shared" si="46"/>
        <v>Yes</v>
      </c>
      <c r="AB108" t="str">
        <f t="shared" si="47"/>
        <v>Yes</v>
      </c>
      <c r="AC108">
        <f t="shared" si="48"/>
        <v>1</v>
      </c>
      <c r="AD108">
        <f t="shared" si="49"/>
        <v>0</v>
      </c>
      <c r="AE108" t="str">
        <f t="shared" si="50"/>
        <v/>
      </c>
      <c r="AG108">
        <f t="shared" si="51"/>
        <v>5</v>
      </c>
      <c r="AH108" t="str">
        <f t="shared" si="52"/>
        <v/>
      </c>
      <c r="AI108" t="str">
        <f t="shared" si="53"/>
        <v/>
      </c>
      <c r="AJ108" t="str">
        <f t="shared" si="54"/>
        <v/>
      </c>
      <c r="AK108">
        <f t="shared" si="55"/>
        <v>5.000108</v>
      </c>
      <c r="AL108" t="str">
        <f>IF($A108="","",INDEX(games!$J:$J,ROW())&amp;"")</f>
        <v/>
      </c>
    </row>
    <row r="109" spans="1:38" x14ac:dyDescent="0.25">
      <c r="A109" t="str">
        <f>IF(TRIM(INDEX(games!$A:$A,ROW()))="","",TRIM(INDEX(games!$A:$A,ROW())))</f>
        <v>Cardinal Quest 2</v>
      </c>
      <c r="B109">
        <f>IF(OR($A109="",INDEX(games!$B:$B,ROW())=""),"",INDEX(games!$B:$B,ROW()))</f>
        <v>2014</v>
      </c>
      <c r="C109" t="str">
        <f>IF(OR($A109="",INDEX(games!$C:$C,ROW())=""),"",INDEX(games!$C:$C,ROW()))</f>
        <v>Traditional</v>
      </c>
      <c r="D109">
        <f t="shared" si="28"/>
        <v>1</v>
      </c>
      <c r="E109">
        <f t="shared" si="29"/>
        <v>4</v>
      </c>
      <c r="F109">
        <f t="shared" si="30"/>
        <v>7</v>
      </c>
      <c r="G109" t="e">
        <f t="shared" si="31"/>
        <v>#N/A</v>
      </c>
      <c r="H109" t="e">
        <f t="shared" si="32"/>
        <v>#N/A</v>
      </c>
      <c r="I109" t="e">
        <f t="shared" si="33"/>
        <v>#N/A</v>
      </c>
      <c r="J109" t="e">
        <f t="shared" si="34"/>
        <v>#N/A</v>
      </c>
      <c r="K109" t="e">
        <f t="shared" si="35"/>
        <v>#N/A</v>
      </c>
      <c r="L109" t="e">
        <f t="shared" si="36"/>
        <v>#N/A</v>
      </c>
      <c r="M109">
        <f t="shared" si="37"/>
        <v>2014</v>
      </c>
      <c r="N109">
        <f t="shared" si="38"/>
        <v>4.1609999999999996</v>
      </c>
      <c r="O109">
        <f t="shared" si="39"/>
        <v>1.0001089999999999</v>
      </c>
      <c r="P109" t="str">
        <f>IF(OR($A109="",INDEX(games!$H:$H,ROW())=""),"",INDEX(games!$H:$H,ROW()))</f>
        <v/>
      </c>
      <c r="Q109" t="str">
        <f t="shared" si="40"/>
        <v/>
      </c>
      <c r="T109">
        <f t="shared" si="41"/>
        <v>1980</v>
      </c>
      <c r="U109">
        <f t="shared" si="42"/>
        <v>1998</v>
      </c>
      <c r="V109">
        <f t="shared" si="43"/>
        <v>18</v>
      </c>
      <c r="W109" t="str">
        <f>IF(TRIM(INDEX(connections!$A:$A,ROW()))="","",TRIM(INDEX(connections!$A:$A,ROW())))</f>
        <v>Rogue</v>
      </c>
      <c r="X109" t="str">
        <f>IF($W109="","",TRIM(INDEX(connections!$B:$B,ROW())))</f>
        <v>Baroque</v>
      </c>
      <c r="Y109">
        <f t="shared" si="44"/>
        <v>659</v>
      </c>
      <c r="Z109">
        <f t="shared" si="45"/>
        <v>62</v>
      </c>
      <c r="AA109" t="str">
        <f t="shared" si="46"/>
        <v>Yes</v>
      </c>
      <c r="AB109" t="str">
        <f t="shared" si="47"/>
        <v/>
      </c>
      <c r="AC109" t="str">
        <f t="shared" si="48"/>
        <v/>
      </c>
      <c r="AD109">
        <f t="shared" si="49"/>
        <v>1</v>
      </c>
      <c r="AE109" t="str">
        <f t="shared" si="50"/>
        <v/>
      </c>
      <c r="AG109">
        <f t="shared" si="51"/>
        <v>0</v>
      </c>
      <c r="AH109" t="str">
        <f t="shared" si="52"/>
        <v/>
      </c>
      <c r="AI109" t="str">
        <f t="shared" si="53"/>
        <v/>
      </c>
      <c r="AJ109" t="str">
        <f t="shared" si="54"/>
        <v/>
      </c>
      <c r="AK109" t="str">
        <f t="shared" si="55"/>
        <v/>
      </c>
      <c r="AL109" t="str">
        <f>IF($A109="","",INDEX(games!$J:$J,ROW())&amp;"")</f>
        <v>https://store.steampowered.com/app/378030/Cardinal_Quest_2/</v>
      </c>
    </row>
    <row r="110" spans="1:38" x14ac:dyDescent="0.25">
      <c r="A110" t="str">
        <f>IF(TRIM(INDEX(games!$A:$A,ROW()))="","",TRIM(INDEX(games!$A:$A,ROW())))</f>
        <v>Castle of the Winds</v>
      </c>
      <c r="B110">
        <f>IF(OR($A110="",INDEX(games!$B:$B,ROW())=""),"",INDEX(games!$B:$B,ROW()))</f>
        <v>1994</v>
      </c>
      <c r="C110" t="str">
        <f>IF(OR($A110="",INDEX(games!$C:$C,ROW())=""),"",INDEX(games!$C:$C,ROW()))</f>
        <v>Traditional</v>
      </c>
      <c r="D110">
        <f t="shared" si="28"/>
        <v>5</v>
      </c>
      <c r="E110">
        <f t="shared" si="29"/>
        <v>4</v>
      </c>
      <c r="F110">
        <f t="shared" si="30"/>
        <v>8</v>
      </c>
      <c r="G110" t="e">
        <f t="shared" si="31"/>
        <v>#N/A</v>
      </c>
      <c r="H110" t="e">
        <f t="shared" si="32"/>
        <v>#N/A</v>
      </c>
      <c r="I110" t="e">
        <f t="shared" si="33"/>
        <v>#N/A</v>
      </c>
      <c r="J110" t="e">
        <f t="shared" si="34"/>
        <v>#N/A</v>
      </c>
      <c r="K110" t="e">
        <f t="shared" si="35"/>
        <v>#N/A</v>
      </c>
      <c r="L110" t="e">
        <f t="shared" si="36"/>
        <v>#N/A</v>
      </c>
      <c r="M110">
        <f t="shared" si="37"/>
        <v>1994</v>
      </c>
      <c r="N110">
        <f t="shared" si="38"/>
        <v>4.1840000000000002</v>
      </c>
      <c r="O110">
        <f t="shared" si="39"/>
        <v>5.0001100000000003</v>
      </c>
      <c r="P110" t="str">
        <f>IF(OR($A110="",INDEX(games!$H:$H,ROW())=""),"",INDEX(games!$H:$H,ROW()))</f>
        <v>Yes</v>
      </c>
      <c r="Q110">
        <f t="shared" si="40"/>
        <v>5.0001100000000003</v>
      </c>
      <c r="T110">
        <f t="shared" si="41"/>
        <v>1993</v>
      </c>
      <c r="U110">
        <f t="shared" si="42"/>
        <v>1998</v>
      </c>
      <c r="V110">
        <f t="shared" si="43"/>
        <v>5</v>
      </c>
      <c r="W110" t="str">
        <f>IF(TRIM(INDEX(connections!$A:$A,ROW()))="","",TRIM(INDEX(connections!$A:$A,ROW())))</f>
        <v>Torneko's Great Adventure: Mystery Dungeon</v>
      </c>
      <c r="X110" t="str">
        <f>IF($W110="","",TRIM(INDEX(connections!$B:$B,ROW())))</f>
        <v>Baroque</v>
      </c>
      <c r="Y110">
        <f t="shared" si="44"/>
        <v>863</v>
      </c>
      <c r="Z110">
        <f t="shared" si="45"/>
        <v>62</v>
      </c>
      <c r="AA110" t="str">
        <f t="shared" si="46"/>
        <v>Yes</v>
      </c>
      <c r="AB110" t="str">
        <f t="shared" si="47"/>
        <v/>
      </c>
      <c r="AC110" t="str">
        <f t="shared" si="48"/>
        <v/>
      </c>
      <c r="AD110">
        <f t="shared" si="49"/>
        <v>1</v>
      </c>
      <c r="AE110" t="str">
        <f t="shared" si="50"/>
        <v/>
      </c>
      <c r="AG110">
        <f t="shared" si="51"/>
        <v>5</v>
      </c>
      <c r="AH110" t="str">
        <f t="shared" si="52"/>
        <v>Yes</v>
      </c>
      <c r="AI110">
        <f t="shared" si="53"/>
        <v>5</v>
      </c>
      <c r="AJ110">
        <f t="shared" si="54"/>
        <v>5.0001100000000003</v>
      </c>
      <c r="AK110" t="str">
        <f t="shared" si="55"/>
        <v/>
      </c>
      <c r="AL110" t="str">
        <f>IF($A110="","",INDEX(games!$J:$J,ROW())&amp;"")</f>
        <v/>
      </c>
    </row>
    <row r="111" spans="1:38" x14ac:dyDescent="0.25">
      <c r="A111" t="str">
        <f>IF(TRIM(INDEX(games!$A:$A,ROW()))="","",TRIM(INDEX(games!$A:$A,ROW())))</f>
        <v>CastlevaniaRL</v>
      </c>
      <c r="B111">
        <f>IF(OR($A111="",INDEX(games!$B:$B,ROW())=""),"",INDEX(games!$B:$B,ROW()))</f>
        <v>2005</v>
      </c>
      <c r="C111" t="str">
        <f>IF(OR($A111="",INDEX(games!$C:$C,ROW())=""),"",INDEX(games!$C:$C,ROW()))</f>
        <v>Traditional</v>
      </c>
      <c r="D111">
        <f t="shared" si="28"/>
        <v>1</v>
      </c>
      <c r="E111">
        <f t="shared" si="29"/>
        <v>4</v>
      </c>
      <c r="F111">
        <f t="shared" si="30"/>
        <v>9</v>
      </c>
      <c r="G111" t="e">
        <f t="shared" si="31"/>
        <v>#N/A</v>
      </c>
      <c r="H111" t="e">
        <f t="shared" si="32"/>
        <v>#N/A</v>
      </c>
      <c r="I111" t="e">
        <f t="shared" si="33"/>
        <v>#N/A</v>
      </c>
      <c r="J111" t="e">
        <f t="shared" si="34"/>
        <v>#N/A</v>
      </c>
      <c r="K111" t="e">
        <f t="shared" si="35"/>
        <v>#N/A</v>
      </c>
      <c r="L111" t="e">
        <f t="shared" si="36"/>
        <v>#N/A</v>
      </c>
      <c r="M111">
        <f t="shared" si="37"/>
        <v>2005</v>
      </c>
      <c r="N111">
        <f t="shared" si="38"/>
        <v>4.2069999999999999</v>
      </c>
      <c r="O111">
        <f t="shared" si="39"/>
        <v>1.000111</v>
      </c>
      <c r="P111" t="str">
        <f>IF(OR($A111="",INDEX(games!$H:$H,ROW())=""),"",INDEX(games!$H:$H,ROW()))</f>
        <v>Yes</v>
      </c>
      <c r="Q111">
        <f t="shared" si="40"/>
        <v>1.000111</v>
      </c>
      <c r="T111">
        <f t="shared" si="41"/>
        <v>1998</v>
      </c>
      <c r="U111">
        <f t="shared" si="42"/>
        <v>2007</v>
      </c>
      <c r="V111">
        <f t="shared" si="43"/>
        <v>9</v>
      </c>
      <c r="W111" t="str">
        <f>IF(TRIM(INDEX(connections!$A:$A,ROW()))="","",TRIM(INDEX(connections!$A:$A,ROW())))</f>
        <v>Baroque</v>
      </c>
      <c r="X111" t="str">
        <f>IF($W111="","",TRIM(INDEX(connections!$B:$B,ROW())))</f>
        <v>Baroque (2007)</v>
      </c>
      <c r="Y111">
        <f t="shared" si="44"/>
        <v>62</v>
      </c>
      <c r="Z111">
        <f t="shared" si="45"/>
        <v>63</v>
      </c>
      <c r="AA111" t="str">
        <f t="shared" si="46"/>
        <v/>
      </c>
      <c r="AB111" t="str">
        <f t="shared" si="47"/>
        <v/>
      </c>
      <c r="AC111" t="str">
        <f t="shared" si="48"/>
        <v/>
      </c>
      <c r="AD111">
        <f t="shared" si="49"/>
        <v>0</v>
      </c>
      <c r="AE111" t="str">
        <f t="shared" si="50"/>
        <v/>
      </c>
      <c r="AG111">
        <f t="shared" si="51"/>
        <v>1</v>
      </c>
      <c r="AH111" t="str">
        <f t="shared" si="52"/>
        <v>Yes</v>
      </c>
      <c r="AI111">
        <f t="shared" si="53"/>
        <v>1</v>
      </c>
      <c r="AJ111">
        <f t="shared" si="54"/>
        <v>1.000111</v>
      </c>
      <c r="AK111" t="str">
        <f t="shared" si="55"/>
        <v/>
      </c>
      <c r="AL111" t="str">
        <f>IF($A111="","",INDEX(games!$J:$J,ROW())&amp;"")</f>
        <v/>
      </c>
    </row>
    <row r="112" spans="1:38" x14ac:dyDescent="0.25">
      <c r="A112" t="str">
        <f>IF(TRIM(INDEX(games!$A:$A,ROW()))="","",TRIM(INDEX(games!$A:$A,ROW())))</f>
        <v>Cat God Ranch</v>
      </c>
      <c r="B112">
        <f>IF(OR($A112="",INDEX(games!$B:$B,ROW())=""),"",INDEX(games!$B:$B,ROW()))</f>
        <v>2024</v>
      </c>
      <c r="C112" t="str">
        <f>IF(OR($A112="",INDEX(games!$C:$C,ROW())=""),"",INDEX(games!$C:$C,ROW()))</f>
        <v>Deckbuilder</v>
      </c>
      <c r="D112">
        <f t="shared" si="28"/>
        <v>1</v>
      </c>
      <c r="E112">
        <f t="shared" si="29"/>
        <v>3</v>
      </c>
      <c r="F112">
        <f t="shared" si="30"/>
        <v>10</v>
      </c>
      <c r="G112" t="e">
        <f t="shared" si="31"/>
        <v>#N/A</v>
      </c>
      <c r="H112" t="e">
        <f t="shared" si="32"/>
        <v>#N/A</v>
      </c>
      <c r="I112" t="e">
        <f t="shared" si="33"/>
        <v>#N/A</v>
      </c>
      <c r="J112" t="e">
        <f t="shared" si="34"/>
        <v>#N/A</v>
      </c>
      <c r="K112">
        <f t="shared" si="35"/>
        <v>2024</v>
      </c>
      <c r="L112">
        <f t="shared" si="36"/>
        <v>3.23</v>
      </c>
      <c r="M112" t="e">
        <f t="shared" si="37"/>
        <v>#N/A</v>
      </c>
      <c r="N112" t="e">
        <f t="shared" si="38"/>
        <v>#N/A</v>
      </c>
      <c r="O112">
        <f t="shared" si="39"/>
        <v>1.0001119999999999</v>
      </c>
      <c r="P112" t="str">
        <f>IF(OR($A112="",INDEX(games!$H:$H,ROW())=""),"",INDEX(games!$H:$H,ROW()))</f>
        <v/>
      </c>
      <c r="Q112" t="str">
        <f t="shared" si="40"/>
        <v/>
      </c>
      <c r="T112">
        <f t="shared" si="41"/>
        <v>2026</v>
      </c>
      <c r="U112">
        <f t="shared" si="42"/>
        <v>2026</v>
      </c>
      <c r="V112">
        <f t="shared" si="43"/>
        <v>0</v>
      </c>
      <c r="W112" t="str">
        <f>IF(TRIM(INDEX(connections!$A:$A,ROW()))="","",TRIM(INDEX(connections!$A:$A,ROW())))</f>
        <v>Oaken Tower</v>
      </c>
      <c r="X112" t="str">
        <f>IF($W112="","",TRIM(INDEX(connections!$B:$B,ROW())))</f>
        <v>Batomon Showdown</v>
      </c>
      <c r="Y112">
        <f t="shared" si="44"/>
        <v>552</v>
      </c>
      <c r="Z112">
        <f t="shared" si="45"/>
        <v>64</v>
      </c>
      <c r="AA112" t="str">
        <f t="shared" si="46"/>
        <v/>
      </c>
      <c r="AB112" t="str">
        <f t="shared" si="47"/>
        <v>Yes</v>
      </c>
      <c r="AC112" t="str">
        <f t="shared" si="48"/>
        <v/>
      </c>
      <c r="AD112">
        <f t="shared" si="49"/>
        <v>0</v>
      </c>
      <c r="AE112" t="str">
        <f t="shared" si="50"/>
        <v/>
      </c>
      <c r="AG112">
        <f t="shared" si="51"/>
        <v>1</v>
      </c>
      <c r="AH112" t="str">
        <f t="shared" si="52"/>
        <v/>
      </c>
      <c r="AI112" t="str">
        <f t="shared" si="53"/>
        <v/>
      </c>
      <c r="AJ112" t="str">
        <f t="shared" si="54"/>
        <v/>
      </c>
      <c r="AK112">
        <f t="shared" si="55"/>
        <v>1.0001119999999999</v>
      </c>
      <c r="AL112" t="str">
        <f>IF($A112="","",INDEX(games!$J:$J,ROW())&amp;"")</f>
        <v/>
      </c>
    </row>
    <row r="113" spans="1:38" x14ac:dyDescent="0.25">
      <c r="A113" t="str">
        <f>IF(TRIM(INDEX(games!$A:$A,ROW()))="","",TRIM(INDEX(games!$A:$A,ROW())))</f>
        <v>Cataclysm</v>
      </c>
      <c r="B113">
        <f>IF(OR($A113="",INDEX(games!$B:$B,ROW())=""),"",INDEX(games!$B:$B,ROW()))</f>
        <v>2010</v>
      </c>
      <c r="C113" t="str">
        <f>IF(OR($A113="",INDEX(games!$C:$C,ROW())=""),"",INDEX(games!$C:$C,ROW()))</f>
        <v>Traditional</v>
      </c>
      <c r="D113">
        <f t="shared" si="28"/>
        <v>3</v>
      </c>
      <c r="E113">
        <f t="shared" si="29"/>
        <v>4</v>
      </c>
      <c r="F113">
        <f t="shared" si="30"/>
        <v>11</v>
      </c>
      <c r="G113" t="e">
        <f t="shared" si="31"/>
        <v>#N/A</v>
      </c>
      <c r="H113" t="e">
        <f t="shared" si="32"/>
        <v>#N/A</v>
      </c>
      <c r="I113" t="e">
        <f t="shared" si="33"/>
        <v>#N/A</v>
      </c>
      <c r="J113" t="e">
        <f t="shared" si="34"/>
        <v>#N/A</v>
      </c>
      <c r="K113" t="e">
        <f t="shared" si="35"/>
        <v>#N/A</v>
      </c>
      <c r="L113" t="e">
        <f t="shared" si="36"/>
        <v>#N/A</v>
      </c>
      <c r="M113">
        <f t="shared" si="37"/>
        <v>2010</v>
      </c>
      <c r="N113">
        <f t="shared" si="38"/>
        <v>4.2530000000000001</v>
      </c>
      <c r="O113">
        <f t="shared" si="39"/>
        <v>3.0001129999999998</v>
      </c>
      <c r="P113" t="str">
        <f>IF(OR($A113="",INDEX(games!$H:$H,ROW())=""),"",INDEX(games!$H:$H,ROW()))</f>
        <v>Yes</v>
      </c>
      <c r="Q113">
        <f t="shared" si="40"/>
        <v>3.0001129999999998</v>
      </c>
      <c r="T113">
        <f t="shared" si="41"/>
        <v>2019</v>
      </c>
      <c r="U113">
        <f t="shared" si="42"/>
        <v>2026</v>
      </c>
      <c r="V113">
        <f t="shared" si="43"/>
        <v>7</v>
      </c>
      <c r="W113" t="str">
        <f>IF(TRIM(INDEX(connections!$A:$A,ROW()))="","",TRIM(INDEX(connections!$A:$A,ROW())))</f>
        <v>Teamfight Tactics</v>
      </c>
      <c r="X113" t="str">
        <f>IF($W113="","",TRIM(INDEX(connections!$B:$B,ROW())))</f>
        <v>Batomon Showdown</v>
      </c>
      <c r="Y113">
        <f t="shared" si="44"/>
        <v>816</v>
      </c>
      <c r="Z113">
        <f t="shared" si="45"/>
        <v>64</v>
      </c>
      <c r="AA113" t="str">
        <f t="shared" si="46"/>
        <v/>
      </c>
      <c r="AB113" t="str">
        <f t="shared" si="47"/>
        <v>Yes</v>
      </c>
      <c r="AC113" t="str">
        <f t="shared" si="48"/>
        <v/>
      </c>
      <c r="AD113">
        <f t="shared" si="49"/>
        <v>0</v>
      </c>
      <c r="AE113" t="str">
        <f t="shared" si="50"/>
        <v/>
      </c>
      <c r="AG113">
        <f t="shared" si="51"/>
        <v>2</v>
      </c>
      <c r="AH113" t="str">
        <f t="shared" si="52"/>
        <v>Yes</v>
      </c>
      <c r="AI113">
        <f t="shared" si="53"/>
        <v>2</v>
      </c>
      <c r="AJ113">
        <f t="shared" si="54"/>
        <v>2.0001129999999998</v>
      </c>
      <c r="AK113" t="str">
        <f t="shared" si="55"/>
        <v/>
      </c>
      <c r="AL113" t="str">
        <f>IF($A113="","",INDEX(games!$J:$J,ROW())&amp;"")</f>
        <v/>
      </c>
    </row>
    <row r="114" spans="1:38" x14ac:dyDescent="0.25">
      <c r="A114" t="str">
        <f>IF(TRIM(INDEX(games!$A:$A,ROW()))="","",TRIM(INDEX(games!$A:$A,ROW())))</f>
        <v>Cataclysm: Bright Nights</v>
      </c>
      <c r="B114">
        <f>IF(OR($A114="",INDEX(games!$B:$B,ROW())=""),"",INDEX(games!$B:$B,ROW()))</f>
        <v>2020</v>
      </c>
      <c r="C114" t="str">
        <f>IF(OR($A114="",INDEX(games!$C:$C,ROW())=""),"",INDEX(games!$C:$C,ROW()))</f>
        <v>Traditional</v>
      </c>
      <c r="D114">
        <f t="shared" si="28"/>
        <v>1</v>
      </c>
      <c r="E114">
        <f t="shared" si="29"/>
        <v>4</v>
      </c>
      <c r="F114">
        <f t="shared" si="30"/>
        <v>12</v>
      </c>
      <c r="G114" t="e">
        <f t="shared" si="31"/>
        <v>#N/A</v>
      </c>
      <c r="H114" t="e">
        <f t="shared" si="32"/>
        <v>#N/A</v>
      </c>
      <c r="I114" t="e">
        <f t="shared" si="33"/>
        <v>#N/A</v>
      </c>
      <c r="J114" t="e">
        <f t="shared" si="34"/>
        <v>#N/A</v>
      </c>
      <c r="K114" t="e">
        <f t="shared" si="35"/>
        <v>#N/A</v>
      </c>
      <c r="L114" t="e">
        <f t="shared" si="36"/>
        <v>#N/A</v>
      </c>
      <c r="M114">
        <f t="shared" si="37"/>
        <v>2020</v>
      </c>
      <c r="N114">
        <f t="shared" si="38"/>
        <v>4.2759999999999998</v>
      </c>
      <c r="O114">
        <f t="shared" si="39"/>
        <v>1.0001139999999999</v>
      </c>
      <c r="P114" t="str">
        <f>IF(OR($A114="",INDEX(games!$H:$H,ROW())=""),"",INDEX(games!$H:$H,ROW()))</f>
        <v>Yes</v>
      </c>
      <c r="Q114">
        <f t="shared" si="40"/>
        <v>1.0001139999999999</v>
      </c>
      <c r="T114">
        <f t="shared" si="41"/>
        <v>2025</v>
      </c>
      <c r="U114">
        <f t="shared" si="42"/>
        <v>2026</v>
      </c>
      <c r="V114">
        <f t="shared" si="43"/>
        <v>1</v>
      </c>
      <c r="W114" t="str">
        <f>IF(TRIM(INDEX(connections!$A:$A,ROW()))="","",TRIM(INDEX(connections!$A:$A,ROW())))</f>
        <v>The Bazaar</v>
      </c>
      <c r="X114" t="str">
        <f>IF($W114="","",TRIM(INDEX(connections!$B:$B,ROW())))</f>
        <v>Batomon Showdown</v>
      </c>
      <c r="Y114">
        <f t="shared" si="44"/>
        <v>823</v>
      </c>
      <c r="Z114">
        <f t="shared" si="45"/>
        <v>64</v>
      </c>
      <c r="AA114" t="str">
        <f t="shared" si="46"/>
        <v/>
      </c>
      <c r="AB114" t="str">
        <f t="shared" si="47"/>
        <v>Yes</v>
      </c>
      <c r="AC114" t="str">
        <f t="shared" si="48"/>
        <v/>
      </c>
      <c r="AD114">
        <f t="shared" si="49"/>
        <v>0</v>
      </c>
      <c r="AE114" t="str">
        <f t="shared" si="50"/>
        <v/>
      </c>
      <c r="AG114">
        <f t="shared" si="51"/>
        <v>1</v>
      </c>
      <c r="AH114" t="str">
        <f t="shared" si="52"/>
        <v>Yes</v>
      </c>
      <c r="AI114">
        <f t="shared" si="53"/>
        <v>1</v>
      </c>
      <c r="AJ114">
        <f t="shared" si="54"/>
        <v>1.0001139999999999</v>
      </c>
      <c r="AK114" t="str">
        <f t="shared" si="55"/>
        <v/>
      </c>
      <c r="AL114" t="str">
        <f>IF($A114="","",INDEX(games!$J:$J,ROW())&amp;"")</f>
        <v/>
      </c>
    </row>
    <row r="115" spans="1:38" x14ac:dyDescent="0.25">
      <c r="A115" t="str">
        <f>IF(TRIM(INDEX(games!$A:$A,ROW()))="","",TRIM(INDEX(games!$A:$A,ROW())))</f>
        <v>Cataclysm: Dark Days Ahead</v>
      </c>
      <c r="B115">
        <f>IF(OR($A115="",INDEX(games!$B:$B,ROW())=""),"",INDEX(games!$B:$B,ROW()))</f>
        <v>2013</v>
      </c>
      <c r="C115" t="str">
        <f>IF(OR($A115="",INDEX(games!$C:$C,ROW())=""),"",INDEX(games!$C:$C,ROW()))</f>
        <v>Traditional</v>
      </c>
      <c r="D115">
        <f t="shared" si="28"/>
        <v>3</v>
      </c>
      <c r="E115">
        <f t="shared" si="29"/>
        <v>4</v>
      </c>
      <c r="F115">
        <f t="shared" si="30"/>
        <v>13</v>
      </c>
      <c r="G115" t="e">
        <f t="shared" si="31"/>
        <v>#N/A</v>
      </c>
      <c r="H115" t="e">
        <f t="shared" si="32"/>
        <v>#N/A</v>
      </c>
      <c r="I115" t="e">
        <f t="shared" si="33"/>
        <v>#N/A</v>
      </c>
      <c r="J115" t="e">
        <f t="shared" si="34"/>
        <v>#N/A</v>
      </c>
      <c r="K115" t="e">
        <f t="shared" si="35"/>
        <v>#N/A</v>
      </c>
      <c r="L115" t="e">
        <f t="shared" si="36"/>
        <v>#N/A</v>
      </c>
      <c r="M115">
        <f t="shared" si="37"/>
        <v>2013</v>
      </c>
      <c r="N115">
        <f t="shared" si="38"/>
        <v>4.2990000000000004</v>
      </c>
      <c r="O115">
        <f t="shared" si="39"/>
        <v>3.0001150000000001</v>
      </c>
      <c r="P115" t="str">
        <f>IF(OR($A115="",INDEX(games!$H:$H,ROW())=""),"",INDEX(games!$H:$H,ROW()))</f>
        <v>Yes</v>
      </c>
      <c r="Q115">
        <f t="shared" si="40"/>
        <v>3.0001150000000001</v>
      </c>
      <c r="T115">
        <f t="shared" si="41"/>
        <v>2018</v>
      </c>
      <c r="U115">
        <f t="shared" si="42"/>
        <v>2023</v>
      </c>
      <c r="V115">
        <f t="shared" si="43"/>
        <v>5</v>
      </c>
      <c r="W115" t="str">
        <f>IF(TRIM(INDEX(connections!$A:$A,ROW()))="","",TRIM(INDEX(connections!$A:$A,ROW())))</f>
        <v>Dead Cells</v>
      </c>
      <c r="X115" t="str">
        <f>IF($W115="","",TRIM(INDEX(connections!$B:$B,ROW())))</f>
        <v>Battle Shapers</v>
      </c>
      <c r="Y115">
        <f t="shared" si="44"/>
        <v>187</v>
      </c>
      <c r="Z115">
        <f t="shared" si="45"/>
        <v>66</v>
      </c>
      <c r="AA115" t="str">
        <f t="shared" si="46"/>
        <v>Yes</v>
      </c>
      <c r="AB115" t="str">
        <f t="shared" si="47"/>
        <v>Yes</v>
      </c>
      <c r="AC115">
        <f t="shared" si="48"/>
        <v>1</v>
      </c>
      <c r="AD115">
        <f t="shared" si="49"/>
        <v>0</v>
      </c>
      <c r="AE115" t="str">
        <f t="shared" si="50"/>
        <v/>
      </c>
      <c r="AG115">
        <f t="shared" si="51"/>
        <v>3</v>
      </c>
      <c r="AH115" t="str">
        <f t="shared" si="52"/>
        <v>Yes</v>
      </c>
      <c r="AI115">
        <f t="shared" si="53"/>
        <v>3</v>
      </c>
      <c r="AJ115">
        <f t="shared" si="54"/>
        <v>3.0001150000000001</v>
      </c>
      <c r="AK115" t="str">
        <f t="shared" si="55"/>
        <v/>
      </c>
      <c r="AL115" t="str">
        <f>IF($A115="","",INDEX(games!$J:$J,ROW())&amp;"")</f>
        <v/>
      </c>
    </row>
    <row r="116" spans="1:38" x14ac:dyDescent="0.25">
      <c r="A116" t="str">
        <f>IF(TRIM(INDEX(games!$A:$A,ROW()))="","",TRIM(INDEX(games!$A:$A,ROW())))</f>
        <v>Cataclysm: The Last Generation</v>
      </c>
      <c r="B116">
        <f>IF(OR($A116="",INDEX(games!$B:$B,ROW())=""),"",INDEX(games!$B:$B,ROW()))</f>
        <v>2025</v>
      </c>
      <c r="C116" t="str">
        <f>IF(OR($A116="",INDEX(games!$C:$C,ROW())=""),"",INDEX(games!$C:$C,ROW()))</f>
        <v>Traditional</v>
      </c>
      <c r="D116">
        <f t="shared" si="28"/>
        <v>1</v>
      </c>
      <c r="E116">
        <f t="shared" si="29"/>
        <v>4</v>
      </c>
      <c r="F116">
        <f t="shared" si="30"/>
        <v>14</v>
      </c>
      <c r="G116" t="e">
        <f t="shared" si="31"/>
        <v>#N/A</v>
      </c>
      <c r="H116" t="e">
        <f t="shared" si="32"/>
        <v>#N/A</v>
      </c>
      <c r="I116" t="e">
        <f t="shared" si="33"/>
        <v>#N/A</v>
      </c>
      <c r="J116" t="e">
        <f t="shared" si="34"/>
        <v>#N/A</v>
      </c>
      <c r="K116" t="e">
        <f t="shared" si="35"/>
        <v>#N/A</v>
      </c>
      <c r="L116" t="e">
        <f t="shared" si="36"/>
        <v>#N/A</v>
      </c>
      <c r="M116">
        <f t="shared" si="37"/>
        <v>2025</v>
      </c>
      <c r="N116">
        <f t="shared" si="38"/>
        <v>4.3220000000000001</v>
      </c>
      <c r="O116">
        <f t="shared" si="39"/>
        <v>1.000116</v>
      </c>
      <c r="P116" t="str">
        <f>IF(OR($A116="",INDEX(games!$H:$H,ROW())=""),"",INDEX(games!$H:$H,ROW()))</f>
        <v>Yes</v>
      </c>
      <c r="Q116">
        <f t="shared" si="40"/>
        <v>1.000116</v>
      </c>
      <c r="T116">
        <f t="shared" si="41"/>
        <v>2019</v>
      </c>
      <c r="U116">
        <f t="shared" si="42"/>
        <v>2023</v>
      </c>
      <c r="V116">
        <f t="shared" si="43"/>
        <v>4</v>
      </c>
      <c r="W116" t="str">
        <f>IF(TRIM(INDEX(connections!$A:$A,ROW()))="","",TRIM(INDEX(connections!$A:$A,ROW())))</f>
        <v>Hades</v>
      </c>
      <c r="X116" t="str">
        <f>IF($W116="","",TRIM(INDEX(connections!$B:$B,ROW())))</f>
        <v>Battle Shapers</v>
      </c>
      <c r="Y116">
        <f t="shared" si="44"/>
        <v>359</v>
      </c>
      <c r="Z116">
        <f t="shared" si="45"/>
        <v>66</v>
      </c>
      <c r="AA116" t="str">
        <f t="shared" si="46"/>
        <v>Yes</v>
      </c>
      <c r="AB116" t="str">
        <f t="shared" si="47"/>
        <v>Yes</v>
      </c>
      <c r="AC116">
        <f t="shared" si="48"/>
        <v>1</v>
      </c>
      <c r="AD116">
        <f t="shared" si="49"/>
        <v>0</v>
      </c>
      <c r="AE116" t="str">
        <f t="shared" si="50"/>
        <v/>
      </c>
      <c r="AG116">
        <f t="shared" si="51"/>
        <v>1</v>
      </c>
      <c r="AH116" t="str">
        <f t="shared" si="52"/>
        <v>Yes</v>
      </c>
      <c r="AI116">
        <f t="shared" si="53"/>
        <v>1</v>
      </c>
      <c r="AJ116">
        <f t="shared" si="54"/>
        <v>1.000116</v>
      </c>
      <c r="AK116" t="str">
        <f t="shared" si="55"/>
        <v/>
      </c>
      <c r="AL116" t="str">
        <f>IF($A116="","",INDEX(games!$J:$J,ROW())&amp;"")</f>
        <v/>
      </c>
    </row>
    <row r="117" spans="1:38" x14ac:dyDescent="0.25">
      <c r="A117" t="str">
        <f>IF(TRIM(INDEX(games!$A:$A,ROW()))="","",TRIM(INDEX(games!$A:$A,ROW())))</f>
        <v>Catacomb Kids</v>
      </c>
      <c r="B117">
        <f>IF(OR($A117="",INDEX(games!$B:$B,ROW())=""),"",INDEX(games!$B:$B,ROW()))</f>
        <v>2015</v>
      </c>
      <c r="C117" t="str">
        <f>IF(OR($A117="",INDEX(games!$C:$C,ROW())=""),"",INDEX(games!$C:$C,ROW()))</f>
        <v>Action</v>
      </c>
      <c r="D117">
        <f t="shared" si="28"/>
        <v>4</v>
      </c>
      <c r="E117">
        <f t="shared" si="29"/>
        <v>1</v>
      </c>
      <c r="F117">
        <f t="shared" si="30"/>
        <v>15</v>
      </c>
      <c r="G117">
        <f t="shared" si="31"/>
        <v>2015</v>
      </c>
      <c r="H117">
        <f t="shared" si="32"/>
        <v>1.345</v>
      </c>
      <c r="I117" t="e">
        <f t="shared" si="33"/>
        <v>#N/A</v>
      </c>
      <c r="J117" t="e">
        <f t="shared" si="34"/>
        <v>#N/A</v>
      </c>
      <c r="K117" t="e">
        <f t="shared" si="35"/>
        <v>#N/A</v>
      </c>
      <c r="L117" t="e">
        <f t="shared" si="36"/>
        <v>#N/A</v>
      </c>
      <c r="M117" t="e">
        <f t="shared" si="37"/>
        <v>#N/A</v>
      </c>
      <c r="N117" t="e">
        <f t="shared" si="38"/>
        <v>#N/A</v>
      </c>
      <c r="O117">
        <f t="shared" si="39"/>
        <v>4.0001170000000004</v>
      </c>
      <c r="P117" t="str">
        <f>IF(OR($A117="",INDEX(games!$H:$H,ROW())=""),"",INDEX(games!$H:$H,ROW()))</f>
        <v/>
      </c>
      <c r="Q117" t="str">
        <f t="shared" si="40"/>
        <v/>
      </c>
      <c r="T117">
        <f t="shared" si="41"/>
        <v>2023</v>
      </c>
      <c r="U117">
        <f t="shared" si="42"/>
        <v>2025</v>
      </c>
      <c r="V117">
        <f t="shared" si="43"/>
        <v>2</v>
      </c>
      <c r="W117" t="str">
        <f>IF(TRIM(INDEX(connections!$A:$A,ROW()))="","",TRIM(INDEX(connections!$A:$A,ROW())))</f>
        <v>Balatro</v>
      </c>
      <c r="X117" t="str">
        <f>IF($W117="","",TRIM(INDEX(connections!$B:$B,ROW())))</f>
        <v>BAZR</v>
      </c>
      <c r="Y117">
        <f t="shared" si="44"/>
        <v>55</v>
      </c>
      <c r="Z117">
        <f t="shared" si="45"/>
        <v>67</v>
      </c>
      <c r="AA117" t="str">
        <f t="shared" si="46"/>
        <v>Yes</v>
      </c>
      <c r="AB117" t="str">
        <f t="shared" si="47"/>
        <v>Yes</v>
      </c>
      <c r="AC117">
        <f t="shared" si="48"/>
        <v>1</v>
      </c>
      <c r="AD117">
        <f t="shared" si="49"/>
        <v>0</v>
      </c>
      <c r="AE117" t="str">
        <f t="shared" si="50"/>
        <v/>
      </c>
      <c r="AG117">
        <f t="shared" si="51"/>
        <v>4</v>
      </c>
      <c r="AH117" t="str">
        <f t="shared" si="52"/>
        <v/>
      </c>
      <c r="AI117" t="str">
        <f t="shared" si="53"/>
        <v/>
      </c>
      <c r="AJ117" t="str">
        <f t="shared" si="54"/>
        <v/>
      </c>
      <c r="AK117">
        <f t="shared" si="55"/>
        <v>4.0001170000000004</v>
      </c>
      <c r="AL117" t="str">
        <f>IF($A117="","",INDEX(games!$J:$J,ROW())&amp;"")</f>
        <v>https://store.steampowered.com/app/315840/Catacomb_Kids/</v>
      </c>
    </row>
    <row r="118" spans="1:38" x14ac:dyDescent="0.25">
      <c r="A118" t="str">
        <f>IF(TRIM(INDEX(games!$A:$A,ROW()))="","",TRIM(INDEX(games!$A:$A,ROW())))</f>
        <v>Cats &amp; Dice</v>
      </c>
      <c r="B118">
        <f>IF(OR($A118="",INDEX(games!$B:$B,ROW())=""),"",INDEX(games!$B:$B,ROW()))</f>
        <v>2025</v>
      </c>
      <c r="C118" t="str">
        <f>IF(OR($A118="",INDEX(games!$C:$C,ROW())=""),"",INDEX(games!$C:$C,ROW()))</f>
        <v>Deckbuilder</v>
      </c>
      <c r="D118">
        <f t="shared" si="28"/>
        <v>2</v>
      </c>
      <c r="E118">
        <f t="shared" si="29"/>
        <v>3</v>
      </c>
      <c r="F118">
        <f t="shared" si="30"/>
        <v>16</v>
      </c>
      <c r="G118" t="e">
        <f t="shared" si="31"/>
        <v>#N/A</v>
      </c>
      <c r="H118" t="e">
        <f t="shared" si="32"/>
        <v>#N/A</v>
      </c>
      <c r="I118" t="e">
        <f t="shared" si="33"/>
        <v>#N/A</v>
      </c>
      <c r="J118" t="e">
        <f t="shared" si="34"/>
        <v>#N/A</v>
      </c>
      <c r="K118">
        <f t="shared" si="35"/>
        <v>2025</v>
      </c>
      <c r="L118">
        <f t="shared" si="36"/>
        <v>3.3679999999999999</v>
      </c>
      <c r="M118" t="e">
        <f t="shared" si="37"/>
        <v>#N/A</v>
      </c>
      <c r="N118" t="e">
        <f t="shared" si="38"/>
        <v>#N/A</v>
      </c>
      <c r="O118">
        <f t="shared" si="39"/>
        <v>2.0001180000000001</v>
      </c>
      <c r="P118" t="str">
        <f>IF(OR($A118="",INDEX(games!$H:$H,ROW())=""),"",INDEX(games!$H:$H,ROW()))</f>
        <v>Yes</v>
      </c>
      <c r="Q118">
        <f t="shared" si="40"/>
        <v>2.0001180000000001</v>
      </c>
      <c r="T118">
        <f t="shared" si="41"/>
        <v>2022</v>
      </c>
      <c r="U118">
        <f t="shared" si="42"/>
        <v>2024</v>
      </c>
      <c r="V118">
        <f t="shared" si="43"/>
        <v>2</v>
      </c>
      <c r="W118" t="str">
        <f>IF(TRIM(INDEX(connections!$A:$A,ROW()))="","",TRIM(INDEX(connections!$A:$A,ROW())))</f>
        <v>Boneraiser Minions</v>
      </c>
      <c r="X118" t="str">
        <f>IF($W118="","",TRIM(INDEX(connections!$B:$B,ROW())))</f>
        <v>Be My Horde</v>
      </c>
      <c r="Y118">
        <f t="shared" si="44"/>
        <v>89</v>
      </c>
      <c r="Z118">
        <f t="shared" si="45"/>
        <v>68</v>
      </c>
      <c r="AA118" t="str">
        <f t="shared" si="46"/>
        <v>Yes</v>
      </c>
      <c r="AB118" t="str">
        <f t="shared" si="47"/>
        <v>Yes</v>
      </c>
      <c r="AC118">
        <f t="shared" si="48"/>
        <v>1</v>
      </c>
      <c r="AD118">
        <f t="shared" si="49"/>
        <v>0</v>
      </c>
      <c r="AE118" t="str">
        <f t="shared" si="50"/>
        <v/>
      </c>
      <c r="AG118">
        <f t="shared" si="51"/>
        <v>2</v>
      </c>
      <c r="AH118" t="str">
        <f t="shared" si="52"/>
        <v>Yes</v>
      </c>
      <c r="AI118">
        <f t="shared" si="53"/>
        <v>2</v>
      </c>
      <c r="AJ118">
        <f t="shared" si="54"/>
        <v>2.0001180000000001</v>
      </c>
      <c r="AK118" t="str">
        <f t="shared" si="55"/>
        <v/>
      </c>
      <c r="AL118" t="str">
        <f>IF($A118="","",INDEX(games!$J:$J,ROW())&amp;"")</f>
        <v>https://store.steampowered.com/app/3128280/Cats__Dice/</v>
      </c>
    </row>
    <row r="119" spans="1:38" x14ac:dyDescent="0.25">
      <c r="A119" t="str">
        <f>IF(TRIM(INDEX(games!$A:$A,ROW()))="","",TRIM(INDEX(games!$A:$A,ROW())))</f>
        <v>Cave Noire</v>
      </c>
      <c r="B119">
        <f>IF(OR($A119="",INDEX(games!$B:$B,ROW())=""),"",INDEX(games!$B:$B,ROW()))</f>
        <v>1991</v>
      </c>
      <c r="C119" t="str">
        <f>IF(OR($A119="",INDEX(games!$C:$C,ROW())=""),"",INDEX(games!$C:$C,ROW()))</f>
        <v>Traditional</v>
      </c>
      <c r="D119">
        <f t="shared" si="28"/>
        <v>1</v>
      </c>
      <c r="E119">
        <f t="shared" si="29"/>
        <v>4</v>
      </c>
      <c r="F119">
        <f t="shared" si="30"/>
        <v>17</v>
      </c>
      <c r="G119" t="e">
        <f t="shared" si="31"/>
        <v>#N/A</v>
      </c>
      <c r="H119" t="e">
        <f t="shared" si="32"/>
        <v>#N/A</v>
      </c>
      <c r="I119" t="e">
        <f t="shared" si="33"/>
        <v>#N/A</v>
      </c>
      <c r="J119" t="e">
        <f t="shared" si="34"/>
        <v>#N/A</v>
      </c>
      <c r="K119" t="e">
        <f t="shared" si="35"/>
        <v>#N/A</v>
      </c>
      <c r="L119" t="e">
        <f t="shared" si="36"/>
        <v>#N/A</v>
      </c>
      <c r="M119">
        <f t="shared" si="37"/>
        <v>1991</v>
      </c>
      <c r="N119">
        <f t="shared" si="38"/>
        <v>4.391</v>
      </c>
      <c r="O119">
        <f t="shared" si="39"/>
        <v>1.000119</v>
      </c>
      <c r="P119" t="str">
        <f>IF(OR($A119="",INDEX(games!$H:$H,ROW())=""),"",INDEX(games!$H:$H,ROW()))</f>
        <v>Yes</v>
      </c>
      <c r="Q119">
        <f t="shared" si="40"/>
        <v>1.000119</v>
      </c>
      <c r="T119">
        <f t="shared" si="41"/>
        <v>2023</v>
      </c>
      <c r="U119">
        <f t="shared" si="42"/>
        <v>2024</v>
      </c>
      <c r="V119">
        <f t="shared" si="43"/>
        <v>1</v>
      </c>
      <c r="W119" t="str">
        <f>IF(TRIM(INDEX(connections!$A:$A,ROW()))="","",TRIM(INDEX(connections!$A:$A,ROW())))</f>
        <v>Death Must Die</v>
      </c>
      <c r="X119" t="str">
        <f>IF($W119="","",TRIM(INDEX(connections!$B:$B,ROW())))</f>
        <v>Be My Horde</v>
      </c>
      <c r="Y119">
        <f t="shared" si="44"/>
        <v>193</v>
      </c>
      <c r="Z119">
        <f t="shared" si="45"/>
        <v>68</v>
      </c>
      <c r="AA119" t="str">
        <f t="shared" si="46"/>
        <v>Yes</v>
      </c>
      <c r="AB119" t="str">
        <f t="shared" si="47"/>
        <v>Yes</v>
      </c>
      <c r="AC119">
        <f t="shared" si="48"/>
        <v>1</v>
      </c>
      <c r="AD119">
        <f t="shared" si="49"/>
        <v>0</v>
      </c>
      <c r="AE119" t="str">
        <f t="shared" si="50"/>
        <v/>
      </c>
      <c r="AG119">
        <f t="shared" si="51"/>
        <v>1</v>
      </c>
      <c r="AH119" t="str">
        <f t="shared" si="52"/>
        <v>Yes</v>
      </c>
      <c r="AI119">
        <f t="shared" si="53"/>
        <v>1</v>
      </c>
      <c r="AJ119">
        <f t="shared" si="54"/>
        <v>1.000119</v>
      </c>
      <c r="AK119" t="str">
        <f t="shared" si="55"/>
        <v/>
      </c>
      <c r="AL119" t="str">
        <f>IF($A119="","",INDEX(games!$J:$J,ROW())&amp;"")</f>
        <v/>
      </c>
    </row>
    <row r="120" spans="1:38" x14ac:dyDescent="0.25">
      <c r="A120" t="str">
        <f>IF(TRIM(INDEX(games!$A:$A,ROW()))="","",TRIM(INDEX(games!$A:$A,ROW())))</f>
        <v>Caveblazers</v>
      </c>
      <c r="B120">
        <f>IF(OR($A120="",INDEX(games!$B:$B,ROW())=""),"",INDEX(games!$B:$B,ROW()))</f>
        <v>2017</v>
      </c>
      <c r="C120" t="str">
        <f>IF(OR($A120="",INDEX(games!$C:$C,ROW())=""),"",INDEX(games!$C:$C,ROW()))</f>
        <v>Action</v>
      </c>
      <c r="D120">
        <f t="shared" si="28"/>
        <v>2</v>
      </c>
      <c r="E120">
        <f t="shared" si="29"/>
        <v>1</v>
      </c>
      <c r="F120">
        <f t="shared" si="30"/>
        <v>18</v>
      </c>
      <c r="G120">
        <f t="shared" si="31"/>
        <v>2017</v>
      </c>
      <c r="H120">
        <f t="shared" si="32"/>
        <v>1.4139999999999999</v>
      </c>
      <c r="I120" t="e">
        <f t="shared" si="33"/>
        <v>#N/A</v>
      </c>
      <c r="J120" t="e">
        <f t="shared" si="34"/>
        <v>#N/A</v>
      </c>
      <c r="K120" t="e">
        <f t="shared" si="35"/>
        <v>#N/A</v>
      </c>
      <c r="L120" t="e">
        <f t="shared" si="36"/>
        <v>#N/A</v>
      </c>
      <c r="M120" t="e">
        <f t="shared" si="37"/>
        <v>#N/A</v>
      </c>
      <c r="N120" t="e">
        <f t="shared" si="38"/>
        <v>#N/A</v>
      </c>
      <c r="O120">
        <f t="shared" si="39"/>
        <v>2.0001199999999999</v>
      </c>
      <c r="P120" t="str">
        <f>IF(OR($A120="",INDEX(games!$H:$H,ROW())=""),"",INDEX(games!$H:$H,ROW()))</f>
        <v>Yes</v>
      </c>
      <c r="Q120">
        <f t="shared" si="40"/>
        <v>2.0001199999999999</v>
      </c>
      <c r="T120">
        <f t="shared" si="41"/>
        <v>2023</v>
      </c>
      <c r="U120">
        <f t="shared" si="42"/>
        <v>2024</v>
      </c>
      <c r="V120">
        <f t="shared" si="43"/>
        <v>1</v>
      </c>
      <c r="W120" t="str">
        <f>IF(TRIM(INDEX(connections!$A:$A,ROW()))="","",TRIM(INDEX(connections!$A:$A,ROW())))</f>
        <v>Halls of Torment</v>
      </c>
      <c r="X120" t="str">
        <f>IF($W120="","",TRIM(INDEX(connections!$B:$B,ROW())))</f>
        <v>Be My Horde</v>
      </c>
      <c r="Y120">
        <f t="shared" si="44"/>
        <v>361</v>
      </c>
      <c r="Z120">
        <f t="shared" si="45"/>
        <v>68</v>
      </c>
      <c r="AA120" t="str">
        <f t="shared" si="46"/>
        <v>Yes</v>
      </c>
      <c r="AB120" t="str">
        <f t="shared" si="47"/>
        <v>Yes</v>
      </c>
      <c r="AC120">
        <f t="shared" si="48"/>
        <v>1</v>
      </c>
      <c r="AD120">
        <f t="shared" si="49"/>
        <v>0</v>
      </c>
      <c r="AE120" t="str">
        <f t="shared" si="50"/>
        <v/>
      </c>
      <c r="AG120">
        <f t="shared" si="51"/>
        <v>2</v>
      </c>
      <c r="AH120" t="str">
        <f t="shared" si="52"/>
        <v>Yes</v>
      </c>
      <c r="AI120">
        <f t="shared" si="53"/>
        <v>2</v>
      </c>
      <c r="AJ120">
        <f t="shared" si="54"/>
        <v>2.0001199999999999</v>
      </c>
      <c r="AK120" t="str">
        <f t="shared" si="55"/>
        <v/>
      </c>
      <c r="AL120" t="str">
        <f>IF($A120="","",INDEX(games!$J:$J,ROW())&amp;"")</f>
        <v>https://store.steampowered.com/app/452060/Caveblazers/</v>
      </c>
    </row>
    <row r="121" spans="1:38" x14ac:dyDescent="0.25">
      <c r="A121" t="str">
        <f>IF(TRIM(INDEX(games!$A:$A,ROW()))="","",TRIM(INDEX(games!$A:$A,ROW())))</f>
        <v>Caves of Qud</v>
      </c>
      <c r="B121">
        <f>IF(OR($A121="",INDEX(games!$B:$B,ROW())=""),"",INDEX(games!$B:$B,ROW()))</f>
        <v>2010</v>
      </c>
      <c r="C121" t="str">
        <f>IF(OR($A121="",INDEX(games!$C:$C,ROW())=""),"",INDEX(games!$C:$C,ROW()))</f>
        <v>Traditional</v>
      </c>
      <c r="D121">
        <f t="shared" si="28"/>
        <v>6</v>
      </c>
      <c r="E121">
        <f t="shared" si="29"/>
        <v>4</v>
      </c>
      <c r="F121">
        <f t="shared" si="30"/>
        <v>19</v>
      </c>
      <c r="G121" t="e">
        <f t="shared" si="31"/>
        <v>#N/A</v>
      </c>
      <c r="H121" t="e">
        <f t="shared" si="32"/>
        <v>#N/A</v>
      </c>
      <c r="I121" t="e">
        <f t="shared" si="33"/>
        <v>#N/A</v>
      </c>
      <c r="J121" t="e">
        <f t="shared" si="34"/>
        <v>#N/A</v>
      </c>
      <c r="K121" t="e">
        <f t="shared" si="35"/>
        <v>#N/A</v>
      </c>
      <c r="L121" t="e">
        <f t="shared" si="36"/>
        <v>#N/A</v>
      </c>
      <c r="M121">
        <f t="shared" si="37"/>
        <v>2010</v>
      </c>
      <c r="N121">
        <f t="shared" si="38"/>
        <v>4.4370000000000003</v>
      </c>
      <c r="O121">
        <f t="shared" si="39"/>
        <v>6.000121</v>
      </c>
      <c r="P121" t="str">
        <f>IF(OR($A121="",INDEX(games!$H:$H,ROW())=""),"",INDEX(games!$H:$H,ROW()))</f>
        <v>Yes</v>
      </c>
      <c r="Q121">
        <f t="shared" si="40"/>
        <v>6.000121</v>
      </c>
      <c r="T121">
        <f t="shared" si="41"/>
        <v>2022</v>
      </c>
      <c r="U121">
        <f t="shared" si="42"/>
        <v>2024</v>
      </c>
      <c r="V121">
        <f t="shared" si="43"/>
        <v>2</v>
      </c>
      <c r="W121" t="str">
        <f>IF(TRIM(INDEX(connections!$A:$A,ROW()))="","",TRIM(INDEX(connections!$A:$A,ROW())))</f>
        <v>Necrosmith</v>
      </c>
      <c r="X121" t="str">
        <f>IF($W121="","",TRIM(INDEX(connections!$B:$B,ROW())))</f>
        <v>Be My Horde</v>
      </c>
      <c r="Y121">
        <f t="shared" si="44"/>
        <v>527</v>
      </c>
      <c r="Z121">
        <f t="shared" si="45"/>
        <v>68</v>
      </c>
      <c r="AA121" t="str">
        <f t="shared" si="46"/>
        <v>Yes</v>
      </c>
      <c r="AB121" t="str">
        <f t="shared" si="47"/>
        <v>Yes</v>
      </c>
      <c r="AC121">
        <f t="shared" si="48"/>
        <v>1</v>
      </c>
      <c r="AD121">
        <f t="shared" si="49"/>
        <v>0</v>
      </c>
      <c r="AE121" t="str">
        <f t="shared" si="50"/>
        <v/>
      </c>
      <c r="AG121">
        <f t="shared" si="51"/>
        <v>4</v>
      </c>
      <c r="AH121" t="str">
        <f t="shared" si="52"/>
        <v>Yes</v>
      </c>
      <c r="AI121">
        <f t="shared" si="53"/>
        <v>4</v>
      </c>
      <c r="AJ121">
        <f t="shared" si="54"/>
        <v>4.000121</v>
      </c>
      <c r="AK121" t="str">
        <f t="shared" si="55"/>
        <v/>
      </c>
      <c r="AL121" t="str">
        <f>IF($A121="","",INDEX(games!$J:$J,ROW())&amp;"")</f>
        <v>https://store.steampowered.com/app/333640/Caves_of_Qud/</v>
      </c>
    </row>
    <row r="122" spans="1:38" x14ac:dyDescent="0.25">
      <c r="A122" t="str">
        <f>IF(TRIM(INDEX(games!$A:$A,ROW()))="","",TRIM(INDEX(games!$A:$A,ROW())))</f>
        <v>Cavity Busters</v>
      </c>
      <c r="B122">
        <f>IF(OR($A122="",INDEX(games!$B:$B,ROW())=""),"",INDEX(games!$B:$B,ROW()))</f>
        <v>2020</v>
      </c>
      <c r="C122" t="str">
        <f>IF(OR($A122="",INDEX(games!$C:$C,ROW())=""),"",INDEX(games!$C:$C,ROW()))</f>
        <v>Action</v>
      </c>
      <c r="D122">
        <f t="shared" si="28"/>
        <v>2</v>
      </c>
      <c r="E122">
        <f t="shared" si="29"/>
        <v>1</v>
      </c>
      <c r="F122">
        <f t="shared" si="30"/>
        <v>20</v>
      </c>
      <c r="G122">
        <f t="shared" si="31"/>
        <v>2020</v>
      </c>
      <c r="H122">
        <f t="shared" si="32"/>
        <v>1.46</v>
      </c>
      <c r="I122" t="e">
        <f t="shared" si="33"/>
        <v>#N/A</v>
      </c>
      <c r="J122" t="e">
        <f t="shared" si="34"/>
        <v>#N/A</v>
      </c>
      <c r="K122" t="e">
        <f t="shared" si="35"/>
        <v>#N/A</v>
      </c>
      <c r="L122" t="e">
        <f t="shared" si="36"/>
        <v>#N/A</v>
      </c>
      <c r="M122" t="e">
        <f t="shared" si="37"/>
        <v>#N/A</v>
      </c>
      <c r="N122" t="e">
        <f t="shared" si="38"/>
        <v>#N/A</v>
      </c>
      <c r="O122">
        <f t="shared" si="39"/>
        <v>2.0001220000000002</v>
      </c>
      <c r="P122" t="str">
        <f>IF(OR($A122="",INDEX(games!$H:$H,ROW())=""),"",INDEX(games!$H:$H,ROW()))</f>
        <v>Yes</v>
      </c>
      <c r="Q122">
        <f t="shared" si="40"/>
        <v>2.0001220000000002</v>
      </c>
      <c r="T122">
        <f t="shared" si="41"/>
        <v>2022</v>
      </c>
      <c r="U122">
        <f t="shared" si="42"/>
        <v>2024</v>
      </c>
      <c r="V122">
        <f t="shared" si="43"/>
        <v>2</v>
      </c>
      <c r="W122" t="str">
        <f>IF(TRIM(INDEX(connections!$A:$A,ROW()))="","",TRIM(INDEX(connections!$A:$A,ROW())))</f>
        <v>The Unliving</v>
      </c>
      <c r="X122" t="str">
        <f>IF($W122="","",TRIM(INDEX(connections!$B:$B,ROW())))</f>
        <v>Be My Horde</v>
      </c>
      <c r="Y122">
        <f t="shared" si="44"/>
        <v>846</v>
      </c>
      <c r="Z122">
        <f t="shared" si="45"/>
        <v>68</v>
      </c>
      <c r="AA122" t="str">
        <f t="shared" si="46"/>
        <v>Yes</v>
      </c>
      <c r="AB122" t="str">
        <f t="shared" si="47"/>
        <v>Yes</v>
      </c>
      <c r="AC122">
        <f t="shared" si="48"/>
        <v>1</v>
      </c>
      <c r="AD122">
        <f t="shared" si="49"/>
        <v>0</v>
      </c>
      <c r="AE122" t="str">
        <f t="shared" si="50"/>
        <v/>
      </c>
      <c r="AG122">
        <f t="shared" si="51"/>
        <v>2</v>
      </c>
      <c r="AH122" t="str">
        <f t="shared" si="52"/>
        <v>Yes</v>
      </c>
      <c r="AI122">
        <f t="shared" si="53"/>
        <v>2</v>
      </c>
      <c r="AJ122">
        <f t="shared" si="54"/>
        <v>2.0001220000000002</v>
      </c>
      <c r="AK122" t="str">
        <f t="shared" si="55"/>
        <v/>
      </c>
      <c r="AL122" t="str">
        <f>IF($A122="","",INDEX(games!$J:$J,ROW())&amp;"")</f>
        <v>https://store.steampowered.com/app/1084220/Cavity_Busters/</v>
      </c>
    </row>
    <row r="123" spans="1:38" x14ac:dyDescent="0.25">
      <c r="A123" t="str">
        <f>IF(TRIM(INDEX(games!$A:$A,ROW()))="","",TRIM(INDEX(games!$A:$A,ROW())))</f>
        <v>Cell Command</v>
      </c>
      <c r="B123">
        <f>IF(OR($A123="",INDEX(games!$B:$B,ROW())=""),"",INDEX(games!$B:$B,ROW()))</f>
        <v>2025</v>
      </c>
      <c r="C123" t="str">
        <f>IF(OR($A123="",INDEX(games!$C:$C,ROW())=""),"",INDEX(games!$C:$C,ROW()))</f>
        <v>Strategy</v>
      </c>
      <c r="D123">
        <f t="shared" si="28"/>
        <v>2</v>
      </c>
      <c r="E123">
        <f t="shared" si="29"/>
        <v>2</v>
      </c>
      <c r="F123">
        <f t="shared" si="30"/>
        <v>21</v>
      </c>
      <c r="G123" t="e">
        <f t="shared" si="31"/>
        <v>#N/A</v>
      </c>
      <c r="H123" t="e">
        <f t="shared" si="32"/>
        <v>#N/A</v>
      </c>
      <c r="I123">
        <f t="shared" si="33"/>
        <v>2025</v>
      </c>
      <c r="J123">
        <f t="shared" si="34"/>
        <v>2.4830000000000001</v>
      </c>
      <c r="K123" t="e">
        <f t="shared" si="35"/>
        <v>#N/A</v>
      </c>
      <c r="L123" t="e">
        <f t="shared" si="36"/>
        <v>#N/A</v>
      </c>
      <c r="M123" t="e">
        <f t="shared" si="37"/>
        <v>#N/A</v>
      </c>
      <c r="N123" t="e">
        <f t="shared" si="38"/>
        <v>#N/A</v>
      </c>
      <c r="O123">
        <f t="shared" si="39"/>
        <v>2.0001229999999999</v>
      </c>
      <c r="P123" t="str">
        <f>IF(OR($A123="",INDEX(games!$H:$H,ROW())=""),"",INDEX(games!$H:$H,ROW()))</f>
        <v/>
      </c>
      <c r="Q123" t="str">
        <f t="shared" si="40"/>
        <v/>
      </c>
      <c r="T123">
        <f t="shared" si="41"/>
        <v>2021</v>
      </c>
      <c r="U123">
        <f t="shared" si="42"/>
        <v>2024</v>
      </c>
      <c r="V123">
        <f t="shared" si="43"/>
        <v>3</v>
      </c>
      <c r="W123" t="str">
        <f>IF(TRIM(INDEX(connections!$A:$A,ROW()))="","",TRIM(INDEX(connections!$A:$A,ROW())))</f>
        <v>Vampire Survivors</v>
      </c>
      <c r="X123" t="str">
        <f>IF($W123="","",TRIM(INDEX(connections!$B:$B,ROW())))</f>
        <v>Be My Horde</v>
      </c>
      <c r="Y123">
        <f t="shared" si="44"/>
        <v>898</v>
      </c>
      <c r="Z123">
        <f t="shared" si="45"/>
        <v>68</v>
      </c>
      <c r="AA123" t="str">
        <f t="shared" si="46"/>
        <v>Yes</v>
      </c>
      <c r="AB123" t="str">
        <f t="shared" si="47"/>
        <v>Yes</v>
      </c>
      <c r="AC123">
        <f t="shared" si="48"/>
        <v>1</v>
      </c>
      <c r="AD123">
        <f t="shared" si="49"/>
        <v>0</v>
      </c>
      <c r="AE123" t="str">
        <f t="shared" si="50"/>
        <v/>
      </c>
      <c r="AG123">
        <f t="shared" si="51"/>
        <v>2</v>
      </c>
      <c r="AH123" t="str">
        <f t="shared" si="52"/>
        <v/>
      </c>
      <c r="AI123" t="str">
        <f t="shared" si="53"/>
        <v/>
      </c>
      <c r="AJ123" t="str">
        <f t="shared" si="54"/>
        <v/>
      </c>
      <c r="AK123">
        <f t="shared" si="55"/>
        <v>2.0001229999999999</v>
      </c>
      <c r="AL123" t="str">
        <f>IF($A123="","",INDEX(games!$J:$J,ROW())&amp;"")</f>
        <v/>
      </c>
    </row>
    <row r="124" spans="1:38" x14ac:dyDescent="0.25">
      <c r="A124" t="str">
        <f>IF(TRIM(INDEX(games!$A:$A,ROW()))="","",TRIM(INDEX(games!$A:$A,ROW())))</f>
        <v>Centipede Gun</v>
      </c>
      <c r="B124">
        <f>IF(OR($A124="",INDEX(games!$B:$B,ROW())=""),"",INDEX(games!$B:$B,ROW()))</f>
        <v>2023</v>
      </c>
      <c r="C124" t="str">
        <f>IF(OR($A124="",INDEX(games!$C:$C,ROW())=""),"",INDEX(games!$C:$C,ROW()))</f>
        <v>Action</v>
      </c>
      <c r="D124">
        <f t="shared" si="28"/>
        <v>2</v>
      </c>
      <c r="E124">
        <f t="shared" si="29"/>
        <v>1</v>
      </c>
      <c r="F124">
        <f t="shared" si="30"/>
        <v>22</v>
      </c>
      <c r="G124">
        <f t="shared" si="31"/>
        <v>2023</v>
      </c>
      <c r="H124">
        <f t="shared" si="32"/>
        <v>1.506</v>
      </c>
      <c r="I124" t="e">
        <f t="shared" si="33"/>
        <v>#N/A</v>
      </c>
      <c r="J124" t="e">
        <f t="shared" si="34"/>
        <v>#N/A</v>
      </c>
      <c r="K124" t="e">
        <f t="shared" si="35"/>
        <v>#N/A</v>
      </c>
      <c r="L124" t="e">
        <f t="shared" si="36"/>
        <v>#N/A</v>
      </c>
      <c r="M124" t="e">
        <f t="shared" si="37"/>
        <v>#N/A</v>
      </c>
      <c r="N124" t="e">
        <f t="shared" si="38"/>
        <v>#N/A</v>
      </c>
      <c r="O124">
        <f t="shared" si="39"/>
        <v>2.000124</v>
      </c>
      <c r="P124" t="str">
        <f>IF(OR($A124="",INDEX(games!$H:$H,ROW())=""),"",INDEX(games!$H:$H,ROW()))</f>
        <v>Yes</v>
      </c>
      <c r="Q124">
        <f t="shared" si="40"/>
        <v>2.000124</v>
      </c>
      <c r="T124">
        <f t="shared" si="41"/>
        <v>2020</v>
      </c>
      <c r="U124">
        <f t="shared" si="42"/>
        <v>2024</v>
      </c>
      <c r="V124">
        <f t="shared" si="43"/>
        <v>4</v>
      </c>
      <c r="W124" t="str">
        <f>IF(TRIM(INDEX(connections!$A:$A,ROW()))="","",TRIM(INDEX(connections!$A:$A,ROW())))</f>
        <v>Core Defense</v>
      </c>
      <c r="X124" t="str">
        <f>IF($W124="","",TRIM(INDEX(connections!$B:$B,ROW())))</f>
        <v>Bella Wants Blood</v>
      </c>
      <c r="Y124">
        <f t="shared" si="44"/>
        <v>151</v>
      </c>
      <c r="Z124">
        <f t="shared" si="45"/>
        <v>70</v>
      </c>
      <c r="AA124" t="str">
        <f t="shared" si="46"/>
        <v>Yes</v>
      </c>
      <c r="AB124" t="str">
        <f t="shared" si="47"/>
        <v>Yes</v>
      </c>
      <c r="AC124">
        <f t="shared" si="48"/>
        <v>1</v>
      </c>
      <c r="AD124">
        <f t="shared" si="49"/>
        <v>0</v>
      </c>
      <c r="AE124" t="str">
        <f t="shared" si="50"/>
        <v/>
      </c>
      <c r="AG124">
        <f t="shared" si="51"/>
        <v>1</v>
      </c>
      <c r="AH124" t="str">
        <f t="shared" si="52"/>
        <v>Yes</v>
      </c>
      <c r="AI124">
        <f t="shared" si="53"/>
        <v>1</v>
      </c>
      <c r="AJ124">
        <f t="shared" si="54"/>
        <v>1.000124</v>
      </c>
      <c r="AK124" t="str">
        <f t="shared" si="55"/>
        <v/>
      </c>
      <c r="AL124" t="str">
        <f>IF($A124="","",INDEX(games!$J:$J,ROW())&amp;"")</f>
        <v>https://store.steampowered.com/app/2308000/Centipede_Gun/</v>
      </c>
    </row>
    <row r="125" spans="1:38" x14ac:dyDescent="0.25">
      <c r="A125" t="str">
        <f>IF(TRIM(INDEX(games!$A:$A,ROW()))="","",TRIM(INDEX(games!$A:$A,ROW())))</f>
        <v>Chained Beasts</v>
      </c>
      <c r="B125">
        <f>IF(OR($A125="",INDEX(games!$B:$B,ROW())=""),"",INDEX(games!$B:$B,ROW()))</f>
        <v>2026</v>
      </c>
      <c r="C125" t="str">
        <f>IF(OR($A125="",INDEX(games!$C:$C,ROW())=""),"",INDEX(games!$C:$C,ROW()))</f>
        <v>Action</v>
      </c>
      <c r="D125">
        <f t="shared" si="28"/>
        <v>0</v>
      </c>
      <c r="E125">
        <f t="shared" si="29"/>
        <v>1</v>
      </c>
      <c r="F125">
        <f t="shared" si="30"/>
        <v>23</v>
      </c>
      <c r="G125">
        <f t="shared" si="31"/>
        <v>2026</v>
      </c>
      <c r="H125">
        <f t="shared" si="32"/>
        <v>1.5289999999999999</v>
      </c>
      <c r="I125" t="e">
        <f t="shared" si="33"/>
        <v>#N/A</v>
      </c>
      <c r="J125" t="e">
        <f t="shared" si="34"/>
        <v>#N/A</v>
      </c>
      <c r="K125" t="e">
        <f t="shared" si="35"/>
        <v>#N/A</v>
      </c>
      <c r="L125" t="e">
        <f t="shared" si="36"/>
        <v>#N/A</v>
      </c>
      <c r="M125" t="e">
        <f t="shared" si="37"/>
        <v>#N/A</v>
      </c>
      <c r="N125" t="e">
        <f t="shared" si="38"/>
        <v>#N/A</v>
      </c>
      <c r="O125">
        <f t="shared" si="39"/>
        <v>1.25E-4</v>
      </c>
      <c r="P125" t="str">
        <f>IF(OR($A125="",INDEX(games!$H:$H,ROW())=""),"",INDEX(games!$H:$H,ROW()))</f>
        <v/>
      </c>
      <c r="Q125" t="str">
        <f t="shared" si="40"/>
        <v/>
      </c>
      <c r="T125">
        <f t="shared" si="41"/>
        <v>2017</v>
      </c>
      <c r="U125">
        <f t="shared" si="42"/>
        <v>2024</v>
      </c>
      <c r="V125">
        <f t="shared" si="43"/>
        <v>7</v>
      </c>
      <c r="W125" t="str">
        <f>IF(TRIM(INDEX(connections!$A:$A,ROW()))="","",TRIM(INDEX(connections!$A:$A,ROW())))</f>
        <v>Slay the Spire</v>
      </c>
      <c r="X125" t="str">
        <f>IF($W125="","",TRIM(INDEX(connections!$B:$B,ROW())))</f>
        <v>Bella Wants Blood</v>
      </c>
      <c r="Y125">
        <f t="shared" si="44"/>
        <v>735</v>
      </c>
      <c r="Z125">
        <f t="shared" si="45"/>
        <v>70</v>
      </c>
      <c r="AA125" t="str">
        <f t="shared" si="46"/>
        <v>Yes</v>
      </c>
      <c r="AB125" t="str">
        <f t="shared" si="47"/>
        <v>Yes</v>
      </c>
      <c r="AC125">
        <f t="shared" si="48"/>
        <v>1</v>
      </c>
      <c r="AD125">
        <f t="shared" si="49"/>
        <v>1</v>
      </c>
      <c r="AE125" t="str">
        <f t="shared" si="50"/>
        <v/>
      </c>
      <c r="AG125">
        <f t="shared" si="51"/>
        <v>0</v>
      </c>
      <c r="AH125" t="str">
        <f t="shared" si="52"/>
        <v/>
      </c>
      <c r="AI125" t="str">
        <f t="shared" si="53"/>
        <v/>
      </c>
      <c r="AJ125" t="str">
        <f t="shared" si="54"/>
        <v/>
      </c>
      <c r="AK125" t="str">
        <f t="shared" si="55"/>
        <v/>
      </c>
      <c r="AL125" t="str">
        <f>IF($A125="","",INDEX(games!$J:$J,ROW())&amp;"")</f>
        <v>https://store.steampowered.com/app/3569420/Chained_Beasts/</v>
      </c>
    </row>
    <row r="126" spans="1:38" x14ac:dyDescent="0.25">
      <c r="A126" t="str">
        <f>IF(TRIM(INDEX(games!$A:$A,ROW()))="","",TRIM(INDEX(games!$A:$A,ROW())))</f>
        <v>Change: A Homeless Survival Experience</v>
      </c>
      <c r="B126">
        <f>IF(OR($A126="",INDEX(games!$B:$B,ROW())=""),"",INDEX(games!$B:$B,ROW()))</f>
        <v>2020</v>
      </c>
      <c r="C126" t="str">
        <f>IF(OR($A126="",INDEX(games!$C:$C,ROW())=""),"",INDEX(games!$C:$C,ROW()))</f>
        <v>Strategy</v>
      </c>
      <c r="D126">
        <f t="shared" si="28"/>
        <v>0</v>
      </c>
      <c r="E126">
        <f t="shared" si="29"/>
        <v>2</v>
      </c>
      <c r="F126">
        <f t="shared" si="30"/>
        <v>24</v>
      </c>
      <c r="G126" t="e">
        <f t="shared" si="31"/>
        <v>#N/A</v>
      </c>
      <c r="H126" t="e">
        <f t="shared" si="32"/>
        <v>#N/A</v>
      </c>
      <c r="I126">
        <f t="shared" si="33"/>
        <v>2020</v>
      </c>
      <c r="J126">
        <f t="shared" si="34"/>
        <v>2.552</v>
      </c>
      <c r="K126" t="e">
        <f t="shared" si="35"/>
        <v>#N/A</v>
      </c>
      <c r="L126" t="e">
        <f t="shared" si="36"/>
        <v>#N/A</v>
      </c>
      <c r="M126" t="e">
        <f t="shared" si="37"/>
        <v>#N/A</v>
      </c>
      <c r="N126" t="e">
        <f t="shared" si="38"/>
        <v>#N/A</v>
      </c>
      <c r="O126">
        <f t="shared" si="39"/>
        <v>1.26E-4</v>
      </c>
      <c r="P126" t="str">
        <f>IF(OR($A126="",INDEX(games!$H:$H,ROW())=""),"",INDEX(games!$H:$H,ROW()))</f>
        <v/>
      </c>
      <c r="Q126" t="str">
        <f t="shared" si="40"/>
        <v/>
      </c>
      <c r="T126">
        <f t="shared" si="41"/>
        <v>2017</v>
      </c>
      <c r="U126">
        <f t="shared" si="42"/>
        <v>2022</v>
      </c>
      <c r="V126">
        <f t="shared" si="43"/>
        <v>5</v>
      </c>
      <c r="W126" t="str">
        <f>IF(TRIM(INDEX(connections!$A:$A,ROW()))="","",TRIM(INDEX(connections!$A:$A,ROW())))</f>
        <v>Slay the Spire</v>
      </c>
      <c r="X126" t="str">
        <f>IF($W126="","",TRIM(INDEX(connections!$B:$B,ROW())))</f>
        <v>Beneath Oresa</v>
      </c>
      <c r="Y126">
        <f t="shared" si="44"/>
        <v>735</v>
      </c>
      <c r="Z126">
        <f t="shared" si="45"/>
        <v>72</v>
      </c>
      <c r="AA126" t="str">
        <f t="shared" si="46"/>
        <v>Yes</v>
      </c>
      <c r="AB126" t="str">
        <f t="shared" si="47"/>
        <v>Yes</v>
      </c>
      <c r="AC126">
        <f t="shared" si="48"/>
        <v>1</v>
      </c>
      <c r="AD126">
        <f t="shared" si="49"/>
        <v>0</v>
      </c>
      <c r="AE126" t="str">
        <f t="shared" si="50"/>
        <v/>
      </c>
      <c r="AG126">
        <f t="shared" si="51"/>
        <v>0</v>
      </c>
      <c r="AH126" t="str">
        <f t="shared" si="52"/>
        <v/>
      </c>
      <c r="AI126" t="str">
        <f t="shared" si="53"/>
        <v/>
      </c>
      <c r="AJ126" t="str">
        <f t="shared" si="54"/>
        <v/>
      </c>
      <c r="AK126" t="str">
        <f t="shared" si="55"/>
        <v/>
      </c>
      <c r="AL126" t="str">
        <f>IF($A126="","",INDEX(games!$J:$J,ROW())&amp;"")</f>
        <v>https://store.steampowered.com/app/926140/CHANGE_A_Homeless_Survival_Experience/</v>
      </c>
    </row>
    <row r="127" spans="1:38" x14ac:dyDescent="0.25">
      <c r="A127" t="str">
        <f>IF(TRIM(INDEX(games!$A:$A,ROW()))="","",TRIM(INDEX(games!$A:$A,ROW())))</f>
        <v>Chaos Zero Nightmare</v>
      </c>
      <c r="B127">
        <f>IF(OR($A127="",INDEX(games!$B:$B,ROW())=""),"",INDEX(games!$B:$B,ROW()))</f>
        <v>2025</v>
      </c>
      <c r="C127" t="str">
        <f>IF(OR($A127="",INDEX(games!$C:$C,ROW())=""),"",INDEX(games!$C:$C,ROW()))</f>
        <v>Deckbuilder</v>
      </c>
      <c r="D127">
        <f t="shared" si="28"/>
        <v>1</v>
      </c>
      <c r="E127">
        <f t="shared" si="29"/>
        <v>3</v>
      </c>
      <c r="F127">
        <f t="shared" si="30"/>
        <v>25</v>
      </c>
      <c r="G127" t="e">
        <f t="shared" si="31"/>
        <v>#N/A</v>
      </c>
      <c r="H127" t="e">
        <f t="shared" si="32"/>
        <v>#N/A</v>
      </c>
      <c r="I127" t="e">
        <f t="shared" si="33"/>
        <v>#N/A</v>
      </c>
      <c r="J127" t="e">
        <f t="shared" si="34"/>
        <v>#N/A</v>
      </c>
      <c r="K127">
        <f t="shared" si="35"/>
        <v>2025</v>
      </c>
      <c r="L127">
        <f t="shared" si="36"/>
        <v>3.5750000000000002</v>
      </c>
      <c r="M127" t="e">
        <f t="shared" si="37"/>
        <v>#N/A</v>
      </c>
      <c r="N127" t="e">
        <f t="shared" si="38"/>
        <v>#N/A</v>
      </c>
      <c r="O127">
        <f t="shared" si="39"/>
        <v>1.000127</v>
      </c>
      <c r="P127" t="str">
        <f>IF(OR($A127="",INDEX(games!$H:$H,ROW())=""),"",INDEX(games!$H:$H,ROW()))</f>
        <v>Yes</v>
      </c>
      <c r="Q127">
        <f t="shared" si="40"/>
        <v>1.000127</v>
      </c>
      <c r="T127">
        <f t="shared" si="41"/>
        <v>2016</v>
      </c>
      <c r="U127">
        <f t="shared" si="42"/>
        <v>2023</v>
      </c>
      <c r="V127">
        <f t="shared" si="43"/>
        <v>7</v>
      </c>
      <c r="W127" t="str">
        <f>IF(TRIM(INDEX(connections!$A:$A,ROW()))="","",TRIM(INDEX(connections!$A:$A,ROW())))</f>
        <v>Enter the Gungeon</v>
      </c>
      <c r="X127" t="str">
        <f>IF($W127="","",TRIM(INDEX(connections!$B:$B,ROW())))</f>
        <v>Beyond the Long Night</v>
      </c>
      <c r="Y127">
        <f t="shared" si="44"/>
        <v>282</v>
      </c>
      <c r="Z127">
        <f t="shared" si="45"/>
        <v>73</v>
      </c>
      <c r="AA127" t="str">
        <f t="shared" si="46"/>
        <v>Yes</v>
      </c>
      <c r="AB127" t="str">
        <f t="shared" si="47"/>
        <v>Yes</v>
      </c>
      <c r="AC127">
        <f t="shared" si="48"/>
        <v>1</v>
      </c>
      <c r="AD127">
        <f t="shared" si="49"/>
        <v>0</v>
      </c>
      <c r="AE127" t="str">
        <f t="shared" si="50"/>
        <v/>
      </c>
      <c r="AG127">
        <f t="shared" si="51"/>
        <v>1</v>
      </c>
      <c r="AH127" t="str">
        <f t="shared" si="52"/>
        <v>Yes</v>
      </c>
      <c r="AI127">
        <f t="shared" si="53"/>
        <v>1</v>
      </c>
      <c r="AJ127">
        <f t="shared" si="54"/>
        <v>1.000127</v>
      </c>
      <c r="AK127" t="str">
        <f t="shared" si="55"/>
        <v/>
      </c>
      <c r="AL127" t="str">
        <f>IF($A127="","",INDEX(games!$J:$J,ROW())&amp;"")</f>
        <v/>
      </c>
    </row>
    <row r="128" spans="1:38" x14ac:dyDescent="0.25">
      <c r="A128" t="str">
        <f>IF(TRIM(INDEX(games!$A:$A,ROW()))="","",TRIM(INDEX(games!$A:$A,ROW())))</f>
        <v>Chess Survivors</v>
      </c>
      <c r="B128">
        <f>IF(OR($A128="",INDEX(games!$B:$B,ROW())=""),"",INDEX(games!$B:$B,ROW()))</f>
        <v>2022</v>
      </c>
      <c r="C128" t="str">
        <f>IF(OR($A128="",INDEX(games!$C:$C,ROW())=""),"",INDEX(games!$C:$C,ROW()))</f>
        <v>Action</v>
      </c>
      <c r="D128">
        <f t="shared" si="28"/>
        <v>5</v>
      </c>
      <c r="E128">
        <f t="shared" si="29"/>
        <v>1</v>
      </c>
      <c r="F128">
        <f t="shared" si="30"/>
        <v>26</v>
      </c>
      <c r="G128">
        <f t="shared" si="31"/>
        <v>2022</v>
      </c>
      <c r="H128">
        <f t="shared" si="32"/>
        <v>1.5979999999999999</v>
      </c>
      <c r="I128" t="e">
        <f t="shared" si="33"/>
        <v>#N/A</v>
      </c>
      <c r="J128" t="e">
        <f t="shared" si="34"/>
        <v>#N/A</v>
      </c>
      <c r="K128" t="e">
        <f t="shared" si="35"/>
        <v>#N/A</v>
      </c>
      <c r="L128" t="e">
        <f t="shared" si="36"/>
        <v>#N/A</v>
      </c>
      <c r="M128" t="e">
        <f t="shared" si="37"/>
        <v>#N/A</v>
      </c>
      <c r="N128" t="e">
        <f t="shared" si="38"/>
        <v>#N/A</v>
      </c>
      <c r="O128">
        <f t="shared" si="39"/>
        <v>5.0001280000000001</v>
      </c>
      <c r="P128" t="str">
        <f>IF(OR($A128="",INDEX(games!$H:$H,ROW())=""),"",INDEX(games!$H:$H,ROW()))</f>
        <v>Yes</v>
      </c>
      <c r="Q128">
        <f t="shared" si="40"/>
        <v>5.0001280000000001</v>
      </c>
      <c r="T128">
        <f t="shared" si="41"/>
        <v>2012</v>
      </c>
      <c r="U128">
        <f t="shared" si="42"/>
        <v>2023</v>
      </c>
      <c r="V128">
        <f t="shared" si="43"/>
        <v>11</v>
      </c>
      <c r="W128" t="str">
        <f>IF(TRIM(INDEX(connections!$A:$A,ROW()))="","",TRIM(INDEX(connections!$A:$A,ROW())))</f>
        <v>FTL</v>
      </c>
      <c r="X128" t="str">
        <f>IF($W128="","",TRIM(INDEX(connections!$B:$B,ROW())))</f>
        <v>Beyond the Long Night</v>
      </c>
      <c r="Y128">
        <f t="shared" si="44"/>
        <v>311</v>
      </c>
      <c r="Z128">
        <f t="shared" si="45"/>
        <v>73</v>
      </c>
      <c r="AA128" t="str">
        <f t="shared" si="46"/>
        <v>Yes</v>
      </c>
      <c r="AB128" t="str">
        <f t="shared" si="47"/>
        <v>Yes</v>
      </c>
      <c r="AC128">
        <f t="shared" si="48"/>
        <v>1</v>
      </c>
      <c r="AD128">
        <f t="shared" si="49"/>
        <v>1</v>
      </c>
      <c r="AE128" t="str">
        <f t="shared" si="50"/>
        <v/>
      </c>
      <c r="AG128">
        <f t="shared" si="51"/>
        <v>4</v>
      </c>
      <c r="AH128" t="str">
        <f t="shared" si="52"/>
        <v>Yes</v>
      </c>
      <c r="AI128">
        <f t="shared" si="53"/>
        <v>4</v>
      </c>
      <c r="AJ128">
        <f t="shared" si="54"/>
        <v>4.0001280000000001</v>
      </c>
      <c r="AK128" t="str">
        <f t="shared" si="55"/>
        <v/>
      </c>
      <c r="AL128" t="str">
        <f>IF($A128="","",INDEX(games!$J:$J,ROW())&amp;"")</f>
        <v>https://store.steampowered.com/app/2065000/Chess_Survivors/</v>
      </c>
    </row>
    <row r="129" spans="1:38" x14ac:dyDescent="0.25">
      <c r="A129" t="str">
        <f>IF(TRIM(INDEX(games!$A:$A,ROW()))="","",TRIM(INDEX(games!$A:$A,ROW())))</f>
        <v>Children of Morta</v>
      </c>
      <c r="B129">
        <f>IF(OR($A129="",INDEX(games!$B:$B,ROW())=""),"",INDEX(games!$B:$B,ROW()))</f>
        <v>2019</v>
      </c>
      <c r="C129" t="str">
        <f>IF(OR($A129="",INDEX(games!$C:$C,ROW())=""),"",INDEX(games!$C:$C,ROW()))</f>
        <v>Action</v>
      </c>
      <c r="D129">
        <f t="shared" si="28"/>
        <v>5</v>
      </c>
      <c r="E129">
        <f t="shared" si="29"/>
        <v>1</v>
      </c>
      <c r="F129">
        <f t="shared" si="30"/>
        <v>27</v>
      </c>
      <c r="G129">
        <f t="shared" si="31"/>
        <v>2019</v>
      </c>
      <c r="H129">
        <f t="shared" si="32"/>
        <v>1.621</v>
      </c>
      <c r="I129" t="e">
        <f t="shared" si="33"/>
        <v>#N/A</v>
      </c>
      <c r="J129" t="e">
        <f t="shared" si="34"/>
        <v>#N/A</v>
      </c>
      <c r="K129" t="e">
        <f t="shared" si="35"/>
        <v>#N/A</v>
      </c>
      <c r="L129" t="e">
        <f t="shared" si="36"/>
        <v>#N/A</v>
      </c>
      <c r="M129" t="e">
        <f t="shared" si="37"/>
        <v>#N/A</v>
      </c>
      <c r="N129" t="e">
        <f t="shared" si="38"/>
        <v>#N/A</v>
      </c>
      <c r="O129">
        <f t="shared" si="39"/>
        <v>5.0001290000000003</v>
      </c>
      <c r="P129" t="str">
        <f>IF(OR($A129="",INDEX(games!$H:$H,ROW())=""),"",INDEX(games!$H:$H,ROW()))</f>
        <v>Yes</v>
      </c>
      <c r="Q129">
        <f t="shared" si="40"/>
        <v>5.0001290000000003</v>
      </c>
      <c r="T129">
        <f t="shared" si="41"/>
        <v>2019</v>
      </c>
      <c r="U129">
        <f t="shared" si="42"/>
        <v>2023</v>
      </c>
      <c r="V129">
        <f t="shared" si="43"/>
        <v>4</v>
      </c>
      <c r="W129" t="str">
        <f>IF(TRIM(INDEX(connections!$A:$A,ROW()))="","",TRIM(INDEX(connections!$A:$A,ROW())))</f>
        <v>Hades</v>
      </c>
      <c r="X129" t="str">
        <f>IF($W129="","",TRIM(INDEX(connections!$B:$B,ROW())))</f>
        <v>Beyond the Long Night</v>
      </c>
      <c r="Y129">
        <f t="shared" si="44"/>
        <v>359</v>
      </c>
      <c r="Z129">
        <f t="shared" si="45"/>
        <v>73</v>
      </c>
      <c r="AA129" t="str">
        <f t="shared" si="46"/>
        <v>Yes</v>
      </c>
      <c r="AB129" t="str">
        <f t="shared" si="47"/>
        <v>Yes</v>
      </c>
      <c r="AC129">
        <f t="shared" si="48"/>
        <v>1</v>
      </c>
      <c r="AD129">
        <f t="shared" si="49"/>
        <v>0</v>
      </c>
      <c r="AE129" t="str">
        <f t="shared" si="50"/>
        <v/>
      </c>
      <c r="AG129">
        <f t="shared" si="51"/>
        <v>5</v>
      </c>
      <c r="AH129" t="str">
        <f t="shared" si="52"/>
        <v>Yes</v>
      </c>
      <c r="AI129">
        <f t="shared" si="53"/>
        <v>5</v>
      </c>
      <c r="AJ129">
        <f t="shared" si="54"/>
        <v>5.0001290000000003</v>
      </c>
      <c r="AK129" t="str">
        <f t="shared" si="55"/>
        <v/>
      </c>
      <c r="AL129" t="str">
        <f>IF($A129="","",INDEX(games!$J:$J,ROW())&amp;"")</f>
        <v>https://store.steampowered.com/app/330020/Children_of_Morta/</v>
      </c>
    </row>
    <row r="130" spans="1:38" x14ac:dyDescent="0.25">
      <c r="A130" t="str">
        <f>IF(TRIM(INDEX(games!$A:$A,ROW()))="","",TRIM(INDEX(games!$A:$A,ROW())))</f>
        <v>Chocobo's Dungeon 2</v>
      </c>
      <c r="B130">
        <f>IF(OR($A130="",INDEX(games!$B:$B,ROW())=""),"",INDEX(games!$B:$B,ROW()))</f>
        <v>1998</v>
      </c>
      <c r="C130" t="str">
        <f>IF(OR($A130="",INDEX(games!$C:$C,ROW())=""),"",INDEX(games!$C:$C,ROW()))</f>
        <v>Traditional</v>
      </c>
      <c r="D130">
        <f t="shared" ref="D130:D193" si="56">IF($A130="","",COUNTIF($W$2:$W$2500,$A130)+COUNTIF($X$2:$X$2500,$A130))</f>
        <v>2</v>
      </c>
      <c r="E130">
        <f t="shared" ref="E130:E193" si="57">IF($A130="","",IFERROR(MATCH($C130,$R$2:$R$5,0),0))</f>
        <v>4</v>
      </c>
      <c r="F130">
        <f t="shared" ref="F130:F193" si="58">IF($A130="","",MOD(ROW(),34))</f>
        <v>28</v>
      </c>
      <c r="G130" t="e">
        <f t="shared" ref="G130:G193" si="59">IF($A130="",NA(),IF($C130="Action",$B130,NA()))</f>
        <v>#N/A</v>
      </c>
      <c r="H130" t="e">
        <f t="shared" ref="H130:H193" si="60">IF($A130="",NA(),IF($C130="Action",1+$F130*0.023,NA()))</f>
        <v>#N/A</v>
      </c>
      <c r="I130" t="e">
        <f t="shared" ref="I130:I193" si="61">IF($A130="",NA(),IF($C130="Strategy",$B130,NA()))</f>
        <v>#N/A</v>
      </c>
      <c r="J130" t="e">
        <f t="shared" ref="J130:J193" si="62">IF($A130="",NA(),IF($C130="Strategy",2+$F130*0.023,NA()))</f>
        <v>#N/A</v>
      </c>
      <c r="K130" t="e">
        <f t="shared" ref="K130:K193" si="63">IF($A130="",NA(),IF($C130="Deckbuilder",$B130,NA()))</f>
        <v>#N/A</v>
      </c>
      <c r="L130" t="e">
        <f t="shared" ref="L130:L193" si="64">IF($A130="",NA(),IF($C130="Deckbuilder",3+$F130*0.023,NA()))</f>
        <v>#N/A</v>
      </c>
      <c r="M130">
        <f t="shared" ref="M130:M193" si="65">IF($A130="",NA(),IF($C130="Traditional",$B130,NA()))</f>
        <v>1998</v>
      </c>
      <c r="N130">
        <f t="shared" ref="N130:N193" si="66">IF($A130="",NA(),IF($C130="Traditional",4+$F130*0.023,NA()))</f>
        <v>4.6440000000000001</v>
      </c>
      <c r="O130">
        <f t="shared" ref="O130:O193" si="67">IF($A130="","",$D130+ROW()/1000000)</f>
        <v>2.00013</v>
      </c>
      <c r="P130" t="str">
        <f>IF(OR($A130="",INDEX(games!$H:$H,ROW())=""),"",INDEX(games!$H:$H,ROW()))</f>
        <v>Yes</v>
      </c>
      <c r="Q130">
        <f t="shared" ref="Q130:Q193" si="68">IF(OR($A130="",$P130&lt;&gt;"Yes"),"",$D130+ROW()/1000000)</f>
        <v>2.00013</v>
      </c>
      <c r="T130">
        <f t="shared" ref="T130:T193" si="69">IF($Y130="","",INDEX($B$2:$B$1500,$Y130))</f>
        <v>2011</v>
      </c>
      <c r="U130">
        <f t="shared" ref="U130:U193" si="70">IF($Z130="","",INDEX($B$2:$B$1500,$Z130))</f>
        <v>2023</v>
      </c>
      <c r="V130">
        <f t="shared" ref="V130:V193" si="71">IF(OR($T130="",$U130=""),"",$U130-$T130)</f>
        <v>12</v>
      </c>
      <c r="W130" t="str">
        <f>IF(TRIM(INDEX(connections!$A:$A,ROW()))="","",TRIM(INDEX(connections!$A:$A,ROW())))</f>
        <v>The Binding of Isaac</v>
      </c>
      <c r="X130" t="str">
        <f>IF($W130="","",TRIM(INDEX(connections!$B:$B,ROW())))</f>
        <v>Beyond the Long Night</v>
      </c>
      <c r="Y130">
        <f t="shared" ref="Y130:Y193" si="72">IF($W130="","",IFERROR(MATCH($W130,$A$2:$A$1500,0),""))</f>
        <v>824</v>
      </c>
      <c r="Z130">
        <f t="shared" ref="Z130:Z193" si="73">IF($X130="","",IFERROR(MATCH($X130,$A$2:$A$1500,0),""))</f>
        <v>73</v>
      </c>
      <c r="AA130" t="str">
        <f t="shared" ref="AA130:AA193" si="74">IF($Y130="","",INDEX($P$2:$P$1500,$Y130))</f>
        <v>Yes</v>
      </c>
      <c r="AB130" t="str">
        <f t="shared" ref="AB130:AB193" si="75">IF($Z130="","",INDEX($P$2:$P$1500,$Z130))</f>
        <v>Yes</v>
      </c>
      <c r="AC130">
        <f t="shared" ref="AC130:AC193" si="76">IF(AND($AA130="Yes",$AB130="Yes"),1,"")</f>
        <v>1</v>
      </c>
      <c r="AD130">
        <f t="shared" ref="AD130:AD193" si="77">IF(OR($Y130="",$Z130=""),"",IF(INDEX($C$2:$C$1500,$Y130)=INDEX($C$2:$C$1500,$Z130),0,1))</f>
        <v>0</v>
      </c>
      <c r="AE130" t="str">
        <f t="shared" ref="AE130:AE193" si="78">IF($AC130&lt;&gt;1,"",IF(AND(INDEX($AG$2:$AG$1500,$Y130)=1,INDEX($AG$2:$AG$1500,$Z130)=1),1,""))</f>
        <v/>
      </c>
      <c r="AG130">
        <f t="shared" ref="AG130:AG193" si="79">IF($A130="","",COUNTIFS($W$2:$W$2500,$A130,$AB$2:$AB$2500,"Yes")+COUNTIFS($X$2:$X$2500,$A130,$AA$2:$AA$2500,"Yes"))</f>
        <v>2</v>
      </c>
      <c r="AH130" t="str">
        <f t="shared" ref="AH130:AH193" si="80">IF(OR($P130&lt;&gt;"Yes",N($AG130)=0),"",IF(AND($AG130=1,COUNTIFS($W$2:$W$2500,$A130,$AE$2:$AE$2500,1)+COUNTIFS($X$2:$X$2500,$A130,$AE$2:$AE$2500,1)&gt;0),"","Yes"))</f>
        <v>Yes</v>
      </c>
      <c r="AI130">
        <f t="shared" ref="AI130:AI193" si="81">IF($AH130="Yes",$AG130,"")</f>
        <v>2</v>
      </c>
      <c r="AJ130">
        <f t="shared" ref="AJ130:AJ193" si="82">IF($AI130="","",$AI130+ROW()/1000000)</f>
        <v>2.00013</v>
      </c>
      <c r="AK130" t="str">
        <f t="shared" ref="AK130:AK193" si="83">IF(OR($A130="",$P130="Yes",N($AG130)=0),"",$AG130+ROW()/1000000)</f>
        <v/>
      </c>
      <c r="AL130" t="str">
        <f>IF($A130="","",INDEX(games!$J:$J,ROW())&amp;"")</f>
        <v/>
      </c>
    </row>
    <row r="131" spans="1:38" x14ac:dyDescent="0.25">
      <c r="A131" t="str">
        <f>IF(TRIM(INDEX(games!$A:$A,ROW()))="","",TRIM(INDEX(games!$A:$A,ROW())))</f>
        <v>Chocobo's Mysterious Dungeon</v>
      </c>
      <c r="B131">
        <f>IF(OR($A131="",INDEX(games!$B:$B,ROW())=""),"",INDEX(games!$B:$B,ROW()))</f>
        <v>1997</v>
      </c>
      <c r="C131" t="str">
        <f>IF(OR($A131="",INDEX(games!$C:$C,ROW())=""),"",INDEX(games!$C:$C,ROW()))</f>
        <v>Traditional</v>
      </c>
      <c r="D131">
        <f t="shared" si="56"/>
        <v>2</v>
      </c>
      <c r="E131">
        <f t="shared" si="57"/>
        <v>4</v>
      </c>
      <c r="F131">
        <f t="shared" si="58"/>
        <v>29</v>
      </c>
      <c r="G131" t="e">
        <f t="shared" si="59"/>
        <v>#N/A</v>
      </c>
      <c r="H131" t="e">
        <f t="shared" si="60"/>
        <v>#N/A</v>
      </c>
      <c r="I131" t="e">
        <f t="shared" si="61"/>
        <v>#N/A</v>
      </c>
      <c r="J131" t="e">
        <f t="shared" si="62"/>
        <v>#N/A</v>
      </c>
      <c r="K131" t="e">
        <f t="shared" si="63"/>
        <v>#N/A</v>
      </c>
      <c r="L131" t="e">
        <f t="shared" si="64"/>
        <v>#N/A</v>
      </c>
      <c r="M131">
        <f t="shared" si="65"/>
        <v>1997</v>
      </c>
      <c r="N131">
        <f t="shared" si="66"/>
        <v>4.6669999999999998</v>
      </c>
      <c r="O131">
        <f t="shared" si="67"/>
        <v>2.0001310000000001</v>
      </c>
      <c r="P131" t="str">
        <f>IF(OR($A131="",INDEX(games!$H:$H,ROW())=""),"",INDEX(games!$H:$H,ROW()))</f>
        <v>Yes</v>
      </c>
      <c r="Q131">
        <f t="shared" si="68"/>
        <v>2.0001310000000001</v>
      </c>
      <c r="T131">
        <f t="shared" si="69"/>
        <v>2023</v>
      </c>
      <c r="U131">
        <f t="shared" si="70"/>
        <v>2026</v>
      </c>
      <c r="V131">
        <f t="shared" si="71"/>
        <v>3</v>
      </c>
      <c r="W131" t="str">
        <f>IF(TRIM(INDEX(connections!$A:$A,ROW()))="","",TRIM(INDEX(connections!$A:$A,ROW())))</f>
        <v>Balatro</v>
      </c>
      <c r="X131" t="str">
        <f>IF($W131="","",TRIM(INDEX(connections!$B:$B,ROW())))</f>
        <v>Beyond Words</v>
      </c>
      <c r="Y131">
        <f t="shared" si="72"/>
        <v>55</v>
      </c>
      <c r="Z131">
        <f t="shared" si="73"/>
        <v>74</v>
      </c>
      <c r="AA131" t="str">
        <f t="shared" si="74"/>
        <v>Yes</v>
      </c>
      <c r="AB131" t="str">
        <f t="shared" si="75"/>
        <v/>
      </c>
      <c r="AC131" t="str">
        <f t="shared" si="76"/>
        <v/>
      </c>
      <c r="AD131">
        <f t="shared" si="77"/>
        <v>0</v>
      </c>
      <c r="AE131" t="str">
        <f t="shared" si="78"/>
        <v/>
      </c>
      <c r="AG131">
        <f t="shared" si="79"/>
        <v>2</v>
      </c>
      <c r="AH131" t="str">
        <f t="shared" si="80"/>
        <v>Yes</v>
      </c>
      <c r="AI131">
        <f t="shared" si="81"/>
        <v>2</v>
      </c>
      <c r="AJ131">
        <f t="shared" si="82"/>
        <v>2.0001310000000001</v>
      </c>
      <c r="AK131" t="str">
        <f t="shared" si="83"/>
        <v/>
      </c>
      <c r="AL131" t="str">
        <f>IF($A131="","",INDEX(games!$J:$J,ROW())&amp;"")</f>
        <v/>
      </c>
    </row>
    <row r="132" spans="1:38" x14ac:dyDescent="0.25">
      <c r="A132" t="str">
        <f>IF(TRIM(INDEX(games!$A:$A,ROW()))="","",TRIM(INDEX(games!$A:$A,ROW())))</f>
        <v>Chocobo's Mystery Dungeon Every Buddy!</v>
      </c>
      <c r="B132">
        <f>IF(OR($A132="",INDEX(games!$B:$B,ROW())=""),"",INDEX(games!$B:$B,ROW()))</f>
        <v>2019</v>
      </c>
      <c r="C132" t="str">
        <f>IF(OR($A132="",INDEX(games!$C:$C,ROW())=""),"",INDEX(games!$C:$C,ROW()))</f>
        <v>Traditional</v>
      </c>
      <c r="D132">
        <f t="shared" si="56"/>
        <v>1</v>
      </c>
      <c r="E132">
        <f t="shared" si="57"/>
        <v>4</v>
      </c>
      <c r="F132">
        <f t="shared" si="58"/>
        <v>30</v>
      </c>
      <c r="G132" t="e">
        <f t="shared" si="59"/>
        <v>#N/A</v>
      </c>
      <c r="H132" t="e">
        <f t="shared" si="60"/>
        <v>#N/A</v>
      </c>
      <c r="I132" t="e">
        <f t="shared" si="61"/>
        <v>#N/A</v>
      </c>
      <c r="J132" t="e">
        <f t="shared" si="62"/>
        <v>#N/A</v>
      </c>
      <c r="K132" t="e">
        <f t="shared" si="63"/>
        <v>#N/A</v>
      </c>
      <c r="L132" t="e">
        <f t="shared" si="64"/>
        <v>#N/A</v>
      </c>
      <c r="M132">
        <f t="shared" si="65"/>
        <v>2019</v>
      </c>
      <c r="N132">
        <f t="shared" si="66"/>
        <v>4.6899999999999995</v>
      </c>
      <c r="O132">
        <f t="shared" si="67"/>
        <v>1.000132</v>
      </c>
      <c r="P132" t="str">
        <f>IF(OR($A132="",INDEX(games!$H:$H,ROW())=""),"",INDEX(games!$H:$H,ROW()))</f>
        <v/>
      </c>
      <c r="Q132" t="str">
        <f t="shared" si="68"/>
        <v/>
      </c>
      <c r="T132">
        <f t="shared" si="69"/>
        <v>2023</v>
      </c>
      <c r="U132">
        <f t="shared" si="70"/>
        <v>2024</v>
      </c>
      <c r="V132">
        <f t="shared" si="71"/>
        <v>1</v>
      </c>
      <c r="W132" t="str">
        <f>IF(TRIM(INDEX(connections!$A:$A,ROW()))="","",TRIM(INDEX(connections!$A:$A,ROW())))</f>
        <v>Balatro</v>
      </c>
      <c r="X132" t="str">
        <f>IF($W132="","",TRIM(INDEX(connections!$B:$B,ROW())))</f>
        <v>Bingle Bingle</v>
      </c>
      <c r="Y132">
        <f t="shared" si="72"/>
        <v>55</v>
      </c>
      <c r="Z132">
        <f t="shared" si="73"/>
        <v>75</v>
      </c>
      <c r="AA132" t="str">
        <f t="shared" si="74"/>
        <v>Yes</v>
      </c>
      <c r="AB132" t="str">
        <f t="shared" si="75"/>
        <v>Yes</v>
      </c>
      <c r="AC132">
        <f t="shared" si="76"/>
        <v>1</v>
      </c>
      <c r="AD132">
        <f t="shared" si="77"/>
        <v>0</v>
      </c>
      <c r="AE132" t="str">
        <f t="shared" si="78"/>
        <v/>
      </c>
      <c r="AG132">
        <f t="shared" si="79"/>
        <v>1</v>
      </c>
      <c r="AH132" t="str">
        <f t="shared" si="80"/>
        <v/>
      </c>
      <c r="AI132" t="str">
        <f t="shared" si="81"/>
        <v/>
      </c>
      <c r="AJ132" t="str">
        <f t="shared" si="82"/>
        <v/>
      </c>
      <c r="AK132">
        <f t="shared" si="83"/>
        <v>1.000132</v>
      </c>
      <c r="AL132" t="str">
        <f>IF($A132="","",INDEX(games!$J:$J,ROW())&amp;"")</f>
        <v/>
      </c>
    </row>
    <row r="133" spans="1:38" x14ac:dyDescent="0.25">
      <c r="A133" t="str">
        <f>IF(TRIM(INDEX(games!$A:$A,ROW()))="","",TRIM(INDEX(games!$A:$A,ROW())))</f>
        <v>Choo Choo Survivor</v>
      </c>
      <c r="B133">
        <f>IF(OR($A133="",INDEX(games!$B:$B,ROW())=""),"",INDEX(games!$B:$B,ROW()))</f>
        <v>2023</v>
      </c>
      <c r="C133" t="str">
        <f>IF(OR($A133="",INDEX(games!$C:$C,ROW())=""),"",INDEX(games!$C:$C,ROW()))</f>
        <v>Action</v>
      </c>
      <c r="D133">
        <f t="shared" si="56"/>
        <v>3</v>
      </c>
      <c r="E133">
        <f t="shared" si="57"/>
        <v>1</v>
      </c>
      <c r="F133">
        <f t="shared" si="58"/>
        <v>31</v>
      </c>
      <c r="G133">
        <f t="shared" si="59"/>
        <v>2023</v>
      </c>
      <c r="H133">
        <f t="shared" si="60"/>
        <v>1.7130000000000001</v>
      </c>
      <c r="I133" t="e">
        <f t="shared" si="61"/>
        <v>#N/A</v>
      </c>
      <c r="J133" t="e">
        <f t="shared" si="62"/>
        <v>#N/A</v>
      </c>
      <c r="K133" t="e">
        <f t="shared" si="63"/>
        <v>#N/A</v>
      </c>
      <c r="L133" t="e">
        <f t="shared" si="64"/>
        <v>#N/A</v>
      </c>
      <c r="M133" t="e">
        <f t="shared" si="65"/>
        <v>#N/A</v>
      </c>
      <c r="N133" t="e">
        <f t="shared" si="66"/>
        <v>#N/A</v>
      </c>
      <c r="O133">
        <f t="shared" si="67"/>
        <v>3.0001329999999999</v>
      </c>
      <c r="P133" t="str">
        <f>IF(OR($A133="",INDEX(games!$H:$H,ROW())=""),"",INDEX(games!$H:$H,ROW()))</f>
        <v>Yes</v>
      </c>
      <c r="Q133">
        <f t="shared" si="68"/>
        <v>3.0001329999999999</v>
      </c>
      <c r="T133">
        <f t="shared" si="69"/>
        <v>2021</v>
      </c>
      <c r="U133">
        <f t="shared" si="70"/>
        <v>2024</v>
      </c>
      <c r="V133">
        <f t="shared" si="71"/>
        <v>3</v>
      </c>
      <c r="W133" t="str">
        <f>IF(TRIM(INDEX(connections!$A:$A,ROW()))="","",TRIM(INDEX(connections!$A:$A,ROW())))</f>
        <v>Luck be a Landlord</v>
      </c>
      <c r="X133" t="str">
        <f>IF($W133="","",TRIM(INDEX(connections!$B:$B,ROW())))</f>
        <v>Bingle Bingle</v>
      </c>
      <c r="Y133">
        <f t="shared" si="72"/>
        <v>460</v>
      </c>
      <c r="Z133">
        <f t="shared" si="73"/>
        <v>75</v>
      </c>
      <c r="AA133" t="str">
        <f t="shared" si="74"/>
        <v>Yes</v>
      </c>
      <c r="AB133" t="str">
        <f t="shared" si="75"/>
        <v>Yes</v>
      </c>
      <c r="AC133">
        <f t="shared" si="76"/>
        <v>1</v>
      </c>
      <c r="AD133">
        <f t="shared" si="77"/>
        <v>0</v>
      </c>
      <c r="AE133" t="str">
        <f t="shared" si="78"/>
        <v/>
      </c>
      <c r="AG133">
        <f t="shared" si="79"/>
        <v>3</v>
      </c>
      <c r="AH133" t="str">
        <f t="shared" si="80"/>
        <v>Yes</v>
      </c>
      <c r="AI133">
        <f t="shared" si="81"/>
        <v>3</v>
      </c>
      <c r="AJ133">
        <f t="shared" si="82"/>
        <v>3.0001329999999999</v>
      </c>
      <c r="AK133" t="str">
        <f t="shared" si="83"/>
        <v/>
      </c>
      <c r="AL133" t="str">
        <f>IF($A133="","",INDEX(games!$J:$J,ROW())&amp;"")</f>
        <v>https://store.steampowered.com/app/2336200/Choo_Choo_Survivor/</v>
      </c>
    </row>
    <row r="134" spans="1:38" x14ac:dyDescent="0.25">
      <c r="A134" t="str">
        <f>IF(TRIM(INDEX(games!$A:$A,ROW()))="","",TRIM(INDEX(games!$A:$A,ROW())))</f>
        <v>Choo Choo Survivor 2</v>
      </c>
      <c r="B134">
        <f>IF(OR($A134="",INDEX(games!$B:$B,ROW())=""),"",INDEX(games!$B:$B,ROW()))</f>
        <v>2025</v>
      </c>
      <c r="C134" t="str">
        <f>IF(OR($A134="",INDEX(games!$C:$C,ROW())=""),"",INDEX(games!$C:$C,ROW()))</f>
        <v>Action</v>
      </c>
      <c r="D134">
        <f t="shared" si="56"/>
        <v>1</v>
      </c>
      <c r="E134">
        <f t="shared" si="57"/>
        <v>1</v>
      </c>
      <c r="F134">
        <f t="shared" si="58"/>
        <v>32</v>
      </c>
      <c r="G134">
        <f t="shared" si="59"/>
        <v>2025</v>
      </c>
      <c r="H134">
        <f t="shared" si="60"/>
        <v>1.736</v>
      </c>
      <c r="I134" t="e">
        <f t="shared" si="61"/>
        <v>#N/A</v>
      </c>
      <c r="J134" t="e">
        <f t="shared" si="62"/>
        <v>#N/A</v>
      </c>
      <c r="K134" t="e">
        <f t="shared" si="63"/>
        <v>#N/A</v>
      </c>
      <c r="L134" t="e">
        <f t="shared" si="64"/>
        <v>#N/A</v>
      </c>
      <c r="M134" t="e">
        <f t="shared" si="65"/>
        <v>#N/A</v>
      </c>
      <c r="N134" t="e">
        <f t="shared" si="66"/>
        <v>#N/A</v>
      </c>
      <c r="O134">
        <f t="shared" si="67"/>
        <v>1.0001340000000001</v>
      </c>
      <c r="P134" t="str">
        <f>IF(OR($A134="",INDEX(games!$H:$H,ROW())=""),"",INDEX(games!$H:$H,ROW()))</f>
        <v>Yes</v>
      </c>
      <c r="Q134">
        <f t="shared" si="68"/>
        <v>1.0001340000000001</v>
      </c>
      <c r="T134">
        <f t="shared" si="69"/>
        <v>2022</v>
      </c>
      <c r="U134">
        <f t="shared" si="70"/>
        <v>2024</v>
      </c>
      <c r="V134">
        <f t="shared" si="71"/>
        <v>2</v>
      </c>
      <c r="W134" t="str">
        <f>IF(TRIM(INDEX(connections!$A:$A,ROW()))="","",TRIM(INDEX(connections!$A:$A,ROW())))</f>
        <v>Shotgun King: The Final Checkmate</v>
      </c>
      <c r="X134" t="str">
        <f>IF($W134="","",TRIM(INDEX(connections!$B:$B,ROW())))</f>
        <v>Bingle Bingle</v>
      </c>
      <c r="Y134">
        <f t="shared" si="72"/>
        <v>724</v>
      </c>
      <c r="Z134">
        <f t="shared" si="73"/>
        <v>75</v>
      </c>
      <c r="AA134" t="str">
        <f t="shared" si="74"/>
        <v>Yes</v>
      </c>
      <c r="AB134" t="str">
        <f t="shared" si="75"/>
        <v>Yes</v>
      </c>
      <c r="AC134">
        <f t="shared" si="76"/>
        <v>1</v>
      </c>
      <c r="AD134">
        <f t="shared" si="77"/>
        <v>1</v>
      </c>
      <c r="AE134" t="str">
        <f t="shared" si="78"/>
        <v/>
      </c>
      <c r="AG134">
        <f t="shared" si="79"/>
        <v>1</v>
      </c>
      <c r="AH134" t="str">
        <f t="shared" si="80"/>
        <v>Yes</v>
      </c>
      <c r="AI134">
        <f t="shared" si="81"/>
        <v>1</v>
      </c>
      <c r="AJ134">
        <f t="shared" si="82"/>
        <v>1.0001340000000001</v>
      </c>
      <c r="AK134" t="str">
        <f t="shared" si="83"/>
        <v/>
      </c>
      <c r="AL134" t="str">
        <f>IF($A134="","",INDEX(games!$J:$J,ROW())&amp;"")</f>
        <v>https://store.steampowered.com/app/3494210/Choo_Choo_Survivor_2/</v>
      </c>
    </row>
    <row r="135" spans="1:38" x14ac:dyDescent="0.25">
      <c r="A135" t="str">
        <f>IF(TRIM(INDEX(games!$A:$A,ROW()))="","",TRIM(INDEX(games!$A:$A,ROW())))</f>
        <v>Chosen Garden</v>
      </c>
      <c r="B135">
        <f>IF(OR($A135="",INDEX(games!$B:$B,ROW())=""),"",INDEX(games!$B:$B,ROW()))</f>
        <v>2026</v>
      </c>
      <c r="C135" t="str">
        <f>IF(OR($A135="",INDEX(games!$C:$C,ROW())=""),"",INDEX(games!$C:$C,ROW()))</f>
        <v>Deckbuilder</v>
      </c>
      <c r="D135">
        <f t="shared" si="56"/>
        <v>2</v>
      </c>
      <c r="E135">
        <f t="shared" si="57"/>
        <v>3</v>
      </c>
      <c r="F135">
        <f t="shared" si="58"/>
        <v>33</v>
      </c>
      <c r="G135" t="e">
        <f t="shared" si="59"/>
        <v>#N/A</v>
      </c>
      <c r="H135" t="e">
        <f t="shared" si="60"/>
        <v>#N/A</v>
      </c>
      <c r="I135" t="e">
        <f t="shared" si="61"/>
        <v>#N/A</v>
      </c>
      <c r="J135" t="e">
        <f t="shared" si="62"/>
        <v>#N/A</v>
      </c>
      <c r="K135">
        <f t="shared" si="63"/>
        <v>2026</v>
      </c>
      <c r="L135">
        <f t="shared" si="64"/>
        <v>3.7589999999999999</v>
      </c>
      <c r="M135" t="e">
        <f t="shared" si="65"/>
        <v>#N/A</v>
      </c>
      <c r="N135" t="e">
        <f t="shared" si="66"/>
        <v>#N/A</v>
      </c>
      <c r="O135">
        <f t="shared" si="67"/>
        <v>2.0001350000000002</v>
      </c>
      <c r="P135" t="str">
        <f>IF(OR($A135="",INDEX(games!$H:$H,ROW())=""),"",INDEX(games!$H:$H,ROW()))</f>
        <v/>
      </c>
      <c r="Q135" t="str">
        <f t="shared" si="68"/>
        <v/>
      </c>
      <c r="T135">
        <f t="shared" si="69"/>
        <v>2021</v>
      </c>
      <c r="U135">
        <f t="shared" si="70"/>
        <v>2022</v>
      </c>
      <c r="V135">
        <f t="shared" si="71"/>
        <v>1</v>
      </c>
      <c r="W135" t="str">
        <f>IF(TRIM(INDEX(connections!$A:$A,ROW()))="","",TRIM(INDEX(connections!$A:$A,ROW())))</f>
        <v>Vampire Survivors</v>
      </c>
      <c r="X135" t="str">
        <f>IF($W135="","",TRIM(INDEX(connections!$B:$B,ROW())))</f>
        <v>Bioprototype</v>
      </c>
      <c r="Y135">
        <f t="shared" si="72"/>
        <v>898</v>
      </c>
      <c r="Z135">
        <f t="shared" si="73"/>
        <v>76</v>
      </c>
      <c r="AA135" t="str">
        <f t="shared" si="74"/>
        <v>Yes</v>
      </c>
      <c r="AB135" t="str">
        <f t="shared" si="75"/>
        <v/>
      </c>
      <c r="AC135" t="str">
        <f t="shared" si="76"/>
        <v/>
      </c>
      <c r="AD135">
        <f t="shared" si="77"/>
        <v>0</v>
      </c>
      <c r="AE135" t="str">
        <f t="shared" si="78"/>
        <v/>
      </c>
      <c r="AG135">
        <f t="shared" si="79"/>
        <v>2</v>
      </c>
      <c r="AH135" t="str">
        <f t="shared" si="80"/>
        <v/>
      </c>
      <c r="AI135" t="str">
        <f t="shared" si="81"/>
        <v/>
      </c>
      <c r="AJ135" t="str">
        <f t="shared" si="82"/>
        <v/>
      </c>
      <c r="AK135">
        <f t="shared" si="83"/>
        <v>2.0001350000000002</v>
      </c>
      <c r="AL135" t="str">
        <f>IF($A135="","",INDEX(games!$J:$J,ROW())&amp;"")</f>
        <v>https://store.steampowered.com/app/3923750/Chosen_Garden/</v>
      </c>
    </row>
    <row r="136" spans="1:38" x14ac:dyDescent="0.25">
      <c r="A136" t="str">
        <f>IF(TRIM(INDEX(games!$A:$A,ROW()))="","",TRIM(INDEX(games!$A:$A,ROW())))</f>
        <v>Chrono Ark</v>
      </c>
      <c r="B136">
        <f>IF(OR($A136="",INDEX(games!$B:$B,ROW())=""),"",INDEX(games!$B:$B,ROW()))</f>
        <v>2019</v>
      </c>
      <c r="C136" t="str">
        <f>IF(OR($A136="",INDEX(games!$C:$C,ROW())=""),"",INDEX(games!$C:$C,ROW()))</f>
        <v>Deckbuilder</v>
      </c>
      <c r="D136">
        <f t="shared" si="56"/>
        <v>2</v>
      </c>
      <c r="E136">
        <f t="shared" si="57"/>
        <v>3</v>
      </c>
      <c r="F136">
        <f t="shared" si="58"/>
        <v>0</v>
      </c>
      <c r="G136" t="e">
        <f t="shared" si="59"/>
        <v>#N/A</v>
      </c>
      <c r="H136" t="e">
        <f t="shared" si="60"/>
        <v>#N/A</v>
      </c>
      <c r="I136" t="e">
        <f t="shared" si="61"/>
        <v>#N/A</v>
      </c>
      <c r="J136" t="e">
        <f t="shared" si="62"/>
        <v>#N/A</v>
      </c>
      <c r="K136">
        <f t="shared" si="63"/>
        <v>2019</v>
      </c>
      <c r="L136">
        <f t="shared" si="64"/>
        <v>3</v>
      </c>
      <c r="M136" t="e">
        <f t="shared" si="65"/>
        <v>#N/A</v>
      </c>
      <c r="N136" t="e">
        <f t="shared" si="66"/>
        <v>#N/A</v>
      </c>
      <c r="O136">
        <f t="shared" si="67"/>
        <v>2.0001359999999999</v>
      </c>
      <c r="P136" t="str">
        <f>IF(OR($A136="",INDEX(games!$H:$H,ROW())=""),"",INDEX(games!$H:$H,ROW()))</f>
        <v>Yes</v>
      </c>
      <c r="Q136">
        <f t="shared" si="68"/>
        <v>2.0001359999999999</v>
      </c>
      <c r="T136">
        <f t="shared" si="69"/>
        <v>2023</v>
      </c>
      <c r="U136">
        <f t="shared" si="70"/>
        <v>2026</v>
      </c>
      <c r="V136">
        <f t="shared" si="71"/>
        <v>3</v>
      </c>
      <c r="W136" t="str">
        <f>IF(TRIM(INDEX(connections!$A:$A,ROW()))="","",TRIM(INDEX(connections!$A:$A,ROW())))</f>
        <v>Balatro</v>
      </c>
      <c r="X136" t="str">
        <f>IF($W136="","",TRIM(INDEX(connections!$B:$B,ROW())))</f>
        <v>Black Jacket</v>
      </c>
      <c r="Y136">
        <f t="shared" si="72"/>
        <v>55</v>
      </c>
      <c r="Z136">
        <f t="shared" si="73"/>
        <v>77</v>
      </c>
      <c r="AA136" t="str">
        <f t="shared" si="74"/>
        <v>Yes</v>
      </c>
      <c r="AB136" t="str">
        <f t="shared" si="75"/>
        <v/>
      </c>
      <c r="AC136" t="str">
        <f t="shared" si="76"/>
        <v/>
      </c>
      <c r="AD136">
        <f t="shared" si="77"/>
        <v>0</v>
      </c>
      <c r="AE136" t="str">
        <f t="shared" si="78"/>
        <v/>
      </c>
      <c r="AG136">
        <f t="shared" si="79"/>
        <v>2</v>
      </c>
      <c r="AH136" t="str">
        <f t="shared" si="80"/>
        <v>Yes</v>
      </c>
      <c r="AI136">
        <f t="shared" si="81"/>
        <v>2</v>
      </c>
      <c r="AJ136">
        <f t="shared" si="82"/>
        <v>2.0001359999999999</v>
      </c>
      <c r="AK136" t="str">
        <f t="shared" si="83"/>
        <v/>
      </c>
      <c r="AL136" t="str">
        <f>IF($A136="","",INDEX(games!$J:$J,ROW())&amp;"")</f>
        <v>https://store.steampowered.com/app/1188930/Chrono_Ark/</v>
      </c>
    </row>
    <row r="137" spans="1:38" x14ac:dyDescent="0.25">
      <c r="A137" t="str">
        <f>IF(TRIM(INDEX(games!$A:$A,ROW()))="","",TRIM(INDEX(games!$A:$A,ROW())))</f>
        <v>Cinderia</v>
      </c>
      <c r="B137">
        <f>IF(OR($A137="",INDEX(games!$B:$B,ROW())=""),"",INDEX(games!$B:$B,ROW()))</f>
        <v>2026</v>
      </c>
      <c r="C137" t="str">
        <f>IF(OR($A137="",INDEX(games!$C:$C,ROW())=""),"",INDEX(games!$C:$C,ROW()))</f>
        <v>Action</v>
      </c>
      <c r="D137">
        <f t="shared" si="56"/>
        <v>2</v>
      </c>
      <c r="E137">
        <f t="shared" si="57"/>
        <v>1</v>
      </c>
      <c r="F137">
        <f t="shared" si="58"/>
        <v>1</v>
      </c>
      <c r="G137">
        <f t="shared" si="59"/>
        <v>2026</v>
      </c>
      <c r="H137">
        <f t="shared" si="60"/>
        <v>1.0229999999999999</v>
      </c>
      <c r="I137" t="e">
        <f t="shared" si="61"/>
        <v>#N/A</v>
      </c>
      <c r="J137" t="e">
        <f t="shared" si="62"/>
        <v>#N/A</v>
      </c>
      <c r="K137" t="e">
        <f t="shared" si="63"/>
        <v>#N/A</v>
      </c>
      <c r="L137" t="e">
        <f t="shared" si="64"/>
        <v>#N/A</v>
      </c>
      <c r="M137" t="e">
        <f t="shared" si="65"/>
        <v>#N/A</v>
      </c>
      <c r="N137" t="e">
        <f t="shared" si="66"/>
        <v>#N/A</v>
      </c>
      <c r="O137">
        <f t="shared" si="67"/>
        <v>2.0001370000000001</v>
      </c>
      <c r="P137" t="str">
        <f>IF(OR($A137="",INDEX(games!$H:$H,ROW())=""),"",INDEX(games!$H:$H,ROW()))</f>
        <v/>
      </c>
      <c r="Q137" t="str">
        <f t="shared" si="68"/>
        <v/>
      </c>
      <c r="T137">
        <f t="shared" si="69"/>
        <v>2019</v>
      </c>
      <c r="U137">
        <f t="shared" si="70"/>
        <v>2026</v>
      </c>
      <c r="V137">
        <f t="shared" si="71"/>
        <v>7</v>
      </c>
      <c r="W137" t="str">
        <f>IF(TRIM(INDEX(connections!$A:$A,ROW()))="","",TRIM(INDEX(connections!$A:$A,ROW())))</f>
        <v>Hades</v>
      </c>
      <c r="X137" t="str">
        <f>IF($W137="","",TRIM(INDEX(connections!$B:$B,ROW())))</f>
        <v>Black Jacket</v>
      </c>
      <c r="Y137">
        <f t="shared" si="72"/>
        <v>359</v>
      </c>
      <c r="Z137">
        <f t="shared" si="73"/>
        <v>77</v>
      </c>
      <c r="AA137" t="str">
        <f t="shared" si="74"/>
        <v>Yes</v>
      </c>
      <c r="AB137" t="str">
        <f t="shared" si="75"/>
        <v/>
      </c>
      <c r="AC137" t="str">
        <f t="shared" si="76"/>
        <v/>
      </c>
      <c r="AD137">
        <f t="shared" si="77"/>
        <v>1</v>
      </c>
      <c r="AE137" t="str">
        <f t="shared" si="78"/>
        <v/>
      </c>
      <c r="AG137">
        <f t="shared" si="79"/>
        <v>2</v>
      </c>
      <c r="AH137" t="str">
        <f t="shared" si="80"/>
        <v/>
      </c>
      <c r="AI137" t="str">
        <f t="shared" si="81"/>
        <v/>
      </c>
      <c r="AJ137" t="str">
        <f t="shared" si="82"/>
        <v/>
      </c>
      <c r="AK137">
        <f t="shared" si="83"/>
        <v>2.0001370000000001</v>
      </c>
      <c r="AL137" t="str">
        <f>IF($A137="","",INDEX(games!$J:$J,ROW())&amp;"")</f>
        <v/>
      </c>
    </row>
    <row r="138" spans="1:38" x14ac:dyDescent="0.25">
      <c r="A138" t="str">
        <f>IF(TRIM(INDEX(games!$A:$A,ROW()))="","",TRIM(INDEX(games!$A:$A,ROW())))</f>
        <v>CleanFall</v>
      </c>
      <c r="B138">
        <f>IF(OR($A138="",INDEX(games!$B:$B,ROW())=""),"",INDEX(games!$B:$B,ROW()))</f>
        <v>2025</v>
      </c>
      <c r="C138" t="str">
        <f>IF(OR($A138="",INDEX(games!$C:$C,ROW())=""),"",INDEX(games!$C:$C,ROW()))</f>
        <v>Action</v>
      </c>
      <c r="D138">
        <f t="shared" si="56"/>
        <v>3</v>
      </c>
      <c r="E138">
        <f t="shared" si="57"/>
        <v>1</v>
      </c>
      <c r="F138">
        <f t="shared" si="58"/>
        <v>2</v>
      </c>
      <c r="G138">
        <f t="shared" si="59"/>
        <v>2025</v>
      </c>
      <c r="H138">
        <f t="shared" si="60"/>
        <v>1.046</v>
      </c>
      <c r="I138" t="e">
        <f t="shared" si="61"/>
        <v>#N/A</v>
      </c>
      <c r="J138" t="e">
        <f t="shared" si="62"/>
        <v>#N/A</v>
      </c>
      <c r="K138" t="e">
        <f t="shared" si="63"/>
        <v>#N/A</v>
      </c>
      <c r="L138" t="e">
        <f t="shared" si="64"/>
        <v>#N/A</v>
      </c>
      <c r="M138" t="e">
        <f t="shared" si="65"/>
        <v>#N/A</v>
      </c>
      <c r="N138" t="e">
        <f t="shared" si="66"/>
        <v>#N/A</v>
      </c>
      <c r="O138">
        <f t="shared" si="67"/>
        <v>3.0001380000000002</v>
      </c>
      <c r="P138" t="str">
        <f>IF(OR($A138="",INDEX(games!$H:$H,ROW())=""),"",INDEX(games!$H:$H,ROW()))</f>
        <v>Yes</v>
      </c>
      <c r="Q138">
        <f t="shared" si="68"/>
        <v>3.0001380000000002</v>
      </c>
      <c r="T138">
        <f t="shared" si="69"/>
        <v>2021</v>
      </c>
      <c r="U138">
        <f t="shared" si="70"/>
        <v>2026</v>
      </c>
      <c r="V138">
        <f t="shared" si="71"/>
        <v>5</v>
      </c>
      <c r="W138" t="str">
        <f>IF(TRIM(INDEX(connections!$A:$A,ROW()))="","",TRIM(INDEX(connections!$A:$A,ROW())))</f>
        <v>Inscryption</v>
      </c>
      <c r="X138" t="str">
        <f>IF($W138="","",TRIM(INDEX(connections!$B:$B,ROW())))</f>
        <v>Black Jacket</v>
      </c>
      <c r="Y138">
        <f t="shared" si="72"/>
        <v>406</v>
      </c>
      <c r="Z138">
        <f t="shared" si="73"/>
        <v>77</v>
      </c>
      <c r="AA138" t="str">
        <f t="shared" si="74"/>
        <v>Yes</v>
      </c>
      <c r="AB138" t="str">
        <f t="shared" si="75"/>
        <v/>
      </c>
      <c r="AC138" t="str">
        <f t="shared" si="76"/>
        <v/>
      </c>
      <c r="AD138">
        <f t="shared" si="77"/>
        <v>0</v>
      </c>
      <c r="AE138" t="str">
        <f t="shared" si="78"/>
        <v/>
      </c>
      <c r="AG138">
        <f t="shared" si="79"/>
        <v>3</v>
      </c>
      <c r="AH138" t="str">
        <f t="shared" si="80"/>
        <v>Yes</v>
      </c>
      <c r="AI138">
        <f t="shared" si="81"/>
        <v>3</v>
      </c>
      <c r="AJ138">
        <f t="shared" si="82"/>
        <v>3.0001380000000002</v>
      </c>
      <c r="AK138" t="str">
        <f t="shared" si="83"/>
        <v/>
      </c>
      <c r="AL138" t="str">
        <f>IF($A138="","",INDEX(games!$J:$J,ROW())&amp;"")</f>
        <v>https://store.steampowered.com/app/2769780/CleanFall/</v>
      </c>
    </row>
    <row r="139" spans="1:38" x14ac:dyDescent="0.25">
      <c r="A139" t="str">
        <f>IF(TRIM(INDEX(games!$A:$A,ROW()))="","",TRIM(INDEX(games!$A:$A,ROW())))</f>
        <v>CloverPit</v>
      </c>
      <c r="B139">
        <f>IF(OR($A139="",INDEX(games!$B:$B,ROW())=""),"",INDEX(games!$B:$B,ROW()))</f>
        <v>2025</v>
      </c>
      <c r="C139" t="str">
        <f>IF(OR($A139="",INDEX(games!$C:$C,ROW())=""),"",INDEX(games!$C:$C,ROW()))</f>
        <v>Strategy</v>
      </c>
      <c r="D139">
        <f t="shared" si="56"/>
        <v>4</v>
      </c>
      <c r="E139">
        <f t="shared" si="57"/>
        <v>2</v>
      </c>
      <c r="F139">
        <f t="shared" si="58"/>
        <v>3</v>
      </c>
      <c r="G139" t="e">
        <f t="shared" si="59"/>
        <v>#N/A</v>
      </c>
      <c r="H139" t="e">
        <f t="shared" si="60"/>
        <v>#N/A</v>
      </c>
      <c r="I139">
        <f t="shared" si="61"/>
        <v>2025</v>
      </c>
      <c r="J139">
        <f t="shared" si="62"/>
        <v>2.069</v>
      </c>
      <c r="K139" t="e">
        <f t="shared" si="63"/>
        <v>#N/A</v>
      </c>
      <c r="L139" t="e">
        <f t="shared" si="64"/>
        <v>#N/A</v>
      </c>
      <c r="M139" t="e">
        <f t="shared" si="65"/>
        <v>#N/A</v>
      </c>
      <c r="N139" t="e">
        <f t="shared" si="66"/>
        <v>#N/A</v>
      </c>
      <c r="O139">
        <f t="shared" si="67"/>
        <v>4.0001389999999999</v>
      </c>
      <c r="P139" t="str">
        <f>IF(OR($A139="",INDEX(games!$H:$H,ROW())=""),"",INDEX(games!$H:$H,ROW()))</f>
        <v>Yes</v>
      </c>
      <c r="Q139">
        <f t="shared" si="68"/>
        <v>4.0001389999999999</v>
      </c>
      <c r="T139">
        <f t="shared" si="69"/>
        <v>2017</v>
      </c>
      <c r="U139">
        <f t="shared" si="70"/>
        <v>2026</v>
      </c>
      <c r="V139">
        <f t="shared" si="71"/>
        <v>9</v>
      </c>
      <c r="W139" t="str">
        <f>IF(TRIM(INDEX(connections!$A:$A,ROW()))="","",TRIM(INDEX(connections!$A:$A,ROW())))</f>
        <v>Slay the Spire</v>
      </c>
      <c r="X139" t="str">
        <f>IF($W139="","",TRIM(INDEX(connections!$B:$B,ROW())))</f>
        <v>Black Jacket</v>
      </c>
      <c r="Y139">
        <f t="shared" si="72"/>
        <v>735</v>
      </c>
      <c r="Z139">
        <f t="shared" si="73"/>
        <v>77</v>
      </c>
      <c r="AA139" t="str">
        <f t="shared" si="74"/>
        <v>Yes</v>
      </c>
      <c r="AB139" t="str">
        <f t="shared" si="75"/>
        <v/>
      </c>
      <c r="AC139" t="str">
        <f t="shared" si="76"/>
        <v/>
      </c>
      <c r="AD139">
        <f t="shared" si="77"/>
        <v>0</v>
      </c>
      <c r="AE139" t="str">
        <f t="shared" si="78"/>
        <v/>
      </c>
      <c r="AG139">
        <f t="shared" si="79"/>
        <v>2</v>
      </c>
      <c r="AH139" t="str">
        <f t="shared" si="80"/>
        <v>Yes</v>
      </c>
      <c r="AI139">
        <f t="shared" si="81"/>
        <v>2</v>
      </c>
      <c r="AJ139">
        <f t="shared" si="82"/>
        <v>2.0001389999999999</v>
      </c>
      <c r="AK139" t="str">
        <f t="shared" si="83"/>
        <v/>
      </c>
      <c r="AL139" t="str">
        <f>IF($A139="","",INDEX(games!$J:$J,ROW())&amp;"")</f>
        <v>https://store.steampowered.com/app/3314790/CloverPit/</v>
      </c>
    </row>
    <row r="140" spans="1:38" x14ac:dyDescent="0.25">
      <c r="A140" t="str">
        <f>IF(TRIM(INDEX(games!$A:$A,ROW()))="","",TRIM(INDEX(games!$A:$A,ROW())))</f>
        <v>Cluckmech Oasis</v>
      </c>
      <c r="B140">
        <f>IF(OR($A140="",INDEX(games!$B:$B,ROW())=""),"",INDEX(games!$B:$B,ROW()))</f>
        <v>2024</v>
      </c>
      <c r="C140" t="str">
        <f>IF(OR($A140="",INDEX(games!$C:$C,ROW())=""),"",INDEX(games!$C:$C,ROW()))</f>
        <v>Strategy</v>
      </c>
      <c r="D140">
        <f t="shared" si="56"/>
        <v>3</v>
      </c>
      <c r="E140">
        <f t="shared" si="57"/>
        <v>2</v>
      </c>
      <c r="F140">
        <f t="shared" si="58"/>
        <v>4</v>
      </c>
      <c r="G140" t="e">
        <f t="shared" si="59"/>
        <v>#N/A</v>
      </c>
      <c r="H140" t="e">
        <f t="shared" si="60"/>
        <v>#N/A</v>
      </c>
      <c r="I140">
        <f t="shared" si="61"/>
        <v>2024</v>
      </c>
      <c r="J140">
        <f t="shared" si="62"/>
        <v>2.0920000000000001</v>
      </c>
      <c r="K140" t="e">
        <f t="shared" si="63"/>
        <v>#N/A</v>
      </c>
      <c r="L140" t="e">
        <f t="shared" si="64"/>
        <v>#N/A</v>
      </c>
      <c r="M140" t="e">
        <f t="shared" si="65"/>
        <v>#N/A</v>
      </c>
      <c r="N140" t="e">
        <f t="shared" si="66"/>
        <v>#N/A</v>
      </c>
      <c r="O140">
        <f t="shared" si="67"/>
        <v>3.00014</v>
      </c>
      <c r="P140" t="str">
        <f>IF(OR($A140="",INDEX(games!$H:$H,ROW())=""),"",INDEX(games!$H:$H,ROW()))</f>
        <v/>
      </c>
      <c r="Q140" t="str">
        <f t="shared" si="68"/>
        <v/>
      </c>
      <c r="T140">
        <f t="shared" si="69"/>
        <v>2021</v>
      </c>
      <c r="U140">
        <f t="shared" si="70"/>
        <v>2026</v>
      </c>
      <c r="V140">
        <f t="shared" si="71"/>
        <v>5</v>
      </c>
      <c r="W140" t="str">
        <f>IF(TRIM(INDEX(connections!$A:$A,ROW()))="","",TRIM(INDEX(connections!$A:$A,ROW())))</f>
        <v>Vampire Survivors</v>
      </c>
      <c r="X140" t="str">
        <f>IF($W140="","",TRIM(INDEX(connections!$B:$B,ROW())))</f>
        <v>Black Jacket</v>
      </c>
      <c r="Y140">
        <f t="shared" si="72"/>
        <v>898</v>
      </c>
      <c r="Z140">
        <f t="shared" si="73"/>
        <v>77</v>
      </c>
      <c r="AA140" t="str">
        <f t="shared" si="74"/>
        <v>Yes</v>
      </c>
      <c r="AB140" t="str">
        <f t="shared" si="75"/>
        <v/>
      </c>
      <c r="AC140" t="str">
        <f t="shared" si="76"/>
        <v/>
      </c>
      <c r="AD140">
        <f t="shared" si="77"/>
        <v>1</v>
      </c>
      <c r="AE140" t="str">
        <f t="shared" si="78"/>
        <v/>
      </c>
      <c r="AG140">
        <f t="shared" si="79"/>
        <v>3</v>
      </c>
      <c r="AH140" t="str">
        <f t="shared" si="80"/>
        <v/>
      </c>
      <c r="AI140" t="str">
        <f t="shared" si="81"/>
        <v/>
      </c>
      <c r="AJ140" t="str">
        <f t="shared" si="82"/>
        <v/>
      </c>
      <c r="AK140">
        <f t="shared" si="83"/>
        <v>3.00014</v>
      </c>
      <c r="AL140" t="str">
        <f>IF($A140="","",INDEX(games!$J:$J,ROW())&amp;"")</f>
        <v>https://store.steampowered.com/app/2453360/Cluckmech_Oasis/</v>
      </c>
    </row>
    <row r="141" spans="1:38" x14ac:dyDescent="0.25">
      <c r="A141" t="str">
        <f>IF(TRIM(INDEX(games!$A:$A,ROW()))="","",TRIM(INDEX(games!$A:$A,ROW())))</f>
        <v>Clutchtime: Basketball Deckbuilder</v>
      </c>
      <c r="B141">
        <f>IF(OR($A141="",INDEX(games!$B:$B,ROW())=""),"",INDEX(games!$B:$B,ROW()))</f>
        <v>2025</v>
      </c>
      <c r="C141" t="str">
        <f>IF(OR($A141="",INDEX(games!$C:$C,ROW())=""),"",INDEX(games!$C:$C,ROW()))</f>
        <v>Deckbuilder</v>
      </c>
      <c r="D141">
        <f t="shared" si="56"/>
        <v>1</v>
      </c>
      <c r="E141">
        <f t="shared" si="57"/>
        <v>3</v>
      </c>
      <c r="F141">
        <f t="shared" si="58"/>
        <v>5</v>
      </c>
      <c r="G141" t="e">
        <f t="shared" si="59"/>
        <v>#N/A</v>
      </c>
      <c r="H141" t="e">
        <f t="shared" si="60"/>
        <v>#N/A</v>
      </c>
      <c r="I141" t="e">
        <f t="shared" si="61"/>
        <v>#N/A</v>
      </c>
      <c r="J141" t="e">
        <f t="shared" si="62"/>
        <v>#N/A</v>
      </c>
      <c r="K141">
        <f t="shared" si="63"/>
        <v>2025</v>
      </c>
      <c r="L141">
        <f t="shared" si="64"/>
        <v>3.1150000000000002</v>
      </c>
      <c r="M141" t="e">
        <f t="shared" si="65"/>
        <v>#N/A</v>
      </c>
      <c r="N141" t="e">
        <f t="shared" si="66"/>
        <v>#N/A</v>
      </c>
      <c r="O141">
        <f t="shared" si="67"/>
        <v>1.0001409999999999</v>
      </c>
      <c r="P141" t="str">
        <f>IF(OR($A141="",INDEX(games!$H:$H,ROW())=""),"",INDEX(games!$H:$H,ROW()))</f>
        <v/>
      </c>
      <c r="Q141" t="str">
        <f t="shared" si="68"/>
        <v/>
      </c>
      <c r="T141">
        <f t="shared" si="69"/>
        <v>2015</v>
      </c>
      <c r="U141">
        <f t="shared" si="70"/>
        <v>2019</v>
      </c>
      <c r="V141">
        <f t="shared" si="71"/>
        <v>4</v>
      </c>
      <c r="W141" t="str">
        <f>IF(TRIM(INDEX(connections!$A:$A,ROW()))="","",TRIM(INDEX(connections!$A:$A,ROW())))</f>
        <v>Nuclear Throne</v>
      </c>
      <c r="X141" t="str">
        <f>IF($W141="","",TRIM(INDEX(connections!$B:$B,ROW())))</f>
        <v>Blazing Beaks</v>
      </c>
      <c r="Y141">
        <f t="shared" si="72"/>
        <v>549</v>
      </c>
      <c r="Z141">
        <f t="shared" si="73"/>
        <v>79</v>
      </c>
      <c r="AA141" t="str">
        <f t="shared" si="74"/>
        <v>Yes</v>
      </c>
      <c r="AB141" t="str">
        <f t="shared" si="75"/>
        <v>Yes</v>
      </c>
      <c r="AC141">
        <f t="shared" si="76"/>
        <v>1</v>
      </c>
      <c r="AD141">
        <f t="shared" si="77"/>
        <v>0</v>
      </c>
      <c r="AE141" t="str">
        <f t="shared" si="78"/>
        <v/>
      </c>
      <c r="AG141">
        <f t="shared" si="79"/>
        <v>1</v>
      </c>
      <c r="AH141" t="str">
        <f t="shared" si="80"/>
        <v/>
      </c>
      <c r="AI141" t="str">
        <f t="shared" si="81"/>
        <v/>
      </c>
      <c r="AJ141" t="str">
        <f t="shared" si="82"/>
        <v/>
      </c>
      <c r="AK141">
        <f t="shared" si="83"/>
        <v>1.0001409999999999</v>
      </c>
      <c r="AL141" t="str">
        <f>IF($A141="","",INDEX(games!$J:$J,ROW())&amp;"")</f>
        <v/>
      </c>
    </row>
    <row r="142" spans="1:38" x14ac:dyDescent="0.25">
      <c r="A142" t="str">
        <f>IF(TRIM(INDEX(games!$A:$A,ROW()))="","",TRIM(INDEX(games!$A:$A,ROW())))</f>
        <v>Coal LLC</v>
      </c>
      <c r="B142">
        <f>IF(OR($A142="",INDEX(games!$B:$B,ROW())=""),"",INDEX(games!$B:$B,ROW()))</f>
        <v>2025</v>
      </c>
      <c r="C142" t="str">
        <f>IF(OR($A142="",INDEX(games!$C:$C,ROW())=""),"",INDEX(games!$C:$C,ROW()))</f>
        <v>Strategy</v>
      </c>
      <c r="D142">
        <f t="shared" si="56"/>
        <v>0</v>
      </c>
      <c r="E142">
        <f t="shared" si="57"/>
        <v>2</v>
      </c>
      <c r="F142">
        <f t="shared" si="58"/>
        <v>6</v>
      </c>
      <c r="G142" t="e">
        <f t="shared" si="59"/>
        <v>#N/A</v>
      </c>
      <c r="H142" t="e">
        <f t="shared" si="60"/>
        <v>#N/A</v>
      </c>
      <c r="I142">
        <f t="shared" si="61"/>
        <v>2025</v>
      </c>
      <c r="J142">
        <f t="shared" si="62"/>
        <v>2.1379999999999999</v>
      </c>
      <c r="K142" t="e">
        <f t="shared" si="63"/>
        <v>#N/A</v>
      </c>
      <c r="L142" t="e">
        <f t="shared" si="64"/>
        <v>#N/A</v>
      </c>
      <c r="M142" t="e">
        <f t="shared" si="65"/>
        <v>#N/A</v>
      </c>
      <c r="N142" t="e">
        <f t="shared" si="66"/>
        <v>#N/A</v>
      </c>
      <c r="O142">
        <f t="shared" si="67"/>
        <v>1.4200000000000001E-4</v>
      </c>
      <c r="P142" t="str">
        <f>IF(OR($A142="",INDEX(games!$H:$H,ROW())=""),"",INDEX(games!$H:$H,ROW()))</f>
        <v/>
      </c>
      <c r="Q142" t="str">
        <f t="shared" si="68"/>
        <v/>
      </c>
      <c r="T142">
        <f t="shared" si="69"/>
        <v>2008</v>
      </c>
      <c r="U142">
        <f t="shared" si="70"/>
        <v>2019</v>
      </c>
      <c r="V142">
        <f t="shared" si="71"/>
        <v>11</v>
      </c>
      <c r="W142" t="str">
        <f>IF(TRIM(INDEX(connections!$A:$A,ROW()))="","",TRIM(INDEX(connections!$A:$A,ROW())))</f>
        <v>Spelunky Classic</v>
      </c>
      <c r="X142" t="str">
        <f>IF($W142="","",TRIM(INDEX(connections!$B:$B,ROW())))</f>
        <v>Blazing Beaks</v>
      </c>
      <c r="Y142">
        <f t="shared" si="72"/>
        <v>763</v>
      </c>
      <c r="Z142">
        <f t="shared" si="73"/>
        <v>79</v>
      </c>
      <c r="AA142" t="str">
        <f t="shared" si="74"/>
        <v>Yes</v>
      </c>
      <c r="AB142" t="str">
        <f t="shared" si="75"/>
        <v>Yes</v>
      </c>
      <c r="AC142">
        <f t="shared" si="76"/>
        <v>1</v>
      </c>
      <c r="AD142">
        <f t="shared" si="77"/>
        <v>0</v>
      </c>
      <c r="AE142" t="str">
        <f t="shared" si="78"/>
        <v/>
      </c>
      <c r="AG142">
        <f t="shared" si="79"/>
        <v>0</v>
      </c>
      <c r="AH142" t="str">
        <f t="shared" si="80"/>
        <v/>
      </c>
      <c r="AI142" t="str">
        <f t="shared" si="81"/>
        <v/>
      </c>
      <c r="AJ142" t="str">
        <f t="shared" si="82"/>
        <v/>
      </c>
      <c r="AK142" t="str">
        <f t="shared" si="83"/>
        <v/>
      </c>
      <c r="AL142" t="str">
        <f>IF($A142="","",INDEX(games!$J:$J,ROW())&amp;"")</f>
        <v/>
      </c>
    </row>
    <row r="143" spans="1:38" x14ac:dyDescent="0.25">
      <c r="A143" t="str">
        <f>IF(TRIM(INDEX(games!$A:$A,ROW()))="","",TRIM(INDEX(games!$A:$A,ROW())))</f>
        <v>Cobalt Core</v>
      </c>
      <c r="B143">
        <f>IF(OR($A143="",INDEX(games!$B:$B,ROW())=""),"",INDEX(games!$B:$B,ROW()))</f>
        <v>2023</v>
      </c>
      <c r="C143" t="str">
        <f>IF(OR($A143="",INDEX(games!$C:$C,ROW())=""),"",INDEX(games!$C:$C,ROW()))</f>
        <v>Deckbuilder</v>
      </c>
      <c r="D143">
        <f t="shared" si="56"/>
        <v>4</v>
      </c>
      <c r="E143">
        <f t="shared" si="57"/>
        <v>3</v>
      </c>
      <c r="F143">
        <f t="shared" si="58"/>
        <v>7</v>
      </c>
      <c r="G143" t="e">
        <f t="shared" si="59"/>
        <v>#N/A</v>
      </c>
      <c r="H143" t="e">
        <f t="shared" si="60"/>
        <v>#N/A</v>
      </c>
      <c r="I143" t="e">
        <f t="shared" si="61"/>
        <v>#N/A</v>
      </c>
      <c r="J143" t="e">
        <f t="shared" si="62"/>
        <v>#N/A</v>
      </c>
      <c r="K143">
        <f t="shared" si="63"/>
        <v>2023</v>
      </c>
      <c r="L143">
        <f t="shared" si="64"/>
        <v>3.161</v>
      </c>
      <c r="M143" t="e">
        <f t="shared" si="65"/>
        <v>#N/A</v>
      </c>
      <c r="N143" t="e">
        <f t="shared" si="66"/>
        <v>#N/A</v>
      </c>
      <c r="O143">
        <f t="shared" si="67"/>
        <v>4.0001429999999996</v>
      </c>
      <c r="P143" t="str">
        <f>IF(OR($A143="",INDEX(games!$H:$H,ROW())=""),"",INDEX(games!$H:$H,ROW()))</f>
        <v>Yes</v>
      </c>
      <c r="Q143">
        <f t="shared" si="68"/>
        <v>4.0001429999999996</v>
      </c>
      <c r="T143">
        <f t="shared" si="69"/>
        <v>2011</v>
      </c>
      <c r="U143">
        <f t="shared" si="70"/>
        <v>2019</v>
      </c>
      <c r="V143">
        <f t="shared" si="71"/>
        <v>8</v>
      </c>
      <c r="W143" t="str">
        <f>IF(TRIM(INDEX(connections!$A:$A,ROW()))="","",TRIM(INDEX(connections!$A:$A,ROW())))</f>
        <v>The Binding of Isaac</v>
      </c>
      <c r="X143" t="str">
        <f>IF($W143="","",TRIM(INDEX(connections!$B:$B,ROW())))</f>
        <v>Blazing Beaks</v>
      </c>
      <c r="Y143">
        <f t="shared" si="72"/>
        <v>824</v>
      </c>
      <c r="Z143">
        <f t="shared" si="73"/>
        <v>79</v>
      </c>
      <c r="AA143" t="str">
        <f t="shared" si="74"/>
        <v>Yes</v>
      </c>
      <c r="AB143" t="str">
        <f t="shared" si="75"/>
        <v>Yes</v>
      </c>
      <c r="AC143">
        <f t="shared" si="76"/>
        <v>1</v>
      </c>
      <c r="AD143">
        <f t="shared" si="77"/>
        <v>0</v>
      </c>
      <c r="AE143" t="str">
        <f t="shared" si="78"/>
        <v/>
      </c>
      <c r="AG143">
        <f t="shared" si="79"/>
        <v>4</v>
      </c>
      <c r="AH143" t="str">
        <f t="shared" si="80"/>
        <v>Yes</v>
      </c>
      <c r="AI143">
        <f t="shared" si="81"/>
        <v>4</v>
      </c>
      <c r="AJ143">
        <f t="shared" si="82"/>
        <v>4.0001429999999996</v>
      </c>
      <c r="AK143" t="str">
        <f t="shared" si="83"/>
        <v/>
      </c>
      <c r="AL143" t="str">
        <f>IF($A143="","",INDEX(games!$J:$J,ROW())&amp;"")</f>
        <v>https://store.steampowered.com/app/2179850/Cobalt_Core/</v>
      </c>
    </row>
    <row r="144" spans="1:38" x14ac:dyDescent="0.25">
      <c r="A144" t="str">
        <f>IF(TRIM(INDEX(games!$A:$A,ROW()))="","",TRIM(INDEX(games!$A:$A,ROW())))</f>
        <v>Cogmind</v>
      </c>
      <c r="B144">
        <f>IF(OR($A144="",INDEX(games!$B:$B,ROW())=""),"",INDEX(games!$B:$B,ROW()))</f>
        <v>2017</v>
      </c>
      <c r="C144" t="str">
        <f>IF(OR($A144="",INDEX(games!$C:$C,ROW())=""),"",INDEX(games!$C:$C,ROW()))</f>
        <v>Traditional</v>
      </c>
      <c r="D144">
        <f t="shared" si="56"/>
        <v>3</v>
      </c>
      <c r="E144">
        <f t="shared" si="57"/>
        <v>4</v>
      </c>
      <c r="F144">
        <f t="shared" si="58"/>
        <v>8</v>
      </c>
      <c r="G144" t="e">
        <f t="shared" si="59"/>
        <v>#N/A</v>
      </c>
      <c r="H144" t="e">
        <f t="shared" si="60"/>
        <v>#N/A</v>
      </c>
      <c r="I144" t="e">
        <f t="shared" si="61"/>
        <v>#N/A</v>
      </c>
      <c r="J144" t="e">
        <f t="shared" si="62"/>
        <v>#N/A</v>
      </c>
      <c r="K144" t="e">
        <f t="shared" si="63"/>
        <v>#N/A</v>
      </c>
      <c r="L144" t="e">
        <f t="shared" si="64"/>
        <v>#N/A</v>
      </c>
      <c r="M144">
        <f t="shared" si="65"/>
        <v>2017</v>
      </c>
      <c r="N144">
        <f t="shared" si="66"/>
        <v>4.1840000000000002</v>
      </c>
      <c r="O144">
        <f t="shared" si="67"/>
        <v>3.0001440000000001</v>
      </c>
      <c r="P144" t="str">
        <f>IF(OR($A144="",INDEX(games!$H:$H,ROW())=""),"",INDEX(games!$H:$H,ROW()))</f>
        <v/>
      </c>
      <c r="Q144" t="str">
        <f t="shared" si="68"/>
        <v/>
      </c>
      <c r="T144">
        <f t="shared" si="69"/>
        <v>2023</v>
      </c>
      <c r="U144">
        <f t="shared" si="70"/>
        <v>2024</v>
      </c>
      <c r="V144">
        <f t="shared" si="71"/>
        <v>1</v>
      </c>
      <c r="W144" t="str">
        <f>IF(TRIM(INDEX(connections!$A:$A,ROW()))="","",TRIM(INDEX(connections!$A:$A,ROW())))</f>
        <v>Block Tower TD</v>
      </c>
      <c r="X144" t="str">
        <f>IF($W144="","",TRIM(INDEX(connections!$B:$B,ROW())))</f>
        <v>Block Tower TD 2</v>
      </c>
      <c r="Y144">
        <f t="shared" si="72"/>
        <v>81</v>
      </c>
      <c r="Z144">
        <f t="shared" si="73"/>
        <v>82</v>
      </c>
      <c r="AA144" t="str">
        <f t="shared" si="74"/>
        <v>Yes</v>
      </c>
      <c r="AB144" t="str">
        <f t="shared" si="75"/>
        <v>Yes</v>
      </c>
      <c r="AC144">
        <f t="shared" si="76"/>
        <v>1</v>
      </c>
      <c r="AD144">
        <f t="shared" si="77"/>
        <v>0</v>
      </c>
      <c r="AE144">
        <f t="shared" si="78"/>
        <v>1</v>
      </c>
      <c r="AG144">
        <f t="shared" si="79"/>
        <v>2</v>
      </c>
      <c r="AH144" t="str">
        <f t="shared" si="80"/>
        <v/>
      </c>
      <c r="AI144" t="str">
        <f t="shared" si="81"/>
        <v/>
      </c>
      <c r="AJ144" t="str">
        <f t="shared" si="82"/>
        <v/>
      </c>
      <c r="AK144">
        <f t="shared" si="83"/>
        <v>2.0001440000000001</v>
      </c>
      <c r="AL144" t="str">
        <f>IF($A144="","",INDEX(games!$J:$J,ROW())&amp;"")</f>
        <v/>
      </c>
    </row>
    <row r="145" spans="1:38" x14ac:dyDescent="0.25">
      <c r="A145" t="str">
        <f>IF(TRIM(INDEX(games!$A:$A,ROW()))="","",TRIM(INDEX(games!$A:$A,ROW())))</f>
        <v>Coin Crypt</v>
      </c>
      <c r="B145">
        <f>IF(OR($A145="",INDEX(games!$B:$B,ROW())=""),"",INDEX(games!$B:$B,ROW()))</f>
        <v>2013</v>
      </c>
      <c r="C145" t="str">
        <f>IF(OR($A145="",INDEX(games!$C:$C,ROW())=""),"",INDEX(games!$C:$C,ROW()))</f>
        <v>Deckbuilder</v>
      </c>
      <c r="D145">
        <f t="shared" si="56"/>
        <v>1</v>
      </c>
      <c r="E145">
        <f t="shared" si="57"/>
        <v>3</v>
      </c>
      <c r="F145">
        <f t="shared" si="58"/>
        <v>9</v>
      </c>
      <c r="G145" t="e">
        <f t="shared" si="59"/>
        <v>#N/A</v>
      </c>
      <c r="H145" t="e">
        <f t="shared" si="60"/>
        <v>#N/A</v>
      </c>
      <c r="I145" t="e">
        <f t="shared" si="61"/>
        <v>#N/A</v>
      </c>
      <c r="J145" t="e">
        <f t="shared" si="62"/>
        <v>#N/A</v>
      </c>
      <c r="K145">
        <f t="shared" si="63"/>
        <v>2013</v>
      </c>
      <c r="L145">
        <f t="shared" si="64"/>
        <v>3.2069999999999999</v>
      </c>
      <c r="M145" t="e">
        <f t="shared" si="65"/>
        <v>#N/A</v>
      </c>
      <c r="N145" t="e">
        <f t="shared" si="66"/>
        <v>#N/A</v>
      </c>
      <c r="O145">
        <f t="shared" si="67"/>
        <v>1.0001450000000001</v>
      </c>
      <c r="P145" t="str">
        <f>IF(OR($A145="",INDEX(games!$H:$H,ROW())=""),"",INDEX(games!$H:$H,ROW()))</f>
        <v>Yes</v>
      </c>
      <c r="Q145">
        <f t="shared" si="68"/>
        <v>1.0001450000000001</v>
      </c>
      <c r="T145">
        <f t="shared" si="69"/>
        <v>2022</v>
      </c>
      <c r="U145">
        <f t="shared" si="70"/>
        <v>2026</v>
      </c>
      <c r="V145">
        <f t="shared" si="71"/>
        <v>4</v>
      </c>
      <c r="W145" t="str">
        <f>IF(TRIM(INDEX(connections!$A:$A,ROW()))="","",TRIM(INDEX(connections!$A:$A,ROW())))</f>
        <v>20 Minutes Till Dawn</v>
      </c>
      <c r="X145" t="str">
        <f>IF($W145="","",TRIM(INDEX(connections!$B:$B,ROW())))</f>
        <v>Blood Dungeon</v>
      </c>
      <c r="Y145">
        <f t="shared" si="72"/>
        <v>4</v>
      </c>
      <c r="Z145">
        <f t="shared" si="73"/>
        <v>83</v>
      </c>
      <c r="AA145" t="str">
        <f t="shared" si="74"/>
        <v>Yes</v>
      </c>
      <c r="AB145" t="str">
        <f t="shared" si="75"/>
        <v>Yes</v>
      </c>
      <c r="AC145">
        <f t="shared" si="76"/>
        <v>1</v>
      </c>
      <c r="AD145">
        <f t="shared" si="77"/>
        <v>0</v>
      </c>
      <c r="AE145" t="str">
        <f t="shared" si="78"/>
        <v/>
      </c>
      <c r="AG145">
        <f t="shared" si="79"/>
        <v>1</v>
      </c>
      <c r="AH145" t="str">
        <f t="shared" si="80"/>
        <v>Yes</v>
      </c>
      <c r="AI145">
        <f t="shared" si="81"/>
        <v>1</v>
      </c>
      <c r="AJ145">
        <f t="shared" si="82"/>
        <v>1.0001450000000001</v>
      </c>
      <c r="AK145" t="str">
        <f t="shared" si="83"/>
        <v/>
      </c>
      <c r="AL145" t="str">
        <f>IF($A145="","",INDEX(games!$J:$J,ROW())&amp;"")</f>
        <v>https://store.steampowered.com/app/264690/Coin_Crypt/</v>
      </c>
    </row>
    <row r="146" spans="1:38" x14ac:dyDescent="0.25">
      <c r="A146" t="str">
        <f>IF(TRIM(INDEX(games!$A:$A,ROW()))="","",TRIM(INDEX(games!$A:$A,ROW())))</f>
        <v>Colt Canyon</v>
      </c>
      <c r="B146">
        <f>IF(OR($A146="",INDEX(games!$B:$B,ROW())=""),"",INDEX(games!$B:$B,ROW()))</f>
        <v>2020</v>
      </c>
      <c r="C146" t="str">
        <f>IF(OR($A146="",INDEX(games!$C:$C,ROW())=""),"",INDEX(games!$C:$C,ROW()))</f>
        <v>Action</v>
      </c>
      <c r="D146">
        <f t="shared" si="56"/>
        <v>1</v>
      </c>
      <c r="E146">
        <f t="shared" si="57"/>
        <v>1</v>
      </c>
      <c r="F146">
        <f t="shared" si="58"/>
        <v>10</v>
      </c>
      <c r="G146">
        <f t="shared" si="59"/>
        <v>2020</v>
      </c>
      <c r="H146">
        <f t="shared" si="60"/>
        <v>1.23</v>
      </c>
      <c r="I146" t="e">
        <f t="shared" si="61"/>
        <v>#N/A</v>
      </c>
      <c r="J146" t="e">
        <f t="shared" si="62"/>
        <v>#N/A</v>
      </c>
      <c r="K146" t="e">
        <f t="shared" si="63"/>
        <v>#N/A</v>
      </c>
      <c r="L146" t="e">
        <f t="shared" si="64"/>
        <v>#N/A</v>
      </c>
      <c r="M146" t="e">
        <f t="shared" si="65"/>
        <v>#N/A</v>
      </c>
      <c r="N146" t="e">
        <f t="shared" si="66"/>
        <v>#N/A</v>
      </c>
      <c r="O146">
        <f t="shared" si="67"/>
        <v>1.000146</v>
      </c>
      <c r="P146" t="str">
        <f>IF(OR($A146="",INDEX(games!$H:$H,ROW())=""),"",INDEX(games!$H:$H,ROW()))</f>
        <v>Yes</v>
      </c>
      <c r="Q146">
        <f t="shared" si="68"/>
        <v>1.000146</v>
      </c>
      <c r="T146">
        <f t="shared" si="69"/>
        <v>2015</v>
      </c>
      <c r="U146">
        <f t="shared" si="70"/>
        <v>2026</v>
      </c>
      <c r="V146">
        <f t="shared" si="71"/>
        <v>11</v>
      </c>
      <c r="W146" t="str">
        <f>IF(TRIM(INDEX(connections!$A:$A,ROW()))="","",TRIM(INDEX(connections!$A:$A,ROW())))</f>
        <v>Downwell</v>
      </c>
      <c r="X146" t="str">
        <f>IF($W146="","",TRIM(INDEX(connections!$B:$B,ROW())))</f>
        <v>Blood Dungeon</v>
      </c>
      <c r="Y146">
        <f t="shared" si="72"/>
        <v>244</v>
      </c>
      <c r="Z146">
        <f t="shared" si="73"/>
        <v>83</v>
      </c>
      <c r="AA146" t="str">
        <f t="shared" si="74"/>
        <v>Yes</v>
      </c>
      <c r="AB146" t="str">
        <f t="shared" si="75"/>
        <v>Yes</v>
      </c>
      <c r="AC146">
        <f t="shared" si="76"/>
        <v>1</v>
      </c>
      <c r="AD146">
        <f t="shared" si="77"/>
        <v>0</v>
      </c>
      <c r="AE146" t="str">
        <f t="shared" si="78"/>
        <v/>
      </c>
      <c r="AG146">
        <f t="shared" si="79"/>
        <v>1</v>
      </c>
      <c r="AH146" t="str">
        <f t="shared" si="80"/>
        <v>Yes</v>
      </c>
      <c r="AI146">
        <f t="shared" si="81"/>
        <v>1</v>
      </c>
      <c r="AJ146">
        <f t="shared" si="82"/>
        <v>1.000146</v>
      </c>
      <c r="AK146" t="str">
        <f t="shared" si="83"/>
        <v/>
      </c>
      <c r="AL146" t="str">
        <f>IF($A146="","",INDEX(games!$J:$J,ROW())&amp;"")</f>
        <v>https://store.steampowered.com/app/940710/Colt_Canyon/</v>
      </c>
    </row>
    <row r="147" spans="1:38" x14ac:dyDescent="0.25">
      <c r="A147" t="str">
        <f>IF(TRIM(INDEX(games!$A:$A,ROW()))="","",TRIM(INDEX(games!$A:$A,ROW())))</f>
        <v>Combolands</v>
      </c>
      <c r="B147">
        <f>IF(OR($A147="",INDEX(games!$B:$B,ROW())=""),"",INDEX(games!$B:$B,ROW()))</f>
        <v>2026</v>
      </c>
      <c r="C147" t="str">
        <f>IF(OR($A147="",INDEX(games!$C:$C,ROW())=""),"",INDEX(games!$C:$C,ROW()))</f>
        <v>Strategy</v>
      </c>
      <c r="D147">
        <f t="shared" si="56"/>
        <v>2</v>
      </c>
      <c r="E147">
        <f t="shared" si="57"/>
        <v>2</v>
      </c>
      <c r="F147">
        <f t="shared" si="58"/>
        <v>11</v>
      </c>
      <c r="G147" t="e">
        <f t="shared" si="59"/>
        <v>#N/A</v>
      </c>
      <c r="H147" t="e">
        <f t="shared" si="60"/>
        <v>#N/A</v>
      </c>
      <c r="I147">
        <f t="shared" si="61"/>
        <v>2026</v>
      </c>
      <c r="J147">
        <f t="shared" si="62"/>
        <v>2.2530000000000001</v>
      </c>
      <c r="K147" t="e">
        <f t="shared" si="63"/>
        <v>#N/A</v>
      </c>
      <c r="L147" t="e">
        <f t="shared" si="64"/>
        <v>#N/A</v>
      </c>
      <c r="M147" t="e">
        <f t="shared" si="65"/>
        <v>#N/A</v>
      </c>
      <c r="N147" t="e">
        <f t="shared" si="66"/>
        <v>#N/A</v>
      </c>
      <c r="O147">
        <f t="shared" si="67"/>
        <v>2.0001470000000001</v>
      </c>
      <c r="P147" t="str">
        <f>IF(OR($A147="",INDEX(games!$H:$H,ROW())=""),"",INDEX(games!$H:$H,ROW()))</f>
        <v/>
      </c>
      <c r="Q147" t="str">
        <f t="shared" si="68"/>
        <v/>
      </c>
      <c r="T147">
        <f t="shared" si="69"/>
        <v>2025</v>
      </c>
      <c r="U147">
        <f t="shared" si="70"/>
        <v>2026</v>
      </c>
      <c r="V147">
        <f t="shared" si="71"/>
        <v>1</v>
      </c>
      <c r="W147" t="str">
        <f>IF(TRIM(INDEX(connections!$A:$A,ROW()))="","",TRIM(INDEX(connections!$A:$A,ROW())))</f>
        <v>Megabonk</v>
      </c>
      <c r="X147" t="str">
        <f>IF($W147="","",TRIM(INDEX(connections!$B:$B,ROW())))</f>
        <v>Blood Dungeon</v>
      </c>
      <c r="Y147">
        <f t="shared" si="72"/>
        <v>475</v>
      </c>
      <c r="Z147">
        <f t="shared" si="73"/>
        <v>83</v>
      </c>
      <c r="AA147" t="str">
        <f t="shared" si="74"/>
        <v>Yes</v>
      </c>
      <c r="AB147" t="str">
        <f t="shared" si="75"/>
        <v>Yes</v>
      </c>
      <c r="AC147">
        <f t="shared" si="76"/>
        <v>1</v>
      </c>
      <c r="AD147">
        <f t="shared" si="77"/>
        <v>0</v>
      </c>
      <c r="AE147" t="str">
        <f t="shared" si="78"/>
        <v/>
      </c>
      <c r="AG147">
        <f t="shared" si="79"/>
        <v>2</v>
      </c>
      <c r="AH147" t="str">
        <f t="shared" si="80"/>
        <v/>
      </c>
      <c r="AI147" t="str">
        <f t="shared" si="81"/>
        <v/>
      </c>
      <c r="AJ147" t="str">
        <f t="shared" si="82"/>
        <v/>
      </c>
      <c r="AK147">
        <f t="shared" si="83"/>
        <v>2.0001470000000001</v>
      </c>
      <c r="AL147" t="str">
        <f>IF($A147="","",INDEX(games!$J:$J,ROW())&amp;"")</f>
        <v>https://store.steampowered.com/app/4075620/Combolands_Roguelike_Citybuilder/</v>
      </c>
    </row>
    <row r="148" spans="1:38" x14ac:dyDescent="0.25">
      <c r="A148" t="str">
        <f>IF(TRIM(INDEX(games!$A:$A,ROW()))="","",TRIM(INDEX(games!$A:$A,ROW())))</f>
        <v>Commander Quest</v>
      </c>
      <c r="B148">
        <f>IF(OR($A148="",INDEX(games!$B:$B,ROW())=""),"",INDEX(games!$B:$B,ROW()))</f>
        <v>2025</v>
      </c>
      <c r="C148" t="str">
        <f>IF(OR($A148="",INDEX(games!$C:$C,ROW())=""),"",INDEX(games!$C:$C,ROW()))</f>
        <v>Deckbuilder</v>
      </c>
      <c r="D148">
        <f t="shared" si="56"/>
        <v>1</v>
      </c>
      <c r="E148">
        <f t="shared" si="57"/>
        <v>3</v>
      </c>
      <c r="F148">
        <f t="shared" si="58"/>
        <v>12</v>
      </c>
      <c r="G148" t="e">
        <f t="shared" si="59"/>
        <v>#N/A</v>
      </c>
      <c r="H148" t="e">
        <f t="shared" si="60"/>
        <v>#N/A</v>
      </c>
      <c r="I148" t="e">
        <f t="shared" si="61"/>
        <v>#N/A</v>
      </c>
      <c r="J148" t="e">
        <f t="shared" si="62"/>
        <v>#N/A</v>
      </c>
      <c r="K148">
        <f t="shared" si="63"/>
        <v>2025</v>
      </c>
      <c r="L148">
        <f t="shared" si="64"/>
        <v>3.2759999999999998</v>
      </c>
      <c r="M148" t="e">
        <f t="shared" si="65"/>
        <v>#N/A</v>
      </c>
      <c r="N148" t="e">
        <f t="shared" si="66"/>
        <v>#N/A</v>
      </c>
      <c r="O148">
        <f t="shared" si="67"/>
        <v>1.000148</v>
      </c>
      <c r="P148" t="str">
        <f>IF(OR($A148="",INDEX(games!$H:$H,ROW())=""),"",INDEX(games!$H:$H,ROW()))</f>
        <v/>
      </c>
      <c r="Q148" t="str">
        <f t="shared" si="68"/>
        <v/>
      </c>
      <c r="T148">
        <f t="shared" si="69"/>
        <v>2013</v>
      </c>
      <c r="U148">
        <f t="shared" si="70"/>
        <v>2026</v>
      </c>
      <c r="V148">
        <f t="shared" si="71"/>
        <v>13</v>
      </c>
      <c r="W148" t="str">
        <f>IF(TRIM(INDEX(connections!$A:$A,ROW()))="","",TRIM(INDEX(connections!$A:$A,ROW())))</f>
        <v>Risk of Rain</v>
      </c>
      <c r="X148" t="str">
        <f>IF($W148="","",TRIM(INDEX(connections!$B:$B,ROW())))</f>
        <v>Blood Dungeon</v>
      </c>
      <c r="Y148">
        <f t="shared" si="72"/>
        <v>653</v>
      </c>
      <c r="Z148">
        <f t="shared" si="73"/>
        <v>83</v>
      </c>
      <c r="AA148" t="str">
        <f t="shared" si="74"/>
        <v>Yes</v>
      </c>
      <c r="AB148" t="str">
        <f t="shared" si="75"/>
        <v>Yes</v>
      </c>
      <c r="AC148">
        <f t="shared" si="76"/>
        <v>1</v>
      </c>
      <c r="AD148">
        <f t="shared" si="77"/>
        <v>0</v>
      </c>
      <c r="AE148" t="str">
        <f t="shared" si="78"/>
        <v/>
      </c>
      <c r="AG148">
        <f t="shared" si="79"/>
        <v>1</v>
      </c>
      <c r="AH148" t="str">
        <f t="shared" si="80"/>
        <v/>
      </c>
      <c r="AI148" t="str">
        <f t="shared" si="81"/>
        <v/>
      </c>
      <c r="AJ148" t="str">
        <f t="shared" si="82"/>
        <v/>
      </c>
      <c r="AK148">
        <f t="shared" si="83"/>
        <v>1.000148</v>
      </c>
      <c r="AL148" t="str">
        <f>IF($A148="","",INDEX(games!$J:$J,ROW())&amp;"")</f>
        <v/>
      </c>
    </row>
    <row r="149" spans="1:38" x14ac:dyDescent="0.25">
      <c r="A149" t="str">
        <f>IF(TRIM(INDEX(games!$A:$A,ROW()))="","",TRIM(INDEX(games!$A:$A,ROW())))</f>
        <v>Conan Chop Chop</v>
      </c>
      <c r="B149">
        <f>IF(OR($A149="",INDEX(games!$B:$B,ROW())=""),"",INDEX(games!$B:$B,ROW()))</f>
        <v>2022</v>
      </c>
      <c r="C149" t="str">
        <f>IF(OR($A149="",INDEX(games!$C:$C,ROW())=""),"",INDEX(games!$C:$C,ROW()))</f>
        <v>Action</v>
      </c>
      <c r="D149">
        <f t="shared" si="56"/>
        <v>1</v>
      </c>
      <c r="E149">
        <f t="shared" si="57"/>
        <v>1</v>
      </c>
      <c r="F149">
        <f t="shared" si="58"/>
        <v>13</v>
      </c>
      <c r="G149">
        <f t="shared" si="59"/>
        <v>2022</v>
      </c>
      <c r="H149">
        <f t="shared" si="60"/>
        <v>1.2989999999999999</v>
      </c>
      <c r="I149" t="e">
        <f t="shared" si="61"/>
        <v>#N/A</v>
      </c>
      <c r="J149" t="e">
        <f t="shared" si="62"/>
        <v>#N/A</v>
      </c>
      <c r="K149" t="e">
        <f t="shared" si="63"/>
        <v>#N/A</v>
      </c>
      <c r="L149" t="e">
        <f t="shared" si="64"/>
        <v>#N/A</v>
      </c>
      <c r="M149" t="e">
        <f t="shared" si="65"/>
        <v>#N/A</v>
      </c>
      <c r="N149" t="e">
        <f t="shared" si="66"/>
        <v>#N/A</v>
      </c>
      <c r="O149">
        <f t="shared" si="67"/>
        <v>1.000149</v>
      </c>
      <c r="P149" t="str">
        <f>IF(OR($A149="",INDEX(games!$H:$H,ROW())=""),"",INDEX(games!$H:$H,ROW()))</f>
        <v>Yes</v>
      </c>
      <c r="Q149">
        <f t="shared" si="68"/>
        <v>1.000149</v>
      </c>
      <c r="T149">
        <f t="shared" si="69"/>
        <v>2008</v>
      </c>
      <c r="U149">
        <f t="shared" si="70"/>
        <v>2026</v>
      </c>
      <c r="V149">
        <f t="shared" si="71"/>
        <v>18</v>
      </c>
      <c r="W149" t="str">
        <f>IF(TRIM(INDEX(connections!$A:$A,ROW()))="","",TRIM(INDEX(connections!$A:$A,ROW())))</f>
        <v>Spelunky Classic</v>
      </c>
      <c r="X149" t="str">
        <f>IF($W149="","",TRIM(INDEX(connections!$B:$B,ROW())))</f>
        <v>Blood Dungeon</v>
      </c>
      <c r="Y149">
        <f t="shared" si="72"/>
        <v>763</v>
      </c>
      <c r="Z149">
        <f t="shared" si="73"/>
        <v>83</v>
      </c>
      <c r="AA149" t="str">
        <f t="shared" si="74"/>
        <v>Yes</v>
      </c>
      <c r="AB149" t="str">
        <f t="shared" si="75"/>
        <v>Yes</v>
      </c>
      <c r="AC149">
        <f t="shared" si="76"/>
        <v>1</v>
      </c>
      <c r="AD149">
        <f t="shared" si="77"/>
        <v>0</v>
      </c>
      <c r="AE149" t="str">
        <f t="shared" si="78"/>
        <v/>
      </c>
      <c r="AG149">
        <f t="shared" si="79"/>
        <v>1</v>
      </c>
      <c r="AH149" t="str">
        <f t="shared" si="80"/>
        <v>Yes</v>
      </c>
      <c r="AI149">
        <f t="shared" si="81"/>
        <v>1</v>
      </c>
      <c r="AJ149">
        <f t="shared" si="82"/>
        <v>1.000149</v>
      </c>
      <c r="AK149" t="str">
        <f t="shared" si="83"/>
        <v/>
      </c>
      <c r="AL149" t="str">
        <f>IF($A149="","",INDEX(games!$J:$J,ROW())&amp;"")</f>
        <v>https://store.steampowered.com/app/1061880/Conan_Chop_Chop/</v>
      </c>
    </row>
    <row r="150" spans="1:38" x14ac:dyDescent="0.25">
      <c r="A150" t="str">
        <f>IF(TRIM(INDEX(games!$A:$A,ROW()))="","",TRIM(INDEX(games!$A:$A,ROW())))</f>
        <v>Conquest Dark</v>
      </c>
      <c r="B150">
        <f>IF(OR($A150="",INDEX(games!$B:$B,ROW())=""),"",INDEX(games!$B:$B,ROW()))</f>
        <v>2025</v>
      </c>
      <c r="C150" t="str">
        <f>IF(OR($A150="",INDEX(games!$C:$C,ROW())=""),"",INDEX(games!$C:$C,ROW()))</f>
        <v>Action</v>
      </c>
      <c r="D150">
        <f t="shared" si="56"/>
        <v>1</v>
      </c>
      <c r="E150">
        <f t="shared" si="57"/>
        <v>1</v>
      </c>
      <c r="F150">
        <f t="shared" si="58"/>
        <v>14</v>
      </c>
      <c r="G150">
        <f t="shared" si="59"/>
        <v>2025</v>
      </c>
      <c r="H150">
        <f t="shared" si="60"/>
        <v>1.3220000000000001</v>
      </c>
      <c r="I150" t="e">
        <f t="shared" si="61"/>
        <v>#N/A</v>
      </c>
      <c r="J150" t="e">
        <f t="shared" si="62"/>
        <v>#N/A</v>
      </c>
      <c r="K150" t="e">
        <f t="shared" si="63"/>
        <v>#N/A</v>
      </c>
      <c r="L150" t="e">
        <f t="shared" si="64"/>
        <v>#N/A</v>
      </c>
      <c r="M150" t="e">
        <f t="shared" si="65"/>
        <v>#N/A</v>
      </c>
      <c r="N150" t="e">
        <f t="shared" si="66"/>
        <v>#N/A</v>
      </c>
      <c r="O150">
        <f t="shared" si="67"/>
        <v>1.0001500000000001</v>
      </c>
      <c r="P150" t="str">
        <f>IF(OR($A150="",INDEX(games!$H:$H,ROW())=""),"",INDEX(games!$H:$H,ROW()))</f>
        <v>Yes</v>
      </c>
      <c r="Q150">
        <f t="shared" si="68"/>
        <v>1.0001500000000001</v>
      </c>
      <c r="T150">
        <f t="shared" si="69"/>
        <v>2021</v>
      </c>
      <c r="U150">
        <f t="shared" si="70"/>
        <v>2026</v>
      </c>
      <c r="V150">
        <f t="shared" si="71"/>
        <v>5</v>
      </c>
      <c r="W150" t="str">
        <f>IF(TRIM(INDEX(connections!$A:$A,ROW()))="","",TRIM(INDEX(connections!$A:$A,ROW())))</f>
        <v>Vampire Survivors</v>
      </c>
      <c r="X150" t="str">
        <f>IF($W150="","",TRIM(INDEX(connections!$B:$B,ROW())))</f>
        <v>Blood Dungeon</v>
      </c>
      <c r="Y150">
        <f t="shared" si="72"/>
        <v>898</v>
      </c>
      <c r="Z150">
        <f t="shared" si="73"/>
        <v>83</v>
      </c>
      <c r="AA150" t="str">
        <f t="shared" si="74"/>
        <v>Yes</v>
      </c>
      <c r="AB150" t="str">
        <f t="shared" si="75"/>
        <v>Yes</v>
      </c>
      <c r="AC150">
        <f t="shared" si="76"/>
        <v>1</v>
      </c>
      <c r="AD150">
        <f t="shared" si="77"/>
        <v>0</v>
      </c>
      <c r="AE150" t="str">
        <f t="shared" si="78"/>
        <v/>
      </c>
      <c r="AG150">
        <f t="shared" si="79"/>
        <v>1</v>
      </c>
      <c r="AH150" t="str">
        <f t="shared" si="80"/>
        <v>Yes</v>
      </c>
      <c r="AI150">
        <f t="shared" si="81"/>
        <v>1</v>
      </c>
      <c r="AJ150">
        <f t="shared" si="82"/>
        <v>1.0001500000000001</v>
      </c>
      <c r="AK150" t="str">
        <f t="shared" si="83"/>
        <v/>
      </c>
      <c r="AL150" t="str">
        <f>IF($A150="","",INDEX(games!$J:$J,ROW())&amp;"")</f>
        <v>https://store.steampowered.com/app/3238670/Conquest_Dark/</v>
      </c>
    </row>
    <row r="151" spans="1:38" x14ac:dyDescent="0.25">
      <c r="A151" t="str">
        <f>IF(TRIM(INDEX(games!$A:$A,ROW()))="","",TRIM(INDEX(games!$A:$A,ROW())))</f>
        <v>Convoy</v>
      </c>
      <c r="B151">
        <f>IF(OR($A151="",INDEX(games!$B:$B,ROW())=""),"",INDEX(games!$B:$B,ROW()))</f>
        <v>2015</v>
      </c>
      <c r="C151" t="str">
        <f>IF(OR($A151="",INDEX(games!$C:$C,ROW())=""),"",INDEX(games!$C:$C,ROW()))</f>
        <v>Strategy</v>
      </c>
      <c r="D151">
        <f t="shared" si="56"/>
        <v>1</v>
      </c>
      <c r="E151">
        <f t="shared" si="57"/>
        <v>2</v>
      </c>
      <c r="F151">
        <f t="shared" si="58"/>
        <v>15</v>
      </c>
      <c r="G151" t="e">
        <f t="shared" si="59"/>
        <v>#N/A</v>
      </c>
      <c r="H151" t="e">
        <f t="shared" si="60"/>
        <v>#N/A</v>
      </c>
      <c r="I151">
        <f t="shared" si="61"/>
        <v>2015</v>
      </c>
      <c r="J151">
        <f t="shared" si="62"/>
        <v>2.3449999999999998</v>
      </c>
      <c r="K151" t="e">
        <f t="shared" si="63"/>
        <v>#N/A</v>
      </c>
      <c r="L151" t="e">
        <f t="shared" si="64"/>
        <v>#N/A</v>
      </c>
      <c r="M151" t="e">
        <f t="shared" si="65"/>
        <v>#N/A</v>
      </c>
      <c r="N151" t="e">
        <f t="shared" si="66"/>
        <v>#N/A</v>
      </c>
      <c r="O151">
        <f t="shared" si="67"/>
        <v>1.000151</v>
      </c>
      <c r="P151" t="str">
        <f>IF(OR($A151="",INDEX(games!$H:$H,ROW())=""),"",INDEX(games!$H:$H,ROW()))</f>
        <v>Yes</v>
      </c>
      <c r="Q151">
        <f t="shared" si="68"/>
        <v>1.000151</v>
      </c>
      <c r="T151">
        <f t="shared" si="69"/>
        <v>2019</v>
      </c>
      <c r="U151">
        <f t="shared" si="70"/>
        <v>2023</v>
      </c>
      <c r="V151">
        <f t="shared" si="71"/>
        <v>4</v>
      </c>
      <c r="W151" t="str">
        <f>IF(TRIM(INDEX(connections!$A:$A,ROW()))="","",TRIM(INDEX(connections!$A:$A,ROW())))</f>
        <v>Hades</v>
      </c>
      <c r="X151" t="str">
        <f>IF($W151="","",TRIM(INDEX(connections!$B:$B,ROW())))</f>
        <v>BloodDome99</v>
      </c>
      <c r="Y151">
        <f t="shared" si="72"/>
        <v>359</v>
      </c>
      <c r="Z151">
        <f t="shared" si="73"/>
        <v>84</v>
      </c>
      <c r="AA151" t="str">
        <f t="shared" si="74"/>
        <v>Yes</v>
      </c>
      <c r="AB151" t="str">
        <f t="shared" si="75"/>
        <v/>
      </c>
      <c r="AC151" t="str">
        <f t="shared" si="76"/>
        <v/>
      </c>
      <c r="AD151">
        <f t="shared" si="77"/>
        <v>0</v>
      </c>
      <c r="AE151" t="str">
        <f t="shared" si="78"/>
        <v/>
      </c>
      <c r="AG151">
        <f t="shared" si="79"/>
        <v>1</v>
      </c>
      <c r="AH151" t="str">
        <f t="shared" si="80"/>
        <v>Yes</v>
      </c>
      <c r="AI151">
        <f t="shared" si="81"/>
        <v>1</v>
      </c>
      <c r="AJ151">
        <f t="shared" si="82"/>
        <v>1.000151</v>
      </c>
      <c r="AK151" t="str">
        <f t="shared" si="83"/>
        <v/>
      </c>
      <c r="AL151" t="str">
        <f>IF($A151="","",INDEX(games!$J:$J,ROW())&amp;"")</f>
        <v>https://store.steampowered.com/app/318230/Convoy/</v>
      </c>
    </row>
    <row r="152" spans="1:38" x14ac:dyDescent="0.25">
      <c r="A152" t="str">
        <f>IF(TRIM(INDEX(games!$A:$A,ROW()))="","",TRIM(INDEX(games!$A:$A,ROW())))</f>
        <v>Core Defense</v>
      </c>
      <c r="B152">
        <f>IF(OR($A152="",INDEX(games!$B:$B,ROW())=""),"",INDEX(games!$B:$B,ROW()))</f>
        <v>2020</v>
      </c>
      <c r="C152" t="str">
        <f>IF(OR($A152="",INDEX(games!$C:$C,ROW())=""),"",INDEX(games!$C:$C,ROW()))</f>
        <v>Strategy</v>
      </c>
      <c r="D152">
        <f t="shared" si="56"/>
        <v>2</v>
      </c>
      <c r="E152">
        <f t="shared" si="57"/>
        <v>2</v>
      </c>
      <c r="F152">
        <f t="shared" si="58"/>
        <v>16</v>
      </c>
      <c r="G152" t="e">
        <f t="shared" si="59"/>
        <v>#N/A</v>
      </c>
      <c r="H152" t="e">
        <f t="shared" si="60"/>
        <v>#N/A</v>
      </c>
      <c r="I152">
        <f t="shared" si="61"/>
        <v>2020</v>
      </c>
      <c r="J152">
        <f t="shared" si="62"/>
        <v>2.3679999999999999</v>
      </c>
      <c r="K152" t="e">
        <f t="shared" si="63"/>
        <v>#N/A</v>
      </c>
      <c r="L152" t="e">
        <f t="shared" si="64"/>
        <v>#N/A</v>
      </c>
      <c r="M152" t="e">
        <f t="shared" si="65"/>
        <v>#N/A</v>
      </c>
      <c r="N152" t="e">
        <f t="shared" si="66"/>
        <v>#N/A</v>
      </c>
      <c r="O152">
        <f t="shared" si="67"/>
        <v>2.0001519999999999</v>
      </c>
      <c r="P152" t="str">
        <f>IF(OR($A152="",INDEX(games!$H:$H,ROW())=""),"",INDEX(games!$H:$H,ROW()))</f>
        <v>Yes</v>
      </c>
      <c r="Q152">
        <f t="shared" si="68"/>
        <v>2.0001519999999999</v>
      </c>
      <c r="T152">
        <f t="shared" si="69"/>
        <v>2021</v>
      </c>
      <c r="U152">
        <f t="shared" si="70"/>
        <v>2023</v>
      </c>
      <c r="V152">
        <f t="shared" si="71"/>
        <v>2</v>
      </c>
      <c r="W152" t="str">
        <f>IF(TRIM(INDEX(connections!$A:$A,ROW()))="","",TRIM(INDEX(connections!$A:$A,ROW())))</f>
        <v>Vampire Survivors</v>
      </c>
      <c r="X152" t="str">
        <f>IF($W152="","",TRIM(INDEX(connections!$B:$B,ROW())))</f>
        <v>BloodDome99</v>
      </c>
      <c r="Y152">
        <f t="shared" si="72"/>
        <v>898</v>
      </c>
      <c r="Z152">
        <f t="shared" si="73"/>
        <v>84</v>
      </c>
      <c r="AA152" t="str">
        <f t="shared" si="74"/>
        <v>Yes</v>
      </c>
      <c r="AB152" t="str">
        <f t="shared" si="75"/>
        <v/>
      </c>
      <c r="AC152" t="str">
        <f t="shared" si="76"/>
        <v/>
      </c>
      <c r="AD152">
        <f t="shared" si="77"/>
        <v>0</v>
      </c>
      <c r="AE152" t="str">
        <f t="shared" si="78"/>
        <v/>
      </c>
      <c r="AG152">
        <f t="shared" si="79"/>
        <v>2</v>
      </c>
      <c r="AH152" t="str">
        <f t="shared" si="80"/>
        <v>Yes</v>
      </c>
      <c r="AI152">
        <f t="shared" si="81"/>
        <v>2</v>
      </c>
      <c r="AJ152">
        <f t="shared" si="82"/>
        <v>2.0001519999999999</v>
      </c>
      <c r="AK152" t="str">
        <f t="shared" si="83"/>
        <v/>
      </c>
      <c r="AL152" t="str">
        <f>IF($A152="","",INDEX(games!$J:$J,ROW())&amp;"")</f>
        <v>https://store.steampowered.com/app/1203360/Core_Defense/</v>
      </c>
    </row>
    <row r="153" spans="1:38" x14ac:dyDescent="0.25">
      <c r="A153" t="str">
        <f>IF(TRIM(INDEX(games!$A:$A,ROW()))="","",TRIM(INDEX(games!$A:$A,ROW())))</f>
        <v>Corebreaker</v>
      </c>
      <c r="B153">
        <f>IF(OR($A153="",INDEX(games!$B:$B,ROW())=""),"",INDEX(games!$B:$B,ROW()))</f>
        <v>2026</v>
      </c>
      <c r="C153" t="str">
        <f>IF(OR($A153="",INDEX(games!$C:$C,ROW())=""),"",INDEX(games!$C:$C,ROW()))</f>
        <v>Action</v>
      </c>
      <c r="D153">
        <f t="shared" si="56"/>
        <v>2</v>
      </c>
      <c r="E153">
        <f t="shared" si="57"/>
        <v>1</v>
      </c>
      <c r="F153">
        <f t="shared" si="58"/>
        <v>17</v>
      </c>
      <c r="G153">
        <f t="shared" si="59"/>
        <v>2026</v>
      </c>
      <c r="H153">
        <f t="shared" si="60"/>
        <v>1.391</v>
      </c>
      <c r="I153" t="e">
        <f t="shared" si="61"/>
        <v>#N/A</v>
      </c>
      <c r="J153" t="e">
        <f t="shared" si="62"/>
        <v>#N/A</v>
      </c>
      <c r="K153" t="e">
        <f t="shared" si="63"/>
        <v>#N/A</v>
      </c>
      <c r="L153" t="e">
        <f t="shared" si="64"/>
        <v>#N/A</v>
      </c>
      <c r="M153" t="e">
        <f t="shared" si="65"/>
        <v>#N/A</v>
      </c>
      <c r="N153" t="e">
        <f t="shared" si="66"/>
        <v>#N/A</v>
      </c>
      <c r="O153">
        <f t="shared" si="67"/>
        <v>2.0001530000000001</v>
      </c>
      <c r="P153" t="str">
        <f>IF(OR($A153="",INDEX(games!$H:$H,ROW())=""),"",INDEX(games!$H:$H,ROW()))</f>
        <v/>
      </c>
      <c r="Q153" t="str">
        <f t="shared" si="68"/>
        <v/>
      </c>
      <c r="T153">
        <f t="shared" si="69"/>
        <v>2021</v>
      </c>
      <c r="U153">
        <f t="shared" si="70"/>
        <v>2024</v>
      </c>
      <c r="V153">
        <f t="shared" si="71"/>
        <v>3</v>
      </c>
      <c r="W153" t="str">
        <f>IF(TRIM(INDEX(connections!$A:$A,ROW()))="","",TRIM(INDEX(connections!$A:$A,ROW())))</f>
        <v>Vampire Survivors</v>
      </c>
      <c r="X153" t="str">
        <f>IF($W153="","",TRIM(INDEX(connections!$B:$B,ROW())))</f>
        <v>Bloodshed</v>
      </c>
      <c r="Y153">
        <f t="shared" si="72"/>
        <v>898</v>
      </c>
      <c r="Z153">
        <f t="shared" si="73"/>
        <v>86</v>
      </c>
      <c r="AA153" t="str">
        <f t="shared" si="74"/>
        <v>Yes</v>
      </c>
      <c r="AB153" t="str">
        <f t="shared" si="75"/>
        <v>Yes</v>
      </c>
      <c r="AC153">
        <f t="shared" si="76"/>
        <v>1</v>
      </c>
      <c r="AD153">
        <f t="shared" si="77"/>
        <v>0</v>
      </c>
      <c r="AE153" t="str">
        <f t="shared" si="78"/>
        <v/>
      </c>
      <c r="AG153">
        <f t="shared" si="79"/>
        <v>2</v>
      </c>
      <c r="AH153" t="str">
        <f t="shared" si="80"/>
        <v/>
      </c>
      <c r="AI153" t="str">
        <f t="shared" si="81"/>
        <v/>
      </c>
      <c r="AJ153" t="str">
        <f t="shared" si="82"/>
        <v/>
      </c>
      <c r="AK153">
        <f t="shared" si="83"/>
        <v>2.0001530000000001</v>
      </c>
      <c r="AL153" t="str">
        <f>IF($A153="","",INDEX(games!$J:$J,ROW())&amp;"")</f>
        <v>https://store.steampowered.com/app/2190920/Corebreaker/</v>
      </c>
    </row>
    <row r="154" spans="1:38" x14ac:dyDescent="0.25">
      <c r="A154" t="str">
        <f>IF(TRIM(INDEX(games!$A:$A,ROW()))="","",TRIM(INDEX(games!$A:$A,ROW())))</f>
        <v>Corpse Keeper</v>
      </c>
      <c r="B154">
        <f>IF(OR($A154="",INDEX(games!$B:$B,ROW())=""),"",INDEX(games!$B:$B,ROW()))</f>
        <v>2023</v>
      </c>
      <c r="C154" t="str">
        <f>IF(OR($A154="",INDEX(games!$C:$C,ROW())=""),"",INDEX(games!$C:$C,ROW()))</f>
        <v>Action</v>
      </c>
      <c r="D154">
        <f t="shared" si="56"/>
        <v>1</v>
      </c>
      <c r="E154">
        <f t="shared" si="57"/>
        <v>1</v>
      </c>
      <c r="F154">
        <f t="shared" si="58"/>
        <v>18</v>
      </c>
      <c r="G154">
        <f t="shared" si="59"/>
        <v>2023</v>
      </c>
      <c r="H154">
        <f t="shared" si="60"/>
        <v>1.4139999999999999</v>
      </c>
      <c r="I154" t="e">
        <f t="shared" si="61"/>
        <v>#N/A</v>
      </c>
      <c r="J154" t="e">
        <f t="shared" si="62"/>
        <v>#N/A</v>
      </c>
      <c r="K154" t="e">
        <f t="shared" si="63"/>
        <v>#N/A</v>
      </c>
      <c r="L154" t="e">
        <f t="shared" si="64"/>
        <v>#N/A</v>
      </c>
      <c r="M154" t="e">
        <f t="shared" si="65"/>
        <v>#N/A</v>
      </c>
      <c r="N154" t="e">
        <f t="shared" si="66"/>
        <v>#N/A</v>
      </c>
      <c r="O154">
        <f t="shared" si="67"/>
        <v>1.000154</v>
      </c>
      <c r="P154" t="str">
        <f>IF(OR($A154="",INDEX(games!$H:$H,ROW())=""),"",INDEX(games!$H:$H,ROW()))</f>
        <v>Yes</v>
      </c>
      <c r="Q154">
        <f t="shared" si="68"/>
        <v>1.000154</v>
      </c>
      <c r="T154">
        <f t="shared" si="69"/>
        <v>2019</v>
      </c>
      <c r="U154">
        <f t="shared" si="70"/>
        <v>2022</v>
      </c>
      <c r="V154">
        <f t="shared" si="71"/>
        <v>3</v>
      </c>
      <c r="W154" t="str">
        <f>IF(TRIM(INDEX(connections!$A:$A,ROW()))="","",TRIM(INDEX(connections!$A:$A,ROW())))</f>
        <v>Spirits Abyss</v>
      </c>
      <c r="X154" t="str">
        <f>IF($W154="","",TRIM(INDEX(connections!$B:$B,ROW())))</f>
        <v>Boneraiser Minions</v>
      </c>
      <c r="Y154">
        <f t="shared" si="72"/>
        <v>768</v>
      </c>
      <c r="Z154">
        <f t="shared" si="73"/>
        <v>89</v>
      </c>
      <c r="AA154" t="str">
        <f t="shared" si="74"/>
        <v>Yes</v>
      </c>
      <c r="AB154" t="str">
        <f t="shared" si="75"/>
        <v>Yes</v>
      </c>
      <c r="AC154">
        <f t="shared" si="76"/>
        <v>1</v>
      </c>
      <c r="AD154">
        <f t="shared" si="77"/>
        <v>0</v>
      </c>
      <c r="AE154" t="str">
        <f t="shared" si="78"/>
        <v/>
      </c>
      <c r="AG154">
        <f t="shared" si="79"/>
        <v>1</v>
      </c>
      <c r="AH154" t="str">
        <f t="shared" si="80"/>
        <v>Yes</v>
      </c>
      <c r="AI154">
        <f t="shared" si="81"/>
        <v>1</v>
      </c>
      <c r="AJ154">
        <f t="shared" si="82"/>
        <v>1.000154</v>
      </c>
      <c r="AK154" t="str">
        <f t="shared" si="83"/>
        <v/>
      </c>
      <c r="AL154" t="str">
        <f>IF($A154="","",INDEX(games!$J:$J,ROW())&amp;"")</f>
        <v>https://store.steampowered.com/app/1601740/Corpse_Keeper/</v>
      </c>
    </row>
    <row r="155" spans="1:38" x14ac:dyDescent="0.25">
      <c r="A155" t="str">
        <f>IF(TRIM(INDEX(games!$A:$A,ROW()))="","",TRIM(INDEX(games!$A:$A,ROW())))</f>
        <v>Crab Champions</v>
      </c>
      <c r="B155">
        <f>IF(OR($A155="",INDEX(games!$B:$B,ROW())=""),"",INDEX(games!$B:$B,ROW()))</f>
        <v>2023</v>
      </c>
      <c r="C155" t="str">
        <f>IF(OR($A155="",INDEX(games!$C:$C,ROW())=""),"",INDEX(games!$C:$C,ROW()))</f>
        <v>Action</v>
      </c>
      <c r="D155">
        <f t="shared" si="56"/>
        <v>9</v>
      </c>
      <c r="E155">
        <f t="shared" si="57"/>
        <v>1</v>
      </c>
      <c r="F155">
        <f t="shared" si="58"/>
        <v>19</v>
      </c>
      <c r="G155">
        <f t="shared" si="59"/>
        <v>2023</v>
      </c>
      <c r="H155">
        <f t="shared" si="60"/>
        <v>1.4370000000000001</v>
      </c>
      <c r="I155" t="e">
        <f t="shared" si="61"/>
        <v>#N/A</v>
      </c>
      <c r="J155" t="e">
        <f t="shared" si="62"/>
        <v>#N/A</v>
      </c>
      <c r="K155" t="e">
        <f t="shared" si="63"/>
        <v>#N/A</v>
      </c>
      <c r="L155" t="e">
        <f t="shared" si="64"/>
        <v>#N/A</v>
      </c>
      <c r="M155" t="e">
        <f t="shared" si="65"/>
        <v>#N/A</v>
      </c>
      <c r="N155" t="e">
        <f t="shared" si="66"/>
        <v>#N/A</v>
      </c>
      <c r="O155">
        <f t="shared" si="67"/>
        <v>9.0001549999999995</v>
      </c>
      <c r="P155" t="str">
        <f>IF(OR($A155="",INDEX(games!$H:$H,ROW())=""),"",INDEX(games!$H:$H,ROW()))</f>
        <v>Yes</v>
      </c>
      <c r="Q155">
        <f t="shared" si="68"/>
        <v>9.0001549999999995</v>
      </c>
      <c r="T155">
        <f t="shared" si="69"/>
        <v>2021</v>
      </c>
      <c r="U155">
        <f t="shared" si="70"/>
        <v>2022</v>
      </c>
      <c r="V155">
        <f t="shared" si="71"/>
        <v>1</v>
      </c>
      <c r="W155" t="str">
        <f>IF(TRIM(INDEX(connections!$A:$A,ROW()))="","",TRIM(INDEX(connections!$A:$A,ROW())))</f>
        <v>Vampire Survivors</v>
      </c>
      <c r="X155" t="str">
        <f>IF($W155="","",TRIM(INDEX(connections!$B:$B,ROW())))</f>
        <v>Boneraiser Minions</v>
      </c>
      <c r="Y155">
        <f t="shared" si="72"/>
        <v>898</v>
      </c>
      <c r="Z155">
        <f t="shared" si="73"/>
        <v>89</v>
      </c>
      <c r="AA155" t="str">
        <f t="shared" si="74"/>
        <v>Yes</v>
      </c>
      <c r="AB155" t="str">
        <f t="shared" si="75"/>
        <v>Yes</v>
      </c>
      <c r="AC155">
        <f t="shared" si="76"/>
        <v>1</v>
      </c>
      <c r="AD155">
        <f t="shared" si="77"/>
        <v>0</v>
      </c>
      <c r="AE155" t="str">
        <f t="shared" si="78"/>
        <v/>
      </c>
      <c r="AG155">
        <f t="shared" si="79"/>
        <v>7</v>
      </c>
      <c r="AH155" t="str">
        <f t="shared" si="80"/>
        <v>Yes</v>
      </c>
      <c r="AI155">
        <f t="shared" si="81"/>
        <v>7</v>
      </c>
      <c r="AJ155">
        <f t="shared" si="82"/>
        <v>7.0001550000000003</v>
      </c>
      <c r="AK155" t="str">
        <f t="shared" si="83"/>
        <v/>
      </c>
      <c r="AL155" t="str">
        <f>IF($A155="","",INDEX(games!$J:$J,ROW())&amp;"")</f>
        <v>https://store.steampowered.com/app/774801/Crab_Champions/</v>
      </c>
    </row>
    <row r="156" spans="1:38" x14ac:dyDescent="0.25">
      <c r="A156" t="str">
        <f>IF(TRIM(INDEX(games!$A:$A,ROW()))="","",TRIM(INDEX(games!$A:$A,ROW())))</f>
        <v>Crab God</v>
      </c>
      <c r="B156">
        <f>IF(OR($A156="",INDEX(games!$B:$B,ROW())=""),"",INDEX(games!$B:$B,ROW()))</f>
        <v>2024</v>
      </c>
      <c r="C156" t="str">
        <f>IF(OR($A156="",INDEX(games!$C:$C,ROW())=""),"",INDEX(games!$C:$C,ROW()))</f>
        <v>Strategy</v>
      </c>
      <c r="D156">
        <f t="shared" si="56"/>
        <v>1</v>
      </c>
      <c r="E156">
        <f t="shared" si="57"/>
        <v>2</v>
      </c>
      <c r="F156">
        <f t="shared" si="58"/>
        <v>20</v>
      </c>
      <c r="G156" t="e">
        <f t="shared" si="59"/>
        <v>#N/A</v>
      </c>
      <c r="H156" t="e">
        <f t="shared" si="60"/>
        <v>#N/A</v>
      </c>
      <c r="I156">
        <f t="shared" si="61"/>
        <v>2024</v>
      </c>
      <c r="J156">
        <f t="shared" si="62"/>
        <v>2.46</v>
      </c>
      <c r="K156" t="e">
        <f t="shared" si="63"/>
        <v>#N/A</v>
      </c>
      <c r="L156" t="e">
        <f t="shared" si="64"/>
        <v>#N/A</v>
      </c>
      <c r="M156" t="e">
        <f t="shared" si="65"/>
        <v>#N/A</v>
      </c>
      <c r="N156" t="e">
        <f t="shared" si="66"/>
        <v>#N/A</v>
      </c>
      <c r="O156">
        <f t="shared" si="67"/>
        <v>1.000156</v>
      </c>
      <c r="P156" t="str">
        <f>IF(OR($A156="",INDEX(games!$H:$H,ROW())=""),"",INDEX(games!$H:$H,ROW()))</f>
        <v>Yes</v>
      </c>
      <c r="Q156">
        <f t="shared" si="68"/>
        <v>1.000156</v>
      </c>
      <c r="T156">
        <f t="shared" si="69"/>
        <v>1996</v>
      </c>
      <c r="U156">
        <f t="shared" si="70"/>
        <v>2018</v>
      </c>
      <c r="V156">
        <f t="shared" si="71"/>
        <v>22</v>
      </c>
      <c r="W156" t="str">
        <f>IF(TRIM(INDEX(connections!$A:$A,ROW()))="","",TRIM(INDEX(connections!$A:$A,ROW())))</f>
        <v>Diablo</v>
      </c>
      <c r="X156" t="str">
        <f>IF($W156="","",TRIM(INDEX(connections!$B:$B,ROW())))</f>
        <v>Book of Demons</v>
      </c>
      <c r="Y156">
        <f t="shared" si="72"/>
        <v>217</v>
      </c>
      <c r="Z156">
        <f t="shared" si="73"/>
        <v>90</v>
      </c>
      <c r="AA156" t="str">
        <f t="shared" si="74"/>
        <v>Yes</v>
      </c>
      <c r="AB156" t="str">
        <f t="shared" si="75"/>
        <v/>
      </c>
      <c r="AC156" t="str">
        <f t="shared" si="76"/>
        <v/>
      </c>
      <c r="AD156">
        <f t="shared" si="77"/>
        <v>1</v>
      </c>
      <c r="AE156" t="str">
        <f t="shared" si="78"/>
        <v/>
      </c>
      <c r="AG156">
        <f t="shared" si="79"/>
        <v>1</v>
      </c>
      <c r="AH156" t="str">
        <f t="shared" si="80"/>
        <v>Yes</v>
      </c>
      <c r="AI156">
        <f t="shared" si="81"/>
        <v>1</v>
      </c>
      <c r="AJ156">
        <f t="shared" si="82"/>
        <v>1.000156</v>
      </c>
      <c r="AK156" t="str">
        <f t="shared" si="83"/>
        <v/>
      </c>
      <c r="AL156" t="str">
        <f>IF($A156="","",INDEX(games!$J:$J,ROW())&amp;"")</f>
        <v>https://store.steampowered.com/app/2289390/Crab_God/</v>
      </c>
    </row>
    <row r="157" spans="1:38" x14ac:dyDescent="0.25">
      <c r="A157" t="str">
        <f>IF(TRIM(INDEX(games!$A:$A,ROW()))="","",TRIM(INDEX(games!$A:$A,ROW())))</f>
        <v>Crablike</v>
      </c>
      <c r="B157">
        <f>IF(OR($A157="",INDEX(games!$B:$B,ROW())=""),"",INDEX(games!$B:$B,ROW()))</f>
        <v>2025</v>
      </c>
      <c r="C157" t="str">
        <f>IF(OR($A157="",INDEX(games!$C:$C,ROW())=""),"",INDEX(games!$C:$C,ROW()))</f>
        <v>Traditional</v>
      </c>
      <c r="D157">
        <f t="shared" si="56"/>
        <v>2</v>
      </c>
      <c r="E157">
        <f t="shared" si="57"/>
        <v>4</v>
      </c>
      <c r="F157">
        <f t="shared" si="58"/>
        <v>21</v>
      </c>
      <c r="G157" t="e">
        <f t="shared" si="59"/>
        <v>#N/A</v>
      </c>
      <c r="H157" t="e">
        <f t="shared" si="60"/>
        <v>#N/A</v>
      </c>
      <c r="I157" t="e">
        <f t="shared" si="61"/>
        <v>#N/A</v>
      </c>
      <c r="J157" t="e">
        <f t="shared" si="62"/>
        <v>#N/A</v>
      </c>
      <c r="K157" t="e">
        <f t="shared" si="63"/>
        <v>#N/A</v>
      </c>
      <c r="L157" t="e">
        <f t="shared" si="64"/>
        <v>#N/A</v>
      </c>
      <c r="M157">
        <f t="shared" si="65"/>
        <v>2025</v>
      </c>
      <c r="N157">
        <f t="shared" si="66"/>
        <v>4.4829999999999997</v>
      </c>
      <c r="O157">
        <f t="shared" si="67"/>
        <v>2.0001570000000002</v>
      </c>
      <c r="P157" t="str">
        <f>IF(OR($A157="",INDEX(games!$H:$H,ROW())=""),"",INDEX(games!$H:$H,ROW()))</f>
        <v>Yes</v>
      </c>
      <c r="Q157">
        <f t="shared" si="68"/>
        <v>2.0001570000000002</v>
      </c>
      <c r="T157">
        <f t="shared" si="69"/>
        <v>2017</v>
      </c>
      <c r="U157">
        <f t="shared" si="70"/>
        <v>2022</v>
      </c>
      <c r="V157">
        <f t="shared" si="71"/>
        <v>5</v>
      </c>
      <c r="W157" t="str">
        <f>IF(TRIM(INDEX(connections!$A:$A,ROW()))="","",TRIM(INDEX(connections!$A:$A,ROW())))</f>
        <v>Slay the Spire</v>
      </c>
      <c r="X157" t="str">
        <f>IF($W157="","",TRIM(INDEX(connections!$B:$B,ROW())))</f>
        <v>Bounty of One</v>
      </c>
      <c r="Y157">
        <f t="shared" si="72"/>
        <v>735</v>
      </c>
      <c r="Z157">
        <f t="shared" si="73"/>
        <v>91</v>
      </c>
      <c r="AA157" t="str">
        <f t="shared" si="74"/>
        <v>Yes</v>
      </c>
      <c r="AB157" t="str">
        <f t="shared" si="75"/>
        <v>Yes</v>
      </c>
      <c r="AC157">
        <f t="shared" si="76"/>
        <v>1</v>
      </c>
      <c r="AD157">
        <f t="shared" si="77"/>
        <v>1</v>
      </c>
      <c r="AE157" t="str">
        <f t="shared" si="78"/>
        <v/>
      </c>
      <c r="AG157">
        <f t="shared" si="79"/>
        <v>2</v>
      </c>
      <c r="AH157" t="str">
        <f t="shared" si="80"/>
        <v>Yes</v>
      </c>
      <c r="AI157">
        <f t="shared" si="81"/>
        <v>2</v>
      </c>
      <c r="AJ157">
        <f t="shared" si="82"/>
        <v>2.0001570000000002</v>
      </c>
      <c r="AK157" t="str">
        <f t="shared" si="83"/>
        <v/>
      </c>
      <c r="AL157" t="str">
        <f>IF($A157="","",INDEX(games!$J:$J,ROW())&amp;"")</f>
        <v/>
      </c>
    </row>
    <row r="158" spans="1:38" x14ac:dyDescent="0.25">
      <c r="A158" t="str">
        <f>IF(TRIM(INDEX(games!$A:$A,ROW()))="","",TRIM(INDEX(games!$A:$A,ROW())))</f>
        <v>Crafty Survivors</v>
      </c>
      <c r="B158">
        <f>IF(OR($A158="",INDEX(games!$B:$B,ROW())=""),"",INDEX(games!$B:$B,ROW()))</f>
        <v>2023</v>
      </c>
      <c r="C158" t="str">
        <f>IF(OR($A158="",INDEX(games!$C:$C,ROW())=""),"",INDEX(games!$C:$C,ROW()))</f>
        <v>Action</v>
      </c>
      <c r="D158">
        <f t="shared" si="56"/>
        <v>1</v>
      </c>
      <c r="E158">
        <f t="shared" si="57"/>
        <v>1</v>
      </c>
      <c r="F158">
        <f t="shared" si="58"/>
        <v>22</v>
      </c>
      <c r="G158">
        <f t="shared" si="59"/>
        <v>2023</v>
      </c>
      <c r="H158">
        <f t="shared" si="60"/>
        <v>1.506</v>
      </c>
      <c r="I158" t="e">
        <f t="shared" si="61"/>
        <v>#N/A</v>
      </c>
      <c r="J158" t="e">
        <f t="shared" si="62"/>
        <v>#N/A</v>
      </c>
      <c r="K158" t="e">
        <f t="shared" si="63"/>
        <v>#N/A</v>
      </c>
      <c r="L158" t="e">
        <f t="shared" si="64"/>
        <v>#N/A</v>
      </c>
      <c r="M158" t="e">
        <f t="shared" si="65"/>
        <v>#N/A</v>
      </c>
      <c r="N158" t="e">
        <f t="shared" si="66"/>
        <v>#N/A</v>
      </c>
      <c r="O158">
        <f t="shared" si="67"/>
        <v>1.0001580000000001</v>
      </c>
      <c r="P158" t="str">
        <f>IF(OR($A158="",INDEX(games!$H:$H,ROW())=""),"",INDEX(games!$H:$H,ROW()))</f>
        <v>Yes</v>
      </c>
      <c r="Q158">
        <f t="shared" si="68"/>
        <v>1.0001580000000001</v>
      </c>
      <c r="T158">
        <f t="shared" si="69"/>
        <v>2021</v>
      </c>
      <c r="U158">
        <f t="shared" si="70"/>
        <v>2022</v>
      </c>
      <c r="V158">
        <f t="shared" si="71"/>
        <v>1</v>
      </c>
      <c r="W158" t="str">
        <f>IF(TRIM(INDEX(connections!$A:$A,ROW()))="","",TRIM(INDEX(connections!$A:$A,ROW())))</f>
        <v>Vampire Survivors</v>
      </c>
      <c r="X158" t="str">
        <f>IF($W158="","",TRIM(INDEX(connections!$B:$B,ROW())))</f>
        <v>Bounty of One</v>
      </c>
      <c r="Y158">
        <f t="shared" si="72"/>
        <v>898</v>
      </c>
      <c r="Z158">
        <f t="shared" si="73"/>
        <v>91</v>
      </c>
      <c r="AA158" t="str">
        <f t="shared" si="74"/>
        <v>Yes</v>
      </c>
      <c r="AB158" t="str">
        <f t="shared" si="75"/>
        <v>Yes</v>
      </c>
      <c r="AC158">
        <f t="shared" si="76"/>
        <v>1</v>
      </c>
      <c r="AD158">
        <f t="shared" si="77"/>
        <v>0</v>
      </c>
      <c r="AE158" t="str">
        <f t="shared" si="78"/>
        <v/>
      </c>
      <c r="AG158">
        <f t="shared" si="79"/>
        <v>1</v>
      </c>
      <c r="AH158" t="str">
        <f t="shared" si="80"/>
        <v>Yes</v>
      </c>
      <c r="AI158">
        <f t="shared" si="81"/>
        <v>1</v>
      </c>
      <c r="AJ158">
        <f t="shared" si="82"/>
        <v>1.0001580000000001</v>
      </c>
      <c r="AK158" t="str">
        <f t="shared" si="83"/>
        <v/>
      </c>
      <c r="AL158" t="str">
        <f>IF($A158="","",INDEX(games!$J:$J,ROW())&amp;"")</f>
        <v>https://store.steampowered.com/app/2137760/Crafty_Survivors/</v>
      </c>
    </row>
    <row r="159" spans="1:38" x14ac:dyDescent="0.25">
      <c r="A159" t="str">
        <f>IF(TRIM(INDEX(games!$A:$A,ROW()))="","",TRIM(INDEX(games!$A:$A,ROW())))</f>
        <v>Crawl</v>
      </c>
      <c r="B159">
        <f>IF(OR($A159="",INDEX(games!$B:$B,ROW())=""),"",INDEX(games!$B:$B,ROW()))</f>
        <v>2017</v>
      </c>
      <c r="C159" t="str">
        <f>IF(OR($A159="",INDEX(games!$C:$C,ROW())=""),"",INDEX(games!$C:$C,ROW()))</f>
        <v>Action</v>
      </c>
      <c r="D159">
        <f t="shared" si="56"/>
        <v>2</v>
      </c>
      <c r="E159">
        <f t="shared" si="57"/>
        <v>1</v>
      </c>
      <c r="F159">
        <f t="shared" si="58"/>
        <v>23</v>
      </c>
      <c r="G159">
        <f t="shared" si="59"/>
        <v>2017</v>
      </c>
      <c r="H159">
        <f t="shared" si="60"/>
        <v>1.5289999999999999</v>
      </c>
      <c r="I159" t="e">
        <f t="shared" si="61"/>
        <v>#N/A</v>
      </c>
      <c r="J159" t="e">
        <f t="shared" si="62"/>
        <v>#N/A</v>
      </c>
      <c r="K159" t="e">
        <f t="shared" si="63"/>
        <v>#N/A</v>
      </c>
      <c r="L159" t="e">
        <f t="shared" si="64"/>
        <v>#N/A</v>
      </c>
      <c r="M159" t="e">
        <f t="shared" si="65"/>
        <v>#N/A</v>
      </c>
      <c r="N159" t="e">
        <f t="shared" si="66"/>
        <v>#N/A</v>
      </c>
      <c r="O159">
        <f t="shared" si="67"/>
        <v>2.000159</v>
      </c>
      <c r="P159" t="str">
        <f>IF(OR($A159="",INDEX(games!$H:$H,ROW())=""),"",INDEX(games!$H:$H,ROW()))</f>
        <v>Yes</v>
      </c>
      <c r="Q159">
        <f t="shared" si="68"/>
        <v>2.000159</v>
      </c>
      <c r="T159">
        <f t="shared" si="69"/>
        <v>1997</v>
      </c>
      <c r="U159">
        <f t="shared" si="70"/>
        <v>2021</v>
      </c>
      <c r="V159">
        <f t="shared" si="71"/>
        <v>24</v>
      </c>
      <c r="W159" t="str">
        <f>IF(TRIM(INDEX(connections!$A:$A,ROW()))="","",TRIM(INDEX(connections!$A:$A,ROW())))</f>
        <v>Azure Dreams</v>
      </c>
      <c r="X159" t="str">
        <f>IF($W159="","",TRIM(INDEX(connections!$B:$B,ROW())))</f>
        <v>Boyfriend Dungeon</v>
      </c>
      <c r="Y159">
        <f t="shared" si="72"/>
        <v>51</v>
      </c>
      <c r="Z159">
        <f t="shared" si="73"/>
        <v>92</v>
      </c>
      <c r="AA159" t="str">
        <f t="shared" si="74"/>
        <v>Yes</v>
      </c>
      <c r="AB159" t="str">
        <f t="shared" si="75"/>
        <v>Yes</v>
      </c>
      <c r="AC159">
        <f t="shared" si="76"/>
        <v>1</v>
      </c>
      <c r="AD159">
        <f t="shared" si="77"/>
        <v>1</v>
      </c>
      <c r="AE159" t="str">
        <f t="shared" si="78"/>
        <v/>
      </c>
      <c r="AG159">
        <f t="shared" si="79"/>
        <v>2</v>
      </c>
      <c r="AH159" t="str">
        <f t="shared" si="80"/>
        <v>Yes</v>
      </c>
      <c r="AI159">
        <f t="shared" si="81"/>
        <v>2</v>
      </c>
      <c r="AJ159">
        <f t="shared" si="82"/>
        <v>2.000159</v>
      </c>
      <c r="AK159" t="str">
        <f t="shared" si="83"/>
        <v/>
      </c>
      <c r="AL159" t="str">
        <f>IF($A159="","",INDEX(games!$J:$J,ROW())&amp;"")</f>
        <v>https://store.steampowered.com/app/293780/Crawl/</v>
      </c>
    </row>
    <row r="160" spans="1:38" x14ac:dyDescent="0.25">
      <c r="A160" t="str">
        <f>IF(TRIM(INDEX(games!$A:$A,ROW()))="","",TRIM(INDEX(games!$A:$A,ROW())))</f>
        <v>Crop Rotation</v>
      </c>
      <c r="B160">
        <f>IF(OR($A160="",INDEX(games!$B:$B,ROW())=""),"",INDEX(games!$B:$B,ROW()))</f>
        <v>2023</v>
      </c>
      <c r="C160" t="str">
        <f>IF(OR($A160="",INDEX(games!$C:$C,ROW())=""),"",INDEX(games!$C:$C,ROW()))</f>
        <v>Deckbuilder</v>
      </c>
      <c r="D160">
        <f t="shared" si="56"/>
        <v>1</v>
      </c>
      <c r="E160">
        <f t="shared" si="57"/>
        <v>3</v>
      </c>
      <c r="F160">
        <f t="shared" si="58"/>
        <v>24</v>
      </c>
      <c r="G160" t="e">
        <f t="shared" si="59"/>
        <v>#N/A</v>
      </c>
      <c r="H160" t="e">
        <f t="shared" si="60"/>
        <v>#N/A</v>
      </c>
      <c r="I160" t="e">
        <f t="shared" si="61"/>
        <v>#N/A</v>
      </c>
      <c r="J160" t="e">
        <f t="shared" si="62"/>
        <v>#N/A</v>
      </c>
      <c r="K160">
        <f t="shared" si="63"/>
        <v>2023</v>
      </c>
      <c r="L160">
        <f t="shared" si="64"/>
        <v>3.552</v>
      </c>
      <c r="M160" t="e">
        <f t="shared" si="65"/>
        <v>#N/A</v>
      </c>
      <c r="N160" t="e">
        <f t="shared" si="66"/>
        <v>#N/A</v>
      </c>
      <c r="O160">
        <f t="shared" si="67"/>
        <v>1.0001599999999999</v>
      </c>
      <c r="P160" t="str">
        <f>IF(OR($A160="",INDEX(games!$H:$H,ROW())=""),"",INDEX(games!$H:$H,ROW()))</f>
        <v>Yes</v>
      </c>
      <c r="Q160">
        <f t="shared" si="68"/>
        <v>1.0001599999999999</v>
      </c>
      <c r="T160">
        <f t="shared" si="69"/>
        <v>2016</v>
      </c>
      <c r="U160">
        <f t="shared" si="70"/>
        <v>2021</v>
      </c>
      <c r="V160">
        <f t="shared" si="71"/>
        <v>5</v>
      </c>
      <c r="W160" t="str">
        <f>IF(TRIM(INDEX(connections!$A:$A,ROW()))="","",TRIM(INDEX(connections!$A:$A,ROW())))</f>
        <v>Moon Hunters</v>
      </c>
      <c r="X160" t="str">
        <f>IF($W160="","",TRIM(INDEX(connections!$B:$B,ROW())))</f>
        <v>Boyfriend Dungeon</v>
      </c>
      <c r="Y160">
        <f t="shared" si="72"/>
        <v>503</v>
      </c>
      <c r="Z160">
        <f t="shared" si="73"/>
        <v>92</v>
      </c>
      <c r="AA160" t="str">
        <f t="shared" si="74"/>
        <v>Yes</v>
      </c>
      <c r="AB160" t="str">
        <f t="shared" si="75"/>
        <v>Yes</v>
      </c>
      <c r="AC160">
        <f t="shared" si="76"/>
        <v>1</v>
      </c>
      <c r="AD160">
        <f t="shared" si="77"/>
        <v>0</v>
      </c>
      <c r="AE160" t="str">
        <f t="shared" si="78"/>
        <v/>
      </c>
      <c r="AG160">
        <f t="shared" si="79"/>
        <v>1</v>
      </c>
      <c r="AH160" t="str">
        <f t="shared" si="80"/>
        <v>Yes</v>
      </c>
      <c r="AI160">
        <f t="shared" si="81"/>
        <v>1</v>
      </c>
      <c r="AJ160">
        <f t="shared" si="82"/>
        <v>1.0001599999999999</v>
      </c>
      <c r="AK160" t="str">
        <f t="shared" si="83"/>
        <v/>
      </c>
      <c r="AL160" t="str">
        <f>IF($A160="","",INDEX(games!$J:$J,ROW())&amp;"")</f>
        <v>https://store.steampowered.com/app/2348090/Crop_Rotation/</v>
      </c>
    </row>
    <row r="161" spans="1:38" x14ac:dyDescent="0.25">
      <c r="A161" t="str">
        <f>IF(TRIM(INDEX(games!$A:$A,ROW()))="","",TRIM(INDEX(games!$A:$A,ROW())))</f>
        <v>Cropdeck</v>
      </c>
      <c r="B161">
        <f>IF(OR($A161="",INDEX(games!$B:$B,ROW())=""),"",INDEX(games!$B:$B,ROW()))</f>
        <v>2026</v>
      </c>
      <c r="C161" t="str">
        <f>IF(OR($A161="",INDEX(games!$C:$C,ROW())=""),"",INDEX(games!$C:$C,ROW()))</f>
        <v>Deckbuilder</v>
      </c>
      <c r="D161">
        <f t="shared" si="56"/>
        <v>3</v>
      </c>
      <c r="E161">
        <f t="shared" si="57"/>
        <v>3</v>
      </c>
      <c r="F161">
        <f t="shared" si="58"/>
        <v>25</v>
      </c>
      <c r="G161" t="e">
        <f t="shared" si="59"/>
        <v>#N/A</v>
      </c>
      <c r="H161" t="e">
        <f t="shared" si="60"/>
        <v>#N/A</v>
      </c>
      <c r="I161" t="e">
        <f t="shared" si="61"/>
        <v>#N/A</v>
      </c>
      <c r="J161" t="e">
        <f t="shared" si="62"/>
        <v>#N/A</v>
      </c>
      <c r="K161">
        <f t="shared" si="63"/>
        <v>2026</v>
      </c>
      <c r="L161">
        <f t="shared" si="64"/>
        <v>3.5750000000000002</v>
      </c>
      <c r="M161" t="e">
        <f t="shared" si="65"/>
        <v>#N/A</v>
      </c>
      <c r="N161" t="e">
        <f t="shared" si="66"/>
        <v>#N/A</v>
      </c>
      <c r="O161">
        <f t="shared" si="67"/>
        <v>3.0001609999999999</v>
      </c>
      <c r="P161" t="str">
        <f>IF(OR($A161="",INDEX(games!$H:$H,ROW())=""),"",INDEX(games!$H:$H,ROW()))</f>
        <v/>
      </c>
      <c r="Q161" t="str">
        <f t="shared" si="68"/>
        <v/>
      </c>
      <c r="T161">
        <f t="shared" si="69"/>
        <v>2015</v>
      </c>
      <c r="U161">
        <f t="shared" si="70"/>
        <v>2020</v>
      </c>
      <c r="V161">
        <f t="shared" si="71"/>
        <v>5</v>
      </c>
      <c r="W161" t="str">
        <f>IF(TRIM(INDEX(connections!$A:$A,ROW()))="","",TRIM(INDEX(connections!$A:$A,ROW())))</f>
        <v>Crypt of the NecroDancer</v>
      </c>
      <c r="X161" t="str">
        <f>IF($W161="","",TRIM(INDEX(connections!$B:$B,ROW())))</f>
        <v>BPM: Bullets Per Minute</v>
      </c>
      <c r="Y161">
        <f t="shared" si="72"/>
        <v>165</v>
      </c>
      <c r="Z161">
        <f t="shared" si="73"/>
        <v>93</v>
      </c>
      <c r="AA161" t="str">
        <f t="shared" si="74"/>
        <v>Yes</v>
      </c>
      <c r="AB161" t="str">
        <f t="shared" si="75"/>
        <v>Yes</v>
      </c>
      <c r="AC161">
        <f t="shared" si="76"/>
        <v>1</v>
      </c>
      <c r="AD161">
        <f t="shared" si="77"/>
        <v>1</v>
      </c>
      <c r="AE161" t="str">
        <f t="shared" si="78"/>
        <v/>
      </c>
      <c r="AG161">
        <f t="shared" si="79"/>
        <v>3</v>
      </c>
      <c r="AH161" t="str">
        <f t="shared" si="80"/>
        <v/>
      </c>
      <c r="AI161" t="str">
        <f t="shared" si="81"/>
        <v/>
      </c>
      <c r="AJ161" t="str">
        <f t="shared" si="82"/>
        <v/>
      </c>
      <c r="AK161">
        <f t="shared" si="83"/>
        <v>3.0001609999999999</v>
      </c>
      <c r="AL161" t="str">
        <f>IF($A161="","",INDEX(games!$J:$J,ROW())&amp;"")</f>
        <v/>
      </c>
    </row>
    <row r="162" spans="1:38" x14ac:dyDescent="0.25">
      <c r="A162" t="str">
        <f>IF(TRIM(INDEX(games!$A:$A,ROW()))="","",TRIM(INDEX(games!$A:$A,ROW())))</f>
        <v>Cross Blitz</v>
      </c>
      <c r="B162">
        <f>IF(OR($A162="",INDEX(games!$B:$B,ROW())=""),"",INDEX(games!$B:$B,ROW()))</f>
        <v>2023</v>
      </c>
      <c r="C162" t="str">
        <f>IF(OR($A162="",INDEX(games!$C:$C,ROW())=""),"",INDEX(games!$C:$C,ROW()))</f>
        <v>Deckbuilder</v>
      </c>
      <c r="D162">
        <f t="shared" si="56"/>
        <v>3</v>
      </c>
      <c r="E162">
        <f t="shared" si="57"/>
        <v>3</v>
      </c>
      <c r="F162">
        <f t="shared" si="58"/>
        <v>26</v>
      </c>
      <c r="G162" t="e">
        <f t="shared" si="59"/>
        <v>#N/A</v>
      </c>
      <c r="H162" t="e">
        <f t="shared" si="60"/>
        <v>#N/A</v>
      </c>
      <c r="I162" t="e">
        <f t="shared" si="61"/>
        <v>#N/A</v>
      </c>
      <c r="J162" t="e">
        <f t="shared" si="62"/>
        <v>#N/A</v>
      </c>
      <c r="K162">
        <f t="shared" si="63"/>
        <v>2023</v>
      </c>
      <c r="L162">
        <f t="shared" si="64"/>
        <v>3.5979999999999999</v>
      </c>
      <c r="M162" t="e">
        <f t="shared" si="65"/>
        <v>#N/A</v>
      </c>
      <c r="N162" t="e">
        <f t="shared" si="66"/>
        <v>#N/A</v>
      </c>
      <c r="O162">
        <f t="shared" si="67"/>
        <v>3.000162</v>
      </c>
      <c r="P162" t="str">
        <f>IF(OR($A162="",INDEX(games!$H:$H,ROW())=""),"",INDEX(games!$H:$H,ROW()))</f>
        <v>Yes</v>
      </c>
      <c r="Q162">
        <f t="shared" si="68"/>
        <v>3.000162</v>
      </c>
      <c r="T162">
        <f t="shared" si="69"/>
        <v>2013</v>
      </c>
      <c r="U162">
        <f t="shared" si="70"/>
        <v>2022</v>
      </c>
      <c r="V162">
        <f t="shared" si="71"/>
        <v>9</v>
      </c>
      <c r="W162" t="str">
        <f>IF(TRIM(INDEX(connections!$A:$A,ROW()))="","",TRIM(INDEX(connections!$A:$A,ROW())))</f>
        <v>Risk of Rain</v>
      </c>
      <c r="X162" t="str">
        <f>IF($W162="","",TRIM(INDEX(connections!$B:$B,ROW())))</f>
        <v>Bravery and Greed</v>
      </c>
      <c r="Y162">
        <f t="shared" si="72"/>
        <v>653</v>
      </c>
      <c r="Z162">
        <f t="shared" si="73"/>
        <v>94</v>
      </c>
      <c r="AA162" t="str">
        <f t="shared" si="74"/>
        <v>Yes</v>
      </c>
      <c r="AB162" t="str">
        <f t="shared" si="75"/>
        <v>Yes</v>
      </c>
      <c r="AC162">
        <f t="shared" si="76"/>
        <v>1</v>
      </c>
      <c r="AD162">
        <f t="shared" si="77"/>
        <v>0</v>
      </c>
      <c r="AE162" t="str">
        <f t="shared" si="78"/>
        <v/>
      </c>
      <c r="AG162">
        <f t="shared" si="79"/>
        <v>3</v>
      </c>
      <c r="AH162" t="str">
        <f t="shared" si="80"/>
        <v>Yes</v>
      </c>
      <c r="AI162">
        <f t="shared" si="81"/>
        <v>3</v>
      </c>
      <c r="AJ162">
        <f t="shared" si="82"/>
        <v>3.000162</v>
      </c>
      <c r="AK162" t="str">
        <f t="shared" si="83"/>
        <v/>
      </c>
      <c r="AL162" t="str">
        <f>IF($A162="","",INDEX(games!$J:$J,ROW())&amp;"")</f>
        <v>https://store.steampowered.com/app/1619520/Cross_Blitz/</v>
      </c>
    </row>
    <row r="163" spans="1:38" x14ac:dyDescent="0.25">
      <c r="A163" t="str">
        <f>IF(TRIM(INDEX(games!$A:$A,ROW()))="","",TRIM(INDEX(games!$A:$A,ROW())))</f>
        <v>Crown Trick</v>
      </c>
      <c r="B163">
        <f>IF(OR($A163="",INDEX(games!$B:$B,ROW())=""),"",INDEX(games!$B:$B,ROW()))</f>
        <v>2020</v>
      </c>
      <c r="C163" t="str">
        <f>IF(OR($A163="",INDEX(games!$C:$C,ROW())=""),"",INDEX(games!$C:$C,ROW()))</f>
        <v>Strategy</v>
      </c>
      <c r="D163">
        <f t="shared" si="56"/>
        <v>1</v>
      </c>
      <c r="E163">
        <f t="shared" si="57"/>
        <v>2</v>
      </c>
      <c r="F163">
        <f t="shared" si="58"/>
        <v>27</v>
      </c>
      <c r="G163" t="e">
        <f t="shared" si="59"/>
        <v>#N/A</v>
      </c>
      <c r="H163" t="e">
        <f t="shared" si="60"/>
        <v>#N/A</v>
      </c>
      <c r="I163">
        <f t="shared" si="61"/>
        <v>2020</v>
      </c>
      <c r="J163">
        <f t="shared" si="62"/>
        <v>2.621</v>
      </c>
      <c r="K163" t="e">
        <f t="shared" si="63"/>
        <v>#N/A</v>
      </c>
      <c r="L163" t="e">
        <f t="shared" si="64"/>
        <v>#N/A</v>
      </c>
      <c r="M163" t="e">
        <f t="shared" si="65"/>
        <v>#N/A</v>
      </c>
      <c r="N163" t="e">
        <f t="shared" si="66"/>
        <v>#N/A</v>
      </c>
      <c r="O163">
        <f t="shared" si="67"/>
        <v>1.0001629999999999</v>
      </c>
      <c r="P163" t="str">
        <f>IF(OR($A163="",INDEX(games!$H:$H,ROW())=""),"",INDEX(games!$H:$H,ROW()))</f>
        <v>Yes</v>
      </c>
      <c r="Q163">
        <f t="shared" si="68"/>
        <v>1.0001629999999999</v>
      </c>
      <c r="T163">
        <f t="shared" si="69"/>
        <v>2017</v>
      </c>
      <c r="U163">
        <f t="shared" si="70"/>
        <v>2023</v>
      </c>
      <c r="V163">
        <f t="shared" si="71"/>
        <v>6</v>
      </c>
      <c r="W163" t="str">
        <f>IF(TRIM(INDEX(connections!$A:$A,ROW()))="","",TRIM(INDEX(connections!$A:$A,ROW())))</f>
        <v>Slay the Spire</v>
      </c>
      <c r="X163" t="str">
        <f>IF($W163="","",TRIM(INDEX(connections!$B:$B,ROW())))</f>
        <v>Brawl Tactics: Origins</v>
      </c>
      <c r="Y163">
        <f t="shared" si="72"/>
        <v>735</v>
      </c>
      <c r="Z163">
        <f t="shared" si="73"/>
        <v>95</v>
      </c>
      <c r="AA163" t="str">
        <f t="shared" si="74"/>
        <v>Yes</v>
      </c>
      <c r="AB163" t="str">
        <f t="shared" si="75"/>
        <v/>
      </c>
      <c r="AC163" t="str">
        <f t="shared" si="76"/>
        <v/>
      </c>
      <c r="AD163">
        <f t="shared" si="77"/>
        <v>0</v>
      </c>
      <c r="AE163" t="str">
        <f t="shared" si="78"/>
        <v/>
      </c>
      <c r="AG163">
        <f t="shared" si="79"/>
        <v>1</v>
      </c>
      <c r="AH163" t="str">
        <f t="shared" si="80"/>
        <v>Yes</v>
      </c>
      <c r="AI163">
        <f t="shared" si="81"/>
        <v>1</v>
      </c>
      <c r="AJ163">
        <f t="shared" si="82"/>
        <v>1.0001629999999999</v>
      </c>
      <c r="AK163" t="str">
        <f t="shared" si="83"/>
        <v/>
      </c>
      <c r="AL163" t="str">
        <f>IF($A163="","",INDEX(games!$J:$J,ROW())&amp;"")</f>
        <v>https://store.steampowered.com/app/1000010/Crown_Trick/</v>
      </c>
    </row>
    <row r="164" spans="1:38" x14ac:dyDescent="0.25">
      <c r="A164" t="str">
        <f>IF(TRIM(INDEX(games!$A:$A,ROW()))="","",TRIM(INDEX(games!$A:$A,ROW())))</f>
        <v>Crush the Industry</v>
      </c>
      <c r="B164">
        <f>IF(OR($A164="",INDEX(games!$B:$B,ROW())=""),"",INDEX(games!$B:$B,ROW()))</f>
        <v>2025</v>
      </c>
      <c r="C164" t="str">
        <f>IF(OR($A164="",INDEX(games!$C:$C,ROW())=""),"",INDEX(games!$C:$C,ROW()))</f>
        <v>Deckbuilder</v>
      </c>
      <c r="D164">
        <f t="shared" si="56"/>
        <v>1</v>
      </c>
      <c r="E164">
        <f t="shared" si="57"/>
        <v>3</v>
      </c>
      <c r="F164">
        <f t="shared" si="58"/>
        <v>28</v>
      </c>
      <c r="G164" t="e">
        <f t="shared" si="59"/>
        <v>#N/A</v>
      </c>
      <c r="H164" t="e">
        <f t="shared" si="60"/>
        <v>#N/A</v>
      </c>
      <c r="I164" t="e">
        <f t="shared" si="61"/>
        <v>#N/A</v>
      </c>
      <c r="J164" t="e">
        <f t="shared" si="62"/>
        <v>#N/A</v>
      </c>
      <c r="K164">
        <f t="shared" si="63"/>
        <v>2025</v>
      </c>
      <c r="L164">
        <f t="shared" si="64"/>
        <v>3.6440000000000001</v>
      </c>
      <c r="M164" t="e">
        <f t="shared" si="65"/>
        <v>#N/A</v>
      </c>
      <c r="N164" t="e">
        <f t="shared" si="66"/>
        <v>#N/A</v>
      </c>
      <c r="O164">
        <f t="shared" si="67"/>
        <v>1.0001640000000001</v>
      </c>
      <c r="P164" t="str">
        <f>IF(OR($A164="",INDEX(games!$H:$H,ROW())=""),"",INDEX(games!$H:$H,ROW()))</f>
        <v>Yes</v>
      </c>
      <c r="Q164">
        <f t="shared" si="68"/>
        <v>1.0001640000000001</v>
      </c>
      <c r="T164">
        <f t="shared" si="69"/>
        <v>2021</v>
      </c>
      <c r="U164">
        <f t="shared" si="70"/>
        <v>2023</v>
      </c>
      <c r="V164">
        <f t="shared" si="71"/>
        <v>2</v>
      </c>
      <c r="W164" t="str">
        <f>IF(TRIM(INDEX(connections!$A:$A,ROW()))="","",TRIM(INDEX(connections!$A:$A,ROW())))</f>
        <v>Tower Tactics: Liberation</v>
      </c>
      <c r="X164" t="str">
        <f>IF($W164="","",TRIM(INDEX(connections!$B:$B,ROW())))</f>
        <v>Brawl Tactics: Origins</v>
      </c>
      <c r="Y164">
        <f t="shared" si="72"/>
        <v>875</v>
      </c>
      <c r="Z164">
        <f t="shared" si="73"/>
        <v>95</v>
      </c>
      <c r="AA164" t="str">
        <f t="shared" si="74"/>
        <v>Yes</v>
      </c>
      <c r="AB164" t="str">
        <f t="shared" si="75"/>
        <v/>
      </c>
      <c r="AC164" t="str">
        <f t="shared" si="76"/>
        <v/>
      </c>
      <c r="AD164">
        <f t="shared" si="77"/>
        <v>0</v>
      </c>
      <c r="AE164" t="str">
        <f t="shared" si="78"/>
        <v/>
      </c>
      <c r="AG164">
        <f t="shared" si="79"/>
        <v>1</v>
      </c>
      <c r="AH164" t="str">
        <f t="shared" si="80"/>
        <v>Yes</v>
      </c>
      <c r="AI164">
        <f t="shared" si="81"/>
        <v>1</v>
      </c>
      <c r="AJ164">
        <f t="shared" si="82"/>
        <v>1.0001640000000001</v>
      </c>
      <c r="AK164" t="str">
        <f t="shared" si="83"/>
        <v/>
      </c>
      <c r="AL164" t="str">
        <f>IF($A164="","",INDEX(games!$J:$J,ROW())&amp;"")</f>
        <v>https://store.steampowered.com/app/1098610/Crush_the_Industry/</v>
      </c>
    </row>
    <row r="165" spans="1:38" x14ac:dyDescent="0.25">
      <c r="A165" t="str">
        <f>IF(TRIM(INDEX(games!$A:$A,ROW()))="","",TRIM(INDEX(games!$A:$A,ROW())))</f>
        <v>Crying Suns</v>
      </c>
      <c r="B165">
        <f>IF(OR($A165="",INDEX(games!$B:$B,ROW())=""),"",INDEX(games!$B:$B,ROW()))</f>
        <v>2019</v>
      </c>
      <c r="C165" t="str">
        <f>IF(OR($A165="",INDEX(games!$C:$C,ROW())=""),"",INDEX(games!$C:$C,ROW()))</f>
        <v>Strategy</v>
      </c>
      <c r="D165">
        <f t="shared" si="56"/>
        <v>1</v>
      </c>
      <c r="E165">
        <f t="shared" si="57"/>
        <v>2</v>
      </c>
      <c r="F165">
        <f t="shared" si="58"/>
        <v>29</v>
      </c>
      <c r="G165" t="e">
        <f t="shared" si="59"/>
        <v>#N/A</v>
      </c>
      <c r="H165" t="e">
        <f t="shared" si="60"/>
        <v>#N/A</v>
      </c>
      <c r="I165">
        <f t="shared" si="61"/>
        <v>2019</v>
      </c>
      <c r="J165">
        <f t="shared" si="62"/>
        <v>2.6669999999999998</v>
      </c>
      <c r="K165" t="e">
        <f t="shared" si="63"/>
        <v>#N/A</v>
      </c>
      <c r="L165" t="e">
        <f t="shared" si="64"/>
        <v>#N/A</v>
      </c>
      <c r="M165" t="e">
        <f t="shared" si="65"/>
        <v>#N/A</v>
      </c>
      <c r="N165" t="e">
        <f t="shared" si="66"/>
        <v>#N/A</v>
      </c>
      <c r="O165">
        <f t="shared" si="67"/>
        <v>1.000165</v>
      </c>
      <c r="P165" t="str">
        <f>IF(OR($A165="",INDEX(games!$H:$H,ROW())=""),"",INDEX(games!$H:$H,ROW()))</f>
        <v>Yes</v>
      </c>
      <c r="Q165">
        <f t="shared" si="68"/>
        <v>1.000165</v>
      </c>
      <c r="T165">
        <f t="shared" si="69"/>
        <v>2017</v>
      </c>
      <c r="U165">
        <f t="shared" si="70"/>
        <v>2021</v>
      </c>
      <c r="V165">
        <f t="shared" si="71"/>
        <v>4</v>
      </c>
      <c r="W165" t="str">
        <f>IF(TRIM(INDEX(connections!$A:$A,ROW()))="","",TRIM(INDEX(connections!$A:$A,ROW())))</f>
        <v>Slay the Spire</v>
      </c>
      <c r="X165" t="str">
        <f>IF($W165="","",TRIM(INDEX(connections!$B:$B,ROW())))</f>
        <v>Breach Wanderers</v>
      </c>
      <c r="Y165">
        <f t="shared" si="72"/>
        <v>735</v>
      </c>
      <c r="Z165">
        <f t="shared" si="73"/>
        <v>96</v>
      </c>
      <c r="AA165" t="str">
        <f t="shared" si="74"/>
        <v>Yes</v>
      </c>
      <c r="AB165" t="str">
        <f t="shared" si="75"/>
        <v>Yes</v>
      </c>
      <c r="AC165">
        <f t="shared" si="76"/>
        <v>1</v>
      </c>
      <c r="AD165">
        <f t="shared" si="77"/>
        <v>0</v>
      </c>
      <c r="AE165" t="str">
        <f t="shared" si="78"/>
        <v/>
      </c>
      <c r="AG165">
        <f t="shared" si="79"/>
        <v>1</v>
      </c>
      <c r="AH165" t="str">
        <f t="shared" si="80"/>
        <v>Yes</v>
      </c>
      <c r="AI165">
        <f t="shared" si="81"/>
        <v>1</v>
      </c>
      <c r="AJ165">
        <f t="shared" si="82"/>
        <v>1.000165</v>
      </c>
      <c r="AK165" t="str">
        <f t="shared" si="83"/>
        <v/>
      </c>
      <c r="AL165" t="str">
        <f>IF($A165="","",INDEX(games!$J:$J,ROW())&amp;"")</f>
        <v>https://store.steampowered.com/app/873940/Crying_Suns/</v>
      </c>
    </row>
    <row r="166" spans="1:38" x14ac:dyDescent="0.25">
      <c r="A166" t="str">
        <f>IF(TRIM(INDEX(games!$A:$A,ROW()))="","",TRIM(INDEX(games!$A:$A,ROW())))</f>
        <v>Crypt of the NecroDancer</v>
      </c>
      <c r="B166">
        <f>IF(OR($A166="",INDEX(games!$B:$B,ROW())=""),"",INDEX(games!$B:$B,ROW()))</f>
        <v>2015</v>
      </c>
      <c r="C166" t="str">
        <f>IF(OR($A166="",INDEX(games!$C:$C,ROW())=""),"",INDEX(games!$C:$C,ROW()))</f>
        <v>Traditional</v>
      </c>
      <c r="D166">
        <f t="shared" si="56"/>
        <v>14</v>
      </c>
      <c r="E166">
        <f t="shared" si="57"/>
        <v>4</v>
      </c>
      <c r="F166">
        <f t="shared" si="58"/>
        <v>30</v>
      </c>
      <c r="G166" t="e">
        <f t="shared" si="59"/>
        <v>#N/A</v>
      </c>
      <c r="H166" t="e">
        <f t="shared" si="60"/>
        <v>#N/A</v>
      </c>
      <c r="I166" t="e">
        <f t="shared" si="61"/>
        <v>#N/A</v>
      </c>
      <c r="J166" t="e">
        <f t="shared" si="62"/>
        <v>#N/A</v>
      </c>
      <c r="K166" t="e">
        <f t="shared" si="63"/>
        <v>#N/A</v>
      </c>
      <c r="L166" t="e">
        <f t="shared" si="64"/>
        <v>#N/A</v>
      </c>
      <c r="M166">
        <f t="shared" si="65"/>
        <v>2015</v>
      </c>
      <c r="N166">
        <f t="shared" si="66"/>
        <v>4.6899999999999995</v>
      </c>
      <c r="O166">
        <f t="shared" si="67"/>
        <v>14.000166</v>
      </c>
      <c r="P166" t="str">
        <f>IF(OR($A166="",INDEX(games!$H:$H,ROW())=""),"",INDEX(games!$H:$H,ROW()))</f>
        <v>Yes</v>
      </c>
      <c r="Q166">
        <f t="shared" si="68"/>
        <v>14.000166</v>
      </c>
      <c r="T166">
        <f t="shared" si="69"/>
        <v>2012</v>
      </c>
      <c r="U166">
        <f t="shared" si="70"/>
        <v>2024</v>
      </c>
      <c r="V166">
        <f t="shared" si="71"/>
        <v>12</v>
      </c>
      <c r="W166" t="str">
        <f>IF(TRIM(INDEX(connections!$A:$A,ROW()))="","",TRIM(INDEX(connections!$A:$A,ROW())))</f>
        <v>FTL</v>
      </c>
      <c r="X166" t="str">
        <f>IF($W166="","",TRIM(INDEX(connections!$B:$B,ROW())))</f>
        <v>Breachway</v>
      </c>
      <c r="Y166">
        <f t="shared" si="72"/>
        <v>311</v>
      </c>
      <c r="Z166">
        <f t="shared" si="73"/>
        <v>97</v>
      </c>
      <c r="AA166" t="str">
        <f t="shared" si="74"/>
        <v>Yes</v>
      </c>
      <c r="AB166" t="str">
        <f t="shared" si="75"/>
        <v>Yes</v>
      </c>
      <c r="AC166">
        <f t="shared" si="76"/>
        <v>1</v>
      </c>
      <c r="AD166">
        <f t="shared" si="77"/>
        <v>1</v>
      </c>
      <c r="AE166" t="str">
        <f t="shared" si="78"/>
        <v/>
      </c>
      <c r="AG166">
        <f t="shared" si="79"/>
        <v>12</v>
      </c>
      <c r="AH166" t="str">
        <f t="shared" si="80"/>
        <v>Yes</v>
      </c>
      <c r="AI166">
        <f t="shared" si="81"/>
        <v>12</v>
      </c>
      <c r="AJ166">
        <f t="shared" si="82"/>
        <v>12.000166</v>
      </c>
      <c r="AK166" t="str">
        <f t="shared" si="83"/>
        <v/>
      </c>
      <c r="AL166" t="str">
        <f>IF($A166="","",INDEX(games!$J:$J,ROW())&amp;"")</f>
        <v>https://store.steampowered.com/app/247080/Crypt_of_the_NecroDancer/</v>
      </c>
    </row>
    <row r="167" spans="1:38" x14ac:dyDescent="0.25">
      <c r="A167" t="str">
        <f>IF(TRIM(INDEX(games!$A:$A,ROW()))="","",TRIM(INDEX(games!$A:$A,ROW())))</f>
        <v>Cryptark</v>
      </c>
      <c r="B167">
        <f>IF(OR($A167="",INDEX(games!$B:$B,ROW())=""),"",INDEX(games!$B:$B,ROW()))</f>
        <v>2017</v>
      </c>
      <c r="C167" t="str">
        <f>IF(OR($A167="",INDEX(games!$C:$C,ROW())=""),"",INDEX(games!$C:$C,ROW()))</f>
        <v>Action</v>
      </c>
      <c r="D167">
        <f t="shared" si="56"/>
        <v>0</v>
      </c>
      <c r="E167">
        <f t="shared" si="57"/>
        <v>1</v>
      </c>
      <c r="F167">
        <f t="shared" si="58"/>
        <v>31</v>
      </c>
      <c r="G167">
        <f t="shared" si="59"/>
        <v>2017</v>
      </c>
      <c r="H167">
        <f t="shared" si="60"/>
        <v>1.7130000000000001</v>
      </c>
      <c r="I167" t="e">
        <f t="shared" si="61"/>
        <v>#N/A</v>
      </c>
      <c r="J167" t="e">
        <f t="shared" si="62"/>
        <v>#N/A</v>
      </c>
      <c r="K167" t="e">
        <f t="shared" si="63"/>
        <v>#N/A</v>
      </c>
      <c r="L167" t="e">
        <f t="shared" si="64"/>
        <v>#N/A</v>
      </c>
      <c r="M167" t="e">
        <f t="shared" si="65"/>
        <v>#N/A</v>
      </c>
      <c r="N167" t="e">
        <f t="shared" si="66"/>
        <v>#N/A</v>
      </c>
      <c r="O167">
        <f t="shared" si="67"/>
        <v>1.6699999999999999E-4</v>
      </c>
      <c r="P167" t="str">
        <f>IF(OR($A167="",INDEX(games!$H:$H,ROW())=""),"",INDEX(games!$H:$H,ROW()))</f>
        <v>Yes</v>
      </c>
      <c r="Q167">
        <f t="shared" si="68"/>
        <v>1.6699999999999999E-4</v>
      </c>
      <c r="T167">
        <f t="shared" si="69"/>
        <v>2017</v>
      </c>
      <c r="U167">
        <f t="shared" si="70"/>
        <v>2024</v>
      </c>
      <c r="V167">
        <f t="shared" si="71"/>
        <v>7</v>
      </c>
      <c r="W167" t="str">
        <f>IF(TRIM(INDEX(connections!$A:$A,ROW()))="","",TRIM(INDEX(connections!$A:$A,ROW())))</f>
        <v>Slay the Spire</v>
      </c>
      <c r="X167" t="str">
        <f>IF($W167="","",TRIM(INDEX(connections!$B:$B,ROW())))</f>
        <v>Breachway</v>
      </c>
      <c r="Y167">
        <f t="shared" si="72"/>
        <v>735</v>
      </c>
      <c r="Z167">
        <f t="shared" si="73"/>
        <v>97</v>
      </c>
      <c r="AA167" t="str">
        <f t="shared" si="74"/>
        <v>Yes</v>
      </c>
      <c r="AB167" t="str">
        <f t="shared" si="75"/>
        <v>Yes</v>
      </c>
      <c r="AC167">
        <f t="shared" si="76"/>
        <v>1</v>
      </c>
      <c r="AD167">
        <f t="shared" si="77"/>
        <v>0</v>
      </c>
      <c r="AE167" t="str">
        <f t="shared" si="78"/>
        <v/>
      </c>
      <c r="AG167">
        <f t="shared" si="79"/>
        <v>0</v>
      </c>
      <c r="AH167" t="str">
        <f t="shared" si="80"/>
        <v/>
      </c>
      <c r="AI167" t="str">
        <f t="shared" si="81"/>
        <v/>
      </c>
      <c r="AJ167" t="str">
        <f t="shared" si="82"/>
        <v/>
      </c>
      <c r="AK167" t="str">
        <f t="shared" si="83"/>
        <v/>
      </c>
      <c r="AL167" t="str">
        <f>IF($A167="","",INDEX(games!$J:$J,ROW())&amp;"")</f>
        <v>https://store.steampowered.com/app/344740/CRYPTARK/</v>
      </c>
    </row>
    <row r="168" spans="1:38" x14ac:dyDescent="0.25">
      <c r="A168" t="str">
        <f>IF(TRIM(INDEX(games!$A:$A,ROW()))="","",TRIM(INDEX(games!$A:$A,ROW())))</f>
        <v>Cthangband</v>
      </c>
      <c r="B168">
        <f>IF(OR($A168="",INDEX(games!$B:$B,ROW())=""),"",INDEX(games!$B:$B,ROW()))</f>
        <v>1998</v>
      </c>
      <c r="C168" t="str">
        <f>IF(OR($A168="",INDEX(games!$C:$C,ROW())=""),"",INDEX(games!$C:$C,ROW()))</f>
        <v>Traditional</v>
      </c>
      <c r="D168">
        <f t="shared" si="56"/>
        <v>1</v>
      </c>
      <c r="E168">
        <f t="shared" si="57"/>
        <v>4</v>
      </c>
      <c r="F168">
        <f t="shared" si="58"/>
        <v>32</v>
      </c>
      <c r="G168" t="e">
        <f t="shared" si="59"/>
        <v>#N/A</v>
      </c>
      <c r="H168" t="e">
        <f t="shared" si="60"/>
        <v>#N/A</v>
      </c>
      <c r="I168" t="e">
        <f t="shared" si="61"/>
        <v>#N/A</v>
      </c>
      <c r="J168" t="e">
        <f t="shared" si="62"/>
        <v>#N/A</v>
      </c>
      <c r="K168" t="e">
        <f t="shared" si="63"/>
        <v>#N/A</v>
      </c>
      <c r="L168" t="e">
        <f t="shared" si="64"/>
        <v>#N/A</v>
      </c>
      <c r="M168">
        <f t="shared" si="65"/>
        <v>1998</v>
      </c>
      <c r="N168">
        <f t="shared" si="66"/>
        <v>4.7359999999999998</v>
      </c>
      <c r="O168">
        <f t="shared" si="67"/>
        <v>1.0001679999999999</v>
      </c>
      <c r="P168" t="str">
        <f>IF(OR($A168="",INDEX(games!$H:$H,ROW())=""),"",INDEX(games!$H:$H,ROW()))</f>
        <v>Yes</v>
      </c>
      <c r="Q168">
        <f t="shared" si="68"/>
        <v>1.0001679999999999</v>
      </c>
      <c r="T168">
        <f t="shared" si="69"/>
        <v>2020</v>
      </c>
      <c r="U168">
        <f t="shared" si="70"/>
        <v>2025</v>
      </c>
      <c r="V168">
        <f t="shared" si="71"/>
        <v>5</v>
      </c>
      <c r="W168" t="str">
        <f>IF(TRIM(INDEX(connections!$A:$A,ROW()))="","",TRIM(INDEX(connections!$A:$A,ROW())))</f>
        <v>Gunfire Reborn</v>
      </c>
      <c r="X168" t="str">
        <f>IF($W168="","",TRIM(INDEX(connections!$B:$B,ROW())))</f>
        <v>Brew</v>
      </c>
      <c r="Y168">
        <f t="shared" si="72"/>
        <v>352</v>
      </c>
      <c r="Z168">
        <f t="shared" si="73"/>
        <v>98</v>
      </c>
      <c r="AA168" t="str">
        <f t="shared" si="74"/>
        <v>Yes</v>
      </c>
      <c r="AB168" t="str">
        <f t="shared" si="75"/>
        <v/>
      </c>
      <c r="AC168" t="str">
        <f t="shared" si="76"/>
        <v/>
      </c>
      <c r="AD168">
        <f t="shared" si="77"/>
        <v>0</v>
      </c>
      <c r="AE168" t="str">
        <f t="shared" si="78"/>
        <v/>
      </c>
      <c r="AG168">
        <f t="shared" si="79"/>
        <v>1</v>
      </c>
      <c r="AH168" t="str">
        <f t="shared" si="80"/>
        <v>Yes</v>
      </c>
      <c r="AI168">
        <f t="shared" si="81"/>
        <v>1</v>
      </c>
      <c r="AJ168">
        <f t="shared" si="82"/>
        <v>1.0001679999999999</v>
      </c>
      <c r="AK168" t="str">
        <f t="shared" si="83"/>
        <v/>
      </c>
      <c r="AL168" t="str">
        <f>IF($A168="","",INDEX(games!$J:$J,ROW())&amp;"")</f>
        <v/>
      </c>
    </row>
    <row r="169" spans="1:38" x14ac:dyDescent="0.25">
      <c r="A169" t="str">
        <f>IF(TRIM(INDEX(games!$A:$A,ROW()))="","",TRIM(INDEX(games!$A:$A,ROW())))</f>
        <v>Cube Chaos</v>
      </c>
      <c r="B169">
        <f>IF(OR($A169="",INDEX(games!$B:$B,ROW())=""),"",INDEX(games!$B:$B,ROW()))</f>
        <v>2023</v>
      </c>
      <c r="C169" t="str">
        <f>IF(OR($A169="",INDEX(games!$C:$C,ROW())=""),"",INDEX(games!$C:$C,ROW()))</f>
        <v>Deckbuilder</v>
      </c>
      <c r="D169">
        <f t="shared" si="56"/>
        <v>0</v>
      </c>
      <c r="E169">
        <f t="shared" si="57"/>
        <v>3</v>
      </c>
      <c r="F169">
        <f t="shared" si="58"/>
        <v>33</v>
      </c>
      <c r="G169" t="e">
        <f t="shared" si="59"/>
        <v>#N/A</v>
      </c>
      <c r="H169" t="e">
        <f t="shared" si="60"/>
        <v>#N/A</v>
      </c>
      <c r="I169" t="e">
        <f t="shared" si="61"/>
        <v>#N/A</v>
      </c>
      <c r="J169" t="e">
        <f t="shared" si="62"/>
        <v>#N/A</v>
      </c>
      <c r="K169">
        <f t="shared" si="63"/>
        <v>2023</v>
      </c>
      <c r="L169">
        <f t="shared" si="64"/>
        <v>3.7589999999999999</v>
      </c>
      <c r="M169" t="e">
        <f t="shared" si="65"/>
        <v>#N/A</v>
      </c>
      <c r="N169" t="e">
        <f t="shared" si="66"/>
        <v>#N/A</v>
      </c>
      <c r="O169">
        <f t="shared" si="67"/>
        <v>1.6899999999999999E-4</v>
      </c>
      <c r="P169" t="str">
        <f>IF(OR($A169="",INDEX(games!$H:$H,ROW())=""),"",INDEX(games!$H:$H,ROW()))</f>
        <v/>
      </c>
      <c r="Q169" t="str">
        <f t="shared" si="68"/>
        <v/>
      </c>
      <c r="T169">
        <f t="shared" si="69"/>
        <v>2019</v>
      </c>
      <c r="U169">
        <f t="shared" si="70"/>
        <v>2025</v>
      </c>
      <c r="V169">
        <f t="shared" si="71"/>
        <v>6</v>
      </c>
      <c r="W169" t="str">
        <f>IF(TRIM(INDEX(connections!$A:$A,ROW()))="","",TRIM(INDEX(connections!$A:$A,ROW())))</f>
        <v>Hades</v>
      </c>
      <c r="X169" t="str">
        <f>IF($W169="","",TRIM(INDEX(connections!$B:$B,ROW())))</f>
        <v>Brew</v>
      </c>
      <c r="Y169">
        <f t="shared" si="72"/>
        <v>359</v>
      </c>
      <c r="Z169">
        <f t="shared" si="73"/>
        <v>98</v>
      </c>
      <c r="AA169" t="str">
        <f t="shared" si="74"/>
        <v>Yes</v>
      </c>
      <c r="AB169" t="str">
        <f t="shared" si="75"/>
        <v/>
      </c>
      <c r="AC169" t="str">
        <f t="shared" si="76"/>
        <v/>
      </c>
      <c r="AD169">
        <f t="shared" si="77"/>
        <v>0</v>
      </c>
      <c r="AE169" t="str">
        <f t="shared" si="78"/>
        <v/>
      </c>
      <c r="AG169">
        <f t="shared" si="79"/>
        <v>0</v>
      </c>
      <c r="AH169" t="str">
        <f t="shared" si="80"/>
        <v/>
      </c>
      <c r="AI169" t="str">
        <f t="shared" si="81"/>
        <v/>
      </c>
      <c r="AJ169" t="str">
        <f t="shared" si="82"/>
        <v/>
      </c>
      <c r="AK169" t="str">
        <f t="shared" si="83"/>
        <v/>
      </c>
      <c r="AL169" t="str">
        <f>IF($A169="","",INDEX(games!$J:$J,ROW())&amp;"")</f>
        <v/>
      </c>
    </row>
    <row r="170" spans="1:38" x14ac:dyDescent="0.25">
      <c r="A170" t="str">
        <f>IF(TRIM(INDEX(games!$A:$A,ROW()))="","",TRIM(INDEX(games!$A:$A,ROW())))</f>
        <v>Cubic Cosmos</v>
      </c>
      <c r="B170">
        <f>IF(OR($A170="",INDEX(games!$B:$B,ROW())=""),"",INDEX(games!$B:$B,ROW()))</f>
        <v>2025</v>
      </c>
      <c r="C170" t="str">
        <f>IF(OR($A170="",INDEX(games!$C:$C,ROW())=""),"",INDEX(games!$C:$C,ROW()))</f>
        <v>Deckbuilder</v>
      </c>
      <c r="D170">
        <f t="shared" si="56"/>
        <v>0</v>
      </c>
      <c r="E170">
        <f t="shared" si="57"/>
        <v>3</v>
      </c>
      <c r="F170">
        <f t="shared" si="58"/>
        <v>0</v>
      </c>
      <c r="G170" t="e">
        <f t="shared" si="59"/>
        <v>#N/A</v>
      </c>
      <c r="H170" t="e">
        <f t="shared" si="60"/>
        <v>#N/A</v>
      </c>
      <c r="I170" t="e">
        <f t="shared" si="61"/>
        <v>#N/A</v>
      </c>
      <c r="J170" t="e">
        <f t="shared" si="62"/>
        <v>#N/A</v>
      </c>
      <c r="K170">
        <f t="shared" si="63"/>
        <v>2025</v>
      </c>
      <c r="L170">
        <f t="shared" si="64"/>
        <v>3</v>
      </c>
      <c r="M170" t="e">
        <f t="shared" si="65"/>
        <v>#N/A</v>
      </c>
      <c r="N170" t="e">
        <f t="shared" si="66"/>
        <v>#N/A</v>
      </c>
      <c r="O170">
        <f t="shared" si="67"/>
        <v>1.7000000000000001E-4</v>
      </c>
      <c r="P170" t="str">
        <f>IF(OR($A170="",INDEX(games!$H:$H,ROW())=""),"",INDEX(games!$H:$H,ROW()))</f>
        <v/>
      </c>
      <c r="Q170" t="str">
        <f t="shared" si="68"/>
        <v/>
      </c>
      <c r="T170">
        <f t="shared" si="69"/>
        <v>2020</v>
      </c>
      <c r="U170">
        <f t="shared" si="70"/>
        <v>2025</v>
      </c>
      <c r="V170">
        <f t="shared" si="71"/>
        <v>5</v>
      </c>
      <c r="W170" t="str">
        <f>IF(TRIM(INDEX(connections!$A:$A,ROW()))="","",TRIM(INDEX(connections!$A:$A,ROW())))</f>
        <v>Roboquest</v>
      </c>
      <c r="X170" t="str">
        <f>IF($W170="","",TRIM(INDEX(connections!$B:$B,ROW())))</f>
        <v>Brew</v>
      </c>
      <c r="Y170">
        <f t="shared" si="72"/>
        <v>657</v>
      </c>
      <c r="Z170">
        <f t="shared" si="73"/>
        <v>98</v>
      </c>
      <c r="AA170" t="str">
        <f t="shared" si="74"/>
        <v>Yes</v>
      </c>
      <c r="AB170" t="str">
        <f t="shared" si="75"/>
        <v/>
      </c>
      <c r="AC170" t="str">
        <f t="shared" si="76"/>
        <v/>
      </c>
      <c r="AD170">
        <f t="shared" si="77"/>
        <v>0</v>
      </c>
      <c r="AE170" t="str">
        <f t="shared" si="78"/>
        <v/>
      </c>
      <c r="AG170">
        <f t="shared" si="79"/>
        <v>0</v>
      </c>
      <c r="AH170" t="str">
        <f t="shared" si="80"/>
        <v/>
      </c>
      <c r="AI170" t="str">
        <f t="shared" si="81"/>
        <v/>
      </c>
      <c r="AJ170" t="str">
        <f t="shared" si="82"/>
        <v/>
      </c>
      <c r="AK170" t="str">
        <f t="shared" si="83"/>
        <v/>
      </c>
      <c r="AL170" t="str">
        <f>IF($A170="","",INDEX(games!$J:$J,ROW())&amp;"")</f>
        <v>https://store.steampowered.com/app/3332600/Cubic_Cosmos/</v>
      </c>
    </row>
    <row r="171" spans="1:38" x14ac:dyDescent="0.25">
      <c r="A171" t="str">
        <f>IF(TRIM(INDEX(games!$A:$A,ROW()))="","",TRIM(INDEX(games!$A:$A,ROW())))</f>
        <v>Cult of PiN</v>
      </c>
      <c r="B171">
        <f>IF(OR($A171="",INDEX(games!$B:$B,ROW())=""),"",INDEX(games!$B:$B,ROW()))</f>
        <v>2026</v>
      </c>
      <c r="C171" t="str">
        <f>IF(OR($A171="",INDEX(games!$C:$C,ROW())=""),"",INDEX(games!$C:$C,ROW()))</f>
        <v>Deckbuilder</v>
      </c>
      <c r="D171">
        <f t="shared" si="56"/>
        <v>2</v>
      </c>
      <c r="E171">
        <f t="shared" si="57"/>
        <v>3</v>
      </c>
      <c r="F171">
        <f t="shared" si="58"/>
        <v>1</v>
      </c>
      <c r="G171" t="e">
        <f t="shared" si="59"/>
        <v>#N/A</v>
      </c>
      <c r="H171" t="e">
        <f t="shared" si="60"/>
        <v>#N/A</v>
      </c>
      <c r="I171" t="e">
        <f t="shared" si="61"/>
        <v>#N/A</v>
      </c>
      <c r="J171" t="e">
        <f t="shared" si="62"/>
        <v>#N/A</v>
      </c>
      <c r="K171">
        <f t="shared" si="63"/>
        <v>2026</v>
      </c>
      <c r="L171">
        <f t="shared" si="64"/>
        <v>3.0230000000000001</v>
      </c>
      <c r="M171" t="e">
        <f t="shared" si="65"/>
        <v>#N/A</v>
      </c>
      <c r="N171" t="e">
        <f t="shared" si="66"/>
        <v>#N/A</v>
      </c>
      <c r="O171">
        <f t="shared" si="67"/>
        <v>2.0001709999999999</v>
      </c>
      <c r="P171" t="str">
        <f>IF(OR($A171="",INDEX(games!$H:$H,ROW())=""),"",INDEX(games!$H:$H,ROW()))</f>
        <v/>
      </c>
      <c r="Q171" t="str">
        <f t="shared" si="68"/>
        <v/>
      </c>
      <c r="T171">
        <f t="shared" si="69"/>
        <v>1980</v>
      </c>
      <c r="U171">
        <f t="shared" si="70"/>
        <v>2009</v>
      </c>
      <c r="V171">
        <f t="shared" si="71"/>
        <v>29</v>
      </c>
      <c r="W171" t="str">
        <f>IF(TRIM(INDEX(connections!$A:$A,ROW()))="","",TRIM(INDEX(connections!$A:$A,ROW())))</f>
        <v>Rogue</v>
      </c>
      <c r="X171" t="str">
        <f>IF($W171="","",TRIM(INDEX(connections!$B:$B,ROW())))</f>
        <v>Brogue</v>
      </c>
      <c r="Y171">
        <f t="shared" si="72"/>
        <v>659</v>
      </c>
      <c r="Z171">
        <f t="shared" si="73"/>
        <v>99</v>
      </c>
      <c r="AA171" t="str">
        <f t="shared" si="74"/>
        <v>Yes</v>
      </c>
      <c r="AB171" t="str">
        <f t="shared" si="75"/>
        <v>Yes</v>
      </c>
      <c r="AC171">
        <f t="shared" si="76"/>
        <v>1</v>
      </c>
      <c r="AD171">
        <f t="shared" si="77"/>
        <v>0</v>
      </c>
      <c r="AE171" t="str">
        <f t="shared" si="78"/>
        <v/>
      </c>
      <c r="AG171">
        <f t="shared" si="79"/>
        <v>2</v>
      </c>
      <c r="AH171" t="str">
        <f t="shared" si="80"/>
        <v/>
      </c>
      <c r="AI171" t="str">
        <f t="shared" si="81"/>
        <v/>
      </c>
      <c r="AJ171" t="str">
        <f t="shared" si="82"/>
        <v/>
      </c>
      <c r="AK171">
        <f t="shared" si="83"/>
        <v>2.0001709999999999</v>
      </c>
      <c r="AL171" t="str">
        <f>IF($A171="","",INDEX(games!$J:$J,ROW())&amp;"")</f>
        <v>https://store.steampowered.com/app/3144340/Cult_of_PiN/</v>
      </c>
    </row>
    <row r="172" spans="1:38" x14ac:dyDescent="0.25">
      <c r="A172" t="str">
        <f>IF(TRIM(INDEX(games!$A:$A,ROW()))="","",TRIM(INDEX(games!$A:$A,ROW())))</f>
        <v>Cult of the Lamb</v>
      </c>
      <c r="B172">
        <f>IF(OR($A172="",INDEX(games!$B:$B,ROW())=""),"",INDEX(games!$B:$B,ROW()))</f>
        <v>2022</v>
      </c>
      <c r="C172" t="str">
        <f>IF(OR($A172="",INDEX(games!$C:$C,ROW())=""),"",INDEX(games!$C:$C,ROW()))</f>
        <v>Action</v>
      </c>
      <c r="D172">
        <f t="shared" si="56"/>
        <v>9</v>
      </c>
      <c r="E172">
        <f t="shared" si="57"/>
        <v>1</v>
      </c>
      <c r="F172">
        <f t="shared" si="58"/>
        <v>2</v>
      </c>
      <c r="G172">
        <f t="shared" si="59"/>
        <v>2022</v>
      </c>
      <c r="H172">
        <f t="shared" si="60"/>
        <v>1.046</v>
      </c>
      <c r="I172" t="e">
        <f t="shared" si="61"/>
        <v>#N/A</v>
      </c>
      <c r="J172" t="e">
        <f t="shared" si="62"/>
        <v>#N/A</v>
      </c>
      <c r="K172" t="e">
        <f t="shared" si="63"/>
        <v>#N/A</v>
      </c>
      <c r="L172" t="e">
        <f t="shared" si="64"/>
        <v>#N/A</v>
      </c>
      <c r="M172" t="e">
        <f t="shared" si="65"/>
        <v>#N/A</v>
      </c>
      <c r="N172" t="e">
        <f t="shared" si="66"/>
        <v>#N/A</v>
      </c>
      <c r="O172">
        <f t="shared" si="67"/>
        <v>9.0001719999999992</v>
      </c>
      <c r="P172" t="str">
        <f>IF(OR($A172="",INDEX(games!$H:$H,ROW())=""),"",INDEX(games!$H:$H,ROW()))</f>
        <v>Yes</v>
      </c>
      <c r="Q172">
        <f t="shared" si="68"/>
        <v>9.0001719999999992</v>
      </c>
      <c r="T172">
        <f t="shared" si="69"/>
        <v>2019</v>
      </c>
      <c r="U172">
        <f t="shared" si="70"/>
        <v>2026</v>
      </c>
      <c r="V172">
        <f t="shared" si="71"/>
        <v>7</v>
      </c>
      <c r="W172" t="str">
        <f>IF(TRIM(INDEX(connections!$A:$A,ROW()))="","",TRIM(INDEX(connections!$A:$A,ROW())))</f>
        <v>DemonCrawl</v>
      </c>
      <c r="X172" t="str">
        <f>IF($W172="","",TRIM(INDEX(connections!$B:$B,ROW())))</f>
        <v>BroomSweeper</v>
      </c>
      <c r="Y172">
        <f t="shared" si="72"/>
        <v>207</v>
      </c>
      <c r="Z172">
        <f t="shared" si="73"/>
        <v>100</v>
      </c>
      <c r="AA172" t="str">
        <f t="shared" si="74"/>
        <v/>
      </c>
      <c r="AB172" t="str">
        <f t="shared" si="75"/>
        <v>Yes</v>
      </c>
      <c r="AC172" t="str">
        <f t="shared" si="76"/>
        <v/>
      </c>
      <c r="AD172">
        <f t="shared" si="77"/>
        <v>0</v>
      </c>
      <c r="AE172" t="str">
        <f t="shared" si="78"/>
        <v/>
      </c>
      <c r="AG172">
        <f t="shared" si="79"/>
        <v>5</v>
      </c>
      <c r="AH172" t="str">
        <f t="shared" si="80"/>
        <v>Yes</v>
      </c>
      <c r="AI172">
        <f t="shared" si="81"/>
        <v>5</v>
      </c>
      <c r="AJ172">
        <f t="shared" si="82"/>
        <v>5.0001720000000001</v>
      </c>
      <c r="AK172" t="str">
        <f t="shared" si="83"/>
        <v/>
      </c>
      <c r="AL172" t="str">
        <f>IF($A172="","",INDEX(games!$J:$J,ROW())&amp;"")</f>
        <v>https://store.steampowered.com/app/1313140/Cult_of_the_Lamb/</v>
      </c>
    </row>
    <row r="173" spans="1:38" x14ac:dyDescent="0.25">
      <c r="A173" t="str">
        <f>IF(TRIM(INDEX(games!$A:$A,ROW()))="","",TRIM(INDEX(games!$A:$A,ROW())))</f>
        <v>Cultist Simulator</v>
      </c>
      <c r="B173">
        <f>IF(OR($A173="",INDEX(games!$B:$B,ROW())=""),"",INDEX(games!$B:$B,ROW()))</f>
        <v>2018</v>
      </c>
      <c r="C173" t="str">
        <f>IF(OR($A173="",INDEX(games!$C:$C,ROW())=""),"",INDEX(games!$C:$C,ROW()))</f>
        <v>Strategy</v>
      </c>
      <c r="D173">
        <f t="shared" si="56"/>
        <v>2</v>
      </c>
      <c r="E173">
        <f t="shared" si="57"/>
        <v>2</v>
      </c>
      <c r="F173">
        <f t="shared" si="58"/>
        <v>3</v>
      </c>
      <c r="G173" t="e">
        <f t="shared" si="59"/>
        <v>#N/A</v>
      </c>
      <c r="H173" t="e">
        <f t="shared" si="60"/>
        <v>#N/A</v>
      </c>
      <c r="I173">
        <f t="shared" si="61"/>
        <v>2018</v>
      </c>
      <c r="J173">
        <f t="shared" si="62"/>
        <v>2.069</v>
      </c>
      <c r="K173" t="e">
        <f t="shared" si="63"/>
        <v>#N/A</v>
      </c>
      <c r="L173" t="e">
        <f t="shared" si="64"/>
        <v>#N/A</v>
      </c>
      <c r="M173" t="e">
        <f t="shared" si="65"/>
        <v>#N/A</v>
      </c>
      <c r="N173" t="e">
        <f t="shared" si="66"/>
        <v>#N/A</v>
      </c>
      <c r="O173">
        <f t="shared" si="67"/>
        <v>2.0001730000000002</v>
      </c>
      <c r="P173" t="str">
        <f>IF(OR($A173="",INDEX(games!$H:$H,ROW())=""),"",INDEX(games!$H:$H,ROW()))</f>
        <v>Yes</v>
      </c>
      <c r="Q173">
        <f t="shared" si="68"/>
        <v>2.0001730000000002</v>
      </c>
      <c r="T173">
        <f t="shared" si="69"/>
        <v>2012</v>
      </c>
      <c r="U173">
        <f t="shared" si="70"/>
        <v>2026</v>
      </c>
      <c r="V173">
        <f t="shared" si="71"/>
        <v>14</v>
      </c>
      <c r="W173" t="str">
        <f>IF(TRIM(INDEX(connections!$A:$A,ROW()))="","",TRIM(INDEX(connections!$A:$A,ROW())))</f>
        <v>FTL</v>
      </c>
      <c r="X173" t="str">
        <f>IF($W173="","",TRIM(INDEX(connections!$B:$B,ROW())))</f>
        <v>BroomSweeper</v>
      </c>
      <c r="Y173">
        <f t="shared" si="72"/>
        <v>311</v>
      </c>
      <c r="Z173">
        <f t="shared" si="73"/>
        <v>100</v>
      </c>
      <c r="AA173" t="str">
        <f t="shared" si="74"/>
        <v>Yes</v>
      </c>
      <c r="AB173" t="str">
        <f t="shared" si="75"/>
        <v>Yes</v>
      </c>
      <c r="AC173">
        <f t="shared" si="76"/>
        <v>1</v>
      </c>
      <c r="AD173">
        <f t="shared" si="77"/>
        <v>0</v>
      </c>
      <c r="AE173" t="str">
        <f t="shared" si="78"/>
        <v/>
      </c>
      <c r="AG173">
        <f t="shared" si="79"/>
        <v>2</v>
      </c>
      <c r="AH173" t="str">
        <f t="shared" si="80"/>
        <v>Yes</v>
      </c>
      <c r="AI173">
        <f t="shared" si="81"/>
        <v>2</v>
      </c>
      <c r="AJ173">
        <f t="shared" si="82"/>
        <v>2.0001730000000002</v>
      </c>
      <c r="AK173" t="str">
        <f t="shared" si="83"/>
        <v/>
      </c>
      <c r="AL173" t="str">
        <f>IF($A173="","",INDEX(games!$J:$J,ROW())&amp;"")</f>
        <v>https://store.steampowered.com/app/718670/Cultist_Simulator/</v>
      </c>
    </row>
    <row r="174" spans="1:38" x14ac:dyDescent="0.25">
      <c r="A174" t="str">
        <f>IF(TRIM(INDEX(games!$A:$A,ROW()))="","",TRIM(INDEX(games!$A:$A,ROW())))</f>
        <v>Cupiclaw</v>
      </c>
      <c r="B174">
        <f>IF(OR($A174="",INDEX(games!$B:$B,ROW())=""),"",INDEX(games!$B:$B,ROW()))</f>
        <v>2024</v>
      </c>
      <c r="C174" t="str">
        <f>IF(OR($A174="",INDEX(games!$C:$C,ROW())=""),"",INDEX(games!$C:$C,ROW()))</f>
        <v>Deckbuilder</v>
      </c>
      <c r="D174">
        <f t="shared" si="56"/>
        <v>2</v>
      </c>
      <c r="E174">
        <f t="shared" si="57"/>
        <v>3</v>
      </c>
      <c r="F174">
        <f t="shared" si="58"/>
        <v>4</v>
      </c>
      <c r="G174" t="e">
        <f t="shared" si="59"/>
        <v>#N/A</v>
      </c>
      <c r="H174" t="e">
        <f t="shared" si="60"/>
        <v>#N/A</v>
      </c>
      <c r="I174" t="e">
        <f t="shared" si="61"/>
        <v>#N/A</v>
      </c>
      <c r="J174" t="e">
        <f t="shared" si="62"/>
        <v>#N/A</v>
      </c>
      <c r="K174">
        <f t="shared" si="63"/>
        <v>2024</v>
      </c>
      <c r="L174">
        <f t="shared" si="64"/>
        <v>3.0920000000000001</v>
      </c>
      <c r="M174" t="e">
        <f t="shared" si="65"/>
        <v>#N/A</v>
      </c>
      <c r="N174" t="e">
        <f t="shared" si="66"/>
        <v>#N/A</v>
      </c>
      <c r="O174">
        <f t="shared" si="67"/>
        <v>2.0001739999999999</v>
      </c>
      <c r="P174" t="str">
        <f>IF(OR($A174="",INDEX(games!$H:$H,ROW())=""),"",INDEX(games!$H:$H,ROW()))</f>
        <v/>
      </c>
      <c r="Q174" t="str">
        <f t="shared" si="68"/>
        <v/>
      </c>
      <c r="T174">
        <f t="shared" si="69"/>
        <v>2021</v>
      </c>
      <c r="U174">
        <f t="shared" si="70"/>
        <v>2026</v>
      </c>
      <c r="V174">
        <f t="shared" si="71"/>
        <v>5</v>
      </c>
      <c r="W174" t="str">
        <f>IF(TRIM(INDEX(connections!$A:$A,ROW()))="","",TRIM(INDEX(connections!$A:$A,ROW())))</f>
        <v>Luck be a Landlord</v>
      </c>
      <c r="X174" t="str">
        <f>IF($W174="","",TRIM(INDEX(connections!$B:$B,ROW())))</f>
        <v>BroomSweeper</v>
      </c>
      <c r="Y174">
        <f t="shared" si="72"/>
        <v>460</v>
      </c>
      <c r="Z174">
        <f t="shared" si="73"/>
        <v>100</v>
      </c>
      <c r="AA174" t="str">
        <f t="shared" si="74"/>
        <v>Yes</v>
      </c>
      <c r="AB174" t="str">
        <f t="shared" si="75"/>
        <v>Yes</v>
      </c>
      <c r="AC174">
        <f t="shared" si="76"/>
        <v>1</v>
      </c>
      <c r="AD174">
        <f t="shared" si="77"/>
        <v>1</v>
      </c>
      <c r="AE174" t="str">
        <f t="shared" si="78"/>
        <v/>
      </c>
      <c r="AG174">
        <f t="shared" si="79"/>
        <v>2</v>
      </c>
      <c r="AH174" t="str">
        <f t="shared" si="80"/>
        <v/>
      </c>
      <c r="AI174" t="str">
        <f t="shared" si="81"/>
        <v/>
      </c>
      <c r="AJ174" t="str">
        <f t="shared" si="82"/>
        <v/>
      </c>
      <c r="AK174">
        <f t="shared" si="83"/>
        <v>2.0001739999999999</v>
      </c>
      <c r="AL174" t="str">
        <f>IF($A174="","",INDEX(games!$J:$J,ROW())&amp;"")</f>
        <v>https://store.steampowered.com/app/2967670/Cupiclaw/</v>
      </c>
    </row>
    <row r="175" spans="1:38" x14ac:dyDescent="0.25">
      <c r="A175" t="str">
        <f>IF(TRIM(INDEX(games!$A:$A,ROW()))="","",TRIM(INDEX(games!$A:$A,ROW())))</f>
        <v>Curious Expedition</v>
      </c>
      <c r="B175">
        <f>IF(OR($A175="",INDEX(games!$B:$B,ROW())=""),"",INDEX(games!$B:$B,ROW()))</f>
        <v>2016</v>
      </c>
      <c r="C175" t="str">
        <f>IF(OR($A175="",INDEX(games!$C:$C,ROW())=""),"",INDEX(games!$C:$C,ROW()))</f>
        <v>Strategy</v>
      </c>
      <c r="D175">
        <f t="shared" si="56"/>
        <v>3</v>
      </c>
      <c r="E175">
        <f t="shared" si="57"/>
        <v>2</v>
      </c>
      <c r="F175">
        <f t="shared" si="58"/>
        <v>5</v>
      </c>
      <c r="G175" t="e">
        <f t="shared" si="59"/>
        <v>#N/A</v>
      </c>
      <c r="H175" t="e">
        <f t="shared" si="60"/>
        <v>#N/A</v>
      </c>
      <c r="I175">
        <f t="shared" si="61"/>
        <v>2016</v>
      </c>
      <c r="J175">
        <f t="shared" si="62"/>
        <v>2.1150000000000002</v>
      </c>
      <c r="K175" t="e">
        <f t="shared" si="63"/>
        <v>#N/A</v>
      </c>
      <c r="L175" t="e">
        <f t="shared" si="64"/>
        <v>#N/A</v>
      </c>
      <c r="M175" t="e">
        <f t="shared" si="65"/>
        <v>#N/A</v>
      </c>
      <c r="N175" t="e">
        <f t="shared" si="66"/>
        <v>#N/A</v>
      </c>
      <c r="O175">
        <f t="shared" si="67"/>
        <v>3.000175</v>
      </c>
      <c r="P175" t="str">
        <f>IF(OR($A175="",INDEX(games!$H:$H,ROW())=""),"",INDEX(games!$H:$H,ROW()))</f>
        <v>Yes</v>
      </c>
      <c r="Q175">
        <f t="shared" si="68"/>
        <v>3.000175</v>
      </c>
      <c r="T175">
        <f t="shared" si="69"/>
        <v>2017</v>
      </c>
      <c r="U175">
        <f t="shared" si="70"/>
        <v>2026</v>
      </c>
      <c r="V175">
        <f t="shared" si="71"/>
        <v>9</v>
      </c>
      <c r="W175" t="str">
        <f>IF(TRIM(INDEX(connections!$A:$A,ROW()))="","",TRIM(INDEX(connections!$A:$A,ROW())))</f>
        <v>Slay the Spire</v>
      </c>
      <c r="X175" t="str">
        <f>IF($W175="","",TRIM(INDEX(connections!$B:$B,ROW())))</f>
        <v>BroomSweeper</v>
      </c>
      <c r="Y175">
        <f t="shared" si="72"/>
        <v>735</v>
      </c>
      <c r="Z175">
        <f t="shared" si="73"/>
        <v>100</v>
      </c>
      <c r="AA175" t="str">
        <f t="shared" si="74"/>
        <v>Yes</v>
      </c>
      <c r="AB175" t="str">
        <f t="shared" si="75"/>
        <v>Yes</v>
      </c>
      <c r="AC175">
        <f t="shared" si="76"/>
        <v>1</v>
      </c>
      <c r="AD175">
        <f t="shared" si="77"/>
        <v>1</v>
      </c>
      <c r="AE175" t="str">
        <f t="shared" si="78"/>
        <v/>
      </c>
      <c r="AG175">
        <f t="shared" si="79"/>
        <v>2</v>
      </c>
      <c r="AH175" t="str">
        <f t="shared" si="80"/>
        <v>Yes</v>
      </c>
      <c r="AI175">
        <f t="shared" si="81"/>
        <v>2</v>
      </c>
      <c r="AJ175">
        <f t="shared" si="82"/>
        <v>2.000175</v>
      </c>
      <c r="AK175" t="str">
        <f t="shared" si="83"/>
        <v/>
      </c>
      <c r="AL175" t="str">
        <f>IF($A175="","",INDEX(games!$J:$J,ROW())&amp;"")</f>
        <v>https://store.steampowered.com/app/358130/Curious_Expedition/</v>
      </c>
    </row>
    <row r="176" spans="1:38" x14ac:dyDescent="0.25">
      <c r="A176" t="str">
        <f>IF(TRIM(INDEX(games!$A:$A,ROW()))="","",TRIM(INDEX(games!$A:$A,ROW())))</f>
        <v>Curious Expedition 2</v>
      </c>
      <c r="B176">
        <f>IF(OR($A176="",INDEX(games!$B:$B,ROW())=""),"",INDEX(games!$B:$B,ROW()))</f>
        <v>2020</v>
      </c>
      <c r="C176" t="str">
        <f>IF(OR($A176="",INDEX(games!$C:$C,ROW())=""),"",INDEX(games!$C:$C,ROW()))</f>
        <v>Strategy</v>
      </c>
      <c r="D176">
        <f t="shared" si="56"/>
        <v>1</v>
      </c>
      <c r="E176">
        <f t="shared" si="57"/>
        <v>2</v>
      </c>
      <c r="F176">
        <f t="shared" si="58"/>
        <v>6</v>
      </c>
      <c r="G176" t="e">
        <f t="shared" si="59"/>
        <v>#N/A</v>
      </c>
      <c r="H176" t="e">
        <f t="shared" si="60"/>
        <v>#N/A</v>
      </c>
      <c r="I176">
        <f t="shared" si="61"/>
        <v>2020</v>
      </c>
      <c r="J176">
        <f t="shared" si="62"/>
        <v>2.1379999999999999</v>
      </c>
      <c r="K176" t="e">
        <f t="shared" si="63"/>
        <v>#N/A</v>
      </c>
      <c r="L176" t="e">
        <f t="shared" si="64"/>
        <v>#N/A</v>
      </c>
      <c r="M176" t="e">
        <f t="shared" si="65"/>
        <v>#N/A</v>
      </c>
      <c r="N176" t="e">
        <f t="shared" si="66"/>
        <v>#N/A</v>
      </c>
      <c r="O176">
        <f t="shared" si="67"/>
        <v>1.000176</v>
      </c>
      <c r="P176" t="str">
        <f>IF(OR($A176="",INDEX(games!$H:$H,ROW())=""),"",INDEX(games!$H:$H,ROW()))</f>
        <v/>
      </c>
      <c r="Q176" t="str">
        <f t="shared" si="68"/>
        <v/>
      </c>
      <c r="T176">
        <f t="shared" si="69"/>
        <v>2019</v>
      </c>
      <c r="U176">
        <f t="shared" si="70"/>
        <v>2022</v>
      </c>
      <c r="V176">
        <f t="shared" si="71"/>
        <v>3</v>
      </c>
      <c r="W176" t="str">
        <f>IF(TRIM(INDEX(connections!$A:$A,ROW()))="","",TRIM(INDEX(connections!$A:$A,ROW())))</f>
        <v>Space Gladiators</v>
      </c>
      <c r="X176" t="str">
        <f>IF($W176="","",TRIM(INDEX(connections!$B:$B,ROW())))</f>
        <v>Brotato</v>
      </c>
      <c r="Y176">
        <f t="shared" si="72"/>
        <v>753</v>
      </c>
      <c r="Z176">
        <f t="shared" si="73"/>
        <v>101</v>
      </c>
      <c r="AA176" t="str">
        <f t="shared" si="74"/>
        <v/>
      </c>
      <c r="AB176" t="str">
        <f t="shared" si="75"/>
        <v>Yes</v>
      </c>
      <c r="AC176" t="str">
        <f t="shared" si="76"/>
        <v/>
      </c>
      <c r="AD176">
        <f t="shared" si="77"/>
        <v>0</v>
      </c>
      <c r="AE176" t="str">
        <f t="shared" si="78"/>
        <v/>
      </c>
      <c r="AG176">
        <f t="shared" si="79"/>
        <v>1</v>
      </c>
      <c r="AH176" t="str">
        <f t="shared" si="80"/>
        <v/>
      </c>
      <c r="AI176" t="str">
        <f t="shared" si="81"/>
        <v/>
      </c>
      <c r="AJ176" t="str">
        <f t="shared" si="82"/>
        <v/>
      </c>
      <c r="AK176">
        <f t="shared" si="83"/>
        <v>1.000176</v>
      </c>
      <c r="AL176" t="str">
        <f>IF($A176="","",INDEX(games!$J:$J,ROW())&amp;"")</f>
        <v/>
      </c>
    </row>
    <row r="177" spans="1:38" x14ac:dyDescent="0.25">
      <c r="A177" t="str">
        <f>IF(TRIM(INDEX(games!$A:$A,ROW()))="","",TRIM(INDEX(games!$A:$A,ROW())))</f>
        <v>Curse of Pirates</v>
      </c>
      <c r="B177">
        <f>IF(OR($A177="",INDEX(games!$B:$B,ROW())=""),"",INDEX(games!$B:$B,ROW()))</f>
        <v>2026</v>
      </c>
      <c r="C177" t="str">
        <f>IF(OR($A177="",INDEX(games!$C:$C,ROW())=""),"",INDEX(games!$C:$C,ROW()))</f>
        <v>Action</v>
      </c>
      <c r="D177">
        <f t="shared" si="56"/>
        <v>3</v>
      </c>
      <c r="E177">
        <f t="shared" si="57"/>
        <v>1</v>
      </c>
      <c r="F177">
        <f t="shared" si="58"/>
        <v>7</v>
      </c>
      <c r="G177">
        <f t="shared" si="59"/>
        <v>2026</v>
      </c>
      <c r="H177">
        <f t="shared" si="60"/>
        <v>1.161</v>
      </c>
      <c r="I177" t="e">
        <f t="shared" si="61"/>
        <v>#N/A</v>
      </c>
      <c r="J177" t="e">
        <f t="shared" si="62"/>
        <v>#N/A</v>
      </c>
      <c r="K177" t="e">
        <f t="shared" si="63"/>
        <v>#N/A</v>
      </c>
      <c r="L177" t="e">
        <f t="shared" si="64"/>
        <v>#N/A</v>
      </c>
      <c r="M177" t="e">
        <f t="shared" si="65"/>
        <v>#N/A</v>
      </c>
      <c r="N177" t="e">
        <f t="shared" si="66"/>
        <v>#N/A</v>
      </c>
      <c r="O177">
        <f t="shared" si="67"/>
        <v>3.0001769999999999</v>
      </c>
      <c r="P177" t="str">
        <f>IF(OR($A177="",INDEX(games!$H:$H,ROW())=""),"",INDEX(games!$H:$H,ROW()))</f>
        <v/>
      </c>
      <c r="Q177" t="str">
        <f t="shared" si="68"/>
        <v/>
      </c>
      <c r="T177">
        <f t="shared" si="69"/>
        <v>2021</v>
      </c>
      <c r="U177">
        <f t="shared" si="70"/>
        <v>2022</v>
      </c>
      <c r="V177">
        <f t="shared" si="71"/>
        <v>1</v>
      </c>
      <c r="W177" t="str">
        <f>IF(TRIM(INDEX(connections!$A:$A,ROW()))="","",TRIM(INDEX(connections!$A:$A,ROW())))</f>
        <v>Vampire Survivors</v>
      </c>
      <c r="X177" t="str">
        <f>IF($W177="","",TRIM(INDEX(connections!$B:$B,ROW())))</f>
        <v>Brotato</v>
      </c>
      <c r="Y177">
        <f t="shared" si="72"/>
        <v>898</v>
      </c>
      <c r="Z177">
        <f t="shared" si="73"/>
        <v>101</v>
      </c>
      <c r="AA177" t="str">
        <f t="shared" si="74"/>
        <v>Yes</v>
      </c>
      <c r="AB177" t="str">
        <f t="shared" si="75"/>
        <v>Yes</v>
      </c>
      <c r="AC177">
        <f t="shared" si="76"/>
        <v>1</v>
      </c>
      <c r="AD177">
        <f t="shared" si="77"/>
        <v>0</v>
      </c>
      <c r="AE177" t="str">
        <f t="shared" si="78"/>
        <v/>
      </c>
      <c r="AG177">
        <f t="shared" si="79"/>
        <v>3</v>
      </c>
      <c r="AH177" t="str">
        <f t="shared" si="80"/>
        <v/>
      </c>
      <c r="AI177" t="str">
        <f t="shared" si="81"/>
        <v/>
      </c>
      <c r="AJ177" t="str">
        <f t="shared" si="82"/>
        <v/>
      </c>
      <c r="AK177">
        <f t="shared" si="83"/>
        <v>3.0001769999999999</v>
      </c>
      <c r="AL177" t="str">
        <f>IF($A177="","",INDEX(games!$J:$J,ROW())&amp;"")</f>
        <v>https://store.steampowered.com/app/3484940/Curse_of_Pirates/</v>
      </c>
    </row>
    <row r="178" spans="1:38" x14ac:dyDescent="0.25">
      <c r="A178" t="str">
        <f>IF(TRIM(INDEX(games!$A:$A,ROW()))="","",TRIM(INDEX(games!$A:$A,ROW())))</f>
        <v>Curse of the Dead Gods</v>
      </c>
      <c r="B178">
        <f>IF(OR($A178="",INDEX(games!$B:$B,ROW())=""),"",INDEX(games!$B:$B,ROW()))</f>
        <v>2020</v>
      </c>
      <c r="C178" t="str">
        <f>IF(OR($A178="",INDEX(games!$C:$C,ROW())=""),"",INDEX(games!$C:$C,ROW()))</f>
        <v>Action</v>
      </c>
      <c r="D178">
        <f t="shared" si="56"/>
        <v>5</v>
      </c>
      <c r="E178">
        <f t="shared" si="57"/>
        <v>1</v>
      </c>
      <c r="F178">
        <f t="shared" si="58"/>
        <v>8</v>
      </c>
      <c r="G178">
        <f t="shared" si="59"/>
        <v>2020</v>
      </c>
      <c r="H178">
        <f t="shared" si="60"/>
        <v>1.1839999999999999</v>
      </c>
      <c r="I178" t="e">
        <f t="shared" si="61"/>
        <v>#N/A</v>
      </c>
      <c r="J178" t="e">
        <f t="shared" si="62"/>
        <v>#N/A</v>
      </c>
      <c r="K178" t="e">
        <f t="shared" si="63"/>
        <v>#N/A</v>
      </c>
      <c r="L178" t="e">
        <f t="shared" si="64"/>
        <v>#N/A</v>
      </c>
      <c r="M178" t="e">
        <f t="shared" si="65"/>
        <v>#N/A</v>
      </c>
      <c r="N178" t="e">
        <f t="shared" si="66"/>
        <v>#N/A</v>
      </c>
      <c r="O178">
        <f t="shared" si="67"/>
        <v>5.000178</v>
      </c>
      <c r="P178" t="str">
        <f>IF(OR($A178="",INDEX(games!$H:$H,ROW())=""),"",INDEX(games!$H:$H,ROW()))</f>
        <v>Yes</v>
      </c>
      <c r="Q178">
        <f t="shared" si="68"/>
        <v>5.000178</v>
      </c>
      <c r="T178">
        <f t="shared" si="69"/>
        <v>2016</v>
      </c>
      <c r="U178">
        <f t="shared" si="70"/>
        <v>2021</v>
      </c>
      <c r="V178">
        <f t="shared" si="71"/>
        <v>5</v>
      </c>
      <c r="W178" t="str">
        <f>IF(TRIM(INDEX(connections!$A:$A,ROW()))="","",TRIM(INDEX(connections!$A:$A,ROW())))</f>
        <v>Enter the Gungeon</v>
      </c>
      <c r="X178" t="str">
        <f>IF($W178="","",TRIM(INDEX(connections!$B:$B,ROW())))</f>
        <v>Brutal Orchestra</v>
      </c>
      <c r="Y178">
        <f t="shared" si="72"/>
        <v>282</v>
      </c>
      <c r="Z178">
        <f t="shared" si="73"/>
        <v>102</v>
      </c>
      <c r="AA178" t="str">
        <f t="shared" si="74"/>
        <v>Yes</v>
      </c>
      <c r="AB178" t="str">
        <f t="shared" si="75"/>
        <v>Yes</v>
      </c>
      <c r="AC178">
        <f t="shared" si="76"/>
        <v>1</v>
      </c>
      <c r="AD178">
        <f t="shared" si="77"/>
        <v>1</v>
      </c>
      <c r="AE178" t="str">
        <f t="shared" si="78"/>
        <v/>
      </c>
      <c r="AG178">
        <f t="shared" si="79"/>
        <v>4</v>
      </c>
      <c r="AH178" t="str">
        <f t="shared" si="80"/>
        <v>Yes</v>
      </c>
      <c r="AI178">
        <f t="shared" si="81"/>
        <v>4</v>
      </c>
      <c r="AJ178">
        <f t="shared" si="82"/>
        <v>4.000178</v>
      </c>
      <c r="AK178" t="str">
        <f t="shared" si="83"/>
        <v/>
      </c>
      <c r="AL178" t="str">
        <f>IF($A178="","",INDEX(games!$J:$J,ROW())&amp;"")</f>
        <v>https://store.steampowered.com/app/1123770/Curse_of_the_Dead_Gods/</v>
      </c>
    </row>
    <row r="179" spans="1:38" x14ac:dyDescent="0.25">
      <c r="A179" t="str">
        <f>IF(TRIM(INDEX(games!$A:$A,ROW()))="","",TRIM(INDEX(games!$A:$A,ROW())))</f>
        <v>Cursed Words</v>
      </c>
      <c r="B179">
        <f>IF(OR($A179="",INDEX(games!$B:$B,ROW())=""),"",INDEX(games!$B:$B,ROW()))</f>
        <v>2026</v>
      </c>
      <c r="C179" t="str">
        <f>IF(OR($A179="",INDEX(games!$C:$C,ROW())=""),"",INDEX(games!$C:$C,ROW()))</f>
        <v>Strategy</v>
      </c>
      <c r="D179">
        <f t="shared" si="56"/>
        <v>5</v>
      </c>
      <c r="E179">
        <f t="shared" si="57"/>
        <v>2</v>
      </c>
      <c r="F179">
        <f t="shared" si="58"/>
        <v>9</v>
      </c>
      <c r="G179" t="e">
        <f t="shared" si="59"/>
        <v>#N/A</v>
      </c>
      <c r="H179" t="e">
        <f t="shared" si="60"/>
        <v>#N/A</v>
      </c>
      <c r="I179">
        <f t="shared" si="61"/>
        <v>2026</v>
      </c>
      <c r="J179">
        <f t="shared" si="62"/>
        <v>2.2069999999999999</v>
      </c>
      <c r="K179" t="e">
        <f t="shared" si="63"/>
        <v>#N/A</v>
      </c>
      <c r="L179" t="e">
        <f t="shared" si="64"/>
        <v>#N/A</v>
      </c>
      <c r="M179" t="e">
        <f t="shared" si="65"/>
        <v>#N/A</v>
      </c>
      <c r="N179" t="e">
        <f t="shared" si="66"/>
        <v>#N/A</v>
      </c>
      <c r="O179">
        <f t="shared" si="67"/>
        <v>5.0001790000000002</v>
      </c>
      <c r="P179" t="str">
        <f>IF(OR($A179="",INDEX(games!$H:$H,ROW())=""),"",INDEX(games!$H:$H,ROW()))</f>
        <v/>
      </c>
      <c r="Q179" t="str">
        <f t="shared" si="68"/>
        <v/>
      </c>
      <c r="T179">
        <f t="shared" si="69"/>
        <v>2011</v>
      </c>
      <c r="U179">
        <f t="shared" si="70"/>
        <v>2021</v>
      </c>
      <c r="V179">
        <f t="shared" si="71"/>
        <v>10</v>
      </c>
      <c r="W179" t="str">
        <f>IF(TRIM(INDEX(connections!$A:$A,ROW()))="","",TRIM(INDEX(connections!$A:$A,ROW())))</f>
        <v>The Binding of Isaac</v>
      </c>
      <c r="X179" t="str">
        <f>IF($W179="","",TRIM(INDEX(connections!$B:$B,ROW())))</f>
        <v>Brutal Orchestra</v>
      </c>
      <c r="Y179">
        <f t="shared" si="72"/>
        <v>824</v>
      </c>
      <c r="Z179">
        <f t="shared" si="73"/>
        <v>102</v>
      </c>
      <c r="AA179" t="str">
        <f t="shared" si="74"/>
        <v>Yes</v>
      </c>
      <c r="AB179" t="str">
        <f t="shared" si="75"/>
        <v>Yes</v>
      </c>
      <c r="AC179">
        <f t="shared" si="76"/>
        <v>1</v>
      </c>
      <c r="AD179">
        <f t="shared" si="77"/>
        <v>1</v>
      </c>
      <c r="AE179" t="str">
        <f t="shared" si="78"/>
        <v/>
      </c>
      <c r="AG179">
        <f t="shared" si="79"/>
        <v>5</v>
      </c>
      <c r="AH179" t="str">
        <f t="shared" si="80"/>
        <v/>
      </c>
      <c r="AI179" t="str">
        <f t="shared" si="81"/>
        <v/>
      </c>
      <c r="AJ179" t="str">
        <f t="shared" si="82"/>
        <v/>
      </c>
      <c r="AK179">
        <f t="shared" si="83"/>
        <v>5.0001790000000002</v>
      </c>
      <c r="AL179" t="str">
        <f>IF($A179="","",INDEX(games!$J:$J,ROW())&amp;"")</f>
        <v/>
      </c>
    </row>
    <row r="180" spans="1:38" x14ac:dyDescent="0.25">
      <c r="A180" t="str">
        <f>IF(TRIM(INDEX(games!$A:$A,ROW()))="","",TRIM(INDEX(games!$A:$A,ROW())))</f>
        <v>Cursemark</v>
      </c>
      <c r="B180">
        <f>IF(OR($A180="",INDEX(games!$B:$B,ROW())=""),"",INDEX(games!$B:$B,ROW()))</f>
        <v>2026</v>
      </c>
      <c r="C180" t="str">
        <f>IF(OR($A180="",INDEX(games!$C:$C,ROW())=""),"",INDEX(games!$C:$C,ROW()))</f>
        <v>Action</v>
      </c>
      <c r="D180">
        <f t="shared" si="56"/>
        <v>2</v>
      </c>
      <c r="E180">
        <f t="shared" si="57"/>
        <v>1</v>
      </c>
      <c r="F180">
        <f t="shared" si="58"/>
        <v>10</v>
      </c>
      <c r="G180">
        <f t="shared" si="59"/>
        <v>2026</v>
      </c>
      <c r="H180">
        <f t="shared" si="60"/>
        <v>1.23</v>
      </c>
      <c r="I180" t="e">
        <f t="shared" si="61"/>
        <v>#N/A</v>
      </c>
      <c r="J180" t="e">
        <f t="shared" si="62"/>
        <v>#N/A</v>
      </c>
      <c r="K180" t="e">
        <f t="shared" si="63"/>
        <v>#N/A</v>
      </c>
      <c r="L180" t="e">
        <f t="shared" si="64"/>
        <v>#N/A</v>
      </c>
      <c r="M180" t="e">
        <f t="shared" si="65"/>
        <v>#N/A</v>
      </c>
      <c r="N180" t="e">
        <f t="shared" si="66"/>
        <v>#N/A</v>
      </c>
      <c r="O180">
        <f t="shared" si="67"/>
        <v>2.0001799999999998</v>
      </c>
      <c r="P180" t="str">
        <f>IF(OR($A180="",INDEX(games!$H:$H,ROW())=""),"",INDEX(games!$H:$H,ROW()))</f>
        <v/>
      </c>
      <c r="Q180" t="str">
        <f t="shared" si="68"/>
        <v/>
      </c>
      <c r="T180">
        <f t="shared" si="69"/>
        <v>2019</v>
      </c>
      <c r="U180">
        <f t="shared" si="70"/>
        <v>2021</v>
      </c>
      <c r="V180">
        <f t="shared" si="71"/>
        <v>2</v>
      </c>
      <c r="W180" t="str">
        <f>IF(TRIM(INDEX(connections!$A:$A,ROW()))="","",TRIM(INDEX(connections!$A:$A,ROW())))</f>
        <v>The Legend of Bum-Bo</v>
      </c>
      <c r="X180" t="str">
        <f>IF($W180="","",TRIM(INDEX(connections!$B:$B,ROW())))</f>
        <v>Brutal Orchestra</v>
      </c>
      <c r="Y180">
        <f t="shared" si="72"/>
        <v>837</v>
      </c>
      <c r="Z180">
        <f t="shared" si="73"/>
        <v>102</v>
      </c>
      <c r="AA180" t="str">
        <f t="shared" si="74"/>
        <v>Yes</v>
      </c>
      <c r="AB180" t="str">
        <f t="shared" si="75"/>
        <v>Yes</v>
      </c>
      <c r="AC180">
        <f t="shared" si="76"/>
        <v>1</v>
      </c>
      <c r="AD180">
        <f t="shared" si="77"/>
        <v>0</v>
      </c>
      <c r="AE180" t="str">
        <f t="shared" si="78"/>
        <v/>
      </c>
      <c r="AG180">
        <f t="shared" si="79"/>
        <v>2</v>
      </c>
      <c r="AH180" t="str">
        <f t="shared" si="80"/>
        <v/>
      </c>
      <c r="AI180" t="str">
        <f t="shared" si="81"/>
        <v/>
      </c>
      <c r="AJ180" t="str">
        <f t="shared" si="82"/>
        <v/>
      </c>
      <c r="AK180">
        <f t="shared" si="83"/>
        <v>2.0001799999999998</v>
      </c>
      <c r="AL180" t="str">
        <f>IF($A180="","",INDEX(games!$J:$J,ROW())&amp;"")</f>
        <v>https://store.steampowered.com/app/3219180/Cursemark/</v>
      </c>
    </row>
    <row r="181" spans="1:38" x14ac:dyDescent="0.25">
      <c r="A181" t="str">
        <f>IF(TRIM(INDEX(games!$A:$A,ROW()))="","",TRIM(INDEX(games!$A:$A,ROW())))</f>
        <v>Cursorblade</v>
      </c>
      <c r="B181">
        <f>IF(OR($A181="",INDEX(games!$B:$B,ROW())=""),"",INDEX(games!$B:$B,ROW()))</f>
        <v>2023</v>
      </c>
      <c r="C181" t="str">
        <f>IF(OR($A181="",INDEX(games!$C:$C,ROW())=""),"",INDEX(games!$C:$C,ROW()))</f>
        <v>Action</v>
      </c>
      <c r="D181">
        <f t="shared" si="56"/>
        <v>0</v>
      </c>
      <c r="E181">
        <f t="shared" si="57"/>
        <v>1</v>
      </c>
      <c r="F181">
        <f t="shared" si="58"/>
        <v>11</v>
      </c>
      <c r="G181">
        <f t="shared" si="59"/>
        <v>2023</v>
      </c>
      <c r="H181">
        <f t="shared" si="60"/>
        <v>1.2530000000000001</v>
      </c>
      <c r="I181" t="e">
        <f t="shared" si="61"/>
        <v>#N/A</v>
      </c>
      <c r="J181" t="e">
        <f t="shared" si="62"/>
        <v>#N/A</v>
      </c>
      <c r="K181" t="e">
        <f t="shared" si="63"/>
        <v>#N/A</v>
      </c>
      <c r="L181" t="e">
        <f t="shared" si="64"/>
        <v>#N/A</v>
      </c>
      <c r="M181" t="e">
        <f t="shared" si="65"/>
        <v>#N/A</v>
      </c>
      <c r="N181" t="e">
        <f t="shared" si="66"/>
        <v>#N/A</v>
      </c>
      <c r="O181">
        <f t="shared" si="67"/>
        <v>1.8100000000000001E-4</v>
      </c>
      <c r="P181" t="str">
        <f>IF(OR($A181="",INDEX(games!$H:$H,ROW())=""),"",INDEX(games!$H:$H,ROW()))</f>
        <v>Yes</v>
      </c>
      <c r="Q181">
        <f t="shared" si="68"/>
        <v>1.8100000000000001E-4</v>
      </c>
      <c r="T181">
        <f t="shared" si="69"/>
        <v>2021</v>
      </c>
      <c r="U181">
        <f t="shared" si="70"/>
        <v>2023</v>
      </c>
      <c r="V181">
        <f t="shared" si="71"/>
        <v>2</v>
      </c>
      <c r="W181" t="str">
        <f>IF(TRIM(INDEX(connections!$A:$A,ROW()))="","",TRIM(INDEX(connections!$A:$A,ROW())))</f>
        <v>Inscryption</v>
      </c>
      <c r="X181" t="str">
        <f>IF($W181="","",TRIM(INDEX(connections!$B:$B,ROW())))</f>
        <v>Buckshot Roulette</v>
      </c>
      <c r="Y181">
        <f t="shared" si="72"/>
        <v>406</v>
      </c>
      <c r="Z181">
        <f t="shared" si="73"/>
        <v>103</v>
      </c>
      <c r="AA181" t="str">
        <f t="shared" si="74"/>
        <v>Yes</v>
      </c>
      <c r="AB181" t="str">
        <f t="shared" si="75"/>
        <v>Yes</v>
      </c>
      <c r="AC181">
        <f t="shared" si="76"/>
        <v>1</v>
      </c>
      <c r="AD181">
        <f t="shared" si="77"/>
        <v>1</v>
      </c>
      <c r="AE181" t="str">
        <f t="shared" si="78"/>
        <v/>
      </c>
      <c r="AG181">
        <f t="shared" si="79"/>
        <v>0</v>
      </c>
      <c r="AH181" t="str">
        <f t="shared" si="80"/>
        <v/>
      </c>
      <c r="AI181" t="str">
        <f t="shared" si="81"/>
        <v/>
      </c>
      <c r="AJ181" t="str">
        <f t="shared" si="82"/>
        <v/>
      </c>
      <c r="AK181" t="str">
        <f t="shared" si="83"/>
        <v/>
      </c>
      <c r="AL181" t="str">
        <f>IF($A181="","",INDEX(games!$J:$J,ROW())&amp;"")</f>
        <v>https://store.steampowered.com/app/2449040/Cursorblade/</v>
      </c>
    </row>
    <row r="182" spans="1:38" x14ac:dyDescent="0.25">
      <c r="A182" t="str">
        <f>IF(TRIM(INDEX(games!$A:$A,ROW()))="","",TRIM(INDEX(games!$A:$A,ROW())))</f>
        <v>Dark Devotion</v>
      </c>
      <c r="B182">
        <f>IF(OR($A182="",INDEX(games!$B:$B,ROW())=""),"",INDEX(games!$B:$B,ROW()))</f>
        <v>2019</v>
      </c>
      <c r="C182" t="str">
        <f>IF(OR($A182="",INDEX(games!$C:$C,ROW())=""),"",INDEX(games!$C:$C,ROW()))</f>
        <v>Action</v>
      </c>
      <c r="D182">
        <f t="shared" si="56"/>
        <v>2</v>
      </c>
      <c r="E182">
        <f t="shared" si="57"/>
        <v>1</v>
      </c>
      <c r="F182">
        <f t="shared" si="58"/>
        <v>12</v>
      </c>
      <c r="G182">
        <f t="shared" si="59"/>
        <v>2019</v>
      </c>
      <c r="H182">
        <f t="shared" si="60"/>
        <v>1.276</v>
      </c>
      <c r="I182" t="e">
        <f t="shared" si="61"/>
        <v>#N/A</v>
      </c>
      <c r="J182" t="e">
        <f t="shared" si="62"/>
        <v>#N/A</v>
      </c>
      <c r="K182" t="e">
        <f t="shared" si="63"/>
        <v>#N/A</v>
      </c>
      <c r="L182" t="e">
        <f t="shared" si="64"/>
        <v>#N/A</v>
      </c>
      <c r="M182" t="e">
        <f t="shared" si="65"/>
        <v>#N/A</v>
      </c>
      <c r="N182" t="e">
        <f t="shared" si="66"/>
        <v>#N/A</v>
      </c>
      <c r="O182">
        <f t="shared" si="67"/>
        <v>2.0001820000000001</v>
      </c>
      <c r="P182" t="str">
        <f>IF(OR($A182="",INDEX(games!$H:$H,ROW())=""),"",INDEX(games!$H:$H,ROW()))</f>
        <v>Yes</v>
      </c>
      <c r="Q182">
        <f t="shared" si="68"/>
        <v>2.0001820000000001</v>
      </c>
      <c r="T182">
        <f t="shared" si="69"/>
        <v>2015</v>
      </c>
      <c r="U182">
        <f t="shared" si="70"/>
        <v>2019</v>
      </c>
      <c r="V182">
        <f t="shared" si="71"/>
        <v>4</v>
      </c>
      <c r="W182" t="str">
        <f>IF(TRIM(INDEX(connections!$A:$A,ROW()))="","",TRIM(INDEX(connections!$A:$A,ROW())))</f>
        <v>Crypt of the NecroDancer</v>
      </c>
      <c r="X182" t="str">
        <f>IF($W182="","",TRIM(INDEX(connections!$B:$B,ROW())))</f>
        <v>Cadence of Hyrule</v>
      </c>
      <c r="Y182">
        <f t="shared" si="72"/>
        <v>165</v>
      </c>
      <c r="Z182">
        <f t="shared" si="73"/>
        <v>104</v>
      </c>
      <c r="AA182" t="str">
        <f t="shared" si="74"/>
        <v>Yes</v>
      </c>
      <c r="AB182" t="str">
        <f t="shared" si="75"/>
        <v/>
      </c>
      <c r="AC182" t="str">
        <f t="shared" si="76"/>
        <v/>
      </c>
      <c r="AD182">
        <f t="shared" si="77"/>
        <v>0</v>
      </c>
      <c r="AE182" t="str">
        <f t="shared" si="78"/>
        <v/>
      </c>
      <c r="AG182">
        <f t="shared" si="79"/>
        <v>2</v>
      </c>
      <c r="AH182" t="str">
        <f t="shared" si="80"/>
        <v>Yes</v>
      </c>
      <c r="AI182">
        <f t="shared" si="81"/>
        <v>2</v>
      </c>
      <c r="AJ182">
        <f t="shared" si="82"/>
        <v>2.0001820000000001</v>
      </c>
      <c r="AK182" t="str">
        <f t="shared" si="83"/>
        <v/>
      </c>
      <c r="AL182" t="str">
        <f>IF($A182="","",INDEX(games!$J:$J,ROW())&amp;"")</f>
        <v>https://store.steampowered.com/app/718590/Dark_Devotion/</v>
      </c>
    </row>
    <row r="183" spans="1:38" x14ac:dyDescent="0.25">
      <c r="A183" t="str">
        <f>IF(TRIM(INDEX(games!$A:$A,ROW()))="","",TRIM(INDEX(games!$A:$A,ROW())))</f>
        <v>Dark Light: Survivor</v>
      </c>
      <c r="B183">
        <f>IF(OR($A183="",INDEX(games!$B:$B,ROW())=""),"",INDEX(games!$B:$B,ROW()))</f>
        <v>2026</v>
      </c>
      <c r="C183" t="str">
        <f>IF(OR($A183="",INDEX(games!$C:$C,ROW())=""),"",INDEX(games!$C:$C,ROW()))</f>
        <v>Action</v>
      </c>
      <c r="D183">
        <f t="shared" si="56"/>
        <v>4</v>
      </c>
      <c r="E183">
        <f t="shared" si="57"/>
        <v>1</v>
      </c>
      <c r="F183">
        <f t="shared" si="58"/>
        <v>13</v>
      </c>
      <c r="G183">
        <f t="shared" si="59"/>
        <v>2026</v>
      </c>
      <c r="H183">
        <f t="shared" si="60"/>
        <v>1.2989999999999999</v>
      </c>
      <c r="I183" t="e">
        <f t="shared" si="61"/>
        <v>#N/A</v>
      </c>
      <c r="J183" t="e">
        <f t="shared" si="62"/>
        <v>#N/A</v>
      </c>
      <c r="K183" t="e">
        <f t="shared" si="63"/>
        <v>#N/A</v>
      </c>
      <c r="L183" t="e">
        <f t="shared" si="64"/>
        <v>#N/A</v>
      </c>
      <c r="M183" t="e">
        <f t="shared" si="65"/>
        <v>#N/A</v>
      </c>
      <c r="N183" t="e">
        <f t="shared" si="66"/>
        <v>#N/A</v>
      </c>
      <c r="O183">
        <f t="shared" si="67"/>
        <v>4.0001829999999998</v>
      </c>
      <c r="P183" t="str">
        <f>IF(OR($A183="",INDEX(games!$H:$H,ROW())=""),"",INDEX(games!$H:$H,ROW()))</f>
        <v/>
      </c>
      <c r="Q183" t="str">
        <f t="shared" si="68"/>
        <v/>
      </c>
      <c r="T183">
        <f t="shared" si="69"/>
        <v>1990</v>
      </c>
      <c r="U183">
        <f t="shared" si="70"/>
        <v>2010</v>
      </c>
      <c r="V183">
        <f t="shared" si="71"/>
        <v>20</v>
      </c>
      <c r="W183" t="str">
        <f>IF(TRIM(INDEX(connections!$A:$A,ROW()))="","",TRIM(INDEX(connections!$A:$A,ROW())))</f>
        <v>Angband</v>
      </c>
      <c r="X183" t="str">
        <f>IF($W183="","",TRIM(INDEX(connections!$B:$B,ROW())))</f>
        <v>Cardinal Quest</v>
      </c>
      <c r="Y183">
        <f t="shared" si="72"/>
        <v>25</v>
      </c>
      <c r="Z183">
        <f t="shared" si="73"/>
        <v>107</v>
      </c>
      <c r="AA183" t="str">
        <f t="shared" si="74"/>
        <v>Yes</v>
      </c>
      <c r="AB183" t="str">
        <f t="shared" si="75"/>
        <v/>
      </c>
      <c r="AC183" t="str">
        <f t="shared" si="76"/>
        <v/>
      </c>
      <c r="AD183">
        <f t="shared" si="77"/>
        <v>0</v>
      </c>
      <c r="AE183" t="str">
        <f t="shared" si="78"/>
        <v/>
      </c>
      <c r="AG183">
        <f t="shared" si="79"/>
        <v>4</v>
      </c>
      <c r="AH183" t="str">
        <f t="shared" si="80"/>
        <v/>
      </c>
      <c r="AI183" t="str">
        <f t="shared" si="81"/>
        <v/>
      </c>
      <c r="AJ183" t="str">
        <f t="shared" si="82"/>
        <v/>
      </c>
      <c r="AK183">
        <f t="shared" si="83"/>
        <v>4.0001829999999998</v>
      </c>
      <c r="AL183" t="str">
        <f>IF($A183="","",INDEX(games!$J:$J,ROW())&amp;"")</f>
        <v>https://store.steampowered.com/app/3088070/Dark_Light_Survivor/</v>
      </c>
    </row>
    <row r="184" spans="1:38" x14ac:dyDescent="0.25">
      <c r="A184" t="str">
        <f>IF(TRIM(INDEX(games!$A:$A,ROW()))="","",TRIM(INDEX(games!$A:$A,ROW())))</f>
        <v>Darkblade Ascent</v>
      </c>
      <c r="B184">
        <f>IF(OR($A184="",INDEX(games!$B:$B,ROW())=""),"",INDEX(games!$B:$B,ROW()))</f>
        <v>2025</v>
      </c>
      <c r="C184" t="str">
        <f>IF(OR($A184="",INDEX(games!$C:$C,ROW())=""),"",INDEX(games!$C:$C,ROW()))</f>
        <v>Action</v>
      </c>
      <c r="D184">
        <f t="shared" si="56"/>
        <v>2</v>
      </c>
      <c r="E184">
        <f t="shared" si="57"/>
        <v>1</v>
      </c>
      <c r="F184">
        <f t="shared" si="58"/>
        <v>14</v>
      </c>
      <c r="G184">
        <f t="shared" si="59"/>
        <v>2025</v>
      </c>
      <c r="H184">
        <f t="shared" si="60"/>
        <v>1.3220000000000001</v>
      </c>
      <c r="I184" t="e">
        <f t="shared" si="61"/>
        <v>#N/A</v>
      </c>
      <c r="J184" t="e">
        <f t="shared" si="62"/>
        <v>#N/A</v>
      </c>
      <c r="K184" t="e">
        <f t="shared" si="63"/>
        <v>#N/A</v>
      </c>
      <c r="L184" t="e">
        <f t="shared" si="64"/>
        <v>#N/A</v>
      </c>
      <c r="M184" t="e">
        <f t="shared" si="65"/>
        <v>#N/A</v>
      </c>
      <c r="N184" t="e">
        <f t="shared" si="66"/>
        <v>#N/A</v>
      </c>
      <c r="O184">
        <f t="shared" si="67"/>
        <v>2.000184</v>
      </c>
      <c r="P184" t="str">
        <f>IF(OR($A184="",INDEX(games!$H:$H,ROW())=""),"",INDEX(games!$H:$H,ROW()))</f>
        <v/>
      </c>
      <c r="Q184" t="str">
        <f t="shared" si="68"/>
        <v/>
      </c>
      <c r="T184">
        <f t="shared" si="69"/>
        <v>2009</v>
      </c>
      <c r="U184">
        <f t="shared" si="70"/>
        <v>2010</v>
      </c>
      <c r="V184">
        <f t="shared" si="71"/>
        <v>1</v>
      </c>
      <c r="W184" t="str">
        <f>IF(TRIM(INDEX(connections!$A:$A,ROW()))="","",TRIM(INDEX(connections!$A:$A,ROW())))</f>
        <v>Brogue</v>
      </c>
      <c r="X184" t="str">
        <f>IF($W184="","",TRIM(INDEX(connections!$B:$B,ROW())))</f>
        <v>Cardinal Quest</v>
      </c>
      <c r="Y184">
        <f t="shared" si="72"/>
        <v>99</v>
      </c>
      <c r="Z184">
        <f t="shared" si="73"/>
        <v>107</v>
      </c>
      <c r="AA184" t="str">
        <f t="shared" si="74"/>
        <v>Yes</v>
      </c>
      <c r="AB184" t="str">
        <f t="shared" si="75"/>
        <v/>
      </c>
      <c r="AC184" t="str">
        <f t="shared" si="76"/>
        <v/>
      </c>
      <c r="AD184">
        <f t="shared" si="77"/>
        <v>0</v>
      </c>
      <c r="AE184" t="str">
        <f t="shared" si="78"/>
        <v/>
      </c>
      <c r="AG184">
        <f t="shared" si="79"/>
        <v>2</v>
      </c>
      <c r="AH184" t="str">
        <f t="shared" si="80"/>
        <v/>
      </c>
      <c r="AI184" t="str">
        <f t="shared" si="81"/>
        <v/>
      </c>
      <c r="AJ184" t="str">
        <f t="shared" si="82"/>
        <v/>
      </c>
      <c r="AK184">
        <f t="shared" si="83"/>
        <v>2.000184</v>
      </c>
      <c r="AL184" t="str">
        <f>IF($A184="","",INDEX(games!$J:$J,ROW())&amp;"")</f>
        <v/>
      </c>
    </row>
    <row r="185" spans="1:38" x14ac:dyDescent="0.25">
      <c r="A185" t="str">
        <f>IF(TRIM(INDEX(games!$A:$A,ROW()))="","",TRIM(INDEX(games!$A:$A,ROW())))</f>
        <v>Darkest Dungeon</v>
      </c>
      <c r="B185">
        <f>IF(OR($A185="",INDEX(games!$B:$B,ROW())=""),"",INDEX(games!$B:$B,ROW()))</f>
        <v>2015</v>
      </c>
      <c r="C185" t="str">
        <f>IF(OR($A185="",INDEX(games!$C:$C,ROW())=""),"",INDEX(games!$C:$C,ROW()))</f>
        <v>Strategy</v>
      </c>
      <c r="D185">
        <f t="shared" si="56"/>
        <v>30</v>
      </c>
      <c r="E185">
        <f t="shared" si="57"/>
        <v>2</v>
      </c>
      <c r="F185">
        <f t="shared" si="58"/>
        <v>15</v>
      </c>
      <c r="G185" t="e">
        <f t="shared" si="59"/>
        <v>#N/A</v>
      </c>
      <c r="H185" t="e">
        <f t="shared" si="60"/>
        <v>#N/A</v>
      </c>
      <c r="I185">
        <f t="shared" si="61"/>
        <v>2015</v>
      </c>
      <c r="J185">
        <f t="shared" si="62"/>
        <v>2.3449999999999998</v>
      </c>
      <c r="K185" t="e">
        <f t="shared" si="63"/>
        <v>#N/A</v>
      </c>
      <c r="L185" t="e">
        <f t="shared" si="64"/>
        <v>#N/A</v>
      </c>
      <c r="M185" t="e">
        <f t="shared" si="65"/>
        <v>#N/A</v>
      </c>
      <c r="N185" t="e">
        <f t="shared" si="66"/>
        <v>#N/A</v>
      </c>
      <c r="O185">
        <f t="shared" si="67"/>
        <v>30.000184999999998</v>
      </c>
      <c r="P185" t="str">
        <f>IF(OR($A185="",INDEX(games!$H:$H,ROW())=""),"",INDEX(games!$H:$H,ROW()))</f>
        <v>Yes</v>
      </c>
      <c r="Q185">
        <f t="shared" si="68"/>
        <v>30.000184999999998</v>
      </c>
      <c r="T185">
        <f t="shared" si="69"/>
        <v>2010</v>
      </c>
      <c r="U185">
        <f t="shared" si="70"/>
        <v>2010</v>
      </c>
      <c r="V185">
        <f t="shared" si="71"/>
        <v>0</v>
      </c>
      <c r="W185" t="str">
        <f>IF(TRIM(INDEX(connections!$A:$A,ROW()))="","",TRIM(INDEX(connections!$A:$A,ROW())))</f>
        <v>Desktop Dungeons</v>
      </c>
      <c r="X185" t="str">
        <f>IF($W185="","",TRIM(INDEX(connections!$B:$B,ROW())))</f>
        <v>Cardinal Quest</v>
      </c>
      <c r="Y185">
        <f t="shared" si="72"/>
        <v>210</v>
      </c>
      <c r="Z185">
        <f t="shared" si="73"/>
        <v>107</v>
      </c>
      <c r="AA185" t="str">
        <f t="shared" si="74"/>
        <v/>
      </c>
      <c r="AB185" t="str">
        <f t="shared" si="75"/>
        <v/>
      </c>
      <c r="AC185" t="str">
        <f t="shared" si="76"/>
        <v/>
      </c>
      <c r="AD185">
        <f t="shared" si="77"/>
        <v>0</v>
      </c>
      <c r="AE185" t="str">
        <f t="shared" si="78"/>
        <v/>
      </c>
      <c r="AG185">
        <f t="shared" si="79"/>
        <v>19</v>
      </c>
      <c r="AH185" t="str">
        <f t="shared" si="80"/>
        <v>Yes</v>
      </c>
      <c r="AI185">
        <f t="shared" si="81"/>
        <v>19</v>
      </c>
      <c r="AJ185">
        <f t="shared" si="82"/>
        <v>19.000184999999998</v>
      </c>
      <c r="AK185" t="str">
        <f t="shared" si="83"/>
        <v/>
      </c>
      <c r="AL185" t="str">
        <f>IF($A185="","",INDEX(games!$J:$J,ROW())&amp;"")</f>
        <v>https://store.steampowered.com/app/262060/Darkest_Dungeon/</v>
      </c>
    </row>
    <row r="186" spans="1:38" x14ac:dyDescent="0.25">
      <c r="A186" t="str">
        <f>IF(TRIM(INDEX(games!$A:$A,ROW()))="","",TRIM(INDEX(games!$A:$A,ROW())))</f>
        <v>Darkest Dungeon 2</v>
      </c>
      <c r="B186">
        <f>IF(OR($A186="",INDEX(games!$B:$B,ROW())=""),"",INDEX(games!$B:$B,ROW()))</f>
        <v>2023</v>
      </c>
      <c r="C186" t="str">
        <f>IF(OR($A186="",INDEX(games!$C:$C,ROW())=""),"",INDEX(games!$C:$C,ROW()))</f>
        <v>Strategy</v>
      </c>
      <c r="D186">
        <f t="shared" si="56"/>
        <v>1</v>
      </c>
      <c r="E186">
        <f t="shared" si="57"/>
        <v>2</v>
      </c>
      <c r="F186">
        <f t="shared" si="58"/>
        <v>16</v>
      </c>
      <c r="G186" t="e">
        <f t="shared" si="59"/>
        <v>#N/A</v>
      </c>
      <c r="H186" t="e">
        <f t="shared" si="60"/>
        <v>#N/A</v>
      </c>
      <c r="I186">
        <f t="shared" si="61"/>
        <v>2023</v>
      </c>
      <c r="J186">
        <f t="shared" si="62"/>
        <v>2.3679999999999999</v>
      </c>
      <c r="K186" t="e">
        <f t="shared" si="63"/>
        <v>#N/A</v>
      </c>
      <c r="L186" t="e">
        <f t="shared" si="64"/>
        <v>#N/A</v>
      </c>
      <c r="M186" t="e">
        <f t="shared" si="65"/>
        <v>#N/A</v>
      </c>
      <c r="N186" t="e">
        <f t="shared" si="66"/>
        <v>#N/A</v>
      </c>
      <c r="O186">
        <f t="shared" si="67"/>
        <v>1.000186</v>
      </c>
      <c r="P186" t="str">
        <f>IF(OR($A186="",INDEX(games!$H:$H,ROW())=""),"",INDEX(games!$H:$H,ROW()))</f>
        <v>Yes</v>
      </c>
      <c r="Q186">
        <f t="shared" si="68"/>
        <v>1.000186</v>
      </c>
      <c r="T186">
        <f t="shared" si="69"/>
        <v>1996</v>
      </c>
      <c r="U186">
        <f t="shared" si="70"/>
        <v>2010</v>
      </c>
      <c r="V186">
        <f t="shared" si="71"/>
        <v>14</v>
      </c>
      <c r="W186" t="str">
        <f>IF(TRIM(INDEX(connections!$A:$A,ROW()))="","",TRIM(INDEX(connections!$A:$A,ROW())))</f>
        <v>Diablo</v>
      </c>
      <c r="X186" t="str">
        <f>IF($W186="","",TRIM(INDEX(connections!$B:$B,ROW())))</f>
        <v>Cardinal Quest</v>
      </c>
      <c r="Y186">
        <f t="shared" si="72"/>
        <v>217</v>
      </c>
      <c r="Z186">
        <f t="shared" si="73"/>
        <v>107</v>
      </c>
      <c r="AA186" t="str">
        <f t="shared" si="74"/>
        <v>Yes</v>
      </c>
      <c r="AB186" t="str">
        <f t="shared" si="75"/>
        <v/>
      </c>
      <c r="AC186" t="str">
        <f t="shared" si="76"/>
        <v/>
      </c>
      <c r="AD186">
        <f t="shared" si="77"/>
        <v>1</v>
      </c>
      <c r="AE186" t="str">
        <f t="shared" si="78"/>
        <v/>
      </c>
      <c r="AG186">
        <f t="shared" si="79"/>
        <v>1</v>
      </c>
      <c r="AH186" t="str">
        <f t="shared" si="80"/>
        <v>Yes</v>
      </c>
      <c r="AI186">
        <f t="shared" si="81"/>
        <v>1</v>
      </c>
      <c r="AJ186">
        <f t="shared" si="82"/>
        <v>1.000186</v>
      </c>
      <c r="AK186" t="str">
        <f t="shared" si="83"/>
        <v/>
      </c>
      <c r="AL186" t="str">
        <f>IF($A186="","",INDEX(games!$J:$J,ROW())&amp;"")</f>
        <v>https://store.steampowered.com/app/1940340/Darkest_Dungeon_II/</v>
      </c>
    </row>
    <row r="187" spans="1:38" x14ac:dyDescent="0.25">
      <c r="A187" t="str">
        <f>IF(TRIM(INDEX(games!$A:$A,ROW()))="","",TRIM(INDEX(games!$A:$A,ROW())))</f>
        <v>Dave the Diver</v>
      </c>
      <c r="B187">
        <f>IF(OR($A187="",INDEX(games!$B:$B,ROW())=""),"",INDEX(games!$B:$B,ROW()))</f>
        <v>2022</v>
      </c>
      <c r="C187" t="str">
        <f>IF(OR($A187="",INDEX(games!$C:$C,ROW())=""),"",INDEX(games!$C:$C,ROW()))</f>
        <v>Action</v>
      </c>
      <c r="D187">
        <f t="shared" si="56"/>
        <v>2</v>
      </c>
      <c r="E187">
        <f t="shared" si="57"/>
        <v>1</v>
      </c>
      <c r="F187">
        <f t="shared" si="58"/>
        <v>17</v>
      </c>
      <c r="G187">
        <f t="shared" si="59"/>
        <v>2022</v>
      </c>
      <c r="H187">
        <f t="shared" si="60"/>
        <v>1.391</v>
      </c>
      <c r="I187" t="e">
        <f t="shared" si="61"/>
        <v>#N/A</v>
      </c>
      <c r="J187" t="e">
        <f t="shared" si="62"/>
        <v>#N/A</v>
      </c>
      <c r="K187" t="e">
        <f t="shared" si="63"/>
        <v>#N/A</v>
      </c>
      <c r="L187" t="e">
        <f t="shared" si="64"/>
        <v>#N/A</v>
      </c>
      <c r="M187" t="e">
        <f t="shared" si="65"/>
        <v>#N/A</v>
      </c>
      <c r="N187" t="e">
        <f t="shared" si="66"/>
        <v>#N/A</v>
      </c>
      <c r="O187">
        <f t="shared" si="67"/>
        <v>2.0001869999999999</v>
      </c>
      <c r="P187" t="str">
        <f>IF(OR($A187="",INDEX(games!$H:$H,ROW())=""),"",INDEX(games!$H:$H,ROW()))</f>
        <v>Yes</v>
      </c>
      <c r="Q187">
        <f t="shared" si="68"/>
        <v>2.0001869999999999</v>
      </c>
      <c r="T187">
        <f t="shared" si="69"/>
        <v>2002</v>
      </c>
      <c r="U187">
        <f t="shared" si="70"/>
        <v>2010</v>
      </c>
      <c r="V187">
        <f t="shared" si="71"/>
        <v>8</v>
      </c>
      <c r="W187" t="str">
        <f>IF(TRIM(INDEX(connections!$A:$A,ROW()))="","",TRIM(INDEX(connections!$A:$A,ROW())))</f>
        <v>DoomRL</v>
      </c>
      <c r="X187" t="str">
        <f>IF($W187="","",TRIM(INDEX(connections!$B:$B,ROW())))</f>
        <v>Cardinal Quest</v>
      </c>
      <c r="Y187">
        <f t="shared" si="72"/>
        <v>241</v>
      </c>
      <c r="Z187">
        <f t="shared" si="73"/>
        <v>107</v>
      </c>
      <c r="AA187" t="str">
        <f t="shared" si="74"/>
        <v/>
      </c>
      <c r="AB187" t="str">
        <f t="shared" si="75"/>
        <v/>
      </c>
      <c r="AC187" t="str">
        <f t="shared" si="76"/>
        <v/>
      </c>
      <c r="AD187">
        <f t="shared" si="77"/>
        <v>0</v>
      </c>
      <c r="AE187" t="str">
        <f t="shared" si="78"/>
        <v/>
      </c>
      <c r="AG187">
        <f t="shared" si="79"/>
        <v>1</v>
      </c>
      <c r="AH187" t="str">
        <f t="shared" si="80"/>
        <v>Yes</v>
      </c>
      <c r="AI187">
        <f t="shared" si="81"/>
        <v>1</v>
      </c>
      <c r="AJ187">
        <f t="shared" si="82"/>
        <v>1.0001869999999999</v>
      </c>
      <c r="AK187" t="str">
        <f t="shared" si="83"/>
        <v/>
      </c>
      <c r="AL187" t="str">
        <f>IF($A187="","",INDEX(games!$J:$J,ROW())&amp;"")</f>
        <v>https://store.steampowered.com/app/1868140/DAVE_THE_DIVER/</v>
      </c>
    </row>
    <row r="188" spans="1:38" x14ac:dyDescent="0.25">
      <c r="A188" t="str">
        <f>IF(TRIM(INDEX(games!$A:$A,ROW()))="","",TRIM(INDEX(games!$A:$A,ROW())))</f>
        <v>Dead Cells</v>
      </c>
      <c r="B188">
        <f>IF(OR($A188="",INDEX(games!$B:$B,ROW())=""),"",INDEX(games!$B:$B,ROW()))</f>
        <v>2018</v>
      </c>
      <c r="C188" t="str">
        <f>IF(OR($A188="",INDEX(games!$C:$C,ROW())=""),"",INDEX(games!$C:$C,ROW()))</f>
        <v>Action</v>
      </c>
      <c r="D188">
        <f t="shared" si="56"/>
        <v>33</v>
      </c>
      <c r="E188">
        <f t="shared" si="57"/>
        <v>1</v>
      </c>
      <c r="F188">
        <f t="shared" si="58"/>
        <v>18</v>
      </c>
      <c r="G188">
        <f t="shared" si="59"/>
        <v>2018</v>
      </c>
      <c r="H188">
        <f t="shared" si="60"/>
        <v>1.4139999999999999</v>
      </c>
      <c r="I188" t="e">
        <f t="shared" si="61"/>
        <v>#N/A</v>
      </c>
      <c r="J188" t="e">
        <f t="shared" si="62"/>
        <v>#N/A</v>
      </c>
      <c r="K188" t="e">
        <f t="shared" si="63"/>
        <v>#N/A</v>
      </c>
      <c r="L188" t="e">
        <f t="shared" si="64"/>
        <v>#N/A</v>
      </c>
      <c r="M188" t="e">
        <f t="shared" si="65"/>
        <v>#N/A</v>
      </c>
      <c r="N188" t="e">
        <f t="shared" si="66"/>
        <v>#N/A</v>
      </c>
      <c r="O188">
        <f t="shared" si="67"/>
        <v>33.000188000000001</v>
      </c>
      <c r="P188" t="str">
        <f>IF(OR($A188="",INDEX(games!$H:$H,ROW())=""),"",INDEX(games!$H:$H,ROW()))</f>
        <v>Yes</v>
      </c>
      <c r="Q188">
        <f t="shared" si="68"/>
        <v>33.000188000000001</v>
      </c>
      <c r="T188">
        <f t="shared" si="69"/>
        <v>2008</v>
      </c>
      <c r="U188">
        <f t="shared" si="70"/>
        <v>2010</v>
      </c>
      <c r="V188">
        <f t="shared" si="71"/>
        <v>2</v>
      </c>
      <c r="W188" t="str">
        <f>IF(TRIM(INDEX(connections!$A:$A,ROW()))="","",TRIM(INDEX(connections!$A:$A,ROW())))</f>
        <v>Spelunky Classic</v>
      </c>
      <c r="X188" t="str">
        <f>IF($W188="","",TRIM(INDEX(connections!$B:$B,ROW())))</f>
        <v>Cardinal Quest</v>
      </c>
      <c r="Y188">
        <f t="shared" si="72"/>
        <v>763</v>
      </c>
      <c r="Z188">
        <f t="shared" si="73"/>
        <v>107</v>
      </c>
      <c r="AA188" t="str">
        <f t="shared" si="74"/>
        <v>Yes</v>
      </c>
      <c r="AB188" t="str">
        <f t="shared" si="75"/>
        <v/>
      </c>
      <c r="AC188" t="str">
        <f t="shared" si="76"/>
        <v/>
      </c>
      <c r="AD188">
        <f t="shared" si="77"/>
        <v>1</v>
      </c>
      <c r="AE188" t="str">
        <f t="shared" si="78"/>
        <v/>
      </c>
      <c r="AG188">
        <f t="shared" si="79"/>
        <v>23</v>
      </c>
      <c r="AH188" t="str">
        <f t="shared" si="80"/>
        <v>Yes</v>
      </c>
      <c r="AI188">
        <f t="shared" si="81"/>
        <v>23</v>
      </c>
      <c r="AJ188">
        <f t="shared" si="82"/>
        <v>23.000188000000001</v>
      </c>
      <c r="AK188" t="str">
        <f t="shared" si="83"/>
        <v/>
      </c>
      <c r="AL188" t="str">
        <f>IF($A188="","",INDEX(games!$J:$J,ROW())&amp;"")</f>
        <v>https://store.steampowered.com/app/588650/Dead_Cells/</v>
      </c>
    </row>
    <row r="189" spans="1:38" x14ac:dyDescent="0.25">
      <c r="A189" t="str">
        <f>IF(TRIM(INDEX(games!$A:$A,ROW()))="","",TRIM(INDEX(games!$A:$A,ROW())))</f>
        <v>Dead Estate</v>
      </c>
      <c r="B189">
        <f>IF(OR($A189="",INDEX(games!$B:$B,ROW())=""),"",INDEX(games!$B:$B,ROW()))</f>
        <v>2020</v>
      </c>
      <c r="C189" t="str">
        <f>IF(OR($A189="",INDEX(games!$C:$C,ROW())=""),"",INDEX(games!$C:$C,ROW()))</f>
        <v>Action</v>
      </c>
      <c r="D189">
        <f t="shared" si="56"/>
        <v>2</v>
      </c>
      <c r="E189">
        <f t="shared" si="57"/>
        <v>1</v>
      </c>
      <c r="F189">
        <f t="shared" si="58"/>
        <v>19</v>
      </c>
      <c r="G189">
        <f t="shared" si="59"/>
        <v>2020</v>
      </c>
      <c r="H189">
        <f t="shared" si="60"/>
        <v>1.4370000000000001</v>
      </c>
      <c r="I189" t="e">
        <f t="shared" si="61"/>
        <v>#N/A</v>
      </c>
      <c r="J189" t="e">
        <f t="shared" si="62"/>
        <v>#N/A</v>
      </c>
      <c r="K189" t="e">
        <f t="shared" si="63"/>
        <v>#N/A</v>
      </c>
      <c r="L189" t="e">
        <f t="shared" si="64"/>
        <v>#N/A</v>
      </c>
      <c r="M189" t="e">
        <f t="shared" si="65"/>
        <v>#N/A</v>
      </c>
      <c r="N189" t="e">
        <f t="shared" si="66"/>
        <v>#N/A</v>
      </c>
      <c r="O189">
        <f t="shared" si="67"/>
        <v>2.0001890000000002</v>
      </c>
      <c r="P189" t="str">
        <f>IF(OR($A189="",INDEX(games!$H:$H,ROW())=""),"",INDEX(games!$H:$H,ROW()))</f>
        <v>Yes</v>
      </c>
      <c r="Q189">
        <f t="shared" si="68"/>
        <v>2.0001890000000002</v>
      </c>
      <c r="T189">
        <f t="shared" si="69"/>
        <v>1998</v>
      </c>
      <c r="U189">
        <f t="shared" si="70"/>
        <v>2010</v>
      </c>
      <c r="V189">
        <f t="shared" si="71"/>
        <v>12</v>
      </c>
      <c r="W189" t="str">
        <f>IF(TRIM(INDEX(connections!$A:$A,ROW()))="","",TRIM(INDEX(connections!$A:$A,ROW())))</f>
        <v>Tales of Maj'Eyal</v>
      </c>
      <c r="X189" t="str">
        <f>IF($W189="","",TRIM(INDEX(connections!$B:$B,ROW())))</f>
        <v>Cardinal Quest</v>
      </c>
      <c r="Y189">
        <f t="shared" si="72"/>
        <v>810</v>
      </c>
      <c r="Z189">
        <f t="shared" si="73"/>
        <v>107</v>
      </c>
      <c r="AA189" t="str">
        <f t="shared" si="74"/>
        <v>Yes</v>
      </c>
      <c r="AB189" t="str">
        <f t="shared" si="75"/>
        <v/>
      </c>
      <c r="AC189" t="str">
        <f t="shared" si="76"/>
        <v/>
      </c>
      <c r="AD189">
        <f t="shared" si="77"/>
        <v>0</v>
      </c>
      <c r="AE189" t="str">
        <f t="shared" si="78"/>
        <v/>
      </c>
      <c r="AG189">
        <f t="shared" si="79"/>
        <v>2</v>
      </c>
      <c r="AH189" t="str">
        <f t="shared" si="80"/>
        <v>Yes</v>
      </c>
      <c r="AI189">
        <f t="shared" si="81"/>
        <v>2</v>
      </c>
      <c r="AJ189">
        <f t="shared" si="82"/>
        <v>2.0001890000000002</v>
      </c>
      <c r="AK189" t="str">
        <f t="shared" si="83"/>
        <v/>
      </c>
      <c r="AL189" t="str">
        <f>IF($A189="","",INDEX(games!$J:$J,ROW())&amp;"")</f>
        <v>https://store.steampowered.com/app/1484720/Dead_Estate/</v>
      </c>
    </row>
    <row r="190" spans="1:38" x14ac:dyDescent="0.25">
      <c r="A190" t="str">
        <f>IF(TRIM(INDEX(games!$A:$A,ROW()))="","",TRIM(INDEX(games!$A:$A,ROW())))</f>
        <v>Dead Finger Dice</v>
      </c>
      <c r="B190">
        <f>IF(OR($A190="",INDEX(games!$B:$B,ROW())=""),"",INDEX(games!$B:$B,ROW()))</f>
        <v>2025</v>
      </c>
      <c r="C190" t="str">
        <f>IF(OR($A190="",INDEX(games!$C:$C,ROW())=""),"",INDEX(games!$C:$C,ROW()))</f>
        <v>Deckbuilder</v>
      </c>
      <c r="D190">
        <f t="shared" si="56"/>
        <v>1</v>
      </c>
      <c r="E190">
        <f t="shared" si="57"/>
        <v>3</v>
      </c>
      <c r="F190">
        <f t="shared" si="58"/>
        <v>20</v>
      </c>
      <c r="G190" t="e">
        <f t="shared" si="59"/>
        <v>#N/A</v>
      </c>
      <c r="H190" t="e">
        <f t="shared" si="60"/>
        <v>#N/A</v>
      </c>
      <c r="I190" t="e">
        <f t="shared" si="61"/>
        <v>#N/A</v>
      </c>
      <c r="J190" t="e">
        <f t="shared" si="62"/>
        <v>#N/A</v>
      </c>
      <c r="K190">
        <f t="shared" si="63"/>
        <v>2025</v>
      </c>
      <c r="L190">
        <f t="shared" si="64"/>
        <v>3.46</v>
      </c>
      <c r="M190" t="e">
        <f t="shared" si="65"/>
        <v>#N/A</v>
      </c>
      <c r="N190" t="e">
        <f t="shared" si="66"/>
        <v>#N/A</v>
      </c>
      <c r="O190">
        <f t="shared" si="67"/>
        <v>1.0001899999999999</v>
      </c>
      <c r="P190" t="str">
        <f>IF(OR($A190="",INDEX(games!$H:$H,ROW())=""),"",INDEX(games!$H:$H,ROW()))</f>
        <v>Yes</v>
      </c>
      <c r="Q190">
        <f t="shared" si="68"/>
        <v>1.0001899999999999</v>
      </c>
      <c r="T190">
        <f t="shared" si="69"/>
        <v>2010</v>
      </c>
      <c r="U190">
        <f t="shared" si="70"/>
        <v>2014</v>
      </c>
      <c r="V190">
        <f t="shared" si="71"/>
        <v>4</v>
      </c>
      <c r="W190" t="str">
        <f>IF(TRIM(INDEX(connections!$A:$A,ROW()))="","",TRIM(INDEX(connections!$A:$A,ROW())))</f>
        <v>Cardinal Quest</v>
      </c>
      <c r="X190" t="str">
        <f>IF($W190="","",TRIM(INDEX(connections!$B:$B,ROW())))</f>
        <v>Cardinal Quest 2</v>
      </c>
      <c r="Y190">
        <f t="shared" si="72"/>
        <v>107</v>
      </c>
      <c r="Z190">
        <f t="shared" si="73"/>
        <v>108</v>
      </c>
      <c r="AA190" t="str">
        <f t="shared" si="74"/>
        <v/>
      </c>
      <c r="AB190" t="str">
        <f t="shared" si="75"/>
        <v/>
      </c>
      <c r="AC190" t="str">
        <f t="shared" si="76"/>
        <v/>
      </c>
      <c r="AD190">
        <f t="shared" si="77"/>
        <v>0</v>
      </c>
      <c r="AE190" t="str">
        <f t="shared" si="78"/>
        <v/>
      </c>
      <c r="AG190">
        <f t="shared" si="79"/>
        <v>1</v>
      </c>
      <c r="AH190" t="str">
        <f t="shared" si="80"/>
        <v>Yes</v>
      </c>
      <c r="AI190">
        <f t="shared" si="81"/>
        <v>1</v>
      </c>
      <c r="AJ190">
        <f t="shared" si="82"/>
        <v>1.0001899999999999</v>
      </c>
      <c r="AK190" t="str">
        <f t="shared" si="83"/>
        <v/>
      </c>
      <c r="AL190" t="str">
        <f>IF($A190="","",INDEX(games!$J:$J,ROW())&amp;"")</f>
        <v>https://store.steampowered.com/app/3512300/Dead_Finger_Dice/</v>
      </c>
    </row>
    <row r="191" spans="1:38" x14ac:dyDescent="0.25">
      <c r="A191" t="str">
        <f>IF(TRIM(INDEX(games!$A:$A,ROW()))="","",TRIM(INDEX(games!$A:$A,ROW())))</f>
        <v>Dead Weight</v>
      </c>
      <c r="B191">
        <f>IF(OR($A191="",INDEX(games!$B:$B,ROW())=""),"",INDEX(games!$B:$B,ROW()))</f>
        <v>2026</v>
      </c>
      <c r="C191" t="str">
        <f>IF(OR($A191="",INDEX(games!$C:$C,ROW())=""),"",INDEX(games!$C:$C,ROW()))</f>
        <v>Strategy</v>
      </c>
      <c r="D191">
        <f t="shared" si="56"/>
        <v>1</v>
      </c>
      <c r="E191">
        <f t="shared" si="57"/>
        <v>2</v>
      </c>
      <c r="F191">
        <f t="shared" si="58"/>
        <v>21</v>
      </c>
      <c r="G191" t="e">
        <f t="shared" si="59"/>
        <v>#N/A</v>
      </c>
      <c r="H191" t="e">
        <f t="shared" si="60"/>
        <v>#N/A</v>
      </c>
      <c r="I191">
        <f t="shared" si="61"/>
        <v>2026</v>
      </c>
      <c r="J191">
        <f t="shared" si="62"/>
        <v>2.4830000000000001</v>
      </c>
      <c r="K191" t="e">
        <f t="shared" si="63"/>
        <v>#N/A</v>
      </c>
      <c r="L191" t="e">
        <f t="shared" si="64"/>
        <v>#N/A</v>
      </c>
      <c r="M191" t="e">
        <f t="shared" si="65"/>
        <v>#N/A</v>
      </c>
      <c r="N191" t="e">
        <f t="shared" si="66"/>
        <v>#N/A</v>
      </c>
      <c r="O191">
        <f t="shared" si="67"/>
        <v>1.0001910000000001</v>
      </c>
      <c r="P191" t="str">
        <f>IF(OR($A191="",INDEX(games!$H:$H,ROW())=""),"",INDEX(games!$H:$H,ROW()))</f>
        <v/>
      </c>
      <c r="Q191" t="str">
        <f t="shared" si="68"/>
        <v/>
      </c>
      <c r="T191">
        <f t="shared" si="69"/>
        <v>1986</v>
      </c>
      <c r="U191">
        <f t="shared" si="70"/>
        <v>1994</v>
      </c>
      <c r="V191">
        <f t="shared" si="71"/>
        <v>8</v>
      </c>
      <c r="W191" t="str">
        <f>IF(TRIM(INDEX(connections!$A:$A,ROW()))="","",TRIM(INDEX(connections!$A:$A,ROW())))</f>
        <v>Larn</v>
      </c>
      <c r="X191" t="str">
        <f>IF($W191="","",TRIM(INDEX(connections!$B:$B,ROW())))</f>
        <v>Castle of the Winds</v>
      </c>
      <c r="Y191">
        <f t="shared" si="72"/>
        <v>437</v>
      </c>
      <c r="Z191">
        <f t="shared" si="73"/>
        <v>109</v>
      </c>
      <c r="AA191" t="str">
        <f t="shared" si="74"/>
        <v>Yes</v>
      </c>
      <c r="AB191" t="str">
        <f t="shared" si="75"/>
        <v>Yes</v>
      </c>
      <c r="AC191">
        <f t="shared" si="76"/>
        <v>1</v>
      </c>
      <c r="AD191">
        <f t="shared" si="77"/>
        <v>0</v>
      </c>
      <c r="AE191" t="str">
        <f t="shared" si="78"/>
        <v/>
      </c>
      <c r="AG191">
        <f t="shared" si="79"/>
        <v>1</v>
      </c>
      <c r="AH191" t="str">
        <f t="shared" si="80"/>
        <v/>
      </c>
      <c r="AI191" t="str">
        <f t="shared" si="81"/>
        <v/>
      </c>
      <c r="AJ191" t="str">
        <f t="shared" si="82"/>
        <v/>
      </c>
      <c r="AK191">
        <f t="shared" si="83"/>
        <v>1.0001910000000001</v>
      </c>
      <c r="AL191" t="str">
        <f>IF($A191="","",INDEX(games!$J:$J,ROW())&amp;"")</f>
        <v>https://store.steampowered.com/app/2646720/Dead_Weight/</v>
      </c>
    </row>
    <row r="192" spans="1:38" x14ac:dyDescent="0.25">
      <c r="A192" t="str">
        <f>IF(TRIM(INDEX(games!$A:$A,ROW()))="","",TRIM(INDEX(games!$A:$A,ROW())))</f>
        <v>Deadzone: Rogue</v>
      </c>
      <c r="B192">
        <f>IF(OR($A192="",INDEX(games!$B:$B,ROW())=""),"",INDEX(games!$B:$B,ROW()))</f>
        <v>2025</v>
      </c>
      <c r="C192" t="str">
        <f>IF(OR($A192="",INDEX(games!$C:$C,ROW())=""),"",INDEX(games!$C:$C,ROW()))</f>
        <v>Action</v>
      </c>
      <c r="D192">
        <f t="shared" si="56"/>
        <v>1</v>
      </c>
      <c r="E192">
        <f t="shared" si="57"/>
        <v>1</v>
      </c>
      <c r="F192">
        <f t="shared" si="58"/>
        <v>22</v>
      </c>
      <c r="G192">
        <f t="shared" si="59"/>
        <v>2025</v>
      </c>
      <c r="H192">
        <f t="shared" si="60"/>
        <v>1.506</v>
      </c>
      <c r="I192" t="e">
        <f t="shared" si="61"/>
        <v>#N/A</v>
      </c>
      <c r="J192" t="e">
        <f t="shared" si="62"/>
        <v>#N/A</v>
      </c>
      <c r="K192" t="e">
        <f t="shared" si="63"/>
        <v>#N/A</v>
      </c>
      <c r="L192" t="e">
        <f t="shared" si="64"/>
        <v>#N/A</v>
      </c>
      <c r="M192" t="e">
        <f t="shared" si="65"/>
        <v>#N/A</v>
      </c>
      <c r="N192" t="e">
        <f t="shared" si="66"/>
        <v>#N/A</v>
      </c>
      <c r="O192">
        <f t="shared" si="67"/>
        <v>1.000192</v>
      </c>
      <c r="P192" t="str">
        <f>IF(OR($A192="",INDEX(games!$H:$H,ROW())=""),"",INDEX(games!$H:$H,ROW()))</f>
        <v/>
      </c>
      <c r="Q192" t="str">
        <f t="shared" si="68"/>
        <v/>
      </c>
      <c r="T192">
        <f t="shared" si="69"/>
        <v>1987</v>
      </c>
      <c r="U192">
        <f t="shared" si="70"/>
        <v>1994</v>
      </c>
      <c r="V192">
        <f t="shared" si="71"/>
        <v>7</v>
      </c>
      <c r="W192" t="str">
        <f>IF(TRIM(INDEX(connections!$A:$A,ROW()))="","",TRIM(INDEX(connections!$A:$A,ROW())))</f>
        <v>NetHack</v>
      </c>
      <c r="X192" t="str">
        <f>IF($W192="","",TRIM(INDEX(connections!$B:$B,ROW())))</f>
        <v>Castle of the Winds</v>
      </c>
      <c r="Y192">
        <f t="shared" si="72"/>
        <v>532</v>
      </c>
      <c r="Z192">
        <f t="shared" si="73"/>
        <v>109</v>
      </c>
      <c r="AA192" t="str">
        <f t="shared" si="74"/>
        <v>Yes</v>
      </c>
      <c r="AB192" t="str">
        <f t="shared" si="75"/>
        <v>Yes</v>
      </c>
      <c r="AC192">
        <f t="shared" si="76"/>
        <v>1</v>
      </c>
      <c r="AD192">
        <f t="shared" si="77"/>
        <v>0</v>
      </c>
      <c r="AE192" t="str">
        <f t="shared" si="78"/>
        <v/>
      </c>
      <c r="AG192">
        <f t="shared" si="79"/>
        <v>1</v>
      </c>
      <c r="AH192" t="str">
        <f t="shared" si="80"/>
        <v/>
      </c>
      <c r="AI192" t="str">
        <f t="shared" si="81"/>
        <v/>
      </c>
      <c r="AJ192" t="str">
        <f t="shared" si="82"/>
        <v/>
      </c>
      <c r="AK192">
        <f t="shared" si="83"/>
        <v>1.000192</v>
      </c>
      <c r="AL192" t="str">
        <f>IF($A192="","",INDEX(games!$J:$J,ROW())&amp;"")</f>
        <v/>
      </c>
    </row>
    <row r="193" spans="1:38" x14ac:dyDescent="0.25">
      <c r="A193" t="str">
        <f>IF(TRIM(INDEX(games!$A:$A,ROW()))="","",TRIM(INDEX(games!$A:$A,ROW())))</f>
        <v>Death by Scrolling</v>
      </c>
      <c r="B193">
        <f>IF(OR($A193="",INDEX(games!$B:$B,ROW())=""),"",INDEX(games!$B:$B,ROW()))</f>
        <v>2025</v>
      </c>
      <c r="C193" t="str">
        <f>IF(OR($A193="",INDEX(games!$C:$C,ROW())=""),"",INDEX(games!$C:$C,ROW()))</f>
        <v>Action</v>
      </c>
      <c r="D193">
        <f t="shared" si="56"/>
        <v>0</v>
      </c>
      <c r="E193">
        <f t="shared" si="57"/>
        <v>1</v>
      </c>
      <c r="F193">
        <f t="shared" si="58"/>
        <v>23</v>
      </c>
      <c r="G193">
        <f t="shared" si="59"/>
        <v>2025</v>
      </c>
      <c r="H193">
        <f t="shared" si="60"/>
        <v>1.5289999999999999</v>
      </c>
      <c r="I193" t="e">
        <f t="shared" si="61"/>
        <v>#N/A</v>
      </c>
      <c r="J193" t="e">
        <f t="shared" si="62"/>
        <v>#N/A</v>
      </c>
      <c r="K193" t="e">
        <f t="shared" si="63"/>
        <v>#N/A</v>
      </c>
      <c r="L193" t="e">
        <f t="shared" si="64"/>
        <v>#N/A</v>
      </c>
      <c r="M193" t="e">
        <f t="shared" si="65"/>
        <v>#N/A</v>
      </c>
      <c r="N193" t="e">
        <f t="shared" si="66"/>
        <v>#N/A</v>
      </c>
      <c r="O193">
        <f t="shared" si="67"/>
        <v>1.93E-4</v>
      </c>
      <c r="P193" t="str">
        <f>IF(OR($A193="",INDEX(games!$H:$H,ROW())=""),"",INDEX(games!$H:$H,ROW()))</f>
        <v/>
      </c>
      <c r="Q193" t="str">
        <f t="shared" si="68"/>
        <v/>
      </c>
      <c r="T193">
        <f t="shared" si="69"/>
        <v>1987</v>
      </c>
      <c r="U193">
        <f t="shared" si="70"/>
        <v>1994</v>
      </c>
      <c r="V193">
        <f t="shared" si="71"/>
        <v>7</v>
      </c>
      <c r="W193" t="str">
        <f>IF(TRIM(INDEX(connections!$A:$A,ROW()))="","",TRIM(INDEX(connections!$A:$A,ROW())))</f>
        <v>Omega</v>
      </c>
      <c r="X193" t="str">
        <f>IF($W193="","",TRIM(INDEX(connections!$B:$B,ROW())))</f>
        <v>Castle of the Winds</v>
      </c>
      <c r="Y193">
        <f t="shared" si="72"/>
        <v>559</v>
      </c>
      <c r="Z193">
        <f t="shared" si="73"/>
        <v>109</v>
      </c>
      <c r="AA193" t="str">
        <f t="shared" si="74"/>
        <v>Yes</v>
      </c>
      <c r="AB193" t="str">
        <f t="shared" si="75"/>
        <v>Yes</v>
      </c>
      <c r="AC193">
        <f t="shared" si="76"/>
        <v>1</v>
      </c>
      <c r="AD193">
        <f t="shared" si="77"/>
        <v>0</v>
      </c>
      <c r="AE193" t="str">
        <f t="shared" si="78"/>
        <v/>
      </c>
      <c r="AG193">
        <f t="shared" si="79"/>
        <v>0</v>
      </c>
      <c r="AH193" t="str">
        <f t="shared" si="80"/>
        <v/>
      </c>
      <c r="AI193" t="str">
        <f t="shared" si="81"/>
        <v/>
      </c>
      <c r="AJ193" t="str">
        <f t="shared" si="82"/>
        <v/>
      </c>
      <c r="AK193" t="str">
        <f t="shared" si="83"/>
        <v/>
      </c>
      <c r="AL193" t="str">
        <f>IF($A193="","",INDEX(games!$J:$J,ROW())&amp;"")</f>
        <v/>
      </c>
    </row>
    <row r="194" spans="1:38" x14ac:dyDescent="0.25">
      <c r="A194" t="str">
        <f>IF(TRIM(INDEX(games!$A:$A,ROW()))="","",TRIM(INDEX(games!$A:$A,ROW())))</f>
        <v>Death Must Die</v>
      </c>
      <c r="B194">
        <f>IF(OR($A194="",INDEX(games!$B:$B,ROW())=""),"",INDEX(games!$B:$B,ROW()))</f>
        <v>2023</v>
      </c>
      <c r="C194" t="str">
        <f>IF(OR($A194="",INDEX(games!$C:$C,ROW())=""),"",INDEX(games!$C:$C,ROW()))</f>
        <v>Action</v>
      </c>
      <c r="D194">
        <f t="shared" ref="D194:D257" si="84">IF($A194="","",COUNTIF($W$2:$W$2500,$A194)+COUNTIF($X$2:$X$2500,$A194))</f>
        <v>9</v>
      </c>
      <c r="E194">
        <f t="shared" ref="E194:E257" si="85">IF($A194="","",IFERROR(MATCH($C194,$R$2:$R$5,0),0))</f>
        <v>1</v>
      </c>
      <c r="F194">
        <f t="shared" ref="F194:F257" si="86">IF($A194="","",MOD(ROW(),34))</f>
        <v>24</v>
      </c>
      <c r="G194">
        <f t="shared" ref="G194:G257" si="87">IF($A194="",NA(),IF($C194="Action",$B194,NA()))</f>
        <v>2023</v>
      </c>
      <c r="H194">
        <f t="shared" ref="H194:H257" si="88">IF($A194="",NA(),IF($C194="Action",1+$F194*0.023,NA()))</f>
        <v>1.552</v>
      </c>
      <c r="I194" t="e">
        <f t="shared" ref="I194:I257" si="89">IF($A194="",NA(),IF($C194="Strategy",$B194,NA()))</f>
        <v>#N/A</v>
      </c>
      <c r="J194" t="e">
        <f t="shared" ref="J194:J257" si="90">IF($A194="",NA(),IF($C194="Strategy",2+$F194*0.023,NA()))</f>
        <v>#N/A</v>
      </c>
      <c r="K194" t="e">
        <f t="shared" ref="K194:K257" si="91">IF($A194="",NA(),IF($C194="Deckbuilder",$B194,NA()))</f>
        <v>#N/A</v>
      </c>
      <c r="L194" t="e">
        <f t="shared" ref="L194:L257" si="92">IF($A194="",NA(),IF($C194="Deckbuilder",3+$F194*0.023,NA()))</f>
        <v>#N/A</v>
      </c>
      <c r="M194" t="e">
        <f t="shared" ref="M194:M257" si="93">IF($A194="",NA(),IF($C194="Traditional",$B194,NA()))</f>
        <v>#N/A</v>
      </c>
      <c r="N194" t="e">
        <f t="shared" ref="N194:N257" si="94">IF($A194="",NA(),IF($C194="Traditional",4+$F194*0.023,NA()))</f>
        <v>#N/A</v>
      </c>
      <c r="O194">
        <f t="shared" ref="O194:O257" si="95">IF($A194="","",$D194+ROW()/1000000)</f>
        <v>9.0001940000000005</v>
      </c>
      <c r="P194" t="str">
        <f>IF(OR($A194="",INDEX(games!$H:$H,ROW())=""),"",INDEX(games!$H:$H,ROW()))</f>
        <v>Yes</v>
      </c>
      <c r="Q194">
        <f t="shared" ref="Q194:Q257" si="96">IF(OR($A194="",$P194&lt;&gt;"Yes"),"",$D194+ROW()/1000000)</f>
        <v>9.0001940000000005</v>
      </c>
      <c r="T194">
        <f t="shared" ref="T194:T257" si="97">IF($Y194="","",INDEX($B$2:$B$1500,$Y194))</f>
        <v>1980</v>
      </c>
      <c r="U194">
        <f t="shared" ref="U194:U257" si="98">IF($Z194="","",INDEX($B$2:$B$1500,$Z194))</f>
        <v>1994</v>
      </c>
      <c r="V194">
        <f t="shared" ref="V194:V257" si="99">IF(OR($T194="",$U194=""),"",$U194-$T194)</f>
        <v>14</v>
      </c>
      <c r="W194" t="str">
        <f>IF(TRIM(INDEX(connections!$A:$A,ROW()))="","",TRIM(INDEX(connections!$A:$A,ROW())))</f>
        <v>Rogue</v>
      </c>
      <c r="X194" t="str">
        <f>IF($W194="","",TRIM(INDEX(connections!$B:$B,ROW())))</f>
        <v>Castle of the Winds</v>
      </c>
      <c r="Y194">
        <f t="shared" ref="Y194:Y257" si="100">IF($W194="","",IFERROR(MATCH($W194,$A$2:$A$1500,0),""))</f>
        <v>659</v>
      </c>
      <c r="Z194">
        <f t="shared" ref="Z194:Z257" si="101">IF($X194="","",IFERROR(MATCH($X194,$A$2:$A$1500,0),""))</f>
        <v>109</v>
      </c>
      <c r="AA194" t="str">
        <f t="shared" ref="AA194:AA257" si="102">IF($Y194="","",INDEX($P$2:$P$1500,$Y194))</f>
        <v>Yes</v>
      </c>
      <c r="AB194" t="str">
        <f t="shared" ref="AB194:AB257" si="103">IF($Z194="","",INDEX($P$2:$P$1500,$Z194))</f>
        <v>Yes</v>
      </c>
      <c r="AC194">
        <f t="shared" ref="AC194:AC257" si="104">IF(AND($AA194="Yes",$AB194="Yes"),1,"")</f>
        <v>1</v>
      </c>
      <c r="AD194">
        <f t="shared" ref="AD194:AD257" si="105">IF(OR($Y194="",$Z194=""),"",IF(INDEX($C$2:$C$1500,$Y194)=INDEX($C$2:$C$1500,$Z194),0,1))</f>
        <v>0</v>
      </c>
      <c r="AE194" t="str">
        <f t="shared" ref="AE194:AE257" si="106">IF($AC194&lt;&gt;1,"",IF(AND(INDEX($AG$2:$AG$1500,$Y194)=1,INDEX($AG$2:$AG$1500,$Z194)=1),1,""))</f>
        <v/>
      </c>
      <c r="AG194">
        <f t="shared" ref="AG194:AG257" si="107">IF($A194="","",COUNTIFS($W$2:$W$2500,$A194,$AB$2:$AB$2500,"Yes")+COUNTIFS($X$2:$X$2500,$A194,$AA$2:$AA$2500,"Yes"))</f>
        <v>6</v>
      </c>
      <c r="AH194" t="str">
        <f t="shared" ref="AH194:AH257" si="108">IF(OR($P194&lt;&gt;"Yes",N($AG194)=0),"",IF(AND($AG194=1,COUNTIFS($W$2:$W$2500,$A194,$AE$2:$AE$2500,1)+COUNTIFS($X$2:$X$2500,$A194,$AE$2:$AE$2500,1)&gt;0),"","Yes"))</f>
        <v>Yes</v>
      </c>
      <c r="AI194">
        <f t="shared" ref="AI194:AI257" si="109">IF($AH194="Yes",$AG194,"")</f>
        <v>6</v>
      </c>
      <c r="AJ194">
        <f t="shared" ref="AJ194:AJ257" si="110">IF($AI194="","",$AI194+ROW()/1000000)</f>
        <v>6.0001939999999996</v>
      </c>
      <c r="AK194" t="str">
        <f t="shared" ref="AK194:AK257" si="111">IF(OR($A194="",$P194="Yes",N($AG194)=0),"",$AG194+ROW()/1000000)</f>
        <v/>
      </c>
      <c r="AL194" t="str">
        <f>IF($A194="","",INDEX(games!$J:$J,ROW())&amp;"")</f>
        <v>https://store.steampowered.com/app/2334730/Death_Must_Die/</v>
      </c>
    </row>
    <row r="195" spans="1:38" x14ac:dyDescent="0.25">
      <c r="A195" t="str">
        <f>IF(TRIM(INDEX(games!$A:$A,ROW()))="","",TRIM(INDEX(games!$A:$A,ROW())))</f>
        <v>Death Road to Canada</v>
      </c>
      <c r="B195">
        <f>IF(OR($A195="",INDEX(games!$B:$B,ROW())=""),"",INDEX(games!$B:$B,ROW()))</f>
        <v>2016</v>
      </c>
      <c r="C195" t="str">
        <f>IF(OR($A195="",INDEX(games!$C:$C,ROW())=""),"",INDEX(games!$C:$C,ROW()))</f>
        <v>Action</v>
      </c>
      <c r="D195">
        <f t="shared" si="84"/>
        <v>1</v>
      </c>
      <c r="E195">
        <f t="shared" si="85"/>
        <v>1</v>
      </c>
      <c r="F195">
        <f t="shared" si="86"/>
        <v>25</v>
      </c>
      <c r="G195">
        <f t="shared" si="87"/>
        <v>2016</v>
      </c>
      <c r="H195">
        <f t="shared" si="88"/>
        <v>1.575</v>
      </c>
      <c r="I195" t="e">
        <f t="shared" si="89"/>
        <v>#N/A</v>
      </c>
      <c r="J195" t="e">
        <f t="shared" si="90"/>
        <v>#N/A</v>
      </c>
      <c r="K195" t="e">
        <f t="shared" si="91"/>
        <v>#N/A</v>
      </c>
      <c r="L195" t="e">
        <f t="shared" si="92"/>
        <v>#N/A</v>
      </c>
      <c r="M195" t="e">
        <f t="shared" si="93"/>
        <v>#N/A</v>
      </c>
      <c r="N195" t="e">
        <f t="shared" si="94"/>
        <v>#N/A</v>
      </c>
      <c r="O195">
        <f t="shared" si="95"/>
        <v>1.0001949999999999</v>
      </c>
      <c r="P195" t="str">
        <f>IF(OR($A195="",INDEX(games!$H:$H,ROW())=""),"",INDEX(games!$H:$H,ROW()))</f>
        <v>Yes</v>
      </c>
      <c r="Q195">
        <f t="shared" si="96"/>
        <v>1.0001949999999999</v>
      </c>
      <c r="T195">
        <f t="shared" si="97"/>
        <v>2021</v>
      </c>
      <c r="U195">
        <f t="shared" si="98"/>
        <v>2024</v>
      </c>
      <c r="V195">
        <f t="shared" si="99"/>
        <v>3</v>
      </c>
      <c r="W195" t="str">
        <f>IF(TRIM(INDEX(connections!$A:$A,ROW()))="","",TRIM(INDEX(connections!$A:$A,ROW())))</f>
        <v>Luck be a Landlord</v>
      </c>
      <c r="X195" t="str">
        <f>IF($W195="","",TRIM(INDEX(connections!$B:$B,ROW())))</f>
        <v>Cat God Ranch</v>
      </c>
      <c r="Y195">
        <f t="shared" si="100"/>
        <v>460</v>
      </c>
      <c r="Z195">
        <f t="shared" si="101"/>
        <v>111</v>
      </c>
      <c r="AA195" t="str">
        <f t="shared" si="102"/>
        <v>Yes</v>
      </c>
      <c r="AB195" t="str">
        <f t="shared" si="103"/>
        <v/>
      </c>
      <c r="AC195" t="str">
        <f t="shared" si="104"/>
        <v/>
      </c>
      <c r="AD195">
        <f t="shared" si="105"/>
        <v>0</v>
      </c>
      <c r="AE195" t="str">
        <f t="shared" si="106"/>
        <v/>
      </c>
      <c r="AG195">
        <f t="shared" si="107"/>
        <v>1</v>
      </c>
      <c r="AH195" t="str">
        <f t="shared" si="108"/>
        <v>Yes</v>
      </c>
      <c r="AI195">
        <f t="shared" si="109"/>
        <v>1</v>
      </c>
      <c r="AJ195">
        <f t="shared" si="110"/>
        <v>1.0001949999999999</v>
      </c>
      <c r="AK195" t="str">
        <f t="shared" si="111"/>
        <v/>
      </c>
      <c r="AL195" t="str">
        <f>IF($A195="","",INDEX(games!$J:$J,ROW())&amp;"")</f>
        <v>https://store.steampowered.com/app/252610/Death_Road_to_Canada/</v>
      </c>
    </row>
    <row r="196" spans="1:38" x14ac:dyDescent="0.25">
      <c r="A196" t="str">
        <f>IF(TRIM(INDEX(games!$A:$A,ROW()))="","",TRIM(INDEX(games!$A:$A,ROW())))</f>
        <v>Death Roads: Tournament</v>
      </c>
      <c r="B196">
        <f>IF(OR($A196="",INDEX(games!$B:$B,ROW())=""),"",INDEX(games!$B:$B,ROW()))</f>
        <v>2023</v>
      </c>
      <c r="C196" t="str">
        <f>IF(OR($A196="",INDEX(games!$C:$C,ROW())=""),"",INDEX(games!$C:$C,ROW()))</f>
        <v>Deckbuilder</v>
      </c>
      <c r="D196">
        <f t="shared" si="84"/>
        <v>4</v>
      </c>
      <c r="E196">
        <f t="shared" si="85"/>
        <v>3</v>
      </c>
      <c r="F196">
        <f t="shared" si="86"/>
        <v>26</v>
      </c>
      <c r="G196" t="e">
        <f t="shared" si="87"/>
        <v>#N/A</v>
      </c>
      <c r="H196" t="e">
        <f t="shared" si="88"/>
        <v>#N/A</v>
      </c>
      <c r="I196" t="e">
        <f t="shared" si="89"/>
        <v>#N/A</v>
      </c>
      <c r="J196" t="e">
        <f t="shared" si="90"/>
        <v>#N/A</v>
      </c>
      <c r="K196">
        <f t="shared" si="91"/>
        <v>2023</v>
      </c>
      <c r="L196">
        <f t="shared" si="92"/>
        <v>3.5979999999999999</v>
      </c>
      <c r="M196" t="e">
        <f t="shared" si="93"/>
        <v>#N/A</v>
      </c>
      <c r="N196" t="e">
        <f t="shared" si="94"/>
        <v>#N/A</v>
      </c>
      <c r="O196">
        <f t="shared" si="95"/>
        <v>4.0001959999999999</v>
      </c>
      <c r="P196" t="str">
        <f>IF(OR($A196="",INDEX(games!$H:$H,ROW())=""),"",INDEX(games!$H:$H,ROW()))</f>
        <v>Yes</v>
      </c>
      <c r="Q196">
        <f t="shared" si="96"/>
        <v>4.0001959999999999</v>
      </c>
      <c r="T196">
        <f t="shared" si="97"/>
        <v>2002</v>
      </c>
      <c r="U196">
        <f t="shared" si="98"/>
        <v>2010</v>
      </c>
      <c r="V196">
        <f t="shared" si="99"/>
        <v>8</v>
      </c>
      <c r="W196" t="str">
        <f>IF(TRIM(INDEX(connections!$A:$A,ROW()))="","",TRIM(INDEX(connections!$A:$A,ROW())))</f>
        <v>DoomRL</v>
      </c>
      <c r="X196" t="str">
        <f>IF($W196="","",TRIM(INDEX(connections!$B:$B,ROW())))</f>
        <v>Cataclysm</v>
      </c>
      <c r="Y196">
        <f t="shared" si="100"/>
        <v>241</v>
      </c>
      <c r="Z196">
        <f t="shared" si="101"/>
        <v>112</v>
      </c>
      <c r="AA196" t="str">
        <f t="shared" si="102"/>
        <v/>
      </c>
      <c r="AB196" t="str">
        <f t="shared" si="103"/>
        <v>Yes</v>
      </c>
      <c r="AC196" t="str">
        <f t="shared" si="104"/>
        <v/>
      </c>
      <c r="AD196">
        <f t="shared" si="105"/>
        <v>0</v>
      </c>
      <c r="AE196" t="str">
        <f t="shared" si="106"/>
        <v/>
      </c>
      <c r="AG196">
        <f t="shared" si="107"/>
        <v>2</v>
      </c>
      <c r="AH196" t="str">
        <f t="shared" si="108"/>
        <v>Yes</v>
      </c>
      <c r="AI196">
        <f t="shared" si="109"/>
        <v>2</v>
      </c>
      <c r="AJ196">
        <f t="shared" si="110"/>
        <v>2.0001959999999999</v>
      </c>
      <c r="AK196" t="str">
        <f t="shared" si="111"/>
        <v/>
      </c>
      <c r="AL196" t="str">
        <f>IF($A196="","",INDEX(games!$J:$J,ROW())&amp;"")</f>
        <v>https://store.steampowered.com/app/1619570/Death_Roads_Tournament/</v>
      </c>
    </row>
    <row r="197" spans="1:38" x14ac:dyDescent="0.25">
      <c r="A197" t="str">
        <f>IF(TRIM(INDEX(games!$A:$A,ROW()))="","",TRIM(INDEX(games!$A:$A,ROW())))</f>
        <v>Death Skid Marks</v>
      </c>
      <c r="B197">
        <f>IF(OR($A197="",INDEX(games!$B:$B,ROW())=""),"",INDEX(games!$B:$B,ROW()))</f>
        <v>2014</v>
      </c>
      <c r="C197" t="str">
        <f>IF(OR($A197="",INDEX(games!$C:$C,ROW())=""),"",INDEX(games!$C:$C,ROW()))</f>
        <v>Action</v>
      </c>
      <c r="D197">
        <f t="shared" si="84"/>
        <v>1</v>
      </c>
      <c r="E197">
        <f t="shared" si="85"/>
        <v>1</v>
      </c>
      <c r="F197">
        <f t="shared" si="86"/>
        <v>27</v>
      </c>
      <c r="G197">
        <f t="shared" si="87"/>
        <v>2014</v>
      </c>
      <c r="H197">
        <f t="shared" si="88"/>
        <v>1.621</v>
      </c>
      <c r="I197" t="e">
        <f t="shared" si="89"/>
        <v>#N/A</v>
      </c>
      <c r="J197" t="e">
        <f t="shared" si="90"/>
        <v>#N/A</v>
      </c>
      <c r="K197" t="e">
        <f t="shared" si="91"/>
        <v>#N/A</v>
      </c>
      <c r="L197" t="e">
        <f t="shared" si="92"/>
        <v>#N/A</v>
      </c>
      <c r="M197" t="e">
        <f t="shared" si="93"/>
        <v>#N/A</v>
      </c>
      <c r="N197" t="e">
        <f t="shared" si="94"/>
        <v>#N/A</v>
      </c>
      <c r="O197">
        <f t="shared" si="95"/>
        <v>1.000197</v>
      </c>
      <c r="P197" t="str">
        <f>IF(OR($A197="",INDEX(games!$H:$H,ROW())=""),"",INDEX(games!$H:$H,ROW()))</f>
        <v>Yes</v>
      </c>
      <c r="Q197">
        <f t="shared" si="96"/>
        <v>1.000197</v>
      </c>
      <c r="T197">
        <f t="shared" si="97"/>
        <v>2006</v>
      </c>
      <c r="U197">
        <f t="shared" si="98"/>
        <v>2010</v>
      </c>
      <c r="V197">
        <f t="shared" si="99"/>
        <v>4</v>
      </c>
      <c r="W197" t="str">
        <f>IF(TRIM(INDEX(connections!$A:$A,ROW()))="","",TRIM(INDEX(connections!$A:$A,ROW())))</f>
        <v>Dungeon Crawl Stone Soup</v>
      </c>
      <c r="X197" t="str">
        <f>IF($W197="","",TRIM(INDEX(connections!$B:$B,ROW())))</f>
        <v>Cataclysm</v>
      </c>
      <c r="Y197">
        <f t="shared" si="100"/>
        <v>257</v>
      </c>
      <c r="Z197">
        <f t="shared" si="101"/>
        <v>112</v>
      </c>
      <c r="AA197" t="str">
        <f t="shared" si="102"/>
        <v>Yes</v>
      </c>
      <c r="AB197" t="str">
        <f t="shared" si="103"/>
        <v>Yes</v>
      </c>
      <c r="AC197">
        <f t="shared" si="104"/>
        <v>1</v>
      </c>
      <c r="AD197">
        <f t="shared" si="105"/>
        <v>0</v>
      </c>
      <c r="AE197" t="str">
        <f t="shared" si="106"/>
        <v/>
      </c>
      <c r="AG197">
        <f t="shared" si="107"/>
        <v>1</v>
      </c>
      <c r="AH197" t="str">
        <f t="shared" si="108"/>
        <v>Yes</v>
      </c>
      <c r="AI197">
        <f t="shared" si="109"/>
        <v>1</v>
      </c>
      <c r="AJ197">
        <f t="shared" si="110"/>
        <v>1.000197</v>
      </c>
      <c r="AK197" t="str">
        <f t="shared" si="111"/>
        <v/>
      </c>
      <c r="AL197" t="str">
        <f>IF($A197="","",INDEX(games!$J:$J,ROW())&amp;"")</f>
        <v>https://store.steampowered.com/app/326150/Death_Skid_Marks/</v>
      </c>
    </row>
    <row r="198" spans="1:38" x14ac:dyDescent="0.25">
      <c r="A198" t="str">
        <f>IF(TRIM(INDEX(games!$A:$A,ROW()))="","",TRIM(INDEX(games!$A:$A,ROW())))</f>
        <v>Deck of Ashes</v>
      </c>
      <c r="B198">
        <f>IF(OR($A198="",INDEX(games!$B:$B,ROW())=""),"",INDEX(games!$B:$B,ROW()))</f>
        <v>2019</v>
      </c>
      <c r="C198" t="str">
        <f>IF(OR($A198="",INDEX(games!$C:$C,ROW())=""),"",INDEX(games!$C:$C,ROW()))</f>
        <v>Deckbuilder</v>
      </c>
      <c r="D198">
        <f t="shared" si="84"/>
        <v>4</v>
      </c>
      <c r="E198">
        <f t="shared" si="85"/>
        <v>3</v>
      </c>
      <c r="F198">
        <f t="shared" si="86"/>
        <v>28</v>
      </c>
      <c r="G198" t="e">
        <f t="shared" si="87"/>
        <v>#N/A</v>
      </c>
      <c r="H198" t="e">
        <f t="shared" si="88"/>
        <v>#N/A</v>
      </c>
      <c r="I198" t="e">
        <f t="shared" si="89"/>
        <v>#N/A</v>
      </c>
      <c r="J198" t="e">
        <f t="shared" si="90"/>
        <v>#N/A</v>
      </c>
      <c r="K198">
        <f t="shared" si="91"/>
        <v>2019</v>
      </c>
      <c r="L198">
        <f t="shared" si="92"/>
        <v>3.6440000000000001</v>
      </c>
      <c r="M198" t="e">
        <f t="shared" si="93"/>
        <v>#N/A</v>
      </c>
      <c r="N198" t="e">
        <f t="shared" si="94"/>
        <v>#N/A</v>
      </c>
      <c r="O198">
        <f t="shared" si="95"/>
        <v>4.0001980000000001</v>
      </c>
      <c r="P198" t="str">
        <f>IF(OR($A198="",INDEX(games!$H:$H,ROW())=""),"",INDEX(games!$H:$H,ROW()))</f>
        <v>Yes</v>
      </c>
      <c r="Q198">
        <f t="shared" si="96"/>
        <v>4.0001980000000001</v>
      </c>
      <c r="T198">
        <f t="shared" si="97"/>
        <v>2013</v>
      </c>
      <c r="U198">
        <f t="shared" si="98"/>
        <v>2020</v>
      </c>
      <c r="V198">
        <f t="shared" si="99"/>
        <v>7</v>
      </c>
      <c r="W198" t="str">
        <f>IF(TRIM(INDEX(connections!$A:$A,ROW()))="","",TRIM(INDEX(connections!$A:$A,ROW())))</f>
        <v>Cataclysm: Dark Days Ahead</v>
      </c>
      <c r="X198" t="str">
        <f>IF($W198="","",TRIM(INDEX(connections!$B:$B,ROW())))</f>
        <v>Cataclysm: Bright Nights</v>
      </c>
      <c r="Y198">
        <f t="shared" si="100"/>
        <v>114</v>
      </c>
      <c r="Z198">
        <f t="shared" si="101"/>
        <v>113</v>
      </c>
      <c r="AA198" t="str">
        <f t="shared" si="102"/>
        <v>Yes</v>
      </c>
      <c r="AB198" t="str">
        <f t="shared" si="103"/>
        <v>Yes</v>
      </c>
      <c r="AC198">
        <f t="shared" si="104"/>
        <v>1</v>
      </c>
      <c r="AD198">
        <f t="shared" si="105"/>
        <v>0</v>
      </c>
      <c r="AE198" t="str">
        <f t="shared" si="106"/>
        <v/>
      </c>
      <c r="AG198">
        <f t="shared" si="107"/>
        <v>3</v>
      </c>
      <c r="AH198" t="str">
        <f t="shared" si="108"/>
        <v>Yes</v>
      </c>
      <c r="AI198">
        <f t="shared" si="109"/>
        <v>3</v>
      </c>
      <c r="AJ198">
        <f t="shared" si="110"/>
        <v>3.0001980000000001</v>
      </c>
      <c r="AK198" t="str">
        <f t="shared" si="111"/>
        <v/>
      </c>
      <c r="AL198" t="str">
        <f>IF($A198="","",INDEX(games!$J:$J,ROW())&amp;"")</f>
        <v>https://store.steampowered.com/app/1016730/Deck_of_Ashes/</v>
      </c>
    </row>
    <row r="199" spans="1:38" x14ac:dyDescent="0.25">
      <c r="A199" t="str">
        <f>IF(TRIM(INDEX(games!$A:$A,ROW()))="","",TRIM(INDEX(games!$A:$A,ROW())))</f>
        <v>Deck of Haunts</v>
      </c>
      <c r="B199">
        <f>IF(OR($A199="",INDEX(games!$B:$B,ROW())=""),"",INDEX(games!$B:$B,ROW()))</f>
        <v>2025</v>
      </c>
      <c r="C199" t="str">
        <f>IF(OR($A199="",INDEX(games!$C:$C,ROW())=""),"",INDEX(games!$C:$C,ROW()))</f>
        <v>Deckbuilder</v>
      </c>
      <c r="D199">
        <f t="shared" si="84"/>
        <v>1</v>
      </c>
      <c r="E199">
        <f t="shared" si="85"/>
        <v>3</v>
      </c>
      <c r="F199">
        <f t="shared" si="86"/>
        <v>29</v>
      </c>
      <c r="G199" t="e">
        <f t="shared" si="87"/>
        <v>#N/A</v>
      </c>
      <c r="H199" t="e">
        <f t="shared" si="88"/>
        <v>#N/A</v>
      </c>
      <c r="I199" t="e">
        <f t="shared" si="89"/>
        <v>#N/A</v>
      </c>
      <c r="J199" t="e">
        <f t="shared" si="90"/>
        <v>#N/A</v>
      </c>
      <c r="K199">
        <f t="shared" si="91"/>
        <v>2025</v>
      </c>
      <c r="L199">
        <f t="shared" si="92"/>
        <v>3.6669999999999998</v>
      </c>
      <c r="M199" t="e">
        <f t="shared" si="93"/>
        <v>#N/A</v>
      </c>
      <c r="N199" t="e">
        <f t="shared" si="94"/>
        <v>#N/A</v>
      </c>
      <c r="O199">
        <f t="shared" si="95"/>
        <v>1.0001990000000001</v>
      </c>
      <c r="P199" t="str">
        <f>IF(OR($A199="",INDEX(games!$H:$H,ROW())=""),"",INDEX(games!$H:$H,ROW()))</f>
        <v>Yes</v>
      </c>
      <c r="Q199">
        <f t="shared" si="96"/>
        <v>1.0001990000000001</v>
      </c>
      <c r="T199">
        <f t="shared" si="97"/>
        <v>2010</v>
      </c>
      <c r="U199">
        <f t="shared" si="98"/>
        <v>2013</v>
      </c>
      <c r="V199">
        <f t="shared" si="99"/>
        <v>3</v>
      </c>
      <c r="W199" t="str">
        <f>IF(TRIM(INDEX(connections!$A:$A,ROW()))="","",TRIM(INDEX(connections!$A:$A,ROW())))</f>
        <v>Cataclysm</v>
      </c>
      <c r="X199" t="str">
        <f>IF($W199="","",TRIM(INDEX(connections!$B:$B,ROW())))</f>
        <v>Cataclysm: Dark Days Ahead</v>
      </c>
      <c r="Y199">
        <f t="shared" si="100"/>
        <v>112</v>
      </c>
      <c r="Z199">
        <f t="shared" si="101"/>
        <v>114</v>
      </c>
      <c r="AA199" t="str">
        <f t="shared" si="102"/>
        <v>Yes</v>
      </c>
      <c r="AB199" t="str">
        <f t="shared" si="103"/>
        <v>Yes</v>
      </c>
      <c r="AC199">
        <f t="shared" si="104"/>
        <v>1</v>
      </c>
      <c r="AD199">
        <f t="shared" si="105"/>
        <v>0</v>
      </c>
      <c r="AE199" t="str">
        <f t="shared" si="106"/>
        <v/>
      </c>
      <c r="AG199">
        <f t="shared" si="107"/>
        <v>1</v>
      </c>
      <c r="AH199" t="str">
        <f t="shared" si="108"/>
        <v>Yes</v>
      </c>
      <c r="AI199">
        <f t="shared" si="109"/>
        <v>1</v>
      </c>
      <c r="AJ199">
        <f t="shared" si="110"/>
        <v>1.0001990000000001</v>
      </c>
      <c r="AK199" t="str">
        <f t="shared" si="111"/>
        <v/>
      </c>
      <c r="AL199" t="str">
        <f>IF($A199="","",INDEX(games!$J:$J,ROW())&amp;"")</f>
        <v>https://store.steampowered.com/app/3179730/Deck_of_Haunts/</v>
      </c>
    </row>
    <row r="200" spans="1:38" x14ac:dyDescent="0.25">
      <c r="A200" t="str">
        <f>IF(TRIM(INDEX(games!$A:$A,ROW()))="","",TRIM(INDEX(games!$A:$A,ROW())))</f>
        <v>Decktamer</v>
      </c>
      <c r="B200">
        <f>IF(OR($A200="",INDEX(games!$B:$B,ROW())=""),"",INDEX(games!$B:$B,ROW()))</f>
        <v>2025</v>
      </c>
      <c r="C200" t="str">
        <f>IF(OR($A200="",INDEX(games!$C:$C,ROW())=""),"",INDEX(games!$C:$C,ROW()))</f>
        <v>Deckbuilder</v>
      </c>
      <c r="D200">
        <f t="shared" si="84"/>
        <v>2</v>
      </c>
      <c r="E200">
        <f t="shared" si="85"/>
        <v>3</v>
      </c>
      <c r="F200">
        <f t="shared" si="86"/>
        <v>30</v>
      </c>
      <c r="G200" t="e">
        <f t="shared" si="87"/>
        <v>#N/A</v>
      </c>
      <c r="H200" t="e">
        <f t="shared" si="88"/>
        <v>#N/A</v>
      </c>
      <c r="I200" t="e">
        <f t="shared" si="89"/>
        <v>#N/A</v>
      </c>
      <c r="J200" t="e">
        <f t="shared" si="90"/>
        <v>#N/A</v>
      </c>
      <c r="K200">
        <f t="shared" si="91"/>
        <v>2025</v>
      </c>
      <c r="L200">
        <f t="shared" si="92"/>
        <v>3.69</v>
      </c>
      <c r="M200" t="e">
        <f t="shared" si="93"/>
        <v>#N/A</v>
      </c>
      <c r="N200" t="e">
        <f t="shared" si="94"/>
        <v>#N/A</v>
      </c>
      <c r="O200">
        <f t="shared" si="95"/>
        <v>2.0002</v>
      </c>
      <c r="P200" t="str">
        <f>IF(OR($A200="",INDEX(games!$H:$H,ROW())=""),"",INDEX(games!$H:$H,ROW()))</f>
        <v>Yes</v>
      </c>
      <c r="Q200">
        <f t="shared" si="96"/>
        <v>2.0002</v>
      </c>
      <c r="T200">
        <f t="shared" si="97"/>
        <v>2013</v>
      </c>
      <c r="U200">
        <f t="shared" si="98"/>
        <v>2025</v>
      </c>
      <c r="V200">
        <f t="shared" si="99"/>
        <v>12</v>
      </c>
      <c r="W200" t="str">
        <f>IF(TRIM(INDEX(connections!$A:$A,ROW()))="","",TRIM(INDEX(connections!$A:$A,ROW())))</f>
        <v>Cataclysm: Dark Days Ahead</v>
      </c>
      <c r="X200" t="str">
        <f>IF($W200="","",TRIM(INDEX(connections!$B:$B,ROW())))</f>
        <v>Cataclysm: The Last Generation</v>
      </c>
      <c r="Y200">
        <f t="shared" si="100"/>
        <v>114</v>
      </c>
      <c r="Z200">
        <f t="shared" si="101"/>
        <v>115</v>
      </c>
      <c r="AA200" t="str">
        <f t="shared" si="102"/>
        <v>Yes</v>
      </c>
      <c r="AB200" t="str">
        <f t="shared" si="103"/>
        <v>Yes</v>
      </c>
      <c r="AC200">
        <f t="shared" si="104"/>
        <v>1</v>
      </c>
      <c r="AD200">
        <f t="shared" si="105"/>
        <v>0</v>
      </c>
      <c r="AE200" t="str">
        <f t="shared" si="106"/>
        <v/>
      </c>
      <c r="AG200">
        <f t="shared" si="107"/>
        <v>2</v>
      </c>
      <c r="AH200" t="str">
        <f t="shared" si="108"/>
        <v>Yes</v>
      </c>
      <c r="AI200">
        <f t="shared" si="109"/>
        <v>2</v>
      </c>
      <c r="AJ200">
        <f t="shared" si="110"/>
        <v>2.0002</v>
      </c>
      <c r="AK200" t="str">
        <f t="shared" si="111"/>
        <v/>
      </c>
      <c r="AL200" t="str">
        <f>IF($A200="","",INDEX(games!$J:$J,ROW())&amp;"")</f>
        <v>https://store.steampowered.com/app/2870340/Decktamer/</v>
      </c>
    </row>
    <row r="201" spans="1:38" x14ac:dyDescent="0.25">
      <c r="A201" t="str">
        <f>IF(TRIM(INDEX(games!$A:$A,ROW()))="","",TRIM(INDEX(games!$A:$A,ROW())))</f>
        <v>Deep Dungeons of Doom</v>
      </c>
      <c r="B201">
        <f>IF(OR($A201="",INDEX(games!$B:$B,ROW())=""),"",INDEX(games!$B:$B,ROW()))</f>
        <v>2014</v>
      </c>
      <c r="C201" t="str">
        <f>IF(OR($A201="",INDEX(games!$C:$C,ROW())=""),"",INDEX(games!$C:$C,ROW()))</f>
        <v>Action</v>
      </c>
      <c r="D201">
        <f t="shared" si="84"/>
        <v>1</v>
      </c>
      <c r="E201">
        <f t="shared" si="85"/>
        <v>1</v>
      </c>
      <c r="F201">
        <f t="shared" si="86"/>
        <v>31</v>
      </c>
      <c r="G201">
        <f t="shared" si="87"/>
        <v>2014</v>
      </c>
      <c r="H201">
        <f t="shared" si="88"/>
        <v>1.7130000000000001</v>
      </c>
      <c r="I201" t="e">
        <f t="shared" si="89"/>
        <v>#N/A</v>
      </c>
      <c r="J201" t="e">
        <f t="shared" si="90"/>
        <v>#N/A</v>
      </c>
      <c r="K201" t="e">
        <f t="shared" si="91"/>
        <v>#N/A</v>
      </c>
      <c r="L201" t="e">
        <f t="shared" si="92"/>
        <v>#N/A</v>
      </c>
      <c r="M201" t="e">
        <f t="shared" si="93"/>
        <v>#N/A</v>
      </c>
      <c r="N201" t="e">
        <f t="shared" si="94"/>
        <v>#N/A</v>
      </c>
      <c r="O201">
        <f t="shared" si="95"/>
        <v>1.0002009999999999</v>
      </c>
      <c r="P201" t="str">
        <f>IF(OR($A201="",INDEX(games!$H:$H,ROW())=""),"",INDEX(games!$H:$H,ROW()))</f>
        <v>Yes</v>
      </c>
      <c r="Q201">
        <f t="shared" si="96"/>
        <v>1.0002009999999999</v>
      </c>
      <c r="T201">
        <f t="shared" si="97"/>
        <v>2001</v>
      </c>
      <c r="U201">
        <f t="shared" si="98"/>
        <v>2015</v>
      </c>
      <c r="V201">
        <f t="shared" si="99"/>
        <v>14</v>
      </c>
      <c r="W201" t="str">
        <f>IF(TRIM(INDEX(connections!$A:$A,ROW()))="","",TRIM(INDEX(connections!$A:$A,ROW())))</f>
        <v>Iter Vehemens Ad Necem</v>
      </c>
      <c r="X201" t="str">
        <f>IF($W201="","",TRIM(INDEX(connections!$B:$B,ROW())))</f>
        <v>Catacomb Kids</v>
      </c>
      <c r="Y201">
        <f t="shared" si="100"/>
        <v>412</v>
      </c>
      <c r="Z201">
        <f t="shared" si="101"/>
        <v>116</v>
      </c>
      <c r="AA201" t="str">
        <f t="shared" si="102"/>
        <v>Yes</v>
      </c>
      <c r="AB201" t="str">
        <f t="shared" si="103"/>
        <v/>
      </c>
      <c r="AC201" t="str">
        <f t="shared" si="104"/>
        <v/>
      </c>
      <c r="AD201">
        <f t="shared" si="105"/>
        <v>1</v>
      </c>
      <c r="AE201" t="str">
        <f t="shared" si="106"/>
        <v/>
      </c>
      <c r="AG201">
        <f t="shared" si="107"/>
        <v>1</v>
      </c>
      <c r="AH201" t="str">
        <f t="shared" si="108"/>
        <v>Yes</v>
      </c>
      <c r="AI201">
        <f t="shared" si="109"/>
        <v>1</v>
      </c>
      <c r="AJ201">
        <f t="shared" si="110"/>
        <v>1.0002009999999999</v>
      </c>
      <c r="AK201" t="str">
        <f t="shared" si="111"/>
        <v/>
      </c>
      <c r="AL201" t="str">
        <f>IF($A201="","",INDEX(games!$J:$J,ROW())&amp;"")</f>
        <v>https://store.steampowered.com/app/325090/Deep_Dungeons_of_Doom/</v>
      </c>
    </row>
    <row r="202" spans="1:38" x14ac:dyDescent="0.25">
      <c r="A202" t="str">
        <f>IF(TRIM(INDEX(games!$A:$A,ROW()))="","",TRIM(INDEX(games!$A:$A,ROW())))</f>
        <v>Deep Rock Galactic: Rogue Core</v>
      </c>
      <c r="B202">
        <f>IF(OR($A202="",INDEX(games!$B:$B,ROW())=""),"",INDEX(games!$B:$B,ROW()))</f>
        <v>2026</v>
      </c>
      <c r="C202" t="str">
        <f>IF(OR($A202="",INDEX(games!$C:$C,ROW())=""),"",INDEX(games!$C:$C,ROW()))</f>
        <v>Action</v>
      </c>
      <c r="D202">
        <f t="shared" si="84"/>
        <v>4</v>
      </c>
      <c r="E202">
        <f t="shared" si="85"/>
        <v>1</v>
      </c>
      <c r="F202">
        <f t="shared" si="86"/>
        <v>32</v>
      </c>
      <c r="G202">
        <f t="shared" si="87"/>
        <v>2026</v>
      </c>
      <c r="H202">
        <f t="shared" si="88"/>
        <v>1.736</v>
      </c>
      <c r="I202" t="e">
        <f t="shared" si="89"/>
        <v>#N/A</v>
      </c>
      <c r="J202" t="e">
        <f t="shared" si="90"/>
        <v>#N/A</v>
      </c>
      <c r="K202" t="e">
        <f t="shared" si="91"/>
        <v>#N/A</v>
      </c>
      <c r="L202" t="e">
        <f t="shared" si="92"/>
        <v>#N/A</v>
      </c>
      <c r="M202" t="e">
        <f t="shared" si="93"/>
        <v>#N/A</v>
      </c>
      <c r="N202" t="e">
        <f t="shared" si="94"/>
        <v>#N/A</v>
      </c>
      <c r="O202">
        <f t="shared" si="95"/>
        <v>4.0002019999999998</v>
      </c>
      <c r="P202" t="str">
        <f>IF(OR($A202="",INDEX(games!$H:$H,ROW())=""),"",INDEX(games!$H:$H,ROW()))</f>
        <v/>
      </c>
      <c r="Q202" t="str">
        <f t="shared" si="96"/>
        <v/>
      </c>
      <c r="T202">
        <f t="shared" si="97"/>
        <v>2003</v>
      </c>
      <c r="U202">
        <f t="shared" si="98"/>
        <v>2015</v>
      </c>
      <c r="V202">
        <f t="shared" si="99"/>
        <v>12</v>
      </c>
      <c r="W202" t="str">
        <f>IF(TRIM(INDEX(connections!$A:$A,ROW()))="","",TRIM(INDEX(connections!$A:$A,ROW())))</f>
        <v>Powder</v>
      </c>
      <c r="X202" t="str">
        <f>IF($W202="","",TRIM(INDEX(connections!$B:$B,ROW())))</f>
        <v>Catacomb Kids</v>
      </c>
      <c r="Y202">
        <f t="shared" si="100"/>
        <v>613</v>
      </c>
      <c r="Z202">
        <f t="shared" si="101"/>
        <v>116</v>
      </c>
      <c r="AA202" t="str">
        <f t="shared" si="102"/>
        <v>Yes</v>
      </c>
      <c r="AB202" t="str">
        <f t="shared" si="103"/>
        <v/>
      </c>
      <c r="AC202" t="str">
        <f t="shared" si="104"/>
        <v/>
      </c>
      <c r="AD202">
        <f t="shared" si="105"/>
        <v>1</v>
      </c>
      <c r="AE202" t="str">
        <f t="shared" si="106"/>
        <v/>
      </c>
      <c r="AG202">
        <f t="shared" si="107"/>
        <v>3</v>
      </c>
      <c r="AH202" t="str">
        <f t="shared" si="108"/>
        <v/>
      </c>
      <c r="AI202" t="str">
        <f t="shared" si="109"/>
        <v/>
      </c>
      <c r="AJ202" t="str">
        <f t="shared" si="110"/>
        <v/>
      </c>
      <c r="AK202">
        <f t="shared" si="111"/>
        <v>3.0002019999999998</v>
      </c>
      <c r="AL202" t="str">
        <f>IF($A202="","",INDEX(games!$J:$J,ROW())&amp;"")</f>
        <v>https://store.steampowered.com/app/2605790/Deep_Rock_Galactic_Rogue_Core/</v>
      </c>
    </row>
    <row r="203" spans="1:38" x14ac:dyDescent="0.25">
      <c r="A203" t="str">
        <f>IF(TRIM(INDEX(games!$A:$A,ROW()))="","",TRIM(INDEX(games!$A:$A,ROW())))</f>
        <v>Deep Rock Galactic: Survivor</v>
      </c>
      <c r="B203">
        <f>IF(OR($A203="",INDEX(games!$B:$B,ROW())=""),"",INDEX(games!$B:$B,ROW()))</f>
        <v>2024</v>
      </c>
      <c r="C203" t="str">
        <f>IF(OR($A203="",INDEX(games!$C:$C,ROW())=""),"",INDEX(games!$C:$C,ROW()))</f>
        <v>Action</v>
      </c>
      <c r="D203">
        <f t="shared" si="84"/>
        <v>5</v>
      </c>
      <c r="E203">
        <f t="shared" si="85"/>
        <v>1</v>
      </c>
      <c r="F203">
        <f t="shared" si="86"/>
        <v>33</v>
      </c>
      <c r="G203">
        <f t="shared" si="87"/>
        <v>2024</v>
      </c>
      <c r="H203">
        <f t="shared" si="88"/>
        <v>1.7589999999999999</v>
      </c>
      <c r="I203" t="e">
        <f t="shared" si="89"/>
        <v>#N/A</v>
      </c>
      <c r="J203" t="e">
        <f t="shared" si="90"/>
        <v>#N/A</v>
      </c>
      <c r="K203" t="e">
        <f t="shared" si="91"/>
        <v>#N/A</v>
      </c>
      <c r="L203" t="e">
        <f t="shared" si="92"/>
        <v>#N/A</v>
      </c>
      <c r="M203" t="e">
        <f t="shared" si="93"/>
        <v>#N/A</v>
      </c>
      <c r="N203" t="e">
        <f t="shared" si="94"/>
        <v>#N/A</v>
      </c>
      <c r="O203">
        <f t="shared" si="95"/>
        <v>5.000203</v>
      </c>
      <c r="P203" t="str">
        <f>IF(OR($A203="",INDEX(games!$H:$H,ROW())=""),"",INDEX(games!$H:$H,ROW()))</f>
        <v>Yes</v>
      </c>
      <c r="Q203">
        <f t="shared" si="96"/>
        <v>5.000203</v>
      </c>
      <c r="T203">
        <f t="shared" si="97"/>
        <v>2008</v>
      </c>
      <c r="U203">
        <f t="shared" si="98"/>
        <v>2015</v>
      </c>
      <c r="V203">
        <f t="shared" si="99"/>
        <v>7</v>
      </c>
      <c r="W203" t="str">
        <f>IF(TRIM(INDEX(connections!$A:$A,ROW()))="","",TRIM(INDEX(connections!$A:$A,ROW())))</f>
        <v>Spelunky Classic</v>
      </c>
      <c r="X203" t="str">
        <f>IF($W203="","",TRIM(INDEX(connections!$B:$B,ROW())))</f>
        <v>Catacomb Kids</v>
      </c>
      <c r="Y203">
        <f t="shared" si="100"/>
        <v>763</v>
      </c>
      <c r="Z203">
        <f t="shared" si="101"/>
        <v>116</v>
      </c>
      <c r="AA203" t="str">
        <f t="shared" si="102"/>
        <v>Yes</v>
      </c>
      <c r="AB203" t="str">
        <f t="shared" si="103"/>
        <v/>
      </c>
      <c r="AC203" t="str">
        <f t="shared" si="104"/>
        <v/>
      </c>
      <c r="AD203">
        <f t="shared" si="105"/>
        <v>0</v>
      </c>
      <c r="AE203" t="str">
        <f t="shared" si="106"/>
        <v/>
      </c>
      <c r="AG203">
        <f t="shared" si="107"/>
        <v>2</v>
      </c>
      <c r="AH203" t="str">
        <f t="shared" si="108"/>
        <v>Yes</v>
      </c>
      <c r="AI203">
        <f t="shared" si="109"/>
        <v>2</v>
      </c>
      <c r="AJ203">
        <f t="shared" si="110"/>
        <v>2.000203</v>
      </c>
      <c r="AK203" t="str">
        <f t="shared" si="111"/>
        <v/>
      </c>
      <c r="AL203" t="str">
        <f>IF($A203="","",INDEX(games!$J:$J,ROW())&amp;"")</f>
        <v>https://store.steampowered.com/app/2321470/Deep_Rock_Galactic_Survivor/</v>
      </c>
    </row>
    <row r="204" spans="1:38" x14ac:dyDescent="0.25">
      <c r="A204" t="str">
        <f>IF(TRIM(INDEX(games!$A:$A,ROW()))="","",TRIM(INDEX(games!$A:$A,ROW())))</f>
        <v>Deep Sky Derelicts</v>
      </c>
      <c r="B204">
        <f>IF(OR($A204="",INDEX(games!$B:$B,ROW())=""),"",INDEX(games!$B:$B,ROW()))</f>
        <v>2018</v>
      </c>
      <c r="C204" t="str">
        <f>IF(OR($A204="",INDEX(games!$C:$C,ROW())=""),"",INDEX(games!$C:$C,ROW()))</f>
        <v>Deckbuilder</v>
      </c>
      <c r="D204">
        <f t="shared" si="84"/>
        <v>3</v>
      </c>
      <c r="E204">
        <f t="shared" si="85"/>
        <v>3</v>
      </c>
      <c r="F204">
        <f t="shared" si="86"/>
        <v>0</v>
      </c>
      <c r="G204" t="e">
        <f t="shared" si="87"/>
        <v>#N/A</v>
      </c>
      <c r="H204" t="e">
        <f t="shared" si="88"/>
        <v>#N/A</v>
      </c>
      <c r="I204" t="e">
        <f t="shared" si="89"/>
        <v>#N/A</v>
      </c>
      <c r="J204" t="e">
        <f t="shared" si="90"/>
        <v>#N/A</v>
      </c>
      <c r="K204">
        <f t="shared" si="91"/>
        <v>2018</v>
      </c>
      <c r="L204">
        <f t="shared" si="92"/>
        <v>3</v>
      </c>
      <c r="M204" t="e">
        <f t="shared" si="93"/>
        <v>#N/A</v>
      </c>
      <c r="N204" t="e">
        <f t="shared" si="94"/>
        <v>#N/A</v>
      </c>
      <c r="O204">
        <f t="shared" si="95"/>
        <v>3.0002040000000001</v>
      </c>
      <c r="P204" t="str">
        <f>IF(OR($A204="",INDEX(games!$H:$H,ROW())=""),"",INDEX(games!$H:$H,ROW()))</f>
        <v/>
      </c>
      <c r="Q204" t="str">
        <f t="shared" si="96"/>
        <v/>
      </c>
      <c r="T204">
        <f t="shared" si="97"/>
        <v>2023</v>
      </c>
      <c r="U204">
        <f t="shared" si="98"/>
        <v>2025</v>
      </c>
      <c r="V204">
        <f t="shared" si="99"/>
        <v>2</v>
      </c>
      <c r="W204" t="str">
        <f>IF(TRIM(INDEX(connections!$A:$A,ROW()))="","",TRIM(INDEX(connections!$A:$A,ROW())))</f>
        <v>Balatro</v>
      </c>
      <c r="X204" t="str">
        <f>IF($W204="","",TRIM(INDEX(connections!$B:$B,ROW())))</f>
        <v>Cats &amp; Dice</v>
      </c>
      <c r="Y204">
        <f t="shared" si="100"/>
        <v>55</v>
      </c>
      <c r="Z204">
        <f t="shared" si="101"/>
        <v>117</v>
      </c>
      <c r="AA204" t="str">
        <f t="shared" si="102"/>
        <v>Yes</v>
      </c>
      <c r="AB204" t="str">
        <f t="shared" si="103"/>
        <v>Yes</v>
      </c>
      <c r="AC204">
        <f t="shared" si="104"/>
        <v>1</v>
      </c>
      <c r="AD204">
        <f t="shared" si="105"/>
        <v>0</v>
      </c>
      <c r="AE204" t="str">
        <f t="shared" si="106"/>
        <v/>
      </c>
      <c r="AG204">
        <f t="shared" si="107"/>
        <v>3</v>
      </c>
      <c r="AH204" t="str">
        <f t="shared" si="108"/>
        <v/>
      </c>
      <c r="AI204" t="str">
        <f t="shared" si="109"/>
        <v/>
      </c>
      <c r="AJ204" t="str">
        <f t="shared" si="110"/>
        <v/>
      </c>
      <c r="AK204">
        <f t="shared" si="111"/>
        <v>3.0002040000000001</v>
      </c>
      <c r="AL204" t="str">
        <f>IF($A204="","",INDEX(games!$J:$J,ROW())&amp;"")</f>
        <v/>
      </c>
    </row>
    <row r="205" spans="1:38" x14ac:dyDescent="0.25">
      <c r="A205" t="str">
        <f>IF(TRIM(INDEX(games!$A:$A,ROW()))="","",TRIM(INDEX(games!$A:$A,ROW())))</f>
        <v>Deepest Chamber: Resurrection</v>
      </c>
      <c r="B205">
        <f>IF(OR($A205="",INDEX(games!$B:$B,ROW())=""),"",INDEX(games!$B:$B,ROW()))</f>
        <v>2021</v>
      </c>
      <c r="C205" t="str">
        <f>IF(OR($A205="",INDEX(games!$C:$C,ROW())=""),"",INDEX(games!$C:$C,ROW()))</f>
        <v>Deckbuilder</v>
      </c>
      <c r="D205">
        <f t="shared" si="84"/>
        <v>1</v>
      </c>
      <c r="E205">
        <f t="shared" si="85"/>
        <v>3</v>
      </c>
      <c r="F205">
        <f t="shared" si="86"/>
        <v>1</v>
      </c>
      <c r="G205" t="e">
        <f t="shared" si="87"/>
        <v>#N/A</v>
      </c>
      <c r="H205" t="e">
        <f t="shared" si="88"/>
        <v>#N/A</v>
      </c>
      <c r="I205" t="e">
        <f t="shared" si="89"/>
        <v>#N/A</v>
      </c>
      <c r="J205" t="e">
        <f t="shared" si="90"/>
        <v>#N/A</v>
      </c>
      <c r="K205">
        <f t="shared" si="91"/>
        <v>2021</v>
      </c>
      <c r="L205">
        <f t="shared" si="92"/>
        <v>3.0230000000000001</v>
      </c>
      <c r="M205" t="e">
        <f t="shared" si="93"/>
        <v>#N/A</v>
      </c>
      <c r="N205" t="e">
        <f t="shared" si="94"/>
        <v>#N/A</v>
      </c>
      <c r="O205">
        <f t="shared" si="95"/>
        <v>1.000205</v>
      </c>
      <c r="P205" t="str">
        <f>IF(OR($A205="",INDEX(games!$H:$H,ROW())=""),"",INDEX(games!$H:$H,ROW()))</f>
        <v>Yes</v>
      </c>
      <c r="Q205">
        <f t="shared" si="96"/>
        <v>1.000205</v>
      </c>
      <c r="T205">
        <f t="shared" si="97"/>
        <v>2018</v>
      </c>
      <c r="U205">
        <f t="shared" si="98"/>
        <v>2025</v>
      </c>
      <c r="V205">
        <f t="shared" si="99"/>
        <v>7</v>
      </c>
      <c r="W205" t="str">
        <f>IF(TRIM(INDEX(connections!$A:$A,ROW()))="","",TRIM(INDEX(connections!$A:$A,ROW())))</f>
        <v>Slice &amp; Dice</v>
      </c>
      <c r="X205" t="str">
        <f>IF($W205="","",TRIM(INDEX(connections!$B:$B,ROW())))</f>
        <v>Cats &amp; Dice</v>
      </c>
      <c r="Y205">
        <f t="shared" si="100"/>
        <v>738</v>
      </c>
      <c r="Z205">
        <f t="shared" si="101"/>
        <v>117</v>
      </c>
      <c r="AA205" t="str">
        <f t="shared" si="102"/>
        <v>Yes</v>
      </c>
      <c r="AB205" t="str">
        <f t="shared" si="103"/>
        <v>Yes</v>
      </c>
      <c r="AC205">
        <f t="shared" si="104"/>
        <v>1</v>
      </c>
      <c r="AD205">
        <f t="shared" si="105"/>
        <v>1</v>
      </c>
      <c r="AE205" t="str">
        <f t="shared" si="106"/>
        <v/>
      </c>
      <c r="AG205">
        <f t="shared" si="107"/>
        <v>1</v>
      </c>
      <c r="AH205" t="str">
        <f t="shared" si="108"/>
        <v>Yes</v>
      </c>
      <c r="AI205">
        <f t="shared" si="109"/>
        <v>1</v>
      </c>
      <c r="AJ205">
        <f t="shared" si="110"/>
        <v>1.000205</v>
      </c>
      <c r="AK205" t="str">
        <f t="shared" si="111"/>
        <v/>
      </c>
      <c r="AL205" t="str">
        <f>IF($A205="","",INDEX(games!$J:$J,ROW())&amp;"")</f>
        <v>https://store.steampowered.com/app/1552080/Deepest_Chamber_Resurrection/</v>
      </c>
    </row>
    <row r="206" spans="1:38" x14ac:dyDescent="0.25">
      <c r="A206" t="str">
        <f>IF(TRIM(INDEX(games!$A:$A,ROW()))="","",TRIM(INDEX(games!$A:$A,ROW())))</f>
        <v>Delver</v>
      </c>
      <c r="B206">
        <f>IF(OR($A206="",INDEX(games!$B:$B,ROW())=""),"",INDEX(games!$B:$B,ROW()))</f>
        <v>2012</v>
      </c>
      <c r="C206" t="str">
        <f>IF(OR($A206="",INDEX(games!$C:$C,ROW())=""),"",INDEX(games!$C:$C,ROW()))</f>
        <v>Action</v>
      </c>
      <c r="D206">
        <f t="shared" si="84"/>
        <v>4</v>
      </c>
      <c r="E206">
        <f t="shared" si="85"/>
        <v>1</v>
      </c>
      <c r="F206">
        <f t="shared" si="86"/>
        <v>2</v>
      </c>
      <c r="G206">
        <f t="shared" si="87"/>
        <v>2012</v>
      </c>
      <c r="H206">
        <f t="shared" si="88"/>
        <v>1.046</v>
      </c>
      <c r="I206" t="e">
        <f t="shared" si="89"/>
        <v>#N/A</v>
      </c>
      <c r="J206" t="e">
        <f t="shared" si="90"/>
        <v>#N/A</v>
      </c>
      <c r="K206" t="e">
        <f t="shared" si="91"/>
        <v>#N/A</v>
      </c>
      <c r="L206" t="e">
        <f t="shared" si="92"/>
        <v>#N/A</v>
      </c>
      <c r="M206" t="e">
        <f t="shared" si="93"/>
        <v>#N/A</v>
      </c>
      <c r="N206" t="e">
        <f t="shared" si="94"/>
        <v>#N/A</v>
      </c>
      <c r="O206">
        <f t="shared" si="95"/>
        <v>4.0002060000000004</v>
      </c>
      <c r="P206" t="str">
        <f>IF(OR($A206="",INDEX(games!$H:$H,ROW())=""),"",INDEX(games!$H:$H,ROW()))</f>
        <v/>
      </c>
      <c r="Q206" t="str">
        <f t="shared" si="96"/>
        <v/>
      </c>
      <c r="T206">
        <f t="shared" si="97"/>
        <v>1980</v>
      </c>
      <c r="U206">
        <f t="shared" si="98"/>
        <v>1991</v>
      </c>
      <c r="V206">
        <f t="shared" si="99"/>
        <v>11</v>
      </c>
      <c r="W206" t="str">
        <f>IF(TRIM(INDEX(connections!$A:$A,ROW()))="","",TRIM(INDEX(connections!$A:$A,ROW())))</f>
        <v>Rogue</v>
      </c>
      <c r="X206" t="str">
        <f>IF($W206="","",TRIM(INDEX(connections!$B:$B,ROW())))</f>
        <v>Cave Noire</v>
      </c>
      <c r="Y206">
        <f t="shared" si="100"/>
        <v>659</v>
      </c>
      <c r="Z206">
        <f t="shared" si="101"/>
        <v>118</v>
      </c>
      <c r="AA206" t="str">
        <f t="shared" si="102"/>
        <v>Yes</v>
      </c>
      <c r="AB206" t="str">
        <f t="shared" si="103"/>
        <v>Yes</v>
      </c>
      <c r="AC206">
        <f t="shared" si="104"/>
        <v>1</v>
      </c>
      <c r="AD206">
        <f t="shared" si="105"/>
        <v>0</v>
      </c>
      <c r="AE206" t="str">
        <f t="shared" si="106"/>
        <v/>
      </c>
      <c r="AG206">
        <f t="shared" si="107"/>
        <v>3</v>
      </c>
      <c r="AH206" t="str">
        <f t="shared" si="108"/>
        <v/>
      </c>
      <c r="AI206" t="str">
        <f t="shared" si="109"/>
        <v/>
      </c>
      <c r="AJ206" t="str">
        <f t="shared" si="110"/>
        <v/>
      </c>
      <c r="AK206">
        <f t="shared" si="111"/>
        <v>3.0002059999999999</v>
      </c>
      <c r="AL206" t="str">
        <f>IF($A206="","",INDEX(games!$J:$J,ROW())&amp;"")</f>
        <v/>
      </c>
    </row>
    <row r="207" spans="1:38" x14ac:dyDescent="0.25">
      <c r="A207" t="str">
        <f>IF(TRIM(INDEX(games!$A:$A,ROW()))="","",TRIM(INDEX(games!$A:$A,ROW())))</f>
        <v>Demon Lord: Just a Block</v>
      </c>
      <c r="B207">
        <f>IF(OR($A207="",INDEX(games!$B:$B,ROW())=""),"",INDEX(games!$B:$B,ROW()))</f>
        <v>2026</v>
      </c>
      <c r="C207" t="str">
        <f>IF(OR($A207="",INDEX(games!$C:$C,ROW())=""),"",INDEX(games!$C:$C,ROW()))</f>
        <v>Traditional</v>
      </c>
      <c r="D207">
        <f t="shared" si="84"/>
        <v>2</v>
      </c>
      <c r="E207">
        <f t="shared" si="85"/>
        <v>4</v>
      </c>
      <c r="F207">
        <f t="shared" si="86"/>
        <v>3</v>
      </c>
      <c r="G207" t="e">
        <f t="shared" si="87"/>
        <v>#N/A</v>
      </c>
      <c r="H207" t="e">
        <f t="shared" si="88"/>
        <v>#N/A</v>
      </c>
      <c r="I207" t="e">
        <f t="shared" si="89"/>
        <v>#N/A</v>
      </c>
      <c r="J207" t="e">
        <f t="shared" si="90"/>
        <v>#N/A</v>
      </c>
      <c r="K207" t="e">
        <f t="shared" si="91"/>
        <v>#N/A</v>
      </c>
      <c r="L207" t="e">
        <f t="shared" si="92"/>
        <v>#N/A</v>
      </c>
      <c r="M207">
        <f t="shared" si="93"/>
        <v>2026</v>
      </c>
      <c r="N207">
        <f t="shared" si="94"/>
        <v>4.069</v>
      </c>
      <c r="O207">
        <f t="shared" si="95"/>
        <v>2.0002070000000001</v>
      </c>
      <c r="P207" t="str">
        <f>IF(OR($A207="",INDEX(games!$H:$H,ROW())=""),"",INDEX(games!$H:$H,ROW()))</f>
        <v>Yes</v>
      </c>
      <c r="Q207">
        <f t="shared" si="96"/>
        <v>2.0002070000000001</v>
      </c>
      <c r="T207">
        <f t="shared" si="97"/>
        <v>2008</v>
      </c>
      <c r="U207">
        <f t="shared" si="98"/>
        <v>2017</v>
      </c>
      <c r="V207">
        <f t="shared" si="99"/>
        <v>9</v>
      </c>
      <c r="W207" t="str">
        <f>IF(TRIM(INDEX(connections!$A:$A,ROW()))="","",TRIM(INDEX(connections!$A:$A,ROW())))</f>
        <v>Spelunky Classic</v>
      </c>
      <c r="X207" t="str">
        <f>IF($W207="","",TRIM(INDEX(connections!$B:$B,ROW())))</f>
        <v>Caveblazers</v>
      </c>
      <c r="Y207">
        <f t="shared" si="100"/>
        <v>763</v>
      </c>
      <c r="Z207">
        <f t="shared" si="101"/>
        <v>119</v>
      </c>
      <c r="AA207" t="str">
        <f t="shared" si="102"/>
        <v>Yes</v>
      </c>
      <c r="AB207" t="str">
        <f t="shared" si="103"/>
        <v>Yes</v>
      </c>
      <c r="AC207">
        <f t="shared" si="104"/>
        <v>1</v>
      </c>
      <c r="AD207">
        <f t="shared" si="105"/>
        <v>0</v>
      </c>
      <c r="AE207" t="str">
        <f t="shared" si="106"/>
        <v/>
      </c>
      <c r="AG207">
        <f t="shared" si="107"/>
        <v>2</v>
      </c>
      <c r="AH207" t="str">
        <f t="shared" si="108"/>
        <v>Yes</v>
      </c>
      <c r="AI207">
        <f t="shared" si="109"/>
        <v>2</v>
      </c>
      <c r="AJ207">
        <f t="shared" si="110"/>
        <v>2.0002070000000001</v>
      </c>
      <c r="AK207" t="str">
        <f t="shared" si="111"/>
        <v/>
      </c>
      <c r="AL207" t="str">
        <f>IF($A207="","",INDEX(games!$J:$J,ROW())&amp;"")</f>
        <v>https://store.steampowered.com/app/3720420/Demon_Lord_Just_a_Block/</v>
      </c>
    </row>
    <row r="208" spans="1:38" x14ac:dyDescent="0.25">
      <c r="A208" t="str">
        <f>IF(TRIM(INDEX(games!$A:$A,ROW()))="","",TRIM(INDEX(games!$A:$A,ROW())))</f>
        <v>DemonCrawl</v>
      </c>
      <c r="B208">
        <f>IF(OR($A208="",INDEX(games!$B:$B,ROW())=""),"",INDEX(games!$B:$B,ROW()))</f>
        <v>2019</v>
      </c>
      <c r="C208" t="str">
        <f>IF(OR($A208="",INDEX(games!$C:$C,ROW())=""),"",INDEX(games!$C:$C,ROW()))</f>
        <v>Strategy</v>
      </c>
      <c r="D208">
        <f t="shared" si="84"/>
        <v>1</v>
      </c>
      <c r="E208">
        <f t="shared" si="85"/>
        <v>2</v>
      </c>
      <c r="F208">
        <f t="shared" si="86"/>
        <v>4</v>
      </c>
      <c r="G208" t="e">
        <f t="shared" si="87"/>
        <v>#N/A</v>
      </c>
      <c r="H208" t="e">
        <f t="shared" si="88"/>
        <v>#N/A</v>
      </c>
      <c r="I208">
        <f t="shared" si="89"/>
        <v>2019</v>
      </c>
      <c r="J208">
        <f t="shared" si="90"/>
        <v>2.0920000000000001</v>
      </c>
      <c r="K208" t="e">
        <f t="shared" si="91"/>
        <v>#N/A</v>
      </c>
      <c r="L208" t="e">
        <f t="shared" si="92"/>
        <v>#N/A</v>
      </c>
      <c r="M208" t="e">
        <f t="shared" si="93"/>
        <v>#N/A</v>
      </c>
      <c r="N208" t="e">
        <f t="shared" si="94"/>
        <v>#N/A</v>
      </c>
      <c r="O208">
        <f t="shared" si="95"/>
        <v>1.000208</v>
      </c>
      <c r="P208" t="str">
        <f>IF(OR($A208="",INDEX(games!$H:$H,ROW())=""),"",INDEX(games!$H:$H,ROW()))</f>
        <v/>
      </c>
      <c r="Q208" t="str">
        <f t="shared" si="96"/>
        <v/>
      </c>
      <c r="T208">
        <f t="shared" si="97"/>
        <v>1994</v>
      </c>
      <c r="U208">
        <f t="shared" si="98"/>
        <v>2010</v>
      </c>
      <c r="V208">
        <f t="shared" si="99"/>
        <v>16</v>
      </c>
      <c r="W208" t="str">
        <f>IF(TRIM(INDEX(connections!$A:$A,ROW()))="","",TRIM(INDEX(connections!$A:$A,ROW())))</f>
        <v>Ancient Domains of Mystery</v>
      </c>
      <c r="X208" t="str">
        <f>IF($W208="","",TRIM(INDEX(connections!$B:$B,ROW())))</f>
        <v>Caves of Qud</v>
      </c>
      <c r="Y208">
        <f t="shared" si="100"/>
        <v>24</v>
      </c>
      <c r="Z208">
        <f t="shared" si="101"/>
        <v>120</v>
      </c>
      <c r="AA208" t="str">
        <f t="shared" si="102"/>
        <v>Yes</v>
      </c>
      <c r="AB208" t="str">
        <f t="shared" si="103"/>
        <v>Yes</v>
      </c>
      <c r="AC208">
        <f t="shared" si="104"/>
        <v>1</v>
      </c>
      <c r="AD208">
        <f t="shared" si="105"/>
        <v>0</v>
      </c>
      <c r="AE208" t="str">
        <f t="shared" si="106"/>
        <v/>
      </c>
      <c r="AG208">
        <f t="shared" si="107"/>
        <v>1</v>
      </c>
      <c r="AH208" t="str">
        <f t="shared" si="108"/>
        <v/>
      </c>
      <c r="AI208" t="str">
        <f t="shared" si="109"/>
        <v/>
      </c>
      <c r="AJ208" t="str">
        <f t="shared" si="110"/>
        <v/>
      </c>
      <c r="AK208">
        <f t="shared" si="111"/>
        <v>1.000208</v>
      </c>
      <c r="AL208" t="str">
        <f>IF($A208="","",INDEX(games!$J:$J,ROW())&amp;"")</f>
        <v/>
      </c>
    </row>
    <row r="209" spans="1:38" x14ac:dyDescent="0.25">
      <c r="A209" t="str">
        <f>IF(TRIM(INDEX(games!$A:$A,ROW()))="","",TRIM(INDEX(games!$A:$A,ROW())))</f>
        <v>Demonic Mahjong</v>
      </c>
      <c r="B209">
        <f>IF(OR($A209="",INDEX(games!$B:$B,ROW())=""),"",INDEX(games!$B:$B,ROW()))</f>
        <v>2025</v>
      </c>
      <c r="C209" t="str">
        <f>IF(OR($A209="",INDEX(games!$C:$C,ROW())=""),"",INDEX(games!$C:$C,ROW()))</f>
        <v>Deckbuilder</v>
      </c>
      <c r="D209">
        <f t="shared" si="84"/>
        <v>1</v>
      </c>
      <c r="E209">
        <f t="shared" si="85"/>
        <v>3</v>
      </c>
      <c r="F209">
        <f t="shared" si="86"/>
        <v>5</v>
      </c>
      <c r="G209" t="e">
        <f t="shared" si="87"/>
        <v>#N/A</v>
      </c>
      <c r="H209" t="e">
        <f t="shared" si="88"/>
        <v>#N/A</v>
      </c>
      <c r="I209" t="e">
        <f t="shared" si="89"/>
        <v>#N/A</v>
      </c>
      <c r="J209" t="e">
        <f t="shared" si="90"/>
        <v>#N/A</v>
      </c>
      <c r="K209">
        <f t="shared" si="91"/>
        <v>2025</v>
      </c>
      <c r="L209">
        <f t="shared" si="92"/>
        <v>3.1150000000000002</v>
      </c>
      <c r="M209" t="e">
        <f t="shared" si="93"/>
        <v>#N/A</v>
      </c>
      <c r="N209" t="e">
        <f t="shared" si="94"/>
        <v>#N/A</v>
      </c>
      <c r="O209">
        <f t="shared" si="95"/>
        <v>1.0002089999999999</v>
      </c>
      <c r="P209" t="str">
        <f>IF(OR($A209="",INDEX(games!$H:$H,ROW())=""),"",INDEX(games!$H:$H,ROW()))</f>
        <v>Yes</v>
      </c>
      <c r="Q209">
        <f t="shared" si="96"/>
        <v>1.0002089999999999</v>
      </c>
      <c r="T209">
        <f t="shared" si="97"/>
        <v>2006</v>
      </c>
      <c r="U209">
        <f t="shared" si="98"/>
        <v>2010</v>
      </c>
      <c r="V209">
        <f t="shared" si="99"/>
        <v>4</v>
      </c>
      <c r="W209" t="str">
        <f>IF(TRIM(INDEX(connections!$A:$A,ROW()))="","",TRIM(INDEX(connections!$A:$A,ROW())))</f>
        <v>Dwarf Fortress</v>
      </c>
      <c r="X209" t="str">
        <f>IF($W209="","",TRIM(INDEX(connections!$B:$B,ROW())))</f>
        <v>Caves of Qud</v>
      </c>
      <c r="Y209">
        <f t="shared" si="100"/>
        <v>269</v>
      </c>
      <c r="Z209">
        <f t="shared" si="101"/>
        <v>120</v>
      </c>
      <c r="AA209" t="str">
        <f t="shared" si="102"/>
        <v>Yes</v>
      </c>
      <c r="AB209" t="str">
        <f t="shared" si="103"/>
        <v>Yes</v>
      </c>
      <c r="AC209">
        <f t="shared" si="104"/>
        <v>1</v>
      </c>
      <c r="AD209">
        <f t="shared" si="105"/>
        <v>1</v>
      </c>
      <c r="AE209" t="str">
        <f t="shared" si="106"/>
        <v/>
      </c>
      <c r="AG209">
        <f t="shared" si="107"/>
        <v>1</v>
      </c>
      <c r="AH209" t="str">
        <f t="shared" si="108"/>
        <v>Yes</v>
      </c>
      <c r="AI209">
        <f t="shared" si="109"/>
        <v>1</v>
      </c>
      <c r="AJ209">
        <f t="shared" si="110"/>
        <v>1.0002089999999999</v>
      </c>
      <c r="AK209" t="str">
        <f t="shared" si="111"/>
        <v/>
      </c>
      <c r="AL209" t="str">
        <f>IF($A209="","",INDEX(games!$J:$J,ROW())&amp;"")</f>
        <v>https://store.steampowered.com/app/3444020/Demonic_Mahjong/</v>
      </c>
    </row>
    <row r="210" spans="1:38" x14ac:dyDescent="0.25">
      <c r="A210" t="str">
        <f>IF(TRIM(INDEX(games!$A:$A,ROW()))="","",TRIM(INDEX(games!$A:$A,ROW())))</f>
        <v>Demonlore</v>
      </c>
      <c r="B210">
        <f>IF(OR($A210="",INDEX(games!$B:$B,ROW())=""),"",INDEX(games!$B:$B,ROW()))</f>
        <v>2022</v>
      </c>
      <c r="C210" t="str">
        <f>IF(OR($A210="",INDEX(games!$C:$C,ROW())=""),"",INDEX(games!$C:$C,ROW()))</f>
        <v>Strategy</v>
      </c>
      <c r="D210">
        <f t="shared" si="84"/>
        <v>1</v>
      </c>
      <c r="E210">
        <f t="shared" si="85"/>
        <v>2</v>
      </c>
      <c r="F210">
        <f t="shared" si="86"/>
        <v>6</v>
      </c>
      <c r="G210" t="e">
        <f t="shared" si="87"/>
        <v>#N/A</v>
      </c>
      <c r="H210" t="e">
        <f t="shared" si="88"/>
        <v>#N/A</v>
      </c>
      <c r="I210">
        <f t="shared" si="89"/>
        <v>2022</v>
      </c>
      <c r="J210">
        <f t="shared" si="90"/>
        <v>2.1379999999999999</v>
      </c>
      <c r="K210" t="e">
        <f t="shared" si="91"/>
        <v>#N/A</v>
      </c>
      <c r="L210" t="e">
        <f t="shared" si="92"/>
        <v>#N/A</v>
      </c>
      <c r="M210" t="e">
        <f t="shared" si="93"/>
        <v>#N/A</v>
      </c>
      <c r="N210" t="e">
        <f t="shared" si="94"/>
        <v>#N/A</v>
      </c>
      <c r="O210">
        <f t="shared" si="95"/>
        <v>1.00021</v>
      </c>
      <c r="P210" t="str">
        <f>IF(OR($A210="",INDEX(games!$H:$H,ROW())=""),"",INDEX(games!$H:$H,ROW()))</f>
        <v>Yes</v>
      </c>
      <c r="Q210">
        <f t="shared" si="96"/>
        <v>1.00021</v>
      </c>
      <c r="T210">
        <f t="shared" si="97"/>
        <v>1987</v>
      </c>
      <c r="U210">
        <f t="shared" si="98"/>
        <v>2010</v>
      </c>
      <c r="V210">
        <f t="shared" si="99"/>
        <v>23</v>
      </c>
      <c r="W210" t="str">
        <f>IF(TRIM(INDEX(connections!$A:$A,ROW()))="","",TRIM(INDEX(connections!$A:$A,ROW())))</f>
        <v>Omega</v>
      </c>
      <c r="X210" t="str">
        <f>IF($W210="","",TRIM(INDEX(connections!$B:$B,ROW())))</f>
        <v>Caves of Qud</v>
      </c>
      <c r="Y210">
        <f t="shared" si="100"/>
        <v>559</v>
      </c>
      <c r="Z210">
        <f t="shared" si="101"/>
        <v>120</v>
      </c>
      <c r="AA210" t="str">
        <f t="shared" si="102"/>
        <v>Yes</v>
      </c>
      <c r="AB210" t="str">
        <f t="shared" si="103"/>
        <v>Yes</v>
      </c>
      <c r="AC210">
        <f t="shared" si="104"/>
        <v>1</v>
      </c>
      <c r="AD210">
        <f t="shared" si="105"/>
        <v>0</v>
      </c>
      <c r="AE210" t="str">
        <f t="shared" si="106"/>
        <v/>
      </c>
      <c r="AG210">
        <f t="shared" si="107"/>
        <v>1</v>
      </c>
      <c r="AH210" t="str">
        <f t="shared" si="108"/>
        <v>Yes</v>
      </c>
      <c r="AI210">
        <f t="shared" si="109"/>
        <v>1</v>
      </c>
      <c r="AJ210">
        <f t="shared" si="110"/>
        <v>1.00021</v>
      </c>
      <c r="AK210" t="str">
        <f t="shared" si="111"/>
        <v/>
      </c>
      <c r="AL210" t="str">
        <f>IF($A210="","",INDEX(games!$J:$J,ROW())&amp;"")</f>
        <v>https://store.steampowered.com/app/1588340/Demonlore/</v>
      </c>
    </row>
    <row r="211" spans="1:38" x14ac:dyDescent="0.25">
      <c r="A211" t="str">
        <f>IF(TRIM(INDEX(games!$A:$A,ROW()))="","",TRIM(INDEX(games!$A:$A,ROW())))</f>
        <v>Desktop Dungeons</v>
      </c>
      <c r="B211">
        <f>IF(OR($A211="",INDEX(games!$B:$B,ROW())=""),"",INDEX(games!$B:$B,ROW()))</f>
        <v>2010</v>
      </c>
      <c r="C211" t="str">
        <f>IF(OR($A211="",INDEX(games!$C:$C,ROW())=""),"",INDEX(games!$C:$C,ROW()))</f>
        <v>Traditional</v>
      </c>
      <c r="D211">
        <f t="shared" si="84"/>
        <v>5</v>
      </c>
      <c r="E211">
        <f t="shared" si="85"/>
        <v>4</v>
      </c>
      <c r="F211">
        <f t="shared" si="86"/>
        <v>7</v>
      </c>
      <c r="G211" t="e">
        <f t="shared" si="87"/>
        <v>#N/A</v>
      </c>
      <c r="H211" t="e">
        <f t="shared" si="88"/>
        <v>#N/A</v>
      </c>
      <c r="I211" t="e">
        <f t="shared" si="89"/>
        <v>#N/A</v>
      </c>
      <c r="J211" t="e">
        <f t="shared" si="90"/>
        <v>#N/A</v>
      </c>
      <c r="K211" t="e">
        <f t="shared" si="91"/>
        <v>#N/A</v>
      </c>
      <c r="L211" t="e">
        <f t="shared" si="92"/>
        <v>#N/A</v>
      </c>
      <c r="M211">
        <f t="shared" si="93"/>
        <v>2010</v>
      </c>
      <c r="N211">
        <f t="shared" si="94"/>
        <v>4.1609999999999996</v>
      </c>
      <c r="O211">
        <f t="shared" si="95"/>
        <v>5.0002110000000002</v>
      </c>
      <c r="P211" t="str">
        <f>IF(OR($A211="",INDEX(games!$H:$H,ROW())=""),"",INDEX(games!$H:$H,ROW()))</f>
        <v/>
      </c>
      <c r="Q211" t="str">
        <f t="shared" si="96"/>
        <v/>
      </c>
      <c r="T211">
        <f t="shared" si="97"/>
        <v>2016</v>
      </c>
      <c r="U211">
        <f t="shared" si="98"/>
        <v>2020</v>
      </c>
      <c r="V211">
        <f t="shared" si="99"/>
        <v>4</v>
      </c>
      <c r="W211" t="str">
        <f>IF(TRIM(INDEX(connections!$A:$A,ROW()))="","",TRIM(INDEX(connections!$A:$A,ROW())))</f>
        <v>Enter the Gungeon</v>
      </c>
      <c r="X211" t="str">
        <f>IF($W211="","",TRIM(INDEX(connections!$B:$B,ROW())))</f>
        <v>Cavity Busters</v>
      </c>
      <c r="Y211">
        <f t="shared" si="100"/>
        <v>282</v>
      </c>
      <c r="Z211">
        <f t="shared" si="101"/>
        <v>121</v>
      </c>
      <c r="AA211" t="str">
        <f t="shared" si="102"/>
        <v>Yes</v>
      </c>
      <c r="AB211" t="str">
        <f t="shared" si="103"/>
        <v>Yes</v>
      </c>
      <c r="AC211">
        <f t="shared" si="104"/>
        <v>1</v>
      </c>
      <c r="AD211">
        <f t="shared" si="105"/>
        <v>0</v>
      </c>
      <c r="AE211" t="str">
        <f t="shared" si="106"/>
        <v/>
      </c>
      <c r="AG211">
        <f t="shared" si="107"/>
        <v>2</v>
      </c>
      <c r="AH211" t="str">
        <f t="shared" si="108"/>
        <v/>
      </c>
      <c r="AI211" t="str">
        <f t="shared" si="109"/>
        <v/>
      </c>
      <c r="AJ211" t="str">
        <f t="shared" si="110"/>
        <v/>
      </c>
      <c r="AK211">
        <f t="shared" si="111"/>
        <v>2.0002110000000002</v>
      </c>
      <c r="AL211" t="str">
        <f>IF($A211="","",INDEX(games!$J:$J,ROW())&amp;"")</f>
        <v/>
      </c>
    </row>
    <row r="212" spans="1:38" x14ac:dyDescent="0.25">
      <c r="A212" t="str">
        <f>IF(TRIM(INDEX(games!$A:$A,ROW()))="","",TRIM(INDEX(games!$A:$A,ROW())))</f>
        <v>Desktop Survivors 98</v>
      </c>
      <c r="B212">
        <f>IF(OR($A212="",INDEX(games!$B:$B,ROW())=""),"",INDEX(games!$B:$B,ROW()))</f>
        <v>2025</v>
      </c>
      <c r="C212" t="str">
        <f>IF(OR($A212="",INDEX(games!$C:$C,ROW())=""),"",INDEX(games!$C:$C,ROW()))</f>
        <v>Action</v>
      </c>
      <c r="D212">
        <f t="shared" si="84"/>
        <v>1</v>
      </c>
      <c r="E212">
        <f t="shared" si="85"/>
        <v>1</v>
      </c>
      <c r="F212">
        <f t="shared" si="86"/>
        <v>8</v>
      </c>
      <c r="G212">
        <f t="shared" si="87"/>
        <v>2025</v>
      </c>
      <c r="H212">
        <f t="shared" si="88"/>
        <v>1.1839999999999999</v>
      </c>
      <c r="I212" t="e">
        <f t="shared" si="89"/>
        <v>#N/A</v>
      </c>
      <c r="J212" t="e">
        <f t="shared" si="90"/>
        <v>#N/A</v>
      </c>
      <c r="K212" t="e">
        <f t="shared" si="91"/>
        <v>#N/A</v>
      </c>
      <c r="L212" t="e">
        <f t="shared" si="92"/>
        <v>#N/A</v>
      </c>
      <c r="M212" t="e">
        <f t="shared" si="93"/>
        <v>#N/A</v>
      </c>
      <c r="N212" t="e">
        <f t="shared" si="94"/>
        <v>#N/A</v>
      </c>
      <c r="O212">
        <f t="shared" si="95"/>
        <v>1.0002120000000001</v>
      </c>
      <c r="P212" t="str">
        <f>IF(OR($A212="",INDEX(games!$H:$H,ROW())=""),"",INDEX(games!$H:$H,ROW()))</f>
        <v>Yes</v>
      </c>
      <c r="Q212">
        <f t="shared" si="96"/>
        <v>1.0002120000000001</v>
      </c>
      <c r="T212">
        <f t="shared" si="97"/>
        <v>2011</v>
      </c>
      <c r="U212">
        <f t="shared" si="98"/>
        <v>2020</v>
      </c>
      <c r="V212">
        <f t="shared" si="99"/>
        <v>9</v>
      </c>
      <c r="W212" t="str">
        <f>IF(TRIM(INDEX(connections!$A:$A,ROW()))="","",TRIM(INDEX(connections!$A:$A,ROW())))</f>
        <v>The Binding of Isaac</v>
      </c>
      <c r="X212" t="str">
        <f>IF($W212="","",TRIM(INDEX(connections!$B:$B,ROW())))</f>
        <v>Cavity Busters</v>
      </c>
      <c r="Y212">
        <f t="shared" si="100"/>
        <v>824</v>
      </c>
      <c r="Z212">
        <f t="shared" si="101"/>
        <v>121</v>
      </c>
      <c r="AA212" t="str">
        <f t="shared" si="102"/>
        <v>Yes</v>
      </c>
      <c r="AB212" t="str">
        <f t="shared" si="103"/>
        <v>Yes</v>
      </c>
      <c r="AC212">
        <f t="shared" si="104"/>
        <v>1</v>
      </c>
      <c r="AD212">
        <f t="shared" si="105"/>
        <v>0</v>
      </c>
      <c r="AE212" t="str">
        <f t="shared" si="106"/>
        <v/>
      </c>
      <c r="AG212">
        <f t="shared" si="107"/>
        <v>1</v>
      </c>
      <c r="AH212" t="str">
        <f t="shared" si="108"/>
        <v>Yes</v>
      </c>
      <c r="AI212">
        <f t="shared" si="109"/>
        <v>1</v>
      </c>
      <c r="AJ212">
        <f t="shared" si="110"/>
        <v>1.0002120000000001</v>
      </c>
      <c r="AK212" t="str">
        <f t="shared" si="111"/>
        <v/>
      </c>
      <c r="AL212" t="str">
        <f>IF($A212="","",INDEX(games!$J:$J,ROW())&amp;"")</f>
        <v>https://store.steampowered.com/app/3339780/Desktop_Survivors_98/</v>
      </c>
    </row>
    <row r="213" spans="1:38" x14ac:dyDescent="0.25">
      <c r="A213" t="str">
        <f>IF(TRIM(INDEX(games!$A:$A,ROW()))="","",TRIM(INDEX(games!$A:$A,ROW())))</f>
        <v>Despotism 3k</v>
      </c>
      <c r="B213">
        <f>IF(OR($A213="",INDEX(games!$B:$B,ROW())=""),"",INDEX(games!$B:$B,ROW()))</f>
        <v>2018</v>
      </c>
      <c r="C213" t="str">
        <f>IF(OR($A213="",INDEX(games!$C:$C,ROW())=""),"",INDEX(games!$C:$C,ROW()))</f>
        <v>Strategy</v>
      </c>
      <c r="D213">
        <f t="shared" si="84"/>
        <v>1</v>
      </c>
      <c r="E213">
        <f t="shared" si="85"/>
        <v>2</v>
      </c>
      <c r="F213">
        <f t="shared" si="86"/>
        <v>9</v>
      </c>
      <c r="G213" t="e">
        <f t="shared" si="87"/>
        <v>#N/A</v>
      </c>
      <c r="H213" t="e">
        <f t="shared" si="88"/>
        <v>#N/A</v>
      </c>
      <c r="I213">
        <f t="shared" si="89"/>
        <v>2018</v>
      </c>
      <c r="J213">
        <f t="shared" si="90"/>
        <v>2.2069999999999999</v>
      </c>
      <c r="K213" t="e">
        <f t="shared" si="91"/>
        <v>#N/A</v>
      </c>
      <c r="L213" t="e">
        <f t="shared" si="92"/>
        <v>#N/A</v>
      </c>
      <c r="M213" t="e">
        <f t="shared" si="93"/>
        <v>#N/A</v>
      </c>
      <c r="N213" t="e">
        <f t="shared" si="94"/>
        <v>#N/A</v>
      </c>
      <c r="O213">
        <f t="shared" si="95"/>
        <v>1.000213</v>
      </c>
      <c r="P213" t="str">
        <f>IF(OR($A213="",INDEX(games!$H:$H,ROW())=""),"",INDEX(games!$H:$H,ROW()))</f>
        <v/>
      </c>
      <c r="Q213" t="str">
        <f t="shared" si="96"/>
        <v/>
      </c>
      <c r="T213">
        <f t="shared" si="97"/>
        <v>2024</v>
      </c>
      <c r="U213">
        <f t="shared" si="98"/>
        <v>2025</v>
      </c>
      <c r="V213">
        <f t="shared" si="99"/>
        <v>1</v>
      </c>
      <c r="W213" t="str">
        <f>IF(TRIM(INDEX(connections!$A:$A,ROW()))="","",TRIM(INDEX(connections!$A:$A,ROW())))</f>
        <v>Genome Guardian</v>
      </c>
      <c r="X213" t="str">
        <f>IF($W213="","",TRIM(INDEX(connections!$B:$B,ROW())))</f>
        <v>Cell Command</v>
      </c>
      <c r="Y213">
        <f t="shared" si="100"/>
        <v>325</v>
      </c>
      <c r="Z213">
        <f t="shared" si="101"/>
        <v>122</v>
      </c>
      <c r="AA213" t="str">
        <f t="shared" si="102"/>
        <v>Yes</v>
      </c>
      <c r="AB213" t="str">
        <f t="shared" si="103"/>
        <v/>
      </c>
      <c r="AC213" t="str">
        <f t="shared" si="104"/>
        <v/>
      </c>
      <c r="AD213">
        <f t="shared" si="105"/>
        <v>1</v>
      </c>
      <c r="AE213" t="str">
        <f t="shared" si="106"/>
        <v/>
      </c>
      <c r="AG213">
        <f t="shared" si="107"/>
        <v>1</v>
      </c>
      <c r="AH213" t="str">
        <f t="shared" si="108"/>
        <v/>
      </c>
      <c r="AI213" t="str">
        <f t="shared" si="109"/>
        <v/>
      </c>
      <c r="AJ213" t="str">
        <f t="shared" si="110"/>
        <v/>
      </c>
      <c r="AK213">
        <f t="shared" si="111"/>
        <v>1.000213</v>
      </c>
      <c r="AL213" t="str">
        <f>IF($A213="","",INDEX(games!$J:$J,ROW())&amp;"")</f>
        <v>https://store.steampowered.com/app/699920/Despotism_3k/</v>
      </c>
    </row>
    <row r="214" spans="1:38" x14ac:dyDescent="0.25">
      <c r="A214" t="str">
        <f>IF(TRIM(INDEX(games!$A:$A,ROW()))="","",TRIM(INDEX(games!$A:$A,ROW())))</f>
        <v>Despot's Game</v>
      </c>
      <c r="B214">
        <f>IF(OR($A214="",INDEX(games!$B:$B,ROW())=""),"",INDEX(games!$B:$B,ROW()))</f>
        <v>2021</v>
      </c>
      <c r="C214" t="str">
        <f>IF(OR($A214="",INDEX(games!$C:$C,ROW())=""),"",INDEX(games!$C:$C,ROW()))</f>
        <v>Action</v>
      </c>
      <c r="D214">
        <f t="shared" si="84"/>
        <v>4</v>
      </c>
      <c r="E214">
        <f t="shared" si="85"/>
        <v>1</v>
      </c>
      <c r="F214">
        <f t="shared" si="86"/>
        <v>10</v>
      </c>
      <c r="G214">
        <f t="shared" si="87"/>
        <v>2021</v>
      </c>
      <c r="H214">
        <f t="shared" si="88"/>
        <v>1.23</v>
      </c>
      <c r="I214" t="e">
        <f t="shared" si="89"/>
        <v>#N/A</v>
      </c>
      <c r="J214" t="e">
        <f t="shared" si="90"/>
        <v>#N/A</v>
      </c>
      <c r="K214" t="e">
        <f t="shared" si="91"/>
        <v>#N/A</v>
      </c>
      <c r="L214" t="e">
        <f t="shared" si="92"/>
        <v>#N/A</v>
      </c>
      <c r="M214" t="e">
        <f t="shared" si="93"/>
        <v>#N/A</v>
      </c>
      <c r="N214" t="e">
        <f t="shared" si="94"/>
        <v>#N/A</v>
      </c>
      <c r="O214">
        <f t="shared" si="95"/>
        <v>4.0002139999999997</v>
      </c>
      <c r="P214" t="str">
        <f>IF(OR($A214="",INDEX(games!$H:$H,ROW())=""),"",INDEX(games!$H:$H,ROW()))</f>
        <v>Yes</v>
      </c>
      <c r="Q214">
        <f t="shared" si="96"/>
        <v>4.0002139999999997</v>
      </c>
      <c r="T214">
        <f t="shared" si="97"/>
        <v>2018</v>
      </c>
      <c r="U214">
        <f t="shared" si="98"/>
        <v>2025</v>
      </c>
      <c r="V214">
        <f t="shared" si="99"/>
        <v>7</v>
      </c>
      <c r="W214" t="str">
        <f>IF(TRIM(INDEX(connections!$A:$A,ROW()))="","",TRIM(INDEX(connections!$A:$A,ROW())))</f>
        <v>Into the Breach</v>
      </c>
      <c r="X214" t="str">
        <f>IF($W214="","",TRIM(INDEX(connections!$B:$B,ROW())))</f>
        <v>Cell Command</v>
      </c>
      <c r="Y214">
        <f t="shared" si="100"/>
        <v>409</v>
      </c>
      <c r="Z214">
        <f t="shared" si="101"/>
        <v>122</v>
      </c>
      <c r="AA214" t="str">
        <f t="shared" si="102"/>
        <v>Yes</v>
      </c>
      <c r="AB214" t="str">
        <f t="shared" si="103"/>
        <v/>
      </c>
      <c r="AC214" t="str">
        <f t="shared" si="104"/>
        <v/>
      </c>
      <c r="AD214">
        <f t="shared" si="105"/>
        <v>0</v>
      </c>
      <c r="AE214" t="str">
        <f t="shared" si="106"/>
        <v/>
      </c>
      <c r="AG214">
        <f t="shared" si="107"/>
        <v>2</v>
      </c>
      <c r="AH214" t="str">
        <f t="shared" si="108"/>
        <v>Yes</v>
      </c>
      <c r="AI214">
        <f t="shared" si="109"/>
        <v>2</v>
      </c>
      <c r="AJ214">
        <f t="shared" si="110"/>
        <v>2.0002140000000002</v>
      </c>
      <c r="AK214" t="str">
        <f t="shared" si="111"/>
        <v/>
      </c>
      <c r="AL214" t="str">
        <f>IF($A214="","",INDEX(games!$J:$J,ROW())&amp;"")</f>
        <v>https://store.steampowered.com/app/1227280/Despots_Game_Dystopian_Battle_Simulator/</v>
      </c>
    </row>
    <row r="215" spans="1:38" x14ac:dyDescent="0.25">
      <c r="A215" t="str">
        <f>IF(TRIM(INDEX(games!$A:$A,ROW()))="","",TRIM(INDEX(games!$A:$A,ROW())))</f>
        <v>Devil Peach Soda</v>
      </c>
      <c r="B215">
        <f>IF(OR($A215="",INDEX(games!$B:$B,ROW())=""),"",INDEX(games!$B:$B,ROW()))</f>
        <v>2026</v>
      </c>
      <c r="C215" t="str">
        <f>IF(OR($A215="",INDEX(games!$C:$C,ROW())=""),"",INDEX(games!$C:$C,ROW()))</f>
        <v>Action</v>
      </c>
      <c r="D215">
        <f t="shared" si="84"/>
        <v>1</v>
      </c>
      <c r="E215">
        <f t="shared" si="85"/>
        <v>1</v>
      </c>
      <c r="F215">
        <f t="shared" si="86"/>
        <v>11</v>
      </c>
      <c r="G215">
        <f t="shared" si="87"/>
        <v>2026</v>
      </c>
      <c r="H215">
        <f t="shared" si="88"/>
        <v>1.2530000000000001</v>
      </c>
      <c r="I215" t="e">
        <f t="shared" si="89"/>
        <v>#N/A</v>
      </c>
      <c r="J215" t="e">
        <f t="shared" si="90"/>
        <v>#N/A</v>
      </c>
      <c r="K215" t="e">
        <f t="shared" si="91"/>
        <v>#N/A</v>
      </c>
      <c r="L215" t="e">
        <f t="shared" si="92"/>
        <v>#N/A</v>
      </c>
      <c r="M215" t="e">
        <f t="shared" si="93"/>
        <v>#N/A</v>
      </c>
      <c r="N215" t="e">
        <f t="shared" si="94"/>
        <v>#N/A</v>
      </c>
      <c r="O215">
        <f t="shared" si="95"/>
        <v>1.0002150000000001</v>
      </c>
      <c r="P215" t="str">
        <f>IF(OR($A215="",INDEX(games!$H:$H,ROW())=""),"",INDEX(games!$H:$H,ROW()))</f>
        <v/>
      </c>
      <c r="Q215" t="str">
        <f t="shared" si="96"/>
        <v/>
      </c>
      <c r="T215">
        <f t="shared" si="97"/>
        <v>2022</v>
      </c>
      <c r="U215">
        <f t="shared" si="98"/>
        <v>2023</v>
      </c>
      <c r="V215">
        <f t="shared" si="99"/>
        <v>1</v>
      </c>
      <c r="W215" t="str">
        <f>IF(TRIM(INDEX(connections!$A:$A,ROW()))="","",TRIM(INDEX(connections!$A:$A,ROW())))</f>
        <v>FLERP</v>
      </c>
      <c r="X215" t="str">
        <f>IF($W215="","",TRIM(INDEX(connections!$B:$B,ROW())))</f>
        <v>Centipede Gun</v>
      </c>
      <c r="Y215">
        <f t="shared" si="100"/>
        <v>298</v>
      </c>
      <c r="Z215">
        <f t="shared" si="101"/>
        <v>123</v>
      </c>
      <c r="AA215" t="str">
        <f t="shared" si="102"/>
        <v/>
      </c>
      <c r="AB215" t="str">
        <f t="shared" si="103"/>
        <v>Yes</v>
      </c>
      <c r="AC215" t="str">
        <f t="shared" si="104"/>
        <v/>
      </c>
      <c r="AD215">
        <f t="shared" si="105"/>
        <v>0</v>
      </c>
      <c r="AE215" t="str">
        <f t="shared" si="106"/>
        <v/>
      </c>
      <c r="AG215">
        <f t="shared" si="107"/>
        <v>1</v>
      </c>
      <c r="AH215" t="str">
        <f t="shared" si="108"/>
        <v/>
      </c>
      <c r="AI215" t="str">
        <f t="shared" si="109"/>
        <v/>
      </c>
      <c r="AJ215" t="str">
        <f t="shared" si="110"/>
        <v/>
      </c>
      <c r="AK215">
        <f t="shared" si="111"/>
        <v>1.0002150000000001</v>
      </c>
      <c r="AL215" t="str">
        <f>IF($A215="","",INDEX(games!$J:$J,ROW())&amp;"")</f>
        <v>https://store.steampowered.com/app/2116210/Devil_Peach_Soda/</v>
      </c>
    </row>
    <row r="216" spans="1:38" x14ac:dyDescent="0.25">
      <c r="A216" t="str">
        <f>IF(TRIM(INDEX(games!$A:$A,ROW()))="","",TRIM(INDEX(games!$A:$A,ROW())))</f>
        <v>Devil Slayer: Raksasi</v>
      </c>
      <c r="B216">
        <f>IF(OR($A216="",INDEX(games!$B:$B,ROW())=""),"",INDEX(games!$B:$B,ROW()))</f>
        <v>2019</v>
      </c>
      <c r="C216" t="str">
        <f>IF(OR($A216="",INDEX(games!$C:$C,ROW())=""),"",INDEX(games!$C:$C,ROW()))</f>
        <v>Action</v>
      </c>
      <c r="D216">
        <f t="shared" si="84"/>
        <v>2</v>
      </c>
      <c r="E216">
        <f t="shared" si="85"/>
        <v>1</v>
      </c>
      <c r="F216">
        <f t="shared" si="86"/>
        <v>12</v>
      </c>
      <c r="G216">
        <f t="shared" si="87"/>
        <v>2019</v>
      </c>
      <c r="H216">
        <f t="shared" si="88"/>
        <v>1.276</v>
      </c>
      <c r="I216" t="e">
        <f t="shared" si="89"/>
        <v>#N/A</v>
      </c>
      <c r="J216" t="e">
        <f t="shared" si="90"/>
        <v>#N/A</v>
      </c>
      <c r="K216" t="e">
        <f t="shared" si="91"/>
        <v>#N/A</v>
      </c>
      <c r="L216" t="e">
        <f t="shared" si="92"/>
        <v>#N/A</v>
      </c>
      <c r="M216" t="e">
        <f t="shared" si="93"/>
        <v>#N/A</v>
      </c>
      <c r="N216" t="e">
        <f t="shared" si="94"/>
        <v>#N/A</v>
      </c>
      <c r="O216">
        <f t="shared" si="95"/>
        <v>2.000216</v>
      </c>
      <c r="P216" t="str">
        <f>IF(OR($A216="",INDEX(games!$H:$H,ROW())=""),"",INDEX(games!$H:$H,ROW()))</f>
        <v/>
      </c>
      <c r="Q216" t="str">
        <f t="shared" si="96"/>
        <v/>
      </c>
      <c r="T216">
        <f t="shared" si="97"/>
        <v>2021</v>
      </c>
      <c r="U216">
        <f t="shared" si="98"/>
        <v>2023</v>
      </c>
      <c r="V216">
        <f t="shared" si="99"/>
        <v>2</v>
      </c>
      <c r="W216" t="str">
        <f>IF(TRIM(INDEX(connections!$A:$A,ROW()))="","",TRIM(INDEX(connections!$A:$A,ROW())))</f>
        <v>SNKRX</v>
      </c>
      <c r="X216" t="str">
        <f>IF($W216="","",TRIM(INDEX(connections!$B:$B,ROW())))</f>
        <v>Centipede Gun</v>
      </c>
      <c r="Y216">
        <f t="shared" si="100"/>
        <v>744</v>
      </c>
      <c r="Z216">
        <f t="shared" si="101"/>
        <v>123</v>
      </c>
      <c r="AA216" t="str">
        <f t="shared" si="102"/>
        <v>Yes</v>
      </c>
      <c r="AB216" t="str">
        <f t="shared" si="103"/>
        <v>Yes</v>
      </c>
      <c r="AC216">
        <f t="shared" si="104"/>
        <v>1</v>
      </c>
      <c r="AD216">
        <f t="shared" si="105"/>
        <v>0</v>
      </c>
      <c r="AE216" t="str">
        <f t="shared" si="106"/>
        <v/>
      </c>
      <c r="AG216">
        <f t="shared" si="107"/>
        <v>2</v>
      </c>
      <c r="AH216" t="str">
        <f t="shared" si="108"/>
        <v/>
      </c>
      <c r="AI216" t="str">
        <f t="shared" si="109"/>
        <v/>
      </c>
      <c r="AJ216" t="str">
        <f t="shared" si="110"/>
        <v/>
      </c>
      <c r="AK216">
        <f t="shared" si="111"/>
        <v>2.000216</v>
      </c>
      <c r="AL216" t="str">
        <f>IF($A216="","",INDEX(games!$J:$J,ROW())&amp;"")</f>
        <v/>
      </c>
    </row>
    <row r="217" spans="1:38" x14ac:dyDescent="0.25">
      <c r="A217" t="str">
        <f>IF(TRIM(INDEX(games!$A:$A,ROW()))="","",TRIM(INDEX(games!$A:$A,ROW())))</f>
        <v>Devil Spire</v>
      </c>
      <c r="B217">
        <f>IF(OR($A217="",INDEX(games!$B:$B,ROW())=""),"",INDEX(games!$B:$B,ROW()))</f>
        <v>2022</v>
      </c>
      <c r="C217" t="str">
        <f>IF(OR($A217="",INDEX(games!$C:$C,ROW())=""),"",INDEX(games!$C:$C,ROW()))</f>
        <v>Action</v>
      </c>
      <c r="D217">
        <f t="shared" si="84"/>
        <v>1</v>
      </c>
      <c r="E217">
        <f t="shared" si="85"/>
        <v>1</v>
      </c>
      <c r="F217">
        <f t="shared" si="86"/>
        <v>13</v>
      </c>
      <c r="G217">
        <f t="shared" si="87"/>
        <v>2022</v>
      </c>
      <c r="H217">
        <f t="shared" si="88"/>
        <v>1.2989999999999999</v>
      </c>
      <c r="I217" t="e">
        <f t="shared" si="89"/>
        <v>#N/A</v>
      </c>
      <c r="J217" t="e">
        <f t="shared" si="90"/>
        <v>#N/A</v>
      </c>
      <c r="K217" t="e">
        <f t="shared" si="91"/>
        <v>#N/A</v>
      </c>
      <c r="L217" t="e">
        <f t="shared" si="92"/>
        <v>#N/A</v>
      </c>
      <c r="M217" t="e">
        <f t="shared" si="93"/>
        <v>#N/A</v>
      </c>
      <c r="N217" t="e">
        <f t="shared" si="94"/>
        <v>#N/A</v>
      </c>
      <c r="O217">
        <f t="shared" si="95"/>
        <v>1.0002169999999999</v>
      </c>
      <c r="P217" t="str">
        <f>IF(OR($A217="",INDEX(games!$H:$H,ROW())=""),"",INDEX(games!$H:$H,ROW()))</f>
        <v>Yes</v>
      </c>
      <c r="Q217">
        <f t="shared" si="96"/>
        <v>1.0002169999999999</v>
      </c>
      <c r="T217">
        <f t="shared" si="97"/>
        <v>2017</v>
      </c>
      <c r="U217">
        <f t="shared" si="98"/>
        <v>2025</v>
      </c>
      <c r="V217">
        <f t="shared" si="99"/>
        <v>8</v>
      </c>
      <c r="W217" t="str">
        <f>IF(TRIM(INDEX(connections!$A:$A,ROW()))="","",TRIM(INDEX(connections!$A:$A,ROW())))</f>
        <v>Slay the Spire</v>
      </c>
      <c r="X217" t="str">
        <f>IF($W217="","",TRIM(INDEX(connections!$B:$B,ROW())))</f>
        <v>Chaos Zero Nightmare</v>
      </c>
      <c r="Y217">
        <f t="shared" si="100"/>
        <v>735</v>
      </c>
      <c r="Z217">
        <f t="shared" si="101"/>
        <v>126</v>
      </c>
      <c r="AA217" t="str">
        <f t="shared" si="102"/>
        <v>Yes</v>
      </c>
      <c r="AB217" t="str">
        <f t="shared" si="103"/>
        <v>Yes</v>
      </c>
      <c r="AC217">
        <f t="shared" si="104"/>
        <v>1</v>
      </c>
      <c r="AD217">
        <f t="shared" si="105"/>
        <v>0</v>
      </c>
      <c r="AE217" t="str">
        <f t="shared" si="106"/>
        <v/>
      </c>
      <c r="AG217">
        <f t="shared" si="107"/>
        <v>0</v>
      </c>
      <c r="AH217" t="str">
        <f t="shared" si="108"/>
        <v/>
      </c>
      <c r="AI217" t="str">
        <f t="shared" si="109"/>
        <v/>
      </c>
      <c r="AJ217" t="str">
        <f t="shared" si="110"/>
        <v/>
      </c>
      <c r="AK217" t="str">
        <f t="shared" si="111"/>
        <v/>
      </c>
      <c r="AL217" t="str">
        <f>IF($A217="","",INDEX(games!$J:$J,ROW())&amp;"")</f>
        <v>https://store.steampowered.com/app/1861290/Devil_Spire/</v>
      </c>
    </row>
    <row r="218" spans="1:38" x14ac:dyDescent="0.25">
      <c r="A218" t="str">
        <f>IF(TRIM(INDEX(games!$A:$A,ROW()))="","",TRIM(INDEX(games!$A:$A,ROW())))</f>
        <v>Diablo</v>
      </c>
      <c r="B218">
        <f>IF(OR($A218="",INDEX(games!$B:$B,ROW())=""),"",INDEX(games!$B:$B,ROW()))</f>
        <v>1996</v>
      </c>
      <c r="C218" t="str">
        <f>IF(OR($A218="",INDEX(games!$C:$C,ROW())=""),"",INDEX(games!$C:$C,ROW()))</f>
        <v>Action</v>
      </c>
      <c r="D218">
        <f t="shared" si="84"/>
        <v>36</v>
      </c>
      <c r="E218">
        <f t="shared" si="85"/>
        <v>1</v>
      </c>
      <c r="F218">
        <f t="shared" si="86"/>
        <v>14</v>
      </c>
      <c r="G218">
        <f t="shared" si="87"/>
        <v>1996</v>
      </c>
      <c r="H218">
        <f t="shared" si="88"/>
        <v>1.3220000000000001</v>
      </c>
      <c r="I218" t="e">
        <f t="shared" si="89"/>
        <v>#N/A</v>
      </c>
      <c r="J218" t="e">
        <f t="shared" si="90"/>
        <v>#N/A</v>
      </c>
      <c r="K218" t="e">
        <f t="shared" si="91"/>
        <v>#N/A</v>
      </c>
      <c r="L218" t="e">
        <f t="shared" si="92"/>
        <v>#N/A</v>
      </c>
      <c r="M218" t="e">
        <f t="shared" si="93"/>
        <v>#N/A</v>
      </c>
      <c r="N218" t="e">
        <f t="shared" si="94"/>
        <v>#N/A</v>
      </c>
      <c r="O218">
        <f t="shared" si="95"/>
        <v>36.000217999999997</v>
      </c>
      <c r="P218" t="str">
        <f>IF(OR($A218="",INDEX(games!$H:$H,ROW())=""),"",INDEX(games!$H:$H,ROW()))</f>
        <v>Yes</v>
      </c>
      <c r="Q218">
        <f t="shared" si="96"/>
        <v>36.000217999999997</v>
      </c>
      <c r="T218">
        <f t="shared" si="97"/>
        <v>2015</v>
      </c>
      <c r="U218">
        <f t="shared" si="98"/>
        <v>2022</v>
      </c>
      <c r="V218">
        <f t="shared" si="99"/>
        <v>7</v>
      </c>
      <c r="W218" t="str">
        <f>IF(TRIM(INDEX(connections!$A:$A,ROW()))="","",TRIM(INDEX(connections!$A:$A,ROW())))</f>
        <v>Crypt of the NecroDancer</v>
      </c>
      <c r="X218" t="str">
        <f>IF($W218="","",TRIM(INDEX(connections!$B:$B,ROW())))</f>
        <v>Chess Survivors</v>
      </c>
      <c r="Y218">
        <f t="shared" si="100"/>
        <v>165</v>
      </c>
      <c r="Z218">
        <f t="shared" si="101"/>
        <v>127</v>
      </c>
      <c r="AA218" t="str">
        <f t="shared" si="102"/>
        <v>Yes</v>
      </c>
      <c r="AB218" t="str">
        <f t="shared" si="103"/>
        <v>Yes</v>
      </c>
      <c r="AC218">
        <f t="shared" si="104"/>
        <v>1</v>
      </c>
      <c r="AD218">
        <f t="shared" si="105"/>
        <v>1</v>
      </c>
      <c r="AE218" t="str">
        <f t="shared" si="106"/>
        <v/>
      </c>
      <c r="AG218">
        <f t="shared" si="107"/>
        <v>21</v>
      </c>
      <c r="AH218" t="str">
        <f t="shared" si="108"/>
        <v>Yes</v>
      </c>
      <c r="AI218">
        <f t="shared" si="109"/>
        <v>21</v>
      </c>
      <c r="AJ218">
        <f t="shared" si="110"/>
        <v>21.000218</v>
      </c>
      <c r="AK218" t="str">
        <f t="shared" si="111"/>
        <v/>
      </c>
      <c r="AL218" t="str">
        <f>IF($A218="","",INDEX(games!$J:$J,ROW())&amp;"")</f>
        <v/>
      </c>
    </row>
    <row r="219" spans="1:38" x14ac:dyDescent="0.25">
      <c r="A219" t="str">
        <f>IF(TRIM(INDEX(games!$A:$A,ROW()))="","",TRIM(INDEX(games!$A:$A,ROW())))</f>
        <v>Dice &amp; Fold</v>
      </c>
      <c r="B219">
        <f>IF(OR($A219="",INDEX(games!$B:$B,ROW())=""),"",INDEX(games!$B:$B,ROW()))</f>
        <v>2024</v>
      </c>
      <c r="C219" t="str">
        <f>IF(OR($A219="",INDEX(games!$C:$C,ROW())=""),"",INDEX(games!$C:$C,ROW()))</f>
        <v>Deckbuilder</v>
      </c>
      <c r="D219">
        <f t="shared" si="84"/>
        <v>3</v>
      </c>
      <c r="E219">
        <f t="shared" si="85"/>
        <v>3</v>
      </c>
      <c r="F219">
        <f t="shared" si="86"/>
        <v>15</v>
      </c>
      <c r="G219" t="e">
        <f t="shared" si="87"/>
        <v>#N/A</v>
      </c>
      <c r="H219" t="e">
        <f t="shared" si="88"/>
        <v>#N/A</v>
      </c>
      <c r="I219" t="e">
        <f t="shared" si="89"/>
        <v>#N/A</v>
      </c>
      <c r="J219" t="e">
        <f t="shared" si="90"/>
        <v>#N/A</v>
      </c>
      <c r="K219">
        <f t="shared" si="91"/>
        <v>2024</v>
      </c>
      <c r="L219">
        <f t="shared" si="92"/>
        <v>3.3449999999999998</v>
      </c>
      <c r="M219" t="e">
        <f t="shared" si="93"/>
        <v>#N/A</v>
      </c>
      <c r="N219" t="e">
        <f t="shared" si="94"/>
        <v>#N/A</v>
      </c>
      <c r="O219">
        <f t="shared" si="95"/>
        <v>3.000219</v>
      </c>
      <c r="P219" t="str">
        <f>IF(OR($A219="",INDEX(games!$H:$H,ROW())=""),"",INDEX(games!$H:$H,ROW()))</f>
        <v>Yes</v>
      </c>
      <c r="Q219">
        <f t="shared" si="96"/>
        <v>3.000219</v>
      </c>
      <c r="T219">
        <f t="shared" si="97"/>
        <v>2022</v>
      </c>
      <c r="U219">
        <f t="shared" si="98"/>
        <v>2022</v>
      </c>
      <c r="V219">
        <f t="shared" si="99"/>
        <v>0</v>
      </c>
      <c r="W219" t="str">
        <f>IF(TRIM(INDEX(connections!$A:$A,ROW()))="","",TRIM(INDEX(connections!$A:$A,ROW())))</f>
        <v>Shotgun King: The Final Checkmate</v>
      </c>
      <c r="X219" t="str">
        <f>IF($W219="","",TRIM(INDEX(connections!$B:$B,ROW())))</f>
        <v>Chess Survivors</v>
      </c>
      <c r="Y219">
        <f t="shared" si="100"/>
        <v>724</v>
      </c>
      <c r="Z219">
        <f t="shared" si="101"/>
        <v>127</v>
      </c>
      <c r="AA219" t="str">
        <f t="shared" si="102"/>
        <v>Yes</v>
      </c>
      <c r="AB219" t="str">
        <f t="shared" si="103"/>
        <v>Yes</v>
      </c>
      <c r="AC219">
        <f t="shared" si="104"/>
        <v>1</v>
      </c>
      <c r="AD219">
        <f t="shared" si="105"/>
        <v>1</v>
      </c>
      <c r="AE219" t="str">
        <f t="shared" si="106"/>
        <v/>
      </c>
      <c r="AG219">
        <f t="shared" si="107"/>
        <v>3</v>
      </c>
      <c r="AH219" t="str">
        <f t="shared" si="108"/>
        <v>Yes</v>
      </c>
      <c r="AI219">
        <f t="shared" si="109"/>
        <v>3</v>
      </c>
      <c r="AJ219">
        <f t="shared" si="110"/>
        <v>3.000219</v>
      </c>
      <c r="AK219" t="str">
        <f t="shared" si="111"/>
        <v/>
      </c>
      <c r="AL219" t="str">
        <f>IF($A219="","",INDEX(games!$J:$J,ROW())&amp;"")</f>
        <v>https://store.steampowered.com/app/2693930/Dice__Fold/</v>
      </c>
    </row>
    <row r="220" spans="1:38" x14ac:dyDescent="0.25">
      <c r="A220" t="str">
        <f>IF(TRIM(INDEX(games!$A:$A,ROW()))="","",TRIM(INDEX(games!$A:$A,ROW())))</f>
        <v>Dice A Million</v>
      </c>
      <c r="B220">
        <f>IF(OR($A220="",INDEX(games!$B:$B,ROW())=""),"",INDEX(games!$B:$B,ROW()))</f>
        <v>2026</v>
      </c>
      <c r="C220" t="str">
        <f>IF(OR($A220="",INDEX(games!$C:$C,ROW())=""),"",INDEX(games!$C:$C,ROW()))</f>
        <v>Deckbuilder</v>
      </c>
      <c r="D220">
        <f t="shared" si="84"/>
        <v>3</v>
      </c>
      <c r="E220">
        <f t="shared" si="85"/>
        <v>3</v>
      </c>
      <c r="F220">
        <f t="shared" si="86"/>
        <v>16</v>
      </c>
      <c r="G220" t="e">
        <f t="shared" si="87"/>
        <v>#N/A</v>
      </c>
      <c r="H220" t="e">
        <f t="shared" si="88"/>
        <v>#N/A</v>
      </c>
      <c r="I220" t="e">
        <f t="shared" si="89"/>
        <v>#N/A</v>
      </c>
      <c r="J220" t="e">
        <f t="shared" si="90"/>
        <v>#N/A</v>
      </c>
      <c r="K220">
        <f t="shared" si="91"/>
        <v>2026</v>
      </c>
      <c r="L220">
        <f t="shared" si="92"/>
        <v>3.3679999999999999</v>
      </c>
      <c r="M220" t="e">
        <f t="shared" si="93"/>
        <v>#N/A</v>
      </c>
      <c r="N220" t="e">
        <f t="shared" si="94"/>
        <v>#N/A</v>
      </c>
      <c r="O220">
        <f t="shared" si="95"/>
        <v>3.0002200000000001</v>
      </c>
      <c r="P220" t="str">
        <f>IF(OR($A220="",INDEX(games!$H:$H,ROW())=""),"",INDEX(games!$H:$H,ROW()))</f>
        <v/>
      </c>
      <c r="Q220" t="str">
        <f t="shared" si="96"/>
        <v/>
      </c>
      <c r="T220">
        <f t="shared" si="97"/>
        <v>2017</v>
      </c>
      <c r="U220">
        <f t="shared" si="98"/>
        <v>2022</v>
      </c>
      <c r="V220">
        <f t="shared" si="99"/>
        <v>5</v>
      </c>
      <c r="W220" t="str">
        <f>IF(TRIM(INDEX(connections!$A:$A,ROW()))="","",TRIM(INDEX(connections!$A:$A,ROW())))</f>
        <v>Slay the Spire</v>
      </c>
      <c r="X220" t="str">
        <f>IF($W220="","",TRIM(INDEX(connections!$B:$B,ROW())))</f>
        <v>Chess Survivors</v>
      </c>
      <c r="Y220">
        <f t="shared" si="100"/>
        <v>735</v>
      </c>
      <c r="Z220">
        <f t="shared" si="101"/>
        <v>127</v>
      </c>
      <c r="AA220" t="str">
        <f t="shared" si="102"/>
        <v>Yes</v>
      </c>
      <c r="AB220" t="str">
        <f t="shared" si="103"/>
        <v>Yes</v>
      </c>
      <c r="AC220">
        <f t="shared" si="104"/>
        <v>1</v>
      </c>
      <c r="AD220">
        <f t="shared" si="105"/>
        <v>1</v>
      </c>
      <c r="AE220" t="str">
        <f t="shared" si="106"/>
        <v/>
      </c>
      <c r="AG220">
        <f t="shared" si="107"/>
        <v>3</v>
      </c>
      <c r="AH220" t="str">
        <f t="shared" si="108"/>
        <v/>
      </c>
      <c r="AI220" t="str">
        <f t="shared" si="109"/>
        <v/>
      </c>
      <c r="AJ220" t="str">
        <f t="shared" si="110"/>
        <v/>
      </c>
      <c r="AK220">
        <f t="shared" si="111"/>
        <v>3.0002200000000001</v>
      </c>
      <c r="AL220" t="str">
        <f>IF($A220="","",INDEX(games!$J:$J,ROW())&amp;"")</f>
        <v/>
      </c>
    </row>
    <row r="221" spans="1:38" x14ac:dyDescent="0.25">
      <c r="A221" t="str">
        <f>IF(TRIM(INDEX(games!$A:$A,ROW()))="","",TRIM(INDEX(games!$A:$A,ROW())))</f>
        <v>Dice Legends</v>
      </c>
      <c r="B221">
        <f>IF(OR($A221="",INDEX(games!$B:$B,ROW())=""),"",INDEX(games!$B:$B,ROW()))</f>
        <v>2025</v>
      </c>
      <c r="C221" t="str">
        <f>IF(OR($A221="",INDEX(games!$C:$C,ROW())=""),"",INDEX(games!$C:$C,ROW()))</f>
        <v>Deckbuilder</v>
      </c>
      <c r="D221">
        <f t="shared" si="84"/>
        <v>1</v>
      </c>
      <c r="E221">
        <f t="shared" si="85"/>
        <v>3</v>
      </c>
      <c r="F221">
        <f t="shared" si="86"/>
        <v>17</v>
      </c>
      <c r="G221" t="e">
        <f t="shared" si="87"/>
        <v>#N/A</v>
      </c>
      <c r="H221" t="e">
        <f t="shared" si="88"/>
        <v>#N/A</v>
      </c>
      <c r="I221" t="e">
        <f t="shared" si="89"/>
        <v>#N/A</v>
      </c>
      <c r="J221" t="e">
        <f t="shared" si="90"/>
        <v>#N/A</v>
      </c>
      <c r="K221">
        <f t="shared" si="91"/>
        <v>2025</v>
      </c>
      <c r="L221">
        <f t="shared" si="92"/>
        <v>3.391</v>
      </c>
      <c r="M221" t="e">
        <f t="shared" si="93"/>
        <v>#N/A</v>
      </c>
      <c r="N221" t="e">
        <f t="shared" si="94"/>
        <v>#N/A</v>
      </c>
      <c r="O221">
        <f t="shared" si="95"/>
        <v>1.000221</v>
      </c>
      <c r="P221" t="str">
        <f>IF(OR($A221="",INDEX(games!$H:$H,ROW())=""),"",INDEX(games!$H:$H,ROW()))</f>
        <v/>
      </c>
      <c r="Q221" t="str">
        <f t="shared" si="96"/>
        <v/>
      </c>
      <c r="T221">
        <f t="shared" si="97"/>
        <v>2021</v>
      </c>
      <c r="U221">
        <f t="shared" si="98"/>
        <v>2022</v>
      </c>
      <c r="V221">
        <f t="shared" si="99"/>
        <v>1</v>
      </c>
      <c r="W221" t="str">
        <f>IF(TRIM(INDEX(connections!$A:$A,ROW()))="","",TRIM(INDEX(connections!$A:$A,ROW())))</f>
        <v>Vampire Survivors</v>
      </c>
      <c r="X221" t="str">
        <f>IF($W221="","",TRIM(INDEX(connections!$B:$B,ROW())))</f>
        <v>Chess Survivors</v>
      </c>
      <c r="Y221">
        <f t="shared" si="100"/>
        <v>898</v>
      </c>
      <c r="Z221">
        <f t="shared" si="101"/>
        <v>127</v>
      </c>
      <c r="AA221" t="str">
        <f t="shared" si="102"/>
        <v>Yes</v>
      </c>
      <c r="AB221" t="str">
        <f t="shared" si="103"/>
        <v>Yes</v>
      </c>
      <c r="AC221">
        <f t="shared" si="104"/>
        <v>1</v>
      </c>
      <c r="AD221">
        <f t="shared" si="105"/>
        <v>0</v>
      </c>
      <c r="AE221" t="str">
        <f t="shared" si="106"/>
        <v/>
      </c>
      <c r="AG221">
        <f t="shared" si="107"/>
        <v>1</v>
      </c>
      <c r="AH221" t="str">
        <f t="shared" si="108"/>
        <v/>
      </c>
      <c r="AI221" t="str">
        <f t="shared" si="109"/>
        <v/>
      </c>
      <c r="AJ221" t="str">
        <f t="shared" si="110"/>
        <v/>
      </c>
      <c r="AK221">
        <f t="shared" si="111"/>
        <v>1.000221</v>
      </c>
      <c r="AL221" t="str">
        <f>IF($A221="","",INDEX(games!$J:$J,ROW())&amp;"")</f>
        <v>https://store.steampowered.com/app/3112170/Dice_Legends</v>
      </c>
    </row>
    <row r="222" spans="1:38" x14ac:dyDescent="0.25">
      <c r="A222" t="str">
        <f>IF(TRIM(INDEX(games!$A:$A,ROW()))="","",TRIM(INDEX(games!$A:$A,ROW())))</f>
        <v>Dice With Death</v>
      </c>
      <c r="B222">
        <f>IF(OR($A222="",INDEX(games!$B:$B,ROW())=""),"",INDEX(games!$B:$B,ROW()))</f>
        <v>2025</v>
      </c>
      <c r="C222" t="str">
        <f>IF(OR($A222="",INDEX(games!$C:$C,ROW())=""),"",INDEX(games!$C:$C,ROW()))</f>
        <v>Strategy</v>
      </c>
      <c r="D222">
        <f t="shared" si="84"/>
        <v>0</v>
      </c>
      <c r="E222">
        <f t="shared" si="85"/>
        <v>2</v>
      </c>
      <c r="F222">
        <f t="shared" si="86"/>
        <v>18</v>
      </c>
      <c r="G222" t="e">
        <f t="shared" si="87"/>
        <v>#N/A</v>
      </c>
      <c r="H222" t="e">
        <f t="shared" si="88"/>
        <v>#N/A</v>
      </c>
      <c r="I222">
        <f t="shared" si="89"/>
        <v>2025</v>
      </c>
      <c r="J222">
        <f t="shared" si="90"/>
        <v>2.4140000000000001</v>
      </c>
      <c r="K222" t="e">
        <f t="shared" si="91"/>
        <v>#N/A</v>
      </c>
      <c r="L222" t="e">
        <f t="shared" si="92"/>
        <v>#N/A</v>
      </c>
      <c r="M222" t="e">
        <f t="shared" si="93"/>
        <v>#N/A</v>
      </c>
      <c r="N222" t="e">
        <f t="shared" si="94"/>
        <v>#N/A</v>
      </c>
      <c r="O222">
        <f t="shared" si="95"/>
        <v>2.22E-4</v>
      </c>
      <c r="P222" t="str">
        <f>IF(OR($A222="",INDEX(games!$H:$H,ROW())=""),"",INDEX(games!$H:$H,ROW()))</f>
        <v>Yes</v>
      </c>
      <c r="Q222">
        <f t="shared" si="96"/>
        <v>2.22E-4</v>
      </c>
      <c r="T222">
        <f t="shared" si="97"/>
        <v>2015</v>
      </c>
      <c r="U222">
        <f t="shared" si="98"/>
        <v>2019</v>
      </c>
      <c r="V222">
        <f t="shared" si="99"/>
        <v>4</v>
      </c>
      <c r="W222" t="str">
        <f>IF(TRIM(INDEX(connections!$A:$A,ROW()))="","",TRIM(INDEX(connections!$A:$A,ROW())))</f>
        <v>Nuclear Throne</v>
      </c>
      <c r="X222" t="str">
        <f>IF($W222="","",TRIM(INDEX(connections!$B:$B,ROW())))</f>
        <v>Children of Morta</v>
      </c>
      <c r="Y222">
        <f t="shared" si="100"/>
        <v>549</v>
      </c>
      <c r="Z222">
        <f t="shared" si="101"/>
        <v>128</v>
      </c>
      <c r="AA222" t="str">
        <f t="shared" si="102"/>
        <v>Yes</v>
      </c>
      <c r="AB222" t="str">
        <f t="shared" si="103"/>
        <v>Yes</v>
      </c>
      <c r="AC222">
        <f t="shared" si="104"/>
        <v>1</v>
      </c>
      <c r="AD222">
        <f t="shared" si="105"/>
        <v>0</v>
      </c>
      <c r="AE222" t="str">
        <f t="shared" si="106"/>
        <v/>
      </c>
      <c r="AG222">
        <f t="shared" si="107"/>
        <v>0</v>
      </c>
      <c r="AH222" t="str">
        <f t="shared" si="108"/>
        <v/>
      </c>
      <c r="AI222" t="str">
        <f t="shared" si="109"/>
        <v/>
      </c>
      <c r="AJ222" t="str">
        <f t="shared" si="110"/>
        <v/>
      </c>
      <c r="AK222" t="str">
        <f t="shared" si="111"/>
        <v/>
      </c>
      <c r="AL222" t="str">
        <f>IF($A222="","",INDEX(games!$J:$J,ROW())&amp;"")</f>
        <v>https://store.steampowered.com/app/3435260/Dice_With_Death/</v>
      </c>
    </row>
    <row r="223" spans="1:38" x14ac:dyDescent="0.25">
      <c r="A223" t="str">
        <f>IF(TRIM(INDEX(games!$A:$A,ROW()))="","",TRIM(INDEX(games!$A:$A,ROW())))</f>
        <v>Dicealot</v>
      </c>
      <c r="B223">
        <f>IF(OR($A223="",INDEX(games!$B:$B,ROW())=""),"",INDEX(games!$B:$B,ROW()))</f>
        <v>2025</v>
      </c>
      <c r="C223" t="str">
        <f>IF(OR($A223="",INDEX(games!$C:$C,ROW())=""),"",INDEX(games!$C:$C,ROW()))</f>
        <v>Deckbuilder</v>
      </c>
      <c r="D223">
        <f t="shared" si="84"/>
        <v>5</v>
      </c>
      <c r="E223">
        <f t="shared" si="85"/>
        <v>3</v>
      </c>
      <c r="F223">
        <f t="shared" si="86"/>
        <v>19</v>
      </c>
      <c r="G223" t="e">
        <f t="shared" si="87"/>
        <v>#N/A</v>
      </c>
      <c r="H223" t="e">
        <f t="shared" si="88"/>
        <v>#N/A</v>
      </c>
      <c r="I223" t="e">
        <f t="shared" si="89"/>
        <v>#N/A</v>
      </c>
      <c r="J223" t="e">
        <f t="shared" si="90"/>
        <v>#N/A</v>
      </c>
      <c r="K223">
        <f t="shared" si="91"/>
        <v>2025</v>
      </c>
      <c r="L223">
        <f t="shared" si="92"/>
        <v>3.4369999999999998</v>
      </c>
      <c r="M223" t="e">
        <f t="shared" si="93"/>
        <v>#N/A</v>
      </c>
      <c r="N223" t="e">
        <f t="shared" si="94"/>
        <v>#N/A</v>
      </c>
      <c r="O223">
        <f t="shared" si="95"/>
        <v>5.0002230000000001</v>
      </c>
      <c r="P223" t="str">
        <f>IF(OR($A223="",INDEX(games!$H:$H,ROW())=""),"",INDEX(games!$H:$H,ROW()))</f>
        <v/>
      </c>
      <c r="Q223" t="str">
        <f t="shared" si="96"/>
        <v/>
      </c>
      <c r="T223">
        <f t="shared" si="97"/>
        <v>2013</v>
      </c>
      <c r="U223">
        <f t="shared" si="98"/>
        <v>2019</v>
      </c>
      <c r="V223">
        <f t="shared" si="99"/>
        <v>6</v>
      </c>
      <c r="W223" t="str">
        <f>IF(TRIM(INDEX(connections!$A:$A,ROW()))="","",TRIM(INDEX(connections!$A:$A,ROW())))</f>
        <v>Rogue Legacy</v>
      </c>
      <c r="X223" t="str">
        <f>IF($W223="","",TRIM(INDEX(connections!$B:$B,ROW())))</f>
        <v>Children of Morta</v>
      </c>
      <c r="Y223">
        <f t="shared" si="100"/>
        <v>667</v>
      </c>
      <c r="Z223">
        <f t="shared" si="101"/>
        <v>128</v>
      </c>
      <c r="AA223" t="str">
        <f t="shared" si="102"/>
        <v>Yes</v>
      </c>
      <c r="AB223" t="str">
        <f t="shared" si="103"/>
        <v>Yes</v>
      </c>
      <c r="AC223">
        <f t="shared" si="104"/>
        <v>1</v>
      </c>
      <c r="AD223">
        <f t="shared" si="105"/>
        <v>0</v>
      </c>
      <c r="AE223" t="str">
        <f t="shared" si="106"/>
        <v/>
      </c>
      <c r="AG223">
        <f t="shared" si="107"/>
        <v>5</v>
      </c>
      <c r="AH223" t="str">
        <f t="shared" si="108"/>
        <v/>
      </c>
      <c r="AI223" t="str">
        <f t="shared" si="109"/>
        <v/>
      </c>
      <c r="AJ223" t="str">
        <f t="shared" si="110"/>
        <v/>
      </c>
      <c r="AK223">
        <f t="shared" si="111"/>
        <v>5.0002230000000001</v>
      </c>
      <c r="AL223" t="str">
        <f>IF($A223="","",INDEX(games!$J:$J,ROW())&amp;"")</f>
        <v/>
      </c>
    </row>
    <row r="224" spans="1:38" x14ac:dyDescent="0.25">
      <c r="A224" t="str">
        <f>IF(TRIM(INDEX(games!$A:$A,ROW()))="","",TRIM(INDEX(games!$A:$A,ROW())))</f>
        <v>Dicefolk</v>
      </c>
      <c r="B224">
        <f>IF(OR($A224="",INDEX(games!$B:$B,ROW())=""),"",INDEX(games!$B:$B,ROW()))</f>
        <v>2024</v>
      </c>
      <c r="C224" t="str">
        <f>IF(OR($A224="",INDEX(games!$C:$C,ROW())=""),"",INDEX(games!$C:$C,ROW()))</f>
        <v>Deckbuilder</v>
      </c>
      <c r="D224">
        <f t="shared" si="84"/>
        <v>6</v>
      </c>
      <c r="E224">
        <f t="shared" si="85"/>
        <v>3</v>
      </c>
      <c r="F224">
        <f t="shared" si="86"/>
        <v>20</v>
      </c>
      <c r="G224" t="e">
        <f t="shared" si="87"/>
        <v>#N/A</v>
      </c>
      <c r="H224" t="e">
        <f t="shared" si="88"/>
        <v>#N/A</v>
      </c>
      <c r="I224" t="e">
        <f t="shared" si="89"/>
        <v>#N/A</v>
      </c>
      <c r="J224" t="e">
        <f t="shared" si="90"/>
        <v>#N/A</v>
      </c>
      <c r="K224">
        <f t="shared" si="91"/>
        <v>2024</v>
      </c>
      <c r="L224">
        <f t="shared" si="92"/>
        <v>3.46</v>
      </c>
      <c r="M224" t="e">
        <f t="shared" si="93"/>
        <v>#N/A</v>
      </c>
      <c r="N224" t="e">
        <f t="shared" si="94"/>
        <v>#N/A</v>
      </c>
      <c r="O224">
        <f t="shared" si="95"/>
        <v>6.0002240000000002</v>
      </c>
      <c r="P224" t="str">
        <f>IF(OR($A224="",INDEX(games!$H:$H,ROW())=""),"",INDEX(games!$H:$H,ROW()))</f>
        <v>Yes</v>
      </c>
      <c r="Q224">
        <f t="shared" si="96"/>
        <v>6.0002240000000002</v>
      </c>
      <c r="T224">
        <f t="shared" si="97"/>
        <v>2011</v>
      </c>
      <c r="U224">
        <f t="shared" si="98"/>
        <v>2019</v>
      </c>
      <c r="V224">
        <f t="shared" si="99"/>
        <v>8</v>
      </c>
      <c r="W224" t="str">
        <f>IF(TRIM(INDEX(connections!$A:$A,ROW()))="","",TRIM(INDEX(connections!$A:$A,ROW())))</f>
        <v>The Binding of Isaac</v>
      </c>
      <c r="X224" t="str">
        <f>IF($W224="","",TRIM(INDEX(connections!$B:$B,ROW())))</f>
        <v>Children of Morta</v>
      </c>
      <c r="Y224">
        <f t="shared" si="100"/>
        <v>824</v>
      </c>
      <c r="Z224">
        <f t="shared" si="101"/>
        <v>128</v>
      </c>
      <c r="AA224" t="str">
        <f t="shared" si="102"/>
        <v>Yes</v>
      </c>
      <c r="AB224" t="str">
        <f t="shared" si="103"/>
        <v>Yes</v>
      </c>
      <c r="AC224">
        <f t="shared" si="104"/>
        <v>1</v>
      </c>
      <c r="AD224">
        <f t="shared" si="105"/>
        <v>0</v>
      </c>
      <c r="AE224" t="str">
        <f t="shared" si="106"/>
        <v/>
      </c>
      <c r="AG224">
        <f t="shared" si="107"/>
        <v>6</v>
      </c>
      <c r="AH224" t="str">
        <f t="shared" si="108"/>
        <v>Yes</v>
      </c>
      <c r="AI224">
        <f t="shared" si="109"/>
        <v>6</v>
      </c>
      <c r="AJ224">
        <f t="shared" si="110"/>
        <v>6.0002240000000002</v>
      </c>
      <c r="AK224" t="str">
        <f t="shared" si="111"/>
        <v/>
      </c>
      <c r="AL224" t="str">
        <f>IF($A224="","",INDEX(games!$J:$J,ROW())&amp;"")</f>
        <v>https://store.steampowered.com/app/1996430/Dicefolk/</v>
      </c>
    </row>
    <row r="225" spans="1:38" x14ac:dyDescent="0.25">
      <c r="A225" t="str">
        <f>IF(TRIM(INDEX(games!$A:$A,ROW()))="","",TRIM(INDEX(games!$A:$A,ROW())))</f>
        <v>Diceomancer</v>
      </c>
      <c r="B225">
        <f>IF(OR($A225="",INDEX(games!$B:$B,ROW())=""),"",INDEX(games!$B:$B,ROW()))</f>
        <v>2024</v>
      </c>
      <c r="C225" t="str">
        <f>IF(OR($A225="",INDEX(games!$C:$C,ROW())=""),"",INDEX(games!$C:$C,ROW()))</f>
        <v>Deckbuilder</v>
      </c>
      <c r="D225">
        <f t="shared" si="84"/>
        <v>1</v>
      </c>
      <c r="E225">
        <f t="shared" si="85"/>
        <v>3</v>
      </c>
      <c r="F225">
        <f t="shared" si="86"/>
        <v>21</v>
      </c>
      <c r="G225" t="e">
        <f t="shared" si="87"/>
        <v>#N/A</v>
      </c>
      <c r="H225" t="e">
        <f t="shared" si="88"/>
        <v>#N/A</v>
      </c>
      <c r="I225" t="e">
        <f t="shared" si="89"/>
        <v>#N/A</v>
      </c>
      <c r="J225" t="e">
        <f t="shared" si="90"/>
        <v>#N/A</v>
      </c>
      <c r="K225">
        <f t="shared" si="91"/>
        <v>2024</v>
      </c>
      <c r="L225">
        <f t="shared" si="92"/>
        <v>3.4830000000000001</v>
      </c>
      <c r="M225" t="e">
        <f t="shared" si="93"/>
        <v>#N/A</v>
      </c>
      <c r="N225" t="e">
        <f t="shared" si="94"/>
        <v>#N/A</v>
      </c>
      <c r="O225">
        <f t="shared" si="95"/>
        <v>1.0002249999999999</v>
      </c>
      <c r="P225" t="str">
        <f>IF(OR($A225="",INDEX(games!$H:$H,ROW())=""),"",INDEX(games!$H:$H,ROW()))</f>
        <v>Yes</v>
      </c>
      <c r="Q225">
        <f t="shared" si="96"/>
        <v>1.0002249999999999</v>
      </c>
      <c r="T225">
        <f t="shared" si="97"/>
        <v>1997</v>
      </c>
      <c r="U225">
        <f t="shared" si="98"/>
        <v>1998</v>
      </c>
      <c r="V225">
        <f t="shared" si="99"/>
        <v>1</v>
      </c>
      <c r="W225" t="str">
        <f>IF(TRIM(INDEX(connections!$A:$A,ROW()))="","",TRIM(INDEX(connections!$A:$A,ROW())))</f>
        <v>Chocobo's Mysterious Dungeon</v>
      </c>
      <c r="X225" t="str">
        <f>IF($W225="","",TRIM(INDEX(connections!$B:$B,ROW())))</f>
        <v>Chocobo's Dungeon 2</v>
      </c>
      <c r="Y225">
        <f t="shared" si="100"/>
        <v>130</v>
      </c>
      <c r="Z225">
        <f t="shared" si="101"/>
        <v>129</v>
      </c>
      <c r="AA225" t="str">
        <f t="shared" si="102"/>
        <v>Yes</v>
      </c>
      <c r="AB225" t="str">
        <f t="shared" si="103"/>
        <v>Yes</v>
      </c>
      <c r="AC225">
        <f t="shared" si="104"/>
        <v>1</v>
      </c>
      <c r="AD225">
        <f t="shared" si="105"/>
        <v>0</v>
      </c>
      <c r="AE225" t="str">
        <f t="shared" si="106"/>
        <v/>
      </c>
      <c r="AG225">
        <f t="shared" si="107"/>
        <v>1</v>
      </c>
      <c r="AH225" t="str">
        <f t="shared" si="108"/>
        <v>Yes</v>
      </c>
      <c r="AI225">
        <f t="shared" si="109"/>
        <v>1</v>
      </c>
      <c r="AJ225">
        <f t="shared" si="110"/>
        <v>1.0002249999999999</v>
      </c>
      <c r="AK225" t="str">
        <f t="shared" si="111"/>
        <v/>
      </c>
      <c r="AL225" t="str">
        <f>IF($A225="","",INDEX(games!$J:$J,ROW())&amp;"")</f>
        <v>https://store.steampowered.com/app/2501600/DICEOMANCER/</v>
      </c>
    </row>
    <row r="226" spans="1:38" x14ac:dyDescent="0.25">
      <c r="A226" t="str">
        <f>IF(TRIM(INDEX(games!$A:$A,ROW()))="","",TRIM(INDEX(games!$A:$A,ROW())))</f>
        <v>Dicevaders</v>
      </c>
      <c r="B226">
        <f>IF(OR($A226="",INDEX(games!$B:$B,ROW())=""),"",INDEX(games!$B:$B,ROW()))</f>
        <v>2026</v>
      </c>
      <c r="C226" t="str">
        <f>IF(OR($A226="",INDEX(games!$C:$C,ROW())=""),"",INDEX(games!$C:$C,ROW()))</f>
        <v>Deckbuilder</v>
      </c>
      <c r="D226">
        <f t="shared" si="84"/>
        <v>4</v>
      </c>
      <c r="E226">
        <f t="shared" si="85"/>
        <v>3</v>
      </c>
      <c r="F226">
        <f t="shared" si="86"/>
        <v>22</v>
      </c>
      <c r="G226" t="e">
        <f t="shared" si="87"/>
        <v>#N/A</v>
      </c>
      <c r="H226" t="e">
        <f t="shared" si="88"/>
        <v>#N/A</v>
      </c>
      <c r="I226" t="e">
        <f t="shared" si="89"/>
        <v>#N/A</v>
      </c>
      <c r="J226" t="e">
        <f t="shared" si="90"/>
        <v>#N/A</v>
      </c>
      <c r="K226">
        <f t="shared" si="91"/>
        <v>2026</v>
      </c>
      <c r="L226">
        <f t="shared" si="92"/>
        <v>3.5060000000000002</v>
      </c>
      <c r="M226" t="e">
        <f t="shared" si="93"/>
        <v>#N/A</v>
      </c>
      <c r="N226" t="e">
        <f t="shared" si="94"/>
        <v>#N/A</v>
      </c>
      <c r="O226">
        <f t="shared" si="95"/>
        <v>4.0002259999999996</v>
      </c>
      <c r="P226" t="str">
        <f>IF(OR($A226="",INDEX(games!$H:$H,ROW())=""),"",INDEX(games!$H:$H,ROW()))</f>
        <v/>
      </c>
      <c r="Q226" t="str">
        <f t="shared" si="96"/>
        <v/>
      </c>
      <c r="T226">
        <f t="shared" si="97"/>
        <v>1993</v>
      </c>
      <c r="U226">
        <f t="shared" si="98"/>
        <v>1997</v>
      </c>
      <c r="V226">
        <f t="shared" si="99"/>
        <v>4</v>
      </c>
      <c r="W226" t="str">
        <f>IF(TRIM(INDEX(connections!$A:$A,ROW()))="","",TRIM(INDEX(connections!$A:$A,ROW())))</f>
        <v>Torneko's Great Adventure: Mystery Dungeon</v>
      </c>
      <c r="X226" t="str">
        <f>IF($W226="","",TRIM(INDEX(connections!$B:$B,ROW())))</f>
        <v>Chocobo's Mysterious Dungeon</v>
      </c>
      <c r="Y226">
        <f t="shared" si="100"/>
        <v>863</v>
      </c>
      <c r="Z226">
        <f t="shared" si="101"/>
        <v>130</v>
      </c>
      <c r="AA226" t="str">
        <f t="shared" si="102"/>
        <v>Yes</v>
      </c>
      <c r="AB226" t="str">
        <f t="shared" si="103"/>
        <v>Yes</v>
      </c>
      <c r="AC226">
        <f t="shared" si="104"/>
        <v>1</v>
      </c>
      <c r="AD226">
        <f t="shared" si="105"/>
        <v>0</v>
      </c>
      <c r="AE226" t="str">
        <f t="shared" si="106"/>
        <v/>
      </c>
      <c r="AG226">
        <f t="shared" si="107"/>
        <v>4</v>
      </c>
      <c r="AH226" t="str">
        <f t="shared" si="108"/>
        <v/>
      </c>
      <c r="AI226" t="str">
        <f t="shared" si="109"/>
        <v/>
      </c>
      <c r="AJ226" t="str">
        <f t="shared" si="110"/>
        <v/>
      </c>
      <c r="AK226">
        <f t="shared" si="111"/>
        <v>4.0002259999999996</v>
      </c>
      <c r="AL226" t="str">
        <f>IF($A226="","",INDEX(games!$J:$J,ROW())&amp;"")</f>
        <v>https://store.steampowered.com/app/3917700/Dicevaders/</v>
      </c>
    </row>
    <row r="227" spans="1:38" x14ac:dyDescent="0.25">
      <c r="A227" t="str">
        <f>IF(TRIM(INDEX(games!$A:$A,ROW()))="","",TRIM(INDEX(games!$A:$A,ROW())))</f>
        <v>Dicey Dungeons</v>
      </c>
      <c r="B227">
        <f>IF(OR($A227="",INDEX(games!$B:$B,ROW())=""),"",INDEX(games!$B:$B,ROW()))</f>
        <v>2019</v>
      </c>
      <c r="C227" t="str">
        <f>IF(OR($A227="",INDEX(games!$C:$C,ROW())=""),"",INDEX(games!$C:$C,ROW()))</f>
        <v>Deckbuilder</v>
      </c>
      <c r="D227">
        <f t="shared" si="84"/>
        <v>11</v>
      </c>
      <c r="E227">
        <f t="shared" si="85"/>
        <v>3</v>
      </c>
      <c r="F227">
        <f t="shared" si="86"/>
        <v>23</v>
      </c>
      <c r="G227" t="e">
        <f t="shared" si="87"/>
        <v>#N/A</v>
      </c>
      <c r="H227" t="e">
        <f t="shared" si="88"/>
        <v>#N/A</v>
      </c>
      <c r="I227" t="e">
        <f t="shared" si="89"/>
        <v>#N/A</v>
      </c>
      <c r="J227" t="e">
        <f t="shared" si="90"/>
        <v>#N/A</v>
      </c>
      <c r="K227">
        <f t="shared" si="91"/>
        <v>2019</v>
      </c>
      <c r="L227">
        <f t="shared" si="92"/>
        <v>3.5289999999999999</v>
      </c>
      <c r="M227" t="e">
        <f t="shared" si="93"/>
        <v>#N/A</v>
      </c>
      <c r="N227" t="e">
        <f t="shared" si="94"/>
        <v>#N/A</v>
      </c>
      <c r="O227">
        <f t="shared" si="95"/>
        <v>11.000227000000001</v>
      </c>
      <c r="P227" t="str">
        <f>IF(OR($A227="",INDEX(games!$H:$H,ROW())=""),"",INDEX(games!$H:$H,ROW()))</f>
        <v>Yes</v>
      </c>
      <c r="Q227">
        <f t="shared" si="96"/>
        <v>11.000227000000001</v>
      </c>
      <c r="T227">
        <f t="shared" si="97"/>
        <v>2007</v>
      </c>
      <c r="U227">
        <f t="shared" si="98"/>
        <v>2019</v>
      </c>
      <c r="V227">
        <f t="shared" si="99"/>
        <v>12</v>
      </c>
      <c r="W227" t="str">
        <f>IF(TRIM(INDEX(connections!$A:$A,ROW()))="","",TRIM(INDEX(connections!$A:$A,ROW())))</f>
        <v>Final Fantasy Fables: Chocobo's Dungeon</v>
      </c>
      <c r="X227" t="str">
        <f>IF($W227="","",TRIM(INDEX(connections!$B:$B,ROW())))</f>
        <v>Chocobo's Mystery Dungeon Every Buddy!</v>
      </c>
      <c r="Y227">
        <f t="shared" si="100"/>
        <v>296</v>
      </c>
      <c r="Z227">
        <f t="shared" si="101"/>
        <v>131</v>
      </c>
      <c r="AA227" t="str">
        <f t="shared" si="102"/>
        <v>Yes</v>
      </c>
      <c r="AB227" t="str">
        <f t="shared" si="103"/>
        <v/>
      </c>
      <c r="AC227" t="str">
        <f t="shared" si="104"/>
        <v/>
      </c>
      <c r="AD227">
        <f t="shared" si="105"/>
        <v>0</v>
      </c>
      <c r="AE227" t="str">
        <f t="shared" si="106"/>
        <v/>
      </c>
      <c r="AG227">
        <f t="shared" si="107"/>
        <v>6</v>
      </c>
      <c r="AH227" t="str">
        <f t="shared" si="108"/>
        <v>Yes</v>
      </c>
      <c r="AI227">
        <f t="shared" si="109"/>
        <v>6</v>
      </c>
      <c r="AJ227">
        <f t="shared" si="110"/>
        <v>6.0002269999999998</v>
      </c>
      <c r="AK227" t="str">
        <f t="shared" si="111"/>
        <v/>
      </c>
      <c r="AL227" t="str">
        <f>IF($A227="","",INDEX(games!$J:$J,ROW())&amp;"")</f>
        <v>https://store.steampowered.com/app/861540/Dicey_Dungeons/</v>
      </c>
    </row>
    <row r="228" spans="1:38" x14ac:dyDescent="0.25">
      <c r="A228" t="str">
        <f>IF(TRIM(INDEX(games!$A:$A,ROW()))="","",TRIM(INDEX(games!$A:$A,ROW())))</f>
        <v>Die For The Lich</v>
      </c>
      <c r="B228">
        <f>IF(OR($A228="",INDEX(games!$B:$B,ROW())=""),"",INDEX(games!$B:$B,ROW()))</f>
        <v>2025</v>
      </c>
      <c r="C228" t="str">
        <f>IF(OR($A228="",INDEX(games!$C:$C,ROW())=""),"",INDEX(games!$C:$C,ROW()))</f>
        <v>Deckbuilder</v>
      </c>
      <c r="D228">
        <f t="shared" si="84"/>
        <v>3</v>
      </c>
      <c r="E228">
        <f t="shared" si="85"/>
        <v>3</v>
      </c>
      <c r="F228">
        <f t="shared" si="86"/>
        <v>24</v>
      </c>
      <c r="G228" t="e">
        <f t="shared" si="87"/>
        <v>#N/A</v>
      </c>
      <c r="H228" t="e">
        <f t="shared" si="88"/>
        <v>#N/A</v>
      </c>
      <c r="I228" t="e">
        <f t="shared" si="89"/>
        <v>#N/A</v>
      </c>
      <c r="J228" t="e">
        <f t="shared" si="90"/>
        <v>#N/A</v>
      </c>
      <c r="K228">
        <f t="shared" si="91"/>
        <v>2025</v>
      </c>
      <c r="L228">
        <f t="shared" si="92"/>
        <v>3.552</v>
      </c>
      <c r="M228" t="e">
        <f t="shared" si="93"/>
        <v>#N/A</v>
      </c>
      <c r="N228" t="e">
        <f t="shared" si="94"/>
        <v>#N/A</v>
      </c>
      <c r="O228">
        <f t="shared" si="95"/>
        <v>3.0002279999999999</v>
      </c>
      <c r="P228" t="str">
        <f>IF(OR($A228="",INDEX(games!$H:$H,ROW())=""),"",INDEX(games!$H:$H,ROW()))</f>
        <v/>
      </c>
      <c r="Q228" t="str">
        <f t="shared" si="96"/>
        <v/>
      </c>
      <c r="T228">
        <f t="shared" si="97"/>
        <v>2022</v>
      </c>
      <c r="U228">
        <f t="shared" si="98"/>
        <v>2023</v>
      </c>
      <c r="V228">
        <f t="shared" si="99"/>
        <v>1</v>
      </c>
      <c r="W228" t="str">
        <f>IF(TRIM(INDEX(connections!$A:$A,ROW()))="","",TRIM(INDEX(connections!$A:$A,ROW())))</f>
        <v>Dome Keeper</v>
      </c>
      <c r="X228" t="str">
        <f>IF($W228="","",TRIM(INDEX(connections!$B:$B,ROW())))</f>
        <v>Choo Choo Survivor</v>
      </c>
      <c r="Y228">
        <f t="shared" si="100"/>
        <v>236</v>
      </c>
      <c r="Z228">
        <f t="shared" si="101"/>
        <v>132</v>
      </c>
      <c r="AA228" t="str">
        <f t="shared" si="102"/>
        <v>Yes</v>
      </c>
      <c r="AB228" t="str">
        <f t="shared" si="103"/>
        <v>Yes</v>
      </c>
      <c r="AC228">
        <f t="shared" si="104"/>
        <v>1</v>
      </c>
      <c r="AD228">
        <f t="shared" si="105"/>
        <v>1</v>
      </c>
      <c r="AE228" t="str">
        <f t="shared" si="106"/>
        <v/>
      </c>
      <c r="AG228">
        <f t="shared" si="107"/>
        <v>3</v>
      </c>
      <c r="AH228" t="str">
        <f t="shared" si="108"/>
        <v/>
      </c>
      <c r="AI228" t="str">
        <f t="shared" si="109"/>
        <v/>
      </c>
      <c r="AJ228" t="str">
        <f t="shared" si="110"/>
        <v/>
      </c>
      <c r="AK228">
        <f t="shared" si="111"/>
        <v>3.0002279999999999</v>
      </c>
      <c r="AL228" t="str">
        <f>IF($A228="","",INDEX(games!$J:$J,ROW())&amp;"")</f>
        <v/>
      </c>
    </row>
    <row r="229" spans="1:38" x14ac:dyDescent="0.25">
      <c r="A229" t="str">
        <f>IF(TRIM(INDEX(games!$A:$A,ROW()))="","",TRIM(INDEX(games!$A:$A,ROW())))</f>
        <v>Die in the Dungeon</v>
      </c>
      <c r="B229">
        <f>IF(OR($A229="",INDEX(games!$B:$B,ROW())=""),"",INDEX(games!$B:$B,ROW()))</f>
        <v>2025</v>
      </c>
      <c r="C229" t="str">
        <f>IF(OR($A229="",INDEX(games!$C:$C,ROW())=""),"",INDEX(games!$C:$C,ROW()))</f>
        <v>Deckbuilder</v>
      </c>
      <c r="D229">
        <f t="shared" si="84"/>
        <v>1</v>
      </c>
      <c r="E229">
        <f t="shared" si="85"/>
        <v>3</v>
      </c>
      <c r="F229">
        <f t="shared" si="86"/>
        <v>25</v>
      </c>
      <c r="G229" t="e">
        <f t="shared" si="87"/>
        <v>#N/A</v>
      </c>
      <c r="H229" t="e">
        <f t="shared" si="88"/>
        <v>#N/A</v>
      </c>
      <c r="I229" t="e">
        <f t="shared" si="89"/>
        <v>#N/A</v>
      </c>
      <c r="J229" t="e">
        <f t="shared" si="90"/>
        <v>#N/A</v>
      </c>
      <c r="K229">
        <f t="shared" si="91"/>
        <v>2025</v>
      </c>
      <c r="L229">
        <f t="shared" si="92"/>
        <v>3.5750000000000002</v>
      </c>
      <c r="M229" t="e">
        <f t="shared" si="93"/>
        <v>#N/A</v>
      </c>
      <c r="N229" t="e">
        <f t="shared" si="94"/>
        <v>#N/A</v>
      </c>
      <c r="O229">
        <f t="shared" si="95"/>
        <v>1.000229</v>
      </c>
      <c r="P229" t="str">
        <f>IF(OR($A229="",INDEX(games!$H:$H,ROW())=""),"",INDEX(games!$H:$H,ROW()))</f>
        <v>Yes</v>
      </c>
      <c r="Q229">
        <f t="shared" si="96"/>
        <v>1.000229</v>
      </c>
      <c r="T229">
        <f t="shared" si="97"/>
        <v>2021</v>
      </c>
      <c r="U229">
        <f t="shared" si="98"/>
        <v>2023</v>
      </c>
      <c r="V229">
        <f t="shared" si="99"/>
        <v>2</v>
      </c>
      <c r="W229" t="str">
        <f>IF(TRIM(INDEX(connections!$A:$A,ROW()))="","",TRIM(INDEX(connections!$A:$A,ROW())))</f>
        <v>Vampire Survivors</v>
      </c>
      <c r="X229" t="str">
        <f>IF($W229="","",TRIM(INDEX(connections!$B:$B,ROW())))</f>
        <v>Choo Choo Survivor</v>
      </c>
      <c r="Y229">
        <f t="shared" si="100"/>
        <v>898</v>
      </c>
      <c r="Z229">
        <f t="shared" si="101"/>
        <v>132</v>
      </c>
      <c r="AA229" t="str">
        <f t="shared" si="102"/>
        <v>Yes</v>
      </c>
      <c r="AB229" t="str">
        <f t="shared" si="103"/>
        <v>Yes</v>
      </c>
      <c r="AC229">
        <f t="shared" si="104"/>
        <v>1</v>
      </c>
      <c r="AD229">
        <f t="shared" si="105"/>
        <v>0</v>
      </c>
      <c r="AE229" t="str">
        <f t="shared" si="106"/>
        <v/>
      </c>
      <c r="AG229">
        <f t="shared" si="107"/>
        <v>1</v>
      </c>
      <c r="AH229" t="str">
        <f t="shared" si="108"/>
        <v>Yes</v>
      </c>
      <c r="AI229">
        <f t="shared" si="109"/>
        <v>1</v>
      </c>
      <c r="AJ229">
        <f t="shared" si="110"/>
        <v>1.000229</v>
      </c>
      <c r="AK229" t="str">
        <f t="shared" si="111"/>
        <v/>
      </c>
      <c r="AL229" t="str">
        <f>IF($A229="","",INDEX(games!$J:$J,ROW())&amp;"")</f>
        <v>https://store.steampowered.com/app/2026820/Die_in_the_Dungeon/</v>
      </c>
    </row>
    <row r="230" spans="1:38" x14ac:dyDescent="0.25">
      <c r="A230" t="str">
        <f>IF(TRIM(INDEX(games!$A:$A,ROW()))="","",TRIM(INDEX(games!$A:$A,ROW())))</f>
        <v>DIG: Deep In Galaxies</v>
      </c>
      <c r="B230">
        <f>IF(OR($A230="",INDEX(games!$B:$B,ROW())=""),"",INDEX(games!$B:$B,ROW()))</f>
        <v>2021</v>
      </c>
      <c r="C230" t="str">
        <f>IF(OR($A230="",INDEX(games!$C:$C,ROW())=""),"",INDEX(games!$C:$C,ROW()))</f>
        <v>Action</v>
      </c>
      <c r="D230">
        <f t="shared" si="84"/>
        <v>0</v>
      </c>
      <c r="E230">
        <f t="shared" si="85"/>
        <v>1</v>
      </c>
      <c r="F230">
        <f t="shared" si="86"/>
        <v>26</v>
      </c>
      <c r="G230">
        <f t="shared" si="87"/>
        <v>2021</v>
      </c>
      <c r="H230">
        <f t="shared" si="88"/>
        <v>1.5979999999999999</v>
      </c>
      <c r="I230" t="e">
        <f t="shared" si="89"/>
        <v>#N/A</v>
      </c>
      <c r="J230" t="e">
        <f t="shared" si="90"/>
        <v>#N/A</v>
      </c>
      <c r="K230" t="e">
        <f t="shared" si="91"/>
        <v>#N/A</v>
      </c>
      <c r="L230" t="e">
        <f t="shared" si="92"/>
        <v>#N/A</v>
      </c>
      <c r="M230" t="e">
        <f t="shared" si="93"/>
        <v>#N/A</v>
      </c>
      <c r="N230" t="e">
        <f t="shared" si="94"/>
        <v>#N/A</v>
      </c>
      <c r="O230">
        <f t="shared" si="95"/>
        <v>2.3000000000000001E-4</v>
      </c>
      <c r="P230" t="str">
        <f>IF(OR($A230="",INDEX(games!$H:$H,ROW())=""),"",INDEX(games!$H:$H,ROW()))</f>
        <v>Yes</v>
      </c>
      <c r="Q230">
        <f t="shared" si="96"/>
        <v>2.3000000000000001E-4</v>
      </c>
      <c r="T230">
        <f t="shared" si="97"/>
        <v>2023</v>
      </c>
      <c r="U230">
        <f t="shared" si="98"/>
        <v>2025</v>
      </c>
      <c r="V230">
        <f t="shared" si="99"/>
        <v>2</v>
      </c>
      <c r="W230" t="str">
        <f>IF(TRIM(INDEX(connections!$A:$A,ROW()))="","",TRIM(INDEX(connections!$A:$A,ROW())))</f>
        <v>Choo Choo Survivor</v>
      </c>
      <c r="X230" t="str">
        <f>IF($W230="","",TRIM(INDEX(connections!$B:$B,ROW())))</f>
        <v>Choo Choo Survivor 2</v>
      </c>
      <c r="Y230">
        <f t="shared" si="100"/>
        <v>132</v>
      </c>
      <c r="Z230">
        <f t="shared" si="101"/>
        <v>133</v>
      </c>
      <c r="AA230" t="str">
        <f t="shared" si="102"/>
        <v>Yes</v>
      </c>
      <c r="AB230" t="str">
        <f t="shared" si="103"/>
        <v>Yes</v>
      </c>
      <c r="AC230">
        <f t="shared" si="104"/>
        <v>1</v>
      </c>
      <c r="AD230">
        <f t="shared" si="105"/>
        <v>0</v>
      </c>
      <c r="AE230" t="str">
        <f t="shared" si="106"/>
        <v/>
      </c>
      <c r="AG230">
        <f t="shared" si="107"/>
        <v>0</v>
      </c>
      <c r="AH230" t="str">
        <f t="shared" si="108"/>
        <v/>
      </c>
      <c r="AI230" t="str">
        <f t="shared" si="109"/>
        <v/>
      </c>
      <c r="AJ230" t="str">
        <f t="shared" si="110"/>
        <v/>
      </c>
      <c r="AK230" t="str">
        <f t="shared" si="111"/>
        <v/>
      </c>
      <c r="AL230" t="str">
        <f>IF($A230="","",INDEX(games!$J:$J,ROW())&amp;"")</f>
        <v>https://store.steampowered.com/app/1442840/DIG__Deep_In_Galaxies/</v>
      </c>
    </row>
    <row r="231" spans="1:38" x14ac:dyDescent="0.25">
      <c r="A231" t="str">
        <f>IF(TRIM(INDEX(games!$A:$A,ROW()))="","",TRIM(INDEX(games!$A:$A,ROW())))</f>
        <v>Dimensionals</v>
      </c>
      <c r="B231">
        <f>IF(OR($A231="",INDEX(games!$B:$B,ROW())=""),"",INDEX(games!$B:$B,ROW()))</f>
        <v>2024</v>
      </c>
      <c r="C231" t="str">
        <f>IF(OR($A231="",INDEX(games!$C:$C,ROW())=""),"",INDEX(games!$C:$C,ROW()))</f>
        <v>Deckbuilder</v>
      </c>
      <c r="D231">
        <f t="shared" si="84"/>
        <v>1</v>
      </c>
      <c r="E231">
        <f t="shared" si="85"/>
        <v>3</v>
      </c>
      <c r="F231">
        <f t="shared" si="86"/>
        <v>27</v>
      </c>
      <c r="G231" t="e">
        <f t="shared" si="87"/>
        <v>#N/A</v>
      </c>
      <c r="H231" t="e">
        <f t="shared" si="88"/>
        <v>#N/A</v>
      </c>
      <c r="I231" t="e">
        <f t="shared" si="89"/>
        <v>#N/A</v>
      </c>
      <c r="J231" t="e">
        <f t="shared" si="90"/>
        <v>#N/A</v>
      </c>
      <c r="K231">
        <f t="shared" si="91"/>
        <v>2024</v>
      </c>
      <c r="L231">
        <f t="shared" si="92"/>
        <v>3.621</v>
      </c>
      <c r="M231" t="e">
        <f t="shared" si="93"/>
        <v>#N/A</v>
      </c>
      <c r="N231" t="e">
        <f t="shared" si="94"/>
        <v>#N/A</v>
      </c>
      <c r="O231">
        <f t="shared" si="95"/>
        <v>1.0002310000000001</v>
      </c>
      <c r="P231" t="str">
        <f>IF(OR($A231="",INDEX(games!$H:$H,ROW())=""),"",INDEX(games!$H:$H,ROW()))</f>
        <v/>
      </c>
      <c r="Q231" t="str">
        <f t="shared" si="96"/>
        <v/>
      </c>
      <c r="T231">
        <f t="shared" si="97"/>
        <v>2023</v>
      </c>
      <c r="U231">
        <f t="shared" si="98"/>
        <v>2026</v>
      </c>
      <c r="V231">
        <f t="shared" si="99"/>
        <v>3</v>
      </c>
      <c r="W231" t="str">
        <f>IF(TRIM(INDEX(connections!$A:$A,ROW()))="","",TRIM(INDEX(connections!$A:$A,ROW())))</f>
        <v>Balatro</v>
      </c>
      <c r="X231" t="str">
        <f>IF($W231="","",TRIM(INDEX(connections!$B:$B,ROW())))</f>
        <v>Chosen Garden</v>
      </c>
      <c r="Y231">
        <f t="shared" si="100"/>
        <v>55</v>
      </c>
      <c r="Z231">
        <f t="shared" si="101"/>
        <v>134</v>
      </c>
      <c r="AA231" t="str">
        <f t="shared" si="102"/>
        <v>Yes</v>
      </c>
      <c r="AB231" t="str">
        <f t="shared" si="103"/>
        <v/>
      </c>
      <c r="AC231" t="str">
        <f t="shared" si="104"/>
        <v/>
      </c>
      <c r="AD231">
        <f t="shared" si="105"/>
        <v>0</v>
      </c>
      <c r="AE231" t="str">
        <f t="shared" si="106"/>
        <v/>
      </c>
      <c r="AG231">
        <f t="shared" si="107"/>
        <v>1</v>
      </c>
      <c r="AH231" t="str">
        <f t="shared" si="108"/>
        <v/>
      </c>
      <c r="AI231" t="str">
        <f t="shared" si="109"/>
        <v/>
      </c>
      <c r="AJ231" t="str">
        <f t="shared" si="110"/>
        <v/>
      </c>
      <c r="AK231">
        <f t="shared" si="111"/>
        <v>1.0002310000000001</v>
      </c>
      <c r="AL231" t="str">
        <f>IF($A231="","",INDEX(games!$J:$J,ROW())&amp;"")</f>
        <v/>
      </c>
    </row>
    <row r="232" spans="1:38" x14ac:dyDescent="0.25">
      <c r="A232" t="str">
        <f>IF(TRIM(INDEX(games!$A:$A,ROW()))="","",TRIM(INDEX(games!$A:$A,ROW())))</f>
        <v>Disfigure</v>
      </c>
      <c r="B232">
        <f>IF(OR($A232="",INDEX(games!$B:$B,ROW())=""),"",INDEX(games!$B:$B,ROW()))</f>
        <v>2023</v>
      </c>
      <c r="C232" t="str">
        <f>IF(OR($A232="",INDEX(games!$C:$C,ROW())=""),"",INDEX(games!$C:$C,ROW()))</f>
        <v>Action</v>
      </c>
      <c r="D232">
        <f t="shared" si="84"/>
        <v>2</v>
      </c>
      <c r="E232">
        <f t="shared" si="85"/>
        <v>1</v>
      </c>
      <c r="F232">
        <f t="shared" si="86"/>
        <v>28</v>
      </c>
      <c r="G232">
        <f t="shared" si="87"/>
        <v>2023</v>
      </c>
      <c r="H232">
        <f t="shared" si="88"/>
        <v>1.6440000000000001</v>
      </c>
      <c r="I232" t="e">
        <f t="shared" si="89"/>
        <v>#N/A</v>
      </c>
      <c r="J232" t="e">
        <f t="shared" si="90"/>
        <v>#N/A</v>
      </c>
      <c r="K232" t="e">
        <f t="shared" si="91"/>
        <v>#N/A</v>
      </c>
      <c r="L232" t="e">
        <f t="shared" si="92"/>
        <v>#N/A</v>
      </c>
      <c r="M232" t="e">
        <f t="shared" si="93"/>
        <v>#N/A</v>
      </c>
      <c r="N232" t="e">
        <f t="shared" si="94"/>
        <v>#N/A</v>
      </c>
      <c r="O232">
        <f t="shared" si="95"/>
        <v>2.000232</v>
      </c>
      <c r="P232" t="str">
        <f>IF(OR($A232="",INDEX(games!$H:$H,ROW())=""),"",INDEX(games!$H:$H,ROW()))</f>
        <v>Yes</v>
      </c>
      <c r="Q232">
        <f t="shared" si="96"/>
        <v>2.000232</v>
      </c>
      <c r="T232">
        <f t="shared" si="97"/>
        <v>2021</v>
      </c>
      <c r="U232">
        <f t="shared" si="98"/>
        <v>2026</v>
      </c>
      <c r="V232">
        <f t="shared" si="99"/>
        <v>5</v>
      </c>
      <c r="W232" t="str">
        <f>IF(TRIM(INDEX(connections!$A:$A,ROW()))="","",TRIM(INDEX(connections!$A:$A,ROW())))</f>
        <v>Luck be a Landlord</v>
      </c>
      <c r="X232" t="str">
        <f>IF($W232="","",TRIM(INDEX(connections!$B:$B,ROW())))</f>
        <v>Chosen Garden</v>
      </c>
      <c r="Y232">
        <f t="shared" si="100"/>
        <v>460</v>
      </c>
      <c r="Z232">
        <f t="shared" si="101"/>
        <v>134</v>
      </c>
      <c r="AA232" t="str">
        <f t="shared" si="102"/>
        <v>Yes</v>
      </c>
      <c r="AB232" t="str">
        <f t="shared" si="103"/>
        <v/>
      </c>
      <c r="AC232" t="str">
        <f t="shared" si="104"/>
        <v/>
      </c>
      <c r="AD232">
        <f t="shared" si="105"/>
        <v>0</v>
      </c>
      <c r="AE232" t="str">
        <f t="shared" si="106"/>
        <v/>
      </c>
      <c r="AG232">
        <f t="shared" si="107"/>
        <v>2</v>
      </c>
      <c r="AH232" t="str">
        <f t="shared" si="108"/>
        <v>Yes</v>
      </c>
      <c r="AI232">
        <f t="shared" si="109"/>
        <v>2</v>
      </c>
      <c r="AJ232">
        <f t="shared" si="110"/>
        <v>2.000232</v>
      </c>
      <c r="AK232" t="str">
        <f t="shared" si="111"/>
        <v/>
      </c>
      <c r="AL232" t="str">
        <f>IF($A232="","",INDEX(games!$J:$J,ROW())&amp;"")</f>
        <v>https://store.steampowered.com/app/2083160/Disfigure/</v>
      </c>
    </row>
    <row r="233" spans="1:38" x14ac:dyDescent="0.25">
      <c r="A233" t="str">
        <f>IF(TRIM(INDEX(games!$A:$A,ROW()))="","",TRIM(INDEX(games!$A:$A,ROW())))</f>
        <v>Dive or Die: Children of Rain</v>
      </c>
      <c r="B233">
        <f>IF(OR($A233="",INDEX(games!$B:$B,ROW())=""),"",INDEX(games!$B:$B,ROW()))</f>
        <v>2026</v>
      </c>
      <c r="C233" t="str">
        <f>IF(OR($A233="",INDEX(games!$C:$C,ROW())=""),"",INDEX(games!$C:$C,ROW()))</f>
        <v>Action</v>
      </c>
      <c r="D233">
        <f t="shared" si="84"/>
        <v>3</v>
      </c>
      <c r="E233">
        <f t="shared" si="85"/>
        <v>1</v>
      </c>
      <c r="F233">
        <f t="shared" si="86"/>
        <v>29</v>
      </c>
      <c r="G233">
        <f t="shared" si="87"/>
        <v>2026</v>
      </c>
      <c r="H233">
        <f t="shared" si="88"/>
        <v>1.667</v>
      </c>
      <c r="I233" t="e">
        <f t="shared" si="89"/>
        <v>#N/A</v>
      </c>
      <c r="J233" t="e">
        <f t="shared" si="90"/>
        <v>#N/A</v>
      </c>
      <c r="K233" t="e">
        <f t="shared" si="91"/>
        <v>#N/A</v>
      </c>
      <c r="L233" t="e">
        <f t="shared" si="92"/>
        <v>#N/A</v>
      </c>
      <c r="M233" t="e">
        <f t="shared" si="93"/>
        <v>#N/A</v>
      </c>
      <c r="N233" t="e">
        <f t="shared" si="94"/>
        <v>#N/A</v>
      </c>
      <c r="O233">
        <f t="shared" si="95"/>
        <v>3.0002330000000001</v>
      </c>
      <c r="P233" t="str">
        <f>IF(OR($A233="",INDEX(games!$H:$H,ROW())=""),"",INDEX(games!$H:$H,ROW()))</f>
        <v/>
      </c>
      <c r="Q233" t="str">
        <f t="shared" si="96"/>
        <v/>
      </c>
      <c r="T233">
        <f t="shared" si="97"/>
        <v>2015</v>
      </c>
      <c r="U233">
        <f t="shared" si="98"/>
        <v>2019</v>
      </c>
      <c r="V233">
        <f t="shared" si="99"/>
        <v>4</v>
      </c>
      <c r="W233" t="str">
        <f>IF(TRIM(INDEX(connections!$A:$A,ROW()))="","",TRIM(INDEX(connections!$A:$A,ROW())))</f>
        <v>Darkest Dungeon</v>
      </c>
      <c r="X233" t="str">
        <f>IF($W233="","",TRIM(INDEX(connections!$B:$B,ROW())))</f>
        <v>Chrono Ark</v>
      </c>
      <c r="Y233">
        <f t="shared" si="100"/>
        <v>184</v>
      </c>
      <c r="Z233">
        <f t="shared" si="101"/>
        <v>135</v>
      </c>
      <c r="AA233" t="str">
        <f t="shared" si="102"/>
        <v>Yes</v>
      </c>
      <c r="AB233" t="str">
        <f t="shared" si="103"/>
        <v>Yes</v>
      </c>
      <c r="AC233">
        <f t="shared" si="104"/>
        <v>1</v>
      </c>
      <c r="AD233">
        <f t="shared" si="105"/>
        <v>1</v>
      </c>
      <c r="AE233" t="str">
        <f t="shared" si="106"/>
        <v/>
      </c>
      <c r="AG233">
        <f t="shared" si="107"/>
        <v>3</v>
      </c>
      <c r="AH233" t="str">
        <f t="shared" si="108"/>
        <v/>
      </c>
      <c r="AI233" t="str">
        <f t="shared" si="109"/>
        <v/>
      </c>
      <c r="AJ233" t="str">
        <f t="shared" si="110"/>
        <v/>
      </c>
      <c r="AK233">
        <f t="shared" si="111"/>
        <v>3.0002330000000001</v>
      </c>
      <c r="AL233" t="str">
        <f>IF($A233="","",INDEX(games!$J:$J,ROW())&amp;"")</f>
        <v>https://store.steampowered.com/app/3590290/DIVE_or_DIE__Children_of_Rain/</v>
      </c>
    </row>
    <row r="234" spans="1:38" x14ac:dyDescent="0.25">
      <c r="A234" t="str">
        <f>IF(TRIM(INDEX(games!$A:$A,ROW()))="","",TRIM(INDEX(games!$A:$A,ROW())))</f>
        <v>Dog and Goblin</v>
      </c>
      <c r="B234">
        <f>IF(OR($A234="",INDEX(games!$B:$B,ROW())=""),"",INDEX(games!$B:$B,ROW()))</f>
        <v>2024</v>
      </c>
      <c r="C234" t="str">
        <f>IF(OR($A234="",INDEX(games!$C:$C,ROW())=""),"",INDEX(games!$C:$C,ROW()))</f>
        <v>Deckbuilder</v>
      </c>
      <c r="D234">
        <f t="shared" si="84"/>
        <v>1</v>
      </c>
      <c r="E234">
        <f t="shared" si="85"/>
        <v>3</v>
      </c>
      <c r="F234">
        <f t="shared" si="86"/>
        <v>30</v>
      </c>
      <c r="G234" t="e">
        <f t="shared" si="87"/>
        <v>#N/A</v>
      </c>
      <c r="H234" t="e">
        <f t="shared" si="88"/>
        <v>#N/A</v>
      </c>
      <c r="I234" t="e">
        <f t="shared" si="89"/>
        <v>#N/A</v>
      </c>
      <c r="J234" t="e">
        <f t="shared" si="90"/>
        <v>#N/A</v>
      </c>
      <c r="K234">
        <f t="shared" si="91"/>
        <v>2024</v>
      </c>
      <c r="L234">
        <f t="shared" si="92"/>
        <v>3.69</v>
      </c>
      <c r="M234" t="e">
        <f t="shared" si="93"/>
        <v>#N/A</v>
      </c>
      <c r="N234" t="e">
        <f t="shared" si="94"/>
        <v>#N/A</v>
      </c>
      <c r="O234">
        <f t="shared" si="95"/>
        <v>1.0002340000000001</v>
      </c>
      <c r="P234" t="str">
        <f>IF(OR($A234="",INDEX(games!$H:$H,ROW())=""),"",INDEX(games!$H:$H,ROW()))</f>
        <v/>
      </c>
      <c r="Q234" t="str">
        <f t="shared" si="96"/>
        <v/>
      </c>
      <c r="T234">
        <f t="shared" si="97"/>
        <v>2017</v>
      </c>
      <c r="U234">
        <f t="shared" si="98"/>
        <v>2019</v>
      </c>
      <c r="V234">
        <f t="shared" si="99"/>
        <v>2</v>
      </c>
      <c r="W234" t="str">
        <f>IF(TRIM(INDEX(connections!$A:$A,ROW()))="","",TRIM(INDEX(connections!$A:$A,ROW())))</f>
        <v>Slay the Spire</v>
      </c>
      <c r="X234" t="str">
        <f>IF($W234="","",TRIM(INDEX(connections!$B:$B,ROW())))</f>
        <v>Chrono Ark</v>
      </c>
      <c r="Y234">
        <f t="shared" si="100"/>
        <v>735</v>
      </c>
      <c r="Z234">
        <f t="shared" si="101"/>
        <v>135</v>
      </c>
      <c r="AA234" t="str">
        <f t="shared" si="102"/>
        <v>Yes</v>
      </c>
      <c r="AB234" t="str">
        <f t="shared" si="103"/>
        <v>Yes</v>
      </c>
      <c r="AC234">
        <f t="shared" si="104"/>
        <v>1</v>
      </c>
      <c r="AD234">
        <f t="shared" si="105"/>
        <v>0</v>
      </c>
      <c r="AE234" t="str">
        <f t="shared" si="106"/>
        <v/>
      </c>
      <c r="AG234">
        <f t="shared" si="107"/>
        <v>1</v>
      </c>
      <c r="AH234" t="str">
        <f t="shared" si="108"/>
        <v/>
      </c>
      <c r="AI234" t="str">
        <f t="shared" si="109"/>
        <v/>
      </c>
      <c r="AJ234" t="str">
        <f t="shared" si="110"/>
        <v/>
      </c>
      <c r="AK234">
        <f t="shared" si="111"/>
        <v>1.0002340000000001</v>
      </c>
      <c r="AL234" t="str">
        <f>IF($A234="","",INDEX(games!$J:$J,ROW())&amp;"")</f>
        <v/>
      </c>
    </row>
    <row r="235" spans="1:38" x14ac:dyDescent="0.25">
      <c r="A235" t="str">
        <f>IF(TRIM(INDEX(games!$A:$A,ROW()))="","",TRIM(INDEX(games!$A:$A,ROW())))</f>
        <v>Dog Witch</v>
      </c>
      <c r="B235">
        <f>IF(OR($A235="",INDEX(games!$B:$B,ROW())=""),"",INDEX(games!$B:$B,ROW()))</f>
        <v>2025</v>
      </c>
      <c r="C235" t="str">
        <f>IF(OR($A235="",INDEX(games!$C:$C,ROW())=""),"",INDEX(games!$C:$C,ROW()))</f>
        <v>Deckbuilder</v>
      </c>
      <c r="D235">
        <f t="shared" si="84"/>
        <v>2</v>
      </c>
      <c r="E235">
        <f t="shared" si="85"/>
        <v>3</v>
      </c>
      <c r="F235">
        <f t="shared" si="86"/>
        <v>31</v>
      </c>
      <c r="G235" t="e">
        <f t="shared" si="87"/>
        <v>#N/A</v>
      </c>
      <c r="H235" t="e">
        <f t="shared" si="88"/>
        <v>#N/A</v>
      </c>
      <c r="I235" t="e">
        <f t="shared" si="89"/>
        <v>#N/A</v>
      </c>
      <c r="J235" t="e">
        <f t="shared" si="90"/>
        <v>#N/A</v>
      </c>
      <c r="K235">
        <f t="shared" si="91"/>
        <v>2025</v>
      </c>
      <c r="L235">
        <f t="shared" si="92"/>
        <v>3.7130000000000001</v>
      </c>
      <c r="M235" t="e">
        <f t="shared" si="93"/>
        <v>#N/A</v>
      </c>
      <c r="N235" t="e">
        <f t="shared" si="94"/>
        <v>#N/A</v>
      </c>
      <c r="O235">
        <f t="shared" si="95"/>
        <v>2.000235</v>
      </c>
      <c r="P235" t="str">
        <f>IF(OR($A235="",INDEX(games!$H:$H,ROW())=""),"",INDEX(games!$H:$H,ROW()))</f>
        <v/>
      </c>
      <c r="Q235" t="str">
        <f t="shared" si="96"/>
        <v/>
      </c>
      <c r="T235">
        <f t="shared" si="97"/>
        <v>2022</v>
      </c>
      <c r="U235">
        <f t="shared" si="98"/>
        <v>2026</v>
      </c>
      <c r="V235">
        <f t="shared" si="99"/>
        <v>4</v>
      </c>
      <c r="W235" t="str">
        <f>IF(TRIM(INDEX(connections!$A:$A,ROW()))="","",TRIM(INDEX(connections!$A:$A,ROW())))</f>
        <v>Cult of the Lamb</v>
      </c>
      <c r="X235" t="str">
        <f>IF($W235="","",TRIM(INDEX(connections!$B:$B,ROW())))</f>
        <v>Cinderia</v>
      </c>
      <c r="Y235">
        <f t="shared" si="100"/>
        <v>171</v>
      </c>
      <c r="Z235">
        <f t="shared" si="101"/>
        <v>136</v>
      </c>
      <c r="AA235" t="str">
        <f t="shared" si="102"/>
        <v>Yes</v>
      </c>
      <c r="AB235" t="str">
        <f t="shared" si="103"/>
        <v/>
      </c>
      <c r="AC235" t="str">
        <f t="shared" si="104"/>
        <v/>
      </c>
      <c r="AD235">
        <f t="shared" si="105"/>
        <v>0</v>
      </c>
      <c r="AE235" t="str">
        <f t="shared" si="106"/>
        <v/>
      </c>
      <c r="AG235">
        <f t="shared" si="107"/>
        <v>2</v>
      </c>
      <c r="AH235" t="str">
        <f t="shared" si="108"/>
        <v/>
      </c>
      <c r="AI235" t="str">
        <f t="shared" si="109"/>
        <v/>
      </c>
      <c r="AJ235" t="str">
        <f t="shared" si="110"/>
        <v/>
      </c>
      <c r="AK235">
        <f t="shared" si="111"/>
        <v>2.000235</v>
      </c>
      <c r="AL235" t="str">
        <f>IF($A235="","",INDEX(games!$J:$J,ROW())&amp;"")</f>
        <v/>
      </c>
    </row>
    <row r="236" spans="1:38" x14ac:dyDescent="0.25">
      <c r="A236" t="str">
        <f>IF(TRIM(INDEX(games!$A:$A,ROW()))="","",TRIM(INDEX(games!$A:$A,ROW())))</f>
        <v>Dogpile</v>
      </c>
      <c r="B236">
        <f>IF(OR($A236="",INDEX(games!$B:$B,ROW())=""),"",INDEX(games!$B:$B,ROW()))</f>
        <v>2025</v>
      </c>
      <c r="C236" t="str">
        <f>IF(OR($A236="",INDEX(games!$C:$C,ROW())=""),"",INDEX(games!$C:$C,ROW()))</f>
        <v>Deckbuilder</v>
      </c>
      <c r="D236">
        <f t="shared" si="84"/>
        <v>1</v>
      </c>
      <c r="E236">
        <f t="shared" si="85"/>
        <v>3</v>
      </c>
      <c r="F236">
        <f t="shared" si="86"/>
        <v>32</v>
      </c>
      <c r="G236" t="e">
        <f t="shared" si="87"/>
        <v>#N/A</v>
      </c>
      <c r="H236" t="e">
        <f t="shared" si="88"/>
        <v>#N/A</v>
      </c>
      <c r="I236" t="e">
        <f t="shared" si="89"/>
        <v>#N/A</v>
      </c>
      <c r="J236" t="e">
        <f t="shared" si="90"/>
        <v>#N/A</v>
      </c>
      <c r="K236">
        <f t="shared" si="91"/>
        <v>2025</v>
      </c>
      <c r="L236">
        <f t="shared" si="92"/>
        <v>3.7359999999999998</v>
      </c>
      <c r="M236" t="e">
        <f t="shared" si="93"/>
        <v>#N/A</v>
      </c>
      <c r="N236" t="e">
        <f t="shared" si="94"/>
        <v>#N/A</v>
      </c>
      <c r="O236">
        <f t="shared" si="95"/>
        <v>1.0002359999999999</v>
      </c>
      <c r="P236" t="str">
        <f>IF(OR($A236="",INDEX(games!$H:$H,ROW())=""),"",INDEX(games!$H:$H,ROW()))</f>
        <v>Yes</v>
      </c>
      <c r="Q236">
        <f t="shared" si="96"/>
        <v>1.0002359999999999</v>
      </c>
      <c r="T236">
        <f t="shared" si="97"/>
        <v>2019</v>
      </c>
      <c r="U236">
        <f t="shared" si="98"/>
        <v>2026</v>
      </c>
      <c r="V236">
        <f t="shared" si="99"/>
        <v>7</v>
      </c>
      <c r="W236" t="str">
        <f>IF(TRIM(INDEX(connections!$A:$A,ROW()))="","",TRIM(INDEX(connections!$A:$A,ROW())))</f>
        <v>Hades</v>
      </c>
      <c r="X236" t="str">
        <f>IF($W236="","",TRIM(INDEX(connections!$B:$B,ROW())))</f>
        <v>Cinderia</v>
      </c>
      <c r="Y236">
        <f t="shared" si="100"/>
        <v>359</v>
      </c>
      <c r="Z236">
        <f t="shared" si="101"/>
        <v>136</v>
      </c>
      <c r="AA236" t="str">
        <f t="shared" si="102"/>
        <v>Yes</v>
      </c>
      <c r="AB236" t="str">
        <f t="shared" si="103"/>
        <v/>
      </c>
      <c r="AC236" t="str">
        <f t="shared" si="104"/>
        <v/>
      </c>
      <c r="AD236">
        <f t="shared" si="105"/>
        <v>0</v>
      </c>
      <c r="AE236" t="str">
        <f t="shared" si="106"/>
        <v/>
      </c>
      <c r="AG236">
        <f t="shared" si="107"/>
        <v>1</v>
      </c>
      <c r="AH236" t="str">
        <f t="shared" si="108"/>
        <v>Yes</v>
      </c>
      <c r="AI236">
        <f t="shared" si="109"/>
        <v>1</v>
      </c>
      <c r="AJ236">
        <f t="shared" si="110"/>
        <v>1.0002359999999999</v>
      </c>
      <c r="AK236" t="str">
        <f t="shared" si="111"/>
        <v/>
      </c>
      <c r="AL236" t="str">
        <f>IF($A236="","",INDEX(games!$J:$J,ROW())&amp;"")</f>
        <v>https://store.steampowered.com/app/3839300/Dogpile/</v>
      </c>
    </row>
    <row r="237" spans="1:38" x14ac:dyDescent="0.25">
      <c r="A237" t="str">
        <f>IF(TRIM(INDEX(games!$A:$A,ROW()))="","",TRIM(INDEX(games!$A:$A,ROW())))</f>
        <v>Dome Keeper</v>
      </c>
      <c r="B237">
        <f>IF(OR($A237="",INDEX(games!$B:$B,ROW())=""),"",INDEX(games!$B:$B,ROW()))</f>
        <v>2022</v>
      </c>
      <c r="C237" t="str">
        <f>IF(OR($A237="",INDEX(games!$C:$C,ROW())=""),"",INDEX(games!$C:$C,ROW()))</f>
        <v>Strategy</v>
      </c>
      <c r="D237">
        <f t="shared" si="84"/>
        <v>7</v>
      </c>
      <c r="E237">
        <f t="shared" si="85"/>
        <v>2</v>
      </c>
      <c r="F237">
        <f t="shared" si="86"/>
        <v>33</v>
      </c>
      <c r="G237" t="e">
        <f t="shared" si="87"/>
        <v>#N/A</v>
      </c>
      <c r="H237" t="e">
        <f t="shared" si="88"/>
        <v>#N/A</v>
      </c>
      <c r="I237">
        <f t="shared" si="89"/>
        <v>2022</v>
      </c>
      <c r="J237">
        <f t="shared" si="90"/>
        <v>2.7589999999999999</v>
      </c>
      <c r="K237" t="e">
        <f t="shared" si="91"/>
        <v>#N/A</v>
      </c>
      <c r="L237" t="e">
        <f t="shared" si="92"/>
        <v>#N/A</v>
      </c>
      <c r="M237" t="e">
        <f t="shared" si="93"/>
        <v>#N/A</v>
      </c>
      <c r="N237" t="e">
        <f t="shared" si="94"/>
        <v>#N/A</v>
      </c>
      <c r="O237">
        <f t="shared" si="95"/>
        <v>7.0002370000000003</v>
      </c>
      <c r="P237" t="str">
        <f>IF(OR($A237="",INDEX(games!$H:$H,ROW())=""),"",INDEX(games!$H:$H,ROW()))</f>
        <v>Yes</v>
      </c>
      <c r="Q237">
        <f t="shared" si="96"/>
        <v>7.0002370000000003</v>
      </c>
      <c r="T237">
        <f t="shared" si="97"/>
        <v>2022</v>
      </c>
      <c r="U237">
        <f t="shared" si="98"/>
        <v>2025</v>
      </c>
      <c r="V237">
        <f t="shared" si="99"/>
        <v>3</v>
      </c>
      <c r="W237" t="str">
        <f>IF(TRIM(INDEX(connections!$A:$A,ROW()))="","",TRIM(INDEX(connections!$A:$A,ROW())))</f>
        <v>Dome Keeper</v>
      </c>
      <c r="X237" t="str">
        <f>IF($W237="","",TRIM(INDEX(connections!$B:$B,ROW())))</f>
        <v>CleanFall</v>
      </c>
      <c r="Y237">
        <f t="shared" si="100"/>
        <v>236</v>
      </c>
      <c r="Z237">
        <f t="shared" si="101"/>
        <v>137</v>
      </c>
      <c r="AA237" t="str">
        <f t="shared" si="102"/>
        <v>Yes</v>
      </c>
      <c r="AB237" t="str">
        <f t="shared" si="103"/>
        <v>Yes</v>
      </c>
      <c r="AC237">
        <f t="shared" si="104"/>
        <v>1</v>
      </c>
      <c r="AD237">
        <f t="shared" si="105"/>
        <v>1</v>
      </c>
      <c r="AE237" t="str">
        <f t="shared" si="106"/>
        <v/>
      </c>
      <c r="AG237">
        <f t="shared" si="107"/>
        <v>7</v>
      </c>
      <c r="AH237" t="str">
        <f t="shared" si="108"/>
        <v>Yes</v>
      </c>
      <c r="AI237">
        <f t="shared" si="109"/>
        <v>7</v>
      </c>
      <c r="AJ237">
        <f t="shared" si="110"/>
        <v>7.0002370000000003</v>
      </c>
      <c r="AK237" t="str">
        <f t="shared" si="111"/>
        <v/>
      </c>
      <c r="AL237" t="str">
        <f>IF($A237="","",INDEX(games!$J:$J,ROW())&amp;"")</f>
        <v>https://store.steampowered.com/app/1637320/Dome_Keeper/</v>
      </c>
    </row>
    <row r="238" spans="1:38" x14ac:dyDescent="0.25">
      <c r="A238" t="str">
        <f>IF(TRIM(INDEX(games!$A:$A,ROW()))="","",TRIM(INDEX(games!$A:$A,ROW())))</f>
        <v>Don't Let It Starve</v>
      </c>
      <c r="B238">
        <f>IF(OR($A238="",INDEX(games!$B:$B,ROW())=""),"",INDEX(games!$B:$B,ROW()))</f>
        <v>2026</v>
      </c>
      <c r="C238" t="str">
        <f>IF(OR($A238="",INDEX(games!$C:$C,ROW())=""),"",INDEX(games!$C:$C,ROW()))</f>
        <v>Strategy</v>
      </c>
      <c r="D238">
        <f t="shared" si="84"/>
        <v>1</v>
      </c>
      <c r="E238">
        <f t="shared" si="85"/>
        <v>2</v>
      </c>
      <c r="F238">
        <f t="shared" si="86"/>
        <v>0</v>
      </c>
      <c r="G238" t="e">
        <f t="shared" si="87"/>
        <v>#N/A</v>
      </c>
      <c r="H238" t="e">
        <f t="shared" si="88"/>
        <v>#N/A</v>
      </c>
      <c r="I238">
        <f t="shared" si="89"/>
        <v>2026</v>
      </c>
      <c r="J238">
        <f t="shared" si="90"/>
        <v>2</v>
      </c>
      <c r="K238" t="e">
        <f t="shared" si="91"/>
        <v>#N/A</v>
      </c>
      <c r="L238" t="e">
        <f t="shared" si="92"/>
        <v>#N/A</v>
      </c>
      <c r="M238" t="e">
        <f t="shared" si="93"/>
        <v>#N/A</v>
      </c>
      <c r="N238" t="e">
        <f t="shared" si="94"/>
        <v>#N/A</v>
      </c>
      <c r="O238">
        <f t="shared" si="95"/>
        <v>1.000238</v>
      </c>
      <c r="P238" t="str">
        <f>IF(OR($A238="",INDEX(games!$H:$H,ROW())=""),"",INDEX(games!$H:$H,ROW()))</f>
        <v/>
      </c>
      <c r="Q238" t="str">
        <f t="shared" si="96"/>
        <v/>
      </c>
      <c r="T238">
        <f t="shared" si="97"/>
        <v>2019</v>
      </c>
      <c r="U238">
        <f t="shared" si="98"/>
        <v>2025</v>
      </c>
      <c r="V238">
        <f t="shared" si="99"/>
        <v>6</v>
      </c>
      <c r="W238" t="str">
        <f>IF(TRIM(INDEX(connections!$A:$A,ROW()))="","",TRIM(INDEX(connections!$A:$A,ROW())))</f>
        <v>Noita</v>
      </c>
      <c r="X238" t="str">
        <f>IF($W238="","",TRIM(INDEX(connections!$B:$B,ROW())))</f>
        <v>CleanFall</v>
      </c>
      <c r="Y238">
        <f t="shared" si="100"/>
        <v>539</v>
      </c>
      <c r="Z238">
        <f t="shared" si="101"/>
        <v>137</v>
      </c>
      <c r="AA238" t="str">
        <f t="shared" si="102"/>
        <v>Yes</v>
      </c>
      <c r="AB238" t="str">
        <f t="shared" si="103"/>
        <v>Yes</v>
      </c>
      <c r="AC238">
        <f t="shared" si="104"/>
        <v>1</v>
      </c>
      <c r="AD238">
        <f t="shared" si="105"/>
        <v>0</v>
      </c>
      <c r="AE238" t="str">
        <f t="shared" si="106"/>
        <v/>
      </c>
      <c r="AG238">
        <f t="shared" si="107"/>
        <v>1</v>
      </c>
      <c r="AH238" t="str">
        <f t="shared" si="108"/>
        <v/>
      </c>
      <c r="AI238" t="str">
        <f t="shared" si="109"/>
        <v/>
      </c>
      <c r="AJ238" t="str">
        <f t="shared" si="110"/>
        <v/>
      </c>
      <c r="AK238">
        <f t="shared" si="111"/>
        <v>1.000238</v>
      </c>
      <c r="AL238" t="str">
        <f>IF($A238="","",INDEX(games!$J:$J,ROW())&amp;"")</f>
        <v>https://store.steampowered.com/app/3930510/Dont_Let_It_Starve/</v>
      </c>
    </row>
    <row r="239" spans="1:38" x14ac:dyDescent="0.25">
      <c r="A239" t="str">
        <f>IF(TRIM(INDEX(games!$A:$A,ROW()))="","",TRIM(INDEX(games!$A:$A,ROW())))</f>
        <v>Don't Lose Aggro</v>
      </c>
      <c r="B239">
        <f>IF(OR($A239="",INDEX(games!$B:$B,ROW())=""),"",INDEX(games!$B:$B,ROW()))</f>
        <v>2026</v>
      </c>
      <c r="C239" t="str">
        <f>IF(OR($A239="",INDEX(games!$C:$C,ROW())=""),"",INDEX(games!$C:$C,ROW()))</f>
        <v>Action</v>
      </c>
      <c r="D239">
        <f t="shared" si="84"/>
        <v>0</v>
      </c>
      <c r="E239">
        <f t="shared" si="85"/>
        <v>1</v>
      </c>
      <c r="F239">
        <f t="shared" si="86"/>
        <v>1</v>
      </c>
      <c r="G239">
        <f t="shared" si="87"/>
        <v>2026</v>
      </c>
      <c r="H239">
        <f t="shared" si="88"/>
        <v>1.0229999999999999</v>
      </c>
      <c r="I239" t="e">
        <f t="shared" si="89"/>
        <v>#N/A</v>
      </c>
      <c r="J239" t="e">
        <f t="shared" si="90"/>
        <v>#N/A</v>
      </c>
      <c r="K239" t="e">
        <f t="shared" si="91"/>
        <v>#N/A</v>
      </c>
      <c r="L239" t="e">
        <f t="shared" si="92"/>
        <v>#N/A</v>
      </c>
      <c r="M239" t="e">
        <f t="shared" si="93"/>
        <v>#N/A</v>
      </c>
      <c r="N239" t="e">
        <f t="shared" si="94"/>
        <v>#N/A</v>
      </c>
      <c r="O239">
        <f t="shared" si="95"/>
        <v>2.3900000000000001E-4</v>
      </c>
      <c r="P239" t="str">
        <f>IF(OR($A239="",INDEX(games!$H:$H,ROW())=""),"",INDEX(games!$H:$H,ROW()))</f>
        <v/>
      </c>
      <c r="Q239" t="str">
        <f t="shared" si="96"/>
        <v/>
      </c>
      <c r="T239">
        <f t="shared" si="97"/>
        <v>2008</v>
      </c>
      <c r="U239">
        <f t="shared" si="98"/>
        <v>2025</v>
      </c>
      <c r="V239">
        <f t="shared" si="99"/>
        <v>17</v>
      </c>
      <c r="W239" t="str">
        <f>IF(TRIM(INDEX(connections!$A:$A,ROW()))="","",TRIM(INDEX(connections!$A:$A,ROW())))</f>
        <v>Spelunky Classic</v>
      </c>
      <c r="X239" t="str">
        <f>IF($W239="","",TRIM(INDEX(connections!$B:$B,ROW())))</f>
        <v>CleanFall</v>
      </c>
      <c r="Y239">
        <f t="shared" si="100"/>
        <v>763</v>
      </c>
      <c r="Z239">
        <f t="shared" si="101"/>
        <v>137</v>
      </c>
      <c r="AA239" t="str">
        <f t="shared" si="102"/>
        <v>Yes</v>
      </c>
      <c r="AB239" t="str">
        <f t="shared" si="103"/>
        <v>Yes</v>
      </c>
      <c r="AC239">
        <f t="shared" si="104"/>
        <v>1</v>
      </c>
      <c r="AD239">
        <f t="shared" si="105"/>
        <v>0</v>
      </c>
      <c r="AE239" t="str">
        <f t="shared" si="106"/>
        <v/>
      </c>
      <c r="AG239">
        <f t="shared" si="107"/>
        <v>0</v>
      </c>
      <c r="AH239" t="str">
        <f t="shared" si="108"/>
        <v/>
      </c>
      <c r="AI239" t="str">
        <f t="shared" si="109"/>
        <v/>
      </c>
      <c r="AJ239" t="str">
        <f t="shared" si="110"/>
        <v/>
      </c>
      <c r="AK239" t="str">
        <f t="shared" si="111"/>
        <v/>
      </c>
      <c r="AL239" t="str">
        <f>IF($A239="","",INDEX(games!$J:$J,ROW())&amp;"")</f>
        <v/>
      </c>
    </row>
    <row r="240" spans="1:38" x14ac:dyDescent="0.25">
      <c r="A240" t="str">
        <f>IF(TRIM(INDEX(games!$A:$A,ROW()))="","",TRIM(INDEX(games!$A:$A,ROW())))</f>
        <v>Don't Starve</v>
      </c>
      <c r="B240">
        <f>IF(OR($A240="",INDEX(games!$B:$B,ROW())=""),"",INDEX(games!$B:$B,ROW()))</f>
        <v>2013</v>
      </c>
      <c r="C240" t="str">
        <f>IF(OR($A240="",INDEX(games!$C:$C,ROW())=""),"",INDEX(games!$C:$C,ROW()))</f>
        <v>Action</v>
      </c>
      <c r="D240">
        <f t="shared" si="84"/>
        <v>7</v>
      </c>
      <c r="E240">
        <f t="shared" si="85"/>
        <v>1</v>
      </c>
      <c r="F240">
        <f t="shared" si="86"/>
        <v>2</v>
      </c>
      <c r="G240">
        <f t="shared" si="87"/>
        <v>2013</v>
      </c>
      <c r="H240">
        <f t="shared" si="88"/>
        <v>1.046</v>
      </c>
      <c r="I240" t="e">
        <f t="shared" si="89"/>
        <v>#N/A</v>
      </c>
      <c r="J240" t="e">
        <f t="shared" si="90"/>
        <v>#N/A</v>
      </c>
      <c r="K240" t="e">
        <f t="shared" si="91"/>
        <v>#N/A</v>
      </c>
      <c r="L240" t="e">
        <f t="shared" si="92"/>
        <v>#N/A</v>
      </c>
      <c r="M240" t="e">
        <f t="shared" si="93"/>
        <v>#N/A</v>
      </c>
      <c r="N240" t="e">
        <f t="shared" si="94"/>
        <v>#N/A</v>
      </c>
      <c r="O240">
        <f t="shared" si="95"/>
        <v>7.0002399999999998</v>
      </c>
      <c r="P240" t="str">
        <f>IF(OR($A240="",INDEX(games!$H:$H,ROW())=""),"",INDEX(games!$H:$H,ROW()))</f>
        <v>Yes</v>
      </c>
      <c r="Q240">
        <f t="shared" si="96"/>
        <v>7.0002399999999998</v>
      </c>
      <c r="T240">
        <f t="shared" si="97"/>
        <v>2023</v>
      </c>
      <c r="U240">
        <f t="shared" si="98"/>
        <v>2025</v>
      </c>
      <c r="V240">
        <f t="shared" si="99"/>
        <v>2</v>
      </c>
      <c r="W240" t="str">
        <f>IF(TRIM(INDEX(connections!$A:$A,ROW()))="","",TRIM(INDEX(connections!$A:$A,ROW())))</f>
        <v>Balatro</v>
      </c>
      <c r="X240" t="str">
        <f>IF($W240="","",TRIM(INDEX(connections!$B:$B,ROW())))</f>
        <v>CloverPit</v>
      </c>
      <c r="Y240">
        <f t="shared" si="100"/>
        <v>55</v>
      </c>
      <c r="Z240">
        <f t="shared" si="101"/>
        <v>138</v>
      </c>
      <c r="AA240" t="str">
        <f t="shared" si="102"/>
        <v>Yes</v>
      </c>
      <c r="AB240" t="str">
        <f t="shared" si="103"/>
        <v>Yes</v>
      </c>
      <c r="AC240">
        <f t="shared" si="104"/>
        <v>1</v>
      </c>
      <c r="AD240">
        <f t="shared" si="105"/>
        <v>1</v>
      </c>
      <c r="AE240" t="str">
        <f t="shared" si="106"/>
        <v/>
      </c>
      <c r="AG240">
        <f t="shared" si="107"/>
        <v>5</v>
      </c>
      <c r="AH240" t="str">
        <f t="shared" si="108"/>
        <v>Yes</v>
      </c>
      <c r="AI240">
        <f t="shared" si="109"/>
        <v>5</v>
      </c>
      <c r="AJ240">
        <f t="shared" si="110"/>
        <v>5.0002399999999998</v>
      </c>
      <c r="AK240" t="str">
        <f t="shared" si="111"/>
        <v/>
      </c>
      <c r="AL240" t="str">
        <f>IF($A240="","",INDEX(games!$J:$J,ROW())&amp;"")</f>
        <v>https://store.steampowered.com/app/219740/Dont_Starve/</v>
      </c>
    </row>
    <row r="241" spans="1:38" x14ac:dyDescent="0.25">
      <c r="A241" t="str">
        <f>IF(TRIM(INDEX(games!$A:$A,ROW()))="","",TRIM(INDEX(games!$A:$A,ROW())))</f>
        <v>Don't Starve Together</v>
      </c>
      <c r="B241">
        <f>IF(OR($A241="",INDEX(games!$B:$B,ROW())=""),"",INDEX(games!$B:$B,ROW()))</f>
        <v>2014</v>
      </c>
      <c r="C241" t="str">
        <f>IF(OR($A241="",INDEX(games!$C:$C,ROW())=""),"",INDEX(games!$C:$C,ROW()))</f>
        <v>Action</v>
      </c>
      <c r="D241">
        <f t="shared" si="84"/>
        <v>2</v>
      </c>
      <c r="E241">
        <f t="shared" si="85"/>
        <v>1</v>
      </c>
      <c r="F241">
        <f t="shared" si="86"/>
        <v>3</v>
      </c>
      <c r="G241">
        <f t="shared" si="87"/>
        <v>2014</v>
      </c>
      <c r="H241">
        <f t="shared" si="88"/>
        <v>1.069</v>
      </c>
      <c r="I241" t="e">
        <f t="shared" si="89"/>
        <v>#N/A</v>
      </c>
      <c r="J241" t="e">
        <f t="shared" si="90"/>
        <v>#N/A</v>
      </c>
      <c r="K241" t="e">
        <f t="shared" si="91"/>
        <v>#N/A</v>
      </c>
      <c r="L241" t="e">
        <f t="shared" si="92"/>
        <v>#N/A</v>
      </c>
      <c r="M241" t="e">
        <f t="shared" si="93"/>
        <v>#N/A</v>
      </c>
      <c r="N241" t="e">
        <f t="shared" si="94"/>
        <v>#N/A</v>
      </c>
      <c r="O241">
        <f t="shared" si="95"/>
        <v>2.0002409999999999</v>
      </c>
      <c r="P241" t="str">
        <f>IF(OR($A241="",INDEX(games!$H:$H,ROW())=""),"",INDEX(games!$H:$H,ROW()))</f>
        <v>Yes</v>
      </c>
      <c r="Q241">
        <f t="shared" si="96"/>
        <v>2.0002409999999999</v>
      </c>
      <c r="T241">
        <f t="shared" si="97"/>
        <v>2023</v>
      </c>
      <c r="U241">
        <f t="shared" si="98"/>
        <v>2025</v>
      </c>
      <c r="V241">
        <f t="shared" si="99"/>
        <v>2</v>
      </c>
      <c r="W241" t="str">
        <f>IF(TRIM(INDEX(connections!$A:$A,ROW()))="","",TRIM(INDEX(connections!$A:$A,ROW())))</f>
        <v>Buckshot Roulette</v>
      </c>
      <c r="X241" t="str">
        <f>IF($W241="","",TRIM(INDEX(connections!$B:$B,ROW())))</f>
        <v>CloverPit</v>
      </c>
      <c r="Y241">
        <f t="shared" si="100"/>
        <v>103</v>
      </c>
      <c r="Z241">
        <f t="shared" si="101"/>
        <v>138</v>
      </c>
      <c r="AA241" t="str">
        <f t="shared" si="102"/>
        <v>Yes</v>
      </c>
      <c r="AB241" t="str">
        <f t="shared" si="103"/>
        <v>Yes</v>
      </c>
      <c r="AC241">
        <f t="shared" si="104"/>
        <v>1</v>
      </c>
      <c r="AD241">
        <f t="shared" si="105"/>
        <v>0</v>
      </c>
      <c r="AE241" t="str">
        <f t="shared" si="106"/>
        <v/>
      </c>
      <c r="AG241">
        <f t="shared" si="107"/>
        <v>1</v>
      </c>
      <c r="AH241" t="str">
        <f t="shared" si="108"/>
        <v>Yes</v>
      </c>
      <c r="AI241">
        <f t="shared" si="109"/>
        <v>1</v>
      </c>
      <c r="AJ241">
        <f t="shared" si="110"/>
        <v>1.0002409999999999</v>
      </c>
      <c r="AK241" t="str">
        <f t="shared" si="111"/>
        <v/>
      </c>
      <c r="AL241" t="str">
        <f>IF($A241="","",INDEX(games!$J:$J,ROW())&amp;"")</f>
        <v>https://store.steampowered.com/app/322330/Dont_Starve_Together/</v>
      </c>
    </row>
    <row r="242" spans="1:38" x14ac:dyDescent="0.25">
      <c r="A242" t="str">
        <f>IF(TRIM(INDEX(games!$A:$A,ROW()))="","",TRIM(INDEX(games!$A:$A,ROW())))</f>
        <v>DoomRL</v>
      </c>
      <c r="B242">
        <f>IF(OR($A242="",INDEX(games!$B:$B,ROW())=""),"",INDEX(games!$B:$B,ROW()))</f>
        <v>2002</v>
      </c>
      <c r="C242" t="str">
        <f>IF(OR($A242="",INDEX(games!$C:$C,ROW())=""),"",INDEX(games!$C:$C,ROW()))</f>
        <v>Traditional</v>
      </c>
      <c r="D242">
        <f t="shared" si="84"/>
        <v>8</v>
      </c>
      <c r="E242">
        <f t="shared" si="85"/>
        <v>4</v>
      </c>
      <c r="F242">
        <f t="shared" si="86"/>
        <v>4</v>
      </c>
      <c r="G242" t="e">
        <f t="shared" si="87"/>
        <v>#N/A</v>
      </c>
      <c r="H242" t="e">
        <f t="shared" si="88"/>
        <v>#N/A</v>
      </c>
      <c r="I242" t="e">
        <f t="shared" si="89"/>
        <v>#N/A</v>
      </c>
      <c r="J242" t="e">
        <f t="shared" si="90"/>
        <v>#N/A</v>
      </c>
      <c r="K242" t="e">
        <f t="shared" si="91"/>
        <v>#N/A</v>
      </c>
      <c r="L242" t="e">
        <f t="shared" si="92"/>
        <v>#N/A</v>
      </c>
      <c r="M242">
        <f t="shared" si="93"/>
        <v>2002</v>
      </c>
      <c r="N242">
        <f t="shared" si="94"/>
        <v>4.0919999999999996</v>
      </c>
      <c r="O242">
        <f t="shared" si="95"/>
        <v>8.0002420000000001</v>
      </c>
      <c r="P242" t="str">
        <f>IF(OR($A242="",INDEX(games!$H:$H,ROW())=""),"",INDEX(games!$H:$H,ROW()))</f>
        <v/>
      </c>
      <c r="Q242" t="str">
        <f t="shared" si="96"/>
        <v/>
      </c>
      <c r="T242">
        <f t="shared" si="97"/>
        <v>2022</v>
      </c>
      <c r="U242">
        <f t="shared" si="98"/>
        <v>2024</v>
      </c>
      <c r="V242">
        <f t="shared" si="99"/>
        <v>2</v>
      </c>
      <c r="W242" t="str">
        <f>IF(TRIM(INDEX(connections!$A:$A,ROW()))="","",TRIM(INDEX(connections!$A:$A,ROW())))</f>
        <v>Brotato</v>
      </c>
      <c r="X242" t="str">
        <f>IF($W242="","",TRIM(INDEX(connections!$B:$B,ROW())))</f>
        <v>Cluckmech Oasis</v>
      </c>
      <c r="Y242">
        <f t="shared" si="100"/>
        <v>101</v>
      </c>
      <c r="Z242">
        <f t="shared" si="101"/>
        <v>139</v>
      </c>
      <c r="AA242" t="str">
        <f t="shared" si="102"/>
        <v>Yes</v>
      </c>
      <c r="AB242" t="str">
        <f t="shared" si="103"/>
        <v/>
      </c>
      <c r="AC242" t="str">
        <f t="shared" si="104"/>
        <v/>
      </c>
      <c r="AD242">
        <f t="shared" si="105"/>
        <v>1</v>
      </c>
      <c r="AE242" t="str">
        <f t="shared" si="106"/>
        <v/>
      </c>
      <c r="AG242">
        <f t="shared" si="107"/>
        <v>7</v>
      </c>
      <c r="AH242" t="str">
        <f t="shared" si="108"/>
        <v/>
      </c>
      <c r="AI242" t="str">
        <f t="shared" si="109"/>
        <v/>
      </c>
      <c r="AJ242" t="str">
        <f t="shared" si="110"/>
        <v/>
      </c>
      <c r="AK242">
        <f t="shared" si="111"/>
        <v>7.0002420000000001</v>
      </c>
      <c r="AL242" t="str">
        <f>IF($A242="","",INDEX(games!$J:$J,ROW())&amp;"")</f>
        <v/>
      </c>
    </row>
    <row r="243" spans="1:38" x14ac:dyDescent="0.25">
      <c r="A243" t="str">
        <f>IF(TRIM(INDEX(games!$A:$A,ROW()))="","",TRIM(INDEX(games!$A:$A,ROW())))</f>
        <v>Dota Auto Chess</v>
      </c>
      <c r="B243">
        <f>IF(OR($A243="",INDEX(games!$B:$B,ROW())=""),"",INDEX(games!$B:$B,ROW()))</f>
        <v>2019</v>
      </c>
      <c r="C243" t="str">
        <f>IF(OR($A243="",INDEX(games!$C:$C,ROW())=""),"",INDEX(games!$C:$C,ROW()))</f>
        <v>Strategy</v>
      </c>
      <c r="D243">
        <f t="shared" si="84"/>
        <v>7</v>
      </c>
      <c r="E243">
        <f t="shared" si="85"/>
        <v>2</v>
      </c>
      <c r="F243">
        <f t="shared" si="86"/>
        <v>5</v>
      </c>
      <c r="G243" t="e">
        <f t="shared" si="87"/>
        <v>#N/A</v>
      </c>
      <c r="H243" t="e">
        <f t="shared" si="88"/>
        <v>#N/A</v>
      </c>
      <c r="I243">
        <f t="shared" si="89"/>
        <v>2019</v>
      </c>
      <c r="J243">
        <f t="shared" si="90"/>
        <v>2.1150000000000002</v>
      </c>
      <c r="K243" t="e">
        <f t="shared" si="91"/>
        <v>#N/A</v>
      </c>
      <c r="L243" t="e">
        <f t="shared" si="92"/>
        <v>#N/A</v>
      </c>
      <c r="M243" t="e">
        <f t="shared" si="93"/>
        <v>#N/A</v>
      </c>
      <c r="N243" t="e">
        <f t="shared" si="94"/>
        <v>#N/A</v>
      </c>
      <c r="O243">
        <f t="shared" si="95"/>
        <v>7.0002430000000002</v>
      </c>
      <c r="P243" t="str">
        <f>IF(OR($A243="",INDEX(games!$H:$H,ROW())=""),"",INDEX(games!$H:$H,ROW()))</f>
        <v/>
      </c>
      <c r="Q243" t="str">
        <f t="shared" si="96"/>
        <v/>
      </c>
      <c r="T243">
        <f t="shared" si="97"/>
        <v>2017</v>
      </c>
      <c r="U243">
        <f t="shared" si="98"/>
        <v>2024</v>
      </c>
      <c r="V243">
        <f t="shared" si="99"/>
        <v>7</v>
      </c>
      <c r="W243" t="str">
        <f>IF(TRIM(INDEX(connections!$A:$A,ROW()))="","",TRIM(INDEX(connections!$A:$A,ROW())))</f>
        <v>Slay the Spire</v>
      </c>
      <c r="X243" t="str">
        <f>IF($W243="","",TRIM(INDEX(connections!$B:$B,ROW())))</f>
        <v>Cluckmech Oasis</v>
      </c>
      <c r="Y243">
        <f t="shared" si="100"/>
        <v>735</v>
      </c>
      <c r="Z243">
        <f t="shared" si="101"/>
        <v>139</v>
      </c>
      <c r="AA243" t="str">
        <f t="shared" si="102"/>
        <v>Yes</v>
      </c>
      <c r="AB243" t="str">
        <f t="shared" si="103"/>
        <v/>
      </c>
      <c r="AC243" t="str">
        <f t="shared" si="104"/>
        <v/>
      </c>
      <c r="AD243">
        <f t="shared" si="105"/>
        <v>1</v>
      </c>
      <c r="AE243" t="str">
        <f t="shared" si="106"/>
        <v/>
      </c>
      <c r="AG243">
        <f t="shared" si="107"/>
        <v>4</v>
      </c>
      <c r="AH243" t="str">
        <f t="shared" si="108"/>
        <v/>
      </c>
      <c r="AI243" t="str">
        <f t="shared" si="109"/>
        <v/>
      </c>
      <c r="AJ243" t="str">
        <f t="shared" si="110"/>
        <v/>
      </c>
      <c r="AK243">
        <f t="shared" si="111"/>
        <v>4.0002430000000002</v>
      </c>
      <c r="AL243" t="str">
        <f>IF($A243="","",INDEX(games!$J:$J,ROW())&amp;"")</f>
        <v/>
      </c>
    </row>
    <row r="244" spans="1:38" x14ac:dyDescent="0.25">
      <c r="A244" t="str">
        <f>IF(TRIM(INDEX(games!$A:$A,ROW()))="","",TRIM(INDEX(games!$A:$A,ROW())))</f>
        <v>Double Dragon Gaiden: Rise Of The Dragons</v>
      </c>
      <c r="B244">
        <f>IF(OR($A244="",INDEX(games!$B:$B,ROW())=""),"",INDEX(games!$B:$B,ROW()))</f>
        <v>2023</v>
      </c>
      <c r="C244" t="str">
        <f>IF(OR($A244="",INDEX(games!$C:$C,ROW())=""),"",INDEX(games!$C:$C,ROW()))</f>
        <v>Action</v>
      </c>
      <c r="D244">
        <f t="shared" si="84"/>
        <v>0</v>
      </c>
      <c r="E244">
        <f t="shared" si="85"/>
        <v>1</v>
      </c>
      <c r="F244">
        <f t="shared" si="86"/>
        <v>6</v>
      </c>
      <c r="G244">
        <f t="shared" si="87"/>
        <v>2023</v>
      </c>
      <c r="H244">
        <f t="shared" si="88"/>
        <v>1.1379999999999999</v>
      </c>
      <c r="I244" t="e">
        <f t="shared" si="89"/>
        <v>#N/A</v>
      </c>
      <c r="J244" t="e">
        <f t="shared" si="90"/>
        <v>#N/A</v>
      </c>
      <c r="K244" t="e">
        <f t="shared" si="91"/>
        <v>#N/A</v>
      </c>
      <c r="L244" t="e">
        <f t="shared" si="92"/>
        <v>#N/A</v>
      </c>
      <c r="M244" t="e">
        <f t="shared" si="93"/>
        <v>#N/A</v>
      </c>
      <c r="N244" t="e">
        <f t="shared" si="94"/>
        <v>#N/A</v>
      </c>
      <c r="O244">
        <f t="shared" si="95"/>
        <v>2.4399999999999999E-4</v>
      </c>
      <c r="P244" t="str">
        <f>IF(OR($A244="",INDEX(games!$H:$H,ROW())=""),"",INDEX(games!$H:$H,ROW()))</f>
        <v>Yes</v>
      </c>
      <c r="Q244">
        <f t="shared" si="96"/>
        <v>2.4399999999999999E-4</v>
      </c>
      <c r="T244">
        <f t="shared" si="97"/>
        <v>2011</v>
      </c>
      <c r="U244">
        <f t="shared" si="98"/>
        <v>2024</v>
      </c>
      <c r="V244">
        <f t="shared" si="99"/>
        <v>13</v>
      </c>
      <c r="W244" t="str">
        <f>IF(TRIM(INDEX(connections!$A:$A,ROW()))="","",TRIM(INDEX(connections!$A:$A,ROW())))</f>
        <v>The Binding of Isaac</v>
      </c>
      <c r="X244" t="str">
        <f>IF($W244="","",TRIM(INDEX(connections!$B:$B,ROW())))</f>
        <v>Cluckmech Oasis</v>
      </c>
      <c r="Y244">
        <f t="shared" si="100"/>
        <v>824</v>
      </c>
      <c r="Z244">
        <f t="shared" si="101"/>
        <v>139</v>
      </c>
      <c r="AA244" t="str">
        <f t="shared" si="102"/>
        <v>Yes</v>
      </c>
      <c r="AB244" t="str">
        <f t="shared" si="103"/>
        <v/>
      </c>
      <c r="AC244" t="str">
        <f t="shared" si="104"/>
        <v/>
      </c>
      <c r="AD244">
        <f t="shared" si="105"/>
        <v>1</v>
      </c>
      <c r="AE244" t="str">
        <f t="shared" si="106"/>
        <v/>
      </c>
      <c r="AG244">
        <f t="shared" si="107"/>
        <v>0</v>
      </c>
      <c r="AH244" t="str">
        <f t="shared" si="108"/>
        <v/>
      </c>
      <c r="AI244" t="str">
        <f t="shared" si="109"/>
        <v/>
      </c>
      <c r="AJ244" t="str">
        <f t="shared" si="110"/>
        <v/>
      </c>
      <c r="AK244" t="str">
        <f t="shared" si="111"/>
        <v/>
      </c>
      <c r="AL244" t="str">
        <f>IF($A244="","",INDEX(games!$J:$J,ROW())&amp;"")</f>
        <v>https://store.steampowered.com/app/1967260/Double_Dragon_Gaiden_Rise_Of_The_Dragons/</v>
      </c>
    </row>
    <row r="245" spans="1:38" x14ac:dyDescent="0.25">
      <c r="A245" t="str">
        <f>IF(TRIM(INDEX(games!$A:$A,ROW()))="","",TRIM(INDEX(games!$A:$A,ROW())))</f>
        <v>Downwell</v>
      </c>
      <c r="B245">
        <f>IF(OR($A245="",INDEX(games!$B:$B,ROW())=""),"",INDEX(games!$B:$B,ROW()))</f>
        <v>2015</v>
      </c>
      <c r="C245" t="str">
        <f>IF(OR($A245="",INDEX(games!$C:$C,ROW())=""),"",INDEX(games!$C:$C,ROW()))</f>
        <v>Action</v>
      </c>
      <c r="D245">
        <f t="shared" si="84"/>
        <v>11</v>
      </c>
      <c r="E245">
        <f t="shared" si="85"/>
        <v>1</v>
      </c>
      <c r="F245">
        <f t="shared" si="86"/>
        <v>7</v>
      </c>
      <c r="G245">
        <f t="shared" si="87"/>
        <v>2015</v>
      </c>
      <c r="H245">
        <f t="shared" si="88"/>
        <v>1.161</v>
      </c>
      <c r="I245" t="e">
        <f t="shared" si="89"/>
        <v>#N/A</v>
      </c>
      <c r="J245" t="e">
        <f t="shared" si="90"/>
        <v>#N/A</v>
      </c>
      <c r="K245" t="e">
        <f t="shared" si="91"/>
        <v>#N/A</v>
      </c>
      <c r="L245" t="e">
        <f t="shared" si="92"/>
        <v>#N/A</v>
      </c>
      <c r="M245" t="e">
        <f t="shared" si="93"/>
        <v>#N/A</v>
      </c>
      <c r="N245" t="e">
        <f t="shared" si="94"/>
        <v>#N/A</v>
      </c>
      <c r="O245">
        <f t="shared" si="95"/>
        <v>11.000245</v>
      </c>
      <c r="P245" t="str">
        <f>IF(OR($A245="",INDEX(games!$H:$H,ROW())=""),"",INDEX(games!$H:$H,ROW()))</f>
        <v>Yes</v>
      </c>
      <c r="Q245">
        <f t="shared" si="96"/>
        <v>11.000245</v>
      </c>
      <c r="T245">
        <f t="shared" si="97"/>
        <v>2023</v>
      </c>
      <c r="U245">
        <f t="shared" si="98"/>
        <v>2025</v>
      </c>
      <c r="V245">
        <f t="shared" si="99"/>
        <v>2</v>
      </c>
      <c r="W245" t="str">
        <f>IF(TRIM(INDEX(connections!$A:$A,ROW()))="","",TRIM(INDEX(connections!$A:$A,ROW())))</f>
        <v>Balatro</v>
      </c>
      <c r="X245" t="str">
        <f>IF($W245="","",TRIM(INDEX(connections!$B:$B,ROW())))</f>
        <v>Clutchtime: Basketball Deckbuilder</v>
      </c>
      <c r="Y245">
        <f t="shared" si="100"/>
        <v>55</v>
      </c>
      <c r="Z245">
        <f t="shared" si="101"/>
        <v>140</v>
      </c>
      <c r="AA245" t="str">
        <f t="shared" si="102"/>
        <v>Yes</v>
      </c>
      <c r="AB245" t="str">
        <f t="shared" si="103"/>
        <v/>
      </c>
      <c r="AC245" t="str">
        <f t="shared" si="104"/>
        <v/>
      </c>
      <c r="AD245">
        <f t="shared" si="105"/>
        <v>0</v>
      </c>
      <c r="AE245" t="str">
        <f t="shared" si="106"/>
        <v/>
      </c>
      <c r="AG245">
        <f t="shared" si="107"/>
        <v>7</v>
      </c>
      <c r="AH245" t="str">
        <f t="shared" si="108"/>
        <v>Yes</v>
      </c>
      <c r="AI245">
        <f t="shared" si="109"/>
        <v>7</v>
      </c>
      <c r="AJ245">
        <f t="shared" si="110"/>
        <v>7.0002449999999996</v>
      </c>
      <c r="AK245" t="str">
        <f t="shared" si="111"/>
        <v/>
      </c>
      <c r="AL245" t="str">
        <f>IF($A245="","",INDEX(games!$J:$J,ROW())&amp;"")</f>
        <v>https://store.steampowered.com/app/360740/Downwell/</v>
      </c>
    </row>
    <row r="246" spans="1:38" x14ac:dyDescent="0.25">
      <c r="A246" t="str">
        <f>IF(TRIM(INDEX(games!$A:$A,ROW()))="","",TRIM(INDEX(games!$A:$A,ROW())))</f>
        <v>Dragon Crystal</v>
      </c>
      <c r="B246">
        <f>IF(OR($A246="",INDEX(games!$B:$B,ROW())=""),"",INDEX(games!$B:$B,ROW()))</f>
        <v>1990</v>
      </c>
      <c r="C246" t="str">
        <f>IF(OR($A246="",INDEX(games!$C:$C,ROW())=""),"",INDEX(games!$C:$C,ROW()))</f>
        <v>Traditional</v>
      </c>
      <c r="D246">
        <f t="shared" si="84"/>
        <v>1</v>
      </c>
      <c r="E246">
        <f t="shared" si="85"/>
        <v>4</v>
      </c>
      <c r="F246">
        <f t="shared" si="86"/>
        <v>8</v>
      </c>
      <c r="G246" t="e">
        <f t="shared" si="87"/>
        <v>#N/A</v>
      </c>
      <c r="H246" t="e">
        <f t="shared" si="88"/>
        <v>#N/A</v>
      </c>
      <c r="I246" t="e">
        <f t="shared" si="89"/>
        <v>#N/A</v>
      </c>
      <c r="J246" t="e">
        <f t="shared" si="90"/>
        <v>#N/A</v>
      </c>
      <c r="K246" t="e">
        <f t="shared" si="91"/>
        <v>#N/A</v>
      </c>
      <c r="L246" t="e">
        <f t="shared" si="92"/>
        <v>#N/A</v>
      </c>
      <c r="M246">
        <f t="shared" si="93"/>
        <v>1990</v>
      </c>
      <c r="N246">
        <f t="shared" si="94"/>
        <v>4.1840000000000002</v>
      </c>
      <c r="O246">
        <f t="shared" si="95"/>
        <v>1.000246</v>
      </c>
      <c r="P246" t="str">
        <f>IF(OR($A246="",INDEX(games!$H:$H,ROW())=""),"",INDEX(games!$H:$H,ROW()))</f>
        <v>Yes</v>
      </c>
      <c r="Q246">
        <f t="shared" si="96"/>
        <v>1.000246</v>
      </c>
      <c r="T246">
        <f t="shared" si="97"/>
        <v>2019</v>
      </c>
      <c r="U246">
        <f t="shared" si="98"/>
        <v>2023</v>
      </c>
      <c r="V246">
        <f t="shared" si="99"/>
        <v>4</v>
      </c>
      <c r="W246" t="str">
        <f>IF(TRIM(INDEX(connections!$A:$A,ROW()))="","",TRIM(INDEX(connections!$A:$A,ROW())))</f>
        <v>Hades</v>
      </c>
      <c r="X246" t="str">
        <f>IF($W246="","",TRIM(INDEX(connections!$B:$B,ROW())))</f>
        <v>Cobalt Core</v>
      </c>
      <c r="Y246">
        <f t="shared" si="100"/>
        <v>359</v>
      </c>
      <c r="Z246">
        <f t="shared" si="101"/>
        <v>142</v>
      </c>
      <c r="AA246" t="str">
        <f t="shared" si="102"/>
        <v>Yes</v>
      </c>
      <c r="AB246" t="str">
        <f t="shared" si="103"/>
        <v>Yes</v>
      </c>
      <c r="AC246">
        <f t="shared" si="104"/>
        <v>1</v>
      </c>
      <c r="AD246">
        <f t="shared" si="105"/>
        <v>1</v>
      </c>
      <c r="AE246" t="str">
        <f t="shared" si="106"/>
        <v/>
      </c>
      <c r="AG246">
        <f t="shared" si="107"/>
        <v>1</v>
      </c>
      <c r="AH246" t="str">
        <f t="shared" si="108"/>
        <v>Yes</v>
      </c>
      <c r="AI246">
        <f t="shared" si="109"/>
        <v>1</v>
      </c>
      <c r="AJ246">
        <f t="shared" si="110"/>
        <v>1.000246</v>
      </c>
      <c r="AK246" t="str">
        <f t="shared" si="111"/>
        <v/>
      </c>
      <c r="AL246" t="str">
        <f>IF($A246="","",INDEX(games!$J:$J,ROW())&amp;"")</f>
        <v/>
      </c>
    </row>
    <row r="247" spans="1:38" x14ac:dyDescent="0.25">
      <c r="A247" t="str">
        <f>IF(TRIM(INDEX(games!$A:$A,ROW()))="","",TRIM(INDEX(games!$A:$A,ROW())))</f>
        <v>Dragon Quest Heroes: Torneko‘s Mystery Dungeon Classic HD</v>
      </c>
      <c r="B247">
        <f>IF(OR($A247="",INDEX(games!$B:$B,ROW())=""),"",INDEX(games!$B:$B,ROW()))</f>
        <v>2026</v>
      </c>
      <c r="C247" t="str">
        <f>IF(OR($A247="",INDEX(games!$C:$C,ROW())=""),"",INDEX(games!$C:$C,ROW()))</f>
        <v>Traditional</v>
      </c>
      <c r="D247">
        <f t="shared" si="84"/>
        <v>1</v>
      </c>
      <c r="E247">
        <f t="shared" si="85"/>
        <v>4</v>
      </c>
      <c r="F247">
        <f t="shared" si="86"/>
        <v>9</v>
      </c>
      <c r="G247" t="e">
        <f t="shared" si="87"/>
        <v>#N/A</v>
      </c>
      <c r="H247" t="e">
        <f t="shared" si="88"/>
        <v>#N/A</v>
      </c>
      <c r="I247" t="e">
        <f t="shared" si="89"/>
        <v>#N/A</v>
      </c>
      <c r="J247" t="e">
        <f t="shared" si="90"/>
        <v>#N/A</v>
      </c>
      <c r="K247" t="e">
        <f t="shared" si="91"/>
        <v>#N/A</v>
      </c>
      <c r="L247" t="e">
        <f t="shared" si="92"/>
        <v>#N/A</v>
      </c>
      <c r="M247">
        <f t="shared" si="93"/>
        <v>2026</v>
      </c>
      <c r="N247">
        <f t="shared" si="94"/>
        <v>4.2069999999999999</v>
      </c>
      <c r="O247">
        <f t="shared" si="95"/>
        <v>1.0002470000000001</v>
      </c>
      <c r="P247" t="str">
        <f>IF(OR($A247="",INDEX(games!$H:$H,ROW())=""),"",INDEX(games!$H:$H,ROW()))</f>
        <v/>
      </c>
      <c r="Q247" t="str">
        <f t="shared" si="96"/>
        <v/>
      </c>
      <c r="T247">
        <f t="shared" si="97"/>
        <v>2021</v>
      </c>
      <c r="U247">
        <f t="shared" si="98"/>
        <v>2023</v>
      </c>
      <c r="V247">
        <f t="shared" si="99"/>
        <v>2</v>
      </c>
      <c r="W247" t="str">
        <f>IF(TRIM(INDEX(connections!$A:$A,ROW()))="","",TRIM(INDEX(connections!$A:$A,ROW())))</f>
        <v>Inscryption</v>
      </c>
      <c r="X247" t="str">
        <f>IF($W247="","",TRIM(INDEX(connections!$B:$B,ROW())))</f>
        <v>Cobalt Core</v>
      </c>
      <c r="Y247">
        <f t="shared" si="100"/>
        <v>406</v>
      </c>
      <c r="Z247">
        <f t="shared" si="101"/>
        <v>142</v>
      </c>
      <c r="AA247" t="str">
        <f t="shared" si="102"/>
        <v>Yes</v>
      </c>
      <c r="AB247" t="str">
        <f t="shared" si="103"/>
        <v>Yes</v>
      </c>
      <c r="AC247">
        <f t="shared" si="104"/>
        <v>1</v>
      </c>
      <c r="AD247">
        <f t="shared" si="105"/>
        <v>0</v>
      </c>
      <c r="AE247" t="str">
        <f t="shared" si="106"/>
        <v/>
      </c>
      <c r="AG247">
        <f t="shared" si="107"/>
        <v>1</v>
      </c>
      <c r="AH247" t="str">
        <f t="shared" si="108"/>
        <v/>
      </c>
      <c r="AI247" t="str">
        <f t="shared" si="109"/>
        <v/>
      </c>
      <c r="AJ247" t="str">
        <f t="shared" si="110"/>
        <v/>
      </c>
      <c r="AK247">
        <f t="shared" si="111"/>
        <v>1.0002470000000001</v>
      </c>
      <c r="AL247" t="str">
        <f>IF($A247="","",INDEX(games!$J:$J,ROW())&amp;"")</f>
        <v>https://store.steampowered.com/app/4027450/Dragon_Quest_Heroes_Tornekos_Mystery_Dungeon_Classic_HD/</v>
      </c>
    </row>
    <row r="248" spans="1:38" x14ac:dyDescent="0.25">
      <c r="A248" t="str">
        <f>IF(TRIM(INDEX(games!$A:$A,ROW()))="","",TRIM(INDEX(games!$A:$A,ROW())))</f>
        <v>Dragon Quest: Young Yangus and the Mystery Dungeon</v>
      </c>
      <c r="B248">
        <f>IF(OR($A248="",INDEX(games!$B:$B,ROW())=""),"",INDEX(games!$B:$B,ROW()))</f>
        <v>2006</v>
      </c>
      <c r="C248" t="str">
        <f>IF(OR($A248="",INDEX(games!$C:$C,ROW())=""),"",INDEX(games!$C:$C,ROW()))</f>
        <v>Traditional</v>
      </c>
      <c r="D248">
        <f t="shared" si="84"/>
        <v>1</v>
      </c>
      <c r="E248">
        <f t="shared" si="85"/>
        <v>4</v>
      </c>
      <c r="F248">
        <f t="shared" si="86"/>
        <v>10</v>
      </c>
      <c r="G248" t="e">
        <f t="shared" si="87"/>
        <v>#N/A</v>
      </c>
      <c r="H248" t="e">
        <f t="shared" si="88"/>
        <v>#N/A</v>
      </c>
      <c r="I248" t="e">
        <f t="shared" si="89"/>
        <v>#N/A</v>
      </c>
      <c r="J248" t="e">
        <f t="shared" si="90"/>
        <v>#N/A</v>
      </c>
      <c r="K248" t="e">
        <f t="shared" si="91"/>
        <v>#N/A</v>
      </c>
      <c r="L248" t="e">
        <f t="shared" si="92"/>
        <v>#N/A</v>
      </c>
      <c r="M248">
        <f t="shared" si="93"/>
        <v>2006</v>
      </c>
      <c r="N248">
        <f t="shared" si="94"/>
        <v>4.2300000000000004</v>
      </c>
      <c r="O248">
        <f t="shared" si="95"/>
        <v>1.000248</v>
      </c>
      <c r="P248" t="str">
        <f>IF(OR($A248="",INDEX(games!$H:$H,ROW())=""),"",INDEX(games!$H:$H,ROW()))</f>
        <v>Yes</v>
      </c>
      <c r="Q248">
        <f t="shared" si="96"/>
        <v>1.000248</v>
      </c>
      <c r="T248">
        <f t="shared" si="97"/>
        <v>2018</v>
      </c>
      <c r="U248">
        <f t="shared" si="98"/>
        <v>2023</v>
      </c>
      <c r="V248">
        <f t="shared" si="99"/>
        <v>5</v>
      </c>
      <c r="W248" t="str">
        <f>IF(TRIM(INDEX(connections!$A:$A,ROW()))="","",TRIM(INDEX(connections!$A:$A,ROW())))</f>
        <v>Into the Breach</v>
      </c>
      <c r="X248" t="str">
        <f>IF($W248="","",TRIM(INDEX(connections!$B:$B,ROW())))</f>
        <v>Cobalt Core</v>
      </c>
      <c r="Y248">
        <f t="shared" si="100"/>
        <v>409</v>
      </c>
      <c r="Z248">
        <f t="shared" si="101"/>
        <v>142</v>
      </c>
      <c r="AA248" t="str">
        <f t="shared" si="102"/>
        <v>Yes</v>
      </c>
      <c r="AB248" t="str">
        <f t="shared" si="103"/>
        <v>Yes</v>
      </c>
      <c r="AC248">
        <f t="shared" si="104"/>
        <v>1</v>
      </c>
      <c r="AD248">
        <f t="shared" si="105"/>
        <v>1</v>
      </c>
      <c r="AE248" t="str">
        <f t="shared" si="106"/>
        <v/>
      </c>
      <c r="AG248">
        <f t="shared" si="107"/>
        <v>1</v>
      </c>
      <c r="AH248" t="str">
        <f t="shared" si="108"/>
        <v>Yes</v>
      </c>
      <c r="AI248">
        <f t="shared" si="109"/>
        <v>1</v>
      </c>
      <c r="AJ248">
        <f t="shared" si="110"/>
        <v>1.000248</v>
      </c>
      <c r="AK248" t="str">
        <f t="shared" si="111"/>
        <v/>
      </c>
      <c r="AL248" t="str">
        <f>IF($A248="","",INDEX(games!$J:$J,ROW())&amp;"")</f>
        <v/>
      </c>
    </row>
    <row r="249" spans="1:38" x14ac:dyDescent="0.25">
      <c r="A249" t="str">
        <f>IF(TRIM(INDEX(games!$A:$A,ROW()))="","",TRIM(INDEX(games!$A:$A,ROW())))</f>
        <v>Dragonslayer</v>
      </c>
      <c r="B249">
        <f>IF(OR($A249="",INDEX(games!$B:$B,ROW())=""),"",INDEX(games!$B:$B,ROW()))</f>
        <v>2003</v>
      </c>
      <c r="C249" t="str">
        <f>IF(OR($A249="",INDEX(games!$C:$C,ROW())=""),"",INDEX(games!$C:$C,ROW()))</f>
        <v>Traditional</v>
      </c>
      <c r="D249">
        <f t="shared" si="84"/>
        <v>1</v>
      </c>
      <c r="E249">
        <f t="shared" si="85"/>
        <v>4</v>
      </c>
      <c r="F249">
        <f t="shared" si="86"/>
        <v>11</v>
      </c>
      <c r="G249" t="e">
        <f t="shared" si="87"/>
        <v>#N/A</v>
      </c>
      <c r="H249" t="e">
        <f t="shared" si="88"/>
        <v>#N/A</v>
      </c>
      <c r="I249" t="e">
        <f t="shared" si="89"/>
        <v>#N/A</v>
      </c>
      <c r="J249" t="e">
        <f t="shared" si="90"/>
        <v>#N/A</v>
      </c>
      <c r="K249" t="e">
        <f t="shared" si="91"/>
        <v>#N/A</v>
      </c>
      <c r="L249" t="e">
        <f t="shared" si="92"/>
        <v>#N/A</v>
      </c>
      <c r="M249">
        <f t="shared" si="93"/>
        <v>2003</v>
      </c>
      <c r="N249">
        <f t="shared" si="94"/>
        <v>4.2530000000000001</v>
      </c>
      <c r="O249">
        <f t="shared" si="95"/>
        <v>1.0002489999999999</v>
      </c>
      <c r="P249" t="str">
        <f>IF(OR($A249="",INDEX(games!$H:$H,ROW())=""),"",INDEX(games!$H:$H,ROW()))</f>
        <v/>
      </c>
      <c r="Q249" t="str">
        <f t="shared" si="96"/>
        <v/>
      </c>
      <c r="T249">
        <f t="shared" si="97"/>
        <v>2017</v>
      </c>
      <c r="U249">
        <f t="shared" si="98"/>
        <v>2023</v>
      </c>
      <c r="V249">
        <f t="shared" si="99"/>
        <v>6</v>
      </c>
      <c r="W249" t="str">
        <f>IF(TRIM(INDEX(connections!$A:$A,ROW()))="","",TRIM(INDEX(connections!$A:$A,ROW())))</f>
        <v>Slay the Spire</v>
      </c>
      <c r="X249" t="str">
        <f>IF($W249="","",TRIM(INDEX(connections!$B:$B,ROW())))</f>
        <v>Cobalt Core</v>
      </c>
      <c r="Y249">
        <f t="shared" si="100"/>
        <v>735</v>
      </c>
      <c r="Z249">
        <f t="shared" si="101"/>
        <v>142</v>
      </c>
      <c r="AA249" t="str">
        <f t="shared" si="102"/>
        <v>Yes</v>
      </c>
      <c r="AB249" t="str">
        <f t="shared" si="103"/>
        <v>Yes</v>
      </c>
      <c r="AC249">
        <f t="shared" si="104"/>
        <v>1</v>
      </c>
      <c r="AD249">
        <f t="shared" si="105"/>
        <v>0</v>
      </c>
      <c r="AE249" t="str">
        <f t="shared" si="106"/>
        <v/>
      </c>
      <c r="AG249">
        <f t="shared" si="107"/>
        <v>1</v>
      </c>
      <c r="AH249" t="str">
        <f t="shared" si="108"/>
        <v/>
      </c>
      <c r="AI249" t="str">
        <f t="shared" si="109"/>
        <v/>
      </c>
      <c r="AJ249" t="str">
        <f t="shared" si="110"/>
        <v/>
      </c>
      <c r="AK249">
        <f t="shared" si="111"/>
        <v>1.0002489999999999</v>
      </c>
      <c r="AL249" t="str">
        <f>IF($A249="","",INDEX(games!$J:$J,ROW())&amp;"")</f>
        <v/>
      </c>
    </row>
    <row r="250" spans="1:38" x14ac:dyDescent="0.25">
      <c r="A250" t="str">
        <f>IF(TRIM(INDEX(games!$A:$A,ROW()))="","",TRIM(INDEX(games!$A:$A,ROW())))</f>
        <v>Drapline</v>
      </c>
      <c r="B250">
        <f>IF(OR($A250="",INDEX(games!$B:$B,ROW())=""),"",INDEX(games!$B:$B,ROW()))</f>
        <v>2025</v>
      </c>
      <c r="C250" t="str">
        <f>IF(OR($A250="",INDEX(games!$C:$C,ROW())=""),"",INDEX(games!$C:$C,ROW()))</f>
        <v>Strategy</v>
      </c>
      <c r="D250">
        <f t="shared" si="84"/>
        <v>1</v>
      </c>
      <c r="E250">
        <f t="shared" si="85"/>
        <v>2</v>
      </c>
      <c r="F250">
        <f t="shared" si="86"/>
        <v>12</v>
      </c>
      <c r="G250" t="e">
        <f t="shared" si="87"/>
        <v>#N/A</v>
      </c>
      <c r="H250" t="e">
        <f t="shared" si="88"/>
        <v>#N/A</v>
      </c>
      <c r="I250">
        <f t="shared" si="89"/>
        <v>2025</v>
      </c>
      <c r="J250">
        <f t="shared" si="90"/>
        <v>2.2759999999999998</v>
      </c>
      <c r="K250" t="e">
        <f t="shared" si="91"/>
        <v>#N/A</v>
      </c>
      <c r="L250" t="e">
        <f t="shared" si="92"/>
        <v>#N/A</v>
      </c>
      <c r="M250" t="e">
        <f t="shared" si="93"/>
        <v>#N/A</v>
      </c>
      <c r="N250" t="e">
        <f t="shared" si="94"/>
        <v>#N/A</v>
      </c>
      <c r="O250">
        <f t="shared" si="95"/>
        <v>1.0002500000000001</v>
      </c>
      <c r="P250" t="str">
        <f>IF(OR($A250="",INDEX(games!$H:$H,ROW())=""),"",INDEX(games!$H:$H,ROW()))</f>
        <v>Yes</v>
      </c>
      <c r="Q250">
        <f t="shared" si="96"/>
        <v>1.0002500000000001</v>
      </c>
      <c r="T250">
        <f t="shared" si="97"/>
        <v>2006</v>
      </c>
      <c r="U250">
        <f t="shared" si="98"/>
        <v>2017</v>
      </c>
      <c r="V250">
        <f t="shared" si="99"/>
        <v>11</v>
      </c>
      <c r="W250" t="str">
        <f>IF(TRIM(INDEX(connections!$A:$A,ROW()))="","",TRIM(INDEX(connections!$A:$A,ROW())))</f>
        <v>Dungeon Crawl Stone Soup</v>
      </c>
      <c r="X250" t="str">
        <f>IF($W250="","",TRIM(INDEX(connections!$B:$B,ROW())))</f>
        <v>Cogmind</v>
      </c>
      <c r="Y250">
        <f t="shared" si="100"/>
        <v>257</v>
      </c>
      <c r="Z250">
        <f t="shared" si="101"/>
        <v>143</v>
      </c>
      <c r="AA250" t="str">
        <f t="shared" si="102"/>
        <v>Yes</v>
      </c>
      <c r="AB250" t="str">
        <f t="shared" si="103"/>
        <v/>
      </c>
      <c r="AC250" t="str">
        <f t="shared" si="104"/>
        <v/>
      </c>
      <c r="AD250">
        <f t="shared" si="105"/>
        <v>0</v>
      </c>
      <c r="AE250" t="str">
        <f t="shared" si="106"/>
        <v/>
      </c>
      <c r="AG250">
        <f t="shared" si="107"/>
        <v>1</v>
      </c>
      <c r="AH250" t="str">
        <f t="shared" si="108"/>
        <v/>
      </c>
      <c r="AI250" t="str">
        <f t="shared" si="109"/>
        <v/>
      </c>
      <c r="AJ250" t="str">
        <f t="shared" si="110"/>
        <v/>
      </c>
      <c r="AK250" t="str">
        <f t="shared" si="111"/>
        <v/>
      </c>
      <c r="AL250" t="str">
        <f>IF($A250="","",INDEX(games!$J:$J,ROW())&amp;"")</f>
        <v>https://store.steampowered.com/app/3103780/DRAPLINE/</v>
      </c>
    </row>
    <row r="251" spans="1:38" x14ac:dyDescent="0.25">
      <c r="A251" t="str">
        <f>IF(TRIM(INDEX(games!$A:$A,ROW()))="","",TRIM(INDEX(games!$A:$A,ROW())))</f>
        <v>Dream Quest</v>
      </c>
      <c r="B251">
        <f>IF(OR($A251="",INDEX(games!$B:$B,ROW())=""),"",INDEX(games!$B:$B,ROW()))</f>
        <v>2014</v>
      </c>
      <c r="C251" t="str">
        <f>IF(OR($A251="",INDEX(games!$C:$C,ROW())=""),"",INDEX(games!$C:$C,ROW()))</f>
        <v>Deckbuilder</v>
      </c>
      <c r="D251">
        <f t="shared" si="84"/>
        <v>4</v>
      </c>
      <c r="E251">
        <f t="shared" si="85"/>
        <v>3</v>
      </c>
      <c r="F251">
        <f t="shared" si="86"/>
        <v>13</v>
      </c>
      <c r="G251" t="e">
        <f t="shared" si="87"/>
        <v>#N/A</v>
      </c>
      <c r="H251" t="e">
        <f t="shared" si="88"/>
        <v>#N/A</v>
      </c>
      <c r="I251" t="e">
        <f t="shared" si="89"/>
        <v>#N/A</v>
      </c>
      <c r="J251" t="e">
        <f t="shared" si="90"/>
        <v>#N/A</v>
      </c>
      <c r="K251">
        <f t="shared" si="91"/>
        <v>2014</v>
      </c>
      <c r="L251">
        <f t="shared" si="92"/>
        <v>3.2989999999999999</v>
      </c>
      <c r="M251" t="e">
        <f t="shared" si="93"/>
        <v>#N/A</v>
      </c>
      <c r="N251" t="e">
        <f t="shared" si="94"/>
        <v>#N/A</v>
      </c>
      <c r="O251">
        <f t="shared" si="95"/>
        <v>4.0002509999999996</v>
      </c>
      <c r="P251" t="str">
        <f>IF(OR($A251="",INDEX(games!$H:$H,ROW())=""),"",INDEX(games!$H:$H,ROW()))</f>
        <v/>
      </c>
      <c r="Q251" t="str">
        <f t="shared" si="96"/>
        <v/>
      </c>
      <c r="T251">
        <f t="shared" si="97"/>
        <v>2008</v>
      </c>
      <c r="U251">
        <f t="shared" si="98"/>
        <v>2013</v>
      </c>
      <c r="V251">
        <f t="shared" si="99"/>
        <v>5</v>
      </c>
      <c r="W251" t="str">
        <f>IF(TRIM(INDEX(connections!$A:$A,ROW()))="","",TRIM(INDEX(connections!$A:$A,ROW())))</f>
        <v>Spelunky Classic</v>
      </c>
      <c r="X251" t="str">
        <f>IF($W251="","",TRIM(INDEX(connections!$B:$B,ROW())))</f>
        <v>Coin Crypt</v>
      </c>
      <c r="Y251">
        <f t="shared" si="100"/>
        <v>763</v>
      </c>
      <c r="Z251">
        <f t="shared" si="101"/>
        <v>144</v>
      </c>
      <c r="AA251" t="str">
        <f t="shared" si="102"/>
        <v>Yes</v>
      </c>
      <c r="AB251" t="str">
        <f t="shared" si="103"/>
        <v>Yes</v>
      </c>
      <c r="AC251">
        <f t="shared" si="104"/>
        <v>1</v>
      </c>
      <c r="AD251">
        <f t="shared" si="105"/>
        <v>1</v>
      </c>
      <c r="AE251" t="str">
        <f t="shared" si="106"/>
        <v/>
      </c>
      <c r="AG251">
        <f t="shared" si="107"/>
        <v>4</v>
      </c>
      <c r="AH251" t="str">
        <f t="shared" si="108"/>
        <v/>
      </c>
      <c r="AI251" t="str">
        <f t="shared" si="109"/>
        <v/>
      </c>
      <c r="AJ251" t="str">
        <f t="shared" si="110"/>
        <v/>
      </c>
      <c r="AK251">
        <f t="shared" si="111"/>
        <v>4.0002509999999996</v>
      </c>
      <c r="AL251" t="str">
        <f>IF($A251="","",INDEX(games!$J:$J,ROW())&amp;"")</f>
        <v/>
      </c>
    </row>
    <row r="252" spans="1:38" x14ac:dyDescent="0.25">
      <c r="A252" t="str">
        <f>IF(TRIM(INDEX(games!$A:$A,ROW()))="","",TRIM(INDEX(games!$A:$A,ROW())))</f>
        <v>Dreamscaper</v>
      </c>
      <c r="B252">
        <f>IF(OR($A252="",INDEX(games!$B:$B,ROW())=""),"",INDEX(games!$B:$B,ROW()))</f>
        <v>2020</v>
      </c>
      <c r="C252" t="str">
        <f>IF(OR($A252="",INDEX(games!$C:$C,ROW())=""),"",INDEX(games!$C:$C,ROW()))</f>
        <v>Action</v>
      </c>
      <c r="D252">
        <f t="shared" si="84"/>
        <v>3</v>
      </c>
      <c r="E252">
        <f t="shared" si="85"/>
        <v>1</v>
      </c>
      <c r="F252">
        <f t="shared" si="86"/>
        <v>14</v>
      </c>
      <c r="G252">
        <f t="shared" si="87"/>
        <v>2020</v>
      </c>
      <c r="H252">
        <f t="shared" si="88"/>
        <v>1.3220000000000001</v>
      </c>
      <c r="I252" t="e">
        <f t="shared" si="89"/>
        <v>#N/A</v>
      </c>
      <c r="J252" t="e">
        <f t="shared" si="90"/>
        <v>#N/A</v>
      </c>
      <c r="K252" t="e">
        <f t="shared" si="91"/>
        <v>#N/A</v>
      </c>
      <c r="L252" t="e">
        <f t="shared" si="92"/>
        <v>#N/A</v>
      </c>
      <c r="M252" t="e">
        <f t="shared" si="93"/>
        <v>#N/A</v>
      </c>
      <c r="N252" t="e">
        <f t="shared" si="94"/>
        <v>#N/A</v>
      </c>
      <c r="O252">
        <f t="shared" si="95"/>
        <v>3.0002520000000001</v>
      </c>
      <c r="P252" t="str">
        <f>IF(OR($A252="",INDEX(games!$H:$H,ROW())=""),"",INDEX(games!$H:$H,ROW()))</f>
        <v>Yes</v>
      </c>
      <c r="Q252">
        <f t="shared" si="96"/>
        <v>3.0002520000000001</v>
      </c>
      <c r="T252">
        <f t="shared" si="97"/>
        <v>2015</v>
      </c>
      <c r="U252">
        <f t="shared" si="98"/>
        <v>2020</v>
      </c>
      <c r="V252">
        <f t="shared" si="99"/>
        <v>5</v>
      </c>
      <c r="W252" t="str">
        <f>IF(TRIM(INDEX(connections!$A:$A,ROW()))="","",TRIM(INDEX(connections!$A:$A,ROW())))</f>
        <v>Nuclear Throne</v>
      </c>
      <c r="X252" t="str">
        <f>IF($W252="","",TRIM(INDEX(connections!$B:$B,ROW())))</f>
        <v>Colt Canyon</v>
      </c>
      <c r="Y252">
        <f t="shared" si="100"/>
        <v>549</v>
      </c>
      <c r="Z252">
        <f t="shared" si="101"/>
        <v>145</v>
      </c>
      <c r="AA252" t="str">
        <f t="shared" si="102"/>
        <v>Yes</v>
      </c>
      <c r="AB252" t="str">
        <f t="shared" si="103"/>
        <v>Yes</v>
      </c>
      <c r="AC252">
        <f t="shared" si="104"/>
        <v>1</v>
      </c>
      <c r="AD252">
        <f t="shared" si="105"/>
        <v>0</v>
      </c>
      <c r="AE252" t="str">
        <f t="shared" si="106"/>
        <v/>
      </c>
      <c r="AG252">
        <f t="shared" si="107"/>
        <v>3</v>
      </c>
      <c r="AH252" t="str">
        <f t="shared" si="108"/>
        <v>Yes</v>
      </c>
      <c r="AI252">
        <f t="shared" si="109"/>
        <v>3</v>
      </c>
      <c r="AJ252">
        <f t="shared" si="110"/>
        <v>3.0002520000000001</v>
      </c>
      <c r="AK252" t="str">
        <f t="shared" si="111"/>
        <v/>
      </c>
      <c r="AL252" t="str">
        <f>IF($A252="","",INDEX(games!$J:$J,ROW())&amp;"")</f>
        <v>https://store.steampowered.com/app/1040420/Dreamscaper/</v>
      </c>
    </row>
    <row r="253" spans="1:38" x14ac:dyDescent="0.25">
      <c r="A253" t="str">
        <f>IF(TRIM(INDEX(games!$A:$A,ROW()))="","",TRIM(INDEX(games!$A:$A,ROW())))</f>
        <v>Drill Core</v>
      </c>
      <c r="B253">
        <f>IF(OR($A253="",INDEX(games!$B:$B,ROW())=""),"",INDEX(games!$B:$B,ROW()))</f>
        <v>2024</v>
      </c>
      <c r="C253" t="str">
        <f>IF(OR($A253="",INDEX(games!$C:$C,ROW())=""),"",INDEX(games!$C:$C,ROW()))</f>
        <v>Strategy</v>
      </c>
      <c r="D253">
        <f t="shared" si="84"/>
        <v>1</v>
      </c>
      <c r="E253">
        <f t="shared" si="85"/>
        <v>2</v>
      </c>
      <c r="F253">
        <f t="shared" si="86"/>
        <v>15</v>
      </c>
      <c r="G253" t="e">
        <f t="shared" si="87"/>
        <v>#N/A</v>
      </c>
      <c r="H253" t="e">
        <f t="shared" si="88"/>
        <v>#N/A</v>
      </c>
      <c r="I253">
        <f t="shared" si="89"/>
        <v>2024</v>
      </c>
      <c r="J253">
        <f t="shared" si="90"/>
        <v>2.3449999999999998</v>
      </c>
      <c r="K253" t="e">
        <f t="shared" si="91"/>
        <v>#N/A</v>
      </c>
      <c r="L253" t="e">
        <f t="shared" si="92"/>
        <v>#N/A</v>
      </c>
      <c r="M253" t="e">
        <f t="shared" si="93"/>
        <v>#N/A</v>
      </c>
      <c r="N253" t="e">
        <f t="shared" si="94"/>
        <v>#N/A</v>
      </c>
      <c r="O253">
        <f t="shared" si="95"/>
        <v>1.0002530000000001</v>
      </c>
      <c r="P253" t="str">
        <f>IF(OR($A253="",INDEX(games!$H:$H,ROW())=""),"",INDEX(games!$H:$H,ROW()))</f>
        <v/>
      </c>
      <c r="Q253" t="str">
        <f t="shared" si="96"/>
        <v/>
      </c>
      <c r="T253">
        <f t="shared" si="97"/>
        <v>2023</v>
      </c>
      <c r="U253">
        <f t="shared" si="98"/>
        <v>2026</v>
      </c>
      <c r="V253">
        <f t="shared" si="99"/>
        <v>3</v>
      </c>
      <c r="W253" t="str">
        <f>IF(TRIM(INDEX(connections!$A:$A,ROW()))="","",TRIM(INDEX(connections!$A:$A,ROW())))</f>
        <v>Balatro</v>
      </c>
      <c r="X253" t="str">
        <f>IF($W253="","",TRIM(INDEX(connections!$B:$B,ROW())))</f>
        <v>Combolands</v>
      </c>
      <c r="Y253">
        <f t="shared" si="100"/>
        <v>55</v>
      </c>
      <c r="Z253">
        <f t="shared" si="101"/>
        <v>146</v>
      </c>
      <c r="AA253" t="str">
        <f t="shared" si="102"/>
        <v>Yes</v>
      </c>
      <c r="AB253" t="str">
        <f t="shared" si="103"/>
        <v/>
      </c>
      <c r="AC253" t="str">
        <f t="shared" si="104"/>
        <v/>
      </c>
      <c r="AD253">
        <f t="shared" si="105"/>
        <v>1</v>
      </c>
      <c r="AE253" t="str">
        <f t="shared" si="106"/>
        <v/>
      </c>
      <c r="AG253">
        <f t="shared" si="107"/>
        <v>1</v>
      </c>
      <c r="AH253" t="str">
        <f t="shared" si="108"/>
        <v/>
      </c>
      <c r="AI253" t="str">
        <f t="shared" si="109"/>
        <v/>
      </c>
      <c r="AJ253" t="str">
        <f t="shared" si="110"/>
        <v/>
      </c>
      <c r="AK253">
        <f t="shared" si="111"/>
        <v>1.0002530000000001</v>
      </c>
      <c r="AL253" t="str">
        <f>IF($A253="","",INDEX(games!$J:$J,ROW())&amp;"")</f>
        <v/>
      </c>
    </row>
    <row r="254" spans="1:38" x14ac:dyDescent="0.25">
      <c r="A254" t="str">
        <f>IF(TRIM(INDEX(games!$A:$A,ROW()))="","",TRIM(INDEX(games!$A:$A,ROW())))</f>
        <v>Driving Rogue</v>
      </c>
      <c r="B254">
        <f>IF(OR($A254="",INDEX(games!$B:$B,ROW())=""),"",INDEX(games!$B:$B,ROW()))</f>
        <v>2026</v>
      </c>
      <c r="C254" t="str">
        <f>IF(OR($A254="",INDEX(games!$C:$C,ROW())=""),"",INDEX(games!$C:$C,ROW()))</f>
        <v>Action</v>
      </c>
      <c r="D254">
        <f t="shared" si="84"/>
        <v>1</v>
      </c>
      <c r="E254">
        <f t="shared" si="85"/>
        <v>1</v>
      </c>
      <c r="F254">
        <f t="shared" si="86"/>
        <v>16</v>
      </c>
      <c r="G254">
        <f t="shared" si="87"/>
        <v>2026</v>
      </c>
      <c r="H254">
        <f t="shared" si="88"/>
        <v>1.3679999999999999</v>
      </c>
      <c r="I254" t="e">
        <f t="shared" si="89"/>
        <v>#N/A</v>
      </c>
      <c r="J254" t="e">
        <f t="shared" si="90"/>
        <v>#N/A</v>
      </c>
      <c r="K254" t="e">
        <f t="shared" si="91"/>
        <v>#N/A</v>
      </c>
      <c r="L254" t="e">
        <f t="shared" si="92"/>
        <v>#N/A</v>
      </c>
      <c r="M254" t="e">
        <f t="shared" si="93"/>
        <v>#N/A</v>
      </c>
      <c r="N254" t="e">
        <f t="shared" si="94"/>
        <v>#N/A</v>
      </c>
      <c r="O254">
        <f t="shared" si="95"/>
        <v>1.000254</v>
      </c>
      <c r="P254" t="str">
        <f>IF(OR($A254="",INDEX(games!$H:$H,ROW())=""),"",INDEX(games!$H:$H,ROW()))</f>
        <v/>
      </c>
      <c r="Q254" t="str">
        <f t="shared" si="96"/>
        <v/>
      </c>
      <c r="T254">
        <f t="shared" si="97"/>
        <v>2021</v>
      </c>
      <c r="U254">
        <f t="shared" si="98"/>
        <v>2026</v>
      </c>
      <c r="V254">
        <f t="shared" si="99"/>
        <v>5</v>
      </c>
      <c r="W254" t="str">
        <f>IF(TRIM(INDEX(connections!$A:$A,ROW()))="","",TRIM(INDEX(connections!$A:$A,ROW())))</f>
        <v>Luck Be a Landlord</v>
      </c>
      <c r="X254" t="str">
        <f>IF($W254="","",TRIM(INDEX(connections!$B:$B,ROW())))</f>
        <v>Combolands</v>
      </c>
      <c r="Y254">
        <f t="shared" si="100"/>
        <v>460</v>
      </c>
      <c r="Z254">
        <f t="shared" si="101"/>
        <v>146</v>
      </c>
      <c r="AA254" t="str">
        <f t="shared" si="102"/>
        <v>Yes</v>
      </c>
      <c r="AB254" t="str">
        <f t="shared" si="103"/>
        <v/>
      </c>
      <c r="AC254" t="str">
        <f t="shared" si="104"/>
        <v/>
      </c>
      <c r="AD254">
        <f t="shared" si="105"/>
        <v>1</v>
      </c>
      <c r="AE254" t="str">
        <f t="shared" si="106"/>
        <v/>
      </c>
      <c r="AG254">
        <f t="shared" si="107"/>
        <v>1</v>
      </c>
      <c r="AH254" t="str">
        <f t="shared" si="108"/>
        <v/>
      </c>
      <c r="AI254" t="str">
        <f t="shared" si="109"/>
        <v/>
      </c>
      <c r="AJ254" t="str">
        <f t="shared" si="110"/>
        <v/>
      </c>
      <c r="AK254">
        <f t="shared" si="111"/>
        <v>1.000254</v>
      </c>
      <c r="AL254" t="str">
        <f>IF($A254="","",INDEX(games!$J:$J,ROW())&amp;"")</f>
        <v>https://store.steampowered.com/app/3088700/Driving_Rogue/</v>
      </c>
    </row>
    <row r="255" spans="1:38" x14ac:dyDescent="0.25">
      <c r="A255" t="str">
        <f>IF(TRIM(INDEX(games!$A:$A,ROW()))="","",TRIM(INDEX(games!$A:$A,ROW())))</f>
        <v>Drop Duchy</v>
      </c>
      <c r="B255">
        <f>IF(OR($A255="",INDEX(games!$B:$B,ROW())=""),"",INDEX(games!$B:$B,ROW()))</f>
        <v>2025</v>
      </c>
      <c r="C255" t="str">
        <f>IF(OR($A255="",INDEX(games!$C:$C,ROW())=""),"",INDEX(games!$C:$C,ROW()))</f>
        <v>Strategy</v>
      </c>
      <c r="D255">
        <f t="shared" si="84"/>
        <v>1</v>
      </c>
      <c r="E255">
        <f t="shared" si="85"/>
        <v>2</v>
      </c>
      <c r="F255">
        <f t="shared" si="86"/>
        <v>17</v>
      </c>
      <c r="G255" t="e">
        <f t="shared" si="87"/>
        <v>#N/A</v>
      </c>
      <c r="H255" t="e">
        <f t="shared" si="88"/>
        <v>#N/A</v>
      </c>
      <c r="I255">
        <f t="shared" si="89"/>
        <v>2025</v>
      </c>
      <c r="J255">
        <f t="shared" si="90"/>
        <v>2.391</v>
      </c>
      <c r="K255" t="e">
        <f t="shared" si="91"/>
        <v>#N/A</v>
      </c>
      <c r="L255" t="e">
        <f t="shared" si="92"/>
        <v>#N/A</v>
      </c>
      <c r="M255" t="e">
        <f t="shared" si="93"/>
        <v>#N/A</v>
      </c>
      <c r="N255" t="e">
        <f t="shared" si="94"/>
        <v>#N/A</v>
      </c>
      <c r="O255">
        <f t="shared" si="95"/>
        <v>1.0002549999999999</v>
      </c>
      <c r="P255" t="str">
        <f>IF(OR($A255="",INDEX(games!$H:$H,ROW())=""),"",INDEX(games!$H:$H,ROW()))</f>
        <v>Yes</v>
      </c>
      <c r="Q255">
        <f t="shared" si="96"/>
        <v>1.0002549999999999</v>
      </c>
      <c r="T255">
        <f t="shared" si="97"/>
        <v>2017</v>
      </c>
      <c r="U255">
        <f t="shared" si="98"/>
        <v>2025</v>
      </c>
      <c r="V255">
        <f t="shared" si="99"/>
        <v>8</v>
      </c>
      <c r="W255" t="str">
        <f>IF(TRIM(INDEX(connections!$A:$A,ROW()))="","",TRIM(INDEX(connections!$A:$A,ROW())))</f>
        <v>Slay the Spire</v>
      </c>
      <c r="X255" t="str">
        <f>IF($W255="","",TRIM(INDEX(connections!$B:$B,ROW())))</f>
        <v>Commander Quest</v>
      </c>
      <c r="Y255">
        <f t="shared" si="100"/>
        <v>735</v>
      </c>
      <c r="Z255">
        <f t="shared" si="101"/>
        <v>147</v>
      </c>
      <c r="AA255" t="str">
        <f t="shared" si="102"/>
        <v>Yes</v>
      </c>
      <c r="AB255" t="str">
        <f t="shared" si="103"/>
        <v/>
      </c>
      <c r="AC255" t="str">
        <f t="shared" si="104"/>
        <v/>
      </c>
      <c r="AD255">
        <f t="shared" si="105"/>
        <v>0</v>
      </c>
      <c r="AE255" t="str">
        <f t="shared" si="106"/>
        <v/>
      </c>
      <c r="AG255">
        <f t="shared" si="107"/>
        <v>1</v>
      </c>
      <c r="AH255" t="str">
        <f t="shared" si="108"/>
        <v>Yes</v>
      </c>
      <c r="AI255">
        <f t="shared" si="109"/>
        <v>1</v>
      </c>
      <c r="AJ255">
        <f t="shared" si="110"/>
        <v>1.0002549999999999</v>
      </c>
      <c r="AK255" t="str">
        <f t="shared" si="111"/>
        <v/>
      </c>
      <c r="AL255" t="str">
        <f>IF($A255="","",INDEX(games!$J:$J,ROW())&amp;"")</f>
        <v>https://store.steampowered.com/app/2525310/Drop_Duchy/</v>
      </c>
    </row>
    <row r="256" spans="1:38" x14ac:dyDescent="0.25">
      <c r="A256" t="str">
        <f>IF(TRIM(INDEX(games!$A:$A,ROW()))="","",TRIM(INDEX(games!$A:$A,ROW())))</f>
        <v>Drop Pockets</v>
      </c>
      <c r="B256">
        <f>IF(OR($A256="",INDEX(games!$B:$B,ROW())=""),"",INDEX(games!$B:$B,ROW()))</f>
        <v>2025</v>
      </c>
      <c r="C256" t="str">
        <f>IF(OR($A256="",INDEX(games!$C:$C,ROW())=""),"",INDEX(games!$C:$C,ROW()))</f>
        <v>Strategy</v>
      </c>
      <c r="D256">
        <f t="shared" si="84"/>
        <v>1</v>
      </c>
      <c r="E256">
        <f t="shared" si="85"/>
        <v>2</v>
      </c>
      <c r="F256">
        <f t="shared" si="86"/>
        <v>18</v>
      </c>
      <c r="G256" t="e">
        <f t="shared" si="87"/>
        <v>#N/A</v>
      </c>
      <c r="H256" t="e">
        <f t="shared" si="88"/>
        <v>#N/A</v>
      </c>
      <c r="I256">
        <f t="shared" si="89"/>
        <v>2025</v>
      </c>
      <c r="J256">
        <f t="shared" si="90"/>
        <v>2.4140000000000001</v>
      </c>
      <c r="K256" t="e">
        <f t="shared" si="91"/>
        <v>#N/A</v>
      </c>
      <c r="L256" t="e">
        <f t="shared" si="92"/>
        <v>#N/A</v>
      </c>
      <c r="M256" t="e">
        <f t="shared" si="93"/>
        <v>#N/A</v>
      </c>
      <c r="N256" t="e">
        <f t="shared" si="94"/>
        <v>#N/A</v>
      </c>
      <c r="O256">
        <f t="shared" si="95"/>
        <v>1.000256</v>
      </c>
      <c r="P256" t="str">
        <f>IF(OR($A256="",INDEX(games!$H:$H,ROW())=""),"",INDEX(games!$H:$H,ROW()))</f>
        <v/>
      </c>
      <c r="Q256" t="str">
        <f t="shared" si="96"/>
        <v/>
      </c>
      <c r="T256">
        <f t="shared" si="97"/>
        <v>2011</v>
      </c>
      <c r="U256">
        <f t="shared" si="98"/>
        <v>2022</v>
      </c>
      <c r="V256">
        <f t="shared" si="99"/>
        <v>11</v>
      </c>
      <c r="W256" t="str">
        <f>IF(TRIM(INDEX(connections!$A:$A,ROW()))="","",TRIM(INDEX(connections!$A:$A,ROW())))</f>
        <v>The Binding of Isaac</v>
      </c>
      <c r="X256" t="str">
        <f>IF($W256="","",TRIM(INDEX(connections!$B:$B,ROW())))</f>
        <v>Conan Chop Chop</v>
      </c>
      <c r="Y256">
        <f t="shared" si="100"/>
        <v>824</v>
      </c>
      <c r="Z256">
        <f t="shared" si="101"/>
        <v>148</v>
      </c>
      <c r="AA256" t="str">
        <f t="shared" si="102"/>
        <v>Yes</v>
      </c>
      <c r="AB256" t="str">
        <f t="shared" si="103"/>
        <v>Yes</v>
      </c>
      <c r="AC256">
        <f t="shared" si="104"/>
        <v>1</v>
      </c>
      <c r="AD256">
        <f t="shared" si="105"/>
        <v>0</v>
      </c>
      <c r="AE256" t="str">
        <f t="shared" si="106"/>
        <v/>
      </c>
      <c r="AG256">
        <f t="shared" si="107"/>
        <v>1</v>
      </c>
      <c r="AH256" t="str">
        <f t="shared" si="108"/>
        <v/>
      </c>
      <c r="AI256" t="str">
        <f t="shared" si="109"/>
        <v/>
      </c>
      <c r="AJ256" t="str">
        <f t="shared" si="110"/>
        <v/>
      </c>
      <c r="AK256">
        <f t="shared" si="111"/>
        <v>1.000256</v>
      </c>
      <c r="AL256" t="str">
        <f>IF($A256="","",INDEX(games!$J:$J,ROW())&amp;"")</f>
        <v/>
      </c>
    </row>
    <row r="257" spans="1:38" x14ac:dyDescent="0.25">
      <c r="A257" t="str">
        <f>IF(TRIM(INDEX(games!$A:$A,ROW()))="","",TRIM(INDEX(games!$A:$A,ROW())))</f>
        <v>Dungeon Clawler</v>
      </c>
      <c r="B257">
        <f>IF(OR($A257="",INDEX(games!$B:$B,ROW())=""),"",INDEX(games!$B:$B,ROW()))</f>
        <v>2024</v>
      </c>
      <c r="C257" t="str">
        <f>IF(OR($A257="",INDEX(games!$C:$C,ROW())=""),"",INDEX(games!$C:$C,ROW()))</f>
        <v>Deckbuilder</v>
      </c>
      <c r="D257">
        <f t="shared" si="84"/>
        <v>4</v>
      </c>
      <c r="E257">
        <f t="shared" si="85"/>
        <v>3</v>
      </c>
      <c r="F257">
        <f t="shared" si="86"/>
        <v>19</v>
      </c>
      <c r="G257" t="e">
        <f t="shared" si="87"/>
        <v>#N/A</v>
      </c>
      <c r="H257" t="e">
        <f t="shared" si="88"/>
        <v>#N/A</v>
      </c>
      <c r="I257" t="e">
        <f t="shared" si="89"/>
        <v>#N/A</v>
      </c>
      <c r="J257" t="e">
        <f t="shared" si="90"/>
        <v>#N/A</v>
      </c>
      <c r="K257">
        <f t="shared" si="91"/>
        <v>2024</v>
      </c>
      <c r="L257">
        <f t="shared" si="92"/>
        <v>3.4369999999999998</v>
      </c>
      <c r="M257" t="e">
        <f t="shared" si="93"/>
        <v>#N/A</v>
      </c>
      <c r="N257" t="e">
        <f t="shared" si="94"/>
        <v>#N/A</v>
      </c>
      <c r="O257">
        <f t="shared" si="95"/>
        <v>4.0002570000000004</v>
      </c>
      <c r="P257" t="str">
        <f>IF(OR($A257="",INDEX(games!$H:$H,ROW())=""),"",INDEX(games!$H:$H,ROW()))</f>
        <v>Yes</v>
      </c>
      <c r="Q257">
        <f t="shared" si="96"/>
        <v>4.0002570000000004</v>
      </c>
      <c r="T257">
        <f t="shared" si="97"/>
        <v>2021</v>
      </c>
      <c r="U257">
        <f t="shared" si="98"/>
        <v>2025</v>
      </c>
      <c r="V257">
        <f t="shared" si="99"/>
        <v>4</v>
      </c>
      <c r="W257" t="str">
        <f>IF(TRIM(INDEX(connections!$A:$A,ROW()))="","",TRIM(INDEX(connections!$A:$A,ROW())))</f>
        <v>Vampire Survivors</v>
      </c>
      <c r="X257" t="str">
        <f>IF($W257="","",TRIM(INDEX(connections!$B:$B,ROW())))</f>
        <v>Conquest Dark</v>
      </c>
      <c r="Y257">
        <f t="shared" si="100"/>
        <v>898</v>
      </c>
      <c r="Z257">
        <f t="shared" si="101"/>
        <v>149</v>
      </c>
      <c r="AA257" t="str">
        <f t="shared" si="102"/>
        <v>Yes</v>
      </c>
      <c r="AB257" t="str">
        <f t="shared" si="103"/>
        <v>Yes</v>
      </c>
      <c r="AC257">
        <f t="shared" si="104"/>
        <v>1</v>
      </c>
      <c r="AD257">
        <f t="shared" si="105"/>
        <v>0</v>
      </c>
      <c r="AE257" t="str">
        <f t="shared" si="106"/>
        <v/>
      </c>
      <c r="AG257">
        <f t="shared" si="107"/>
        <v>3</v>
      </c>
      <c r="AH257" t="str">
        <f t="shared" si="108"/>
        <v>Yes</v>
      </c>
      <c r="AI257">
        <f t="shared" si="109"/>
        <v>3</v>
      </c>
      <c r="AJ257">
        <f t="shared" si="110"/>
        <v>3.000257</v>
      </c>
      <c r="AK257" t="str">
        <f t="shared" si="111"/>
        <v/>
      </c>
      <c r="AL257" t="str">
        <f>IF($A257="","",INDEX(games!$J:$J,ROW())&amp;"")</f>
        <v>https://store.steampowered.com/app/2356780/Dungeon_Clawler/</v>
      </c>
    </row>
    <row r="258" spans="1:38" x14ac:dyDescent="0.25">
      <c r="A258" t="str">
        <f>IF(TRIM(INDEX(games!$A:$A,ROW()))="","",TRIM(INDEX(games!$A:$A,ROW())))</f>
        <v>Dungeon Crawl Stone Soup</v>
      </c>
      <c r="B258">
        <f>IF(OR($A258="",INDEX(games!$B:$B,ROW())=""),"",INDEX(games!$B:$B,ROW()))</f>
        <v>2006</v>
      </c>
      <c r="C258" t="str">
        <f>IF(OR($A258="",INDEX(games!$C:$C,ROW())=""),"",INDEX(games!$C:$C,ROW()))</f>
        <v>Traditional</v>
      </c>
      <c r="D258">
        <f t="shared" ref="D258:D321" si="112">IF($A258="","",COUNTIF($W$2:$W$2500,$A258)+COUNTIF($X$2:$X$2500,$A258))</f>
        <v>11</v>
      </c>
      <c r="E258">
        <f t="shared" ref="E258:E321" si="113">IF($A258="","",IFERROR(MATCH($C258,$R$2:$R$5,0),0))</f>
        <v>4</v>
      </c>
      <c r="F258">
        <f t="shared" ref="F258:F321" si="114">IF($A258="","",MOD(ROW(),34))</f>
        <v>20</v>
      </c>
      <c r="G258" t="e">
        <f t="shared" ref="G258:G321" si="115">IF($A258="",NA(),IF($C258="Action",$B258,NA()))</f>
        <v>#N/A</v>
      </c>
      <c r="H258" t="e">
        <f t="shared" ref="H258:H321" si="116">IF($A258="",NA(),IF($C258="Action",1+$F258*0.023,NA()))</f>
        <v>#N/A</v>
      </c>
      <c r="I258" t="e">
        <f t="shared" ref="I258:I321" si="117">IF($A258="",NA(),IF($C258="Strategy",$B258,NA()))</f>
        <v>#N/A</v>
      </c>
      <c r="J258" t="e">
        <f t="shared" ref="J258:J321" si="118">IF($A258="",NA(),IF($C258="Strategy",2+$F258*0.023,NA()))</f>
        <v>#N/A</v>
      </c>
      <c r="K258" t="e">
        <f t="shared" ref="K258:K321" si="119">IF($A258="",NA(),IF($C258="Deckbuilder",$B258,NA()))</f>
        <v>#N/A</v>
      </c>
      <c r="L258" t="e">
        <f t="shared" ref="L258:L321" si="120">IF($A258="",NA(),IF($C258="Deckbuilder",3+$F258*0.023,NA()))</f>
        <v>#N/A</v>
      </c>
      <c r="M258">
        <f t="shared" ref="M258:M321" si="121">IF($A258="",NA(),IF($C258="Traditional",$B258,NA()))</f>
        <v>2006</v>
      </c>
      <c r="N258">
        <f t="shared" ref="N258:N321" si="122">IF($A258="",NA(),IF($C258="Traditional",4+$F258*0.023,NA()))</f>
        <v>4.46</v>
      </c>
      <c r="O258">
        <f t="shared" ref="O258:O321" si="123">IF($A258="","",$D258+ROW()/1000000)</f>
        <v>11.000258000000001</v>
      </c>
      <c r="P258" t="str">
        <f>IF(OR($A258="",INDEX(games!$H:$H,ROW())=""),"",INDEX(games!$H:$H,ROW()))</f>
        <v>Yes</v>
      </c>
      <c r="Q258">
        <f t="shared" ref="Q258:Q321" si="124">IF(OR($A258="",$P258&lt;&gt;"Yes"),"",$D258+ROW()/1000000)</f>
        <v>11.000258000000001</v>
      </c>
      <c r="T258">
        <f t="shared" ref="T258:T321" si="125">IF($Y258="","",INDEX($B$2:$B$1500,$Y258))</f>
        <v>2012</v>
      </c>
      <c r="U258">
        <f t="shared" ref="U258:U321" si="126">IF($Z258="","",INDEX($B$2:$B$1500,$Z258))</f>
        <v>2015</v>
      </c>
      <c r="V258">
        <f t="shared" ref="V258:V321" si="127">IF(OR($T258="",$U258=""),"",$U258-$T258)</f>
        <v>3</v>
      </c>
      <c r="W258" t="str">
        <f>IF(TRIM(INDEX(connections!$A:$A,ROW()))="","",TRIM(INDEX(connections!$A:$A,ROW())))</f>
        <v>FTL</v>
      </c>
      <c r="X258" t="str">
        <f>IF($W258="","",TRIM(INDEX(connections!$B:$B,ROW())))</f>
        <v>Convoy</v>
      </c>
      <c r="Y258">
        <f t="shared" ref="Y258:Y321" si="128">IF($W258="","",IFERROR(MATCH($W258,$A$2:$A$1500,0),""))</f>
        <v>311</v>
      </c>
      <c r="Z258">
        <f t="shared" ref="Z258:Z321" si="129">IF($X258="","",IFERROR(MATCH($X258,$A$2:$A$1500,0),""))</f>
        <v>150</v>
      </c>
      <c r="AA258" t="str">
        <f t="shared" ref="AA258:AA321" si="130">IF($Y258="","",INDEX($P$2:$P$1500,$Y258))</f>
        <v>Yes</v>
      </c>
      <c r="AB258" t="str">
        <f t="shared" ref="AB258:AB321" si="131">IF($Z258="","",INDEX($P$2:$P$1500,$Z258))</f>
        <v>Yes</v>
      </c>
      <c r="AC258">
        <f t="shared" ref="AC258:AC321" si="132">IF(AND($AA258="Yes",$AB258="Yes"),1,"")</f>
        <v>1</v>
      </c>
      <c r="AD258">
        <f t="shared" ref="AD258:AD321" si="133">IF(OR($Y258="",$Z258=""),"",IF(INDEX($C$2:$C$1500,$Y258)=INDEX($C$2:$C$1500,$Z258),0,1))</f>
        <v>0</v>
      </c>
      <c r="AE258" t="str">
        <f t="shared" ref="AE258:AE321" si="134">IF($AC258&lt;&gt;1,"",IF(AND(INDEX($AG$2:$AG$1500,$Y258)=1,INDEX($AG$2:$AG$1500,$Z258)=1),1,""))</f>
        <v/>
      </c>
      <c r="AG258">
        <f t="shared" ref="AG258:AG321" si="135">IF($A258="","",COUNTIFS($W$2:$W$2500,$A258,$AB$2:$AB$2500,"Yes")+COUNTIFS($X$2:$X$2500,$A258,$AA$2:$AA$2500,"Yes"))</f>
        <v>8</v>
      </c>
      <c r="AH258" t="str">
        <f t="shared" ref="AH258:AH321" si="136">IF(OR($P258&lt;&gt;"Yes",N($AG258)=0),"",IF(AND($AG258=1,COUNTIFS($W$2:$W$2500,$A258,$AE$2:$AE$2500,1)+COUNTIFS($X$2:$X$2500,$A258,$AE$2:$AE$2500,1)&gt;0),"","Yes"))</f>
        <v>Yes</v>
      </c>
      <c r="AI258">
        <f t="shared" ref="AI258:AI321" si="137">IF($AH258="Yes",$AG258,"")</f>
        <v>8</v>
      </c>
      <c r="AJ258">
        <f t="shared" ref="AJ258:AJ321" si="138">IF($AI258="","",$AI258+ROW()/1000000)</f>
        <v>8.0002580000000005</v>
      </c>
      <c r="AK258" t="str">
        <f t="shared" ref="AK258:AK321" si="139">IF(OR($A258="",$P258="Yes",N($AG258)=0),"",$AG258+ROW()/1000000)</f>
        <v/>
      </c>
      <c r="AL258" t="str">
        <f>IF($A258="","",INDEX(games!$J:$J,ROW())&amp;"")</f>
        <v/>
      </c>
    </row>
    <row r="259" spans="1:38" x14ac:dyDescent="0.25">
      <c r="A259" t="str">
        <f>IF(TRIM(INDEX(games!$A:$A,ROW()))="","",TRIM(INDEX(games!$A:$A,ROW())))</f>
        <v>Dungeon Deathball</v>
      </c>
      <c r="B259">
        <f>IF(OR($A259="",INDEX(games!$B:$B,ROW())=""),"",INDEX(games!$B:$B,ROW()))</f>
        <v>2021</v>
      </c>
      <c r="C259" t="str">
        <f>IF(OR($A259="",INDEX(games!$C:$C,ROW())=""),"",INDEX(games!$C:$C,ROW()))</f>
        <v>Strategy</v>
      </c>
      <c r="D259">
        <f t="shared" si="112"/>
        <v>1</v>
      </c>
      <c r="E259">
        <f t="shared" si="113"/>
        <v>2</v>
      </c>
      <c r="F259">
        <f t="shared" si="114"/>
        <v>21</v>
      </c>
      <c r="G259" t="e">
        <f t="shared" si="115"/>
        <v>#N/A</v>
      </c>
      <c r="H259" t="e">
        <f t="shared" si="116"/>
        <v>#N/A</v>
      </c>
      <c r="I259">
        <f t="shared" si="117"/>
        <v>2021</v>
      </c>
      <c r="J259">
        <f t="shared" si="118"/>
        <v>2.4830000000000001</v>
      </c>
      <c r="K259" t="e">
        <f t="shared" si="119"/>
        <v>#N/A</v>
      </c>
      <c r="L259" t="e">
        <f t="shared" si="120"/>
        <v>#N/A</v>
      </c>
      <c r="M259" t="e">
        <f t="shared" si="121"/>
        <v>#N/A</v>
      </c>
      <c r="N259" t="e">
        <f t="shared" si="122"/>
        <v>#N/A</v>
      </c>
      <c r="O259">
        <f t="shared" si="123"/>
        <v>1.000259</v>
      </c>
      <c r="P259" t="str">
        <f>IF(OR($A259="",INDEX(games!$H:$H,ROW())=""),"",INDEX(games!$H:$H,ROW()))</f>
        <v>Yes</v>
      </c>
      <c r="Q259">
        <f t="shared" si="124"/>
        <v>1.000259</v>
      </c>
      <c r="T259">
        <f t="shared" si="125"/>
        <v>2017</v>
      </c>
      <c r="U259">
        <f t="shared" si="126"/>
        <v>2020</v>
      </c>
      <c r="V259">
        <f t="shared" si="127"/>
        <v>3</v>
      </c>
      <c r="W259" t="str">
        <f>IF(TRIM(INDEX(connections!$A:$A,ROW()))="","",TRIM(INDEX(connections!$A:$A,ROW())))</f>
        <v>Slay the Spire</v>
      </c>
      <c r="X259" t="str">
        <f>IF($W259="","",TRIM(INDEX(connections!$B:$B,ROW())))</f>
        <v>Core Defense</v>
      </c>
      <c r="Y259">
        <f t="shared" si="128"/>
        <v>735</v>
      </c>
      <c r="Z259">
        <f t="shared" si="129"/>
        <v>151</v>
      </c>
      <c r="AA259" t="str">
        <f t="shared" si="130"/>
        <v>Yes</v>
      </c>
      <c r="AB259" t="str">
        <f t="shared" si="131"/>
        <v>Yes</v>
      </c>
      <c r="AC259">
        <f t="shared" si="132"/>
        <v>1</v>
      </c>
      <c r="AD259">
        <f t="shared" si="133"/>
        <v>1</v>
      </c>
      <c r="AE259" t="str">
        <f t="shared" si="134"/>
        <v/>
      </c>
      <c r="AG259">
        <f t="shared" si="135"/>
        <v>1</v>
      </c>
      <c r="AH259" t="str">
        <f t="shared" si="136"/>
        <v>Yes</v>
      </c>
      <c r="AI259">
        <f t="shared" si="137"/>
        <v>1</v>
      </c>
      <c r="AJ259">
        <f t="shared" si="138"/>
        <v>1.000259</v>
      </c>
      <c r="AK259" t="str">
        <f t="shared" si="139"/>
        <v/>
      </c>
      <c r="AL259" t="str">
        <f>IF($A259="","",INDEX(games!$J:$J,ROW())&amp;"")</f>
        <v>https://store.steampowered.com/app/861330/Dungeon_Deathball/</v>
      </c>
    </row>
    <row r="260" spans="1:38" x14ac:dyDescent="0.25">
      <c r="A260" t="str">
        <f>IF(TRIM(INDEX(games!$A:$A,ROW()))="","",TRIM(INDEX(games!$A:$A,ROW())))</f>
        <v>Dungeon Drafters</v>
      </c>
      <c r="B260">
        <f>IF(OR($A260="",INDEX(games!$B:$B,ROW())=""),"",INDEX(games!$B:$B,ROW()))</f>
        <v>2023</v>
      </c>
      <c r="C260" t="str">
        <f>IF(OR($A260="",INDEX(games!$C:$C,ROW())=""),"",INDEX(games!$C:$C,ROW()))</f>
        <v>Traditional</v>
      </c>
      <c r="D260">
        <f t="shared" si="112"/>
        <v>4</v>
      </c>
      <c r="E260">
        <f t="shared" si="113"/>
        <v>4</v>
      </c>
      <c r="F260">
        <f t="shared" si="114"/>
        <v>22</v>
      </c>
      <c r="G260" t="e">
        <f t="shared" si="115"/>
        <v>#N/A</v>
      </c>
      <c r="H260" t="e">
        <f t="shared" si="116"/>
        <v>#N/A</v>
      </c>
      <c r="I260" t="e">
        <f t="shared" si="117"/>
        <v>#N/A</v>
      </c>
      <c r="J260" t="e">
        <f t="shared" si="118"/>
        <v>#N/A</v>
      </c>
      <c r="K260" t="e">
        <f t="shared" si="119"/>
        <v>#N/A</v>
      </c>
      <c r="L260" t="e">
        <f t="shared" si="120"/>
        <v>#N/A</v>
      </c>
      <c r="M260">
        <f t="shared" si="121"/>
        <v>2023</v>
      </c>
      <c r="N260">
        <f t="shared" si="122"/>
        <v>4.5060000000000002</v>
      </c>
      <c r="O260">
        <f t="shared" si="123"/>
        <v>4.0002599999999999</v>
      </c>
      <c r="P260" t="str">
        <f>IF(OR($A260="",INDEX(games!$H:$H,ROW())=""),"",INDEX(games!$H:$H,ROW()))</f>
        <v>Yes</v>
      </c>
      <c r="Q260">
        <f t="shared" si="124"/>
        <v>4.0002599999999999</v>
      </c>
      <c r="T260">
        <f t="shared" si="125"/>
        <v>2018</v>
      </c>
      <c r="U260">
        <f t="shared" si="126"/>
        <v>2026</v>
      </c>
      <c r="V260">
        <f t="shared" si="127"/>
        <v>8</v>
      </c>
      <c r="W260" t="str">
        <f>IF(TRIM(INDEX(connections!$A:$A,ROW()))="","",TRIM(INDEX(connections!$A:$A,ROW())))</f>
        <v>Dead Cells</v>
      </c>
      <c r="X260" t="str">
        <f>IF($W260="","",TRIM(INDEX(connections!$B:$B,ROW())))</f>
        <v>Corebreaker</v>
      </c>
      <c r="Y260">
        <f t="shared" si="128"/>
        <v>187</v>
      </c>
      <c r="Z260">
        <f t="shared" si="129"/>
        <v>152</v>
      </c>
      <c r="AA260" t="str">
        <f t="shared" si="130"/>
        <v>Yes</v>
      </c>
      <c r="AB260" t="str">
        <f t="shared" si="131"/>
        <v/>
      </c>
      <c r="AC260" t="str">
        <f t="shared" si="132"/>
        <v/>
      </c>
      <c r="AD260">
        <f t="shared" si="133"/>
        <v>0</v>
      </c>
      <c r="AE260" t="str">
        <f t="shared" si="134"/>
        <v/>
      </c>
      <c r="AG260">
        <f t="shared" si="135"/>
        <v>4</v>
      </c>
      <c r="AH260" t="str">
        <f t="shared" si="136"/>
        <v>Yes</v>
      </c>
      <c r="AI260">
        <f t="shared" si="137"/>
        <v>4</v>
      </c>
      <c r="AJ260">
        <f t="shared" si="138"/>
        <v>4.0002599999999999</v>
      </c>
      <c r="AK260" t="str">
        <f t="shared" si="139"/>
        <v/>
      </c>
      <c r="AL260" t="str">
        <f>IF($A260="","",INDEX(games!$J:$J,ROW())&amp;"")</f>
        <v>https://store.steampowered.com/app/1824580/Dungeon_Drafters/</v>
      </c>
    </row>
    <row r="261" spans="1:38" x14ac:dyDescent="0.25">
      <c r="A261" t="str">
        <f>IF(TRIM(INDEX(games!$A:$A,ROW()))="","",TRIM(INDEX(games!$A:$A,ROW())))</f>
        <v>Dungeon Hack</v>
      </c>
      <c r="B261">
        <f>IF(OR($A261="",INDEX(games!$B:$B,ROW())=""),"",INDEX(games!$B:$B,ROW()))</f>
        <v>1993</v>
      </c>
      <c r="C261" t="str">
        <f>IF(OR($A261="",INDEX(games!$C:$C,ROW())=""),"",INDEX(games!$C:$C,ROW()))</f>
        <v>Action</v>
      </c>
      <c r="D261">
        <f t="shared" si="112"/>
        <v>0</v>
      </c>
      <c r="E261">
        <f t="shared" si="113"/>
        <v>1</v>
      </c>
      <c r="F261">
        <f t="shared" si="114"/>
        <v>23</v>
      </c>
      <c r="G261">
        <f t="shared" si="115"/>
        <v>1993</v>
      </c>
      <c r="H261">
        <f t="shared" si="116"/>
        <v>1.5289999999999999</v>
      </c>
      <c r="I261" t="e">
        <f t="shared" si="117"/>
        <v>#N/A</v>
      </c>
      <c r="J261" t="e">
        <f t="shared" si="118"/>
        <v>#N/A</v>
      </c>
      <c r="K261" t="e">
        <f t="shared" si="119"/>
        <v>#N/A</v>
      </c>
      <c r="L261" t="e">
        <f t="shared" si="120"/>
        <v>#N/A</v>
      </c>
      <c r="M261" t="e">
        <f t="shared" si="121"/>
        <v>#N/A</v>
      </c>
      <c r="N261" t="e">
        <f t="shared" si="122"/>
        <v>#N/A</v>
      </c>
      <c r="O261">
        <f t="shared" si="123"/>
        <v>2.61E-4</v>
      </c>
      <c r="P261" t="str">
        <f>IF(OR($A261="",INDEX(games!$H:$H,ROW())=""),"",INDEX(games!$H:$H,ROW()))</f>
        <v/>
      </c>
      <c r="Q261" t="str">
        <f t="shared" si="124"/>
        <v/>
      </c>
      <c r="T261">
        <f t="shared" si="125"/>
        <v>2020</v>
      </c>
      <c r="U261">
        <f t="shared" si="126"/>
        <v>2026</v>
      </c>
      <c r="V261">
        <f t="shared" si="127"/>
        <v>6</v>
      </c>
      <c r="W261" t="str">
        <f>IF(TRIM(INDEX(connections!$A:$A,ROW()))="","",TRIM(INDEX(connections!$A:$A,ROW())))</f>
        <v>Scourgebringer</v>
      </c>
      <c r="X261" t="str">
        <f>IF($W261="","",TRIM(INDEX(connections!$B:$B,ROW())))</f>
        <v>Corebreaker</v>
      </c>
      <c r="Y261">
        <f t="shared" si="128"/>
        <v>700</v>
      </c>
      <c r="Z261">
        <f t="shared" si="129"/>
        <v>152</v>
      </c>
      <c r="AA261" t="str">
        <f t="shared" si="130"/>
        <v>Yes</v>
      </c>
      <c r="AB261" t="str">
        <f t="shared" si="131"/>
        <v/>
      </c>
      <c r="AC261" t="str">
        <f t="shared" si="132"/>
        <v/>
      </c>
      <c r="AD261">
        <f t="shared" si="133"/>
        <v>0</v>
      </c>
      <c r="AE261" t="str">
        <f t="shared" si="134"/>
        <v/>
      </c>
      <c r="AG261">
        <f t="shared" si="135"/>
        <v>0</v>
      </c>
      <c r="AH261" t="str">
        <f t="shared" si="136"/>
        <v/>
      </c>
      <c r="AI261" t="str">
        <f t="shared" si="137"/>
        <v/>
      </c>
      <c r="AJ261" t="str">
        <f t="shared" si="138"/>
        <v/>
      </c>
      <c r="AK261" t="str">
        <f t="shared" si="139"/>
        <v/>
      </c>
      <c r="AL261" t="str">
        <f>IF($A261="","",INDEX(games!$J:$J,ROW())&amp;"")</f>
        <v/>
      </c>
    </row>
    <row r="262" spans="1:38" x14ac:dyDescent="0.25">
      <c r="A262" t="str">
        <f>IF(TRIM(INDEX(games!$A:$A,ROW()))="","",TRIM(INDEX(games!$A:$A,ROW())))</f>
        <v>Dungeon of Windaria</v>
      </c>
      <c r="B262">
        <f>IF(OR($A262="",INDEX(games!$B:$B,ROW())=""),"",INDEX(games!$B:$B,ROW()))</f>
        <v>2008</v>
      </c>
      <c r="C262" t="str">
        <f>IF(OR($A262="",INDEX(games!$C:$C,ROW())=""),"",INDEX(games!$C:$C,ROW()))</f>
        <v>Traditional</v>
      </c>
      <c r="D262">
        <f t="shared" si="112"/>
        <v>1</v>
      </c>
      <c r="E262">
        <f t="shared" si="113"/>
        <v>4</v>
      </c>
      <c r="F262">
        <f t="shared" si="114"/>
        <v>24</v>
      </c>
      <c r="G262" t="e">
        <f t="shared" si="115"/>
        <v>#N/A</v>
      </c>
      <c r="H262" t="e">
        <f t="shared" si="116"/>
        <v>#N/A</v>
      </c>
      <c r="I262" t="e">
        <f t="shared" si="117"/>
        <v>#N/A</v>
      </c>
      <c r="J262" t="e">
        <f t="shared" si="118"/>
        <v>#N/A</v>
      </c>
      <c r="K262" t="e">
        <f t="shared" si="119"/>
        <v>#N/A</v>
      </c>
      <c r="L262" t="e">
        <f t="shared" si="120"/>
        <v>#N/A</v>
      </c>
      <c r="M262">
        <f t="shared" si="121"/>
        <v>2008</v>
      </c>
      <c r="N262">
        <f t="shared" si="122"/>
        <v>4.5519999999999996</v>
      </c>
      <c r="O262">
        <f t="shared" si="123"/>
        <v>1.000262</v>
      </c>
      <c r="P262" t="str">
        <f>IF(OR($A262="",INDEX(games!$H:$H,ROW())=""),"",INDEX(games!$H:$H,ROW()))</f>
        <v>Yes</v>
      </c>
      <c r="Q262">
        <f t="shared" si="124"/>
        <v>1.000262</v>
      </c>
      <c r="T262">
        <f t="shared" si="125"/>
        <v>2015</v>
      </c>
      <c r="U262">
        <f t="shared" si="126"/>
        <v>2023</v>
      </c>
      <c r="V262">
        <f t="shared" si="127"/>
        <v>8</v>
      </c>
      <c r="W262" t="str">
        <f>IF(TRIM(INDEX(connections!$A:$A,ROW()))="","",TRIM(INDEX(connections!$A:$A,ROW())))</f>
        <v>Darkest Dungeon</v>
      </c>
      <c r="X262" t="str">
        <f>IF($W262="","",TRIM(INDEX(connections!$B:$B,ROW())))</f>
        <v>Corpse Keeper</v>
      </c>
      <c r="Y262">
        <f t="shared" si="128"/>
        <v>184</v>
      </c>
      <c r="Z262">
        <f t="shared" si="129"/>
        <v>153</v>
      </c>
      <c r="AA262" t="str">
        <f t="shared" si="130"/>
        <v>Yes</v>
      </c>
      <c r="AB262" t="str">
        <f t="shared" si="131"/>
        <v>Yes</v>
      </c>
      <c r="AC262">
        <f t="shared" si="132"/>
        <v>1</v>
      </c>
      <c r="AD262">
        <f t="shared" si="133"/>
        <v>1</v>
      </c>
      <c r="AE262" t="str">
        <f t="shared" si="134"/>
        <v/>
      </c>
      <c r="AG262">
        <f t="shared" si="135"/>
        <v>1</v>
      </c>
      <c r="AH262" t="str">
        <f t="shared" si="136"/>
        <v>Yes</v>
      </c>
      <c r="AI262">
        <f t="shared" si="137"/>
        <v>1</v>
      </c>
      <c r="AJ262">
        <f t="shared" si="138"/>
        <v>1.000262</v>
      </c>
      <c r="AK262" t="str">
        <f t="shared" si="139"/>
        <v/>
      </c>
      <c r="AL262" t="str">
        <f>IF($A262="","",INDEX(games!$J:$J,ROW())&amp;"")</f>
        <v/>
      </c>
    </row>
    <row r="263" spans="1:38" x14ac:dyDescent="0.25">
      <c r="A263" t="str">
        <f>IF(TRIM(INDEX(games!$A:$A,ROW()))="","",TRIM(INDEX(games!$A:$A,ROW())))</f>
        <v>Dungeon Rushers</v>
      </c>
      <c r="B263">
        <f>IF(OR($A263="",INDEX(games!$B:$B,ROW())=""),"",INDEX(games!$B:$B,ROW()))</f>
        <v>2016</v>
      </c>
      <c r="C263" t="str">
        <f>IF(OR($A263="",INDEX(games!$C:$C,ROW())=""),"",INDEX(games!$C:$C,ROW()))</f>
        <v>Strategy</v>
      </c>
      <c r="D263">
        <f t="shared" si="112"/>
        <v>1</v>
      </c>
      <c r="E263">
        <f t="shared" si="113"/>
        <v>2</v>
      </c>
      <c r="F263">
        <f t="shared" si="114"/>
        <v>25</v>
      </c>
      <c r="G263" t="e">
        <f t="shared" si="115"/>
        <v>#N/A</v>
      </c>
      <c r="H263" t="e">
        <f t="shared" si="116"/>
        <v>#N/A</v>
      </c>
      <c r="I263">
        <f t="shared" si="117"/>
        <v>2016</v>
      </c>
      <c r="J263">
        <f t="shared" si="118"/>
        <v>2.5750000000000002</v>
      </c>
      <c r="K263" t="e">
        <f t="shared" si="119"/>
        <v>#N/A</v>
      </c>
      <c r="L263" t="e">
        <f t="shared" si="120"/>
        <v>#N/A</v>
      </c>
      <c r="M263" t="e">
        <f t="shared" si="121"/>
        <v>#N/A</v>
      </c>
      <c r="N263" t="e">
        <f t="shared" si="122"/>
        <v>#N/A</v>
      </c>
      <c r="O263">
        <f t="shared" si="123"/>
        <v>1.0002629999999999</v>
      </c>
      <c r="P263" t="str">
        <f>IF(OR($A263="",INDEX(games!$H:$H,ROW())=""),"",INDEX(games!$H:$H,ROW()))</f>
        <v>Yes</v>
      </c>
      <c r="Q263">
        <f t="shared" si="124"/>
        <v>1.0002629999999999</v>
      </c>
      <c r="T263">
        <f t="shared" si="125"/>
        <v>2020</v>
      </c>
      <c r="U263">
        <f t="shared" si="126"/>
        <v>2023</v>
      </c>
      <c r="V263">
        <f t="shared" si="127"/>
        <v>3</v>
      </c>
      <c r="W263" t="str">
        <f>IF(TRIM(INDEX(connections!$A:$A,ROW()))="","",TRIM(INDEX(connections!$A:$A,ROW())))</f>
        <v>Gunfire Reborn</v>
      </c>
      <c r="X263" t="str">
        <f>IF($W263="","",TRIM(INDEX(connections!$B:$B,ROW())))</f>
        <v>Crab Champions</v>
      </c>
      <c r="Y263">
        <f t="shared" si="128"/>
        <v>352</v>
      </c>
      <c r="Z263">
        <f t="shared" si="129"/>
        <v>154</v>
      </c>
      <c r="AA263" t="str">
        <f t="shared" si="130"/>
        <v>Yes</v>
      </c>
      <c r="AB263" t="str">
        <f t="shared" si="131"/>
        <v>Yes</v>
      </c>
      <c r="AC263">
        <f t="shared" si="132"/>
        <v>1</v>
      </c>
      <c r="AD263">
        <f t="shared" si="133"/>
        <v>0</v>
      </c>
      <c r="AE263" t="str">
        <f t="shared" si="134"/>
        <v/>
      </c>
      <c r="AG263">
        <f t="shared" si="135"/>
        <v>1</v>
      </c>
      <c r="AH263" t="str">
        <f t="shared" si="136"/>
        <v>Yes</v>
      </c>
      <c r="AI263">
        <f t="shared" si="137"/>
        <v>1</v>
      </c>
      <c r="AJ263">
        <f t="shared" si="138"/>
        <v>1.0002629999999999</v>
      </c>
      <c r="AK263" t="str">
        <f t="shared" si="139"/>
        <v/>
      </c>
      <c r="AL263" t="str">
        <f>IF($A263="","",INDEX(games!$J:$J,ROW())&amp;"")</f>
        <v>https://store.steampowered.com/app/429620/Dungeon_Rushers/</v>
      </c>
    </row>
    <row r="264" spans="1:38" x14ac:dyDescent="0.25">
      <c r="A264" t="str">
        <f>IF(TRIM(INDEX(games!$A:$A,ROW()))="","",TRIM(INDEX(games!$A:$A,ROW())))</f>
        <v>Dungeonmans</v>
      </c>
      <c r="B264">
        <f>IF(OR($A264="",INDEX(games!$B:$B,ROW())=""),"",INDEX(games!$B:$B,ROW()))</f>
        <v>2010</v>
      </c>
      <c r="C264" t="str">
        <f>IF(OR($A264="",INDEX(games!$C:$C,ROW())=""),"",INDEX(games!$C:$C,ROW()))</f>
        <v>Traditional</v>
      </c>
      <c r="D264">
        <f t="shared" si="112"/>
        <v>10</v>
      </c>
      <c r="E264">
        <f t="shared" si="113"/>
        <v>4</v>
      </c>
      <c r="F264">
        <f t="shared" si="114"/>
        <v>26</v>
      </c>
      <c r="G264" t="e">
        <f t="shared" si="115"/>
        <v>#N/A</v>
      </c>
      <c r="H264" t="e">
        <f t="shared" si="116"/>
        <v>#N/A</v>
      </c>
      <c r="I264" t="e">
        <f t="shared" si="117"/>
        <v>#N/A</v>
      </c>
      <c r="J264" t="e">
        <f t="shared" si="118"/>
        <v>#N/A</v>
      </c>
      <c r="K264" t="e">
        <f t="shared" si="119"/>
        <v>#N/A</v>
      </c>
      <c r="L264" t="e">
        <f t="shared" si="120"/>
        <v>#N/A</v>
      </c>
      <c r="M264">
        <f t="shared" si="121"/>
        <v>2010</v>
      </c>
      <c r="N264">
        <f t="shared" si="122"/>
        <v>4.5979999999999999</v>
      </c>
      <c r="O264">
        <f t="shared" si="123"/>
        <v>10.000264</v>
      </c>
      <c r="P264" t="str">
        <f>IF(OR($A264="",INDEX(games!$H:$H,ROW())=""),"",INDEX(games!$H:$H,ROW()))</f>
        <v>Yes</v>
      </c>
      <c r="Q264">
        <f t="shared" si="124"/>
        <v>10.000264</v>
      </c>
      <c r="T264">
        <f t="shared" si="125"/>
        <v>2019</v>
      </c>
      <c r="U264">
        <f t="shared" si="126"/>
        <v>2023</v>
      </c>
      <c r="V264">
        <f t="shared" si="127"/>
        <v>4</v>
      </c>
      <c r="W264" t="str">
        <f>IF(TRIM(INDEX(connections!$A:$A,ROW()))="","",TRIM(INDEX(connections!$A:$A,ROW())))</f>
        <v>Hades</v>
      </c>
      <c r="X264" t="str">
        <f>IF($W264="","",TRIM(INDEX(connections!$B:$B,ROW())))</f>
        <v>Crab Champions</v>
      </c>
      <c r="Y264">
        <f t="shared" si="128"/>
        <v>359</v>
      </c>
      <c r="Z264">
        <f t="shared" si="129"/>
        <v>154</v>
      </c>
      <c r="AA264" t="str">
        <f t="shared" si="130"/>
        <v>Yes</v>
      </c>
      <c r="AB264" t="str">
        <f t="shared" si="131"/>
        <v>Yes</v>
      </c>
      <c r="AC264">
        <f t="shared" si="132"/>
        <v>1</v>
      </c>
      <c r="AD264">
        <f t="shared" si="133"/>
        <v>0</v>
      </c>
      <c r="AE264" t="str">
        <f t="shared" si="134"/>
        <v/>
      </c>
      <c r="AG264">
        <f t="shared" si="135"/>
        <v>8</v>
      </c>
      <c r="AH264" t="str">
        <f t="shared" si="136"/>
        <v>Yes</v>
      </c>
      <c r="AI264">
        <f t="shared" si="137"/>
        <v>8</v>
      </c>
      <c r="AJ264">
        <f t="shared" si="138"/>
        <v>8.0002639999999996</v>
      </c>
      <c r="AK264" t="str">
        <f t="shared" si="139"/>
        <v/>
      </c>
      <c r="AL264" t="str">
        <f>IF($A264="","",INDEX(games!$J:$J,ROW())&amp;"")</f>
        <v>https://store.steampowered.com/app/288120/Dungeonmans/</v>
      </c>
    </row>
    <row r="265" spans="1:38" x14ac:dyDescent="0.25">
      <c r="A265" t="str">
        <f>IF(TRIM(INDEX(games!$A:$A,ROW()))="","",TRIM(INDEX(games!$A:$A,ROW())))</f>
        <v>Dungeons &amp; Degenerate Gamblers</v>
      </c>
      <c r="B265">
        <f>IF(OR($A265="",INDEX(games!$B:$B,ROW())=""),"",INDEX(games!$B:$B,ROW()))</f>
        <v>2024</v>
      </c>
      <c r="C265" t="str">
        <f>IF(OR($A265="",INDEX(games!$C:$C,ROW())=""),"",INDEX(games!$C:$C,ROW()))</f>
        <v>Deckbuilder</v>
      </c>
      <c r="D265">
        <f t="shared" si="112"/>
        <v>1</v>
      </c>
      <c r="E265">
        <f t="shared" si="113"/>
        <v>3</v>
      </c>
      <c r="F265">
        <f t="shared" si="114"/>
        <v>27</v>
      </c>
      <c r="G265" t="e">
        <f t="shared" si="115"/>
        <v>#N/A</v>
      </c>
      <c r="H265" t="e">
        <f t="shared" si="116"/>
        <v>#N/A</v>
      </c>
      <c r="I265" t="e">
        <f t="shared" si="117"/>
        <v>#N/A</v>
      </c>
      <c r="J265" t="e">
        <f t="shared" si="118"/>
        <v>#N/A</v>
      </c>
      <c r="K265">
        <f t="shared" si="119"/>
        <v>2024</v>
      </c>
      <c r="L265">
        <f t="shared" si="120"/>
        <v>3.621</v>
      </c>
      <c r="M265" t="e">
        <f t="shared" si="121"/>
        <v>#N/A</v>
      </c>
      <c r="N265" t="e">
        <f t="shared" si="122"/>
        <v>#N/A</v>
      </c>
      <c r="O265">
        <f t="shared" si="123"/>
        <v>1.000265</v>
      </c>
      <c r="P265" t="str">
        <f>IF(OR($A265="",INDEX(games!$H:$H,ROW())=""),"",INDEX(games!$H:$H,ROW()))</f>
        <v>Yes</v>
      </c>
      <c r="Q265">
        <f t="shared" si="124"/>
        <v>1.000265</v>
      </c>
      <c r="T265">
        <f t="shared" si="125"/>
        <v>2019</v>
      </c>
      <c r="U265">
        <f t="shared" si="126"/>
        <v>2023</v>
      </c>
      <c r="V265">
        <f t="shared" si="127"/>
        <v>4</v>
      </c>
      <c r="W265" t="str">
        <f>IF(TRIM(INDEX(connections!$A:$A,ROW()))="","",TRIM(INDEX(connections!$A:$A,ROW())))</f>
        <v>Noita</v>
      </c>
      <c r="X265" t="str">
        <f>IF($W265="","",TRIM(INDEX(connections!$B:$B,ROW())))</f>
        <v>Crab Champions</v>
      </c>
      <c r="Y265">
        <f t="shared" si="128"/>
        <v>539</v>
      </c>
      <c r="Z265">
        <f t="shared" si="129"/>
        <v>154</v>
      </c>
      <c r="AA265" t="str">
        <f t="shared" si="130"/>
        <v>Yes</v>
      </c>
      <c r="AB265" t="str">
        <f t="shared" si="131"/>
        <v>Yes</v>
      </c>
      <c r="AC265">
        <f t="shared" si="132"/>
        <v>1</v>
      </c>
      <c r="AD265">
        <f t="shared" si="133"/>
        <v>0</v>
      </c>
      <c r="AE265" t="str">
        <f t="shared" si="134"/>
        <v/>
      </c>
      <c r="AG265">
        <f t="shared" si="135"/>
        <v>1</v>
      </c>
      <c r="AH265" t="str">
        <f t="shared" si="136"/>
        <v>Yes</v>
      </c>
      <c r="AI265">
        <f t="shared" si="137"/>
        <v>1</v>
      </c>
      <c r="AJ265">
        <f t="shared" si="138"/>
        <v>1.000265</v>
      </c>
      <c r="AK265" t="str">
        <f t="shared" si="139"/>
        <v/>
      </c>
      <c r="AL265" t="str">
        <f>IF($A265="","",INDEX(games!$J:$J,ROW())&amp;"")</f>
        <v>https://store.steampowered.com/app/2400510/Dungeons__Degenerate_Gamblers/</v>
      </c>
    </row>
    <row r="266" spans="1:38" x14ac:dyDescent="0.25">
      <c r="A266" t="str">
        <f>IF(TRIM(INDEX(games!$A:$A,ROW()))="","",TRIM(INDEX(games!$A:$A,ROW())))</f>
        <v>Dungeons of Blood and Dream</v>
      </c>
      <c r="B266">
        <f>IF(OR($A266="",INDEX(games!$B:$B,ROW())=""),"",INDEX(games!$B:$B,ROW()))</f>
        <v>2024</v>
      </c>
      <c r="C266" t="str">
        <f>IF(OR($A266="",INDEX(games!$C:$C,ROW())=""),"",INDEX(games!$C:$C,ROW()))</f>
        <v>Action</v>
      </c>
      <c r="D266">
        <f t="shared" si="112"/>
        <v>1</v>
      </c>
      <c r="E266">
        <f t="shared" si="113"/>
        <v>1</v>
      </c>
      <c r="F266">
        <f t="shared" si="114"/>
        <v>28</v>
      </c>
      <c r="G266">
        <f t="shared" si="115"/>
        <v>2024</v>
      </c>
      <c r="H266">
        <f t="shared" si="116"/>
        <v>1.6440000000000001</v>
      </c>
      <c r="I266" t="e">
        <f t="shared" si="117"/>
        <v>#N/A</v>
      </c>
      <c r="J266" t="e">
        <f t="shared" si="118"/>
        <v>#N/A</v>
      </c>
      <c r="K266" t="e">
        <f t="shared" si="119"/>
        <v>#N/A</v>
      </c>
      <c r="L266" t="e">
        <f t="shared" si="120"/>
        <v>#N/A</v>
      </c>
      <c r="M266" t="e">
        <f t="shared" si="121"/>
        <v>#N/A</v>
      </c>
      <c r="N266" t="e">
        <f t="shared" si="122"/>
        <v>#N/A</v>
      </c>
      <c r="O266">
        <f t="shared" si="123"/>
        <v>1.0002660000000001</v>
      </c>
      <c r="P266" t="str">
        <f>IF(OR($A266="",INDEX(games!$H:$H,ROW())=""),"",INDEX(games!$H:$H,ROW()))</f>
        <v>Yes</v>
      </c>
      <c r="Q266">
        <f t="shared" si="124"/>
        <v>1.0002660000000001</v>
      </c>
      <c r="T266">
        <f t="shared" si="125"/>
        <v>2020</v>
      </c>
      <c r="U266">
        <f t="shared" si="126"/>
        <v>2023</v>
      </c>
      <c r="V266">
        <f t="shared" si="127"/>
        <v>3</v>
      </c>
      <c r="W266" t="str">
        <f>IF(TRIM(INDEX(connections!$A:$A,ROW()))="","",TRIM(INDEX(connections!$A:$A,ROW())))</f>
        <v>Risk of Rain 2</v>
      </c>
      <c r="X266" t="str">
        <f>IF($W266="","",TRIM(INDEX(connections!$B:$B,ROW())))</f>
        <v>Crab Champions</v>
      </c>
      <c r="Y266">
        <f t="shared" si="128"/>
        <v>654</v>
      </c>
      <c r="Z266">
        <f t="shared" si="129"/>
        <v>154</v>
      </c>
      <c r="AA266" t="str">
        <f t="shared" si="130"/>
        <v>Yes</v>
      </c>
      <c r="AB266" t="str">
        <f t="shared" si="131"/>
        <v>Yes</v>
      </c>
      <c r="AC266">
        <f t="shared" si="132"/>
        <v>1</v>
      </c>
      <c r="AD266">
        <f t="shared" si="133"/>
        <v>0</v>
      </c>
      <c r="AE266" t="str">
        <f t="shared" si="134"/>
        <v/>
      </c>
      <c r="AG266">
        <f t="shared" si="135"/>
        <v>1</v>
      </c>
      <c r="AH266" t="str">
        <f t="shared" si="136"/>
        <v>Yes</v>
      </c>
      <c r="AI266">
        <f t="shared" si="137"/>
        <v>1</v>
      </c>
      <c r="AJ266">
        <f t="shared" si="138"/>
        <v>1.0002660000000001</v>
      </c>
      <c r="AK266" t="str">
        <f t="shared" si="139"/>
        <v/>
      </c>
      <c r="AL266" t="str">
        <f>IF($A266="","",INDEX(games!$J:$J,ROW())&amp;"")</f>
        <v>https://store.steampowered.com/app/2488590/Dungeons_of_Blood_and_Dream/</v>
      </c>
    </row>
    <row r="267" spans="1:38" x14ac:dyDescent="0.25">
      <c r="A267" t="str">
        <f>IF(TRIM(INDEX(games!$A:$A,ROW()))="","",TRIM(INDEX(games!$A:$A,ROW())))</f>
        <v>Dungeons of Dredmor</v>
      </c>
      <c r="B267">
        <f>IF(OR($A267="",INDEX(games!$B:$B,ROW())=""),"",INDEX(games!$B:$B,ROW()))</f>
        <v>2011</v>
      </c>
      <c r="C267" t="str">
        <f>IF(OR($A267="",INDEX(games!$C:$C,ROW())=""),"",INDEX(games!$C:$C,ROW()))</f>
        <v>Traditional</v>
      </c>
      <c r="D267">
        <f t="shared" si="112"/>
        <v>8</v>
      </c>
      <c r="E267">
        <f t="shared" si="113"/>
        <v>4</v>
      </c>
      <c r="F267">
        <f t="shared" si="114"/>
        <v>29</v>
      </c>
      <c r="G267" t="e">
        <f t="shared" si="115"/>
        <v>#N/A</v>
      </c>
      <c r="H267" t="e">
        <f t="shared" si="116"/>
        <v>#N/A</v>
      </c>
      <c r="I267" t="e">
        <f t="shared" si="117"/>
        <v>#N/A</v>
      </c>
      <c r="J267" t="e">
        <f t="shared" si="118"/>
        <v>#N/A</v>
      </c>
      <c r="K267" t="e">
        <f t="shared" si="119"/>
        <v>#N/A</v>
      </c>
      <c r="L267" t="e">
        <f t="shared" si="120"/>
        <v>#N/A</v>
      </c>
      <c r="M267">
        <f t="shared" si="121"/>
        <v>2011</v>
      </c>
      <c r="N267">
        <f t="shared" si="122"/>
        <v>4.6669999999999998</v>
      </c>
      <c r="O267">
        <f t="shared" si="123"/>
        <v>8.0002669999999991</v>
      </c>
      <c r="P267" t="str">
        <f>IF(OR($A267="",INDEX(games!$H:$H,ROW())=""),"",INDEX(games!$H:$H,ROW()))</f>
        <v>Yes</v>
      </c>
      <c r="Q267">
        <f t="shared" si="124"/>
        <v>8.0002669999999991</v>
      </c>
      <c r="T267">
        <f t="shared" si="125"/>
        <v>2017</v>
      </c>
      <c r="U267">
        <f t="shared" si="126"/>
        <v>2023</v>
      </c>
      <c r="V267">
        <f t="shared" si="127"/>
        <v>6</v>
      </c>
      <c r="W267" t="str">
        <f>IF(TRIM(INDEX(connections!$A:$A,ROW()))="","",TRIM(INDEX(connections!$A:$A,ROW())))</f>
        <v>Slay the Spire</v>
      </c>
      <c r="X267" t="str">
        <f>IF($W267="","",TRIM(INDEX(connections!$B:$B,ROW())))</f>
        <v>Crab Champions</v>
      </c>
      <c r="Y267">
        <f t="shared" si="128"/>
        <v>735</v>
      </c>
      <c r="Z267">
        <f t="shared" si="129"/>
        <v>154</v>
      </c>
      <c r="AA267" t="str">
        <f t="shared" si="130"/>
        <v>Yes</v>
      </c>
      <c r="AB267" t="str">
        <f t="shared" si="131"/>
        <v>Yes</v>
      </c>
      <c r="AC267">
        <f t="shared" si="132"/>
        <v>1</v>
      </c>
      <c r="AD267">
        <f t="shared" si="133"/>
        <v>1</v>
      </c>
      <c r="AE267" t="str">
        <f t="shared" si="134"/>
        <v/>
      </c>
      <c r="AG267">
        <f t="shared" si="135"/>
        <v>4</v>
      </c>
      <c r="AH267" t="str">
        <f t="shared" si="136"/>
        <v>Yes</v>
      </c>
      <c r="AI267">
        <f t="shared" si="137"/>
        <v>4</v>
      </c>
      <c r="AJ267">
        <f t="shared" si="138"/>
        <v>4.000267</v>
      </c>
      <c r="AK267" t="str">
        <f t="shared" si="139"/>
        <v/>
      </c>
      <c r="AL267" t="str">
        <f>IF($A267="","",INDEX(games!$J:$J,ROW())&amp;"")</f>
        <v>https://store.steampowered.com/app/98800/Dungeons_of_Dredmor/</v>
      </c>
    </row>
    <row r="268" spans="1:38" x14ac:dyDescent="0.25">
      <c r="A268" t="str">
        <f>IF(TRIM(INDEX(games!$A:$A,ROW()))="","",TRIM(INDEX(games!$A:$A,ROW())))</f>
        <v>Dungreed</v>
      </c>
      <c r="B268">
        <f>IF(OR($A268="",INDEX(games!$B:$B,ROW())=""),"",INDEX(games!$B:$B,ROW()))</f>
        <v>2018</v>
      </c>
      <c r="C268" t="str">
        <f>IF(OR($A268="",INDEX(games!$C:$C,ROW())=""),"",INDEX(games!$C:$C,ROW()))</f>
        <v>Action</v>
      </c>
      <c r="D268">
        <f t="shared" si="112"/>
        <v>2</v>
      </c>
      <c r="E268">
        <f t="shared" si="113"/>
        <v>1</v>
      </c>
      <c r="F268">
        <f t="shared" si="114"/>
        <v>30</v>
      </c>
      <c r="G268">
        <f t="shared" si="115"/>
        <v>2018</v>
      </c>
      <c r="H268">
        <f t="shared" si="116"/>
        <v>1.69</v>
      </c>
      <c r="I268" t="e">
        <f t="shared" si="117"/>
        <v>#N/A</v>
      </c>
      <c r="J268" t="e">
        <f t="shared" si="118"/>
        <v>#N/A</v>
      </c>
      <c r="K268" t="e">
        <f t="shared" si="119"/>
        <v>#N/A</v>
      </c>
      <c r="L268" t="e">
        <f t="shared" si="120"/>
        <v>#N/A</v>
      </c>
      <c r="M268" t="e">
        <f t="shared" si="121"/>
        <v>#N/A</v>
      </c>
      <c r="N268" t="e">
        <f t="shared" si="122"/>
        <v>#N/A</v>
      </c>
      <c r="O268">
        <f t="shared" si="123"/>
        <v>2.0002680000000002</v>
      </c>
      <c r="P268" t="str">
        <f>IF(OR($A268="",INDEX(games!$H:$H,ROW())=""),"",INDEX(games!$H:$H,ROW()))</f>
        <v>Yes</v>
      </c>
      <c r="Q268">
        <f t="shared" si="124"/>
        <v>2.0002680000000002</v>
      </c>
      <c r="T268">
        <f t="shared" si="125"/>
        <v>2008</v>
      </c>
      <c r="U268">
        <f t="shared" si="126"/>
        <v>2023</v>
      </c>
      <c r="V268">
        <f t="shared" si="127"/>
        <v>15</v>
      </c>
      <c r="W268" t="str">
        <f>IF(TRIM(INDEX(connections!$A:$A,ROW()))="","",TRIM(INDEX(connections!$A:$A,ROW())))</f>
        <v>Spelunky Classic</v>
      </c>
      <c r="X268" t="str">
        <f>IF($W268="","",TRIM(INDEX(connections!$B:$B,ROW())))</f>
        <v>Crab Champions</v>
      </c>
      <c r="Y268">
        <f t="shared" si="128"/>
        <v>763</v>
      </c>
      <c r="Z268">
        <f t="shared" si="129"/>
        <v>154</v>
      </c>
      <c r="AA268" t="str">
        <f t="shared" si="130"/>
        <v>Yes</v>
      </c>
      <c r="AB268" t="str">
        <f t="shared" si="131"/>
        <v>Yes</v>
      </c>
      <c r="AC268">
        <f t="shared" si="132"/>
        <v>1</v>
      </c>
      <c r="AD268">
        <f t="shared" si="133"/>
        <v>0</v>
      </c>
      <c r="AE268" t="str">
        <f t="shared" si="134"/>
        <v/>
      </c>
      <c r="AG268">
        <f t="shared" si="135"/>
        <v>1</v>
      </c>
      <c r="AH268" t="str">
        <f t="shared" si="136"/>
        <v>Yes</v>
      </c>
      <c r="AI268">
        <f t="shared" si="137"/>
        <v>1</v>
      </c>
      <c r="AJ268">
        <f t="shared" si="138"/>
        <v>1.0002679999999999</v>
      </c>
      <c r="AK268" t="str">
        <f t="shared" si="139"/>
        <v/>
      </c>
      <c r="AL268" t="str">
        <f>IF($A268="","",INDEX(games!$J:$J,ROW())&amp;"")</f>
        <v>https://store.steampowered.com/app/753420/Dungreed/</v>
      </c>
    </row>
    <row r="269" spans="1:38" x14ac:dyDescent="0.25">
      <c r="A269" t="str">
        <f>IF(TRIM(INDEX(games!$A:$A,ROW()))="","",TRIM(INDEX(games!$A:$A,ROW())))</f>
        <v>Dunjungle</v>
      </c>
      <c r="B269">
        <f>IF(OR($A269="",INDEX(games!$B:$B,ROW())=""),"",INDEX(games!$B:$B,ROW()))</f>
        <v>2025</v>
      </c>
      <c r="C269" t="str">
        <f>IF(OR($A269="",INDEX(games!$C:$C,ROW())=""),"",INDEX(games!$C:$C,ROW()))</f>
        <v>Action</v>
      </c>
      <c r="D269">
        <f t="shared" si="112"/>
        <v>5</v>
      </c>
      <c r="E269">
        <f t="shared" si="113"/>
        <v>1</v>
      </c>
      <c r="F269">
        <f t="shared" si="114"/>
        <v>31</v>
      </c>
      <c r="G269">
        <f t="shared" si="115"/>
        <v>2025</v>
      </c>
      <c r="H269">
        <f t="shared" si="116"/>
        <v>1.7130000000000001</v>
      </c>
      <c r="I269" t="e">
        <f t="shared" si="117"/>
        <v>#N/A</v>
      </c>
      <c r="J269" t="e">
        <f t="shared" si="118"/>
        <v>#N/A</v>
      </c>
      <c r="K269" t="e">
        <f t="shared" si="119"/>
        <v>#N/A</v>
      </c>
      <c r="L269" t="e">
        <f t="shared" si="120"/>
        <v>#N/A</v>
      </c>
      <c r="M269" t="e">
        <f t="shared" si="121"/>
        <v>#N/A</v>
      </c>
      <c r="N269" t="e">
        <f t="shared" si="122"/>
        <v>#N/A</v>
      </c>
      <c r="O269">
        <f t="shared" si="123"/>
        <v>5.0002690000000003</v>
      </c>
      <c r="P269" t="str">
        <f>IF(OR($A269="",INDEX(games!$H:$H,ROW())=""),"",INDEX(games!$H:$H,ROW()))</f>
        <v/>
      </c>
      <c r="Q269" t="str">
        <f t="shared" si="124"/>
        <v/>
      </c>
      <c r="T269">
        <f t="shared" si="125"/>
        <v>2011</v>
      </c>
      <c r="U269">
        <f t="shared" si="126"/>
        <v>2023</v>
      </c>
      <c r="V269">
        <f t="shared" si="127"/>
        <v>12</v>
      </c>
      <c r="W269" t="str">
        <f>IF(TRIM(INDEX(connections!$A:$A,ROW()))="","",TRIM(INDEX(connections!$A:$A,ROW())))</f>
        <v>The Binding of Isaac</v>
      </c>
      <c r="X269" t="str">
        <f>IF($W269="","",TRIM(INDEX(connections!$B:$B,ROW())))</f>
        <v>Crab Champions</v>
      </c>
      <c r="Y269">
        <f t="shared" si="128"/>
        <v>824</v>
      </c>
      <c r="Z269">
        <f t="shared" si="129"/>
        <v>154</v>
      </c>
      <c r="AA269" t="str">
        <f t="shared" si="130"/>
        <v>Yes</v>
      </c>
      <c r="AB269" t="str">
        <f t="shared" si="131"/>
        <v>Yes</v>
      </c>
      <c r="AC269">
        <f t="shared" si="132"/>
        <v>1</v>
      </c>
      <c r="AD269">
        <f t="shared" si="133"/>
        <v>0</v>
      </c>
      <c r="AE269" t="str">
        <f t="shared" si="134"/>
        <v/>
      </c>
      <c r="AG269">
        <f t="shared" si="135"/>
        <v>5</v>
      </c>
      <c r="AH269" t="str">
        <f t="shared" si="136"/>
        <v/>
      </c>
      <c r="AI269" t="str">
        <f t="shared" si="137"/>
        <v/>
      </c>
      <c r="AJ269" t="str">
        <f t="shared" si="138"/>
        <v/>
      </c>
      <c r="AK269">
        <f t="shared" si="139"/>
        <v>5.0002690000000003</v>
      </c>
      <c r="AL269" t="str">
        <f>IF($A269="","",INDEX(games!$J:$J,ROW())&amp;"")</f>
        <v/>
      </c>
    </row>
    <row r="270" spans="1:38" x14ac:dyDescent="0.25">
      <c r="A270" t="str">
        <f>IF(TRIM(INDEX(games!$A:$A,ROW()))="","",TRIM(INDEX(games!$A:$A,ROW())))</f>
        <v>Dwarf Fortress</v>
      </c>
      <c r="B270">
        <f>IF(OR($A270="",INDEX(games!$B:$B,ROW())=""),"",INDEX(games!$B:$B,ROW()))</f>
        <v>2006</v>
      </c>
      <c r="C270" t="str">
        <f>IF(OR($A270="",INDEX(games!$C:$C,ROW())=""),"",INDEX(games!$C:$C,ROW()))</f>
        <v>Strategy</v>
      </c>
      <c r="D270">
        <f t="shared" si="112"/>
        <v>13</v>
      </c>
      <c r="E270">
        <f t="shared" si="113"/>
        <v>2</v>
      </c>
      <c r="F270">
        <f t="shared" si="114"/>
        <v>32</v>
      </c>
      <c r="G270" t="e">
        <f t="shared" si="115"/>
        <v>#N/A</v>
      </c>
      <c r="H270" t="e">
        <f t="shared" si="116"/>
        <v>#N/A</v>
      </c>
      <c r="I270">
        <f t="shared" si="117"/>
        <v>2006</v>
      </c>
      <c r="J270">
        <f t="shared" si="118"/>
        <v>2.7359999999999998</v>
      </c>
      <c r="K270" t="e">
        <f t="shared" si="119"/>
        <v>#N/A</v>
      </c>
      <c r="L270" t="e">
        <f t="shared" si="120"/>
        <v>#N/A</v>
      </c>
      <c r="M270" t="e">
        <f t="shared" si="121"/>
        <v>#N/A</v>
      </c>
      <c r="N270" t="e">
        <f t="shared" si="122"/>
        <v>#N/A</v>
      </c>
      <c r="O270">
        <f t="shared" si="123"/>
        <v>13.00027</v>
      </c>
      <c r="P270" t="str">
        <f>IF(OR($A270="",INDEX(games!$H:$H,ROW())=""),"",INDEX(games!$H:$H,ROW()))</f>
        <v>Yes</v>
      </c>
      <c r="Q270">
        <f t="shared" si="124"/>
        <v>13.00027</v>
      </c>
      <c r="T270">
        <f t="shared" si="125"/>
        <v>2016</v>
      </c>
      <c r="U270">
        <f t="shared" si="126"/>
        <v>2024</v>
      </c>
      <c r="V270">
        <f t="shared" si="127"/>
        <v>8</v>
      </c>
      <c r="W270" t="str">
        <f>IF(TRIM(INDEX(connections!$A:$A,ROW()))="","",TRIM(INDEX(connections!$A:$A,ROW())))</f>
        <v>Kingdom: New Lands</v>
      </c>
      <c r="X270" t="str">
        <f>IF($W270="","",TRIM(INDEX(connections!$B:$B,ROW())))</f>
        <v>Crab God</v>
      </c>
      <c r="Y270">
        <f t="shared" si="128"/>
        <v>427</v>
      </c>
      <c r="Z270">
        <f t="shared" si="129"/>
        <v>155</v>
      </c>
      <c r="AA270" t="str">
        <f t="shared" si="130"/>
        <v>Yes</v>
      </c>
      <c r="AB270" t="str">
        <f t="shared" si="131"/>
        <v>Yes</v>
      </c>
      <c r="AC270">
        <f t="shared" si="132"/>
        <v>1</v>
      </c>
      <c r="AD270">
        <f t="shared" si="133"/>
        <v>0</v>
      </c>
      <c r="AE270" t="str">
        <f t="shared" si="134"/>
        <v/>
      </c>
      <c r="AG270">
        <f t="shared" si="135"/>
        <v>7</v>
      </c>
      <c r="AH270" t="str">
        <f t="shared" si="136"/>
        <v>Yes</v>
      </c>
      <c r="AI270">
        <f t="shared" si="137"/>
        <v>7</v>
      </c>
      <c r="AJ270">
        <f t="shared" si="138"/>
        <v>7.0002700000000004</v>
      </c>
      <c r="AK270" t="str">
        <f t="shared" si="139"/>
        <v/>
      </c>
      <c r="AL270" t="str">
        <f>IF($A270="","",INDEX(games!$J:$J,ROW())&amp;"")</f>
        <v>https://store.steampowered.com/app/975370/Dwarf_Fortress/</v>
      </c>
    </row>
    <row r="271" spans="1:38" x14ac:dyDescent="0.25">
      <c r="A271" t="str">
        <f>IF(TRIM(INDEX(games!$A:$A,ROW()))="","",TRIM(INDEX(games!$A:$A,ROW())))</f>
        <v>Dwarves: Glory, Death and Loot</v>
      </c>
      <c r="B271">
        <f>IF(OR($A271="",INDEX(games!$B:$B,ROW())=""),"",INDEX(games!$B:$B,ROW()))</f>
        <v>2023</v>
      </c>
      <c r="C271" t="str">
        <f>IF(OR($A271="",INDEX(games!$C:$C,ROW())=""),"",INDEX(games!$C:$C,ROW()))</f>
        <v>Strategy</v>
      </c>
      <c r="D271">
        <f t="shared" si="112"/>
        <v>1</v>
      </c>
      <c r="E271">
        <f t="shared" si="113"/>
        <v>2</v>
      </c>
      <c r="F271">
        <f t="shared" si="114"/>
        <v>33</v>
      </c>
      <c r="G271" t="e">
        <f t="shared" si="115"/>
        <v>#N/A</v>
      </c>
      <c r="H271" t="e">
        <f t="shared" si="116"/>
        <v>#N/A</v>
      </c>
      <c r="I271">
        <f t="shared" si="117"/>
        <v>2023</v>
      </c>
      <c r="J271">
        <f t="shared" si="118"/>
        <v>2.7589999999999999</v>
      </c>
      <c r="K271" t="e">
        <f t="shared" si="119"/>
        <v>#N/A</v>
      </c>
      <c r="L271" t="e">
        <f t="shared" si="120"/>
        <v>#N/A</v>
      </c>
      <c r="M271" t="e">
        <f t="shared" si="121"/>
        <v>#N/A</v>
      </c>
      <c r="N271" t="e">
        <f t="shared" si="122"/>
        <v>#N/A</v>
      </c>
      <c r="O271">
        <f t="shared" si="123"/>
        <v>1.0002709999999999</v>
      </c>
      <c r="P271" t="str">
        <f>IF(OR($A271="",INDEX(games!$H:$H,ROW())=""),"",INDEX(games!$H:$H,ROW()))</f>
        <v/>
      </c>
      <c r="Q271" t="str">
        <f t="shared" si="124"/>
        <v/>
      </c>
      <c r="T271">
        <f t="shared" si="125"/>
        <v>1994</v>
      </c>
      <c r="U271">
        <f t="shared" si="126"/>
        <v>2025</v>
      </c>
      <c r="V271">
        <f t="shared" si="127"/>
        <v>31</v>
      </c>
      <c r="W271" t="str">
        <f>IF(TRIM(INDEX(connections!$A:$A,ROW()))="","",TRIM(INDEX(connections!$A:$A,ROW())))</f>
        <v>Ancient Domains of Mystery</v>
      </c>
      <c r="X271" t="str">
        <f>IF($W271="","",TRIM(INDEX(connections!$B:$B,ROW())))</f>
        <v>Crablike</v>
      </c>
      <c r="Y271">
        <f t="shared" si="128"/>
        <v>24</v>
      </c>
      <c r="Z271">
        <f t="shared" si="129"/>
        <v>156</v>
      </c>
      <c r="AA271" t="str">
        <f t="shared" si="130"/>
        <v>Yes</v>
      </c>
      <c r="AB271" t="str">
        <f t="shared" si="131"/>
        <v>Yes</v>
      </c>
      <c r="AC271">
        <f t="shared" si="132"/>
        <v>1</v>
      </c>
      <c r="AD271">
        <f t="shared" si="133"/>
        <v>0</v>
      </c>
      <c r="AE271" t="str">
        <f t="shared" si="134"/>
        <v/>
      </c>
      <c r="AG271">
        <f t="shared" si="135"/>
        <v>0</v>
      </c>
      <c r="AH271" t="str">
        <f t="shared" si="136"/>
        <v/>
      </c>
      <c r="AI271" t="str">
        <f t="shared" si="137"/>
        <v/>
      </c>
      <c r="AJ271" t="str">
        <f t="shared" si="138"/>
        <v/>
      </c>
      <c r="AK271" t="str">
        <f t="shared" si="139"/>
        <v/>
      </c>
      <c r="AL271" t="str">
        <f>IF($A271="","",INDEX(games!$J:$J,ROW())&amp;"")</f>
        <v/>
      </c>
    </row>
    <row r="272" spans="1:38" x14ac:dyDescent="0.25">
      <c r="A272" t="str">
        <f>IF(TRIM(INDEX(games!$A:$A,ROW()))="","",TRIM(INDEX(games!$A:$A,ROW())))</f>
        <v>Elden Ring Nightreign</v>
      </c>
      <c r="B272">
        <f>IF(OR($A272="",INDEX(games!$B:$B,ROW())=""),"",INDEX(games!$B:$B,ROW()))</f>
        <v>2025</v>
      </c>
      <c r="C272" t="str">
        <f>IF(OR($A272="",INDEX(games!$C:$C,ROW())=""),"",INDEX(games!$C:$C,ROW()))</f>
        <v>Action</v>
      </c>
      <c r="D272">
        <f t="shared" si="112"/>
        <v>1</v>
      </c>
      <c r="E272">
        <f t="shared" si="113"/>
        <v>1</v>
      </c>
      <c r="F272">
        <f t="shared" si="114"/>
        <v>0</v>
      </c>
      <c r="G272">
        <f t="shared" si="115"/>
        <v>2025</v>
      </c>
      <c r="H272">
        <f t="shared" si="116"/>
        <v>1</v>
      </c>
      <c r="I272" t="e">
        <f t="shared" si="117"/>
        <v>#N/A</v>
      </c>
      <c r="J272" t="e">
        <f t="shared" si="118"/>
        <v>#N/A</v>
      </c>
      <c r="K272" t="e">
        <f t="shared" si="119"/>
        <v>#N/A</v>
      </c>
      <c r="L272" t="e">
        <f t="shared" si="120"/>
        <v>#N/A</v>
      </c>
      <c r="M272" t="e">
        <f t="shared" si="121"/>
        <v>#N/A</v>
      </c>
      <c r="N272" t="e">
        <f t="shared" si="122"/>
        <v>#N/A</v>
      </c>
      <c r="O272">
        <f t="shared" si="123"/>
        <v>1.000272</v>
      </c>
      <c r="P272" t="str">
        <f>IF(OR($A272="",INDEX(games!$H:$H,ROW())=""),"",INDEX(games!$H:$H,ROW()))</f>
        <v>Yes</v>
      </c>
      <c r="Q272">
        <f t="shared" si="124"/>
        <v>1.000272</v>
      </c>
      <c r="T272">
        <f t="shared" si="125"/>
        <v>1990</v>
      </c>
      <c r="U272">
        <f t="shared" si="126"/>
        <v>2025</v>
      </c>
      <c r="V272">
        <f t="shared" si="127"/>
        <v>35</v>
      </c>
      <c r="W272" t="str">
        <f>IF(TRIM(INDEX(connections!$A:$A,ROW()))="","",TRIM(INDEX(connections!$A:$A,ROW())))</f>
        <v>Angband</v>
      </c>
      <c r="X272" t="str">
        <f>IF($W272="","",TRIM(INDEX(connections!$B:$B,ROW())))</f>
        <v>Crablike</v>
      </c>
      <c r="Y272">
        <f t="shared" si="128"/>
        <v>25</v>
      </c>
      <c r="Z272">
        <f t="shared" si="129"/>
        <v>156</v>
      </c>
      <c r="AA272" t="str">
        <f t="shared" si="130"/>
        <v>Yes</v>
      </c>
      <c r="AB272" t="str">
        <f t="shared" si="131"/>
        <v>Yes</v>
      </c>
      <c r="AC272">
        <f t="shared" si="132"/>
        <v>1</v>
      </c>
      <c r="AD272">
        <f t="shared" si="133"/>
        <v>0</v>
      </c>
      <c r="AE272" t="str">
        <f t="shared" si="134"/>
        <v/>
      </c>
      <c r="AG272">
        <f t="shared" si="135"/>
        <v>0</v>
      </c>
      <c r="AH272" t="str">
        <f t="shared" si="136"/>
        <v/>
      </c>
      <c r="AI272" t="str">
        <f t="shared" si="137"/>
        <v/>
      </c>
      <c r="AJ272" t="str">
        <f t="shared" si="138"/>
        <v/>
      </c>
      <c r="AK272" t="str">
        <f t="shared" si="139"/>
        <v/>
      </c>
      <c r="AL272" t="str">
        <f>IF($A272="","",INDEX(games!$J:$J,ROW())&amp;"")</f>
        <v>https://store.steampowered.com/app/2622380/ELDEN_RING_NIGHTREIGN/</v>
      </c>
    </row>
    <row r="273" spans="1:38" x14ac:dyDescent="0.25">
      <c r="A273" t="str">
        <f>IF(TRIM(INDEX(games!$A:$A,ROW()))="","",TRIM(INDEX(games!$A:$A,ROW())))</f>
        <v>Eldritch</v>
      </c>
      <c r="B273">
        <f>IF(OR($A273="",INDEX(games!$B:$B,ROW())=""),"",INDEX(games!$B:$B,ROW()))</f>
        <v>2013</v>
      </c>
      <c r="C273" t="str">
        <f>IF(OR($A273="",INDEX(games!$C:$C,ROW())=""),"",INDEX(games!$C:$C,ROW()))</f>
        <v>Action</v>
      </c>
      <c r="D273">
        <f t="shared" si="112"/>
        <v>1</v>
      </c>
      <c r="E273">
        <f t="shared" si="113"/>
        <v>1</v>
      </c>
      <c r="F273">
        <f t="shared" si="114"/>
        <v>1</v>
      </c>
      <c r="G273">
        <f t="shared" si="115"/>
        <v>2013</v>
      </c>
      <c r="H273">
        <f t="shared" si="116"/>
        <v>1.0229999999999999</v>
      </c>
      <c r="I273" t="e">
        <f t="shared" si="117"/>
        <v>#N/A</v>
      </c>
      <c r="J273" t="e">
        <f t="shared" si="118"/>
        <v>#N/A</v>
      </c>
      <c r="K273" t="e">
        <f t="shared" si="119"/>
        <v>#N/A</v>
      </c>
      <c r="L273" t="e">
        <f t="shared" si="120"/>
        <v>#N/A</v>
      </c>
      <c r="M273" t="e">
        <f t="shared" si="121"/>
        <v>#N/A</v>
      </c>
      <c r="N273" t="e">
        <f t="shared" si="122"/>
        <v>#N/A</v>
      </c>
      <c r="O273">
        <f t="shared" si="123"/>
        <v>1.000273</v>
      </c>
      <c r="P273" t="str">
        <f>IF(OR($A273="",INDEX(games!$H:$H,ROW())=""),"",INDEX(games!$H:$H,ROW()))</f>
        <v>Yes</v>
      </c>
      <c r="Q273">
        <f t="shared" si="124"/>
        <v>1.000273</v>
      </c>
      <c r="T273">
        <f t="shared" si="125"/>
        <v>2021</v>
      </c>
      <c r="U273">
        <f t="shared" si="126"/>
        <v>2023</v>
      </c>
      <c r="V273">
        <f t="shared" si="127"/>
        <v>2</v>
      </c>
      <c r="W273" t="str">
        <f>IF(TRIM(INDEX(connections!$A:$A,ROW()))="","",TRIM(INDEX(connections!$A:$A,ROW())))</f>
        <v>Vampire Survivors</v>
      </c>
      <c r="X273" t="str">
        <f>IF($W273="","",TRIM(INDEX(connections!$B:$B,ROW())))</f>
        <v>Crafty Survivors</v>
      </c>
      <c r="Y273">
        <f t="shared" si="128"/>
        <v>898</v>
      </c>
      <c r="Z273">
        <f t="shared" si="129"/>
        <v>157</v>
      </c>
      <c r="AA273" t="str">
        <f t="shared" si="130"/>
        <v>Yes</v>
      </c>
      <c r="AB273" t="str">
        <f t="shared" si="131"/>
        <v>Yes</v>
      </c>
      <c r="AC273">
        <f t="shared" si="132"/>
        <v>1</v>
      </c>
      <c r="AD273">
        <f t="shared" si="133"/>
        <v>0</v>
      </c>
      <c r="AE273" t="str">
        <f t="shared" si="134"/>
        <v/>
      </c>
      <c r="AG273">
        <f t="shared" si="135"/>
        <v>1</v>
      </c>
      <c r="AH273" t="str">
        <f t="shared" si="136"/>
        <v>Yes</v>
      </c>
      <c r="AI273">
        <f t="shared" si="137"/>
        <v>1</v>
      </c>
      <c r="AJ273">
        <f t="shared" si="138"/>
        <v>1.000273</v>
      </c>
      <c r="AK273" t="str">
        <f t="shared" si="139"/>
        <v/>
      </c>
      <c r="AL273" t="str">
        <f>IF($A273="","",INDEX(games!$J:$J,ROW())&amp;"")</f>
        <v>https://store.steampowered.com/app/252630/Eldritch/</v>
      </c>
    </row>
    <row r="274" spans="1:38" x14ac:dyDescent="0.25">
      <c r="A274" t="str">
        <f>IF(TRIM(INDEX(games!$A:$A,ROW()))="","",TRIM(INDEX(games!$A:$A,ROW())))</f>
        <v>Elemental Survivors</v>
      </c>
      <c r="B274">
        <f>IF(OR($A274="",INDEX(games!$B:$B,ROW())=""),"",INDEX(games!$B:$B,ROW()))</f>
        <v>2023</v>
      </c>
      <c r="C274" t="str">
        <f>IF(OR($A274="",INDEX(games!$C:$C,ROW())=""),"",INDEX(games!$C:$C,ROW()))</f>
        <v>Action</v>
      </c>
      <c r="D274">
        <f t="shared" si="112"/>
        <v>1</v>
      </c>
      <c r="E274">
        <f t="shared" si="113"/>
        <v>1</v>
      </c>
      <c r="F274">
        <f t="shared" si="114"/>
        <v>2</v>
      </c>
      <c r="G274">
        <f t="shared" si="115"/>
        <v>2023</v>
      </c>
      <c r="H274">
        <f t="shared" si="116"/>
        <v>1.046</v>
      </c>
      <c r="I274" t="e">
        <f t="shared" si="117"/>
        <v>#N/A</v>
      </c>
      <c r="J274" t="e">
        <f t="shared" si="118"/>
        <v>#N/A</v>
      </c>
      <c r="K274" t="e">
        <f t="shared" si="119"/>
        <v>#N/A</v>
      </c>
      <c r="L274" t="e">
        <f t="shared" si="120"/>
        <v>#N/A</v>
      </c>
      <c r="M274" t="e">
        <f t="shared" si="121"/>
        <v>#N/A</v>
      </c>
      <c r="N274" t="e">
        <f t="shared" si="122"/>
        <v>#N/A</v>
      </c>
      <c r="O274">
        <f t="shared" si="123"/>
        <v>1.0002740000000001</v>
      </c>
      <c r="P274" t="str">
        <f>IF(OR($A274="",INDEX(games!$H:$H,ROW())=""),"",INDEX(games!$H:$H,ROW()))</f>
        <v>Yes</v>
      </c>
      <c r="Q274">
        <f t="shared" si="124"/>
        <v>1.0002740000000001</v>
      </c>
      <c r="T274">
        <f t="shared" si="125"/>
        <v>1996</v>
      </c>
      <c r="U274">
        <f t="shared" si="126"/>
        <v>2017</v>
      </c>
      <c r="V274">
        <f t="shared" si="127"/>
        <v>21</v>
      </c>
      <c r="W274" t="str">
        <f>IF(TRIM(INDEX(connections!$A:$A,ROW()))="","",TRIM(INDEX(connections!$A:$A,ROW())))</f>
        <v>Diablo</v>
      </c>
      <c r="X274" t="str">
        <f>IF($W274="","",TRIM(INDEX(connections!$B:$B,ROW())))</f>
        <v>Crawl</v>
      </c>
      <c r="Y274">
        <f t="shared" si="128"/>
        <v>217</v>
      </c>
      <c r="Z274">
        <f t="shared" si="129"/>
        <v>158</v>
      </c>
      <c r="AA274" t="str">
        <f t="shared" si="130"/>
        <v>Yes</v>
      </c>
      <c r="AB274" t="str">
        <f t="shared" si="131"/>
        <v>Yes</v>
      </c>
      <c r="AC274">
        <f t="shared" si="132"/>
        <v>1</v>
      </c>
      <c r="AD274">
        <f t="shared" si="133"/>
        <v>0</v>
      </c>
      <c r="AE274" t="str">
        <f t="shared" si="134"/>
        <v/>
      </c>
      <c r="AG274">
        <f t="shared" si="135"/>
        <v>1</v>
      </c>
      <c r="AH274" t="str">
        <f t="shared" si="136"/>
        <v>Yes</v>
      </c>
      <c r="AI274">
        <f t="shared" si="137"/>
        <v>1</v>
      </c>
      <c r="AJ274">
        <f t="shared" si="138"/>
        <v>1.0002740000000001</v>
      </c>
      <c r="AK274" t="str">
        <f t="shared" si="139"/>
        <v/>
      </c>
      <c r="AL274" t="str">
        <f>IF($A274="","",INDEX(games!$J:$J,ROW())&amp;"")</f>
        <v>https://store.steampowered.com/app/2217740/Kitty_Survivors_Rogues_of_Catmere/</v>
      </c>
    </row>
    <row r="275" spans="1:38" x14ac:dyDescent="0.25">
      <c r="A275" t="str">
        <f>IF(TRIM(INDEX(games!$A:$A,ROW()))="","",TRIM(INDEX(games!$A:$A,ROW())))</f>
        <v>Elewar: Fused Survivors</v>
      </c>
      <c r="B275">
        <f>IF(OR($A275="",INDEX(games!$B:$B,ROW())=""),"",INDEX(games!$B:$B,ROW()))</f>
        <v>2023</v>
      </c>
      <c r="C275" t="str">
        <f>IF(OR($A275="",INDEX(games!$C:$C,ROW())=""),"",INDEX(games!$C:$C,ROW()))</f>
        <v>Action</v>
      </c>
      <c r="D275">
        <f t="shared" si="112"/>
        <v>3</v>
      </c>
      <c r="E275">
        <f t="shared" si="113"/>
        <v>1</v>
      </c>
      <c r="F275">
        <f t="shared" si="114"/>
        <v>3</v>
      </c>
      <c r="G275">
        <f t="shared" si="115"/>
        <v>2023</v>
      </c>
      <c r="H275">
        <f t="shared" si="116"/>
        <v>1.069</v>
      </c>
      <c r="I275" t="e">
        <f t="shared" si="117"/>
        <v>#N/A</v>
      </c>
      <c r="J275" t="e">
        <f t="shared" si="118"/>
        <v>#N/A</v>
      </c>
      <c r="K275" t="e">
        <f t="shared" si="119"/>
        <v>#N/A</v>
      </c>
      <c r="L275" t="e">
        <f t="shared" si="120"/>
        <v>#N/A</v>
      </c>
      <c r="M275" t="e">
        <f t="shared" si="121"/>
        <v>#N/A</v>
      </c>
      <c r="N275" t="e">
        <f t="shared" si="122"/>
        <v>#N/A</v>
      </c>
      <c r="O275">
        <f t="shared" si="123"/>
        <v>3.0002749999999998</v>
      </c>
      <c r="P275" t="str">
        <f>IF(OR($A275="",INDEX(games!$H:$H,ROW())=""),"",INDEX(games!$H:$H,ROW()))</f>
        <v>Yes</v>
      </c>
      <c r="Q275">
        <f t="shared" si="124"/>
        <v>3.0002749999999998</v>
      </c>
      <c r="T275">
        <f t="shared" si="125"/>
        <v>2011</v>
      </c>
      <c r="U275">
        <f t="shared" si="126"/>
        <v>2017</v>
      </c>
      <c r="V275">
        <f t="shared" si="127"/>
        <v>6</v>
      </c>
      <c r="W275" t="str">
        <f>IF(TRIM(INDEX(connections!$A:$A,ROW()))="","",TRIM(INDEX(connections!$A:$A,ROW())))</f>
        <v>The Binding of Isaac</v>
      </c>
      <c r="X275" t="str">
        <f>IF($W275="","",TRIM(INDEX(connections!$B:$B,ROW())))</f>
        <v>Crawl</v>
      </c>
      <c r="Y275">
        <f t="shared" si="128"/>
        <v>824</v>
      </c>
      <c r="Z275">
        <f t="shared" si="129"/>
        <v>158</v>
      </c>
      <c r="AA275" t="str">
        <f t="shared" si="130"/>
        <v>Yes</v>
      </c>
      <c r="AB275" t="str">
        <f t="shared" si="131"/>
        <v>Yes</v>
      </c>
      <c r="AC275">
        <f t="shared" si="132"/>
        <v>1</v>
      </c>
      <c r="AD275">
        <f t="shared" si="133"/>
        <v>0</v>
      </c>
      <c r="AE275" t="str">
        <f t="shared" si="134"/>
        <v/>
      </c>
      <c r="AG275">
        <f t="shared" si="135"/>
        <v>3</v>
      </c>
      <c r="AH275" t="str">
        <f t="shared" si="136"/>
        <v>Yes</v>
      </c>
      <c r="AI275">
        <f t="shared" si="137"/>
        <v>3</v>
      </c>
      <c r="AJ275">
        <f t="shared" si="138"/>
        <v>3.0002749999999998</v>
      </c>
      <c r="AK275" t="str">
        <f t="shared" si="139"/>
        <v/>
      </c>
      <c r="AL275" t="str">
        <f>IF($A275="","",INDEX(games!$J:$J,ROW())&amp;"")</f>
        <v>https://store.steampowered.com/app/2489560/Elewar_Fused_Survivors/</v>
      </c>
    </row>
    <row r="276" spans="1:38" x14ac:dyDescent="0.25">
      <c r="A276" t="str">
        <f>IF(TRIM(INDEX(games!$A:$A,ROW()))="","",TRIM(INDEX(games!$A:$A,ROW())))</f>
        <v>Elin</v>
      </c>
      <c r="B276">
        <f>IF(OR($A276="",INDEX(games!$B:$B,ROW())=""),"",INDEX(games!$B:$B,ROW()))</f>
        <v>2024</v>
      </c>
      <c r="C276" t="str">
        <f>IF(OR($A276="",INDEX(games!$C:$C,ROW())=""),"",INDEX(games!$C:$C,ROW()))</f>
        <v>Traditional</v>
      </c>
      <c r="D276">
        <f t="shared" si="112"/>
        <v>1</v>
      </c>
      <c r="E276">
        <f t="shared" si="113"/>
        <v>4</v>
      </c>
      <c r="F276">
        <f t="shared" si="114"/>
        <v>4</v>
      </c>
      <c r="G276" t="e">
        <f t="shared" si="115"/>
        <v>#N/A</v>
      </c>
      <c r="H276" t="e">
        <f t="shared" si="116"/>
        <v>#N/A</v>
      </c>
      <c r="I276" t="e">
        <f t="shared" si="117"/>
        <v>#N/A</v>
      </c>
      <c r="J276" t="e">
        <f t="shared" si="118"/>
        <v>#N/A</v>
      </c>
      <c r="K276" t="e">
        <f t="shared" si="119"/>
        <v>#N/A</v>
      </c>
      <c r="L276" t="e">
        <f t="shared" si="120"/>
        <v>#N/A</v>
      </c>
      <c r="M276">
        <f t="shared" si="121"/>
        <v>2024</v>
      </c>
      <c r="N276">
        <f t="shared" si="122"/>
        <v>4.0919999999999996</v>
      </c>
      <c r="O276">
        <f t="shared" si="123"/>
        <v>1.0002759999999999</v>
      </c>
      <c r="P276" t="str">
        <f>IF(OR($A276="",INDEX(games!$H:$H,ROW())=""),"",INDEX(games!$H:$H,ROW()))</f>
        <v/>
      </c>
      <c r="Q276" t="str">
        <f t="shared" si="124"/>
        <v/>
      </c>
      <c r="T276">
        <f t="shared" si="125"/>
        <v>2021</v>
      </c>
      <c r="U276">
        <f t="shared" si="126"/>
        <v>2023</v>
      </c>
      <c r="V276">
        <f t="shared" si="127"/>
        <v>2</v>
      </c>
      <c r="W276" t="str">
        <f>IF(TRIM(INDEX(connections!$A:$A,ROW()))="","",TRIM(INDEX(connections!$A:$A,ROW())))</f>
        <v>Luck be a Landlord</v>
      </c>
      <c r="X276" t="str">
        <f>IF($W276="","",TRIM(INDEX(connections!$B:$B,ROW())))</f>
        <v>Crop Rotation</v>
      </c>
      <c r="Y276">
        <f t="shared" si="128"/>
        <v>460</v>
      </c>
      <c r="Z276">
        <f t="shared" si="129"/>
        <v>159</v>
      </c>
      <c r="AA276" t="str">
        <f t="shared" si="130"/>
        <v>Yes</v>
      </c>
      <c r="AB276" t="str">
        <f t="shared" si="131"/>
        <v>Yes</v>
      </c>
      <c r="AC276">
        <f t="shared" si="132"/>
        <v>1</v>
      </c>
      <c r="AD276">
        <f t="shared" si="133"/>
        <v>0</v>
      </c>
      <c r="AE276" t="str">
        <f t="shared" si="134"/>
        <v/>
      </c>
      <c r="AG276">
        <f t="shared" si="135"/>
        <v>0</v>
      </c>
      <c r="AH276" t="str">
        <f t="shared" si="136"/>
        <v/>
      </c>
      <c r="AI276" t="str">
        <f t="shared" si="137"/>
        <v/>
      </c>
      <c r="AJ276" t="str">
        <f t="shared" si="138"/>
        <v/>
      </c>
      <c r="AK276" t="str">
        <f t="shared" si="139"/>
        <v/>
      </c>
      <c r="AL276" t="str">
        <f>IF($A276="","",INDEX(games!$J:$J,ROW())&amp;"")</f>
        <v/>
      </c>
    </row>
    <row r="277" spans="1:38" x14ac:dyDescent="0.25">
      <c r="A277" t="str">
        <f>IF(TRIM(INDEX(games!$A:$A,ROW()))="","",TRIM(INDEX(games!$A:$A,ROW())))</f>
        <v>Elona</v>
      </c>
      <c r="B277">
        <f>IF(OR($A277="",INDEX(games!$B:$B,ROW())=""),"",INDEX(games!$B:$B,ROW()))</f>
        <v>2008</v>
      </c>
      <c r="C277" t="str">
        <f>IF(OR($A277="",INDEX(games!$C:$C,ROW())=""),"",INDEX(games!$C:$C,ROW()))</f>
        <v>Traditional</v>
      </c>
      <c r="D277">
        <f t="shared" si="112"/>
        <v>5</v>
      </c>
      <c r="E277">
        <f t="shared" si="113"/>
        <v>4</v>
      </c>
      <c r="F277">
        <f t="shared" si="114"/>
        <v>5</v>
      </c>
      <c r="G277" t="e">
        <f t="shared" si="115"/>
        <v>#N/A</v>
      </c>
      <c r="H277" t="e">
        <f t="shared" si="116"/>
        <v>#N/A</v>
      </c>
      <c r="I277" t="e">
        <f t="shared" si="117"/>
        <v>#N/A</v>
      </c>
      <c r="J277" t="e">
        <f t="shared" si="118"/>
        <v>#N/A</v>
      </c>
      <c r="K277" t="e">
        <f t="shared" si="119"/>
        <v>#N/A</v>
      </c>
      <c r="L277" t="e">
        <f t="shared" si="120"/>
        <v>#N/A</v>
      </c>
      <c r="M277">
        <f t="shared" si="121"/>
        <v>2008</v>
      </c>
      <c r="N277">
        <f t="shared" si="122"/>
        <v>4.1150000000000002</v>
      </c>
      <c r="O277">
        <f t="shared" si="123"/>
        <v>5.0002769999999996</v>
      </c>
      <c r="P277" t="str">
        <f>IF(OR($A277="",INDEX(games!$H:$H,ROW())=""),"",INDEX(games!$H:$H,ROW()))</f>
        <v/>
      </c>
      <c r="Q277" t="str">
        <f t="shared" si="124"/>
        <v/>
      </c>
      <c r="T277">
        <f t="shared" si="125"/>
        <v>2023</v>
      </c>
      <c r="U277">
        <f t="shared" si="126"/>
        <v>2026</v>
      </c>
      <c r="V277">
        <f t="shared" si="127"/>
        <v>3</v>
      </c>
      <c r="W277" t="str">
        <f>IF(TRIM(INDEX(connections!$A:$A,ROW()))="","",TRIM(INDEX(connections!$A:$A,ROW())))</f>
        <v>Balatro</v>
      </c>
      <c r="X277" t="str">
        <f>IF($W277="","",TRIM(INDEX(connections!$B:$B,ROW())))</f>
        <v>Cropdeck</v>
      </c>
      <c r="Y277">
        <f t="shared" si="128"/>
        <v>55</v>
      </c>
      <c r="Z277">
        <f t="shared" si="129"/>
        <v>160</v>
      </c>
      <c r="AA277" t="str">
        <f t="shared" si="130"/>
        <v>Yes</v>
      </c>
      <c r="AB277" t="str">
        <f t="shared" si="131"/>
        <v/>
      </c>
      <c r="AC277" t="str">
        <f t="shared" si="132"/>
        <v/>
      </c>
      <c r="AD277">
        <f t="shared" si="133"/>
        <v>0</v>
      </c>
      <c r="AE277" t="str">
        <f t="shared" si="134"/>
        <v/>
      </c>
      <c r="AG277">
        <f t="shared" si="135"/>
        <v>4</v>
      </c>
      <c r="AH277" t="str">
        <f t="shared" si="136"/>
        <v/>
      </c>
      <c r="AI277" t="str">
        <f t="shared" si="137"/>
        <v/>
      </c>
      <c r="AJ277" t="str">
        <f t="shared" si="138"/>
        <v/>
      </c>
      <c r="AK277">
        <f t="shared" si="139"/>
        <v>4.0002769999999996</v>
      </c>
      <c r="AL277" t="str">
        <f>IF($A277="","",INDEX(games!$J:$J,ROW())&amp;"")</f>
        <v/>
      </c>
    </row>
    <row r="278" spans="1:38" x14ac:dyDescent="0.25">
      <c r="A278" t="str">
        <f>IF(TRIM(INDEX(games!$A:$A,ROW()))="","",TRIM(INDEX(games!$A:$A,ROW())))</f>
        <v>Ember Knights</v>
      </c>
      <c r="B278">
        <f>IF(OR($A278="",INDEX(games!$B:$B,ROW())=""),"",INDEX(games!$B:$B,ROW()))</f>
        <v>2022</v>
      </c>
      <c r="C278" t="str">
        <f>IF(OR($A278="",INDEX(games!$C:$C,ROW())=""),"",INDEX(games!$C:$C,ROW()))</f>
        <v>Action</v>
      </c>
      <c r="D278">
        <f t="shared" si="112"/>
        <v>5</v>
      </c>
      <c r="E278">
        <f t="shared" si="113"/>
        <v>1</v>
      </c>
      <c r="F278">
        <f t="shared" si="114"/>
        <v>6</v>
      </c>
      <c r="G278">
        <f t="shared" si="115"/>
        <v>2022</v>
      </c>
      <c r="H278">
        <f t="shared" si="116"/>
        <v>1.1379999999999999</v>
      </c>
      <c r="I278" t="e">
        <f t="shared" si="117"/>
        <v>#N/A</v>
      </c>
      <c r="J278" t="e">
        <f t="shared" si="118"/>
        <v>#N/A</v>
      </c>
      <c r="K278" t="e">
        <f t="shared" si="119"/>
        <v>#N/A</v>
      </c>
      <c r="L278" t="e">
        <f t="shared" si="120"/>
        <v>#N/A</v>
      </c>
      <c r="M278" t="e">
        <f t="shared" si="121"/>
        <v>#N/A</v>
      </c>
      <c r="N278" t="e">
        <f t="shared" si="122"/>
        <v>#N/A</v>
      </c>
      <c r="O278">
        <f t="shared" si="123"/>
        <v>5.0002779999999998</v>
      </c>
      <c r="P278" t="str">
        <f>IF(OR($A278="",INDEX(games!$H:$H,ROW())=""),"",INDEX(games!$H:$H,ROW()))</f>
        <v>Yes</v>
      </c>
      <c r="Q278">
        <f t="shared" si="124"/>
        <v>5.0002779999999998</v>
      </c>
      <c r="T278">
        <f t="shared" si="125"/>
        <v>2018</v>
      </c>
      <c r="U278">
        <f t="shared" si="126"/>
        <v>2026</v>
      </c>
      <c r="V278">
        <f t="shared" si="127"/>
        <v>8</v>
      </c>
      <c r="W278" t="str">
        <f>IF(TRIM(INDEX(connections!$A:$A,ROW()))="","",TRIM(INDEX(connections!$A:$A,ROW())))</f>
        <v>Into the Breach</v>
      </c>
      <c r="X278" t="str">
        <f>IF($W278="","",TRIM(INDEX(connections!$B:$B,ROW())))</f>
        <v>Cropdeck</v>
      </c>
      <c r="Y278">
        <f t="shared" si="128"/>
        <v>409</v>
      </c>
      <c r="Z278">
        <f t="shared" si="129"/>
        <v>160</v>
      </c>
      <c r="AA278" t="str">
        <f t="shared" si="130"/>
        <v>Yes</v>
      </c>
      <c r="AB278" t="str">
        <f t="shared" si="131"/>
        <v/>
      </c>
      <c r="AC278" t="str">
        <f t="shared" si="132"/>
        <v/>
      </c>
      <c r="AD278">
        <f t="shared" si="133"/>
        <v>1</v>
      </c>
      <c r="AE278" t="str">
        <f t="shared" si="134"/>
        <v/>
      </c>
      <c r="AG278">
        <f t="shared" si="135"/>
        <v>4</v>
      </c>
      <c r="AH278" t="str">
        <f t="shared" si="136"/>
        <v>Yes</v>
      </c>
      <c r="AI278">
        <f t="shared" si="137"/>
        <v>4</v>
      </c>
      <c r="AJ278">
        <f t="shared" si="138"/>
        <v>4.0002779999999998</v>
      </c>
      <c r="AK278" t="str">
        <f t="shared" si="139"/>
        <v/>
      </c>
      <c r="AL278" t="str">
        <f>IF($A278="","",INDEX(games!$J:$J,ROW())&amp;"")</f>
        <v>https://store.steampowered.com/app/1135230/Ember_Knights/</v>
      </c>
    </row>
    <row r="279" spans="1:38" x14ac:dyDescent="0.25">
      <c r="A279" t="str">
        <f>IF(TRIM(INDEX(games!$A:$A,ROW()))="","",TRIM(INDEX(games!$A:$A,ROW())))</f>
        <v>Emberward</v>
      </c>
      <c r="B279">
        <f>IF(OR($A279="",INDEX(games!$B:$B,ROW())=""),"",INDEX(games!$B:$B,ROW()))</f>
        <v>2024</v>
      </c>
      <c r="C279" t="str">
        <f>IF(OR($A279="",INDEX(games!$C:$C,ROW())=""),"",INDEX(games!$C:$C,ROW()))</f>
        <v>Strategy</v>
      </c>
      <c r="D279">
        <f t="shared" si="112"/>
        <v>1</v>
      </c>
      <c r="E279">
        <f t="shared" si="113"/>
        <v>2</v>
      </c>
      <c r="F279">
        <f t="shared" si="114"/>
        <v>7</v>
      </c>
      <c r="G279" t="e">
        <f t="shared" si="115"/>
        <v>#N/A</v>
      </c>
      <c r="H279" t="e">
        <f t="shared" si="116"/>
        <v>#N/A</v>
      </c>
      <c r="I279">
        <f t="shared" si="117"/>
        <v>2024</v>
      </c>
      <c r="J279">
        <f t="shared" si="118"/>
        <v>2.161</v>
      </c>
      <c r="K279" t="e">
        <f t="shared" si="119"/>
        <v>#N/A</v>
      </c>
      <c r="L279" t="e">
        <f t="shared" si="120"/>
        <v>#N/A</v>
      </c>
      <c r="M279" t="e">
        <f t="shared" si="121"/>
        <v>#N/A</v>
      </c>
      <c r="N279" t="e">
        <f t="shared" si="122"/>
        <v>#N/A</v>
      </c>
      <c r="O279">
        <f t="shared" si="123"/>
        <v>1.0002789999999999</v>
      </c>
      <c r="P279" t="str">
        <f>IF(OR($A279="",INDEX(games!$H:$H,ROW())=""),"",INDEX(games!$H:$H,ROW()))</f>
        <v>Yes</v>
      </c>
      <c r="Q279">
        <f t="shared" si="124"/>
        <v>1.0002789999999999</v>
      </c>
      <c r="T279">
        <f t="shared" si="125"/>
        <v>2017</v>
      </c>
      <c r="U279">
        <f t="shared" si="126"/>
        <v>2026</v>
      </c>
      <c r="V279">
        <f t="shared" si="127"/>
        <v>9</v>
      </c>
      <c r="W279" t="str">
        <f>IF(TRIM(INDEX(connections!$A:$A,ROW()))="","",TRIM(INDEX(connections!$A:$A,ROW())))</f>
        <v>Slay the Spire</v>
      </c>
      <c r="X279" t="str">
        <f>IF($W279="","",TRIM(INDEX(connections!$B:$B,ROW())))</f>
        <v>Cropdeck</v>
      </c>
      <c r="Y279">
        <f t="shared" si="128"/>
        <v>735</v>
      </c>
      <c r="Z279">
        <f t="shared" si="129"/>
        <v>160</v>
      </c>
      <c r="AA279" t="str">
        <f t="shared" si="130"/>
        <v>Yes</v>
      </c>
      <c r="AB279" t="str">
        <f t="shared" si="131"/>
        <v/>
      </c>
      <c r="AC279" t="str">
        <f t="shared" si="132"/>
        <v/>
      </c>
      <c r="AD279">
        <f t="shared" si="133"/>
        <v>0</v>
      </c>
      <c r="AE279" t="str">
        <f t="shared" si="134"/>
        <v/>
      </c>
      <c r="AG279">
        <f t="shared" si="135"/>
        <v>1</v>
      </c>
      <c r="AH279" t="str">
        <f t="shared" si="136"/>
        <v>Yes</v>
      </c>
      <c r="AI279">
        <f t="shared" si="137"/>
        <v>1</v>
      </c>
      <c r="AJ279">
        <f t="shared" si="138"/>
        <v>1.0002789999999999</v>
      </c>
      <c r="AK279" t="str">
        <f t="shared" si="139"/>
        <v/>
      </c>
      <c r="AL279" t="str">
        <f>IF($A279="","",INDEX(games!$J:$J,ROW())&amp;"")</f>
        <v>https://store.steampowered.com/app/2459550/Emberward/</v>
      </c>
    </row>
    <row r="280" spans="1:38" x14ac:dyDescent="0.25">
      <c r="A280" t="str">
        <f>IF(TRIM(INDEX(games!$A:$A,ROW()))="","",TRIM(INDEX(games!$A:$A,ROW())))</f>
        <v>Endgame of Devil</v>
      </c>
      <c r="B280">
        <f>IF(OR($A280="",INDEX(games!$B:$B,ROW())=""),"",INDEX(games!$B:$B,ROW()))</f>
        <v>2023</v>
      </c>
      <c r="C280" t="str">
        <f>IF(OR($A280="",INDEX(games!$C:$C,ROW())=""),"",INDEX(games!$C:$C,ROW()))</f>
        <v>Deckbuilder</v>
      </c>
      <c r="D280">
        <f t="shared" si="112"/>
        <v>2</v>
      </c>
      <c r="E280">
        <f t="shared" si="113"/>
        <v>3</v>
      </c>
      <c r="F280">
        <f t="shared" si="114"/>
        <v>8</v>
      </c>
      <c r="G280" t="e">
        <f t="shared" si="115"/>
        <v>#N/A</v>
      </c>
      <c r="H280" t="e">
        <f t="shared" si="116"/>
        <v>#N/A</v>
      </c>
      <c r="I280" t="e">
        <f t="shared" si="117"/>
        <v>#N/A</v>
      </c>
      <c r="J280" t="e">
        <f t="shared" si="118"/>
        <v>#N/A</v>
      </c>
      <c r="K280">
        <f t="shared" si="119"/>
        <v>2023</v>
      </c>
      <c r="L280">
        <f t="shared" si="120"/>
        <v>3.1840000000000002</v>
      </c>
      <c r="M280" t="e">
        <f t="shared" si="121"/>
        <v>#N/A</v>
      </c>
      <c r="N280" t="e">
        <f t="shared" si="122"/>
        <v>#N/A</v>
      </c>
      <c r="O280">
        <f t="shared" si="123"/>
        <v>2.0002800000000001</v>
      </c>
      <c r="P280" t="str">
        <f>IF(OR($A280="",INDEX(games!$H:$H,ROW())=""),"",INDEX(games!$H:$H,ROW()))</f>
        <v>Yes</v>
      </c>
      <c r="Q280">
        <f t="shared" si="124"/>
        <v>2.0002800000000001</v>
      </c>
      <c r="T280">
        <f t="shared" si="125"/>
        <v>2018</v>
      </c>
      <c r="U280">
        <f t="shared" si="126"/>
        <v>2023</v>
      </c>
      <c r="V280">
        <f t="shared" si="127"/>
        <v>5</v>
      </c>
      <c r="W280" t="str">
        <f>IF(TRIM(INDEX(connections!$A:$A,ROW()))="","",TRIM(INDEX(connections!$A:$A,ROW())))</f>
        <v>Candies 'n Curses</v>
      </c>
      <c r="X280" t="str">
        <f>IF($W280="","",TRIM(INDEX(connections!$B:$B,ROW())))</f>
        <v>Cross Blitz</v>
      </c>
      <c r="Y280">
        <f t="shared" si="128"/>
        <v>105</v>
      </c>
      <c r="Z280">
        <f t="shared" si="129"/>
        <v>161</v>
      </c>
      <c r="AA280" t="str">
        <f t="shared" si="130"/>
        <v>Yes</v>
      </c>
      <c r="AB280" t="str">
        <f t="shared" si="131"/>
        <v>Yes</v>
      </c>
      <c r="AC280">
        <f t="shared" si="132"/>
        <v>1</v>
      </c>
      <c r="AD280">
        <f t="shared" si="133"/>
        <v>1</v>
      </c>
      <c r="AE280" t="str">
        <f t="shared" si="134"/>
        <v/>
      </c>
      <c r="AG280">
        <f t="shared" si="135"/>
        <v>1</v>
      </c>
      <c r="AH280" t="str">
        <f t="shared" si="136"/>
        <v>Yes</v>
      </c>
      <c r="AI280">
        <f t="shared" si="137"/>
        <v>1</v>
      </c>
      <c r="AJ280">
        <f t="shared" si="138"/>
        <v>1.0002800000000001</v>
      </c>
      <c r="AK280" t="str">
        <f t="shared" si="139"/>
        <v/>
      </c>
      <c r="AL280" t="str">
        <f>IF($A280="","",INDEX(games!$J:$J,ROW())&amp;"")</f>
        <v>https://store.steampowered.com/app/2343600/Endgame_of_Devil/</v>
      </c>
    </row>
    <row r="281" spans="1:38" x14ac:dyDescent="0.25">
      <c r="A281" t="str">
        <f>IF(TRIM(INDEX(games!$A:$A,ROW()))="","",TRIM(INDEX(games!$A:$A,ROW())))</f>
        <v>Endless Alice</v>
      </c>
      <c r="B281">
        <f>IF(OR($A281="",INDEX(games!$B:$B,ROW())=""),"",INDEX(games!$B:$B,ROW()))</f>
        <v>2025</v>
      </c>
      <c r="C281" t="str">
        <f>IF(OR($A281="",INDEX(games!$C:$C,ROW())=""),"",INDEX(games!$C:$C,ROW()))</f>
        <v>Action</v>
      </c>
      <c r="D281">
        <f t="shared" si="112"/>
        <v>1</v>
      </c>
      <c r="E281">
        <f t="shared" si="113"/>
        <v>1</v>
      </c>
      <c r="F281">
        <f t="shared" si="114"/>
        <v>9</v>
      </c>
      <c r="G281">
        <f t="shared" si="115"/>
        <v>2025</v>
      </c>
      <c r="H281">
        <f t="shared" si="116"/>
        <v>1.2070000000000001</v>
      </c>
      <c r="I281" t="e">
        <f t="shared" si="117"/>
        <v>#N/A</v>
      </c>
      <c r="J281" t="e">
        <f t="shared" si="118"/>
        <v>#N/A</v>
      </c>
      <c r="K281" t="e">
        <f t="shared" si="119"/>
        <v>#N/A</v>
      </c>
      <c r="L281" t="e">
        <f t="shared" si="120"/>
        <v>#N/A</v>
      </c>
      <c r="M281" t="e">
        <f t="shared" si="121"/>
        <v>#N/A</v>
      </c>
      <c r="N281" t="e">
        <f t="shared" si="122"/>
        <v>#N/A</v>
      </c>
      <c r="O281">
        <f t="shared" si="123"/>
        <v>1.000281</v>
      </c>
      <c r="P281" t="str">
        <f>IF(OR($A281="",INDEX(games!$H:$H,ROW())=""),"",INDEX(games!$H:$H,ROW()))</f>
        <v>Yes</v>
      </c>
      <c r="Q281">
        <f t="shared" si="124"/>
        <v>1.000281</v>
      </c>
      <c r="T281">
        <f t="shared" si="125"/>
        <v>2020</v>
      </c>
      <c r="U281">
        <f t="shared" si="126"/>
        <v>2023</v>
      </c>
      <c r="V281">
        <f t="shared" si="127"/>
        <v>3</v>
      </c>
      <c r="W281" t="str">
        <f>IF(TRIM(INDEX(connections!$A:$A,ROW()))="","",TRIM(INDEX(connections!$A:$A,ROW())))</f>
        <v>Monster Train</v>
      </c>
      <c r="X281" t="str">
        <f>IF($W281="","",TRIM(INDEX(connections!$B:$B,ROW())))</f>
        <v>Cross Blitz</v>
      </c>
      <c r="Y281">
        <f t="shared" si="128"/>
        <v>498</v>
      </c>
      <c r="Z281">
        <f t="shared" si="129"/>
        <v>161</v>
      </c>
      <c r="AA281" t="str">
        <f t="shared" si="130"/>
        <v>Yes</v>
      </c>
      <c r="AB281" t="str">
        <f t="shared" si="131"/>
        <v>Yes</v>
      </c>
      <c r="AC281">
        <f t="shared" si="132"/>
        <v>1</v>
      </c>
      <c r="AD281">
        <f t="shared" si="133"/>
        <v>0</v>
      </c>
      <c r="AE281" t="str">
        <f t="shared" si="134"/>
        <v/>
      </c>
      <c r="AG281">
        <f t="shared" si="135"/>
        <v>1</v>
      </c>
      <c r="AH281" t="str">
        <f t="shared" si="136"/>
        <v>Yes</v>
      </c>
      <c r="AI281">
        <f t="shared" si="137"/>
        <v>1</v>
      </c>
      <c r="AJ281">
        <f t="shared" si="138"/>
        <v>1.000281</v>
      </c>
      <c r="AK281" t="str">
        <f t="shared" si="139"/>
        <v/>
      </c>
      <c r="AL281" t="str">
        <f>IF($A281="","",INDEX(games!$J:$J,ROW())&amp;"")</f>
        <v>https://store.steampowered.com/app/1425000/Endless_Alice/</v>
      </c>
    </row>
    <row r="282" spans="1:38" x14ac:dyDescent="0.25">
      <c r="A282" t="str">
        <f>IF(TRIM(INDEX(games!$A:$A,ROW()))="","",TRIM(INDEX(games!$A:$A,ROW())))</f>
        <v>Enter the Chronosphere</v>
      </c>
      <c r="B282">
        <f>IF(OR($A282="",INDEX(games!$B:$B,ROW())=""),"",INDEX(games!$B:$B,ROW()))</f>
        <v>2026</v>
      </c>
      <c r="C282" t="str">
        <f>IF(OR($A282="",INDEX(games!$C:$C,ROW())=""),"",INDEX(games!$C:$C,ROW()))</f>
        <v>Action</v>
      </c>
      <c r="D282">
        <f t="shared" si="112"/>
        <v>2</v>
      </c>
      <c r="E282">
        <f t="shared" si="113"/>
        <v>1</v>
      </c>
      <c r="F282">
        <f t="shared" si="114"/>
        <v>10</v>
      </c>
      <c r="G282">
        <f t="shared" si="115"/>
        <v>2026</v>
      </c>
      <c r="H282">
        <f t="shared" si="116"/>
        <v>1.23</v>
      </c>
      <c r="I282" t="e">
        <f t="shared" si="117"/>
        <v>#N/A</v>
      </c>
      <c r="J282" t="e">
        <f t="shared" si="118"/>
        <v>#N/A</v>
      </c>
      <c r="K282" t="e">
        <f t="shared" si="119"/>
        <v>#N/A</v>
      </c>
      <c r="L282" t="e">
        <f t="shared" si="120"/>
        <v>#N/A</v>
      </c>
      <c r="M282" t="e">
        <f t="shared" si="121"/>
        <v>#N/A</v>
      </c>
      <c r="N282" t="e">
        <f t="shared" si="122"/>
        <v>#N/A</v>
      </c>
      <c r="O282">
        <f t="shared" si="123"/>
        <v>2.0002819999999999</v>
      </c>
      <c r="P282" t="str">
        <f>IF(OR($A282="",INDEX(games!$H:$H,ROW())=""),"",INDEX(games!$H:$H,ROW()))</f>
        <v/>
      </c>
      <c r="Q282" t="str">
        <f t="shared" si="124"/>
        <v/>
      </c>
      <c r="T282">
        <f t="shared" si="125"/>
        <v>2017</v>
      </c>
      <c r="U282">
        <f t="shared" si="126"/>
        <v>2023</v>
      </c>
      <c r="V282">
        <f t="shared" si="127"/>
        <v>6</v>
      </c>
      <c r="W282" t="str">
        <f>IF(TRIM(INDEX(connections!$A:$A,ROW()))="","",TRIM(INDEX(connections!$A:$A,ROW())))</f>
        <v>Slay the Spire</v>
      </c>
      <c r="X282" t="str">
        <f>IF($W282="","",TRIM(INDEX(connections!$B:$B,ROW())))</f>
        <v>Cross Blitz</v>
      </c>
      <c r="Y282">
        <f t="shared" si="128"/>
        <v>735</v>
      </c>
      <c r="Z282">
        <f t="shared" si="129"/>
        <v>161</v>
      </c>
      <c r="AA282" t="str">
        <f t="shared" si="130"/>
        <v>Yes</v>
      </c>
      <c r="AB282" t="str">
        <f t="shared" si="131"/>
        <v>Yes</v>
      </c>
      <c r="AC282">
        <f t="shared" si="132"/>
        <v>1</v>
      </c>
      <c r="AD282">
        <f t="shared" si="133"/>
        <v>0</v>
      </c>
      <c r="AE282" t="str">
        <f t="shared" si="134"/>
        <v/>
      </c>
      <c r="AG282">
        <f t="shared" si="135"/>
        <v>2</v>
      </c>
      <c r="AH282" t="str">
        <f t="shared" si="136"/>
        <v/>
      </c>
      <c r="AI282" t="str">
        <f t="shared" si="137"/>
        <v/>
      </c>
      <c r="AJ282" t="str">
        <f t="shared" si="138"/>
        <v/>
      </c>
      <c r="AK282">
        <f t="shared" si="139"/>
        <v>2.0002819999999999</v>
      </c>
      <c r="AL282" t="str">
        <f>IF($A282="","",INDEX(games!$J:$J,ROW())&amp;"")</f>
        <v>https://store.steampowered.com/app/1969810/Enter_the_Chronosphere/</v>
      </c>
    </row>
    <row r="283" spans="1:38" x14ac:dyDescent="0.25">
      <c r="A283" t="str">
        <f>IF(TRIM(INDEX(games!$A:$A,ROW()))="","",TRIM(INDEX(games!$A:$A,ROW())))</f>
        <v>Enter the Gungeon</v>
      </c>
      <c r="B283">
        <f>IF(OR($A283="",INDEX(games!$B:$B,ROW())=""),"",INDEX(games!$B:$B,ROW()))</f>
        <v>2016</v>
      </c>
      <c r="C283" t="str">
        <f>IF(OR($A283="",INDEX(games!$C:$C,ROW())=""),"",INDEX(games!$C:$C,ROW()))</f>
        <v>Action</v>
      </c>
      <c r="D283">
        <f t="shared" si="112"/>
        <v>36</v>
      </c>
      <c r="E283">
        <f t="shared" si="113"/>
        <v>1</v>
      </c>
      <c r="F283">
        <f t="shared" si="114"/>
        <v>11</v>
      </c>
      <c r="G283">
        <f t="shared" si="115"/>
        <v>2016</v>
      </c>
      <c r="H283">
        <f t="shared" si="116"/>
        <v>1.2530000000000001</v>
      </c>
      <c r="I283" t="e">
        <f t="shared" si="117"/>
        <v>#N/A</v>
      </c>
      <c r="J283" t="e">
        <f t="shared" si="118"/>
        <v>#N/A</v>
      </c>
      <c r="K283" t="e">
        <f t="shared" si="119"/>
        <v>#N/A</v>
      </c>
      <c r="L283" t="e">
        <f t="shared" si="120"/>
        <v>#N/A</v>
      </c>
      <c r="M283" t="e">
        <f t="shared" si="121"/>
        <v>#N/A</v>
      </c>
      <c r="N283" t="e">
        <f t="shared" si="122"/>
        <v>#N/A</v>
      </c>
      <c r="O283">
        <f t="shared" si="123"/>
        <v>36.000283000000003</v>
      </c>
      <c r="P283" t="str">
        <f>IF(OR($A283="",INDEX(games!$H:$H,ROW())=""),"",INDEX(games!$H:$H,ROW()))</f>
        <v>Yes</v>
      </c>
      <c r="Q283">
        <f t="shared" si="124"/>
        <v>36.000283000000003</v>
      </c>
      <c r="T283">
        <f t="shared" si="125"/>
        <v>1995</v>
      </c>
      <c r="U283">
        <f t="shared" si="126"/>
        <v>2020</v>
      </c>
      <c r="V283">
        <f t="shared" si="127"/>
        <v>25</v>
      </c>
      <c r="W283" t="str">
        <f>IF(TRIM(INDEX(connections!$A:$A,ROW()))="","",TRIM(INDEX(connections!$A:$A,ROW())))</f>
        <v>Mystery Dungeon 2: Shiren the Wanderer</v>
      </c>
      <c r="X283" t="str">
        <f>IF($W283="","",TRIM(INDEX(connections!$B:$B,ROW())))</f>
        <v>Crown Trick</v>
      </c>
      <c r="Y283">
        <f t="shared" si="128"/>
        <v>521</v>
      </c>
      <c r="Z283">
        <f t="shared" si="129"/>
        <v>162</v>
      </c>
      <c r="AA283" t="str">
        <f t="shared" si="130"/>
        <v>Yes</v>
      </c>
      <c r="AB283" t="str">
        <f t="shared" si="131"/>
        <v>Yes</v>
      </c>
      <c r="AC283">
        <f t="shared" si="132"/>
        <v>1</v>
      </c>
      <c r="AD283">
        <f t="shared" si="133"/>
        <v>1</v>
      </c>
      <c r="AE283" t="str">
        <f t="shared" si="134"/>
        <v/>
      </c>
      <c r="AG283">
        <f t="shared" si="135"/>
        <v>27</v>
      </c>
      <c r="AH283" t="str">
        <f t="shared" si="136"/>
        <v>Yes</v>
      </c>
      <c r="AI283">
        <f t="shared" si="137"/>
        <v>27</v>
      </c>
      <c r="AJ283">
        <f t="shared" si="138"/>
        <v>27.000283</v>
      </c>
      <c r="AK283" t="str">
        <f t="shared" si="139"/>
        <v/>
      </c>
      <c r="AL283" t="str">
        <f>IF($A283="","",INDEX(games!$J:$J,ROW())&amp;"")</f>
        <v>https://store.steampowered.com/app/311690/Enter_the_Gungeon/</v>
      </c>
    </row>
    <row r="284" spans="1:38" x14ac:dyDescent="0.25">
      <c r="A284" t="str">
        <f>IF(TRIM(INDEX(games!$A:$A,ROW()))="","",TRIM(INDEX(games!$A:$A,ROW())))</f>
        <v>Escape The Mad Empire</v>
      </c>
      <c r="B284">
        <f>IF(OR($A284="",INDEX(games!$B:$B,ROW())=""),"",INDEX(games!$B:$B,ROW()))</f>
        <v>2025</v>
      </c>
      <c r="C284" t="str">
        <f>IF(OR($A284="",INDEX(games!$C:$C,ROW())=""),"",INDEX(games!$C:$C,ROW()))</f>
        <v>Strategy</v>
      </c>
      <c r="D284">
        <f t="shared" si="112"/>
        <v>6</v>
      </c>
      <c r="E284">
        <f t="shared" si="113"/>
        <v>2</v>
      </c>
      <c r="F284">
        <f t="shared" si="114"/>
        <v>12</v>
      </c>
      <c r="G284" t="e">
        <f t="shared" si="115"/>
        <v>#N/A</v>
      </c>
      <c r="H284" t="e">
        <f t="shared" si="116"/>
        <v>#N/A</v>
      </c>
      <c r="I284">
        <f t="shared" si="117"/>
        <v>2025</v>
      </c>
      <c r="J284">
        <f t="shared" si="118"/>
        <v>2.2759999999999998</v>
      </c>
      <c r="K284" t="e">
        <f t="shared" si="119"/>
        <v>#N/A</v>
      </c>
      <c r="L284" t="e">
        <f t="shared" si="120"/>
        <v>#N/A</v>
      </c>
      <c r="M284" t="e">
        <f t="shared" si="121"/>
        <v>#N/A</v>
      </c>
      <c r="N284" t="e">
        <f t="shared" si="122"/>
        <v>#N/A</v>
      </c>
      <c r="O284">
        <f t="shared" si="123"/>
        <v>6.0002839999999997</v>
      </c>
      <c r="P284" t="str">
        <f>IF(OR($A284="",INDEX(games!$H:$H,ROW())=""),"",INDEX(games!$H:$H,ROW()))</f>
        <v/>
      </c>
      <c r="Q284" t="str">
        <f t="shared" si="124"/>
        <v/>
      </c>
      <c r="T284">
        <f t="shared" si="125"/>
        <v>2017</v>
      </c>
      <c r="U284">
        <f t="shared" si="126"/>
        <v>2025</v>
      </c>
      <c r="V284">
        <f t="shared" si="127"/>
        <v>8</v>
      </c>
      <c r="W284" t="str">
        <f>IF(TRIM(INDEX(connections!$A:$A,ROW()))="","",TRIM(INDEX(connections!$A:$A,ROW())))</f>
        <v>Slay the Spire</v>
      </c>
      <c r="X284" t="str">
        <f>IF($W284="","",TRIM(INDEX(connections!$B:$B,ROW())))</f>
        <v>Crush the Industry</v>
      </c>
      <c r="Y284">
        <f t="shared" si="128"/>
        <v>735</v>
      </c>
      <c r="Z284">
        <f t="shared" si="129"/>
        <v>163</v>
      </c>
      <c r="AA284" t="str">
        <f t="shared" si="130"/>
        <v>Yes</v>
      </c>
      <c r="AB284" t="str">
        <f t="shared" si="131"/>
        <v>Yes</v>
      </c>
      <c r="AC284">
        <f t="shared" si="132"/>
        <v>1</v>
      </c>
      <c r="AD284">
        <f t="shared" si="133"/>
        <v>0</v>
      </c>
      <c r="AE284" t="str">
        <f t="shared" si="134"/>
        <v/>
      </c>
      <c r="AG284">
        <f t="shared" si="135"/>
        <v>5</v>
      </c>
      <c r="AH284" t="str">
        <f t="shared" si="136"/>
        <v/>
      </c>
      <c r="AI284" t="str">
        <f t="shared" si="137"/>
        <v/>
      </c>
      <c r="AJ284" t="str">
        <f t="shared" si="138"/>
        <v/>
      </c>
      <c r="AK284">
        <f t="shared" si="139"/>
        <v>5.0002839999999997</v>
      </c>
      <c r="AL284" t="str">
        <f>IF($A284="","",INDEX(games!$J:$J,ROW())&amp;"")</f>
        <v/>
      </c>
    </row>
    <row r="285" spans="1:38" x14ac:dyDescent="0.25">
      <c r="A285" t="str">
        <f>IF(TRIM(INDEX(games!$A:$A,ROW()))="","",TRIM(INDEX(games!$A:$A,ROW())))</f>
        <v>Eternal Quest</v>
      </c>
      <c r="B285">
        <f>IF(OR($A285="",INDEX(games!$B:$B,ROW())=""),"",INDEX(games!$B:$B,ROW()))</f>
        <v>2004</v>
      </c>
      <c r="C285" t="str">
        <f>IF(OR($A285="",INDEX(games!$C:$C,ROW())=""),"",INDEX(games!$C:$C,ROW()))</f>
        <v>Traditional</v>
      </c>
      <c r="D285">
        <f t="shared" si="112"/>
        <v>1</v>
      </c>
      <c r="E285">
        <f t="shared" si="113"/>
        <v>4</v>
      </c>
      <c r="F285">
        <f t="shared" si="114"/>
        <v>13</v>
      </c>
      <c r="G285" t="e">
        <f t="shared" si="115"/>
        <v>#N/A</v>
      </c>
      <c r="H285" t="e">
        <f t="shared" si="116"/>
        <v>#N/A</v>
      </c>
      <c r="I285" t="e">
        <f t="shared" si="117"/>
        <v>#N/A</v>
      </c>
      <c r="J285" t="e">
        <f t="shared" si="118"/>
        <v>#N/A</v>
      </c>
      <c r="K285" t="e">
        <f t="shared" si="119"/>
        <v>#N/A</v>
      </c>
      <c r="L285" t="e">
        <f t="shared" si="120"/>
        <v>#N/A</v>
      </c>
      <c r="M285">
        <f t="shared" si="121"/>
        <v>2004</v>
      </c>
      <c r="N285">
        <f t="shared" si="122"/>
        <v>4.2990000000000004</v>
      </c>
      <c r="O285">
        <f t="shared" si="123"/>
        <v>1.0002850000000001</v>
      </c>
      <c r="P285" t="str">
        <f>IF(OR($A285="",INDEX(games!$H:$H,ROW())=""),"",INDEX(games!$H:$H,ROW()))</f>
        <v>Yes</v>
      </c>
      <c r="Q285">
        <f t="shared" si="124"/>
        <v>1.0002850000000001</v>
      </c>
      <c r="T285">
        <f t="shared" si="125"/>
        <v>2012</v>
      </c>
      <c r="U285">
        <f t="shared" si="126"/>
        <v>2019</v>
      </c>
      <c r="V285">
        <f t="shared" si="127"/>
        <v>7</v>
      </c>
      <c r="W285" t="str">
        <f>IF(TRIM(INDEX(connections!$A:$A,ROW()))="","",TRIM(INDEX(connections!$A:$A,ROW())))</f>
        <v>FTL</v>
      </c>
      <c r="X285" t="str">
        <f>IF($W285="","",TRIM(INDEX(connections!$B:$B,ROW())))</f>
        <v>Crying Suns</v>
      </c>
      <c r="Y285">
        <f t="shared" si="128"/>
        <v>311</v>
      </c>
      <c r="Z285">
        <f t="shared" si="129"/>
        <v>164</v>
      </c>
      <c r="AA285" t="str">
        <f t="shared" si="130"/>
        <v>Yes</v>
      </c>
      <c r="AB285" t="str">
        <f t="shared" si="131"/>
        <v>Yes</v>
      </c>
      <c r="AC285">
        <f t="shared" si="132"/>
        <v>1</v>
      </c>
      <c r="AD285">
        <f t="shared" si="133"/>
        <v>0</v>
      </c>
      <c r="AE285" t="str">
        <f t="shared" si="134"/>
        <v/>
      </c>
      <c r="AG285">
        <f t="shared" si="135"/>
        <v>1</v>
      </c>
      <c r="AH285" t="str">
        <f t="shared" si="136"/>
        <v>Yes</v>
      </c>
      <c r="AI285">
        <f t="shared" si="137"/>
        <v>1</v>
      </c>
      <c r="AJ285">
        <f t="shared" si="138"/>
        <v>1.0002850000000001</v>
      </c>
      <c r="AK285" t="str">
        <f t="shared" si="139"/>
        <v/>
      </c>
      <c r="AL285" t="str">
        <f>IF($A285="","",INDEX(games!$J:$J,ROW())&amp;"")</f>
        <v/>
      </c>
    </row>
    <row r="286" spans="1:38" x14ac:dyDescent="0.25">
      <c r="A286" t="str">
        <f>IF(TRIM(INDEX(games!$A:$A,ROW()))="","",TRIM(INDEX(games!$A:$A,ROW())))</f>
        <v>Etrian Mystery Dungeon</v>
      </c>
      <c r="B286">
        <f>IF(OR($A286="",INDEX(games!$B:$B,ROW())=""),"",INDEX(games!$B:$B,ROW()))</f>
        <v>2015</v>
      </c>
      <c r="C286" t="str">
        <f>IF(OR($A286="",INDEX(games!$C:$C,ROW())=""),"",INDEX(games!$C:$C,ROW()))</f>
        <v>Traditional</v>
      </c>
      <c r="D286">
        <f t="shared" si="112"/>
        <v>2</v>
      </c>
      <c r="E286">
        <f t="shared" si="113"/>
        <v>4</v>
      </c>
      <c r="F286">
        <f t="shared" si="114"/>
        <v>14</v>
      </c>
      <c r="G286" t="e">
        <f t="shared" si="115"/>
        <v>#N/A</v>
      </c>
      <c r="H286" t="e">
        <f t="shared" si="116"/>
        <v>#N/A</v>
      </c>
      <c r="I286" t="e">
        <f t="shared" si="117"/>
        <v>#N/A</v>
      </c>
      <c r="J286" t="e">
        <f t="shared" si="118"/>
        <v>#N/A</v>
      </c>
      <c r="K286" t="e">
        <f t="shared" si="119"/>
        <v>#N/A</v>
      </c>
      <c r="L286" t="e">
        <f t="shared" si="120"/>
        <v>#N/A</v>
      </c>
      <c r="M286">
        <f t="shared" si="121"/>
        <v>2015</v>
      </c>
      <c r="N286">
        <f t="shared" si="122"/>
        <v>4.3220000000000001</v>
      </c>
      <c r="O286">
        <f t="shared" si="123"/>
        <v>2.000286</v>
      </c>
      <c r="P286" t="str">
        <f>IF(OR($A286="",INDEX(games!$H:$H,ROW())=""),"",INDEX(games!$H:$H,ROW()))</f>
        <v/>
      </c>
      <c r="Q286" t="str">
        <f t="shared" si="124"/>
        <v/>
      </c>
      <c r="T286">
        <f t="shared" si="125"/>
        <v>1980</v>
      </c>
      <c r="U286">
        <f t="shared" si="126"/>
        <v>2015</v>
      </c>
      <c r="V286">
        <f t="shared" si="127"/>
        <v>35</v>
      </c>
      <c r="W286" t="str">
        <f>IF(TRIM(INDEX(connections!$A:$A,ROW()))="","",TRIM(INDEX(connections!$A:$A,ROW())))</f>
        <v>Rogue</v>
      </c>
      <c r="X286" t="str">
        <f>IF($W286="","",TRIM(INDEX(connections!$B:$B,ROW())))</f>
        <v>Crypt of the NecroDancer</v>
      </c>
      <c r="Y286">
        <f t="shared" si="128"/>
        <v>659</v>
      </c>
      <c r="Z286">
        <f t="shared" si="129"/>
        <v>165</v>
      </c>
      <c r="AA286" t="str">
        <f t="shared" si="130"/>
        <v>Yes</v>
      </c>
      <c r="AB286" t="str">
        <f t="shared" si="131"/>
        <v>Yes</v>
      </c>
      <c r="AC286">
        <f t="shared" si="132"/>
        <v>1</v>
      </c>
      <c r="AD286">
        <f t="shared" si="133"/>
        <v>0</v>
      </c>
      <c r="AE286" t="str">
        <f t="shared" si="134"/>
        <v/>
      </c>
      <c r="AG286">
        <f t="shared" si="135"/>
        <v>1</v>
      </c>
      <c r="AH286" t="str">
        <f t="shared" si="136"/>
        <v/>
      </c>
      <c r="AI286" t="str">
        <f t="shared" si="137"/>
        <v/>
      </c>
      <c r="AJ286" t="str">
        <f t="shared" si="138"/>
        <v/>
      </c>
      <c r="AK286">
        <f t="shared" si="139"/>
        <v>1.000286</v>
      </c>
      <c r="AL286" t="str">
        <f>IF($A286="","",INDEX(games!$J:$J,ROW())&amp;"")</f>
        <v/>
      </c>
    </row>
    <row r="287" spans="1:38" x14ac:dyDescent="0.25">
      <c r="A287" t="str">
        <f>IF(TRIM(INDEX(games!$A:$A,ROW()))="","",TRIM(INDEX(games!$A:$A,ROW())))</f>
        <v>Etrian Mystery Dungeon 2</v>
      </c>
      <c r="B287">
        <f>IF(OR($A287="",INDEX(games!$B:$B,ROW())=""),"",INDEX(games!$B:$B,ROW()))</f>
        <v>2017</v>
      </c>
      <c r="C287" t="str">
        <f>IF(OR($A287="",INDEX(games!$C:$C,ROW())=""),"",INDEX(games!$C:$C,ROW()))</f>
        <v>Traditional</v>
      </c>
      <c r="D287">
        <f t="shared" si="112"/>
        <v>1</v>
      </c>
      <c r="E287">
        <f t="shared" si="113"/>
        <v>4</v>
      </c>
      <c r="F287">
        <f t="shared" si="114"/>
        <v>15</v>
      </c>
      <c r="G287" t="e">
        <f t="shared" si="115"/>
        <v>#N/A</v>
      </c>
      <c r="H287" t="e">
        <f t="shared" si="116"/>
        <v>#N/A</v>
      </c>
      <c r="I287" t="e">
        <f t="shared" si="117"/>
        <v>#N/A</v>
      </c>
      <c r="J287" t="e">
        <f t="shared" si="118"/>
        <v>#N/A</v>
      </c>
      <c r="K287" t="e">
        <f t="shared" si="119"/>
        <v>#N/A</v>
      </c>
      <c r="L287" t="e">
        <f t="shared" si="120"/>
        <v>#N/A</v>
      </c>
      <c r="M287">
        <f t="shared" si="121"/>
        <v>2017</v>
      </c>
      <c r="N287">
        <f t="shared" si="122"/>
        <v>4.3449999999999998</v>
      </c>
      <c r="O287">
        <f t="shared" si="123"/>
        <v>1.0002869999999999</v>
      </c>
      <c r="P287" t="str">
        <f>IF(OR($A287="",INDEX(games!$H:$H,ROW())=""),"",INDEX(games!$H:$H,ROW()))</f>
        <v/>
      </c>
      <c r="Q287" t="str">
        <f t="shared" si="124"/>
        <v/>
      </c>
      <c r="T287">
        <f t="shared" si="125"/>
        <v>2013</v>
      </c>
      <c r="U287">
        <f t="shared" si="126"/>
        <v>2015</v>
      </c>
      <c r="V287">
        <f t="shared" si="127"/>
        <v>2</v>
      </c>
      <c r="W287" t="str">
        <f>IF(TRIM(INDEX(connections!$A:$A,ROW()))="","",TRIM(INDEX(connections!$A:$A,ROW())))</f>
        <v>Rogue Legacy</v>
      </c>
      <c r="X287" t="str">
        <f>IF($W287="","",TRIM(INDEX(connections!$B:$B,ROW())))</f>
        <v>Crypt of the NecroDancer</v>
      </c>
      <c r="Y287">
        <f t="shared" si="128"/>
        <v>667</v>
      </c>
      <c r="Z287">
        <f t="shared" si="129"/>
        <v>165</v>
      </c>
      <c r="AA287" t="str">
        <f t="shared" si="130"/>
        <v>Yes</v>
      </c>
      <c r="AB287" t="str">
        <f t="shared" si="131"/>
        <v>Yes</v>
      </c>
      <c r="AC287">
        <f t="shared" si="132"/>
        <v>1</v>
      </c>
      <c r="AD287">
        <f t="shared" si="133"/>
        <v>1</v>
      </c>
      <c r="AE287" t="str">
        <f t="shared" si="134"/>
        <v/>
      </c>
      <c r="AG287">
        <f t="shared" si="135"/>
        <v>0</v>
      </c>
      <c r="AH287" t="str">
        <f t="shared" si="136"/>
        <v/>
      </c>
      <c r="AI287" t="str">
        <f t="shared" si="137"/>
        <v/>
      </c>
      <c r="AJ287" t="str">
        <f t="shared" si="138"/>
        <v/>
      </c>
      <c r="AK287" t="str">
        <f t="shared" si="139"/>
        <v/>
      </c>
      <c r="AL287" t="str">
        <f>IF($A287="","",INDEX(games!$J:$J,ROW())&amp;"")</f>
        <v/>
      </c>
    </row>
    <row r="288" spans="1:38" x14ac:dyDescent="0.25">
      <c r="A288" t="str">
        <f>IF(TRIM(INDEX(games!$A:$A,ROW()))="","",TRIM(INDEX(games!$A:$A,ROW())))</f>
        <v>Everything is Crab</v>
      </c>
      <c r="B288">
        <f>IF(OR($A288="",INDEX(games!$B:$B,ROW())=""),"",INDEX(games!$B:$B,ROW()))</f>
        <v>2026</v>
      </c>
      <c r="C288" t="str">
        <f>IF(OR($A288="",INDEX(games!$C:$C,ROW())=""),"",INDEX(games!$C:$C,ROW()))</f>
        <v>Action</v>
      </c>
      <c r="D288">
        <f t="shared" si="112"/>
        <v>3</v>
      </c>
      <c r="E288">
        <f t="shared" si="113"/>
        <v>1</v>
      </c>
      <c r="F288">
        <f t="shared" si="114"/>
        <v>16</v>
      </c>
      <c r="G288">
        <f t="shared" si="115"/>
        <v>2026</v>
      </c>
      <c r="H288">
        <f t="shared" si="116"/>
        <v>1.3679999999999999</v>
      </c>
      <c r="I288" t="e">
        <f t="shared" si="117"/>
        <v>#N/A</v>
      </c>
      <c r="J288" t="e">
        <f t="shared" si="118"/>
        <v>#N/A</v>
      </c>
      <c r="K288" t="e">
        <f t="shared" si="119"/>
        <v>#N/A</v>
      </c>
      <c r="L288" t="e">
        <f t="shared" si="120"/>
        <v>#N/A</v>
      </c>
      <c r="M288" t="e">
        <f t="shared" si="121"/>
        <v>#N/A</v>
      </c>
      <c r="N288" t="e">
        <f t="shared" si="122"/>
        <v>#N/A</v>
      </c>
      <c r="O288">
        <f t="shared" si="123"/>
        <v>3.0002879999999998</v>
      </c>
      <c r="P288" t="str">
        <f>IF(OR($A288="",INDEX(games!$H:$H,ROW())=""),"",INDEX(games!$H:$H,ROW()))</f>
        <v>Yes</v>
      </c>
      <c r="Q288">
        <f t="shared" si="124"/>
        <v>3.0002879999999998</v>
      </c>
      <c r="T288">
        <f t="shared" si="125"/>
        <v>2008</v>
      </c>
      <c r="U288">
        <f t="shared" si="126"/>
        <v>2015</v>
      </c>
      <c r="V288">
        <f t="shared" si="127"/>
        <v>7</v>
      </c>
      <c r="W288" t="str">
        <f>IF(TRIM(INDEX(connections!$A:$A,ROW()))="","",TRIM(INDEX(connections!$A:$A,ROW())))</f>
        <v>Spelunky Classic</v>
      </c>
      <c r="X288" t="str">
        <f>IF($W288="","",TRIM(INDEX(connections!$B:$B,ROW())))</f>
        <v>Crypt of the NecroDancer</v>
      </c>
      <c r="Y288">
        <f t="shared" si="128"/>
        <v>763</v>
      </c>
      <c r="Z288">
        <f t="shared" si="129"/>
        <v>165</v>
      </c>
      <c r="AA288" t="str">
        <f t="shared" si="130"/>
        <v>Yes</v>
      </c>
      <c r="AB288" t="str">
        <f t="shared" si="131"/>
        <v>Yes</v>
      </c>
      <c r="AC288">
        <f t="shared" si="132"/>
        <v>1</v>
      </c>
      <c r="AD288">
        <f t="shared" si="133"/>
        <v>1</v>
      </c>
      <c r="AE288" t="str">
        <f t="shared" si="134"/>
        <v/>
      </c>
      <c r="AG288">
        <f t="shared" si="135"/>
        <v>3</v>
      </c>
      <c r="AH288" t="str">
        <f t="shared" si="136"/>
        <v>Yes</v>
      </c>
      <c r="AI288">
        <f t="shared" si="137"/>
        <v>3</v>
      </c>
      <c r="AJ288">
        <f t="shared" si="138"/>
        <v>3.0002879999999998</v>
      </c>
      <c r="AK288" t="str">
        <f t="shared" si="139"/>
        <v/>
      </c>
      <c r="AL288" t="str">
        <f>IF($A288="","",INDEX(games!$J:$J,ROW())&amp;"")</f>
        <v>https://store.steampowered.com/app/3526710/Everything_is_Crab_The_Animal_Evolution_Roguelite/</v>
      </c>
    </row>
    <row r="289" spans="1:38" x14ac:dyDescent="0.25">
      <c r="A289" t="str">
        <f>IF(TRIM(INDEX(games!$A:$A,ROW()))="","",TRIM(INDEX(games!$A:$A,ROW())))</f>
        <v>Evolings</v>
      </c>
      <c r="B289">
        <f>IF(OR($A289="",INDEX(games!$B:$B,ROW())=""),"",INDEX(games!$B:$B,ROW()))</f>
        <v>2023</v>
      </c>
      <c r="C289" t="str">
        <f>IF(OR($A289="",INDEX(games!$C:$C,ROW())=""),"",INDEX(games!$C:$C,ROW()))</f>
        <v>Action</v>
      </c>
      <c r="D289">
        <f t="shared" si="112"/>
        <v>0</v>
      </c>
      <c r="E289">
        <f t="shared" si="113"/>
        <v>1</v>
      </c>
      <c r="F289">
        <f t="shared" si="114"/>
        <v>17</v>
      </c>
      <c r="G289">
        <f t="shared" si="115"/>
        <v>2023</v>
      </c>
      <c r="H289">
        <f t="shared" si="116"/>
        <v>1.391</v>
      </c>
      <c r="I289" t="e">
        <f t="shared" si="117"/>
        <v>#N/A</v>
      </c>
      <c r="J289" t="e">
        <f t="shared" si="118"/>
        <v>#N/A</v>
      </c>
      <c r="K289" t="e">
        <f t="shared" si="119"/>
        <v>#N/A</v>
      </c>
      <c r="L289" t="e">
        <f t="shared" si="120"/>
        <v>#N/A</v>
      </c>
      <c r="M289" t="e">
        <f t="shared" si="121"/>
        <v>#N/A</v>
      </c>
      <c r="N289" t="e">
        <f t="shared" si="122"/>
        <v>#N/A</v>
      </c>
      <c r="O289">
        <f t="shared" si="123"/>
        <v>2.8899999999999998E-4</v>
      </c>
      <c r="P289" t="str">
        <f>IF(OR($A289="",INDEX(games!$H:$H,ROW())=""),"",INDEX(games!$H:$H,ROW()))</f>
        <v>Yes</v>
      </c>
      <c r="Q289">
        <f t="shared" si="124"/>
        <v>2.8899999999999998E-4</v>
      </c>
      <c r="T289">
        <f t="shared" si="125"/>
        <v>2011</v>
      </c>
      <c r="U289">
        <f t="shared" si="126"/>
        <v>2015</v>
      </c>
      <c r="V289">
        <f t="shared" si="127"/>
        <v>4</v>
      </c>
      <c r="W289" t="str">
        <f>IF(TRIM(INDEX(connections!$A:$A,ROW()))="","",TRIM(INDEX(connections!$A:$A,ROW())))</f>
        <v>The Binding of Isaac</v>
      </c>
      <c r="X289" t="str">
        <f>IF($W289="","",TRIM(INDEX(connections!$B:$B,ROW())))</f>
        <v>Crypt of the NecroDancer</v>
      </c>
      <c r="Y289">
        <f t="shared" si="128"/>
        <v>824</v>
      </c>
      <c r="Z289">
        <f t="shared" si="129"/>
        <v>165</v>
      </c>
      <c r="AA289" t="str">
        <f t="shared" si="130"/>
        <v>Yes</v>
      </c>
      <c r="AB289" t="str">
        <f t="shared" si="131"/>
        <v>Yes</v>
      </c>
      <c r="AC289">
        <f t="shared" si="132"/>
        <v>1</v>
      </c>
      <c r="AD289">
        <f t="shared" si="133"/>
        <v>1</v>
      </c>
      <c r="AE289" t="str">
        <f t="shared" si="134"/>
        <v/>
      </c>
      <c r="AG289">
        <f t="shared" si="135"/>
        <v>0</v>
      </c>
      <c r="AH289" t="str">
        <f t="shared" si="136"/>
        <v/>
      </c>
      <c r="AI289" t="str">
        <f t="shared" si="137"/>
        <v/>
      </c>
      <c r="AJ289" t="str">
        <f t="shared" si="138"/>
        <v/>
      </c>
      <c r="AK289" t="str">
        <f t="shared" si="139"/>
        <v/>
      </c>
      <c r="AL289" t="str">
        <f>IF($A289="","",INDEX(games!$J:$J,ROW())&amp;"")</f>
        <v>https://store.steampowered.com/app/2281820/Evolings/</v>
      </c>
    </row>
    <row r="290" spans="1:38" x14ac:dyDescent="0.25">
      <c r="A290" t="str">
        <f>IF(TRIM(INDEX(games!$A:$A,ROW()))="","",TRIM(INDEX(games!$A:$A,ROW())))</f>
        <v>Exit the Gungeon</v>
      </c>
      <c r="B290">
        <f>IF(OR($A290="",INDEX(games!$B:$B,ROW())=""),"",INDEX(games!$B:$B,ROW()))</f>
        <v>2020</v>
      </c>
      <c r="C290" t="str">
        <f>IF(OR($A290="",INDEX(games!$C:$C,ROW())=""),"",INDEX(games!$C:$C,ROW()))</f>
        <v>Action</v>
      </c>
      <c r="D290">
        <f t="shared" si="112"/>
        <v>2</v>
      </c>
      <c r="E290">
        <f t="shared" si="113"/>
        <v>1</v>
      </c>
      <c r="F290">
        <f t="shared" si="114"/>
        <v>18</v>
      </c>
      <c r="G290">
        <f t="shared" si="115"/>
        <v>2020</v>
      </c>
      <c r="H290">
        <f t="shared" si="116"/>
        <v>1.4139999999999999</v>
      </c>
      <c r="I290" t="e">
        <f t="shared" si="117"/>
        <v>#N/A</v>
      </c>
      <c r="J290" t="e">
        <f t="shared" si="118"/>
        <v>#N/A</v>
      </c>
      <c r="K290" t="e">
        <f t="shared" si="119"/>
        <v>#N/A</v>
      </c>
      <c r="L290" t="e">
        <f t="shared" si="120"/>
        <v>#N/A</v>
      </c>
      <c r="M290" t="e">
        <f t="shared" si="121"/>
        <v>#N/A</v>
      </c>
      <c r="N290" t="e">
        <f t="shared" si="122"/>
        <v>#N/A</v>
      </c>
      <c r="O290">
        <f t="shared" si="123"/>
        <v>2.0002900000000001</v>
      </c>
      <c r="P290" t="str">
        <f>IF(OR($A290="",INDEX(games!$H:$H,ROW())=""),"",INDEX(games!$H:$H,ROW()))</f>
        <v>Yes</v>
      </c>
      <c r="Q290">
        <f t="shared" si="124"/>
        <v>2.0002900000000001</v>
      </c>
      <c r="T290">
        <f t="shared" si="125"/>
        <v>1994</v>
      </c>
      <c r="U290">
        <f t="shared" si="126"/>
        <v>1998</v>
      </c>
      <c r="V290">
        <f t="shared" si="127"/>
        <v>4</v>
      </c>
      <c r="W290" t="str">
        <f>IF(TRIM(INDEX(connections!$A:$A,ROW()))="","",TRIM(INDEX(connections!$A:$A,ROW())))</f>
        <v>Zangband</v>
      </c>
      <c r="X290" t="str">
        <f>IF($W290="","",TRIM(INDEX(connections!$B:$B,ROW())))</f>
        <v>Cthangband</v>
      </c>
      <c r="Y290">
        <f t="shared" si="128"/>
        <v>946</v>
      </c>
      <c r="Z290">
        <f t="shared" si="129"/>
        <v>167</v>
      </c>
      <c r="AA290" t="str">
        <f t="shared" si="130"/>
        <v>Yes</v>
      </c>
      <c r="AB290" t="str">
        <f t="shared" si="131"/>
        <v>Yes</v>
      </c>
      <c r="AC290">
        <f t="shared" si="132"/>
        <v>1</v>
      </c>
      <c r="AD290">
        <f t="shared" si="133"/>
        <v>0</v>
      </c>
      <c r="AE290" t="str">
        <f t="shared" si="134"/>
        <v/>
      </c>
      <c r="AG290">
        <f t="shared" si="135"/>
        <v>2</v>
      </c>
      <c r="AH290" t="str">
        <f t="shared" si="136"/>
        <v>Yes</v>
      </c>
      <c r="AI290">
        <f t="shared" si="137"/>
        <v>2</v>
      </c>
      <c r="AJ290">
        <f t="shared" si="138"/>
        <v>2.0002900000000001</v>
      </c>
      <c r="AK290" t="str">
        <f t="shared" si="139"/>
        <v/>
      </c>
      <c r="AL290" t="str">
        <f>IF($A290="","",INDEX(games!$J:$J,ROW())&amp;"")</f>
        <v>https://store.steampowered.com/app/1209490/Exit_the_Gungeon/</v>
      </c>
    </row>
    <row r="291" spans="1:38" x14ac:dyDescent="0.25">
      <c r="A291" t="str">
        <f>IF(TRIM(INDEX(games!$A:$A,ROW()))="","",TRIM(INDEX(games!$A:$A,ROW())))</f>
        <v>Facehand</v>
      </c>
      <c r="B291">
        <f>IF(OR($A291="",INDEX(games!$B:$B,ROW())=""),"",INDEX(games!$B:$B,ROW()))</f>
        <v>2024</v>
      </c>
      <c r="C291" t="str">
        <f>IF(OR($A291="",INDEX(games!$C:$C,ROW())=""),"",INDEX(games!$C:$C,ROW()))</f>
        <v>Deckbuilder</v>
      </c>
      <c r="D291">
        <f t="shared" si="112"/>
        <v>1</v>
      </c>
      <c r="E291">
        <f t="shared" si="113"/>
        <v>3</v>
      </c>
      <c r="F291">
        <f t="shared" si="114"/>
        <v>19</v>
      </c>
      <c r="G291" t="e">
        <f t="shared" si="115"/>
        <v>#N/A</v>
      </c>
      <c r="H291" t="e">
        <f t="shared" si="116"/>
        <v>#N/A</v>
      </c>
      <c r="I291" t="e">
        <f t="shared" si="117"/>
        <v>#N/A</v>
      </c>
      <c r="J291" t="e">
        <f t="shared" si="118"/>
        <v>#N/A</v>
      </c>
      <c r="K291">
        <f t="shared" si="119"/>
        <v>2024</v>
      </c>
      <c r="L291">
        <f t="shared" si="120"/>
        <v>3.4369999999999998</v>
      </c>
      <c r="M291" t="e">
        <f t="shared" si="121"/>
        <v>#N/A</v>
      </c>
      <c r="N291" t="e">
        <f t="shared" si="122"/>
        <v>#N/A</v>
      </c>
      <c r="O291">
        <f t="shared" si="123"/>
        <v>1.000291</v>
      </c>
      <c r="P291" t="str">
        <f>IF(OR($A291="",INDEX(games!$H:$H,ROW())=""),"",INDEX(games!$H:$H,ROW()))</f>
        <v>Yes</v>
      </c>
      <c r="Q291">
        <f t="shared" si="124"/>
        <v>1.000291</v>
      </c>
      <c r="T291">
        <f t="shared" si="125"/>
        <v>2023</v>
      </c>
      <c r="U291">
        <f t="shared" si="126"/>
        <v>2026</v>
      </c>
      <c r="V291">
        <f t="shared" si="127"/>
        <v>3</v>
      </c>
      <c r="W291" t="str">
        <f>IF(TRIM(INDEX(connections!$A:$A,ROW()))="","",TRIM(INDEX(connections!$A:$A,ROW())))</f>
        <v>Balatro</v>
      </c>
      <c r="X291" t="str">
        <f>IF($W291="","",TRIM(INDEX(connections!$B:$B,ROW())))</f>
        <v>Cult of PiN</v>
      </c>
      <c r="Y291">
        <f t="shared" si="128"/>
        <v>55</v>
      </c>
      <c r="Z291">
        <f t="shared" si="129"/>
        <v>170</v>
      </c>
      <c r="AA291" t="str">
        <f t="shared" si="130"/>
        <v>Yes</v>
      </c>
      <c r="AB291" t="str">
        <f t="shared" si="131"/>
        <v/>
      </c>
      <c r="AC291" t="str">
        <f t="shared" si="132"/>
        <v/>
      </c>
      <c r="AD291">
        <f t="shared" si="133"/>
        <v>0</v>
      </c>
      <c r="AE291" t="str">
        <f t="shared" si="134"/>
        <v/>
      </c>
      <c r="AG291">
        <f t="shared" si="135"/>
        <v>1</v>
      </c>
      <c r="AH291" t="str">
        <f t="shared" si="136"/>
        <v>Yes</v>
      </c>
      <c r="AI291">
        <f t="shared" si="137"/>
        <v>1</v>
      </c>
      <c r="AJ291">
        <f t="shared" si="138"/>
        <v>1.000291</v>
      </c>
      <c r="AK291" t="str">
        <f t="shared" si="139"/>
        <v/>
      </c>
      <c r="AL291" t="str">
        <f>IF($A291="","",INDEX(games!$J:$J,ROW())&amp;"")</f>
        <v>https://store.steampowered.com/app/2605600/Facehand/</v>
      </c>
    </row>
    <row r="292" spans="1:38" x14ac:dyDescent="0.25">
      <c r="A292" t="str">
        <f>IF(TRIM(INDEX(games!$A:$A,ROW()))="","",TRIM(INDEX(games!$A:$A,ROW())))</f>
        <v>Fairy Tail: Dungeons</v>
      </c>
      <c r="B292">
        <f>IF(OR($A292="",INDEX(games!$B:$B,ROW())=""),"",INDEX(games!$B:$B,ROW()))</f>
        <v>2024</v>
      </c>
      <c r="C292" t="str">
        <f>IF(OR($A292="",INDEX(games!$C:$C,ROW())=""),"",INDEX(games!$C:$C,ROW()))</f>
        <v>Deckbuilder</v>
      </c>
      <c r="D292">
        <f t="shared" si="112"/>
        <v>0</v>
      </c>
      <c r="E292">
        <f t="shared" si="113"/>
        <v>3</v>
      </c>
      <c r="F292">
        <f t="shared" si="114"/>
        <v>20</v>
      </c>
      <c r="G292" t="e">
        <f t="shared" si="115"/>
        <v>#N/A</v>
      </c>
      <c r="H292" t="e">
        <f t="shared" si="116"/>
        <v>#N/A</v>
      </c>
      <c r="I292" t="e">
        <f t="shared" si="117"/>
        <v>#N/A</v>
      </c>
      <c r="J292" t="e">
        <f t="shared" si="118"/>
        <v>#N/A</v>
      </c>
      <c r="K292">
        <f t="shared" si="119"/>
        <v>2024</v>
      </c>
      <c r="L292">
        <f t="shared" si="120"/>
        <v>3.46</v>
      </c>
      <c r="M292" t="e">
        <f t="shared" si="121"/>
        <v>#N/A</v>
      </c>
      <c r="N292" t="e">
        <f t="shared" si="122"/>
        <v>#N/A</v>
      </c>
      <c r="O292">
        <f t="shared" si="123"/>
        <v>2.92E-4</v>
      </c>
      <c r="P292" t="str">
        <f>IF(OR($A292="",INDEX(games!$H:$H,ROW())=""),"",INDEX(games!$H:$H,ROW()))</f>
        <v>Yes</v>
      </c>
      <c r="Q292">
        <f t="shared" si="124"/>
        <v>2.92E-4</v>
      </c>
      <c r="T292">
        <f t="shared" si="125"/>
        <v>2022</v>
      </c>
      <c r="U292">
        <f t="shared" si="126"/>
        <v>2026</v>
      </c>
      <c r="V292">
        <f t="shared" si="127"/>
        <v>4</v>
      </c>
      <c r="W292" t="str">
        <f>IF(TRIM(INDEX(connections!$A:$A,ROW()))="","",TRIM(INDEX(connections!$A:$A,ROW())))</f>
        <v>Peglin</v>
      </c>
      <c r="X292" t="str">
        <f>IF($W292="","",TRIM(INDEX(connections!$B:$B,ROW())))</f>
        <v>Cult of PiN</v>
      </c>
      <c r="Y292">
        <f t="shared" si="128"/>
        <v>585</v>
      </c>
      <c r="Z292">
        <f t="shared" si="129"/>
        <v>170</v>
      </c>
      <c r="AA292" t="str">
        <f t="shared" si="130"/>
        <v>Yes</v>
      </c>
      <c r="AB292" t="str">
        <f t="shared" si="131"/>
        <v/>
      </c>
      <c r="AC292" t="str">
        <f t="shared" si="132"/>
        <v/>
      </c>
      <c r="AD292">
        <f t="shared" si="133"/>
        <v>0</v>
      </c>
      <c r="AE292" t="str">
        <f t="shared" si="134"/>
        <v/>
      </c>
      <c r="AG292">
        <f t="shared" si="135"/>
        <v>0</v>
      </c>
      <c r="AH292" t="str">
        <f t="shared" si="136"/>
        <v/>
      </c>
      <c r="AI292" t="str">
        <f t="shared" si="137"/>
        <v/>
      </c>
      <c r="AJ292" t="str">
        <f t="shared" si="138"/>
        <v/>
      </c>
      <c r="AK292" t="str">
        <f t="shared" si="139"/>
        <v/>
      </c>
      <c r="AL292" t="str">
        <f>IF($A292="","",INDEX(games!$J:$J,ROW())&amp;"")</f>
        <v>https://store.steampowered.com/app/2305500/FAIRY_TAIL_DUNGEONS/</v>
      </c>
    </row>
    <row r="293" spans="1:38" x14ac:dyDescent="0.25">
      <c r="A293" t="str">
        <f>IF(TRIM(INDEX(games!$A:$A,ROW()))="","",TRIM(INDEX(games!$A:$A,ROW())))</f>
        <v>Fatal Labyrinth</v>
      </c>
      <c r="B293">
        <f>IF(OR($A293="",INDEX(games!$B:$B,ROW())=""),"",INDEX(games!$B:$B,ROW()))</f>
        <v>1990</v>
      </c>
      <c r="C293" t="str">
        <f>IF(OR($A293="",INDEX(games!$C:$C,ROW())=""),"",INDEX(games!$C:$C,ROW()))</f>
        <v>Traditional</v>
      </c>
      <c r="D293">
        <f t="shared" si="112"/>
        <v>2</v>
      </c>
      <c r="E293">
        <f t="shared" si="113"/>
        <v>4</v>
      </c>
      <c r="F293">
        <f t="shared" si="114"/>
        <v>21</v>
      </c>
      <c r="G293" t="e">
        <f t="shared" si="115"/>
        <v>#N/A</v>
      </c>
      <c r="H293" t="e">
        <f t="shared" si="116"/>
        <v>#N/A</v>
      </c>
      <c r="I293" t="e">
        <f t="shared" si="117"/>
        <v>#N/A</v>
      </c>
      <c r="J293" t="e">
        <f t="shared" si="118"/>
        <v>#N/A</v>
      </c>
      <c r="K293" t="e">
        <f t="shared" si="119"/>
        <v>#N/A</v>
      </c>
      <c r="L293" t="e">
        <f t="shared" si="120"/>
        <v>#N/A</v>
      </c>
      <c r="M293">
        <f t="shared" si="121"/>
        <v>1990</v>
      </c>
      <c r="N293">
        <f t="shared" si="122"/>
        <v>4.4829999999999997</v>
      </c>
      <c r="O293">
        <f t="shared" si="123"/>
        <v>2.0002930000000001</v>
      </c>
      <c r="P293" t="str">
        <f>IF(OR($A293="",INDEX(games!$H:$H,ROW())=""),"",INDEX(games!$H:$H,ROW()))</f>
        <v>Yes</v>
      </c>
      <c r="Q293">
        <f t="shared" si="124"/>
        <v>2.0002930000000001</v>
      </c>
      <c r="T293">
        <f t="shared" si="125"/>
        <v>2018</v>
      </c>
      <c r="U293">
        <f t="shared" si="126"/>
        <v>2022</v>
      </c>
      <c r="V293">
        <f t="shared" si="127"/>
        <v>4</v>
      </c>
      <c r="W293" t="str">
        <f>IF(TRIM(INDEX(connections!$A:$A,ROW()))="","",TRIM(INDEX(connections!$A:$A,ROW())))</f>
        <v>Dead Cells</v>
      </c>
      <c r="X293" t="str">
        <f>IF($W293="","",TRIM(INDEX(connections!$B:$B,ROW())))</f>
        <v>Cult of the Lamb</v>
      </c>
      <c r="Y293">
        <f t="shared" si="128"/>
        <v>187</v>
      </c>
      <c r="Z293">
        <f t="shared" si="129"/>
        <v>171</v>
      </c>
      <c r="AA293" t="str">
        <f t="shared" si="130"/>
        <v>Yes</v>
      </c>
      <c r="AB293" t="str">
        <f t="shared" si="131"/>
        <v>Yes</v>
      </c>
      <c r="AC293">
        <f t="shared" si="132"/>
        <v>1</v>
      </c>
      <c r="AD293">
        <f t="shared" si="133"/>
        <v>0</v>
      </c>
      <c r="AE293" t="str">
        <f t="shared" si="134"/>
        <v/>
      </c>
      <c r="AG293">
        <f t="shared" si="135"/>
        <v>2</v>
      </c>
      <c r="AH293" t="str">
        <f t="shared" si="136"/>
        <v>Yes</v>
      </c>
      <c r="AI293">
        <f t="shared" si="137"/>
        <v>2</v>
      </c>
      <c r="AJ293">
        <f t="shared" si="138"/>
        <v>2.0002930000000001</v>
      </c>
      <c r="AK293" t="str">
        <f t="shared" si="139"/>
        <v/>
      </c>
      <c r="AL293" t="str">
        <f>IF($A293="","",INDEX(games!$J:$J,ROW())&amp;"")</f>
        <v/>
      </c>
    </row>
    <row r="294" spans="1:38" x14ac:dyDescent="0.25">
      <c r="A294" t="str">
        <f>IF(TRIM(INDEX(games!$A:$A,ROW()))="","",TRIM(INDEX(games!$A:$A,ROW())))</f>
        <v>Fear &amp; Hunger</v>
      </c>
      <c r="B294">
        <f>IF(OR($A294="",INDEX(games!$B:$B,ROW())=""),"",INDEX(games!$B:$B,ROW()))</f>
        <v>2018</v>
      </c>
      <c r="C294" t="str">
        <f>IF(OR($A294="",INDEX(games!$C:$C,ROW())=""),"",INDEX(games!$C:$C,ROW()))</f>
        <v>Strategy</v>
      </c>
      <c r="D294">
        <f t="shared" si="112"/>
        <v>1</v>
      </c>
      <c r="E294">
        <f t="shared" si="113"/>
        <v>2</v>
      </c>
      <c r="F294">
        <f t="shared" si="114"/>
        <v>22</v>
      </c>
      <c r="G294" t="e">
        <f t="shared" si="115"/>
        <v>#N/A</v>
      </c>
      <c r="H294" t="e">
        <f t="shared" si="116"/>
        <v>#N/A</v>
      </c>
      <c r="I294">
        <f t="shared" si="117"/>
        <v>2018</v>
      </c>
      <c r="J294">
        <f t="shared" si="118"/>
        <v>2.5060000000000002</v>
      </c>
      <c r="K294" t="e">
        <f t="shared" si="119"/>
        <v>#N/A</v>
      </c>
      <c r="L294" t="e">
        <f t="shared" si="120"/>
        <v>#N/A</v>
      </c>
      <c r="M294" t="e">
        <f t="shared" si="121"/>
        <v>#N/A</v>
      </c>
      <c r="N294" t="e">
        <f t="shared" si="122"/>
        <v>#N/A</v>
      </c>
      <c r="O294">
        <f t="shared" si="123"/>
        <v>1.000294</v>
      </c>
      <c r="P294" t="str">
        <f>IF(OR($A294="",INDEX(games!$H:$H,ROW())=""),"",INDEX(games!$H:$H,ROW()))</f>
        <v/>
      </c>
      <c r="Q294" t="str">
        <f t="shared" si="124"/>
        <v/>
      </c>
      <c r="T294">
        <f t="shared" si="125"/>
        <v>2013</v>
      </c>
      <c r="U294">
        <f t="shared" si="126"/>
        <v>2022</v>
      </c>
      <c r="V294">
        <f t="shared" si="127"/>
        <v>9</v>
      </c>
      <c r="W294" t="str">
        <f>IF(TRIM(INDEX(connections!$A:$A,ROW()))="","",TRIM(INDEX(connections!$A:$A,ROW())))</f>
        <v>Don't Starve</v>
      </c>
      <c r="X294" t="str">
        <f>IF($W294="","",TRIM(INDEX(connections!$B:$B,ROW())))</f>
        <v>Cult of the Lamb</v>
      </c>
      <c r="Y294">
        <f t="shared" si="128"/>
        <v>239</v>
      </c>
      <c r="Z294">
        <f t="shared" si="129"/>
        <v>171</v>
      </c>
      <c r="AA294" t="str">
        <f t="shared" si="130"/>
        <v>Yes</v>
      </c>
      <c r="AB294" t="str">
        <f t="shared" si="131"/>
        <v>Yes</v>
      </c>
      <c r="AC294">
        <f t="shared" si="132"/>
        <v>1</v>
      </c>
      <c r="AD294">
        <f t="shared" si="133"/>
        <v>0</v>
      </c>
      <c r="AE294" t="str">
        <f t="shared" si="134"/>
        <v/>
      </c>
      <c r="AG294">
        <f t="shared" si="135"/>
        <v>1</v>
      </c>
      <c r="AH294" t="str">
        <f t="shared" si="136"/>
        <v/>
      </c>
      <c r="AI294" t="str">
        <f t="shared" si="137"/>
        <v/>
      </c>
      <c r="AJ294" t="str">
        <f t="shared" si="138"/>
        <v/>
      </c>
      <c r="AK294">
        <f t="shared" si="139"/>
        <v>1.000294</v>
      </c>
      <c r="AL294" t="str">
        <f>IF($A294="","",INDEX(games!$J:$J,ROW())&amp;"")</f>
        <v/>
      </c>
    </row>
    <row r="295" spans="1:38" x14ac:dyDescent="0.25">
      <c r="A295" t="str">
        <f>IF(TRIM(INDEX(games!$A:$A,ROW()))="","",TRIM(INDEX(games!$A:$A,ROW())))</f>
        <v>Feed the Deep</v>
      </c>
      <c r="B295">
        <f>IF(OR($A295="",INDEX(games!$B:$B,ROW())=""),"",INDEX(games!$B:$B,ROW()))</f>
        <v>2024</v>
      </c>
      <c r="C295" t="str">
        <f>IF(OR($A295="",INDEX(games!$C:$C,ROW())=""),"",INDEX(games!$C:$C,ROW()))</f>
        <v>Strategy</v>
      </c>
      <c r="D295">
        <f t="shared" si="112"/>
        <v>2</v>
      </c>
      <c r="E295">
        <f t="shared" si="113"/>
        <v>2</v>
      </c>
      <c r="F295">
        <f t="shared" si="114"/>
        <v>23</v>
      </c>
      <c r="G295" t="e">
        <f t="shared" si="115"/>
        <v>#N/A</v>
      </c>
      <c r="H295" t="e">
        <f t="shared" si="116"/>
        <v>#N/A</v>
      </c>
      <c r="I295">
        <f t="shared" si="117"/>
        <v>2024</v>
      </c>
      <c r="J295">
        <f t="shared" si="118"/>
        <v>2.5289999999999999</v>
      </c>
      <c r="K295" t="e">
        <f t="shared" si="119"/>
        <v>#N/A</v>
      </c>
      <c r="L295" t="e">
        <f t="shared" si="120"/>
        <v>#N/A</v>
      </c>
      <c r="M295" t="e">
        <f t="shared" si="121"/>
        <v>#N/A</v>
      </c>
      <c r="N295" t="e">
        <f t="shared" si="122"/>
        <v>#N/A</v>
      </c>
      <c r="O295">
        <f t="shared" si="123"/>
        <v>2.0002949999999999</v>
      </c>
      <c r="P295" t="str">
        <f>IF(OR($A295="",INDEX(games!$H:$H,ROW())=""),"",INDEX(games!$H:$H,ROW()))</f>
        <v>Yes</v>
      </c>
      <c r="Q295">
        <f t="shared" si="124"/>
        <v>2.0002949999999999</v>
      </c>
      <c r="T295">
        <f t="shared" si="125"/>
        <v>2016</v>
      </c>
      <c r="U295">
        <f t="shared" si="126"/>
        <v>2022</v>
      </c>
      <c r="V295">
        <f t="shared" si="127"/>
        <v>6</v>
      </c>
      <c r="W295" t="str">
        <f>IF(TRIM(INDEX(connections!$A:$A,ROW()))="","",TRIM(INDEX(connections!$A:$A,ROW())))</f>
        <v>Enter the Gungeon</v>
      </c>
      <c r="X295" t="str">
        <f>IF($W295="","",TRIM(INDEX(connections!$B:$B,ROW())))</f>
        <v>Cult of the Lamb</v>
      </c>
      <c r="Y295">
        <f t="shared" si="128"/>
        <v>282</v>
      </c>
      <c r="Z295">
        <f t="shared" si="129"/>
        <v>171</v>
      </c>
      <c r="AA295" t="str">
        <f t="shared" si="130"/>
        <v>Yes</v>
      </c>
      <c r="AB295" t="str">
        <f t="shared" si="131"/>
        <v>Yes</v>
      </c>
      <c r="AC295">
        <f t="shared" si="132"/>
        <v>1</v>
      </c>
      <c r="AD295">
        <f t="shared" si="133"/>
        <v>0</v>
      </c>
      <c r="AE295" t="str">
        <f t="shared" si="134"/>
        <v/>
      </c>
      <c r="AG295">
        <f t="shared" si="135"/>
        <v>2</v>
      </c>
      <c r="AH295" t="str">
        <f t="shared" si="136"/>
        <v>Yes</v>
      </c>
      <c r="AI295">
        <f t="shared" si="137"/>
        <v>2</v>
      </c>
      <c r="AJ295">
        <f t="shared" si="138"/>
        <v>2.0002949999999999</v>
      </c>
      <c r="AK295" t="str">
        <f t="shared" si="139"/>
        <v/>
      </c>
      <c r="AL295" t="str">
        <f>IF($A295="","",INDEX(games!$J:$J,ROW())&amp;"")</f>
        <v>https://store.steampowered.com/app/2332260/Feed_the_Deep/</v>
      </c>
    </row>
    <row r="296" spans="1:38" x14ac:dyDescent="0.25">
      <c r="A296" t="str">
        <f>IF(TRIM(INDEX(games!$A:$A,ROW()))="","",TRIM(INDEX(games!$A:$A,ROW())))</f>
        <v>Fights in Tight Spaces</v>
      </c>
      <c r="B296">
        <f>IF(OR($A296="",INDEX(games!$B:$B,ROW())=""),"",INDEX(games!$B:$B,ROW()))</f>
        <v>2021</v>
      </c>
      <c r="C296" t="str">
        <f>IF(OR($A296="",INDEX(games!$C:$C,ROW())=""),"",INDEX(games!$C:$C,ROW()))</f>
        <v>Deckbuilder</v>
      </c>
      <c r="D296">
        <f t="shared" si="112"/>
        <v>5</v>
      </c>
      <c r="E296">
        <f t="shared" si="113"/>
        <v>3</v>
      </c>
      <c r="F296">
        <f t="shared" si="114"/>
        <v>24</v>
      </c>
      <c r="G296" t="e">
        <f t="shared" si="115"/>
        <v>#N/A</v>
      </c>
      <c r="H296" t="e">
        <f t="shared" si="116"/>
        <v>#N/A</v>
      </c>
      <c r="I296" t="e">
        <f t="shared" si="117"/>
        <v>#N/A</v>
      </c>
      <c r="J296" t="e">
        <f t="shared" si="118"/>
        <v>#N/A</v>
      </c>
      <c r="K296">
        <f t="shared" si="119"/>
        <v>2021</v>
      </c>
      <c r="L296">
        <f t="shared" si="120"/>
        <v>3.552</v>
      </c>
      <c r="M296" t="e">
        <f t="shared" si="121"/>
        <v>#N/A</v>
      </c>
      <c r="N296" t="e">
        <f t="shared" si="122"/>
        <v>#N/A</v>
      </c>
      <c r="O296">
        <f t="shared" si="123"/>
        <v>5.0002959999999996</v>
      </c>
      <c r="P296" t="str">
        <f>IF(OR($A296="",INDEX(games!$H:$H,ROW())=""),"",INDEX(games!$H:$H,ROW()))</f>
        <v>Yes</v>
      </c>
      <c r="Q296">
        <f t="shared" si="124"/>
        <v>5.0002959999999996</v>
      </c>
      <c r="T296">
        <f t="shared" si="125"/>
        <v>2019</v>
      </c>
      <c r="U296">
        <f t="shared" si="126"/>
        <v>2022</v>
      </c>
      <c r="V296">
        <f t="shared" si="127"/>
        <v>3</v>
      </c>
      <c r="W296" t="str">
        <f>IF(TRIM(INDEX(connections!$A:$A,ROW()))="","",TRIM(INDEX(connections!$A:$A,ROW())))</f>
        <v>Hades</v>
      </c>
      <c r="X296" t="str">
        <f>IF($W296="","",TRIM(INDEX(connections!$B:$B,ROW())))</f>
        <v>Cult of the Lamb</v>
      </c>
      <c r="Y296">
        <f t="shared" si="128"/>
        <v>359</v>
      </c>
      <c r="Z296">
        <f t="shared" si="129"/>
        <v>171</v>
      </c>
      <c r="AA296" t="str">
        <f t="shared" si="130"/>
        <v>Yes</v>
      </c>
      <c r="AB296" t="str">
        <f t="shared" si="131"/>
        <v>Yes</v>
      </c>
      <c r="AC296">
        <f t="shared" si="132"/>
        <v>1</v>
      </c>
      <c r="AD296">
        <f t="shared" si="133"/>
        <v>0</v>
      </c>
      <c r="AE296" t="str">
        <f t="shared" si="134"/>
        <v/>
      </c>
      <c r="AG296">
        <f t="shared" si="135"/>
        <v>3</v>
      </c>
      <c r="AH296" t="str">
        <f t="shared" si="136"/>
        <v>Yes</v>
      </c>
      <c r="AI296">
        <f t="shared" si="137"/>
        <v>3</v>
      </c>
      <c r="AJ296">
        <f t="shared" si="138"/>
        <v>3.0002960000000001</v>
      </c>
      <c r="AK296" t="str">
        <f t="shared" si="139"/>
        <v/>
      </c>
      <c r="AL296" t="str">
        <f>IF($A296="","",INDEX(games!$J:$J,ROW())&amp;"")</f>
        <v>https://store.steampowered.com/app/1265820/Fights_in_Tight_Spaces/</v>
      </c>
    </row>
    <row r="297" spans="1:38" x14ac:dyDescent="0.25">
      <c r="A297" t="str">
        <f>IF(TRIM(INDEX(games!$A:$A,ROW()))="","",TRIM(INDEX(games!$A:$A,ROW())))</f>
        <v>Final Fantasy Fables: Chocobo's Dungeon</v>
      </c>
      <c r="B297">
        <f>IF(OR($A297="",INDEX(games!$B:$B,ROW())=""),"",INDEX(games!$B:$B,ROW()))</f>
        <v>2007</v>
      </c>
      <c r="C297" t="str">
        <f>IF(OR($A297="",INDEX(games!$C:$C,ROW())=""),"",INDEX(games!$C:$C,ROW()))</f>
        <v>Traditional</v>
      </c>
      <c r="D297">
        <f t="shared" si="112"/>
        <v>2</v>
      </c>
      <c r="E297">
        <f t="shared" si="113"/>
        <v>4</v>
      </c>
      <c r="F297">
        <f t="shared" si="114"/>
        <v>25</v>
      </c>
      <c r="G297" t="e">
        <f t="shared" si="115"/>
        <v>#N/A</v>
      </c>
      <c r="H297" t="e">
        <f t="shared" si="116"/>
        <v>#N/A</v>
      </c>
      <c r="I297" t="e">
        <f t="shared" si="117"/>
        <v>#N/A</v>
      </c>
      <c r="J297" t="e">
        <f t="shared" si="118"/>
        <v>#N/A</v>
      </c>
      <c r="K297" t="e">
        <f t="shared" si="119"/>
        <v>#N/A</v>
      </c>
      <c r="L297" t="e">
        <f t="shared" si="120"/>
        <v>#N/A</v>
      </c>
      <c r="M297">
        <f t="shared" si="121"/>
        <v>2007</v>
      </c>
      <c r="N297">
        <f t="shared" si="122"/>
        <v>4.5750000000000002</v>
      </c>
      <c r="O297">
        <f t="shared" si="123"/>
        <v>2.0002970000000002</v>
      </c>
      <c r="P297" t="str">
        <f>IF(OR($A297="",INDEX(games!$H:$H,ROW())=""),"",INDEX(games!$H:$H,ROW()))</f>
        <v>Yes</v>
      </c>
      <c r="Q297">
        <f t="shared" si="124"/>
        <v>2.0002970000000002</v>
      </c>
      <c r="T297">
        <f t="shared" si="125"/>
        <v>2011</v>
      </c>
      <c r="U297">
        <f t="shared" si="126"/>
        <v>2022</v>
      </c>
      <c r="V297">
        <f t="shared" si="127"/>
        <v>11</v>
      </c>
      <c r="W297" t="str">
        <f>IF(TRIM(INDEX(connections!$A:$A,ROW()))="","",TRIM(INDEX(connections!$A:$A,ROW())))</f>
        <v>The Binding of Isaac</v>
      </c>
      <c r="X297" t="str">
        <f>IF($W297="","",TRIM(INDEX(connections!$B:$B,ROW())))</f>
        <v>Cult of the Lamb</v>
      </c>
      <c r="Y297">
        <f t="shared" si="128"/>
        <v>824</v>
      </c>
      <c r="Z297">
        <f t="shared" si="129"/>
        <v>171</v>
      </c>
      <c r="AA297" t="str">
        <f t="shared" si="130"/>
        <v>Yes</v>
      </c>
      <c r="AB297" t="str">
        <f t="shared" si="131"/>
        <v>Yes</v>
      </c>
      <c r="AC297">
        <f t="shared" si="132"/>
        <v>1</v>
      </c>
      <c r="AD297">
        <f t="shared" si="133"/>
        <v>0</v>
      </c>
      <c r="AE297" t="str">
        <f t="shared" si="134"/>
        <v/>
      </c>
      <c r="AG297">
        <f t="shared" si="135"/>
        <v>1</v>
      </c>
      <c r="AH297" t="str">
        <f t="shared" si="136"/>
        <v>Yes</v>
      </c>
      <c r="AI297">
        <f t="shared" si="137"/>
        <v>1</v>
      </c>
      <c r="AJ297">
        <f t="shared" si="138"/>
        <v>1.000297</v>
      </c>
      <c r="AK297" t="str">
        <f t="shared" si="139"/>
        <v/>
      </c>
      <c r="AL297" t="str">
        <f>IF($A297="","",INDEX(games!$J:$J,ROW())&amp;"")</f>
        <v/>
      </c>
    </row>
    <row r="298" spans="1:38" x14ac:dyDescent="0.25">
      <c r="A298" t="str">
        <f>IF(TRIM(INDEX(games!$A:$A,ROW()))="","",TRIM(INDEX(games!$A:$A,ROW())))</f>
        <v>Fish Fear Me</v>
      </c>
      <c r="B298">
        <f>IF(OR($A298="",INDEX(games!$B:$B,ROW())=""),"",INDEX(games!$B:$B,ROW()))</f>
        <v>2024</v>
      </c>
      <c r="C298" t="str">
        <f>IF(OR($A298="",INDEX(games!$C:$C,ROW())=""),"",INDEX(games!$C:$C,ROW()))</f>
        <v>Action</v>
      </c>
      <c r="D298">
        <f t="shared" si="112"/>
        <v>1</v>
      </c>
      <c r="E298">
        <f t="shared" si="113"/>
        <v>1</v>
      </c>
      <c r="F298">
        <f t="shared" si="114"/>
        <v>26</v>
      </c>
      <c r="G298">
        <f t="shared" si="115"/>
        <v>2024</v>
      </c>
      <c r="H298">
        <f t="shared" si="116"/>
        <v>1.5979999999999999</v>
      </c>
      <c r="I298" t="e">
        <f t="shared" si="117"/>
        <v>#N/A</v>
      </c>
      <c r="J298" t="e">
        <f t="shared" si="118"/>
        <v>#N/A</v>
      </c>
      <c r="K298" t="e">
        <f t="shared" si="119"/>
        <v>#N/A</v>
      </c>
      <c r="L298" t="e">
        <f t="shared" si="120"/>
        <v>#N/A</v>
      </c>
      <c r="M298" t="e">
        <f t="shared" si="121"/>
        <v>#N/A</v>
      </c>
      <c r="N298" t="e">
        <f t="shared" si="122"/>
        <v>#N/A</v>
      </c>
      <c r="O298">
        <f t="shared" si="123"/>
        <v>1.0002979999999999</v>
      </c>
      <c r="P298" t="str">
        <f>IF(OR($A298="",INDEX(games!$H:$H,ROW())=""),"",INDEX(games!$H:$H,ROW()))</f>
        <v>Yes</v>
      </c>
      <c r="Q298">
        <f t="shared" si="124"/>
        <v>1.0002979999999999</v>
      </c>
      <c r="T298">
        <f t="shared" si="125"/>
        <v>2012</v>
      </c>
      <c r="U298">
        <f t="shared" si="126"/>
        <v>2018</v>
      </c>
      <c r="V298">
        <f t="shared" si="127"/>
        <v>6</v>
      </c>
      <c r="W298" t="str">
        <f>IF(TRIM(INDEX(connections!$A:$A,ROW()))="","",TRIM(INDEX(connections!$A:$A,ROW())))</f>
        <v>FTL</v>
      </c>
      <c r="X298" t="str">
        <f>IF($W298="","",TRIM(INDEX(connections!$B:$B,ROW())))</f>
        <v>Cultist Simulator</v>
      </c>
      <c r="Y298">
        <f t="shared" si="128"/>
        <v>311</v>
      </c>
      <c r="Z298">
        <f t="shared" si="129"/>
        <v>172</v>
      </c>
      <c r="AA298" t="str">
        <f t="shared" si="130"/>
        <v>Yes</v>
      </c>
      <c r="AB298" t="str">
        <f t="shared" si="131"/>
        <v>Yes</v>
      </c>
      <c r="AC298">
        <f t="shared" si="132"/>
        <v>1</v>
      </c>
      <c r="AD298">
        <f t="shared" si="133"/>
        <v>0</v>
      </c>
      <c r="AE298" t="str">
        <f t="shared" si="134"/>
        <v/>
      </c>
      <c r="AG298">
        <f t="shared" si="135"/>
        <v>1</v>
      </c>
      <c r="AH298" t="str">
        <f t="shared" si="136"/>
        <v>Yes</v>
      </c>
      <c r="AI298">
        <f t="shared" si="137"/>
        <v>1</v>
      </c>
      <c r="AJ298">
        <f t="shared" si="138"/>
        <v>1.0002979999999999</v>
      </c>
      <c r="AK298" t="str">
        <f t="shared" si="139"/>
        <v/>
      </c>
      <c r="AL298" t="str">
        <f>IF($A298="","",INDEX(games!$J:$J,ROW())&amp;"")</f>
        <v>https://store.steampowered.com/app/3000120/FISH_FEAR_ME/</v>
      </c>
    </row>
    <row r="299" spans="1:38" x14ac:dyDescent="0.25">
      <c r="A299" t="str">
        <f>IF(TRIM(INDEX(games!$A:$A,ROW()))="","",TRIM(INDEX(games!$A:$A,ROW())))</f>
        <v>FLERP</v>
      </c>
      <c r="B299">
        <f>IF(OR($A299="",INDEX(games!$B:$B,ROW())=""),"",INDEX(games!$B:$B,ROW()))</f>
        <v>2022</v>
      </c>
      <c r="C299" t="str">
        <f>IF(OR($A299="",INDEX(games!$C:$C,ROW())=""),"",INDEX(games!$C:$C,ROW()))</f>
        <v>Action</v>
      </c>
      <c r="D299">
        <f t="shared" si="112"/>
        <v>2</v>
      </c>
      <c r="E299">
        <f t="shared" si="113"/>
        <v>1</v>
      </c>
      <c r="F299">
        <f t="shared" si="114"/>
        <v>27</v>
      </c>
      <c r="G299">
        <f t="shared" si="115"/>
        <v>2022</v>
      </c>
      <c r="H299">
        <f t="shared" si="116"/>
        <v>1.621</v>
      </c>
      <c r="I299" t="e">
        <f t="shared" si="117"/>
        <v>#N/A</v>
      </c>
      <c r="J299" t="e">
        <f t="shared" si="118"/>
        <v>#N/A</v>
      </c>
      <c r="K299" t="e">
        <f t="shared" si="119"/>
        <v>#N/A</v>
      </c>
      <c r="L299" t="e">
        <f t="shared" si="120"/>
        <v>#N/A</v>
      </c>
      <c r="M299" t="e">
        <f t="shared" si="121"/>
        <v>#N/A</v>
      </c>
      <c r="N299" t="e">
        <f t="shared" si="122"/>
        <v>#N/A</v>
      </c>
      <c r="O299">
        <f t="shared" si="123"/>
        <v>2.000299</v>
      </c>
      <c r="P299" t="str">
        <f>IF(OR($A299="",INDEX(games!$H:$H,ROW())=""),"",INDEX(games!$H:$H,ROW()))</f>
        <v/>
      </c>
      <c r="Q299" t="str">
        <f t="shared" si="124"/>
        <v/>
      </c>
      <c r="T299">
        <f t="shared" si="125"/>
        <v>2015</v>
      </c>
      <c r="U299">
        <f t="shared" si="126"/>
        <v>2018</v>
      </c>
      <c r="V299">
        <f t="shared" si="127"/>
        <v>3</v>
      </c>
      <c r="W299" t="str">
        <f>IF(TRIM(INDEX(connections!$A:$A,ROW()))="","",TRIM(INDEX(connections!$A:$A,ROW())))</f>
        <v>Sunless Sea</v>
      </c>
      <c r="X299" t="str">
        <f>IF($W299="","",TRIM(INDEX(connections!$B:$B,ROW())))</f>
        <v>Cultist Simulator</v>
      </c>
      <c r="Y299">
        <f t="shared" si="128"/>
        <v>789</v>
      </c>
      <c r="Z299">
        <f t="shared" si="129"/>
        <v>172</v>
      </c>
      <c r="AA299" t="str">
        <f t="shared" si="130"/>
        <v>Yes</v>
      </c>
      <c r="AB299" t="str">
        <f t="shared" si="131"/>
        <v>Yes</v>
      </c>
      <c r="AC299">
        <f t="shared" si="132"/>
        <v>1</v>
      </c>
      <c r="AD299">
        <f t="shared" si="133"/>
        <v>0</v>
      </c>
      <c r="AE299" t="str">
        <f t="shared" si="134"/>
        <v/>
      </c>
      <c r="AG299">
        <f t="shared" si="135"/>
        <v>2</v>
      </c>
      <c r="AH299" t="str">
        <f t="shared" si="136"/>
        <v/>
      </c>
      <c r="AI299" t="str">
        <f t="shared" si="137"/>
        <v/>
      </c>
      <c r="AJ299" t="str">
        <f t="shared" si="138"/>
        <v/>
      </c>
      <c r="AK299">
        <f t="shared" si="139"/>
        <v>2.000299</v>
      </c>
      <c r="AL299" t="str">
        <f>IF($A299="","",INDEX(games!$J:$J,ROW())&amp;"")</f>
        <v/>
      </c>
    </row>
    <row r="300" spans="1:38" x14ac:dyDescent="0.25">
      <c r="A300" t="str">
        <f>IF(TRIM(INDEX(games!$A:$A,ROW()))="","",TRIM(INDEX(games!$A:$A,ROW())))</f>
        <v>Flick Shot Rogues</v>
      </c>
      <c r="B300">
        <f>IF(OR($A300="",INDEX(games!$B:$B,ROW())=""),"",INDEX(games!$B:$B,ROW()))</f>
        <v>2025</v>
      </c>
      <c r="C300" t="str">
        <f>IF(OR($A300="",INDEX(games!$C:$C,ROW())=""),"",INDEX(games!$C:$C,ROW()))</f>
        <v>Strategy</v>
      </c>
      <c r="D300">
        <f t="shared" si="112"/>
        <v>0</v>
      </c>
      <c r="E300">
        <f t="shared" si="113"/>
        <v>2</v>
      </c>
      <c r="F300">
        <f t="shared" si="114"/>
        <v>28</v>
      </c>
      <c r="G300" t="e">
        <f t="shared" si="115"/>
        <v>#N/A</v>
      </c>
      <c r="H300" t="e">
        <f t="shared" si="116"/>
        <v>#N/A</v>
      </c>
      <c r="I300">
        <f t="shared" si="117"/>
        <v>2025</v>
      </c>
      <c r="J300">
        <f t="shared" si="118"/>
        <v>2.6440000000000001</v>
      </c>
      <c r="K300" t="e">
        <f t="shared" si="119"/>
        <v>#N/A</v>
      </c>
      <c r="L300" t="e">
        <f t="shared" si="120"/>
        <v>#N/A</v>
      </c>
      <c r="M300" t="e">
        <f t="shared" si="121"/>
        <v>#N/A</v>
      </c>
      <c r="N300" t="e">
        <f t="shared" si="122"/>
        <v>#N/A</v>
      </c>
      <c r="O300">
        <f t="shared" si="123"/>
        <v>2.9999999999999997E-4</v>
      </c>
      <c r="P300" t="str">
        <f>IF(OR($A300="",INDEX(games!$H:$H,ROW())=""),"",INDEX(games!$H:$H,ROW()))</f>
        <v>Yes</v>
      </c>
      <c r="Q300">
        <f t="shared" si="124"/>
        <v>2.9999999999999997E-4</v>
      </c>
      <c r="T300">
        <f t="shared" si="125"/>
        <v>2021</v>
      </c>
      <c r="U300">
        <f t="shared" si="126"/>
        <v>2024</v>
      </c>
      <c r="V300">
        <f t="shared" si="127"/>
        <v>3</v>
      </c>
      <c r="W300" t="str">
        <f>IF(TRIM(INDEX(connections!$A:$A,ROW()))="","",TRIM(INDEX(connections!$A:$A,ROW())))</f>
        <v>Luck be a Landlord</v>
      </c>
      <c r="X300" t="str">
        <f>IF($W300="","",TRIM(INDEX(connections!$B:$B,ROW())))</f>
        <v>Cupiclaw</v>
      </c>
      <c r="Y300">
        <f t="shared" si="128"/>
        <v>460</v>
      </c>
      <c r="Z300">
        <f t="shared" si="129"/>
        <v>173</v>
      </c>
      <c r="AA300" t="str">
        <f t="shared" si="130"/>
        <v>Yes</v>
      </c>
      <c r="AB300" t="str">
        <f t="shared" si="131"/>
        <v/>
      </c>
      <c r="AC300" t="str">
        <f t="shared" si="132"/>
        <v/>
      </c>
      <c r="AD300">
        <f t="shared" si="133"/>
        <v>0</v>
      </c>
      <c r="AE300" t="str">
        <f t="shared" si="134"/>
        <v/>
      </c>
      <c r="AG300">
        <f t="shared" si="135"/>
        <v>0</v>
      </c>
      <c r="AH300" t="str">
        <f t="shared" si="136"/>
        <v/>
      </c>
      <c r="AI300" t="str">
        <f t="shared" si="137"/>
        <v/>
      </c>
      <c r="AJ300" t="str">
        <f t="shared" si="138"/>
        <v/>
      </c>
      <c r="AK300" t="str">
        <f t="shared" si="139"/>
        <v/>
      </c>
      <c r="AL300" t="str">
        <f>IF($A300="","",INDEX(games!$J:$J,ROW())&amp;"")</f>
        <v>https://store.steampowered.com/app/2427450/Flick_Shot_Rogues/</v>
      </c>
    </row>
    <row r="301" spans="1:38" x14ac:dyDescent="0.25">
      <c r="A301" t="str">
        <f>IF(TRIM(INDEX(games!$A:$A,ROW()))="","",TRIM(INDEX(games!$A:$A,ROW())))</f>
        <v>Flinthook</v>
      </c>
      <c r="B301">
        <f>IF(OR($A301="",INDEX(games!$B:$B,ROW())=""),"",INDEX(games!$B:$B,ROW()))</f>
        <v>2017</v>
      </c>
      <c r="C301" t="str">
        <f>IF(OR($A301="",INDEX(games!$C:$C,ROW())=""),"",INDEX(games!$C:$C,ROW()))</f>
        <v>Action</v>
      </c>
      <c r="D301">
        <f t="shared" si="112"/>
        <v>2</v>
      </c>
      <c r="E301">
        <f t="shared" si="113"/>
        <v>1</v>
      </c>
      <c r="F301">
        <f t="shared" si="114"/>
        <v>29</v>
      </c>
      <c r="G301">
        <f t="shared" si="115"/>
        <v>2017</v>
      </c>
      <c r="H301">
        <f t="shared" si="116"/>
        <v>1.667</v>
      </c>
      <c r="I301" t="e">
        <f t="shared" si="117"/>
        <v>#N/A</v>
      </c>
      <c r="J301" t="e">
        <f t="shared" si="118"/>
        <v>#N/A</v>
      </c>
      <c r="K301" t="e">
        <f t="shared" si="119"/>
        <v>#N/A</v>
      </c>
      <c r="L301" t="e">
        <f t="shared" si="120"/>
        <v>#N/A</v>
      </c>
      <c r="M301" t="e">
        <f t="shared" si="121"/>
        <v>#N/A</v>
      </c>
      <c r="N301" t="e">
        <f t="shared" si="122"/>
        <v>#N/A</v>
      </c>
      <c r="O301">
        <f t="shared" si="123"/>
        <v>2.0003009999999999</v>
      </c>
      <c r="P301" t="str">
        <f>IF(OR($A301="",INDEX(games!$H:$H,ROW())=""),"",INDEX(games!$H:$H,ROW()))</f>
        <v>Yes</v>
      </c>
      <c r="Q301">
        <f t="shared" si="124"/>
        <v>2.0003009999999999</v>
      </c>
      <c r="T301">
        <f t="shared" si="125"/>
        <v>2016</v>
      </c>
      <c r="U301">
        <f t="shared" si="126"/>
        <v>2020</v>
      </c>
      <c r="V301">
        <f t="shared" si="127"/>
        <v>4</v>
      </c>
      <c r="W301" t="str">
        <f>IF(TRIM(INDEX(connections!$A:$A,ROW()))="","",TRIM(INDEX(connections!$A:$A,ROW())))</f>
        <v>Curious Expedition</v>
      </c>
      <c r="X301" t="str">
        <f>IF($W301="","",TRIM(INDEX(connections!$B:$B,ROW())))</f>
        <v>Curious Expedition 2</v>
      </c>
      <c r="Y301">
        <f t="shared" si="128"/>
        <v>174</v>
      </c>
      <c r="Z301">
        <f t="shared" si="129"/>
        <v>175</v>
      </c>
      <c r="AA301" t="str">
        <f t="shared" si="130"/>
        <v>Yes</v>
      </c>
      <c r="AB301" t="str">
        <f t="shared" si="131"/>
        <v/>
      </c>
      <c r="AC301" t="str">
        <f t="shared" si="132"/>
        <v/>
      </c>
      <c r="AD301">
        <f t="shared" si="133"/>
        <v>0</v>
      </c>
      <c r="AE301" t="str">
        <f t="shared" si="134"/>
        <v/>
      </c>
      <c r="AG301">
        <f t="shared" si="135"/>
        <v>2</v>
      </c>
      <c r="AH301" t="str">
        <f t="shared" si="136"/>
        <v>Yes</v>
      </c>
      <c r="AI301">
        <f t="shared" si="137"/>
        <v>2</v>
      </c>
      <c r="AJ301">
        <f t="shared" si="138"/>
        <v>2.0003009999999999</v>
      </c>
      <c r="AK301" t="str">
        <f t="shared" si="139"/>
        <v/>
      </c>
      <c r="AL301" t="str">
        <f>IF($A301="","",INDEX(games!$J:$J,ROW())&amp;"")</f>
        <v>https://store.steampowered.com/app/401710/Flinthook/</v>
      </c>
    </row>
    <row r="302" spans="1:38" x14ac:dyDescent="0.25">
      <c r="A302" t="str">
        <f>IF(TRIM(INDEX(games!$A:$A,ROW()))="","",TRIM(INDEX(games!$A:$A,ROW())))</f>
        <v>Fogpiercer</v>
      </c>
      <c r="B302">
        <f>IF(OR($A302="",INDEX(games!$B:$B,ROW())=""),"",INDEX(games!$B:$B,ROW()))</f>
        <v>2026</v>
      </c>
      <c r="C302" t="str">
        <f>IF(OR($A302="",INDEX(games!$C:$C,ROW())=""),"",INDEX(games!$C:$C,ROW()))</f>
        <v>Deckbuilder</v>
      </c>
      <c r="D302">
        <f t="shared" si="112"/>
        <v>4</v>
      </c>
      <c r="E302">
        <f t="shared" si="113"/>
        <v>3</v>
      </c>
      <c r="F302">
        <f t="shared" si="114"/>
        <v>30</v>
      </c>
      <c r="G302" t="e">
        <f t="shared" si="115"/>
        <v>#N/A</v>
      </c>
      <c r="H302" t="e">
        <f t="shared" si="116"/>
        <v>#N/A</v>
      </c>
      <c r="I302" t="e">
        <f t="shared" si="117"/>
        <v>#N/A</v>
      </c>
      <c r="J302" t="e">
        <f t="shared" si="118"/>
        <v>#N/A</v>
      </c>
      <c r="K302">
        <f t="shared" si="119"/>
        <v>2026</v>
      </c>
      <c r="L302">
        <f t="shared" si="120"/>
        <v>3.69</v>
      </c>
      <c r="M302" t="e">
        <f t="shared" si="121"/>
        <v>#N/A</v>
      </c>
      <c r="N302" t="e">
        <f t="shared" si="122"/>
        <v>#N/A</v>
      </c>
      <c r="O302">
        <f t="shared" si="123"/>
        <v>4.0003019999999996</v>
      </c>
      <c r="P302" t="str">
        <f>IF(OR($A302="",INDEX(games!$H:$H,ROW())=""),"",INDEX(games!$H:$H,ROW()))</f>
        <v/>
      </c>
      <c r="Q302" t="str">
        <f t="shared" si="124"/>
        <v/>
      </c>
      <c r="T302">
        <f t="shared" si="125"/>
        <v>2023</v>
      </c>
      <c r="U302">
        <f t="shared" si="126"/>
        <v>2026</v>
      </c>
      <c r="V302">
        <f t="shared" si="127"/>
        <v>3</v>
      </c>
      <c r="W302" t="str">
        <f>IF(TRIM(INDEX(connections!$A:$A,ROW()))="","",TRIM(INDEX(connections!$A:$A,ROW())))</f>
        <v>Death Must Die</v>
      </c>
      <c r="X302" t="str">
        <f>IF($W302="","",TRIM(INDEX(connections!$B:$B,ROW())))</f>
        <v>Curse of Pirates</v>
      </c>
      <c r="Y302">
        <f t="shared" si="128"/>
        <v>193</v>
      </c>
      <c r="Z302">
        <f t="shared" si="129"/>
        <v>176</v>
      </c>
      <c r="AA302" t="str">
        <f t="shared" si="130"/>
        <v>Yes</v>
      </c>
      <c r="AB302" t="str">
        <f t="shared" si="131"/>
        <v/>
      </c>
      <c r="AC302" t="str">
        <f t="shared" si="132"/>
        <v/>
      </c>
      <c r="AD302">
        <f t="shared" si="133"/>
        <v>0</v>
      </c>
      <c r="AE302" t="str">
        <f t="shared" si="134"/>
        <v/>
      </c>
      <c r="AG302">
        <f t="shared" si="135"/>
        <v>4</v>
      </c>
      <c r="AH302" t="str">
        <f t="shared" si="136"/>
        <v/>
      </c>
      <c r="AI302" t="str">
        <f t="shared" si="137"/>
        <v/>
      </c>
      <c r="AJ302" t="str">
        <f t="shared" si="138"/>
        <v/>
      </c>
      <c r="AK302">
        <f t="shared" si="139"/>
        <v>4.0003019999999996</v>
      </c>
      <c r="AL302" t="str">
        <f>IF($A302="","",INDEX(games!$J:$J,ROW())&amp;"")</f>
        <v>https://store.steampowered.com/app/3219010/Fogpiercer/</v>
      </c>
    </row>
    <row r="303" spans="1:38" x14ac:dyDescent="0.25">
      <c r="A303" t="str">
        <f>IF(TRIM(INDEX(games!$A:$A,ROW()))="","",TRIM(INDEX(games!$A:$A,ROW())))</f>
        <v>Footgun: Underground</v>
      </c>
      <c r="B303">
        <f>IF(OR($A303="",INDEX(games!$B:$B,ROW())=""),"",INDEX(games!$B:$B,ROW()))</f>
        <v>2024</v>
      </c>
      <c r="C303" t="str">
        <f>IF(OR($A303="",INDEX(games!$C:$C,ROW())=""),"",INDEX(games!$C:$C,ROW()))</f>
        <v>Action</v>
      </c>
      <c r="D303">
        <f t="shared" si="112"/>
        <v>3</v>
      </c>
      <c r="E303">
        <f t="shared" si="113"/>
        <v>1</v>
      </c>
      <c r="F303">
        <f t="shared" si="114"/>
        <v>31</v>
      </c>
      <c r="G303">
        <f t="shared" si="115"/>
        <v>2024</v>
      </c>
      <c r="H303">
        <f t="shared" si="116"/>
        <v>1.7130000000000001</v>
      </c>
      <c r="I303" t="e">
        <f t="shared" si="117"/>
        <v>#N/A</v>
      </c>
      <c r="J303" t="e">
        <f t="shared" si="118"/>
        <v>#N/A</v>
      </c>
      <c r="K303" t="e">
        <f t="shared" si="119"/>
        <v>#N/A</v>
      </c>
      <c r="L303" t="e">
        <f t="shared" si="120"/>
        <v>#N/A</v>
      </c>
      <c r="M303" t="e">
        <f t="shared" si="121"/>
        <v>#N/A</v>
      </c>
      <c r="N303" t="e">
        <f t="shared" si="122"/>
        <v>#N/A</v>
      </c>
      <c r="O303">
        <f t="shared" si="123"/>
        <v>3.0003030000000002</v>
      </c>
      <c r="P303" t="str">
        <f>IF(OR($A303="",INDEX(games!$H:$H,ROW())=""),"",INDEX(games!$H:$H,ROW()))</f>
        <v>Yes</v>
      </c>
      <c r="Q303">
        <f t="shared" si="124"/>
        <v>3.0003030000000002</v>
      </c>
      <c r="T303">
        <f t="shared" si="125"/>
        <v>2019</v>
      </c>
      <c r="U303">
        <f t="shared" si="126"/>
        <v>2026</v>
      </c>
      <c r="V303">
        <f t="shared" si="127"/>
        <v>7</v>
      </c>
      <c r="W303" t="str">
        <f>IF(TRIM(INDEX(connections!$A:$A,ROW()))="","",TRIM(INDEX(connections!$A:$A,ROW())))</f>
        <v>Hades</v>
      </c>
      <c r="X303" t="str">
        <f>IF($W303="","",TRIM(INDEX(connections!$B:$B,ROW())))</f>
        <v>Curse of Pirates</v>
      </c>
      <c r="Y303">
        <f t="shared" si="128"/>
        <v>359</v>
      </c>
      <c r="Z303">
        <f t="shared" si="129"/>
        <v>176</v>
      </c>
      <c r="AA303" t="str">
        <f t="shared" si="130"/>
        <v>Yes</v>
      </c>
      <c r="AB303" t="str">
        <f t="shared" si="131"/>
        <v/>
      </c>
      <c r="AC303" t="str">
        <f t="shared" si="132"/>
        <v/>
      </c>
      <c r="AD303">
        <f t="shared" si="133"/>
        <v>0</v>
      </c>
      <c r="AE303" t="str">
        <f t="shared" si="134"/>
        <v/>
      </c>
      <c r="AG303">
        <f t="shared" si="135"/>
        <v>3</v>
      </c>
      <c r="AH303" t="str">
        <f t="shared" si="136"/>
        <v>Yes</v>
      </c>
      <c r="AI303">
        <f t="shared" si="137"/>
        <v>3</v>
      </c>
      <c r="AJ303">
        <f t="shared" si="138"/>
        <v>3.0003030000000002</v>
      </c>
      <c r="AK303" t="str">
        <f t="shared" si="139"/>
        <v/>
      </c>
      <c r="AL303" t="str">
        <f>IF($A303="","",INDEX(games!$J:$J,ROW())&amp;"")</f>
        <v>https://store.steampowered.com/app/2206240/Footgun_Underground/</v>
      </c>
    </row>
    <row r="304" spans="1:38" x14ac:dyDescent="0.25">
      <c r="A304" t="str">
        <f>IF(TRIM(INDEX(games!$A:$A,ROW()))="","",TRIM(INDEX(games!$A:$A,ROW())))</f>
        <v>For the King</v>
      </c>
      <c r="B304">
        <f>IF(OR($A304="",INDEX(games!$B:$B,ROW())=""),"",INDEX(games!$B:$B,ROW()))</f>
        <v>2018</v>
      </c>
      <c r="C304" t="str">
        <f>IF(OR($A304="",INDEX(games!$C:$C,ROW())=""),"",INDEX(games!$C:$C,ROW()))</f>
        <v>Strategy</v>
      </c>
      <c r="D304">
        <f t="shared" si="112"/>
        <v>3</v>
      </c>
      <c r="E304">
        <f t="shared" si="113"/>
        <v>2</v>
      </c>
      <c r="F304">
        <f t="shared" si="114"/>
        <v>32</v>
      </c>
      <c r="G304" t="e">
        <f t="shared" si="115"/>
        <v>#N/A</v>
      </c>
      <c r="H304" t="e">
        <f t="shared" si="116"/>
        <v>#N/A</v>
      </c>
      <c r="I304">
        <f t="shared" si="117"/>
        <v>2018</v>
      </c>
      <c r="J304">
        <f t="shared" si="118"/>
        <v>2.7359999999999998</v>
      </c>
      <c r="K304" t="e">
        <f t="shared" si="119"/>
        <v>#N/A</v>
      </c>
      <c r="L304" t="e">
        <f t="shared" si="120"/>
        <v>#N/A</v>
      </c>
      <c r="M304" t="e">
        <f t="shared" si="121"/>
        <v>#N/A</v>
      </c>
      <c r="N304" t="e">
        <f t="shared" si="122"/>
        <v>#N/A</v>
      </c>
      <c r="O304">
        <f t="shared" si="123"/>
        <v>3.0003039999999999</v>
      </c>
      <c r="P304" t="str">
        <f>IF(OR($A304="",INDEX(games!$H:$H,ROW())=""),"",INDEX(games!$H:$H,ROW()))</f>
        <v>Yes</v>
      </c>
      <c r="Q304">
        <f t="shared" si="124"/>
        <v>3.0003039999999999</v>
      </c>
      <c r="T304">
        <f t="shared" si="125"/>
        <v>2021</v>
      </c>
      <c r="U304">
        <f t="shared" si="126"/>
        <v>2026</v>
      </c>
      <c r="V304">
        <f t="shared" si="127"/>
        <v>5</v>
      </c>
      <c r="W304" t="str">
        <f>IF(TRIM(INDEX(connections!$A:$A,ROW()))="","",TRIM(INDEX(connections!$A:$A,ROW())))</f>
        <v>Vampire Survivors</v>
      </c>
      <c r="X304" t="str">
        <f>IF($W304="","",TRIM(INDEX(connections!$B:$B,ROW())))</f>
        <v>Curse of Pirates</v>
      </c>
      <c r="Y304">
        <f t="shared" si="128"/>
        <v>898</v>
      </c>
      <c r="Z304">
        <f t="shared" si="129"/>
        <v>176</v>
      </c>
      <c r="AA304" t="str">
        <f t="shared" si="130"/>
        <v>Yes</v>
      </c>
      <c r="AB304" t="str">
        <f t="shared" si="131"/>
        <v/>
      </c>
      <c r="AC304" t="str">
        <f t="shared" si="132"/>
        <v/>
      </c>
      <c r="AD304">
        <f t="shared" si="133"/>
        <v>0</v>
      </c>
      <c r="AE304" t="str">
        <f t="shared" si="134"/>
        <v/>
      </c>
      <c r="AG304">
        <f t="shared" si="135"/>
        <v>3</v>
      </c>
      <c r="AH304" t="str">
        <f t="shared" si="136"/>
        <v>Yes</v>
      </c>
      <c r="AI304">
        <f t="shared" si="137"/>
        <v>3</v>
      </c>
      <c r="AJ304">
        <f t="shared" si="138"/>
        <v>3.0003039999999999</v>
      </c>
      <c r="AK304" t="str">
        <f t="shared" si="139"/>
        <v/>
      </c>
      <c r="AL304" t="str">
        <f>IF($A304="","",INDEX(games!$J:$J,ROW())&amp;"")</f>
        <v>https://store.steampowered.com/app/527230/For_The_King/</v>
      </c>
    </row>
    <row r="305" spans="1:38" x14ac:dyDescent="0.25">
      <c r="A305" t="str">
        <f>IF(TRIM(INDEX(games!$A:$A,ROW()))="","",TRIM(INDEX(games!$A:$A,ROW())))</f>
        <v>For the King 2</v>
      </c>
      <c r="B305">
        <f>IF(OR($A305="",INDEX(games!$B:$B,ROW())=""),"",INDEX(games!$B:$B,ROW()))</f>
        <v>2023</v>
      </c>
      <c r="C305" t="str">
        <f>IF(OR($A305="",INDEX(games!$C:$C,ROW())=""),"",INDEX(games!$C:$C,ROW()))</f>
        <v>Strategy</v>
      </c>
      <c r="D305">
        <f t="shared" si="112"/>
        <v>1</v>
      </c>
      <c r="E305">
        <f t="shared" si="113"/>
        <v>2</v>
      </c>
      <c r="F305">
        <f t="shared" si="114"/>
        <v>33</v>
      </c>
      <c r="G305" t="e">
        <f t="shared" si="115"/>
        <v>#N/A</v>
      </c>
      <c r="H305" t="e">
        <f t="shared" si="116"/>
        <v>#N/A</v>
      </c>
      <c r="I305">
        <f t="shared" si="117"/>
        <v>2023</v>
      </c>
      <c r="J305">
        <f t="shared" si="118"/>
        <v>2.7589999999999999</v>
      </c>
      <c r="K305" t="e">
        <f t="shared" si="119"/>
        <v>#N/A</v>
      </c>
      <c r="L305" t="e">
        <f t="shared" si="120"/>
        <v>#N/A</v>
      </c>
      <c r="M305" t="e">
        <f t="shared" si="121"/>
        <v>#N/A</v>
      </c>
      <c r="N305" t="e">
        <f t="shared" si="122"/>
        <v>#N/A</v>
      </c>
      <c r="O305">
        <f t="shared" si="123"/>
        <v>1.000305</v>
      </c>
      <c r="P305" t="str">
        <f>IF(OR($A305="",INDEX(games!$H:$H,ROW())=""),"",INDEX(games!$H:$H,ROW()))</f>
        <v>Yes</v>
      </c>
      <c r="Q305">
        <f t="shared" si="124"/>
        <v>1.000305</v>
      </c>
      <c r="T305">
        <f t="shared" si="125"/>
        <v>2015</v>
      </c>
      <c r="U305">
        <f t="shared" si="126"/>
        <v>2020</v>
      </c>
      <c r="V305">
        <f t="shared" si="127"/>
        <v>5</v>
      </c>
      <c r="W305" t="str">
        <f>IF(TRIM(INDEX(connections!$A:$A,ROW()))="","",TRIM(INDEX(connections!$A:$A,ROW())))</f>
        <v>Darkest Dungeon</v>
      </c>
      <c r="X305" t="str">
        <f>IF($W305="","",TRIM(INDEX(connections!$B:$B,ROW())))</f>
        <v>Curse of the Dead Gods</v>
      </c>
      <c r="Y305">
        <f t="shared" si="128"/>
        <v>184</v>
      </c>
      <c r="Z305">
        <f t="shared" si="129"/>
        <v>177</v>
      </c>
      <c r="AA305" t="str">
        <f t="shared" si="130"/>
        <v>Yes</v>
      </c>
      <c r="AB305" t="str">
        <f t="shared" si="131"/>
        <v>Yes</v>
      </c>
      <c r="AC305">
        <f t="shared" si="132"/>
        <v>1</v>
      </c>
      <c r="AD305">
        <f t="shared" si="133"/>
        <v>1</v>
      </c>
      <c r="AE305" t="str">
        <f t="shared" si="134"/>
        <v/>
      </c>
      <c r="AG305">
        <f t="shared" si="135"/>
        <v>1</v>
      </c>
      <c r="AH305" t="str">
        <f t="shared" si="136"/>
        <v>Yes</v>
      </c>
      <c r="AI305">
        <f t="shared" si="137"/>
        <v>1</v>
      </c>
      <c r="AJ305">
        <f t="shared" si="138"/>
        <v>1.000305</v>
      </c>
      <c r="AK305" t="str">
        <f t="shared" si="139"/>
        <v/>
      </c>
      <c r="AL305" t="str">
        <f>IF($A305="","",INDEX(games!$J:$J,ROW())&amp;"")</f>
        <v>https://store.steampowered.com/app/1676840/For_The_King_II/</v>
      </c>
    </row>
    <row r="306" spans="1:38" x14ac:dyDescent="0.25">
      <c r="A306" t="str">
        <f>IF(TRIM(INDEX(games!$A:$A,ROW()))="","",TRIM(INDEX(games!$A:$A,ROW())))</f>
        <v>For The Warp</v>
      </c>
      <c r="B306">
        <f>IF(OR($A306="",INDEX(games!$B:$B,ROW())=""),"",INDEX(games!$B:$B,ROW()))</f>
        <v>2020</v>
      </c>
      <c r="C306" t="str">
        <f>IF(OR($A306="",INDEX(games!$C:$C,ROW())=""),"",INDEX(games!$C:$C,ROW()))</f>
        <v>Deckbuilder</v>
      </c>
      <c r="D306">
        <f t="shared" si="112"/>
        <v>3</v>
      </c>
      <c r="E306">
        <f t="shared" si="113"/>
        <v>3</v>
      </c>
      <c r="F306">
        <f t="shared" si="114"/>
        <v>0</v>
      </c>
      <c r="G306" t="e">
        <f t="shared" si="115"/>
        <v>#N/A</v>
      </c>
      <c r="H306" t="e">
        <f t="shared" si="116"/>
        <v>#N/A</v>
      </c>
      <c r="I306" t="e">
        <f t="shared" si="117"/>
        <v>#N/A</v>
      </c>
      <c r="J306" t="e">
        <f t="shared" si="118"/>
        <v>#N/A</v>
      </c>
      <c r="K306">
        <f t="shared" si="119"/>
        <v>2020</v>
      </c>
      <c r="L306">
        <f t="shared" si="120"/>
        <v>3</v>
      </c>
      <c r="M306" t="e">
        <f t="shared" si="121"/>
        <v>#N/A</v>
      </c>
      <c r="N306" t="e">
        <f t="shared" si="122"/>
        <v>#N/A</v>
      </c>
      <c r="O306">
        <f t="shared" si="123"/>
        <v>3.0003060000000001</v>
      </c>
      <c r="P306" t="str">
        <f>IF(OR($A306="",INDEX(games!$H:$H,ROW())=""),"",INDEX(games!$H:$H,ROW()))</f>
        <v>Yes</v>
      </c>
      <c r="Q306">
        <f t="shared" si="124"/>
        <v>3.0003060000000001</v>
      </c>
      <c r="T306">
        <f t="shared" si="125"/>
        <v>1996</v>
      </c>
      <c r="U306">
        <f t="shared" si="126"/>
        <v>2020</v>
      </c>
      <c r="V306">
        <f t="shared" si="127"/>
        <v>24</v>
      </c>
      <c r="W306" t="str">
        <f>IF(TRIM(INDEX(connections!$A:$A,ROW()))="","",TRIM(INDEX(connections!$A:$A,ROW())))</f>
        <v>Diablo</v>
      </c>
      <c r="X306" t="str">
        <f>IF($W306="","",TRIM(INDEX(connections!$B:$B,ROW())))</f>
        <v>Curse of the Dead Gods</v>
      </c>
      <c r="Y306">
        <f t="shared" si="128"/>
        <v>217</v>
      </c>
      <c r="Z306">
        <f t="shared" si="129"/>
        <v>177</v>
      </c>
      <c r="AA306" t="str">
        <f t="shared" si="130"/>
        <v>Yes</v>
      </c>
      <c r="AB306" t="str">
        <f t="shared" si="131"/>
        <v>Yes</v>
      </c>
      <c r="AC306">
        <f t="shared" si="132"/>
        <v>1</v>
      </c>
      <c r="AD306">
        <f t="shared" si="133"/>
        <v>0</v>
      </c>
      <c r="AE306" t="str">
        <f t="shared" si="134"/>
        <v/>
      </c>
      <c r="AG306">
        <f t="shared" si="135"/>
        <v>3</v>
      </c>
      <c r="AH306" t="str">
        <f t="shared" si="136"/>
        <v>Yes</v>
      </c>
      <c r="AI306">
        <f t="shared" si="137"/>
        <v>3</v>
      </c>
      <c r="AJ306">
        <f t="shared" si="138"/>
        <v>3.0003060000000001</v>
      </c>
      <c r="AK306" t="str">
        <f t="shared" si="139"/>
        <v/>
      </c>
      <c r="AL306" t="str">
        <f>IF($A306="","",INDEX(games!$J:$J,ROW())&amp;"")</f>
        <v>https://store.steampowered.com/app/1201830/For_The_Warp/</v>
      </c>
    </row>
    <row r="307" spans="1:38" x14ac:dyDescent="0.25">
      <c r="A307" t="str">
        <f>IF(TRIM(INDEX(games!$A:$A,ROW()))="","",TRIM(INDEX(games!$A:$A,ROW())))</f>
        <v>Forestrike</v>
      </c>
      <c r="B307">
        <f>IF(OR($A307="",INDEX(games!$B:$B,ROW())=""),"",INDEX(games!$B:$B,ROW()))</f>
        <v>2025</v>
      </c>
      <c r="C307" t="str">
        <f>IF(OR($A307="",INDEX(games!$C:$C,ROW())=""),"",INDEX(games!$C:$C,ROW()))</f>
        <v>Action</v>
      </c>
      <c r="D307">
        <f t="shared" si="112"/>
        <v>0</v>
      </c>
      <c r="E307">
        <f t="shared" si="113"/>
        <v>1</v>
      </c>
      <c r="F307">
        <f t="shared" si="114"/>
        <v>1</v>
      </c>
      <c r="G307">
        <f t="shared" si="115"/>
        <v>2025</v>
      </c>
      <c r="H307">
        <f t="shared" si="116"/>
        <v>1.0229999999999999</v>
      </c>
      <c r="I307" t="e">
        <f t="shared" si="117"/>
        <v>#N/A</v>
      </c>
      <c r="J307" t="e">
        <f t="shared" si="118"/>
        <v>#N/A</v>
      </c>
      <c r="K307" t="e">
        <f t="shared" si="119"/>
        <v>#N/A</v>
      </c>
      <c r="L307" t="e">
        <f t="shared" si="120"/>
        <v>#N/A</v>
      </c>
      <c r="M307" t="e">
        <f t="shared" si="121"/>
        <v>#N/A</v>
      </c>
      <c r="N307" t="e">
        <f t="shared" si="122"/>
        <v>#N/A</v>
      </c>
      <c r="O307">
        <f t="shared" si="123"/>
        <v>3.0699999999999998E-4</v>
      </c>
      <c r="P307" t="str">
        <f>IF(OR($A307="",INDEX(games!$H:$H,ROW())=""),"",INDEX(games!$H:$H,ROW()))</f>
        <v/>
      </c>
      <c r="Q307" t="str">
        <f t="shared" si="124"/>
        <v/>
      </c>
      <c r="T307">
        <f t="shared" si="125"/>
        <v>2019</v>
      </c>
      <c r="U307">
        <f t="shared" si="126"/>
        <v>2020</v>
      </c>
      <c r="V307">
        <f t="shared" si="127"/>
        <v>1</v>
      </c>
      <c r="W307" t="str">
        <f>IF(TRIM(INDEX(connections!$A:$A,ROW()))="","",TRIM(INDEX(connections!$A:$A,ROW())))</f>
        <v>Hades</v>
      </c>
      <c r="X307" t="str">
        <f>IF($W307="","",TRIM(INDEX(connections!$B:$B,ROW())))</f>
        <v>Curse of the Dead Gods</v>
      </c>
      <c r="Y307">
        <f t="shared" si="128"/>
        <v>359</v>
      </c>
      <c r="Z307">
        <f t="shared" si="129"/>
        <v>177</v>
      </c>
      <c r="AA307" t="str">
        <f t="shared" si="130"/>
        <v>Yes</v>
      </c>
      <c r="AB307" t="str">
        <f t="shared" si="131"/>
        <v>Yes</v>
      </c>
      <c r="AC307">
        <f t="shared" si="132"/>
        <v>1</v>
      </c>
      <c r="AD307">
        <f t="shared" si="133"/>
        <v>0</v>
      </c>
      <c r="AE307" t="str">
        <f t="shared" si="134"/>
        <v/>
      </c>
      <c r="AG307">
        <f t="shared" si="135"/>
        <v>0</v>
      </c>
      <c r="AH307" t="str">
        <f t="shared" si="136"/>
        <v/>
      </c>
      <c r="AI307" t="str">
        <f t="shared" si="137"/>
        <v/>
      </c>
      <c r="AJ307" t="str">
        <f t="shared" si="138"/>
        <v/>
      </c>
      <c r="AK307" t="str">
        <f t="shared" si="139"/>
        <v/>
      </c>
      <c r="AL307" t="str">
        <f>IF($A307="","",INDEX(games!$J:$J,ROW())&amp;"")</f>
        <v/>
      </c>
    </row>
    <row r="308" spans="1:38" x14ac:dyDescent="0.25">
      <c r="A308" t="str">
        <f>IF(TRIM(INDEX(games!$A:$A,ROW()))="","",TRIM(INDEX(games!$A:$A,ROW())))</f>
        <v>Forward: Escape the Fold</v>
      </c>
      <c r="B308">
        <f>IF(OR($A308="",INDEX(games!$B:$B,ROW())=""),"",INDEX(games!$B:$B,ROW()))</f>
        <v>2022</v>
      </c>
      <c r="C308" t="str">
        <f>IF(OR($A308="",INDEX(games!$C:$C,ROW())=""),"",INDEX(games!$C:$C,ROW()))</f>
        <v>Strategy</v>
      </c>
      <c r="D308">
        <f t="shared" si="112"/>
        <v>4</v>
      </c>
      <c r="E308">
        <f t="shared" si="113"/>
        <v>2</v>
      </c>
      <c r="F308">
        <f t="shared" si="114"/>
        <v>2</v>
      </c>
      <c r="G308" t="e">
        <f t="shared" si="115"/>
        <v>#N/A</v>
      </c>
      <c r="H308" t="e">
        <f t="shared" si="116"/>
        <v>#N/A</v>
      </c>
      <c r="I308">
        <f t="shared" si="117"/>
        <v>2022</v>
      </c>
      <c r="J308">
        <f t="shared" si="118"/>
        <v>2.0459999999999998</v>
      </c>
      <c r="K308" t="e">
        <f t="shared" si="119"/>
        <v>#N/A</v>
      </c>
      <c r="L308" t="e">
        <f t="shared" si="120"/>
        <v>#N/A</v>
      </c>
      <c r="M308" t="e">
        <f t="shared" si="121"/>
        <v>#N/A</v>
      </c>
      <c r="N308" t="e">
        <f t="shared" si="122"/>
        <v>#N/A</v>
      </c>
      <c r="O308">
        <f t="shared" si="123"/>
        <v>4.0003080000000004</v>
      </c>
      <c r="P308" t="str">
        <f>IF(OR($A308="",INDEX(games!$H:$H,ROW())=""),"",INDEX(games!$H:$H,ROW()))</f>
        <v>Yes</v>
      </c>
      <c r="Q308">
        <f t="shared" si="124"/>
        <v>4.0003080000000004</v>
      </c>
      <c r="T308">
        <f t="shared" si="125"/>
        <v>2023</v>
      </c>
      <c r="U308">
        <f t="shared" si="126"/>
        <v>2026</v>
      </c>
      <c r="V308">
        <f t="shared" si="127"/>
        <v>3</v>
      </c>
      <c r="W308" t="str">
        <f>IF(TRIM(INDEX(connections!$A:$A,ROW()))="","",TRIM(INDEX(connections!$A:$A,ROW())))</f>
        <v>Balatro</v>
      </c>
      <c r="X308" t="str">
        <f>IF($W308="","",TRIM(INDEX(connections!$B:$B,ROW())))</f>
        <v>Cursed Words</v>
      </c>
      <c r="Y308">
        <f t="shared" si="128"/>
        <v>55</v>
      </c>
      <c r="Z308">
        <f t="shared" si="129"/>
        <v>178</v>
      </c>
      <c r="AA308" t="str">
        <f t="shared" si="130"/>
        <v>Yes</v>
      </c>
      <c r="AB308" t="str">
        <f t="shared" si="131"/>
        <v/>
      </c>
      <c r="AC308" t="str">
        <f t="shared" si="132"/>
        <v/>
      </c>
      <c r="AD308">
        <f t="shared" si="133"/>
        <v>1</v>
      </c>
      <c r="AE308" t="str">
        <f t="shared" si="134"/>
        <v/>
      </c>
      <c r="AG308">
        <f t="shared" si="135"/>
        <v>3</v>
      </c>
      <c r="AH308" t="str">
        <f t="shared" si="136"/>
        <v>Yes</v>
      </c>
      <c r="AI308">
        <f t="shared" si="137"/>
        <v>3</v>
      </c>
      <c r="AJ308">
        <f t="shared" si="138"/>
        <v>3.000308</v>
      </c>
      <c r="AK308" t="str">
        <f t="shared" si="139"/>
        <v/>
      </c>
      <c r="AL308" t="str">
        <f>IF($A308="","",INDEX(games!$J:$J,ROW())&amp;"")</f>
        <v>https://store.steampowered.com/app/1766390/FORWARD_Escape_the_Fold__Ultimate_Edition/</v>
      </c>
    </row>
    <row r="309" spans="1:38" x14ac:dyDescent="0.25">
      <c r="A309" t="str">
        <f>IF(TRIM(INDEX(games!$A:$A,ROW()))="","",TRIM(INDEX(games!$A:$A,ROW())))</f>
        <v>Freaky Awesome</v>
      </c>
      <c r="B309">
        <f>IF(OR($A309="",INDEX(games!$B:$B,ROW())=""),"",INDEX(games!$B:$B,ROW()))</f>
        <v>2017</v>
      </c>
      <c r="C309" t="str">
        <f>IF(OR($A309="",INDEX(games!$C:$C,ROW())=""),"",INDEX(games!$C:$C,ROW()))</f>
        <v>Action</v>
      </c>
      <c r="D309">
        <f t="shared" si="112"/>
        <v>1</v>
      </c>
      <c r="E309">
        <f t="shared" si="113"/>
        <v>1</v>
      </c>
      <c r="F309">
        <f t="shared" si="114"/>
        <v>3</v>
      </c>
      <c r="G309">
        <f t="shared" si="115"/>
        <v>2017</v>
      </c>
      <c r="H309">
        <f t="shared" si="116"/>
        <v>1.069</v>
      </c>
      <c r="I309" t="e">
        <f t="shared" si="117"/>
        <v>#N/A</v>
      </c>
      <c r="J309" t="e">
        <f t="shared" si="118"/>
        <v>#N/A</v>
      </c>
      <c r="K309" t="e">
        <f t="shared" si="119"/>
        <v>#N/A</v>
      </c>
      <c r="L309" t="e">
        <f t="shared" si="120"/>
        <v>#N/A</v>
      </c>
      <c r="M309" t="e">
        <f t="shared" si="121"/>
        <v>#N/A</v>
      </c>
      <c r="N309" t="e">
        <f t="shared" si="122"/>
        <v>#N/A</v>
      </c>
      <c r="O309">
        <f t="shared" si="123"/>
        <v>1.0003089999999999</v>
      </c>
      <c r="P309" t="str">
        <f>IF(OR($A309="",INDEX(games!$H:$H,ROW())=""),"",INDEX(games!$H:$H,ROW()))</f>
        <v>Yes</v>
      </c>
      <c r="Q309">
        <f t="shared" si="124"/>
        <v>1.0003089999999999</v>
      </c>
      <c r="T309">
        <f t="shared" si="125"/>
        <v>2021</v>
      </c>
      <c r="U309">
        <f t="shared" si="126"/>
        <v>2026</v>
      </c>
      <c r="V309">
        <f t="shared" si="127"/>
        <v>5</v>
      </c>
      <c r="W309" t="str">
        <f>IF(TRIM(INDEX(connections!$A:$A,ROW()))="","",TRIM(INDEX(connections!$A:$A,ROW())))</f>
        <v>Inscryption</v>
      </c>
      <c r="X309" t="str">
        <f>IF($W309="","",TRIM(INDEX(connections!$B:$B,ROW())))</f>
        <v>Cursed Words</v>
      </c>
      <c r="Y309">
        <f t="shared" si="128"/>
        <v>406</v>
      </c>
      <c r="Z309">
        <f t="shared" si="129"/>
        <v>178</v>
      </c>
      <c r="AA309" t="str">
        <f t="shared" si="130"/>
        <v>Yes</v>
      </c>
      <c r="AB309" t="str">
        <f t="shared" si="131"/>
        <v/>
      </c>
      <c r="AC309" t="str">
        <f t="shared" si="132"/>
        <v/>
      </c>
      <c r="AD309">
        <f t="shared" si="133"/>
        <v>1</v>
      </c>
      <c r="AE309" t="str">
        <f t="shared" si="134"/>
        <v/>
      </c>
      <c r="AG309">
        <f t="shared" si="135"/>
        <v>1</v>
      </c>
      <c r="AH309" t="str">
        <f t="shared" si="136"/>
        <v>Yes</v>
      </c>
      <c r="AI309">
        <f t="shared" si="137"/>
        <v>1</v>
      </c>
      <c r="AJ309">
        <f t="shared" si="138"/>
        <v>1.0003089999999999</v>
      </c>
      <c r="AK309" t="str">
        <f t="shared" si="139"/>
        <v/>
      </c>
      <c r="AL309" t="str">
        <f>IF($A309="","",INDEX(games!$J:$J,ROW())&amp;"")</f>
        <v>https://store.steampowered.com/app/622370/Freaky_Awesome/</v>
      </c>
    </row>
    <row r="310" spans="1:38" x14ac:dyDescent="0.25">
      <c r="A310" t="str">
        <f>IF(TRIM(INDEX(games!$A:$A,ROW()))="","",TRIM(INDEX(games!$A:$A,ROW())))</f>
        <v>From The Top</v>
      </c>
      <c r="B310">
        <f>IF(OR($A310="",INDEX(games!$B:$B,ROW())=""),"",INDEX(games!$B:$B,ROW()))</f>
        <v>2025</v>
      </c>
      <c r="C310" t="str">
        <f>IF(OR($A310="",INDEX(games!$C:$C,ROW())=""),"",INDEX(games!$C:$C,ROW()))</f>
        <v>Action</v>
      </c>
      <c r="D310">
        <f t="shared" si="112"/>
        <v>1</v>
      </c>
      <c r="E310">
        <f t="shared" si="113"/>
        <v>1</v>
      </c>
      <c r="F310">
        <f t="shared" si="114"/>
        <v>4</v>
      </c>
      <c r="G310">
        <f t="shared" si="115"/>
        <v>2025</v>
      </c>
      <c r="H310">
        <f t="shared" si="116"/>
        <v>1.0920000000000001</v>
      </c>
      <c r="I310" t="e">
        <f t="shared" si="117"/>
        <v>#N/A</v>
      </c>
      <c r="J310" t="e">
        <f t="shared" si="118"/>
        <v>#N/A</v>
      </c>
      <c r="K310" t="e">
        <f t="shared" si="119"/>
        <v>#N/A</v>
      </c>
      <c r="L310" t="e">
        <f t="shared" si="120"/>
        <v>#N/A</v>
      </c>
      <c r="M310" t="e">
        <f t="shared" si="121"/>
        <v>#N/A</v>
      </c>
      <c r="N310" t="e">
        <f t="shared" si="122"/>
        <v>#N/A</v>
      </c>
      <c r="O310">
        <f t="shared" si="123"/>
        <v>1.00031</v>
      </c>
      <c r="P310" t="str">
        <f>IF(OR($A310="",INDEX(games!$H:$H,ROW())=""),"",INDEX(games!$H:$H,ROW()))</f>
        <v>Yes</v>
      </c>
      <c r="Q310">
        <f t="shared" si="124"/>
        <v>1.00031</v>
      </c>
      <c r="T310">
        <f t="shared" si="125"/>
        <v>2024</v>
      </c>
      <c r="U310">
        <f t="shared" si="126"/>
        <v>2026</v>
      </c>
      <c r="V310">
        <f t="shared" si="127"/>
        <v>2</v>
      </c>
      <c r="W310" t="str">
        <f>IF(TRIM(INDEX(connections!$A:$A,ROW()))="","",TRIM(INDEX(connections!$A:$A,ROW())))</f>
        <v>Nubby's Number Factory</v>
      </c>
      <c r="X310" t="str">
        <f>IF($W310="","",TRIM(INDEX(connections!$B:$B,ROW())))</f>
        <v>Cursed Words</v>
      </c>
      <c r="Y310">
        <f t="shared" si="128"/>
        <v>548</v>
      </c>
      <c r="Z310">
        <f t="shared" si="129"/>
        <v>178</v>
      </c>
      <c r="AA310" t="str">
        <f t="shared" si="130"/>
        <v>Yes</v>
      </c>
      <c r="AB310" t="str">
        <f t="shared" si="131"/>
        <v/>
      </c>
      <c r="AC310" t="str">
        <f t="shared" si="132"/>
        <v/>
      </c>
      <c r="AD310">
        <f t="shared" si="133"/>
        <v>0</v>
      </c>
      <c r="AE310" t="str">
        <f t="shared" si="134"/>
        <v/>
      </c>
      <c r="AG310">
        <f t="shared" si="135"/>
        <v>1</v>
      </c>
      <c r="AH310" t="str">
        <f t="shared" si="136"/>
        <v>Yes</v>
      </c>
      <c r="AI310">
        <f t="shared" si="137"/>
        <v>1</v>
      </c>
      <c r="AJ310">
        <f t="shared" si="138"/>
        <v>1.00031</v>
      </c>
      <c r="AK310" t="str">
        <f t="shared" si="139"/>
        <v/>
      </c>
      <c r="AL310" t="str">
        <f>IF($A310="","",INDEX(games!$J:$J,ROW())&amp;"")</f>
        <v>https://store.steampowered.com/app/3585160/From_The_Top/</v>
      </c>
    </row>
    <row r="311" spans="1:38" x14ac:dyDescent="0.25">
      <c r="A311" t="str">
        <f>IF(TRIM(INDEX(games!$A:$A,ROW()))="","",TRIM(INDEX(games!$A:$A,ROW())))</f>
        <v>Frozen Depths</v>
      </c>
      <c r="B311">
        <f>IF(OR($A311="",INDEX(games!$B:$B,ROW())=""),"",INDEX(games!$B:$B,ROW()))</f>
        <v>2006</v>
      </c>
      <c r="C311" t="str">
        <f>IF(OR($A311="",INDEX(games!$C:$C,ROW())=""),"",INDEX(games!$C:$C,ROW()))</f>
        <v>Traditional</v>
      </c>
      <c r="D311">
        <f t="shared" si="112"/>
        <v>4</v>
      </c>
      <c r="E311">
        <f t="shared" si="113"/>
        <v>4</v>
      </c>
      <c r="F311">
        <f t="shared" si="114"/>
        <v>5</v>
      </c>
      <c r="G311" t="e">
        <f t="shared" si="115"/>
        <v>#N/A</v>
      </c>
      <c r="H311" t="e">
        <f t="shared" si="116"/>
        <v>#N/A</v>
      </c>
      <c r="I311" t="e">
        <f t="shared" si="117"/>
        <v>#N/A</v>
      </c>
      <c r="J311" t="e">
        <f t="shared" si="118"/>
        <v>#N/A</v>
      </c>
      <c r="K311" t="e">
        <f t="shared" si="119"/>
        <v>#N/A</v>
      </c>
      <c r="L311" t="e">
        <f t="shared" si="120"/>
        <v>#N/A</v>
      </c>
      <c r="M311">
        <f t="shared" si="121"/>
        <v>2006</v>
      </c>
      <c r="N311">
        <f t="shared" si="122"/>
        <v>4.1150000000000002</v>
      </c>
      <c r="O311">
        <f t="shared" si="123"/>
        <v>4.000311</v>
      </c>
      <c r="P311" t="str">
        <f>IF(OR($A311="",INDEX(games!$H:$H,ROW())=""),"",INDEX(games!$H:$H,ROW()))</f>
        <v>Yes</v>
      </c>
      <c r="Q311">
        <f t="shared" si="124"/>
        <v>4.000311</v>
      </c>
      <c r="T311">
        <f t="shared" si="125"/>
        <v>2017</v>
      </c>
      <c r="U311">
        <f t="shared" si="126"/>
        <v>2026</v>
      </c>
      <c r="V311">
        <f t="shared" si="127"/>
        <v>9</v>
      </c>
      <c r="W311" t="str">
        <f>IF(TRIM(INDEX(connections!$A:$A,ROW()))="","",TRIM(INDEX(connections!$A:$A,ROW())))</f>
        <v>Slay the Spire</v>
      </c>
      <c r="X311" t="str">
        <f>IF($W311="","",TRIM(INDEX(connections!$B:$B,ROW())))</f>
        <v>Cursed Words</v>
      </c>
      <c r="Y311">
        <f t="shared" si="128"/>
        <v>735</v>
      </c>
      <c r="Z311">
        <f t="shared" si="129"/>
        <v>178</v>
      </c>
      <c r="AA311" t="str">
        <f t="shared" si="130"/>
        <v>Yes</v>
      </c>
      <c r="AB311" t="str">
        <f t="shared" si="131"/>
        <v/>
      </c>
      <c r="AC311" t="str">
        <f t="shared" si="132"/>
        <v/>
      </c>
      <c r="AD311">
        <f t="shared" si="133"/>
        <v>1</v>
      </c>
      <c r="AE311" t="str">
        <f t="shared" si="134"/>
        <v/>
      </c>
      <c r="AG311">
        <f t="shared" si="135"/>
        <v>3</v>
      </c>
      <c r="AH311" t="str">
        <f t="shared" si="136"/>
        <v>Yes</v>
      </c>
      <c r="AI311">
        <f t="shared" si="137"/>
        <v>3</v>
      </c>
      <c r="AJ311">
        <f t="shared" si="138"/>
        <v>3.000311</v>
      </c>
      <c r="AK311" t="str">
        <f t="shared" si="139"/>
        <v/>
      </c>
      <c r="AL311" t="str">
        <f>IF($A311="","",INDEX(games!$J:$J,ROW())&amp;"")</f>
        <v/>
      </c>
    </row>
    <row r="312" spans="1:38" x14ac:dyDescent="0.25">
      <c r="A312" t="str">
        <f>IF(TRIM(INDEX(games!$A:$A,ROW()))="","",TRIM(INDEX(games!$A:$A,ROW())))</f>
        <v>FTL</v>
      </c>
      <c r="B312">
        <f>IF(OR($A312="",INDEX(games!$B:$B,ROW())=""),"",INDEX(games!$B:$B,ROW()))</f>
        <v>2012</v>
      </c>
      <c r="C312" t="str">
        <f>IF(OR($A312="",INDEX(games!$C:$C,ROW())=""),"",INDEX(games!$C:$C,ROW()))</f>
        <v>Strategy</v>
      </c>
      <c r="D312">
        <f t="shared" si="112"/>
        <v>44</v>
      </c>
      <c r="E312">
        <f t="shared" si="113"/>
        <v>2</v>
      </c>
      <c r="F312">
        <f t="shared" si="114"/>
        <v>6</v>
      </c>
      <c r="G312" t="e">
        <f t="shared" si="115"/>
        <v>#N/A</v>
      </c>
      <c r="H312" t="e">
        <f t="shared" si="116"/>
        <v>#N/A</v>
      </c>
      <c r="I312">
        <f t="shared" si="117"/>
        <v>2012</v>
      </c>
      <c r="J312">
        <f t="shared" si="118"/>
        <v>2.1379999999999999</v>
      </c>
      <c r="K312" t="e">
        <f t="shared" si="119"/>
        <v>#N/A</v>
      </c>
      <c r="L312" t="e">
        <f t="shared" si="120"/>
        <v>#N/A</v>
      </c>
      <c r="M312" t="e">
        <f t="shared" si="121"/>
        <v>#N/A</v>
      </c>
      <c r="N312" t="e">
        <f t="shared" si="122"/>
        <v>#N/A</v>
      </c>
      <c r="O312">
        <f t="shared" si="123"/>
        <v>44.000312000000001</v>
      </c>
      <c r="P312" t="str">
        <f>IF(OR($A312="",INDEX(games!$H:$H,ROW())=""),"",INDEX(games!$H:$H,ROW()))</f>
        <v>Yes</v>
      </c>
      <c r="Q312">
        <f t="shared" si="124"/>
        <v>44.000312000000001</v>
      </c>
      <c r="T312">
        <f t="shared" si="125"/>
        <v>2021</v>
      </c>
      <c r="U312">
        <f t="shared" si="126"/>
        <v>2026</v>
      </c>
      <c r="V312">
        <f t="shared" si="127"/>
        <v>5</v>
      </c>
      <c r="W312" t="str">
        <f>IF(TRIM(INDEX(connections!$A:$A,ROW()))="","",TRIM(INDEX(connections!$A:$A,ROW())))</f>
        <v>Super Auto Pets</v>
      </c>
      <c r="X312" t="str">
        <f>IF($W312="","",TRIM(INDEX(connections!$B:$B,ROW())))</f>
        <v>Cursed Words</v>
      </c>
      <c r="Y312">
        <f t="shared" si="128"/>
        <v>790</v>
      </c>
      <c r="Z312">
        <f t="shared" si="129"/>
        <v>178</v>
      </c>
      <c r="AA312" t="str">
        <f t="shared" si="130"/>
        <v>Yes</v>
      </c>
      <c r="AB312" t="str">
        <f t="shared" si="131"/>
        <v/>
      </c>
      <c r="AC312" t="str">
        <f t="shared" si="132"/>
        <v/>
      </c>
      <c r="AD312">
        <f t="shared" si="133"/>
        <v>0</v>
      </c>
      <c r="AE312" t="str">
        <f t="shared" si="134"/>
        <v/>
      </c>
      <c r="AG312">
        <f t="shared" si="135"/>
        <v>36</v>
      </c>
      <c r="AH312" t="str">
        <f t="shared" si="136"/>
        <v>Yes</v>
      </c>
      <c r="AI312">
        <f t="shared" si="137"/>
        <v>36</v>
      </c>
      <c r="AJ312">
        <f t="shared" si="138"/>
        <v>36.000312000000001</v>
      </c>
      <c r="AK312" t="str">
        <f t="shared" si="139"/>
        <v/>
      </c>
      <c r="AL312" t="str">
        <f>IF($A312="","",INDEX(games!$J:$J,ROW())&amp;"")</f>
        <v>https://store.steampowered.com/app/212680/FTL_Faster_Than_Light/</v>
      </c>
    </row>
    <row r="313" spans="1:38" x14ac:dyDescent="0.25">
      <c r="A313" t="str">
        <f>IF(TRIM(INDEX(games!$A:$A,ROW()))="","",TRIM(INDEX(games!$A:$A,ROW())))</f>
        <v>Full Metal Schoolgirl</v>
      </c>
      <c r="B313">
        <f>IF(OR($A313="",INDEX(games!$B:$B,ROW())=""),"",INDEX(games!$B:$B,ROW()))</f>
        <v>2025</v>
      </c>
      <c r="C313" t="str">
        <f>IF(OR($A313="",INDEX(games!$C:$C,ROW())=""),"",INDEX(games!$C:$C,ROW()))</f>
        <v>Action</v>
      </c>
      <c r="D313">
        <f t="shared" si="112"/>
        <v>0</v>
      </c>
      <c r="E313">
        <f t="shared" si="113"/>
        <v>1</v>
      </c>
      <c r="F313">
        <f t="shared" si="114"/>
        <v>7</v>
      </c>
      <c r="G313">
        <f t="shared" si="115"/>
        <v>2025</v>
      </c>
      <c r="H313">
        <f t="shared" si="116"/>
        <v>1.161</v>
      </c>
      <c r="I313" t="e">
        <f t="shared" si="117"/>
        <v>#N/A</v>
      </c>
      <c r="J313" t="e">
        <f t="shared" si="118"/>
        <v>#N/A</v>
      </c>
      <c r="K313" t="e">
        <f t="shared" si="119"/>
        <v>#N/A</v>
      </c>
      <c r="L313" t="e">
        <f t="shared" si="120"/>
        <v>#N/A</v>
      </c>
      <c r="M313" t="e">
        <f t="shared" si="121"/>
        <v>#N/A</v>
      </c>
      <c r="N313" t="e">
        <f t="shared" si="122"/>
        <v>#N/A</v>
      </c>
      <c r="O313">
        <f t="shared" si="123"/>
        <v>3.1300000000000002E-4</v>
      </c>
      <c r="P313" t="str">
        <f>IF(OR($A313="",INDEX(games!$H:$H,ROW())=""),"",INDEX(games!$H:$H,ROW()))</f>
        <v/>
      </c>
      <c r="Q313" t="str">
        <f t="shared" si="124"/>
        <v/>
      </c>
      <c r="T313">
        <f t="shared" si="125"/>
        <v>1996</v>
      </c>
      <c r="U313">
        <f t="shared" si="126"/>
        <v>2026</v>
      </c>
      <c r="V313">
        <f t="shared" si="127"/>
        <v>30</v>
      </c>
      <c r="W313" t="str">
        <f>IF(TRIM(INDEX(connections!$A:$A,ROW()))="","",TRIM(INDEX(connections!$A:$A,ROW())))</f>
        <v>Diablo</v>
      </c>
      <c r="X313" t="str">
        <f>IF($W313="","",TRIM(INDEX(connections!$B:$B,ROW())))</f>
        <v>Cursemark</v>
      </c>
      <c r="Y313">
        <f t="shared" si="128"/>
        <v>217</v>
      </c>
      <c r="Z313">
        <f t="shared" si="129"/>
        <v>179</v>
      </c>
      <c r="AA313" t="str">
        <f t="shared" si="130"/>
        <v>Yes</v>
      </c>
      <c r="AB313" t="str">
        <f t="shared" si="131"/>
        <v/>
      </c>
      <c r="AC313" t="str">
        <f t="shared" si="132"/>
        <v/>
      </c>
      <c r="AD313">
        <f t="shared" si="133"/>
        <v>0</v>
      </c>
      <c r="AE313" t="str">
        <f t="shared" si="134"/>
        <v/>
      </c>
      <c r="AG313">
        <f t="shared" si="135"/>
        <v>0</v>
      </c>
      <c r="AH313" t="str">
        <f t="shared" si="136"/>
        <v/>
      </c>
      <c r="AI313" t="str">
        <f t="shared" si="137"/>
        <v/>
      </c>
      <c r="AJ313" t="str">
        <f t="shared" si="138"/>
        <v/>
      </c>
      <c r="AK313" t="str">
        <f t="shared" si="139"/>
        <v/>
      </c>
      <c r="AL313" t="str">
        <f>IF($A313="","",INDEX(games!$J:$J,ROW())&amp;"")</f>
        <v>https://store.steampowered.com/app/3696410/FULL_METAL_SCHOOLGIRL/</v>
      </c>
    </row>
    <row r="314" spans="1:38" x14ac:dyDescent="0.25">
      <c r="A314" t="str">
        <f>IF(TRIM(INDEX(games!$A:$A,ROW()))="","",TRIM(INDEX(games!$A:$A,ROW())))</f>
        <v>Full Mojo Rampage</v>
      </c>
      <c r="B314">
        <f>IF(OR($A314="",INDEX(games!$B:$B,ROW())=""),"",INDEX(games!$B:$B,ROW()))</f>
        <v>2013</v>
      </c>
      <c r="C314" t="str">
        <f>IF(OR($A314="",INDEX(games!$C:$C,ROW())=""),"",INDEX(games!$C:$C,ROW()))</f>
        <v>Action</v>
      </c>
      <c r="D314">
        <f t="shared" si="112"/>
        <v>1</v>
      </c>
      <c r="E314">
        <f t="shared" si="113"/>
        <v>1</v>
      </c>
      <c r="F314">
        <f t="shared" si="114"/>
        <v>8</v>
      </c>
      <c r="G314">
        <f t="shared" si="115"/>
        <v>2013</v>
      </c>
      <c r="H314">
        <f t="shared" si="116"/>
        <v>1.1839999999999999</v>
      </c>
      <c r="I314" t="e">
        <f t="shared" si="117"/>
        <v>#N/A</v>
      </c>
      <c r="J314" t="e">
        <f t="shared" si="118"/>
        <v>#N/A</v>
      </c>
      <c r="K314" t="e">
        <f t="shared" si="119"/>
        <v>#N/A</v>
      </c>
      <c r="L314" t="e">
        <f t="shared" si="120"/>
        <v>#N/A</v>
      </c>
      <c r="M314" t="e">
        <f t="shared" si="121"/>
        <v>#N/A</v>
      </c>
      <c r="N314" t="e">
        <f t="shared" si="122"/>
        <v>#N/A</v>
      </c>
      <c r="O314">
        <f t="shared" si="123"/>
        <v>1.0003139999999999</v>
      </c>
      <c r="P314" t="str">
        <f>IF(OR($A314="",INDEX(games!$H:$H,ROW())=""),"",INDEX(games!$H:$H,ROW()))</f>
        <v/>
      </c>
      <c r="Q314" t="str">
        <f t="shared" si="124"/>
        <v/>
      </c>
      <c r="T314">
        <f t="shared" si="125"/>
        <v>2019</v>
      </c>
      <c r="U314">
        <f t="shared" si="126"/>
        <v>2026</v>
      </c>
      <c r="V314">
        <f t="shared" si="127"/>
        <v>7</v>
      </c>
      <c r="W314" t="str">
        <f>IF(TRIM(INDEX(connections!$A:$A,ROW()))="","",TRIM(INDEX(connections!$A:$A,ROW())))</f>
        <v>Hades</v>
      </c>
      <c r="X314" t="str">
        <f>IF($W314="","",TRIM(INDEX(connections!$B:$B,ROW())))</f>
        <v>Cursemark</v>
      </c>
      <c r="Y314">
        <f t="shared" si="128"/>
        <v>359</v>
      </c>
      <c r="Z314">
        <f t="shared" si="129"/>
        <v>179</v>
      </c>
      <c r="AA314" t="str">
        <f t="shared" si="130"/>
        <v>Yes</v>
      </c>
      <c r="AB314" t="str">
        <f t="shared" si="131"/>
        <v/>
      </c>
      <c r="AC314" t="str">
        <f t="shared" si="132"/>
        <v/>
      </c>
      <c r="AD314">
        <f t="shared" si="133"/>
        <v>0</v>
      </c>
      <c r="AE314" t="str">
        <f t="shared" si="134"/>
        <v/>
      </c>
      <c r="AG314">
        <f t="shared" si="135"/>
        <v>1</v>
      </c>
      <c r="AH314" t="str">
        <f t="shared" si="136"/>
        <v/>
      </c>
      <c r="AI314" t="str">
        <f t="shared" si="137"/>
        <v/>
      </c>
      <c r="AJ314" t="str">
        <f t="shared" si="138"/>
        <v/>
      </c>
      <c r="AK314">
        <f t="shared" si="139"/>
        <v>1.0003139999999999</v>
      </c>
      <c r="AL314" t="str">
        <f>IF($A314="","",INDEX(games!$J:$J,ROW())&amp;"")</f>
        <v>https://store.steampowered.com/app/225280/Full_Mojo_Rampage/</v>
      </c>
    </row>
    <row r="315" spans="1:38" x14ac:dyDescent="0.25">
      <c r="A315" t="str">
        <f>IF(TRIM(INDEX(games!$A:$A,ROW()))="","",TRIM(INDEX(games!$A:$A,ROW())))</f>
        <v>Fury Unleashed</v>
      </c>
      <c r="B315">
        <f>IF(OR($A315="",INDEX(games!$B:$B,ROW())=""),"",INDEX(games!$B:$B,ROW()))</f>
        <v>2020</v>
      </c>
      <c r="C315" t="str">
        <f>IF(OR($A315="",INDEX(games!$C:$C,ROW())=""),"",INDEX(games!$C:$C,ROW()))</f>
        <v>Action</v>
      </c>
      <c r="D315">
        <f t="shared" si="112"/>
        <v>2</v>
      </c>
      <c r="E315">
        <f t="shared" si="113"/>
        <v>1</v>
      </c>
      <c r="F315">
        <f t="shared" si="114"/>
        <v>9</v>
      </c>
      <c r="G315">
        <f t="shared" si="115"/>
        <v>2020</v>
      </c>
      <c r="H315">
        <f t="shared" si="116"/>
        <v>1.2070000000000001</v>
      </c>
      <c r="I315" t="e">
        <f t="shared" si="117"/>
        <v>#N/A</v>
      </c>
      <c r="J315" t="e">
        <f t="shared" si="118"/>
        <v>#N/A</v>
      </c>
      <c r="K315" t="e">
        <f t="shared" si="119"/>
        <v>#N/A</v>
      </c>
      <c r="L315" t="e">
        <f t="shared" si="120"/>
        <v>#N/A</v>
      </c>
      <c r="M315" t="e">
        <f t="shared" si="121"/>
        <v>#N/A</v>
      </c>
      <c r="N315" t="e">
        <f t="shared" si="122"/>
        <v>#N/A</v>
      </c>
      <c r="O315">
        <f t="shared" si="123"/>
        <v>2.0003150000000001</v>
      </c>
      <c r="P315" t="str">
        <f>IF(OR($A315="",INDEX(games!$H:$H,ROW())=""),"",INDEX(games!$H:$H,ROW()))</f>
        <v>Yes</v>
      </c>
      <c r="Q315">
        <f t="shared" si="124"/>
        <v>2.0003150000000001</v>
      </c>
      <c r="T315">
        <f t="shared" si="125"/>
        <v>2015</v>
      </c>
      <c r="U315">
        <f t="shared" si="126"/>
        <v>2019</v>
      </c>
      <c r="V315">
        <f t="shared" si="127"/>
        <v>4</v>
      </c>
      <c r="W315" t="str">
        <f>IF(TRIM(INDEX(connections!$A:$A,ROW()))="","",TRIM(INDEX(connections!$A:$A,ROW())))</f>
        <v>Darkest Dungeon</v>
      </c>
      <c r="X315" t="str">
        <f>IF($W315="","",TRIM(INDEX(connections!$B:$B,ROW())))</f>
        <v>Dark Devotion</v>
      </c>
      <c r="Y315">
        <f t="shared" si="128"/>
        <v>184</v>
      </c>
      <c r="Z315">
        <f t="shared" si="129"/>
        <v>181</v>
      </c>
      <c r="AA315" t="str">
        <f t="shared" si="130"/>
        <v>Yes</v>
      </c>
      <c r="AB315" t="str">
        <f t="shared" si="131"/>
        <v>Yes</v>
      </c>
      <c r="AC315">
        <f t="shared" si="132"/>
        <v>1</v>
      </c>
      <c r="AD315">
        <f t="shared" si="133"/>
        <v>1</v>
      </c>
      <c r="AE315" t="str">
        <f t="shared" si="134"/>
        <v/>
      </c>
      <c r="AG315">
        <f t="shared" si="135"/>
        <v>2</v>
      </c>
      <c r="AH315" t="str">
        <f t="shared" si="136"/>
        <v>Yes</v>
      </c>
      <c r="AI315">
        <f t="shared" si="137"/>
        <v>2</v>
      </c>
      <c r="AJ315">
        <f t="shared" si="138"/>
        <v>2.0003150000000001</v>
      </c>
      <c r="AK315" t="str">
        <f t="shared" si="139"/>
        <v/>
      </c>
      <c r="AL315" t="str">
        <f>IF($A315="","",INDEX(games!$J:$J,ROW())&amp;"")</f>
        <v>https://store.steampowered.com/app/465200/Fury_Unleashed/</v>
      </c>
    </row>
    <row r="316" spans="1:38" x14ac:dyDescent="0.25">
      <c r="A316" t="str">
        <f>IF(TRIM(INDEX(games!$A:$A,ROW()))="","",TRIM(INDEX(games!$A:$A,ROW())))</f>
        <v>Fushigi no Gensoukyou</v>
      </c>
      <c r="B316">
        <f>IF(OR($A316="",INDEX(games!$B:$B,ROW())=""),"",INDEX(games!$B:$B,ROW()))</f>
        <v>2010</v>
      </c>
      <c r="C316" t="str">
        <f>IF(OR($A316="",INDEX(games!$C:$C,ROW())=""),"",INDEX(games!$C:$C,ROW()))</f>
        <v>Traditional</v>
      </c>
      <c r="D316">
        <f t="shared" si="112"/>
        <v>5</v>
      </c>
      <c r="E316">
        <f t="shared" si="113"/>
        <v>4</v>
      </c>
      <c r="F316">
        <f t="shared" si="114"/>
        <v>10</v>
      </c>
      <c r="G316" t="e">
        <f t="shared" si="115"/>
        <v>#N/A</v>
      </c>
      <c r="H316" t="e">
        <f t="shared" si="116"/>
        <v>#N/A</v>
      </c>
      <c r="I316" t="e">
        <f t="shared" si="117"/>
        <v>#N/A</v>
      </c>
      <c r="J316" t="e">
        <f t="shared" si="118"/>
        <v>#N/A</v>
      </c>
      <c r="K316" t="e">
        <f t="shared" si="119"/>
        <v>#N/A</v>
      </c>
      <c r="L316" t="e">
        <f t="shared" si="120"/>
        <v>#N/A</v>
      </c>
      <c r="M316">
        <f t="shared" si="121"/>
        <v>2010</v>
      </c>
      <c r="N316">
        <f t="shared" si="122"/>
        <v>4.2300000000000004</v>
      </c>
      <c r="O316">
        <f t="shared" si="123"/>
        <v>5.0003159999999998</v>
      </c>
      <c r="P316" t="str">
        <f>IF(OR($A316="",INDEX(games!$H:$H,ROW())=""),"",INDEX(games!$H:$H,ROW()))</f>
        <v/>
      </c>
      <c r="Q316" t="str">
        <f t="shared" si="124"/>
        <v/>
      </c>
      <c r="T316">
        <f t="shared" si="125"/>
        <v>1996</v>
      </c>
      <c r="U316">
        <f t="shared" si="126"/>
        <v>2026</v>
      </c>
      <c r="V316">
        <f t="shared" si="127"/>
        <v>30</v>
      </c>
      <c r="W316" t="str">
        <f>IF(TRIM(INDEX(connections!$A:$A,ROW()))="","",TRIM(INDEX(connections!$A:$A,ROW())))</f>
        <v>Diablo</v>
      </c>
      <c r="X316" t="str">
        <f>IF($W316="","",TRIM(INDEX(connections!$B:$B,ROW())))</f>
        <v>Dark Light: Survivor</v>
      </c>
      <c r="Y316">
        <f t="shared" si="128"/>
        <v>217</v>
      </c>
      <c r="Z316">
        <f t="shared" si="129"/>
        <v>182</v>
      </c>
      <c r="AA316" t="str">
        <f t="shared" si="130"/>
        <v>Yes</v>
      </c>
      <c r="AB316" t="str">
        <f t="shared" si="131"/>
        <v/>
      </c>
      <c r="AC316" t="str">
        <f t="shared" si="132"/>
        <v/>
      </c>
      <c r="AD316">
        <f t="shared" si="133"/>
        <v>0</v>
      </c>
      <c r="AE316" t="str">
        <f t="shared" si="134"/>
        <v/>
      </c>
      <c r="AG316">
        <f t="shared" si="135"/>
        <v>1</v>
      </c>
      <c r="AH316" t="str">
        <f t="shared" si="136"/>
        <v/>
      </c>
      <c r="AI316" t="str">
        <f t="shared" si="137"/>
        <v/>
      </c>
      <c r="AJ316" t="str">
        <f t="shared" si="138"/>
        <v/>
      </c>
      <c r="AK316">
        <f t="shared" si="139"/>
        <v>1.000316</v>
      </c>
      <c r="AL316" t="str">
        <f>IF($A316="","",INDEX(games!$J:$J,ROW())&amp;"")</f>
        <v/>
      </c>
    </row>
    <row r="317" spans="1:38" x14ac:dyDescent="0.25">
      <c r="A317" t="str">
        <f>IF(TRIM(INDEX(games!$A:$A,ROW()))="","",TRIM(INDEX(games!$A:$A,ROW())))</f>
        <v>Fushigi no Gensoukyou 3</v>
      </c>
      <c r="B317">
        <f>IF(OR($A317="",INDEX(games!$B:$B,ROW())=""),"",INDEX(games!$B:$B,ROW()))</f>
        <v>2014</v>
      </c>
      <c r="C317" t="str">
        <f>IF(OR($A317="",INDEX(games!$C:$C,ROW())=""),"",INDEX(games!$C:$C,ROW()))</f>
        <v>Traditional</v>
      </c>
      <c r="D317">
        <f t="shared" si="112"/>
        <v>3</v>
      </c>
      <c r="E317">
        <f t="shared" si="113"/>
        <v>4</v>
      </c>
      <c r="F317">
        <f t="shared" si="114"/>
        <v>11</v>
      </c>
      <c r="G317" t="e">
        <f t="shared" si="115"/>
        <v>#N/A</v>
      </c>
      <c r="H317" t="e">
        <f t="shared" si="116"/>
        <v>#N/A</v>
      </c>
      <c r="I317" t="e">
        <f t="shared" si="117"/>
        <v>#N/A</v>
      </c>
      <c r="J317" t="e">
        <f t="shared" si="118"/>
        <v>#N/A</v>
      </c>
      <c r="K317" t="e">
        <f t="shared" si="119"/>
        <v>#N/A</v>
      </c>
      <c r="L317" t="e">
        <f t="shared" si="120"/>
        <v>#N/A</v>
      </c>
      <c r="M317">
        <f t="shared" si="121"/>
        <v>2014</v>
      </c>
      <c r="N317">
        <f t="shared" si="122"/>
        <v>4.2530000000000001</v>
      </c>
      <c r="O317">
        <f t="shared" si="123"/>
        <v>3.0003169999999999</v>
      </c>
      <c r="P317" t="str">
        <f>IF(OR($A317="",INDEX(games!$H:$H,ROW())=""),"",INDEX(games!$H:$H,ROW()))</f>
        <v/>
      </c>
      <c r="Q317" t="str">
        <f t="shared" si="124"/>
        <v/>
      </c>
      <c r="T317">
        <f t="shared" si="125"/>
        <v>2023</v>
      </c>
      <c r="U317">
        <f t="shared" si="126"/>
        <v>2026</v>
      </c>
      <c r="V317">
        <f t="shared" si="127"/>
        <v>3</v>
      </c>
      <c r="W317" t="str">
        <f>IF(TRIM(INDEX(connections!$A:$A,ROW()))="","",TRIM(INDEX(connections!$A:$A,ROW())))</f>
        <v>Returnal</v>
      </c>
      <c r="X317" t="str">
        <f>IF($W317="","",TRIM(INDEX(connections!$B:$B,ROW())))</f>
        <v>Dark Light: Survivor</v>
      </c>
      <c r="Y317">
        <f t="shared" si="128"/>
        <v>642</v>
      </c>
      <c r="Z317">
        <f t="shared" si="129"/>
        <v>182</v>
      </c>
      <c r="AA317" t="str">
        <f t="shared" si="130"/>
        <v>Yes</v>
      </c>
      <c r="AB317" t="str">
        <f t="shared" si="131"/>
        <v/>
      </c>
      <c r="AC317" t="str">
        <f t="shared" si="132"/>
        <v/>
      </c>
      <c r="AD317">
        <f t="shared" si="133"/>
        <v>0</v>
      </c>
      <c r="AE317" t="str">
        <f t="shared" si="134"/>
        <v/>
      </c>
      <c r="AG317">
        <f t="shared" si="135"/>
        <v>0</v>
      </c>
      <c r="AH317" t="str">
        <f t="shared" si="136"/>
        <v/>
      </c>
      <c r="AI317" t="str">
        <f t="shared" si="137"/>
        <v/>
      </c>
      <c r="AJ317" t="str">
        <f t="shared" si="138"/>
        <v/>
      </c>
      <c r="AK317" t="str">
        <f t="shared" si="139"/>
        <v/>
      </c>
      <c r="AL317" t="str">
        <f>IF($A317="","",INDEX(games!$J:$J,ROW())&amp;"")</f>
        <v/>
      </c>
    </row>
    <row r="318" spans="1:38" x14ac:dyDescent="0.25">
      <c r="A318" t="str">
        <f>IF(TRIM(INDEX(games!$A:$A,ROW()))="","",TRIM(INDEX(games!$A:$A,ROW())))</f>
        <v>Fushigi no Pixel Dungeon</v>
      </c>
      <c r="B318">
        <f>IF(OR($A318="",INDEX(games!$B:$B,ROW())=""),"",INDEX(games!$B:$B,ROW()))</f>
        <v>2018</v>
      </c>
      <c r="C318" t="str">
        <f>IF(OR($A318="",INDEX(games!$C:$C,ROW())=""),"",INDEX(games!$C:$C,ROW()))</f>
        <v>Traditional</v>
      </c>
      <c r="D318">
        <f t="shared" si="112"/>
        <v>3</v>
      </c>
      <c r="E318">
        <f t="shared" si="113"/>
        <v>4</v>
      </c>
      <c r="F318">
        <f t="shared" si="114"/>
        <v>12</v>
      </c>
      <c r="G318" t="e">
        <f t="shared" si="115"/>
        <v>#N/A</v>
      </c>
      <c r="H318" t="e">
        <f t="shared" si="116"/>
        <v>#N/A</v>
      </c>
      <c r="I318" t="e">
        <f t="shared" si="117"/>
        <v>#N/A</v>
      </c>
      <c r="J318" t="e">
        <f t="shared" si="118"/>
        <v>#N/A</v>
      </c>
      <c r="K318" t="e">
        <f t="shared" si="119"/>
        <v>#N/A</v>
      </c>
      <c r="L318" t="e">
        <f t="shared" si="120"/>
        <v>#N/A</v>
      </c>
      <c r="M318">
        <f t="shared" si="121"/>
        <v>2018</v>
      </c>
      <c r="N318">
        <f t="shared" si="122"/>
        <v>4.2759999999999998</v>
      </c>
      <c r="O318">
        <f t="shared" si="123"/>
        <v>3.000318</v>
      </c>
      <c r="P318" t="str">
        <f>IF(OR($A318="",INDEX(games!$H:$H,ROW())=""),"",INDEX(games!$H:$H,ROW()))</f>
        <v>Yes</v>
      </c>
      <c r="Q318">
        <f t="shared" si="124"/>
        <v>3.000318</v>
      </c>
      <c r="T318">
        <f t="shared" si="125"/>
        <v>2020</v>
      </c>
      <c r="U318">
        <f t="shared" si="126"/>
        <v>2026</v>
      </c>
      <c r="V318">
        <f t="shared" si="127"/>
        <v>6</v>
      </c>
      <c r="W318" t="str">
        <f>IF(TRIM(INDEX(connections!$A:$A,ROW()))="","",TRIM(INDEX(connections!$A:$A,ROW())))</f>
        <v>Risk of Rain 2</v>
      </c>
      <c r="X318" t="str">
        <f>IF($W318="","",TRIM(INDEX(connections!$B:$B,ROW())))</f>
        <v>Dark Light: Survivor</v>
      </c>
      <c r="Y318">
        <f t="shared" si="128"/>
        <v>654</v>
      </c>
      <c r="Z318">
        <f t="shared" si="129"/>
        <v>182</v>
      </c>
      <c r="AA318" t="str">
        <f t="shared" si="130"/>
        <v>Yes</v>
      </c>
      <c r="AB318" t="str">
        <f t="shared" si="131"/>
        <v/>
      </c>
      <c r="AC318" t="str">
        <f t="shared" si="132"/>
        <v/>
      </c>
      <c r="AD318">
        <f t="shared" si="133"/>
        <v>0</v>
      </c>
      <c r="AE318" t="str">
        <f t="shared" si="134"/>
        <v/>
      </c>
      <c r="AG318">
        <f t="shared" si="135"/>
        <v>3</v>
      </c>
      <c r="AH318" t="str">
        <f t="shared" si="136"/>
        <v>Yes</v>
      </c>
      <c r="AI318">
        <f t="shared" si="137"/>
        <v>3</v>
      </c>
      <c r="AJ318">
        <f t="shared" si="138"/>
        <v>3.000318</v>
      </c>
      <c r="AK318" t="str">
        <f t="shared" si="139"/>
        <v/>
      </c>
      <c r="AL318" t="str">
        <f>IF($A318="","",INDEX(games!$J:$J,ROW())&amp;"")</f>
        <v/>
      </c>
    </row>
    <row r="319" spans="1:38" x14ac:dyDescent="0.25">
      <c r="A319" t="str">
        <f>IF(TRIM(INDEX(games!$A:$A,ROW()))="","",TRIM(INDEX(games!$A:$A,ROW())))</f>
        <v>Galactic Glitch</v>
      </c>
      <c r="B319">
        <f>IF(OR($A319="",INDEX(games!$B:$B,ROW())=""),"",INDEX(games!$B:$B,ROW()))</f>
        <v>2024</v>
      </c>
      <c r="C319" t="str">
        <f>IF(OR($A319="",INDEX(games!$C:$C,ROW())=""),"",INDEX(games!$C:$C,ROW()))</f>
        <v>Action</v>
      </c>
      <c r="D319">
        <f t="shared" si="112"/>
        <v>3</v>
      </c>
      <c r="E319">
        <f t="shared" si="113"/>
        <v>1</v>
      </c>
      <c r="F319">
        <f t="shared" si="114"/>
        <v>13</v>
      </c>
      <c r="G319">
        <f t="shared" si="115"/>
        <v>2024</v>
      </c>
      <c r="H319">
        <f t="shared" si="116"/>
        <v>1.2989999999999999</v>
      </c>
      <c r="I319" t="e">
        <f t="shared" si="117"/>
        <v>#N/A</v>
      </c>
      <c r="J319" t="e">
        <f t="shared" si="118"/>
        <v>#N/A</v>
      </c>
      <c r="K319" t="e">
        <f t="shared" si="119"/>
        <v>#N/A</v>
      </c>
      <c r="L319" t="e">
        <f t="shared" si="120"/>
        <v>#N/A</v>
      </c>
      <c r="M319" t="e">
        <f t="shared" si="121"/>
        <v>#N/A</v>
      </c>
      <c r="N319" t="e">
        <f t="shared" si="122"/>
        <v>#N/A</v>
      </c>
      <c r="O319">
        <f t="shared" si="123"/>
        <v>3.0003190000000002</v>
      </c>
      <c r="P319" t="str">
        <f>IF(OR($A319="",INDEX(games!$H:$H,ROW())=""),"",INDEX(games!$H:$H,ROW()))</f>
        <v>Yes</v>
      </c>
      <c r="Q319">
        <f t="shared" si="124"/>
        <v>3.0003190000000002</v>
      </c>
      <c r="T319">
        <f t="shared" si="125"/>
        <v>2021</v>
      </c>
      <c r="U319">
        <f t="shared" si="126"/>
        <v>2026</v>
      </c>
      <c r="V319">
        <f t="shared" si="127"/>
        <v>5</v>
      </c>
      <c r="W319" t="str">
        <f>IF(TRIM(INDEX(connections!$A:$A,ROW()))="","",TRIM(INDEX(connections!$A:$A,ROW())))</f>
        <v>Vampire Survivors</v>
      </c>
      <c r="X319" t="str">
        <f>IF($W319="","",TRIM(INDEX(connections!$B:$B,ROW())))</f>
        <v>Dark Light: Survivor</v>
      </c>
      <c r="Y319">
        <f t="shared" si="128"/>
        <v>898</v>
      </c>
      <c r="Z319">
        <f t="shared" si="129"/>
        <v>182</v>
      </c>
      <c r="AA319" t="str">
        <f t="shared" si="130"/>
        <v>Yes</v>
      </c>
      <c r="AB319" t="str">
        <f t="shared" si="131"/>
        <v/>
      </c>
      <c r="AC319" t="str">
        <f t="shared" si="132"/>
        <v/>
      </c>
      <c r="AD319">
        <f t="shared" si="133"/>
        <v>0</v>
      </c>
      <c r="AE319" t="str">
        <f t="shared" si="134"/>
        <v/>
      </c>
      <c r="AG319">
        <f t="shared" si="135"/>
        <v>3</v>
      </c>
      <c r="AH319" t="str">
        <f t="shared" si="136"/>
        <v>Yes</v>
      </c>
      <c r="AI319">
        <f t="shared" si="137"/>
        <v>3</v>
      </c>
      <c r="AJ319">
        <f t="shared" si="138"/>
        <v>3.0003190000000002</v>
      </c>
      <c r="AK319" t="str">
        <f t="shared" si="139"/>
        <v/>
      </c>
      <c r="AL319" t="str">
        <f>IF($A319="","",INDEX(games!$J:$J,ROW())&amp;"")</f>
        <v>https://store.steampowered.com/app/1536620/Galactic_Glitch/</v>
      </c>
    </row>
    <row r="320" spans="1:38" x14ac:dyDescent="0.25">
      <c r="A320" t="str">
        <f>IF(TRIM(INDEX(games!$A:$A,ROW()))="","",TRIM(INDEX(games!$A:$A,ROW())))</f>
        <v>Gambonanza</v>
      </c>
      <c r="B320">
        <f>IF(OR($A320="",INDEX(games!$B:$B,ROW())=""),"",INDEX(games!$B:$B,ROW()))</f>
        <v>2026</v>
      </c>
      <c r="C320" t="str">
        <f>IF(OR($A320="",INDEX(games!$C:$C,ROW())=""),"",INDEX(games!$C:$C,ROW()))</f>
        <v>Deckbuilder</v>
      </c>
      <c r="D320">
        <f t="shared" si="112"/>
        <v>1</v>
      </c>
      <c r="E320">
        <f t="shared" si="113"/>
        <v>3</v>
      </c>
      <c r="F320">
        <f t="shared" si="114"/>
        <v>14</v>
      </c>
      <c r="G320" t="e">
        <f t="shared" si="115"/>
        <v>#N/A</v>
      </c>
      <c r="H320" t="e">
        <f t="shared" si="116"/>
        <v>#N/A</v>
      </c>
      <c r="I320" t="e">
        <f t="shared" si="117"/>
        <v>#N/A</v>
      </c>
      <c r="J320" t="e">
        <f t="shared" si="118"/>
        <v>#N/A</v>
      </c>
      <c r="K320">
        <f t="shared" si="119"/>
        <v>2026</v>
      </c>
      <c r="L320">
        <f t="shared" si="120"/>
        <v>3.3220000000000001</v>
      </c>
      <c r="M320" t="e">
        <f t="shared" si="121"/>
        <v>#N/A</v>
      </c>
      <c r="N320" t="e">
        <f t="shared" si="122"/>
        <v>#N/A</v>
      </c>
      <c r="O320">
        <f t="shared" si="123"/>
        <v>1.0003200000000001</v>
      </c>
      <c r="P320" t="str">
        <f>IF(OR($A320="",INDEX(games!$H:$H,ROW())=""),"",INDEX(games!$H:$H,ROW()))</f>
        <v/>
      </c>
      <c r="Q320" t="str">
        <f t="shared" si="124"/>
        <v/>
      </c>
      <c r="T320">
        <f t="shared" si="125"/>
        <v>2020</v>
      </c>
      <c r="U320">
        <f t="shared" si="126"/>
        <v>2025</v>
      </c>
      <c r="V320">
        <f t="shared" si="127"/>
        <v>5</v>
      </c>
      <c r="W320" t="str">
        <f>IF(TRIM(INDEX(connections!$A:$A,ROW()))="","",TRIM(INDEX(connections!$A:$A,ROW())))</f>
        <v>Gunfire Reborn</v>
      </c>
      <c r="X320" t="str">
        <f>IF($W320="","",TRIM(INDEX(connections!$B:$B,ROW())))</f>
        <v>Darkblade Ascent</v>
      </c>
      <c r="Y320">
        <f t="shared" si="128"/>
        <v>352</v>
      </c>
      <c r="Z320">
        <f t="shared" si="129"/>
        <v>183</v>
      </c>
      <c r="AA320" t="str">
        <f t="shared" si="130"/>
        <v>Yes</v>
      </c>
      <c r="AB320" t="str">
        <f t="shared" si="131"/>
        <v/>
      </c>
      <c r="AC320" t="str">
        <f t="shared" si="132"/>
        <v/>
      </c>
      <c r="AD320">
        <f t="shared" si="133"/>
        <v>0</v>
      </c>
      <c r="AE320" t="str">
        <f t="shared" si="134"/>
        <v/>
      </c>
      <c r="AG320">
        <f t="shared" si="135"/>
        <v>1</v>
      </c>
      <c r="AH320" t="str">
        <f t="shared" si="136"/>
        <v/>
      </c>
      <c r="AI320" t="str">
        <f t="shared" si="137"/>
        <v/>
      </c>
      <c r="AJ320" t="str">
        <f t="shared" si="138"/>
        <v/>
      </c>
      <c r="AK320">
        <f t="shared" si="139"/>
        <v>1.0003200000000001</v>
      </c>
      <c r="AL320" t="str">
        <f>IF($A320="","",INDEX(games!$J:$J,ROW())&amp;"")</f>
        <v/>
      </c>
    </row>
    <row r="321" spans="1:38" x14ac:dyDescent="0.25">
      <c r="A321" t="str">
        <f>IF(TRIM(INDEX(games!$A:$A,ROW()))="","",TRIM(INDEX(games!$A:$A,ROW())))</f>
        <v>Garden of Witches</v>
      </c>
      <c r="B321">
        <f>IF(OR($A321="",INDEX(games!$B:$B,ROW())=""),"",INDEX(games!$B:$B,ROW()))</f>
        <v>2025</v>
      </c>
      <c r="C321" t="str">
        <f>IF(OR($A321="",INDEX(games!$C:$C,ROW())=""),"",INDEX(games!$C:$C,ROW()))</f>
        <v>Action</v>
      </c>
      <c r="D321">
        <f t="shared" si="112"/>
        <v>2</v>
      </c>
      <c r="E321">
        <f t="shared" si="113"/>
        <v>1</v>
      </c>
      <c r="F321">
        <f t="shared" si="114"/>
        <v>15</v>
      </c>
      <c r="G321">
        <f t="shared" si="115"/>
        <v>2025</v>
      </c>
      <c r="H321">
        <f t="shared" si="116"/>
        <v>1.345</v>
      </c>
      <c r="I321" t="e">
        <f t="shared" si="117"/>
        <v>#N/A</v>
      </c>
      <c r="J321" t="e">
        <f t="shared" si="118"/>
        <v>#N/A</v>
      </c>
      <c r="K321" t="e">
        <f t="shared" si="119"/>
        <v>#N/A</v>
      </c>
      <c r="L321" t="e">
        <f t="shared" si="120"/>
        <v>#N/A</v>
      </c>
      <c r="M321" t="e">
        <f t="shared" si="121"/>
        <v>#N/A</v>
      </c>
      <c r="N321" t="e">
        <f t="shared" si="122"/>
        <v>#N/A</v>
      </c>
      <c r="O321">
        <f t="shared" si="123"/>
        <v>2.000321</v>
      </c>
      <c r="P321" t="str">
        <f>IF(OR($A321="",INDEX(games!$H:$H,ROW())=""),"",INDEX(games!$H:$H,ROW()))</f>
        <v/>
      </c>
      <c r="Q321" t="str">
        <f t="shared" si="124"/>
        <v/>
      </c>
      <c r="T321">
        <f t="shared" si="125"/>
        <v>2019</v>
      </c>
      <c r="U321">
        <f t="shared" si="126"/>
        <v>2025</v>
      </c>
      <c r="V321">
        <f t="shared" si="127"/>
        <v>6</v>
      </c>
      <c r="W321" t="str">
        <f>IF(TRIM(INDEX(connections!$A:$A,ROW()))="","",TRIM(INDEX(connections!$A:$A,ROW())))</f>
        <v>Hades</v>
      </c>
      <c r="X321" t="str">
        <f>IF($W321="","",TRIM(INDEX(connections!$B:$B,ROW())))</f>
        <v>Darkblade Ascent</v>
      </c>
      <c r="Y321">
        <f t="shared" si="128"/>
        <v>359</v>
      </c>
      <c r="Z321">
        <f t="shared" si="129"/>
        <v>183</v>
      </c>
      <c r="AA321" t="str">
        <f t="shared" si="130"/>
        <v>Yes</v>
      </c>
      <c r="AB321" t="str">
        <f t="shared" si="131"/>
        <v/>
      </c>
      <c r="AC321" t="str">
        <f t="shared" si="132"/>
        <v/>
      </c>
      <c r="AD321">
        <f t="shared" si="133"/>
        <v>0</v>
      </c>
      <c r="AE321" t="str">
        <f t="shared" si="134"/>
        <v/>
      </c>
      <c r="AG321">
        <f t="shared" si="135"/>
        <v>2</v>
      </c>
      <c r="AH321" t="str">
        <f t="shared" si="136"/>
        <v/>
      </c>
      <c r="AI321" t="str">
        <f t="shared" si="137"/>
        <v/>
      </c>
      <c r="AJ321" t="str">
        <f t="shared" si="138"/>
        <v/>
      </c>
      <c r="AK321">
        <f t="shared" si="139"/>
        <v>2.000321</v>
      </c>
      <c r="AL321" t="str">
        <f>IF($A321="","",INDEX(games!$J:$J,ROW())&amp;"")</f>
        <v/>
      </c>
    </row>
    <row r="322" spans="1:38" x14ac:dyDescent="0.25">
      <c r="A322" t="str">
        <f>IF(TRIM(INDEX(games!$A:$A,ROW()))="","",TRIM(INDEX(games!$A:$A,ROW())))</f>
        <v>Gatekeeper</v>
      </c>
      <c r="B322">
        <f>IF(OR($A322="",INDEX(games!$B:$B,ROW())=""),"",INDEX(games!$B:$B,ROW()))</f>
        <v>2024</v>
      </c>
      <c r="C322" t="str">
        <f>IF(OR($A322="",INDEX(games!$C:$C,ROW())=""),"",INDEX(games!$C:$C,ROW()))</f>
        <v>Action</v>
      </c>
      <c r="D322">
        <f t="shared" ref="D322:D385" si="140">IF($A322="","",COUNTIF($W$2:$W$2500,$A322)+COUNTIF($X$2:$X$2500,$A322))</f>
        <v>1</v>
      </c>
      <c r="E322">
        <f t="shared" ref="E322:E385" si="141">IF($A322="","",IFERROR(MATCH($C322,$R$2:$R$5,0),0))</f>
        <v>1</v>
      </c>
      <c r="F322">
        <f t="shared" ref="F322:F385" si="142">IF($A322="","",MOD(ROW(),34))</f>
        <v>16</v>
      </c>
      <c r="G322">
        <f t="shared" ref="G322:G385" si="143">IF($A322="",NA(),IF($C322="Action",$B322,NA()))</f>
        <v>2024</v>
      </c>
      <c r="H322">
        <f t="shared" ref="H322:H385" si="144">IF($A322="",NA(),IF($C322="Action",1+$F322*0.023,NA()))</f>
        <v>1.3679999999999999</v>
      </c>
      <c r="I322" t="e">
        <f t="shared" ref="I322:I385" si="145">IF($A322="",NA(),IF($C322="Strategy",$B322,NA()))</f>
        <v>#N/A</v>
      </c>
      <c r="J322" t="e">
        <f t="shared" ref="J322:J385" si="146">IF($A322="",NA(),IF($C322="Strategy",2+$F322*0.023,NA()))</f>
        <v>#N/A</v>
      </c>
      <c r="K322" t="e">
        <f t="shared" ref="K322:K385" si="147">IF($A322="",NA(),IF($C322="Deckbuilder",$B322,NA()))</f>
        <v>#N/A</v>
      </c>
      <c r="L322" t="e">
        <f t="shared" ref="L322:L385" si="148">IF($A322="",NA(),IF($C322="Deckbuilder",3+$F322*0.023,NA()))</f>
        <v>#N/A</v>
      </c>
      <c r="M322" t="e">
        <f t="shared" ref="M322:M385" si="149">IF($A322="",NA(),IF($C322="Traditional",$B322,NA()))</f>
        <v>#N/A</v>
      </c>
      <c r="N322" t="e">
        <f t="shared" ref="N322:N385" si="150">IF($A322="",NA(),IF($C322="Traditional",4+$F322*0.023,NA()))</f>
        <v>#N/A</v>
      </c>
      <c r="O322">
        <f t="shared" ref="O322:O385" si="151">IF($A322="","",$D322+ROW()/1000000)</f>
        <v>1.0003219999999999</v>
      </c>
      <c r="P322" t="str">
        <f>IF(OR($A322="",INDEX(games!$H:$H,ROW())=""),"",INDEX(games!$H:$H,ROW()))</f>
        <v>Yes</v>
      </c>
      <c r="Q322">
        <f t="shared" ref="Q322:Q385" si="152">IF(OR($A322="",$P322&lt;&gt;"Yes"),"",$D322+ROW()/1000000)</f>
        <v>1.0003219999999999</v>
      </c>
      <c r="T322">
        <f t="shared" ref="T322:T385" si="153">IF($Y322="","",INDEX($B$2:$B$1500,$Y322))</f>
        <v>2015</v>
      </c>
      <c r="U322">
        <f t="shared" ref="U322:U385" si="154">IF($Z322="","",INDEX($B$2:$B$1500,$Z322))</f>
        <v>2023</v>
      </c>
      <c r="V322">
        <f t="shared" ref="V322:V385" si="155">IF(OR($T322="",$U322=""),"",$U322-$T322)</f>
        <v>8</v>
      </c>
      <c r="W322" t="str">
        <f>IF(TRIM(INDEX(connections!$A:$A,ROW()))="","",TRIM(INDEX(connections!$A:$A,ROW())))</f>
        <v>Darkest Dungeon</v>
      </c>
      <c r="X322" t="str">
        <f>IF($W322="","",TRIM(INDEX(connections!$B:$B,ROW())))</f>
        <v>Darkest Dungeon 2</v>
      </c>
      <c r="Y322">
        <f t="shared" ref="Y322:Y385" si="156">IF($W322="","",IFERROR(MATCH($W322,$A$2:$A$1500,0),""))</f>
        <v>184</v>
      </c>
      <c r="Z322">
        <f t="shared" ref="Z322:Z385" si="157">IF($X322="","",IFERROR(MATCH($X322,$A$2:$A$1500,0),""))</f>
        <v>185</v>
      </c>
      <c r="AA322" t="str">
        <f t="shared" ref="AA322:AA385" si="158">IF($Y322="","",INDEX($P$2:$P$1500,$Y322))</f>
        <v>Yes</v>
      </c>
      <c r="AB322" t="str">
        <f t="shared" ref="AB322:AB385" si="159">IF($Z322="","",INDEX($P$2:$P$1500,$Z322))</f>
        <v>Yes</v>
      </c>
      <c r="AC322">
        <f t="shared" ref="AC322:AC385" si="160">IF(AND($AA322="Yes",$AB322="Yes"),1,"")</f>
        <v>1</v>
      </c>
      <c r="AD322">
        <f t="shared" ref="AD322:AD385" si="161">IF(OR($Y322="",$Z322=""),"",IF(INDEX($C$2:$C$1500,$Y322)=INDEX($C$2:$C$1500,$Z322),0,1))</f>
        <v>0</v>
      </c>
      <c r="AE322" t="str">
        <f t="shared" ref="AE322:AE385" si="162">IF($AC322&lt;&gt;1,"",IF(AND(INDEX($AG$2:$AG$1500,$Y322)=1,INDEX($AG$2:$AG$1500,$Z322)=1),1,""))</f>
        <v/>
      </c>
      <c r="AG322">
        <f t="shared" ref="AG322:AG385" si="163">IF($A322="","",COUNTIFS($W$2:$W$2500,$A322,$AB$2:$AB$2500,"Yes")+COUNTIFS($X$2:$X$2500,$A322,$AA$2:$AA$2500,"Yes"))</f>
        <v>1</v>
      </c>
      <c r="AH322" t="str">
        <f t="shared" ref="AH322:AH385" si="164">IF(OR($P322&lt;&gt;"Yes",N($AG322)=0),"",IF(AND($AG322=1,COUNTIFS($W$2:$W$2500,$A322,$AE$2:$AE$2500,1)+COUNTIFS($X$2:$X$2500,$A322,$AE$2:$AE$2500,1)&gt;0),"","Yes"))</f>
        <v>Yes</v>
      </c>
      <c r="AI322">
        <f t="shared" ref="AI322:AI385" si="165">IF($AH322="Yes",$AG322,"")</f>
        <v>1</v>
      </c>
      <c r="AJ322">
        <f t="shared" ref="AJ322:AJ385" si="166">IF($AI322="","",$AI322+ROW()/1000000)</f>
        <v>1.0003219999999999</v>
      </c>
      <c r="AK322" t="str">
        <f t="shared" ref="AK322:AK385" si="167">IF(OR($A322="",$P322="Yes",N($AG322)=0),"",$AG322+ROW()/1000000)</f>
        <v/>
      </c>
      <c r="AL322" t="str">
        <f>IF($A322="","",INDEX(games!$J:$J,ROW())&amp;"")</f>
        <v/>
      </c>
    </row>
    <row r="323" spans="1:38" x14ac:dyDescent="0.25">
      <c r="A323" t="str">
        <f>IF(TRIM(INDEX(games!$A:$A,ROW()))="","",TRIM(INDEX(games!$A:$A,ROW())))</f>
        <v>GearHead</v>
      </c>
      <c r="B323">
        <f>IF(OR($A323="",INDEX(games!$B:$B,ROW())=""),"",INDEX(games!$B:$B,ROW()))</f>
        <v>2002</v>
      </c>
      <c r="C323" t="str">
        <f>IF(OR($A323="",INDEX(games!$C:$C,ROW())=""),"",INDEX(games!$C:$C,ROW()))</f>
        <v>Traditional</v>
      </c>
      <c r="D323">
        <f t="shared" si="140"/>
        <v>3</v>
      </c>
      <c r="E323">
        <f t="shared" si="141"/>
        <v>4</v>
      </c>
      <c r="F323">
        <f t="shared" si="142"/>
        <v>17</v>
      </c>
      <c r="G323" t="e">
        <f t="shared" si="143"/>
        <v>#N/A</v>
      </c>
      <c r="H323" t="e">
        <f t="shared" si="144"/>
        <v>#N/A</v>
      </c>
      <c r="I323" t="e">
        <f t="shared" si="145"/>
        <v>#N/A</v>
      </c>
      <c r="J323" t="e">
        <f t="shared" si="146"/>
        <v>#N/A</v>
      </c>
      <c r="K323" t="e">
        <f t="shared" si="147"/>
        <v>#N/A</v>
      </c>
      <c r="L323" t="e">
        <f t="shared" si="148"/>
        <v>#N/A</v>
      </c>
      <c r="M323">
        <f t="shared" si="149"/>
        <v>2002</v>
      </c>
      <c r="N323">
        <f t="shared" si="150"/>
        <v>4.391</v>
      </c>
      <c r="O323">
        <f t="shared" si="151"/>
        <v>3.0003229999999999</v>
      </c>
      <c r="P323" t="str">
        <f>IF(OR($A323="",INDEX(games!$H:$H,ROW())=""),"",INDEX(games!$H:$H,ROW()))</f>
        <v>Yes</v>
      </c>
      <c r="Q323">
        <f t="shared" si="152"/>
        <v>3.0003229999999999</v>
      </c>
      <c r="T323">
        <f t="shared" si="153"/>
        <v>1993</v>
      </c>
      <c r="U323">
        <f t="shared" si="154"/>
        <v>2022</v>
      </c>
      <c r="V323">
        <f t="shared" si="155"/>
        <v>29</v>
      </c>
      <c r="W323" t="str">
        <f>IF(TRIM(INDEX(connections!$A:$A,ROW()))="","",TRIM(INDEX(connections!$A:$A,ROW())))</f>
        <v>Torneko's Great Adventure: Mystery Dungeon</v>
      </c>
      <c r="X323" t="str">
        <f>IF($W323="","",TRIM(INDEX(connections!$B:$B,ROW())))</f>
        <v>Dave the Diver</v>
      </c>
      <c r="Y323">
        <f t="shared" si="156"/>
        <v>863</v>
      </c>
      <c r="Z323">
        <f t="shared" si="157"/>
        <v>186</v>
      </c>
      <c r="AA323" t="str">
        <f t="shared" si="158"/>
        <v>Yes</v>
      </c>
      <c r="AB323" t="str">
        <f t="shared" si="159"/>
        <v>Yes</v>
      </c>
      <c r="AC323">
        <f t="shared" si="160"/>
        <v>1</v>
      </c>
      <c r="AD323">
        <f t="shared" si="161"/>
        <v>1</v>
      </c>
      <c r="AE323" t="str">
        <f t="shared" si="162"/>
        <v/>
      </c>
      <c r="AG323">
        <f t="shared" si="163"/>
        <v>3</v>
      </c>
      <c r="AH323" t="str">
        <f t="shared" si="164"/>
        <v>Yes</v>
      </c>
      <c r="AI323">
        <f t="shared" si="165"/>
        <v>3</v>
      </c>
      <c r="AJ323">
        <f t="shared" si="166"/>
        <v>3.0003229999999999</v>
      </c>
      <c r="AK323" t="str">
        <f t="shared" si="167"/>
        <v/>
      </c>
      <c r="AL323" t="str">
        <f>IF($A323="","",INDEX(games!$J:$J,ROW())&amp;"")</f>
        <v/>
      </c>
    </row>
    <row r="324" spans="1:38" x14ac:dyDescent="0.25">
      <c r="A324" t="str">
        <f>IF(TRIM(INDEX(games!$A:$A,ROW()))="","",TRIM(INDEX(games!$A:$A,ROW())))</f>
        <v>GearHead 2</v>
      </c>
      <c r="B324">
        <f>IF(OR($A324="",INDEX(games!$B:$B,ROW())=""),"",INDEX(games!$B:$B,ROW()))</f>
        <v>2007</v>
      </c>
      <c r="C324" t="str">
        <f>IF(OR($A324="",INDEX(games!$C:$C,ROW())=""),"",INDEX(games!$C:$C,ROW()))</f>
        <v>Traditional</v>
      </c>
      <c r="D324">
        <f t="shared" si="140"/>
        <v>2</v>
      </c>
      <c r="E324">
        <f t="shared" si="141"/>
        <v>4</v>
      </c>
      <c r="F324">
        <f t="shared" si="142"/>
        <v>18</v>
      </c>
      <c r="G324" t="e">
        <f t="shared" si="143"/>
        <v>#N/A</v>
      </c>
      <c r="H324" t="e">
        <f t="shared" si="144"/>
        <v>#N/A</v>
      </c>
      <c r="I324" t="e">
        <f t="shared" si="145"/>
        <v>#N/A</v>
      </c>
      <c r="J324" t="e">
        <f t="shared" si="146"/>
        <v>#N/A</v>
      </c>
      <c r="K324" t="e">
        <f t="shared" si="147"/>
        <v>#N/A</v>
      </c>
      <c r="L324" t="e">
        <f t="shared" si="148"/>
        <v>#N/A</v>
      </c>
      <c r="M324">
        <f t="shared" si="149"/>
        <v>2007</v>
      </c>
      <c r="N324">
        <f t="shared" si="150"/>
        <v>4.4139999999999997</v>
      </c>
      <c r="O324">
        <f t="shared" si="151"/>
        <v>2.000324</v>
      </c>
      <c r="P324" t="str">
        <f>IF(OR($A324="",INDEX(games!$H:$H,ROW())=""),"",INDEX(games!$H:$H,ROW()))</f>
        <v>Yes</v>
      </c>
      <c r="Q324">
        <f t="shared" si="152"/>
        <v>2.000324</v>
      </c>
      <c r="T324">
        <f t="shared" si="153"/>
        <v>2013</v>
      </c>
      <c r="U324">
        <f t="shared" si="154"/>
        <v>2018</v>
      </c>
      <c r="V324">
        <f t="shared" si="155"/>
        <v>5</v>
      </c>
      <c r="W324" t="str">
        <f>IF(TRIM(INDEX(connections!$A:$A,ROW()))="","",TRIM(INDEX(connections!$A:$A,ROW())))</f>
        <v>Risk of Rain</v>
      </c>
      <c r="X324" t="str">
        <f>IF($W324="","",TRIM(INDEX(connections!$B:$B,ROW())))</f>
        <v>Dead Cells</v>
      </c>
      <c r="Y324">
        <f t="shared" si="156"/>
        <v>653</v>
      </c>
      <c r="Z324">
        <f t="shared" si="157"/>
        <v>187</v>
      </c>
      <c r="AA324" t="str">
        <f t="shared" si="158"/>
        <v>Yes</v>
      </c>
      <c r="AB324" t="str">
        <f t="shared" si="159"/>
        <v>Yes</v>
      </c>
      <c r="AC324">
        <f t="shared" si="160"/>
        <v>1</v>
      </c>
      <c r="AD324">
        <f t="shared" si="161"/>
        <v>0</v>
      </c>
      <c r="AE324" t="str">
        <f t="shared" si="162"/>
        <v/>
      </c>
      <c r="AG324">
        <f t="shared" si="163"/>
        <v>1</v>
      </c>
      <c r="AH324" t="str">
        <f t="shared" si="164"/>
        <v>Yes</v>
      </c>
      <c r="AI324">
        <f t="shared" si="165"/>
        <v>1</v>
      </c>
      <c r="AJ324">
        <f t="shared" si="166"/>
        <v>1.000324</v>
      </c>
      <c r="AK324" t="str">
        <f t="shared" si="167"/>
        <v/>
      </c>
      <c r="AL324" t="str">
        <f>IF($A324="","",INDEX(games!$J:$J,ROW())&amp;"")</f>
        <v/>
      </c>
    </row>
    <row r="325" spans="1:38" x14ac:dyDescent="0.25">
      <c r="A325" t="str">
        <f>IF(TRIM(INDEX(games!$A:$A,ROW()))="","",TRIM(INDEX(games!$A:$A,ROW())))</f>
        <v>GearHead Caramel</v>
      </c>
      <c r="B325">
        <f>IF(OR($A325="",INDEX(games!$B:$B,ROW())=""),"",INDEX(games!$B:$B,ROW()))</f>
        <v>2022</v>
      </c>
      <c r="C325" t="str">
        <f>IF(OR($A325="",INDEX(games!$C:$C,ROW())=""),"",INDEX(games!$C:$C,ROW()))</f>
        <v>Traditional</v>
      </c>
      <c r="D325">
        <f t="shared" si="140"/>
        <v>3</v>
      </c>
      <c r="E325">
        <f t="shared" si="141"/>
        <v>4</v>
      </c>
      <c r="F325">
        <f t="shared" si="142"/>
        <v>19</v>
      </c>
      <c r="G325" t="e">
        <f t="shared" si="143"/>
        <v>#N/A</v>
      </c>
      <c r="H325" t="e">
        <f t="shared" si="144"/>
        <v>#N/A</v>
      </c>
      <c r="I325" t="e">
        <f t="shared" si="145"/>
        <v>#N/A</v>
      </c>
      <c r="J325" t="e">
        <f t="shared" si="146"/>
        <v>#N/A</v>
      </c>
      <c r="K325" t="e">
        <f t="shared" si="147"/>
        <v>#N/A</v>
      </c>
      <c r="L325" t="e">
        <f t="shared" si="148"/>
        <v>#N/A</v>
      </c>
      <c r="M325">
        <f t="shared" si="149"/>
        <v>2022</v>
      </c>
      <c r="N325">
        <f t="shared" si="150"/>
        <v>4.4370000000000003</v>
      </c>
      <c r="O325">
        <f t="shared" si="151"/>
        <v>3.0003250000000001</v>
      </c>
      <c r="P325" t="str">
        <f>IF(OR($A325="",INDEX(games!$H:$H,ROW())=""),"",INDEX(games!$H:$H,ROW()))</f>
        <v/>
      </c>
      <c r="Q325" t="str">
        <f t="shared" si="152"/>
        <v/>
      </c>
      <c r="T325">
        <f t="shared" si="153"/>
        <v>2013</v>
      </c>
      <c r="U325">
        <f t="shared" si="154"/>
        <v>2018</v>
      </c>
      <c r="V325">
        <f t="shared" si="155"/>
        <v>5</v>
      </c>
      <c r="W325" t="str">
        <f>IF(TRIM(INDEX(connections!$A:$A,ROW()))="","",TRIM(INDEX(connections!$A:$A,ROW())))</f>
        <v>Rogue Legacy</v>
      </c>
      <c r="X325" t="str">
        <f>IF($W325="","",TRIM(INDEX(connections!$B:$B,ROW())))</f>
        <v>Dead Cells</v>
      </c>
      <c r="Y325">
        <f t="shared" si="156"/>
        <v>667</v>
      </c>
      <c r="Z325">
        <f t="shared" si="157"/>
        <v>187</v>
      </c>
      <c r="AA325" t="str">
        <f t="shared" si="158"/>
        <v>Yes</v>
      </c>
      <c r="AB325" t="str">
        <f t="shared" si="159"/>
        <v>Yes</v>
      </c>
      <c r="AC325">
        <f t="shared" si="160"/>
        <v>1</v>
      </c>
      <c r="AD325">
        <f t="shared" si="161"/>
        <v>0</v>
      </c>
      <c r="AE325" t="str">
        <f t="shared" si="162"/>
        <v/>
      </c>
      <c r="AG325">
        <f t="shared" si="163"/>
        <v>3</v>
      </c>
      <c r="AH325" t="str">
        <f t="shared" si="164"/>
        <v/>
      </c>
      <c r="AI325" t="str">
        <f t="shared" si="165"/>
        <v/>
      </c>
      <c r="AJ325" t="str">
        <f t="shared" si="166"/>
        <v/>
      </c>
      <c r="AK325">
        <f t="shared" si="167"/>
        <v>3.0003250000000001</v>
      </c>
      <c r="AL325" t="str">
        <f>IF($A325="","",INDEX(games!$J:$J,ROW())&amp;"")</f>
        <v>https://store.steampowered.com/app/1565090/GearHead_Caramel/</v>
      </c>
    </row>
    <row r="326" spans="1:38" x14ac:dyDescent="0.25">
      <c r="A326" t="str">
        <f>IF(TRIM(INDEX(games!$A:$A,ROW()))="","",TRIM(INDEX(games!$A:$A,ROW())))</f>
        <v>Genome Guardian</v>
      </c>
      <c r="B326">
        <f>IF(OR($A326="",INDEX(games!$B:$B,ROW())=""),"",INDEX(games!$B:$B,ROW()))</f>
        <v>2024</v>
      </c>
      <c r="C326" t="str">
        <f>IF(OR($A326="",INDEX(games!$C:$C,ROW())=""),"",INDEX(games!$C:$C,ROW()))</f>
        <v>Action</v>
      </c>
      <c r="D326">
        <f t="shared" si="140"/>
        <v>3</v>
      </c>
      <c r="E326">
        <f t="shared" si="141"/>
        <v>1</v>
      </c>
      <c r="F326">
        <f t="shared" si="142"/>
        <v>20</v>
      </c>
      <c r="G326">
        <f t="shared" si="143"/>
        <v>2024</v>
      </c>
      <c r="H326">
        <f t="shared" si="144"/>
        <v>1.46</v>
      </c>
      <c r="I326" t="e">
        <f t="shared" si="145"/>
        <v>#N/A</v>
      </c>
      <c r="J326" t="e">
        <f t="shared" si="146"/>
        <v>#N/A</v>
      </c>
      <c r="K326" t="e">
        <f t="shared" si="147"/>
        <v>#N/A</v>
      </c>
      <c r="L326" t="e">
        <f t="shared" si="148"/>
        <v>#N/A</v>
      </c>
      <c r="M326" t="e">
        <f t="shared" si="149"/>
        <v>#N/A</v>
      </c>
      <c r="N326" t="e">
        <f t="shared" si="150"/>
        <v>#N/A</v>
      </c>
      <c r="O326">
        <f t="shared" si="151"/>
        <v>3.0003259999999998</v>
      </c>
      <c r="P326" t="str">
        <f>IF(OR($A326="",INDEX(games!$H:$H,ROW())=""),"",INDEX(games!$H:$H,ROW()))</f>
        <v>Yes</v>
      </c>
      <c r="Q326">
        <f t="shared" si="152"/>
        <v>3.0003259999999998</v>
      </c>
      <c r="T326">
        <f t="shared" si="153"/>
        <v>2011</v>
      </c>
      <c r="U326">
        <f t="shared" si="154"/>
        <v>2018</v>
      </c>
      <c r="V326">
        <f t="shared" si="155"/>
        <v>7</v>
      </c>
      <c r="W326" t="str">
        <f>IF(TRIM(INDEX(connections!$A:$A,ROW()))="","",TRIM(INDEX(connections!$A:$A,ROW())))</f>
        <v>The Binding of Isaac</v>
      </c>
      <c r="X326" t="str">
        <f>IF($W326="","",TRIM(INDEX(connections!$B:$B,ROW())))</f>
        <v>Dead Cells</v>
      </c>
      <c r="Y326">
        <f t="shared" si="156"/>
        <v>824</v>
      </c>
      <c r="Z326">
        <f t="shared" si="157"/>
        <v>187</v>
      </c>
      <c r="AA326" t="str">
        <f t="shared" si="158"/>
        <v>Yes</v>
      </c>
      <c r="AB326" t="str">
        <f t="shared" si="159"/>
        <v>Yes</v>
      </c>
      <c r="AC326">
        <f t="shared" si="160"/>
        <v>1</v>
      </c>
      <c r="AD326">
        <f t="shared" si="161"/>
        <v>0</v>
      </c>
      <c r="AE326" t="str">
        <f t="shared" si="162"/>
        <v/>
      </c>
      <c r="AG326">
        <f t="shared" si="163"/>
        <v>1</v>
      </c>
      <c r="AH326" t="str">
        <f t="shared" si="164"/>
        <v>Yes</v>
      </c>
      <c r="AI326">
        <f t="shared" si="165"/>
        <v>1</v>
      </c>
      <c r="AJ326">
        <f t="shared" si="166"/>
        <v>1.000326</v>
      </c>
      <c r="AK326" t="str">
        <f t="shared" si="167"/>
        <v/>
      </c>
      <c r="AL326" t="str">
        <f>IF($A326="","",INDEX(games!$J:$J,ROW())&amp;"")</f>
        <v>https://store.steampowered.com/app/2891310/Genome_Guardian/</v>
      </c>
    </row>
    <row r="327" spans="1:38" x14ac:dyDescent="0.25">
      <c r="A327" t="str">
        <f>IF(TRIM(INDEX(games!$A:$A,ROW()))="","",TRIM(INDEX(games!$A:$A,ROW())))</f>
        <v>Genome Guardian 2</v>
      </c>
      <c r="B327">
        <f>IF(OR($A327="",INDEX(games!$B:$B,ROW())=""),"",INDEX(games!$B:$B,ROW()))</f>
        <v>2026</v>
      </c>
      <c r="C327" t="str">
        <f>IF(OR($A327="",INDEX(games!$C:$C,ROW())=""),"",INDEX(games!$C:$C,ROW()))</f>
        <v>Action</v>
      </c>
      <c r="D327">
        <f t="shared" si="140"/>
        <v>1</v>
      </c>
      <c r="E327">
        <f t="shared" si="141"/>
        <v>1</v>
      </c>
      <c r="F327">
        <f t="shared" si="142"/>
        <v>21</v>
      </c>
      <c r="G327">
        <f t="shared" si="143"/>
        <v>2026</v>
      </c>
      <c r="H327">
        <f t="shared" si="144"/>
        <v>1.4830000000000001</v>
      </c>
      <c r="I327" t="e">
        <f t="shared" si="145"/>
        <v>#N/A</v>
      </c>
      <c r="J327" t="e">
        <f t="shared" si="146"/>
        <v>#N/A</v>
      </c>
      <c r="K327" t="e">
        <f t="shared" si="147"/>
        <v>#N/A</v>
      </c>
      <c r="L327" t="e">
        <f t="shared" si="148"/>
        <v>#N/A</v>
      </c>
      <c r="M327" t="e">
        <f t="shared" si="149"/>
        <v>#N/A</v>
      </c>
      <c r="N327" t="e">
        <f t="shared" si="150"/>
        <v>#N/A</v>
      </c>
      <c r="O327">
        <f t="shared" si="151"/>
        <v>1.000327</v>
      </c>
      <c r="P327" t="str">
        <f>IF(OR($A327="",INDEX(games!$H:$H,ROW())=""),"",INDEX(games!$H:$H,ROW()))</f>
        <v/>
      </c>
      <c r="Q327" t="str">
        <f t="shared" si="152"/>
        <v/>
      </c>
      <c r="T327">
        <f t="shared" si="153"/>
        <v>2015</v>
      </c>
      <c r="U327">
        <f t="shared" si="154"/>
        <v>2020</v>
      </c>
      <c r="V327">
        <f t="shared" si="155"/>
        <v>5</v>
      </c>
      <c r="W327" t="str">
        <f>IF(TRIM(INDEX(connections!$A:$A,ROW()))="","",TRIM(INDEX(connections!$A:$A,ROW())))</f>
        <v>Nuclear Throne</v>
      </c>
      <c r="X327" t="str">
        <f>IF($W327="","",TRIM(INDEX(connections!$B:$B,ROW())))</f>
        <v>Dead Estate</v>
      </c>
      <c r="Y327">
        <f t="shared" si="156"/>
        <v>549</v>
      </c>
      <c r="Z327">
        <f t="shared" si="157"/>
        <v>188</v>
      </c>
      <c r="AA327" t="str">
        <f t="shared" si="158"/>
        <v>Yes</v>
      </c>
      <c r="AB327" t="str">
        <f t="shared" si="159"/>
        <v>Yes</v>
      </c>
      <c r="AC327">
        <f t="shared" si="160"/>
        <v>1</v>
      </c>
      <c r="AD327">
        <f t="shared" si="161"/>
        <v>0</v>
      </c>
      <c r="AE327" t="str">
        <f t="shared" si="162"/>
        <v/>
      </c>
      <c r="AG327">
        <f t="shared" si="163"/>
        <v>1</v>
      </c>
      <c r="AH327" t="str">
        <f t="shared" si="164"/>
        <v/>
      </c>
      <c r="AI327" t="str">
        <f t="shared" si="165"/>
        <v/>
      </c>
      <c r="AJ327" t="str">
        <f t="shared" si="166"/>
        <v/>
      </c>
      <c r="AK327">
        <f t="shared" si="167"/>
        <v>1.000327</v>
      </c>
      <c r="AL327" t="str">
        <f>IF($A327="","",INDEX(games!$J:$J,ROW())&amp;"")</f>
        <v>https://store.steampowered.com/app/4130120/Genome_Guardian_2/</v>
      </c>
    </row>
    <row r="328" spans="1:38" x14ac:dyDescent="0.25">
      <c r="A328" t="str">
        <f>IF(TRIM(INDEX(games!$A:$A,ROW()))="","",TRIM(INDEX(games!$A:$A,ROW())))</f>
        <v>Geometry Arena</v>
      </c>
      <c r="B328">
        <f>IF(OR($A328="",INDEX(games!$B:$B,ROW())=""),"",INDEX(games!$B:$B,ROW()))</f>
        <v>2020</v>
      </c>
      <c r="C328" t="str">
        <f>IF(OR($A328="",INDEX(games!$C:$C,ROW())=""),"",INDEX(games!$C:$C,ROW()))</f>
        <v>Action</v>
      </c>
      <c r="D328">
        <f t="shared" si="140"/>
        <v>1</v>
      </c>
      <c r="E328">
        <f t="shared" si="141"/>
        <v>1</v>
      </c>
      <c r="F328">
        <f t="shared" si="142"/>
        <v>22</v>
      </c>
      <c r="G328">
        <f t="shared" si="143"/>
        <v>2020</v>
      </c>
      <c r="H328">
        <f t="shared" si="144"/>
        <v>1.506</v>
      </c>
      <c r="I328" t="e">
        <f t="shared" si="145"/>
        <v>#N/A</v>
      </c>
      <c r="J328" t="e">
        <f t="shared" si="146"/>
        <v>#N/A</v>
      </c>
      <c r="K328" t="e">
        <f t="shared" si="147"/>
        <v>#N/A</v>
      </c>
      <c r="L328" t="e">
        <f t="shared" si="148"/>
        <v>#N/A</v>
      </c>
      <c r="M328" t="e">
        <f t="shared" si="149"/>
        <v>#N/A</v>
      </c>
      <c r="N328" t="e">
        <f t="shared" si="150"/>
        <v>#N/A</v>
      </c>
      <c r="O328">
        <f t="shared" si="151"/>
        <v>1.0003280000000001</v>
      </c>
      <c r="P328" t="str">
        <f>IF(OR($A328="",INDEX(games!$H:$H,ROW())=""),"",INDEX(games!$H:$H,ROW()))</f>
        <v>Yes</v>
      </c>
      <c r="Q328">
        <f t="shared" si="152"/>
        <v>1.0003280000000001</v>
      </c>
      <c r="T328">
        <f t="shared" si="153"/>
        <v>2011</v>
      </c>
      <c r="U328">
        <f t="shared" si="154"/>
        <v>2020</v>
      </c>
      <c r="V328">
        <f t="shared" si="155"/>
        <v>9</v>
      </c>
      <c r="W328" t="str">
        <f>IF(TRIM(INDEX(connections!$A:$A,ROW()))="","",TRIM(INDEX(connections!$A:$A,ROW())))</f>
        <v>The Binding of Isaac</v>
      </c>
      <c r="X328" t="str">
        <f>IF($W328="","",TRIM(INDEX(connections!$B:$B,ROW())))</f>
        <v>Dead Estate</v>
      </c>
      <c r="Y328">
        <f t="shared" si="156"/>
        <v>824</v>
      </c>
      <c r="Z328">
        <f t="shared" si="157"/>
        <v>188</v>
      </c>
      <c r="AA328" t="str">
        <f t="shared" si="158"/>
        <v>Yes</v>
      </c>
      <c r="AB328" t="str">
        <f t="shared" si="159"/>
        <v>Yes</v>
      </c>
      <c r="AC328">
        <f t="shared" si="160"/>
        <v>1</v>
      </c>
      <c r="AD328">
        <f t="shared" si="161"/>
        <v>0</v>
      </c>
      <c r="AE328" t="str">
        <f t="shared" si="162"/>
        <v/>
      </c>
      <c r="AG328">
        <f t="shared" si="163"/>
        <v>1</v>
      </c>
      <c r="AH328" t="str">
        <f t="shared" si="164"/>
        <v/>
      </c>
      <c r="AI328" t="str">
        <f t="shared" si="165"/>
        <v/>
      </c>
      <c r="AJ328" t="str">
        <f t="shared" si="166"/>
        <v/>
      </c>
      <c r="AK328" t="str">
        <f t="shared" si="167"/>
        <v/>
      </c>
      <c r="AL328" t="str">
        <f>IF($A328="","",INDEX(games!$J:$J,ROW())&amp;"")</f>
        <v>https://store.steampowered.com/app/1255650/Geometry_Arena/</v>
      </c>
    </row>
    <row r="329" spans="1:38" x14ac:dyDescent="0.25">
      <c r="A329" t="str">
        <f>IF(TRIM(INDEX(games!$A:$A,ROW()))="","",TRIM(INDEX(games!$A:$A,ROW())))</f>
        <v>Geometry Arena 2</v>
      </c>
      <c r="B329">
        <f>IF(OR($A329="",INDEX(games!$B:$B,ROW())=""),"",INDEX(games!$B:$B,ROW()))</f>
        <v>2023</v>
      </c>
      <c r="C329" t="str">
        <f>IF(OR($A329="",INDEX(games!$C:$C,ROW())=""),"",INDEX(games!$C:$C,ROW()))</f>
        <v>Action</v>
      </c>
      <c r="D329">
        <f t="shared" si="140"/>
        <v>1</v>
      </c>
      <c r="E329">
        <f t="shared" si="141"/>
        <v>1</v>
      </c>
      <c r="F329">
        <f t="shared" si="142"/>
        <v>23</v>
      </c>
      <c r="G329">
        <f t="shared" si="143"/>
        <v>2023</v>
      </c>
      <c r="H329">
        <f t="shared" si="144"/>
        <v>1.5289999999999999</v>
      </c>
      <c r="I329" t="e">
        <f t="shared" si="145"/>
        <v>#N/A</v>
      </c>
      <c r="J329" t="e">
        <f t="shared" si="146"/>
        <v>#N/A</v>
      </c>
      <c r="K329" t="e">
        <f t="shared" si="147"/>
        <v>#N/A</v>
      </c>
      <c r="L329" t="e">
        <f t="shared" si="148"/>
        <v>#N/A</v>
      </c>
      <c r="M329" t="e">
        <f t="shared" si="149"/>
        <v>#N/A</v>
      </c>
      <c r="N329" t="e">
        <f t="shared" si="150"/>
        <v>#N/A</v>
      </c>
      <c r="O329">
        <f t="shared" si="151"/>
        <v>1.000329</v>
      </c>
      <c r="P329" t="str">
        <f>IF(OR($A329="",INDEX(games!$H:$H,ROW())=""),"",INDEX(games!$H:$H,ROW()))</f>
        <v>Yes</v>
      </c>
      <c r="Q329">
        <f t="shared" si="152"/>
        <v>1.000329</v>
      </c>
      <c r="T329">
        <f t="shared" si="153"/>
        <v>2023</v>
      </c>
      <c r="U329">
        <f t="shared" si="154"/>
        <v>2025</v>
      </c>
      <c r="V329">
        <f t="shared" si="155"/>
        <v>2</v>
      </c>
      <c r="W329" t="str">
        <f>IF(TRIM(INDEX(connections!$A:$A,ROW()))="","",TRIM(INDEX(connections!$A:$A,ROW())))</f>
        <v>Balatro</v>
      </c>
      <c r="X329" t="str">
        <f>IF($W329="","",TRIM(INDEX(connections!$B:$B,ROW())))</f>
        <v>Dead Finger Dice</v>
      </c>
      <c r="Y329">
        <f t="shared" si="156"/>
        <v>55</v>
      </c>
      <c r="Z329">
        <f t="shared" si="157"/>
        <v>189</v>
      </c>
      <c r="AA329" t="str">
        <f t="shared" si="158"/>
        <v>Yes</v>
      </c>
      <c r="AB329" t="str">
        <f t="shared" si="159"/>
        <v>Yes</v>
      </c>
      <c r="AC329">
        <f t="shared" si="160"/>
        <v>1</v>
      </c>
      <c r="AD329">
        <f t="shared" si="161"/>
        <v>0</v>
      </c>
      <c r="AE329" t="str">
        <f t="shared" si="162"/>
        <v/>
      </c>
      <c r="AG329">
        <f t="shared" si="163"/>
        <v>1</v>
      </c>
      <c r="AH329" t="str">
        <f t="shared" si="164"/>
        <v/>
      </c>
      <c r="AI329" t="str">
        <f t="shared" si="165"/>
        <v/>
      </c>
      <c r="AJ329" t="str">
        <f t="shared" si="166"/>
        <v/>
      </c>
      <c r="AK329" t="str">
        <f t="shared" si="167"/>
        <v/>
      </c>
      <c r="AL329" t="str">
        <f>IF($A329="","",INDEX(games!$J:$J,ROW())&amp;"")</f>
        <v>https://store.steampowered.com/app/1667700/Geometry_Arena_2/</v>
      </c>
    </row>
    <row r="330" spans="1:38" x14ac:dyDescent="0.25">
      <c r="A330" t="str">
        <f>IF(TRIM(INDEX(games!$A:$A,ROW()))="","",TRIM(INDEX(games!$A:$A,ROW())))</f>
        <v>Glyphica: Typing Survival</v>
      </c>
      <c r="B330">
        <f>IF(OR($A330="",INDEX(games!$B:$B,ROW())=""),"",INDEX(games!$B:$B,ROW()))</f>
        <v>2024</v>
      </c>
      <c r="C330" t="str">
        <f>IF(OR($A330="",INDEX(games!$C:$C,ROW())=""),"",INDEX(games!$C:$C,ROW()))</f>
        <v>Action</v>
      </c>
      <c r="D330">
        <f t="shared" si="140"/>
        <v>2</v>
      </c>
      <c r="E330">
        <f t="shared" si="141"/>
        <v>1</v>
      </c>
      <c r="F330">
        <f t="shared" si="142"/>
        <v>24</v>
      </c>
      <c r="G330">
        <f t="shared" si="143"/>
        <v>2024</v>
      </c>
      <c r="H330">
        <f t="shared" si="144"/>
        <v>1.552</v>
      </c>
      <c r="I330" t="e">
        <f t="shared" si="145"/>
        <v>#N/A</v>
      </c>
      <c r="J330" t="e">
        <f t="shared" si="146"/>
        <v>#N/A</v>
      </c>
      <c r="K330" t="e">
        <f t="shared" si="147"/>
        <v>#N/A</v>
      </c>
      <c r="L330" t="e">
        <f t="shared" si="148"/>
        <v>#N/A</v>
      </c>
      <c r="M330" t="e">
        <f t="shared" si="149"/>
        <v>#N/A</v>
      </c>
      <c r="N330" t="e">
        <f t="shared" si="150"/>
        <v>#N/A</v>
      </c>
      <c r="O330">
        <f t="shared" si="151"/>
        <v>2.0003299999999999</v>
      </c>
      <c r="P330" t="str">
        <f>IF(OR($A330="",INDEX(games!$H:$H,ROW())=""),"",INDEX(games!$H:$H,ROW()))</f>
        <v/>
      </c>
      <c r="Q330" t="str">
        <f t="shared" si="152"/>
        <v/>
      </c>
      <c r="T330">
        <f t="shared" si="153"/>
        <v>2018</v>
      </c>
      <c r="U330">
        <f t="shared" si="154"/>
        <v>2026</v>
      </c>
      <c r="V330">
        <f t="shared" si="155"/>
        <v>8</v>
      </c>
      <c r="W330" t="str">
        <f>IF(TRIM(INDEX(connections!$A:$A,ROW()))="","",TRIM(INDEX(connections!$A:$A,ROW())))</f>
        <v>Into the Breach</v>
      </c>
      <c r="X330" t="str">
        <f>IF($W330="","",TRIM(INDEX(connections!$B:$B,ROW())))</f>
        <v>Dead Weight</v>
      </c>
      <c r="Y330">
        <f t="shared" si="156"/>
        <v>409</v>
      </c>
      <c r="Z330">
        <f t="shared" si="157"/>
        <v>190</v>
      </c>
      <c r="AA330" t="str">
        <f t="shared" si="158"/>
        <v>Yes</v>
      </c>
      <c r="AB330" t="str">
        <f t="shared" si="159"/>
        <v/>
      </c>
      <c r="AC330" t="str">
        <f t="shared" si="160"/>
        <v/>
      </c>
      <c r="AD330">
        <f t="shared" si="161"/>
        <v>0</v>
      </c>
      <c r="AE330" t="str">
        <f t="shared" si="162"/>
        <v/>
      </c>
      <c r="AG330">
        <f t="shared" si="163"/>
        <v>2</v>
      </c>
      <c r="AH330" t="str">
        <f t="shared" si="164"/>
        <v/>
      </c>
      <c r="AI330" t="str">
        <f t="shared" si="165"/>
        <v/>
      </c>
      <c r="AJ330" t="str">
        <f t="shared" si="166"/>
        <v/>
      </c>
      <c r="AK330">
        <f t="shared" si="167"/>
        <v>2.0003299999999999</v>
      </c>
      <c r="AL330" t="str">
        <f>IF($A330="","",INDEX(games!$J:$J,ROW())&amp;"")</f>
        <v/>
      </c>
    </row>
    <row r="331" spans="1:38" x14ac:dyDescent="0.25">
      <c r="A331" t="str">
        <f>IF(TRIM(INDEX(games!$A:$A,ROW()))="","",TRIM(INDEX(games!$A:$A,ROW())))</f>
        <v>GnollHack</v>
      </c>
      <c r="B331">
        <f>IF(OR($A331="",INDEX(games!$B:$B,ROW())=""),"",INDEX(games!$B:$B,ROW()))</f>
        <v>2020</v>
      </c>
      <c r="C331" t="str">
        <f>IF(OR($A331="",INDEX(games!$C:$C,ROW())=""),"",INDEX(games!$C:$C,ROW()))</f>
        <v>Traditional</v>
      </c>
      <c r="D331">
        <f t="shared" si="140"/>
        <v>1</v>
      </c>
      <c r="E331">
        <f t="shared" si="141"/>
        <v>4</v>
      </c>
      <c r="F331">
        <f t="shared" si="142"/>
        <v>25</v>
      </c>
      <c r="G331" t="e">
        <f t="shared" si="143"/>
        <v>#N/A</v>
      </c>
      <c r="H331" t="e">
        <f t="shared" si="144"/>
        <v>#N/A</v>
      </c>
      <c r="I331" t="e">
        <f t="shared" si="145"/>
        <v>#N/A</v>
      </c>
      <c r="J331" t="e">
        <f t="shared" si="146"/>
        <v>#N/A</v>
      </c>
      <c r="K331" t="e">
        <f t="shared" si="147"/>
        <v>#N/A</v>
      </c>
      <c r="L331" t="e">
        <f t="shared" si="148"/>
        <v>#N/A</v>
      </c>
      <c r="M331">
        <f t="shared" si="149"/>
        <v>2020</v>
      </c>
      <c r="N331">
        <f t="shared" si="150"/>
        <v>4.5750000000000002</v>
      </c>
      <c r="O331">
        <f t="shared" si="151"/>
        <v>1.0003310000000001</v>
      </c>
      <c r="P331" t="str">
        <f>IF(OR($A331="",INDEX(games!$H:$H,ROW())=""),"",INDEX(games!$H:$H,ROW()))</f>
        <v>Yes</v>
      </c>
      <c r="Q331">
        <f t="shared" si="152"/>
        <v>1.0003310000000001</v>
      </c>
      <c r="T331">
        <f t="shared" si="153"/>
        <v>2020</v>
      </c>
      <c r="U331">
        <f t="shared" si="154"/>
        <v>2025</v>
      </c>
      <c r="V331">
        <f t="shared" si="155"/>
        <v>5</v>
      </c>
      <c r="W331" t="str">
        <f>IF(TRIM(INDEX(connections!$A:$A,ROW()))="","",TRIM(INDEX(connections!$A:$A,ROW())))</f>
        <v>Roboquest</v>
      </c>
      <c r="X331" t="str">
        <f>IF($W331="","",TRIM(INDEX(connections!$B:$B,ROW())))</f>
        <v>Deadzone: Rogue</v>
      </c>
      <c r="Y331">
        <f t="shared" si="156"/>
        <v>657</v>
      </c>
      <c r="Z331">
        <f t="shared" si="157"/>
        <v>191</v>
      </c>
      <c r="AA331" t="str">
        <f t="shared" si="158"/>
        <v>Yes</v>
      </c>
      <c r="AB331" t="str">
        <f t="shared" si="159"/>
        <v/>
      </c>
      <c r="AC331" t="str">
        <f t="shared" si="160"/>
        <v/>
      </c>
      <c r="AD331">
        <f t="shared" si="161"/>
        <v>0</v>
      </c>
      <c r="AE331" t="str">
        <f t="shared" si="162"/>
        <v/>
      </c>
      <c r="AG331">
        <f t="shared" si="163"/>
        <v>1</v>
      </c>
      <c r="AH331" t="str">
        <f t="shared" si="164"/>
        <v>Yes</v>
      </c>
      <c r="AI331">
        <f t="shared" si="165"/>
        <v>1</v>
      </c>
      <c r="AJ331">
        <f t="shared" si="166"/>
        <v>1.0003310000000001</v>
      </c>
      <c r="AK331" t="str">
        <f t="shared" si="167"/>
        <v/>
      </c>
      <c r="AL331" t="str">
        <f>IF($A331="","",INDEX(games!$J:$J,ROW())&amp;"")</f>
        <v>https://store.steampowered.com/app/3558190/GnollHack/</v>
      </c>
    </row>
    <row r="332" spans="1:38" x14ac:dyDescent="0.25">
      <c r="A332" t="str">
        <f>IF(TRIM(INDEX(games!$A:$A,ROW()))="","",TRIM(INDEX(games!$A:$A,ROW())))</f>
        <v>Gnomes</v>
      </c>
      <c r="B332">
        <f>IF(OR($A332="",INDEX(games!$B:$B,ROW())=""),"",INDEX(games!$B:$B,ROW()))</f>
        <v>2025</v>
      </c>
      <c r="C332" t="str">
        <f>IF(OR($A332="",INDEX(games!$C:$C,ROW())=""),"",INDEX(games!$C:$C,ROW()))</f>
        <v>Strategy</v>
      </c>
      <c r="D332">
        <f t="shared" si="140"/>
        <v>3</v>
      </c>
      <c r="E332">
        <f t="shared" si="141"/>
        <v>2</v>
      </c>
      <c r="F332">
        <f t="shared" si="142"/>
        <v>26</v>
      </c>
      <c r="G332" t="e">
        <f t="shared" si="143"/>
        <v>#N/A</v>
      </c>
      <c r="H332" t="e">
        <f t="shared" si="144"/>
        <v>#N/A</v>
      </c>
      <c r="I332">
        <f t="shared" si="145"/>
        <v>2025</v>
      </c>
      <c r="J332">
        <f t="shared" si="146"/>
        <v>2.5979999999999999</v>
      </c>
      <c r="K332" t="e">
        <f t="shared" si="147"/>
        <v>#N/A</v>
      </c>
      <c r="L332" t="e">
        <f t="shared" si="148"/>
        <v>#N/A</v>
      </c>
      <c r="M332" t="e">
        <f t="shared" si="149"/>
        <v>#N/A</v>
      </c>
      <c r="N332" t="e">
        <f t="shared" si="150"/>
        <v>#N/A</v>
      </c>
      <c r="O332">
        <f t="shared" si="151"/>
        <v>3.0003320000000002</v>
      </c>
      <c r="P332" t="str">
        <f>IF(OR($A332="",INDEX(games!$H:$H,ROW())=""),"",INDEX(games!$H:$H,ROW()))</f>
        <v>Yes</v>
      </c>
      <c r="Q332">
        <f t="shared" si="152"/>
        <v>3.0003320000000002</v>
      </c>
      <c r="T332">
        <f t="shared" si="153"/>
        <v>1996</v>
      </c>
      <c r="U332">
        <f t="shared" si="154"/>
        <v>2023</v>
      </c>
      <c r="V332">
        <f t="shared" si="155"/>
        <v>27</v>
      </c>
      <c r="W332" t="str">
        <f>IF(TRIM(INDEX(connections!$A:$A,ROW()))="","",TRIM(INDEX(connections!$A:$A,ROW())))</f>
        <v>Diablo</v>
      </c>
      <c r="X332" t="str">
        <f>IF($W332="","",TRIM(INDEX(connections!$B:$B,ROW())))</f>
        <v>Death Must Die</v>
      </c>
      <c r="Y332">
        <f t="shared" si="156"/>
        <v>217</v>
      </c>
      <c r="Z332">
        <f t="shared" si="157"/>
        <v>193</v>
      </c>
      <c r="AA332" t="str">
        <f t="shared" si="158"/>
        <v>Yes</v>
      </c>
      <c r="AB332" t="str">
        <f t="shared" si="159"/>
        <v>Yes</v>
      </c>
      <c r="AC332">
        <f t="shared" si="160"/>
        <v>1</v>
      </c>
      <c r="AD332">
        <f t="shared" si="161"/>
        <v>0</v>
      </c>
      <c r="AE332" t="str">
        <f t="shared" si="162"/>
        <v/>
      </c>
      <c r="AG332">
        <f t="shared" si="163"/>
        <v>3</v>
      </c>
      <c r="AH332" t="str">
        <f t="shared" si="164"/>
        <v>Yes</v>
      </c>
      <c r="AI332">
        <f t="shared" si="165"/>
        <v>3</v>
      </c>
      <c r="AJ332">
        <f t="shared" si="166"/>
        <v>3.0003320000000002</v>
      </c>
      <c r="AK332" t="str">
        <f t="shared" si="167"/>
        <v/>
      </c>
      <c r="AL332" t="str">
        <f>IF($A332="","",INDEX(games!$J:$J,ROW())&amp;"")</f>
        <v>https://store.steampowered.com/app/3133060/Gnomes/</v>
      </c>
    </row>
    <row r="333" spans="1:38" x14ac:dyDescent="0.25">
      <c r="A333" t="str">
        <f>IF(TRIM(INDEX(games!$A:$A,ROW()))="","",TRIM(INDEX(games!$A:$A,ROW())))</f>
        <v>Go Mecha Ball</v>
      </c>
      <c r="B333">
        <f>IF(OR($A333="",INDEX(games!$B:$B,ROW())=""),"",INDEX(games!$B:$B,ROW()))</f>
        <v>2024</v>
      </c>
      <c r="C333" t="str">
        <f>IF(OR($A333="",INDEX(games!$C:$C,ROW())=""),"",INDEX(games!$C:$C,ROW()))</f>
        <v>Action</v>
      </c>
      <c r="D333">
        <f t="shared" si="140"/>
        <v>0</v>
      </c>
      <c r="E333">
        <f t="shared" si="141"/>
        <v>1</v>
      </c>
      <c r="F333">
        <f t="shared" si="142"/>
        <v>27</v>
      </c>
      <c r="G333">
        <f t="shared" si="143"/>
        <v>2024</v>
      </c>
      <c r="H333">
        <f t="shared" si="144"/>
        <v>1.621</v>
      </c>
      <c r="I333" t="e">
        <f t="shared" si="145"/>
        <v>#N/A</v>
      </c>
      <c r="J333" t="e">
        <f t="shared" si="146"/>
        <v>#N/A</v>
      </c>
      <c r="K333" t="e">
        <f t="shared" si="147"/>
        <v>#N/A</v>
      </c>
      <c r="L333" t="e">
        <f t="shared" si="148"/>
        <v>#N/A</v>
      </c>
      <c r="M333" t="e">
        <f t="shared" si="149"/>
        <v>#N/A</v>
      </c>
      <c r="N333" t="e">
        <f t="shared" si="150"/>
        <v>#N/A</v>
      </c>
      <c r="O333">
        <f t="shared" si="151"/>
        <v>3.3300000000000002E-4</v>
      </c>
      <c r="P333" t="str">
        <f>IF(OR($A333="",INDEX(games!$H:$H,ROW())=""),"",INDEX(games!$H:$H,ROW()))</f>
        <v>Yes</v>
      </c>
      <c r="Q333">
        <f t="shared" si="152"/>
        <v>3.3300000000000002E-4</v>
      </c>
      <c r="T333">
        <f t="shared" si="153"/>
        <v>2019</v>
      </c>
      <c r="U333">
        <f t="shared" si="154"/>
        <v>2023</v>
      </c>
      <c r="V333">
        <f t="shared" si="155"/>
        <v>4</v>
      </c>
      <c r="W333" t="str">
        <f>IF(TRIM(INDEX(connections!$A:$A,ROW()))="","",TRIM(INDEX(connections!$A:$A,ROW())))</f>
        <v>Hades</v>
      </c>
      <c r="X333" t="str">
        <f>IF($W333="","",TRIM(INDEX(connections!$B:$B,ROW())))</f>
        <v>Death Must Die</v>
      </c>
      <c r="Y333">
        <f t="shared" si="156"/>
        <v>359</v>
      </c>
      <c r="Z333">
        <f t="shared" si="157"/>
        <v>193</v>
      </c>
      <c r="AA333" t="str">
        <f t="shared" si="158"/>
        <v>Yes</v>
      </c>
      <c r="AB333" t="str">
        <f t="shared" si="159"/>
        <v>Yes</v>
      </c>
      <c r="AC333">
        <f t="shared" si="160"/>
        <v>1</v>
      </c>
      <c r="AD333">
        <f t="shared" si="161"/>
        <v>0</v>
      </c>
      <c r="AE333" t="str">
        <f t="shared" si="162"/>
        <v/>
      </c>
      <c r="AG333">
        <f t="shared" si="163"/>
        <v>0</v>
      </c>
      <c r="AH333" t="str">
        <f t="shared" si="164"/>
        <v/>
      </c>
      <c r="AI333" t="str">
        <f t="shared" si="165"/>
        <v/>
      </c>
      <c r="AJ333" t="str">
        <f t="shared" si="166"/>
        <v/>
      </c>
      <c r="AK333" t="str">
        <f t="shared" si="167"/>
        <v/>
      </c>
      <c r="AL333" t="str">
        <f>IF($A333="","",INDEX(games!$J:$J,ROW())&amp;"")</f>
        <v>https://store.steampowered.com/app/2008510/Go_Mecha_Ball/</v>
      </c>
    </row>
    <row r="334" spans="1:38" x14ac:dyDescent="0.25">
      <c r="A334" t="str">
        <f>IF(TRIM(INDEX(games!$A:$A,ROW()))="","",TRIM(INDEX(games!$A:$A,ROW())))</f>
        <v>Goblin Sushi</v>
      </c>
      <c r="B334">
        <f>IF(OR($A334="",INDEX(games!$B:$B,ROW())=""),"",INDEX(games!$B:$B,ROW()))</f>
        <v>2026</v>
      </c>
      <c r="C334" t="str">
        <f>IF(OR($A334="",INDEX(games!$C:$C,ROW())=""),"",INDEX(games!$C:$C,ROW()))</f>
        <v>Deckbuilder</v>
      </c>
      <c r="D334">
        <f t="shared" si="140"/>
        <v>0</v>
      </c>
      <c r="E334">
        <f t="shared" si="141"/>
        <v>3</v>
      </c>
      <c r="F334">
        <f t="shared" si="142"/>
        <v>28</v>
      </c>
      <c r="G334" t="e">
        <f t="shared" si="143"/>
        <v>#N/A</v>
      </c>
      <c r="H334" t="e">
        <f t="shared" si="144"/>
        <v>#N/A</v>
      </c>
      <c r="I334" t="e">
        <f t="shared" si="145"/>
        <v>#N/A</v>
      </c>
      <c r="J334" t="e">
        <f t="shared" si="146"/>
        <v>#N/A</v>
      </c>
      <c r="K334">
        <f t="shared" si="147"/>
        <v>2026</v>
      </c>
      <c r="L334">
        <f t="shared" si="148"/>
        <v>3.6440000000000001</v>
      </c>
      <c r="M334" t="e">
        <f t="shared" si="149"/>
        <v>#N/A</v>
      </c>
      <c r="N334" t="e">
        <f t="shared" si="150"/>
        <v>#N/A</v>
      </c>
      <c r="O334">
        <f t="shared" si="151"/>
        <v>3.3399999999999999E-4</v>
      </c>
      <c r="P334" t="str">
        <f>IF(OR($A334="",INDEX(games!$H:$H,ROW())=""),"",INDEX(games!$H:$H,ROW()))</f>
        <v/>
      </c>
      <c r="Q334" t="str">
        <f t="shared" si="152"/>
        <v/>
      </c>
      <c r="T334">
        <f t="shared" si="153"/>
        <v>2021</v>
      </c>
      <c r="U334">
        <f t="shared" si="154"/>
        <v>2023</v>
      </c>
      <c r="V334">
        <f t="shared" si="155"/>
        <v>2</v>
      </c>
      <c r="W334" t="str">
        <f>IF(TRIM(INDEX(connections!$A:$A,ROW()))="","",TRIM(INDEX(connections!$A:$A,ROW())))</f>
        <v>Vampire Survivors</v>
      </c>
      <c r="X334" t="str">
        <f>IF($W334="","",TRIM(INDEX(connections!$B:$B,ROW())))</f>
        <v>Death Must Die</v>
      </c>
      <c r="Y334">
        <f t="shared" si="156"/>
        <v>898</v>
      </c>
      <c r="Z334">
        <f t="shared" si="157"/>
        <v>193</v>
      </c>
      <c r="AA334" t="str">
        <f t="shared" si="158"/>
        <v>Yes</v>
      </c>
      <c r="AB334" t="str">
        <f t="shared" si="159"/>
        <v>Yes</v>
      </c>
      <c r="AC334">
        <f t="shared" si="160"/>
        <v>1</v>
      </c>
      <c r="AD334">
        <f t="shared" si="161"/>
        <v>0</v>
      </c>
      <c r="AE334" t="str">
        <f t="shared" si="162"/>
        <v/>
      </c>
      <c r="AG334">
        <f t="shared" si="163"/>
        <v>0</v>
      </c>
      <c r="AH334" t="str">
        <f t="shared" si="164"/>
        <v/>
      </c>
      <c r="AI334" t="str">
        <f t="shared" si="165"/>
        <v/>
      </c>
      <c r="AJ334" t="str">
        <f t="shared" si="166"/>
        <v/>
      </c>
      <c r="AK334" t="str">
        <f t="shared" si="167"/>
        <v/>
      </c>
      <c r="AL334" t="str">
        <f>IF($A334="","",INDEX(games!$J:$J,ROW())&amp;"")</f>
        <v/>
      </c>
    </row>
    <row r="335" spans="1:38" x14ac:dyDescent="0.25">
      <c r="A335" t="str">
        <f>IF(TRIM(INDEX(games!$A:$A,ROW()))="","",TRIM(INDEX(games!$A:$A,ROW())))</f>
        <v>God of Weapons</v>
      </c>
      <c r="B335">
        <f>IF(OR($A335="",INDEX(games!$B:$B,ROW())=""),"",INDEX(games!$B:$B,ROW()))</f>
        <v>2023</v>
      </c>
      <c r="C335" t="str">
        <f>IF(OR($A335="",INDEX(games!$C:$C,ROW())=""),"",INDEX(games!$C:$C,ROW()))</f>
        <v>Action</v>
      </c>
      <c r="D335">
        <f t="shared" si="140"/>
        <v>3</v>
      </c>
      <c r="E335">
        <f t="shared" si="141"/>
        <v>1</v>
      </c>
      <c r="F335">
        <f t="shared" si="142"/>
        <v>29</v>
      </c>
      <c r="G335">
        <f t="shared" si="143"/>
        <v>2023</v>
      </c>
      <c r="H335">
        <f t="shared" si="144"/>
        <v>1.667</v>
      </c>
      <c r="I335" t="e">
        <f t="shared" si="145"/>
        <v>#N/A</v>
      </c>
      <c r="J335" t="e">
        <f t="shared" si="146"/>
        <v>#N/A</v>
      </c>
      <c r="K335" t="e">
        <f t="shared" si="147"/>
        <v>#N/A</v>
      </c>
      <c r="L335" t="e">
        <f t="shared" si="148"/>
        <v>#N/A</v>
      </c>
      <c r="M335" t="e">
        <f t="shared" si="149"/>
        <v>#N/A</v>
      </c>
      <c r="N335" t="e">
        <f t="shared" si="150"/>
        <v>#N/A</v>
      </c>
      <c r="O335">
        <f t="shared" si="151"/>
        <v>3.0003350000000002</v>
      </c>
      <c r="P335" t="str">
        <f>IF(OR($A335="",INDEX(games!$H:$H,ROW())=""),"",INDEX(games!$H:$H,ROW()))</f>
        <v>Yes</v>
      </c>
      <c r="Q335">
        <f t="shared" si="152"/>
        <v>3.0003350000000002</v>
      </c>
      <c r="T335">
        <f t="shared" si="153"/>
        <v>2015</v>
      </c>
      <c r="U335">
        <f t="shared" si="154"/>
        <v>2016</v>
      </c>
      <c r="V335">
        <f t="shared" si="155"/>
        <v>1</v>
      </c>
      <c r="W335" t="str">
        <f>IF(TRIM(INDEX(connections!$A:$A,ROW()))="","",TRIM(INDEX(connections!$A:$A,ROW())))</f>
        <v>Nuclear Throne</v>
      </c>
      <c r="X335" t="str">
        <f>IF($W335="","",TRIM(INDEX(connections!$B:$B,ROW())))</f>
        <v>Death Road to Canada</v>
      </c>
      <c r="Y335">
        <f t="shared" si="156"/>
        <v>549</v>
      </c>
      <c r="Z335">
        <f t="shared" si="157"/>
        <v>194</v>
      </c>
      <c r="AA335" t="str">
        <f t="shared" si="158"/>
        <v>Yes</v>
      </c>
      <c r="AB335" t="str">
        <f t="shared" si="159"/>
        <v>Yes</v>
      </c>
      <c r="AC335">
        <f t="shared" si="160"/>
        <v>1</v>
      </c>
      <c r="AD335">
        <f t="shared" si="161"/>
        <v>0</v>
      </c>
      <c r="AE335" t="str">
        <f t="shared" si="162"/>
        <v/>
      </c>
      <c r="AG335">
        <f t="shared" si="163"/>
        <v>3</v>
      </c>
      <c r="AH335" t="str">
        <f t="shared" si="164"/>
        <v>Yes</v>
      </c>
      <c r="AI335">
        <f t="shared" si="165"/>
        <v>3</v>
      </c>
      <c r="AJ335">
        <f t="shared" si="166"/>
        <v>3.0003350000000002</v>
      </c>
      <c r="AK335" t="str">
        <f t="shared" si="167"/>
        <v/>
      </c>
      <c r="AL335" t="str">
        <f>IF($A335="","",INDEX(games!$J:$J,ROW())&amp;"")</f>
        <v>https://store.steampowered.com/app/2342950/God_Of_Weapons/</v>
      </c>
    </row>
    <row r="336" spans="1:38" x14ac:dyDescent="0.25">
      <c r="A336" t="str">
        <f>IF(TRIM(INDEX(games!$A:$A,ROW()))="","",TRIM(INDEX(games!$A:$A,ROW())))</f>
        <v>Godbreakers</v>
      </c>
      <c r="B336">
        <f>IF(OR($A336="",INDEX(games!$B:$B,ROW())=""),"",INDEX(games!$B:$B,ROW()))</f>
        <v>2025</v>
      </c>
      <c r="C336" t="str">
        <f>IF(OR($A336="",INDEX(games!$C:$C,ROW())=""),"",INDEX(games!$C:$C,ROW()))</f>
        <v>Action</v>
      </c>
      <c r="D336">
        <f t="shared" si="140"/>
        <v>2</v>
      </c>
      <c r="E336">
        <f t="shared" si="141"/>
        <v>1</v>
      </c>
      <c r="F336">
        <f t="shared" si="142"/>
        <v>30</v>
      </c>
      <c r="G336">
        <f t="shared" si="143"/>
        <v>2025</v>
      </c>
      <c r="H336">
        <f t="shared" si="144"/>
        <v>1.69</v>
      </c>
      <c r="I336" t="e">
        <f t="shared" si="145"/>
        <v>#N/A</v>
      </c>
      <c r="J336" t="e">
        <f t="shared" si="146"/>
        <v>#N/A</v>
      </c>
      <c r="K336" t="e">
        <f t="shared" si="147"/>
        <v>#N/A</v>
      </c>
      <c r="L336" t="e">
        <f t="shared" si="148"/>
        <v>#N/A</v>
      </c>
      <c r="M336" t="e">
        <f t="shared" si="149"/>
        <v>#N/A</v>
      </c>
      <c r="N336" t="e">
        <f t="shared" si="150"/>
        <v>#N/A</v>
      </c>
      <c r="O336">
        <f t="shared" si="151"/>
        <v>2.0003359999999999</v>
      </c>
      <c r="P336" t="str">
        <f>IF(OR($A336="",INDEX(games!$H:$H,ROW())=""),"",INDEX(games!$H:$H,ROW()))</f>
        <v>Yes</v>
      </c>
      <c r="Q336">
        <f t="shared" si="152"/>
        <v>2.0003359999999999</v>
      </c>
      <c r="T336">
        <f t="shared" si="153"/>
        <v>2018</v>
      </c>
      <c r="U336">
        <f t="shared" si="154"/>
        <v>2023</v>
      </c>
      <c r="V336">
        <f t="shared" si="155"/>
        <v>5</v>
      </c>
      <c r="W336" t="str">
        <f>IF(TRIM(INDEX(connections!$A:$A,ROW()))="","",TRIM(INDEX(connections!$A:$A,ROW())))</f>
        <v>Deep Sky Derelicts</v>
      </c>
      <c r="X336" t="str">
        <f>IF($W336="","",TRIM(INDEX(connections!$B:$B,ROW())))</f>
        <v>Death Roads: Tournament</v>
      </c>
      <c r="Y336">
        <f t="shared" si="156"/>
        <v>203</v>
      </c>
      <c r="Z336">
        <f t="shared" si="157"/>
        <v>195</v>
      </c>
      <c r="AA336" t="str">
        <f t="shared" si="158"/>
        <v/>
      </c>
      <c r="AB336" t="str">
        <f t="shared" si="159"/>
        <v>Yes</v>
      </c>
      <c r="AC336" t="str">
        <f t="shared" si="160"/>
        <v/>
      </c>
      <c r="AD336">
        <f t="shared" si="161"/>
        <v>0</v>
      </c>
      <c r="AE336" t="str">
        <f t="shared" si="162"/>
        <v/>
      </c>
      <c r="AG336">
        <f t="shared" si="163"/>
        <v>2</v>
      </c>
      <c r="AH336" t="str">
        <f t="shared" si="164"/>
        <v>Yes</v>
      </c>
      <c r="AI336">
        <f t="shared" si="165"/>
        <v>2</v>
      </c>
      <c r="AJ336">
        <f t="shared" si="166"/>
        <v>2.0003359999999999</v>
      </c>
      <c r="AK336" t="str">
        <f t="shared" si="167"/>
        <v/>
      </c>
      <c r="AL336" t="str">
        <f>IF($A336="","",INDEX(games!$J:$J,ROW())&amp;"")</f>
        <v>https://store.steampowered.com/app/2687400/GODBREAKERS/</v>
      </c>
    </row>
    <row r="337" spans="1:38" x14ac:dyDescent="0.25">
      <c r="A337" t="str">
        <f>IF(TRIM(INDEX(games!$A:$A,ROW()))="","",TRIM(INDEX(games!$A:$A,ROW())))</f>
        <v>Going Under</v>
      </c>
      <c r="B337">
        <f>IF(OR($A337="",INDEX(games!$B:$B,ROW())=""),"",INDEX(games!$B:$B,ROW()))</f>
        <v>2020</v>
      </c>
      <c r="C337" t="str">
        <f>IF(OR($A337="",INDEX(games!$C:$C,ROW())=""),"",INDEX(games!$C:$C,ROW()))</f>
        <v>Action</v>
      </c>
      <c r="D337">
        <f t="shared" si="140"/>
        <v>4</v>
      </c>
      <c r="E337">
        <f t="shared" si="141"/>
        <v>1</v>
      </c>
      <c r="F337">
        <f t="shared" si="142"/>
        <v>31</v>
      </c>
      <c r="G337">
        <f t="shared" si="143"/>
        <v>2020</v>
      </c>
      <c r="H337">
        <f t="shared" si="144"/>
        <v>1.7130000000000001</v>
      </c>
      <c r="I337" t="e">
        <f t="shared" si="145"/>
        <v>#N/A</v>
      </c>
      <c r="J337" t="e">
        <f t="shared" si="146"/>
        <v>#N/A</v>
      </c>
      <c r="K337" t="e">
        <f t="shared" si="147"/>
        <v>#N/A</v>
      </c>
      <c r="L337" t="e">
        <f t="shared" si="148"/>
        <v>#N/A</v>
      </c>
      <c r="M337" t="e">
        <f t="shared" si="149"/>
        <v>#N/A</v>
      </c>
      <c r="N337" t="e">
        <f t="shared" si="150"/>
        <v>#N/A</v>
      </c>
      <c r="O337">
        <f t="shared" si="151"/>
        <v>4.000337</v>
      </c>
      <c r="P337" t="str">
        <f>IF(OR($A337="",INDEX(games!$H:$H,ROW())=""),"",INDEX(games!$H:$H,ROW()))</f>
        <v>Yes</v>
      </c>
      <c r="Q337">
        <f t="shared" si="152"/>
        <v>4.000337</v>
      </c>
      <c r="T337">
        <f t="shared" si="153"/>
        <v>2012</v>
      </c>
      <c r="U337">
        <f t="shared" si="154"/>
        <v>2023</v>
      </c>
      <c r="V337">
        <f t="shared" si="155"/>
        <v>11</v>
      </c>
      <c r="W337" t="str">
        <f>IF(TRIM(INDEX(connections!$A:$A,ROW()))="","",TRIM(INDEX(connections!$A:$A,ROW())))</f>
        <v>FTL</v>
      </c>
      <c r="X337" t="str">
        <f>IF($W337="","",TRIM(INDEX(connections!$B:$B,ROW())))</f>
        <v>Death Roads: Tournament</v>
      </c>
      <c r="Y337">
        <f t="shared" si="156"/>
        <v>311</v>
      </c>
      <c r="Z337">
        <f t="shared" si="157"/>
        <v>195</v>
      </c>
      <c r="AA337" t="str">
        <f t="shared" si="158"/>
        <v>Yes</v>
      </c>
      <c r="AB337" t="str">
        <f t="shared" si="159"/>
        <v>Yes</v>
      </c>
      <c r="AC337">
        <f t="shared" si="160"/>
        <v>1</v>
      </c>
      <c r="AD337">
        <f t="shared" si="161"/>
        <v>1</v>
      </c>
      <c r="AE337" t="str">
        <f t="shared" si="162"/>
        <v/>
      </c>
      <c r="AG337">
        <f t="shared" si="163"/>
        <v>4</v>
      </c>
      <c r="AH337" t="str">
        <f t="shared" si="164"/>
        <v>Yes</v>
      </c>
      <c r="AI337">
        <f t="shared" si="165"/>
        <v>4</v>
      </c>
      <c r="AJ337">
        <f t="shared" si="166"/>
        <v>4.000337</v>
      </c>
      <c r="AK337" t="str">
        <f t="shared" si="167"/>
        <v/>
      </c>
      <c r="AL337" t="str">
        <f>IF($A337="","",INDEX(games!$J:$J,ROW())&amp;"")</f>
        <v>https://store.steampowered.com/app/1154810/Going_Under/</v>
      </c>
    </row>
    <row r="338" spans="1:38" x14ac:dyDescent="0.25">
      <c r="A338" t="str">
        <f>IF(TRIM(INDEX(games!$A:$A,ROW()))="","",TRIM(INDEX(games!$A:$A,ROW())))</f>
        <v>Golden Krone Hotel</v>
      </c>
      <c r="B338">
        <f>IF(OR($A338="",INDEX(games!$B:$B,ROW())=""),"",INDEX(games!$B:$B,ROW()))</f>
        <v>2014</v>
      </c>
      <c r="C338" t="str">
        <f>IF(OR($A338="",INDEX(games!$C:$C,ROW())=""),"",INDEX(games!$C:$C,ROW()))</f>
        <v>Traditional</v>
      </c>
      <c r="D338">
        <f t="shared" si="140"/>
        <v>1</v>
      </c>
      <c r="E338">
        <f t="shared" si="141"/>
        <v>4</v>
      </c>
      <c r="F338">
        <f t="shared" si="142"/>
        <v>32</v>
      </c>
      <c r="G338" t="e">
        <f t="shared" si="143"/>
        <v>#N/A</v>
      </c>
      <c r="H338" t="e">
        <f t="shared" si="144"/>
        <v>#N/A</v>
      </c>
      <c r="I338" t="e">
        <f t="shared" si="145"/>
        <v>#N/A</v>
      </c>
      <c r="J338" t="e">
        <f t="shared" si="146"/>
        <v>#N/A</v>
      </c>
      <c r="K338" t="e">
        <f t="shared" si="147"/>
        <v>#N/A</v>
      </c>
      <c r="L338" t="e">
        <f t="shared" si="148"/>
        <v>#N/A</v>
      </c>
      <c r="M338">
        <f t="shared" si="149"/>
        <v>2014</v>
      </c>
      <c r="N338">
        <f t="shared" si="150"/>
        <v>4.7359999999999998</v>
      </c>
      <c r="O338">
        <f t="shared" si="151"/>
        <v>1.0003379999999999</v>
      </c>
      <c r="P338" t="str">
        <f>IF(OR($A338="",INDEX(games!$H:$H,ROW())=""),"",INDEX(games!$H:$H,ROW()))</f>
        <v>Yes</v>
      </c>
      <c r="Q338">
        <f t="shared" si="152"/>
        <v>1.0003379999999999</v>
      </c>
      <c r="T338">
        <f t="shared" si="153"/>
        <v>2018</v>
      </c>
      <c r="U338">
        <f t="shared" si="154"/>
        <v>2023</v>
      </c>
      <c r="V338">
        <f t="shared" si="155"/>
        <v>5</v>
      </c>
      <c r="W338" t="str">
        <f>IF(TRIM(INDEX(connections!$A:$A,ROW()))="","",TRIM(INDEX(connections!$A:$A,ROW())))</f>
        <v>Into the Breach</v>
      </c>
      <c r="X338" t="str">
        <f>IF($W338="","",TRIM(INDEX(connections!$B:$B,ROW())))</f>
        <v>Death Roads: Tournament</v>
      </c>
      <c r="Y338">
        <f t="shared" si="156"/>
        <v>409</v>
      </c>
      <c r="Z338">
        <f t="shared" si="157"/>
        <v>195</v>
      </c>
      <c r="AA338" t="str">
        <f t="shared" si="158"/>
        <v>Yes</v>
      </c>
      <c r="AB338" t="str">
        <f t="shared" si="159"/>
        <v>Yes</v>
      </c>
      <c r="AC338">
        <f t="shared" si="160"/>
        <v>1</v>
      </c>
      <c r="AD338">
        <f t="shared" si="161"/>
        <v>1</v>
      </c>
      <c r="AE338" t="str">
        <f t="shared" si="162"/>
        <v/>
      </c>
      <c r="AG338">
        <f t="shared" si="163"/>
        <v>1</v>
      </c>
      <c r="AH338" t="str">
        <f t="shared" si="164"/>
        <v>Yes</v>
      </c>
      <c r="AI338">
        <f t="shared" si="165"/>
        <v>1</v>
      </c>
      <c r="AJ338">
        <f t="shared" si="166"/>
        <v>1.0003379999999999</v>
      </c>
      <c r="AK338" t="str">
        <f t="shared" si="167"/>
        <v/>
      </c>
      <c r="AL338" t="str">
        <f>IF($A338="","",INDEX(games!$J:$J,ROW())&amp;"")</f>
        <v>https://store.steampowered.com/app/497800/Golden_Krone_Hotel/</v>
      </c>
    </row>
    <row r="339" spans="1:38" x14ac:dyDescent="0.25">
      <c r="A339" t="str">
        <f>IF(TRIM(INDEX(games!$A:$A,ROW()))="","",TRIM(INDEX(games!$A:$A,ROW())))</f>
        <v>Golden Light</v>
      </c>
      <c r="B339">
        <f>IF(OR($A339="",INDEX(games!$B:$B,ROW())=""),"",INDEX(games!$B:$B,ROW()))</f>
        <v>2020</v>
      </c>
      <c r="C339" t="str">
        <f>IF(OR($A339="",INDEX(games!$C:$C,ROW())=""),"",INDEX(games!$C:$C,ROW()))</f>
        <v>Action</v>
      </c>
      <c r="D339">
        <f t="shared" si="140"/>
        <v>2</v>
      </c>
      <c r="E339">
        <f t="shared" si="141"/>
        <v>1</v>
      </c>
      <c r="F339">
        <f t="shared" si="142"/>
        <v>33</v>
      </c>
      <c r="G339">
        <f t="shared" si="143"/>
        <v>2020</v>
      </c>
      <c r="H339">
        <f t="shared" si="144"/>
        <v>1.7589999999999999</v>
      </c>
      <c r="I339" t="e">
        <f t="shared" si="145"/>
        <v>#N/A</v>
      </c>
      <c r="J339" t="e">
        <f t="shared" si="146"/>
        <v>#N/A</v>
      </c>
      <c r="K339" t="e">
        <f t="shared" si="147"/>
        <v>#N/A</v>
      </c>
      <c r="L339" t="e">
        <f t="shared" si="148"/>
        <v>#N/A</v>
      </c>
      <c r="M339" t="e">
        <f t="shared" si="149"/>
        <v>#N/A</v>
      </c>
      <c r="N339" t="e">
        <f t="shared" si="150"/>
        <v>#N/A</v>
      </c>
      <c r="O339">
        <f t="shared" si="151"/>
        <v>2.0003389999999999</v>
      </c>
      <c r="P339" t="str">
        <f>IF(OR($A339="",INDEX(games!$H:$H,ROW())=""),"",INDEX(games!$H:$H,ROW()))</f>
        <v>Yes</v>
      </c>
      <c r="Q339">
        <f t="shared" si="152"/>
        <v>2.0003389999999999</v>
      </c>
      <c r="T339">
        <f t="shared" si="153"/>
        <v>2012</v>
      </c>
      <c r="U339">
        <f t="shared" si="154"/>
        <v>2014</v>
      </c>
      <c r="V339">
        <f t="shared" si="155"/>
        <v>2</v>
      </c>
      <c r="W339" t="str">
        <f>IF(TRIM(INDEX(connections!$A:$A,ROW()))="","",TRIM(INDEX(connections!$A:$A,ROW())))</f>
        <v>FTL</v>
      </c>
      <c r="X339" t="str">
        <f>IF($W339="","",TRIM(INDEX(connections!$B:$B,ROW())))</f>
        <v>Death Skid Marks</v>
      </c>
      <c r="Y339">
        <f t="shared" si="156"/>
        <v>311</v>
      </c>
      <c r="Z339">
        <f t="shared" si="157"/>
        <v>196</v>
      </c>
      <c r="AA339" t="str">
        <f t="shared" si="158"/>
        <v>Yes</v>
      </c>
      <c r="AB339" t="str">
        <f t="shared" si="159"/>
        <v>Yes</v>
      </c>
      <c r="AC339">
        <f t="shared" si="160"/>
        <v>1</v>
      </c>
      <c r="AD339">
        <f t="shared" si="161"/>
        <v>1</v>
      </c>
      <c r="AE339" t="str">
        <f t="shared" si="162"/>
        <v/>
      </c>
      <c r="AG339">
        <f t="shared" si="163"/>
        <v>2</v>
      </c>
      <c r="AH339" t="str">
        <f t="shared" si="164"/>
        <v>Yes</v>
      </c>
      <c r="AI339">
        <f t="shared" si="165"/>
        <v>2</v>
      </c>
      <c r="AJ339">
        <f t="shared" si="166"/>
        <v>2.0003389999999999</v>
      </c>
      <c r="AK339" t="str">
        <f t="shared" si="167"/>
        <v/>
      </c>
      <c r="AL339" t="str">
        <f>IF($A339="","",INDEX(games!$J:$J,ROW())&amp;"")</f>
        <v>https://store.steampowered.com/app/1245430/Golden_Light/</v>
      </c>
    </row>
    <row r="340" spans="1:38" x14ac:dyDescent="0.25">
      <c r="A340" t="str">
        <f>IF(TRIM(INDEX(games!$A:$A,ROW()))="","",TRIM(INDEX(games!$A:$A,ROW())))</f>
        <v>Golfie</v>
      </c>
      <c r="B340">
        <f>IF(OR($A340="",INDEX(games!$B:$B,ROW())=""),"",INDEX(games!$B:$B,ROW()))</f>
        <v>2022</v>
      </c>
      <c r="C340" t="str">
        <f>IF(OR($A340="",INDEX(games!$C:$C,ROW())=""),"",INDEX(games!$C:$C,ROW()))</f>
        <v>Action</v>
      </c>
      <c r="D340">
        <f t="shared" si="140"/>
        <v>1</v>
      </c>
      <c r="E340">
        <f t="shared" si="141"/>
        <v>1</v>
      </c>
      <c r="F340">
        <f t="shared" si="142"/>
        <v>0</v>
      </c>
      <c r="G340">
        <f t="shared" si="143"/>
        <v>2022</v>
      </c>
      <c r="H340">
        <f t="shared" si="144"/>
        <v>1</v>
      </c>
      <c r="I340" t="e">
        <f t="shared" si="145"/>
        <v>#N/A</v>
      </c>
      <c r="J340" t="e">
        <f t="shared" si="146"/>
        <v>#N/A</v>
      </c>
      <c r="K340" t="e">
        <f t="shared" si="147"/>
        <v>#N/A</v>
      </c>
      <c r="L340" t="e">
        <f t="shared" si="148"/>
        <v>#N/A</v>
      </c>
      <c r="M340" t="e">
        <f t="shared" si="149"/>
        <v>#N/A</v>
      </c>
      <c r="N340" t="e">
        <f t="shared" si="150"/>
        <v>#N/A</v>
      </c>
      <c r="O340">
        <f t="shared" si="151"/>
        <v>1.00034</v>
      </c>
      <c r="P340" t="str">
        <f>IF(OR($A340="",INDEX(games!$H:$H,ROW())=""),"",INDEX(games!$H:$H,ROW()))</f>
        <v>Yes</v>
      </c>
      <c r="Q340">
        <f t="shared" si="152"/>
        <v>1.00034</v>
      </c>
      <c r="T340">
        <f t="shared" si="153"/>
        <v>2015</v>
      </c>
      <c r="U340">
        <f t="shared" si="154"/>
        <v>2019</v>
      </c>
      <c r="V340">
        <f t="shared" si="155"/>
        <v>4</v>
      </c>
      <c r="W340" t="str">
        <f>IF(TRIM(INDEX(connections!$A:$A,ROW()))="","",TRIM(INDEX(connections!$A:$A,ROW())))</f>
        <v>Darkest Dungeon</v>
      </c>
      <c r="X340" t="str">
        <f>IF($W340="","",TRIM(INDEX(connections!$B:$B,ROW())))</f>
        <v>Deck of Ashes</v>
      </c>
      <c r="Y340">
        <f t="shared" si="156"/>
        <v>184</v>
      </c>
      <c r="Z340">
        <f t="shared" si="157"/>
        <v>197</v>
      </c>
      <c r="AA340" t="str">
        <f t="shared" si="158"/>
        <v>Yes</v>
      </c>
      <c r="AB340" t="str">
        <f t="shared" si="159"/>
        <v>Yes</v>
      </c>
      <c r="AC340">
        <f t="shared" si="160"/>
        <v>1</v>
      </c>
      <c r="AD340">
        <f t="shared" si="161"/>
        <v>1</v>
      </c>
      <c r="AE340" t="str">
        <f t="shared" si="162"/>
        <v/>
      </c>
      <c r="AG340">
        <f t="shared" si="163"/>
        <v>1</v>
      </c>
      <c r="AH340" t="str">
        <f t="shared" si="164"/>
        <v>Yes</v>
      </c>
      <c r="AI340">
        <f t="shared" si="165"/>
        <v>1</v>
      </c>
      <c r="AJ340">
        <f t="shared" si="166"/>
        <v>1.00034</v>
      </c>
      <c r="AK340" t="str">
        <f t="shared" si="167"/>
        <v/>
      </c>
      <c r="AL340" t="str">
        <f>IF($A340="","",INDEX(games!$J:$J,ROW())&amp;"")</f>
        <v>https://store.steampowered.com/app/1579020/Golfie/</v>
      </c>
    </row>
    <row r="341" spans="1:38" x14ac:dyDescent="0.25">
      <c r="A341" t="str">
        <f>IF(TRIM(INDEX(games!$A:$A,ROW()))="","",TRIM(INDEX(games!$A:$A,ROW())))</f>
        <v>GoNNER</v>
      </c>
      <c r="B341">
        <f>IF(OR($A341="",INDEX(games!$B:$B,ROW())=""),"",INDEX(games!$B:$B,ROW()))</f>
        <v>2016</v>
      </c>
      <c r="C341" t="str">
        <f>IF(OR($A341="",INDEX(games!$C:$C,ROW())=""),"",INDEX(games!$C:$C,ROW()))</f>
        <v>Action</v>
      </c>
      <c r="D341">
        <f t="shared" si="140"/>
        <v>7</v>
      </c>
      <c r="E341">
        <f t="shared" si="141"/>
        <v>1</v>
      </c>
      <c r="F341">
        <f t="shared" si="142"/>
        <v>1</v>
      </c>
      <c r="G341">
        <f t="shared" si="143"/>
        <v>2016</v>
      </c>
      <c r="H341">
        <f t="shared" si="144"/>
        <v>1.0229999999999999</v>
      </c>
      <c r="I341" t="e">
        <f t="shared" si="145"/>
        <v>#N/A</v>
      </c>
      <c r="J341" t="e">
        <f t="shared" si="146"/>
        <v>#N/A</v>
      </c>
      <c r="K341" t="e">
        <f t="shared" si="147"/>
        <v>#N/A</v>
      </c>
      <c r="L341" t="e">
        <f t="shared" si="148"/>
        <v>#N/A</v>
      </c>
      <c r="M341" t="e">
        <f t="shared" si="149"/>
        <v>#N/A</v>
      </c>
      <c r="N341" t="e">
        <f t="shared" si="150"/>
        <v>#N/A</v>
      </c>
      <c r="O341">
        <f t="shared" si="151"/>
        <v>7.0003409999999997</v>
      </c>
      <c r="P341" t="str">
        <f>IF(OR($A341="",INDEX(games!$H:$H,ROW())=""),"",INDEX(games!$H:$H,ROW()))</f>
        <v>Yes</v>
      </c>
      <c r="Q341">
        <f t="shared" si="152"/>
        <v>7.0003409999999997</v>
      </c>
      <c r="T341">
        <f t="shared" si="153"/>
        <v>2015</v>
      </c>
      <c r="U341">
        <f t="shared" si="154"/>
        <v>2019</v>
      </c>
      <c r="V341">
        <f t="shared" si="155"/>
        <v>4</v>
      </c>
      <c r="W341" t="str">
        <f>IF(TRIM(INDEX(connections!$A:$A,ROW()))="","",TRIM(INDEX(connections!$A:$A,ROW())))</f>
        <v>Guild of Dungeoneering</v>
      </c>
      <c r="X341" t="str">
        <f>IF($W341="","",TRIM(INDEX(connections!$B:$B,ROW())))</f>
        <v>Deck of Ashes</v>
      </c>
      <c r="Y341">
        <f t="shared" si="156"/>
        <v>350</v>
      </c>
      <c r="Z341">
        <f t="shared" si="157"/>
        <v>197</v>
      </c>
      <c r="AA341" t="str">
        <f t="shared" si="158"/>
        <v/>
      </c>
      <c r="AB341" t="str">
        <f t="shared" si="159"/>
        <v>Yes</v>
      </c>
      <c r="AC341" t="str">
        <f t="shared" si="160"/>
        <v/>
      </c>
      <c r="AD341">
        <f t="shared" si="161"/>
        <v>0</v>
      </c>
      <c r="AE341" t="str">
        <f t="shared" si="162"/>
        <v/>
      </c>
      <c r="AG341">
        <f t="shared" si="163"/>
        <v>7</v>
      </c>
      <c r="AH341" t="str">
        <f t="shared" si="164"/>
        <v>Yes</v>
      </c>
      <c r="AI341">
        <f t="shared" si="165"/>
        <v>7</v>
      </c>
      <c r="AJ341">
        <f t="shared" si="166"/>
        <v>7.0003409999999997</v>
      </c>
      <c r="AK341" t="str">
        <f t="shared" si="167"/>
        <v/>
      </c>
      <c r="AL341" t="str">
        <f>IF($A341="","",INDEX(games!$J:$J,ROW())&amp;"")</f>
        <v>https://store.steampowered.com/app/437570/GoNNER/</v>
      </c>
    </row>
    <row r="342" spans="1:38" x14ac:dyDescent="0.25">
      <c r="A342" t="str">
        <f>IF(TRIM(INDEX(games!$A:$A,ROW()))="","",TRIM(INDEX(games!$A:$A,ROW())))</f>
        <v>GONNER2</v>
      </c>
      <c r="B342">
        <f>IF(OR($A342="",INDEX(games!$B:$B,ROW())=""),"",INDEX(games!$B:$B,ROW()))</f>
        <v>2020</v>
      </c>
      <c r="C342" t="str">
        <f>IF(OR($A342="",INDEX(games!$C:$C,ROW())=""),"",INDEX(games!$C:$C,ROW()))</f>
        <v>Action</v>
      </c>
      <c r="D342">
        <f t="shared" si="140"/>
        <v>1</v>
      </c>
      <c r="E342">
        <f t="shared" si="141"/>
        <v>1</v>
      </c>
      <c r="F342">
        <f t="shared" si="142"/>
        <v>2</v>
      </c>
      <c r="G342">
        <f t="shared" si="143"/>
        <v>2020</v>
      </c>
      <c r="H342">
        <f t="shared" si="144"/>
        <v>1.046</v>
      </c>
      <c r="I342" t="e">
        <f t="shared" si="145"/>
        <v>#N/A</v>
      </c>
      <c r="J342" t="e">
        <f t="shared" si="146"/>
        <v>#N/A</v>
      </c>
      <c r="K342" t="e">
        <f t="shared" si="147"/>
        <v>#N/A</v>
      </c>
      <c r="L342" t="e">
        <f t="shared" si="148"/>
        <v>#N/A</v>
      </c>
      <c r="M342" t="e">
        <f t="shared" si="149"/>
        <v>#N/A</v>
      </c>
      <c r="N342" t="e">
        <f t="shared" si="150"/>
        <v>#N/A</v>
      </c>
      <c r="O342">
        <f t="shared" si="151"/>
        <v>1.0003420000000001</v>
      </c>
      <c r="P342" t="str">
        <f>IF(OR($A342="",INDEX(games!$H:$H,ROW())=""),"",INDEX(games!$H:$H,ROW()))</f>
        <v>Yes</v>
      </c>
      <c r="Q342">
        <f t="shared" si="152"/>
        <v>1.0003420000000001</v>
      </c>
      <c r="T342">
        <f t="shared" si="153"/>
        <v>2017</v>
      </c>
      <c r="U342">
        <f t="shared" si="154"/>
        <v>2019</v>
      </c>
      <c r="V342">
        <f t="shared" si="155"/>
        <v>2</v>
      </c>
      <c r="W342" t="str">
        <f>IF(TRIM(INDEX(connections!$A:$A,ROW()))="","",TRIM(INDEX(connections!$A:$A,ROW())))</f>
        <v>Monster Slayers</v>
      </c>
      <c r="X342" t="str">
        <f>IF($W342="","",TRIM(INDEX(connections!$B:$B,ROW())))</f>
        <v>Deck of Ashes</v>
      </c>
      <c r="Y342">
        <f t="shared" si="156"/>
        <v>497</v>
      </c>
      <c r="Z342">
        <f t="shared" si="157"/>
        <v>197</v>
      </c>
      <c r="AA342" t="str">
        <f t="shared" si="158"/>
        <v>Yes</v>
      </c>
      <c r="AB342" t="str">
        <f t="shared" si="159"/>
        <v>Yes</v>
      </c>
      <c r="AC342">
        <f t="shared" si="160"/>
        <v>1</v>
      </c>
      <c r="AD342">
        <f t="shared" si="161"/>
        <v>0</v>
      </c>
      <c r="AE342" t="str">
        <f t="shared" si="162"/>
        <v/>
      </c>
      <c r="AG342">
        <f t="shared" si="163"/>
        <v>1</v>
      </c>
      <c r="AH342" t="str">
        <f t="shared" si="164"/>
        <v>Yes</v>
      </c>
      <c r="AI342">
        <f t="shared" si="165"/>
        <v>1</v>
      </c>
      <c r="AJ342">
        <f t="shared" si="166"/>
        <v>1.0003420000000001</v>
      </c>
      <c r="AK342" t="str">
        <f t="shared" si="167"/>
        <v/>
      </c>
      <c r="AL342" t="str">
        <f>IF($A342="","",INDEX(games!$J:$J,ROW())&amp;"")</f>
        <v>https://store.steampowered.com/app/1117670/GONNER2/</v>
      </c>
    </row>
    <row r="343" spans="1:38" x14ac:dyDescent="0.25">
      <c r="A343" t="str">
        <f>IF(TRIM(INDEX(games!$A:$A,ROW()))="","",TRIM(INDEX(games!$A:$A,ROW())))</f>
        <v>Goobies</v>
      </c>
      <c r="B343">
        <f>IF(OR($A343="",INDEX(games!$B:$B,ROW())=""),"",INDEX(games!$B:$B,ROW()))</f>
        <v>2023</v>
      </c>
      <c r="C343" t="str">
        <f>IF(OR($A343="",INDEX(games!$C:$C,ROW())=""),"",INDEX(games!$C:$C,ROW()))</f>
        <v>Action</v>
      </c>
      <c r="D343">
        <f t="shared" si="140"/>
        <v>1</v>
      </c>
      <c r="E343">
        <f t="shared" si="141"/>
        <v>1</v>
      </c>
      <c r="F343">
        <f t="shared" si="142"/>
        <v>3</v>
      </c>
      <c r="G343">
        <f t="shared" si="143"/>
        <v>2023</v>
      </c>
      <c r="H343">
        <f t="shared" si="144"/>
        <v>1.069</v>
      </c>
      <c r="I343" t="e">
        <f t="shared" si="145"/>
        <v>#N/A</v>
      </c>
      <c r="J343" t="e">
        <f t="shared" si="146"/>
        <v>#N/A</v>
      </c>
      <c r="K343" t="e">
        <f t="shared" si="147"/>
        <v>#N/A</v>
      </c>
      <c r="L343" t="e">
        <f t="shared" si="148"/>
        <v>#N/A</v>
      </c>
      <c r="M343" t="e">
        <f t="shared" si="149"/>
        <v>#N/A</v>
      </c>
      <c r="N343" t="e">
        <f t="shared" si="150"/>
        <v>#N/A</v>
      </c>
      <c r="O343">
        <f t="shared" si="151"/>
        <v>1.000343</v>
      </c>
      <c r="P343" t="str">
        <f>IF(OR($A343="",INDEX(games!$H:$H,ROW())=""),"",INDEX(games!$H:$H,ROW()))</f>
        <v/>
      </c>
      <c r="Q343" t="str">
        <f t="shared" si="152"/>
        <v/>
      </c>
      <c r="T343">
        <f t="shared" si="153"/>
        <v>2017</v>
      </c>
      <c r="U343">
        <f t="shared" si="154"/>
        <v>2019</v>
      </c>
      <c r="V343">
        <f t="shared" si="155"/>
        <v>2</v>
      </c>
      <c r="W343" t="str">
        <f>IF(TRIM(INDEX(connections!$A:$A,ROW()))="","",TRIM(INDEX(connections!$A:$A,ROW())))</f>
        <v>Slay the Spire</v>
      </c>
      <c r="X343" t="str">
        <f>IF($W343="","",TRIM(INDEX(connections!$B:$B,ROW())))</f>
        <v>Deck of Ashes</v>
      </c>
      <c r="Y343">
        <f t="shared" si="156"/>
        <v>735</v>
      </c>
      <c r="Z343">
        <f t="shared" si="157"/>
        <v>197</v>
      </c>
      <c r="AA343" t="str">
        <f t="shared" si="158"/>
        <v>Yes</v>
      </c>
      <c r="AB343" t="str">
        <f t="shared" si="159"/>
        <v>Yes</v>
      </c>
      <c r="AC343">
        <f t="shared" si="160"/>
        <v>1</v>
      </c>
      <c r="AD343">
        <f t="shared" si="161"/>
        <v>0</v>
      </c>
      <c r="AE343" t="str">
        <f t="shared" si="162"/>
        <v/>
      </c>
      <c r="AG343">
        <f t="shared" si="163"/>
        <v>1</v>
      </c>
      <c r="AH343" t="str">
        <f t="shared" si="164"/>
        <v/>
      </c>
      <c r="AI343" t="str">
        <f t="shared" si="165"/>
        <v/>
      </c>
      <c r="AJ343" t="str">
        <f t="shared" si="166"/>
        <v/>
      </c>
      <c r="AK343">
        <f t="shared" si="167"/>
        <v>1.000343</v>
      </c>
      <c r="AL343" t="str">
        <f>IF($A343="","",INDEX(games!$J:$J,ROW())&amp;"")</f>
        <v/>
      </c>
    </row>
    <row r="344" spans="1:38" x14ac:dyDescent="0.25">
      <c r="A344" t="str">
        <f>IF(TRIM(INDEX(games!$A:$A,ROW()))="","",TRIM(INDEX(games!$A:$A,ROW())))</f>
        <v>Gordian Quest</v>
      </c>
      <c r="B344">
        <f>IF(OR($A344="",INDEX(games!$B:$B,ROW())=""),"",INDEX(games!$B:$B,ROW()))</f>
        <v>2020</v>
      </c>
      <c r="C344" t="str">
        <f>IF(OR($A344="",INDEX(games!$C:$C,ROW())=""),"",INDEX(games!$C:$C,ROW()))</f>
        <v>Deckbuilder</v>
      </c>
      <c r="D344">
        <f t="shared" si="140"/>
        <v>3</v>
      </c>
      <c r="E344">
        <f t="shared" si="141"/>
        <v>3</v>
      </c>
      <c r="F344">
        <f t="shared" si="142"/>
        <v>4</v>
      </c>
      <c r="G344" t="e">
        <f t="shared" si="143"/>
        <v>#N/A</v>
      </c>
      <c r="H344" t="e">
        <f t="shared" si="144"/>
        <v>#N/A</v>
      </c>
      <c r="I344" t="e">
        <f t="shared" si="145"/>
        <v>#N/A</v>
      </c>
      <c r="J344" t="e">
        <f t="shared" si="146"/>
        <v>#N/A</v>
      </c>
      <c r="K344">
        <f t="shared" si="147"/>
        <v>2020</v>
      </c>
      <c r="L344">
        <f t="shared" si="148"/>
        <v>3.0920000000000001</v>
      </c>
      <c r="M344" t="e">
        <f t="shared" si="149"/>
        <v>#N/A</v>
      </c>
      <c r="N344" t="e">
        <f t="shared" si="150"/>
        <v>#N/A</v>
      </c>
      <c r="O344">
        <f t="shared" si="151"/>
        <v>3.0003440000000001</v>
      </c>
      <c r="P344" t="str">
        <f>IF(OR($A344="",INDEX(games!$H:$H,ROW())=""),"",INDEX(games!$H:$H,ROW()))</f>
        <v>Yes</v>
      </c>
      <c r="Q344">
        <f t="shared" si="152"/>
        <v>3.0003440000000001</v>
      </c>
      <c r="T344">
        <f t="shared" si="153"/>
        <v>2017</v>
      </c>
      <c r="U344">
        <f t="shared" si="154"/>
        <v>2025</v>
      </c>
      <c r="V344">
        <f t="shared" si="155"/>
        <v>8</v>
      </c>
      <c r="W344" t="str">
        <f>IF(TRIM(INDEX(connections!$A:$A,ROW()))="","",TRIM(INDEX(connections!$A:$A,ROW())))</f>
        <v>Slay the Spire</v>
      </c>
      <c r="X344" t="str">
        <f>IF($W344="","",TRIM(INDEX(connections!$B:$B,ROW())))</f>
        <v>Deck of Haunts</v>
      </c>
      <c r="Y344">
        <f t="shared" si="156"/>
        <v>735</v>
      </c>
      <c r="Z344">
        <f t="shared" si="157"/>
        <v>198</v>
      </c>
      <c r="AA344" t="str">
        <f t="shared" si="158"/>
        <v>Yes</v>
      </c>
      <c r="AB344" t="str">
        <f t="shared" si="159"/>
        <v>Yes</v>
      </c>
      <c r="AC344">
        <f t="shared" si="160"/>
        <v>1</v>
      </c>
      <c r="AD344">
        <f t="shared" si="161"/>
        <v>0</v>
      </c>
      <c r="AE344" t="str">
        <f t="shared" si="162"/>
        <v/>
      </c>
      <c r="AG344">
        <f t="shared" si="163"/>
        <v>3</v>
      </c>
      <c r="AH344" t="str">
        <f t="shared" si="164"/>
        <v>Yes</v>
      </c>
      <c r="AI344">
        <f t="shared" si="165"/>
        <v>3</v>
      </c>
      <c r="AJ344">
        <f t="shared" si="166"/>
        <v>3.0003440000000001</v>
      </c>
      <c r="AK344" t="str">
        <f t="shared" si="167"/>
        <v/>
      </c>
      <c r="AL344" t="str">
        <f>IF($A344="","",INDEX(games!$J:$J,ROW())&amp;"")</f>
        <v>https://store.steampowered.com/app/981430/Gordian_Quest/</v>
      </c>
    </row>
    <row r="345" spans="1:38" x14ac:dyDescent="0.25">
      <c r="A345" t="str">
        <f>IF(TRIM(INDEX(games!$A:$A,ROW()))="","",TRIM(INDEX(games!$A:$A,ROW())))</f>
        <v>Grail</v>
      </c>
      <c r="B345">
        <f>IF(OR($A345="",INDEX(games!$B:$B,ROW())=""),"",INDEX(games!$B:$B,ROW()))</f>
        <v>2026</v>
      </c>
      <c r="C345" t="str">
        <f>IF(OR($A345="",INDEX(games!$C:$C,ROW())=""),"",INDEX(games!$C:$C,ROW()))</f>
        <v>Deckbuilder</v>
      </c>
      <c r="D345">
        <f t="shared" si="140"/>
        <v>0</v>
      </c>
      <c r="E345">
        <f t="shared" si="141"/>
        <v>3</v>
      </c>
      <c r="F345">
        <f t="shared" si="142"/>
        <v>5</v>
      </c>
      <c r="G345" t="e">
        <f t="shared" si="143"/>
        <v>#N/A</v>
      </c>
      <c r="H345" t="e">
        <f t="shared" si="144"/>
        <v>#N/A</v>
      </c>
      <c r="I345" t="e">
        <f t="shared" si="145"/>
        <v>#N/A</v>
      </c>
      <c r="J345" t="e">
        <f t="shared" si="146"/>
        <v>#N/A</v>
      </c>
      <c r="K345">
        <f t="shared" si="147"/>
        <v>2026</v>
      </c>
      <c r="L345">
        <f t="shared" si="148"/>
        <v>3.1150000000000002</v>
      </c>
      <c r="M345" t="e">
        <f t="shared" si="149"/>
        <v>#N/A</v>
      </c>
      <c r="N345" t="e">
        <f t="shared" si="150"/>
        <v>#N/A</v>
      </c>
      <c r="O345">
        <f t="shared" si="151"/>
        <v>3.4499999999999998E-4</v>
      </c>
      <c r="P345" t="str">
        <f>IF(OR($A345="",INDEX(games!$H:$H,ROW())=""),"",INDEX(games!$H:$H,ROW()))</f>
        <v/>
      </c>
      <c r="Q345" t="str">
        <f t="shared" si="152"/>
        <v/>
      </c>
      <c r="T345">
        <f t="shared" si="153"/>
        <v>2017</v>
      </c>
      <c r="U345">
        <f t="shared" si="154"/>
        <v>2025</v>
      </c>
      <c r="V345">
        <f t="shared" si="155"/>
        <v>8</v>
      </c>
      <c r="W345" t="str">
        <f>IF(TRIM(INDEX(connections!$A:$A,ROW()))="","",TRIM(INDEX(connections!$A:$A,ROW())))</f>
        <v>Slay the Spire</v>
      </c>
      <c r="X345" t="str">
        <f>IF($W345="","",TRIM(INDEX(connections!$B:$B,ROW())))</f>
        <v>Decktamer</v>
      </c>
      <c r="Y345">
        <f t="shared" si="156"/>
        <v>735</v>
      </c>
      <c r="Z345">
        <f t="shared" si="157"/>
        <v>199</v>
      </c>
      <c r="AA345" t="str">
        <f t="shared" si="158"/>
        <v>Yes</v>
      </c>
      <c r="AB345" t="str">
        <f t="shared" si="159"/>
        <v>Yes</v>
      </c>
      <c r="AC345">
        <f t="shared" si="160"/>
        <v>1</v>
      </c>
      <c r="AD345">
        <f t="shared" si="161"/>
        <v>0</v>
      </c>
      <c r="AE345" t="str">
        <f t="shared" si="162"/>
        <v/>
      </c>
      <c r="AG345">
        <f t="shared" si="163"/>
        <v>0</v>
      </c>
      <c r="AH345" t="str">
        <f t="shared" si="164"/>
        <v/>
      </c>
      <c r="AI345" t="str">
        <f t="shared" si="165"/>
        <v/>
      </c>
      <c r="AJ345" t="str">
        <f t="shared" si="166"/>
        <v/>
      </c>
      <c r="AK345" t="str">
        <f t="shared" si="167"/>
        <v/>
      </c>
      <c r="AL345" t="str">
        <f>IF($A345="","",INDEX(games!$J:$J,ROW())&amp;"")</f>
        <v>https://store.steampowered.com/app/3597200/Grail/</v>
      </c>
    </row>
    <row r="346" spans="1:38" x14ac:dyDescent="0.25">
      <c r="A346" t="str">
        <f>IF(TRIM(INDEX(games!$A:$A,ROW()))="","",TRIM(INDEX(games!$A:$A,ROW())))</f>
        <v>Granvir</v>
      </c>
      <c r="B346">
        <f>IF(OR($A346="",INDEX(games!$B:$B,ROW())=""),"",INDEX(games!$B:$B,ROW()))</f>
        <v>2025</v>
      </c>
      <c r="C346" t="str">
        <f>IF(OR($A346="",INDEX(games!$C:$C,ROW())=""),"",INDEX(games!$C:$C,ROW()))</f>
        <v>Action</v>
      </c>
      <c r="D346">
        <f t="shared" si="140"/>
        <v>0</v>
      </c>
      <c r="E346">
        <f t="shared" si="141"/>
        <v>1</v>
      </c>
      <c r="F346">
        <f t="shared" si="142"/>
        <v>6</v>
      </c>
      <c r="G346">
        <f t="shared" si="143"/>
        <v>2025</v>
      </c>
      <c r="H346">
        <f t="shared" si="144"/>
        <v>1.1379999999999999</v>
      </c>
      <c r="I346" t="e">
        <f t="shared" si="145"/>
        <v>#N/A</v>
      </c>
      <c r="J346" t="e">
        <f t="shared" si="146"/>
        <v>#N/A</v>
      </c>
      <c r="K346" t="e">
        <f t="shared" si="147"/>
        <v>#N/A</v>
      </c>
      <c r="L346" t="e">
        <f t="shared" si="148"/>
        <v>#N/A</v>
      </c>
      <c r="M346" t="e">
        <f t="shared" si="149"/>
        <v>#N/A</v>
      </c>
      <c r="N346" t="e">
        <f t="shared" si="150"/>
        <v>#N/A</v>
      </c>
      <c r="O346">
        <f t="shared" si="151"/>
        <v>3.4600000000000001E-4</v>
      </c>
      <c r="P346" t="str">
        <f>IF(OR($A346="",INDEX(games!$H:$H,ROW())=""),"",INDEX(games!$H:$H,ROW()))</f>
        <v/>
      </c>
      <c r="Q346" t="str">
        <f t="shared" si="152"/>
        <v/>
      </c>
      <c r="T346">
        <f t="shared" si="153"/>
        <v>2023</v>
      </c>
      <c r="U346">
        <f t="shared" si="154"/>
        <v>2025</v>
      </c>
      <c r="V346">
        <f t="shared" si="155"/>
        <v>2</v>
      </c>
      <c r="W346" t="str">
        <f>IF(TRIM(INDEX(connections!$A:$A,ROW()))="","",TRIM(INDEX(connections!$A:$A,ROW())))</f>
        <v>Wildfrost</v>
      </c>
      <c r="X346" t="str">
        <f>IF($W346="","",TRIM(INDEX(connections!$B:$B,ROW())))</f>
        <v>Decktamer</v>
      </c>
      <c r="Y346">
        <f t="shared" si="156"/>
        <v>928</v>
      </c>
      <c r="Z346">
        <f t="shared" si="157"/>
        <v>199</v>
      </c>
      <c r="AA346" t="str">
        <f t="shared" si="158"/>
        <v>Yes</v>
      </c>
      <c r="AB346" t="str">
        <f t="shared" si="159"/>
        <v>Yes</v>
      </c>
      <c r="AC346">
        <f t="shared" si="160"/>
        <v>1</v>
      </c>
      <c r="AD346">
        <f t="shared" si="161"/>
        <v>0</v>
      </c>
      <c r="AE346" t="str">
        <f t="shared" si="162"/>
        <v/>
      </c>
      <c r="AG346">
        <f t="shared" si="163"/>
        <v>0</v>
      </c>
      <c r="AH346" t="str">
        <f t="shared" si="164"/>
        <v/>
      </c>
      <c r="AI346" t="str">
        <f t="shared" si="165"/>
        <v/>
      </c>
      <c r="AJ346" t="str">
        <f t="shared" si="166"/>
        <v/>
      </c>
      <c r="AK346" t="str">
        <f t="shared" si="167"/>
        <v/>
      </c>
      <c r="AL346" t="str">
        <f>IF($A346="","",INDEX(games!$J:$J,ROW())&amp;"")</f>
        <v/>
      </c>
    </row>
    <row r="347" spans="1:38" x14ac:dyDescent="0.25">
      <c r="A347" t="str">
        <f>IF(TRIM(INDEX(games!$A:$A,ROW()))="","",TRIM(INDEX(games!$A:$A,ROW())))</f>
        <v>Greedland</v>
      </c>
      <c r="B347">
        <f>IF(OR($A347="",INDEX(games!$B:$B,ROW())=""),"",INDEX(games!$B:$B,ROW()))</f>
        <v>2023</v>
      </c>
      <c r="C347" t="str">
        <f>IF(OR($A347="",INDEX(games!$C:$C,ROW())=""),"",INDEX(games!$C:$C,ROW()))</f>
        <v>Action</v>
      </c>
      <c r="D347">
        <f t="shared" si="140"/>
        <v>1</v>
      </c>
      <c r="E347">
        <f t="shared" si="141"/>
        <v>1</v>
      </c>
      <c r="F347">
        <f t="shared" si="142"/>
        <v>7</v>
      </c>
      <c r="G347">
        <f t="shared" si="143"/>
        <v>2023</v>
      </c>
      <c r="H347">
        <f t="shared" si="144"/>
        <v>1.161</v>
      </c>
      <c r="I347" t="e">
        <f t="shared" si="145"/>
        <v>#N/A</v>
      </c>
      <c r="J347" t="e">
        <f t="shared" si="146"/>
        <v>#N/A</v>
      </c>
      <c r="K347" t="e">
        <f t="shared" si="147"/>
        <v>#N/A</v>
      </c>
      <c r="L347" t="e">
        <f t="shared" si="148"/>
        <v>#N/A</v>
      </c>
      <c r="M347" t="e">
        <f t="shared" si="149"/>
        <v>#N/A</v>
      </c>
      <c r="N347" t="e">
        <f t="shared" si="150"/>
        <v>#N/A</v>
      </c>
      <c r="O347">
        <f t="shared" si="151"/>
        <v>1.0003470000000001</v>
      </c>
      <c r="P347" t="str">
        <f>IF(OR($A347="",INDEX(games!$H:$H,ROW())=""),"",INDEX(games!$H:$H,ROW()))</f>
        <v>Yes</v>
      </c>
      <c r="Q347">
        <f t="shared" si="152"/>
        <v>1.0003470000000001</v>
      </c>
      <c r="T347">
        <f t="shared" si="153"/>
        <v>1987</v>
      </c>
      <c r="U347">
        <f t="shared" si="154"/>
        <v>2014</v>
      </c>
      <c r="V347">
        <f t="shared" si="155"/>
        <v>27</v>
      </c>
      <c r="W347" t="str">
        <f>IF(TRIM(INDEX(connections!$A:$A,ROW()))="","",TRIM(INDEX(connections!$A:$A,ROW())))</f>
        <v>NetHack</v>
      </c>
      <c r="X347" t="str">
        <f>IF($W347="","",TRIM(INDEX(connections!$B:$B,ROW())))</f>
        <v>Deep Dungeons of Doom</v>
      </c>
      <c r="Y347">
        <f t="shared" si="156"/>
        <v>532</v>
      </c>
      <c r="Z347">
        <f t="shared" si="157"/>
        <v>200</v>
      </c>
      <c r="AA347" t="str">
        <f t="shared" si="158"/>
        <v>Yes</v>
      </c>
      <c r="AB347" t="str">
        <f t="shared" si="159"/>
        <v>Yes</v>
      </c>
      <c r="AC347">
        <f t="shared" si="160"/>
        <v>1</v>
      </c>
      <c r="AD347">
        <f t="shared" si="161"/>
        <v>1</v>
      </c>
      <c r="AE347" t="str">
        <f t="shared" si="162"/>
        <v/>
      </c>
      <c r="AG347">
        <f t="shared" si="163"/>
        <v>1</v>
      </c>
      <c r="AH347" t="str">
        <f t="shared" si="164"/>
        <v>Yes</v>
      </c>
      <c r="AI347">
        <f t="shared" si="165"/>
        <v>1</v>
      </c>
      <c r="AJ347">
        <f t="shared" si="166"/>
        <v>1.0003470000000001</v>
      </c>
      <c r="AK347" t="str">
        <f t="shared" si="167"/>
        <v/>
      </c>
      <c r="AL347" t="str">
        <f>IF($A347="","",INDEX(games!$J:$J,ROW())&amp;"")</f>
        <v>https://store.steampowered.com/app/2218400/Greedland/</v>
      </c>
    </row>
    <row r="348" spans="1:38" x14ac:dyDescent="0.25">
      <c r="A348" t="str">
        <f>IF(TRIM(INDEX(games!$A:$A,ROW()))="","",TRIM(INDEX(games!$A:$A,ROW())))</f>
        <v>Griftlands</v>
      </c>
      <c r="B348">
        <f>IF(OR($A348="",INDEX(games!$B:$B,ROW())=""),"",INDEX(games!$B:$B,ROW()))</f>
        <v>2020</v>
      </c>
      <c r="C348" t="str">
        <f>IF(OR($A348="",INDEX(games!$C:$C,ROW())=""),"",INDEX(games!$C:$C,ROW()))</f>
        <v>Deckbuilder</v>
      </c>
      <c r="D348">
        <f t="shared" si="140"/>
        <v>3</v>
      </c>
      <c r="E348">
        <f t="shared" si="141"/>
        <v>3</v>
      </c>
      <c r="F348">
        <f t="shared" si="142"/>
        <v>8</v>
      </c>
      <c r="G348" t="e">
        <f t="shared" si="143"/>
        <v>#N/A</v>
      </c>
      <c r="H348" t="e">
        <f t="shared" si="144"/>
        <v>#N/A</v>
      </c>
      <c r="I348" t="e">
        <f t="shared" si="145"/>
        <v>#N/A</v>
      </c>
      <c r="J348" t="e">
        <f t="shared" si="146"/>
        <v>#N/A</v>
      </c>
      <c r="K348">
        <f t="shared" si="147"/>
        <v>2020</v>
      </c>
      <c r="L348">
        <f t="shared" si="148"/>
        <v>3.1840000000000002</v>
      </c>
      <c r="M348" t="e">
        <f t="shared" si="149"/>
        <v>#N/A</v>
      </c>
      <c r="N348" t="e">
        <f t="shared" si="150"/>
        <v>#N/A</v>
      </c>
      <c r="O348">
        <f t="shared" si="151"/>
        <v>3.0003479999999998</v>
      </c>
      <c r="P348" t="str">
        <f>IF(OR($A348="",INDEX(games!$H:$H,ROW())=""),"",INDEX(games!$H:$H,ROW()))</f>
        <v>Yes</v>
      </c>
      <c r="Q348">
        <f t="shared" si="152"/>
        <v>3.0003479999999998</v>
      </c>
      <c r="T348">
        <f t="shared" si="153"/>
        <v>2020</v>
      </c>
      <c r="U348">
        <f t="shared" si="154"/>
        <v>2026</v>
      </c>
      <c r="V348">
        <f t="shared" si="155"/>
        <v>6</v>
      </c>
      <c r="W348" t="str">
        <f>IF(TRIM(INDEX(connections!$A:$A,ROW()))="","",TRIM(INDEX(connections!$A:$A,ROW())))</f>
        <v>Gunfire Reborn</v>
      </c>
      <c r="X348" t="str">
        <f>IF($W348="","",TRIM(INDEX(connections!$B:$B,ROW())))</f>
        <v>Deep Rock Galactic: Rogue Core</v>
      </c>
      <c r="Y348">
        <f t="shared" si="156"/>
        <v>352</v>
      </c>
      <c r="Z348">
        <f t="shared" si="157"/>
        <v>201</v>
      </c>
      <c r="AA348" t="str">
        <f t="shared" si="158"/>
        <v>Yes</v>
      </c>
      <c r="AB348" t="str">
        <f t="shared" si="159"/>
        <v/>
      </c>
      <c r="AC348" t="str">
        <f t="shared" si="160"/>
        <v/>
      </c>
      <c r="AD348">
        <f t="shared" si="161"/>
        <v>0</v>
      </c>
      <c r="AE348" t="str">
        <f t="shared" si="162"/>
        <v/>
      </c>
      <c r="AG348">
        <f t="shared" si="163"/>
        <v>3</v>
      </c>
      <c r="AH348" t="str">
        <f t="shared" si="164"/>
        <v>Yes</v>
      </c>
      <c r="AI348">
        <f t="shared" si="165"/>
        <v>3</v>
      </c>
      <c r="AJ348">
        <f t="shared" si="166"/>
        <v>3.0003479999999998</v>
      </c>
      <c r="AK348" t="str">
        <f t="shared" si="167"/>
        <v/>
      </c>
      <c r="AL348" t="str">
        <f>IF($A348="","",INDEX(games!$J:$J,ROW())&amp;"")</f>
        <v>https://store.steampowered.com/app/601840/Griftlands/</v>
      </c>
    </row>
    <row r="349" spans="1:38" x14ac:dyDescent="0.25">
      <c r="A349" t="str">
        <f>IF(TRIM(INDEX(games!$A:$A,ROW()))="","",TRIM(INDEX(games!$A:$A,ROW())))</f>
        <v>Guidus</v>
      </c>
      <c r="B349">
        <f>IF(OR($A349="",INDEX(games!$B:$B,ROW())=""),"",INDEX(games!$B:$B,ROW()))</f>
        <v>2021</v>
      </c>
      <c r="C349" t="str">
        <f>IF(OR($A349="",INDEX(games!$C:$C,ROW())=""),"",INDEX(games!$C:$C,ROW()))</f>
        <v>Action</v>
      </c>
      <c r="D349">
        <f t="shared" si="140"/>
        <v>2</v>
      </c>
      <c r="E349">
        <f t="shared" si="141"/>
        <v>1</v>
      </c>
      <c r="F349">
        <f t="shared" si="142"/>
        <v>9</v>
      </c>
      <c r="G349">
        <f t="shared" si="143"/>
        <v>2021</v>
      </c>
      <c r="H349">
        <f t="shared" si="144"/>
        <v>1.2070000000000001</v>
      </c>
      <c r="I349" t="e">
        <f t="shared" si="145"/>
        <v>#N/A</v>
      </c>
      <c r="J349" t="e">
        <f t="shared" si="146"/>
        <v>#N/A</v>
      </c>
      <c r="K349" t="e">
        <f t="shared" si="147"/>
        <v>#N/A</v>
      </c>
      <c r="L349" t="e">
        <f t="shared" si="148"/>
        <v>#N/A</v>
      </c>
      <c r="M349" t="e">
        <f t="shared" si="149"/>
        <v>#N/A</v>
      </c>
      <c r="N349" t="e">
        <f t="shared" si="150"/>
        <v>#N/A</v>
      </c>
      <c r="O349">
        <f t="shared" si="151"/>
        <v>2.0003489999999999</v>
      </c>
      <c r="P349" t="str">
        <f>IF(OR($A349="",INDEX(games!$H:$H,ROW())=""),"",INDEX(games!$H:$H,ROW()))</f>
        <v>Yes</v>
      </c>
      <c r="Q349">
        <f t="shared" si="152"/>
        <v>2.0003489999999999</v>
      </c>
      <c r="T349">
        <f t="shared" si="153"/>
        <v>2020</v>
      </c>
      <c r="U349">
        <f t="shared" si="154"/>
        <v>2026</v>
      </c>
      <c r="V349">
        <f t="shared" si="155"/>
        <v>6</v>
      </c>
      <c r="W349" t="str">
        <f>IF(TRIM(INDEX(connections!$A:$A,ROW()))="","",TRIM(INDEX(connections!$A:$A,ROW())))</f>
        <v>Risk of Rain 2</v>
      </c>
      <c r="X349" t="str">
        <f>IF($W349="","",TRIM(INDEX(connections!$B:$B,ROW())))</f>
        <v>Deep Rock Galactic: Rogue Core</v>
      </c>
      <c r="Y349">
        <f t="shared" si="156"/>
        <v>654</v>
      </c>
      <c r="Z349">
        <f t="shared" si="157"/>
        <v>201</v>
      </c>
      <c r="AA349" t="str">
        <f t="shared" si="158"/>
        <v>Yes</v>
      </c>
      <c r="AB349" t="str">
        <f t="shared" si="159"/>
        <v/>
      </c>
      <c r="AC349" t="str">
        <f t="shared" si="160"/>
        <v/>
      </c>
      <c r="AD349">
        <f t="shared" si="161"/>
        <v>0</v>
      </c>
      <c r="AE349" t="str">
        <f t="shared" si="162"/>
        <v/>
      </c>
      <c r="AG349">
        <f t="shared" si="163"/>
        <v>1</v>
      </c>
      <c r="AH349" t="str">
        <f t="shared" si="164"/>
        <v>Yes</v>
      </c>
      <c r="AI349">
        <f t="shared" si="165"/>
        <v>1</v>
      </c>
      <c r="AJ349">
        <f t="shared" si="166"/>
        <v>1.0003489999999999</v>
      </c>
      <c r="AK349" t="str">
        <f t="shared" si="167"/>
        <v/>
      </c>
      <c r="AL349" t="str">
        <f>IF($A349="","",INDEX(games!$J:$J,ROW())&amp;"")</f>
        <v/>
      </c>
    </row>
    <row r="350" spans="1:38" x14ac:dyDescent="0.25">
      <c r="A350" t="str">
        <f>IF(TRIM(INDEX(games!$A:$A,ROW()))="","",TRIM(INDEX(games!$A:$A,ROW())))</f>
        <v>Guidus Zero</v>
      </c>
      <c r="B350">
        <f>IF(OR($A350="",INDEX(games!$B:$B,ROW())=""),"",INDEX(games!$B:$B,ROW()))</f>
        <v>2024</v>
      </c>
      <c r="C350" t="str">
        <f>IF(OR($A350="",INDEX(games!$C:$C,ROW())=""),"",INDEX(games!$C:$C,ROW()))</f>
        <v>Action</v>
      </c>
      <c r="D350">
        <f t="shared" si="140"/>
        <v>1</v>
      </c>
      <c r="E350">
        <f t="shared" si="141"/>
        <v>1</v>
      </c>
      <c r="F350">
        <f t="shared" si="142"/>
        <v>10</v>
      </c>
      <c r="G350">
        <f t="shared" si="143"/>
        <v>2024</v>
      </c>
      <c r="H350">
        <f t="shared" si="144"/>
        <v>1.23</v>
      </c>
      <c r="I350" t="e">
        <f t="shared" si="145"/>
        <v>#N/A</v>
      </c>
      <c r="J350" t="e">
        <f t="shared" si="146"/>
        <v>#N/A</v>
      </c>
      <c r="K350" t="e">
        <f t="shared" si="147"/>
        <v>#N/A</v>
      </c>
      <c r="L350" t="e">
        <f t="shared" si="148"/>
        <v>#N/A</v>
      </c>
      <c r="M350" t="e">
        <f t="shared" si="149"/>
        <v>#N/A</v>
      </c>
      <c r="N350" t="e">
        <f t="shared" si="150"/>
        <v>#N/A</v>
      </c>
      <c r="O350">
        <f t="shared" si="151"/>
        <v>1.0003500000000001</v>
      </c>
      <c r="P350" t="str">
        <f>IF(OR($A350="",INDEX(games!$H:$H,ROW())=""),"",INDEX(games!$H:$H,ROW()))</f>
        <v/>
      </c>
      <c r="Q350" t="str">
        <f t="shared" si="152"/>
        <v/>
      </c>
      <c r="T350">
        <f t="shared" si="153"/>
        <v>2020</v>
      </c>
      <c r="U350">
        <f t="shared" si="154"/>
        <v>2026</v>
      </c>
      <c r="V350">
        <f t="shared" si="155"/>
        <v>6</v>
      </c>
      <c r="W350" t="str">
        <f>IF(TRIM(INDEX(connections!$A:$A,ROW()))="","",TRIM(INDEX(connections!$A:$A,ROW())))</f>
        <v>Roboquest</v>
      </c>
      <c r="X350" t="str">
        <f>IF($W350="","",TRIM(INDEX(connections!$B:$B,ROW())))</f>
        <v>Deep Rock Galactic: Rogue Core</v>
      </c>
      <c r="Y350">
        <f t="shared" si="156"/>
        <v>657</v>
      </c>
      <c r="Z350">
        <f t="shared" si="157"/>
        <v>201</v>
      </c>
      <c r="AA350" t="str">
        <f t="shared" si="158"/>
        <v>Yes</v>
      </c>
      <c r="AB350" t="str">
        <f t="shared" si="159"/>
        <v/>
      </c>
      <c r="AC350" t="str">
        <f t="shared" si="160"/>
        <v/>
      </c>
      <c r="AD350">
        <f t="shared" si="161"/>
        <v>0</v>
      </c>
      <c r="AE350" t="str">
        <f t="shared" si="162"/>
        <v/>
      </c>
      <c r="AG350">
        <f t="shared" si="163"/>
        <v>1</v>
      </c>
      <c r="AH350" t="str">
        <f t="shared" si="164"/>
        <v/>
      </c>
      <c r="AI350" t="str">
        <f t="shared" si="165"/>
        <v/>
      </c>
      <c r="AJ350" t="str">
        <f t="shared" si="166"/>
        <v/>
      </c>
      <c r="AK350">
        <f t="shared" si="167"/>
        <v>1.0003500000000001</v>
      </c>
      <c r="AL350" t="str">
        <f>IF($A350="","",INDEX(games!$J:$J,ROW())&amp;"")</f>
        <v>https://store.steampowered.com/app/3072640/Guidus_Zero/</v>
      </c>
    </row>
    <row r="351" spans="1:38" x14ac:dyDescent="0.25">
      <c r="A351" t="str">
        <f>IF(TRIM(INDEX(games!$A:$A,ROW()))="","",TRIM(INDEX(games!$A:$A,ROW())))</f>
        <v>Guild of Dungeoneering</v>
      </c>
      <c r="B351">
        <f>IF(OR($A351="",INDEX(games!$B:$B,ROW())=""),"",INDEX(games!$B:$B,ROW()))</f>
        <v>2015</v>
      </c>
      <c r="C351" t="str">
        <f>IF(OR($A351="",INDEX(games!$C:$C,ROW())=""),"",INDEX(games!$C:$C,ROW()))</f>
        <v>Deckbuilder</v>
      </c>
      <c r="D351">
        <f t="shared" si="140"/>
        <v>3</v>
      </c>
      <c r="E351">
        <f t="shared" si="141"/>
        <v>3</v>
      </c>
      <c r="F351">
        <f t="shared" si="142"/>
        <v>11</v>
      </c>
      <c r="G351" t="e">
        <f t="shared" si="143"/>
        <v>#N/A</v>
      </c>
      <c r="H351" t="e">
        <f t="shared" si="144"/>
        <v>#N/A</v>
      </c>
      <c r="I351" t="e">
        <f t="shared" si="145"/>
        <v>#N/A</v>
      </c>
      <c r="J351" t="e">
        <f t="shared" si="146"/>
        <v>#N/A</v>
      </c>
      <c r="K351">
        <f t="shared" si="147"/>
        <v>2015</v>
      </c>
      <c r="L351">
        <f t="shared" si="148"/>
        <v>3.2530000000000001</v>
      </c>
      <c r="M351" t="e">
        <f t="shared" si="149"/>
        <v>#N/A</v>
      </c>
      <c r="N351" t="e">
        <f t="shared" si="150"/>
        <v>#N/A</v>
      </c>
      <c r="O351">
        <f t="shared" si="151"/>
        <v>3.0003510000000002</v>
      </c>
      <c r="P351" t="str">
        <f>IF(OR($A351="",INDEX(games!$H:$H,ROW())=""),"",INDEX(games!$H:$H,ROW()))</f>
        <v/>
      </c>
      <c r="Q351" t="str">
        <f t="shared" si="152"/>
        <v/>
      </c>
      <c r="T351">
        <f t="shared" si="153"/>
        <v>2023</v>
      </c>
      <c r="U351">
        <f t="shared" si="154"/>
        <v>2026</v>
      </c>
      <c r="V351">
        <f t="shared" si="155"/>
        <v>3</v>
      </c>
      <c r="W351" t="str">
        <f>IF(TRIM(INDEX(connections!$A:$A,ROW()))="","",TRIM(INDEX(connections!$A:$A,ROW())))</f>
        <v>Witchfire</v>
      </c>
      <c r="X351" t="str">
        <f>IF($W351="","",TRIM(INDEX(connections!$B:$B,ROW())))</f>
        <v>Deep Rock Galactic: Rogue Core</v>
      </c>
      <c r="Y351">
        <f t="shared" si="156"/>
        <v>932</v>
      </c>
      <c r="Z351">
        <f t="shared" si="157"/>
        <v>201</v>
      </c>
      <c r="AA351" t="str">
        <f t="shared" si="158"/>
        <v/>
      </c>
      <c r="AB351" t="str">
        <f t="shared" si="159"/>
        <v/>
      </c>
      <c r="AC351" t="str">
        <f t="shared" si="160"/>
        <v/>
      </c>
      <c r="AD351">
        <f t="shared" si="161"/>
        <v>0</v>
      </c>
      <c r="AE351" t="str">
        <f t="shared" si="162"/>
        <v/>
      </c>
      <c r="AG351">
        <f t="shared" si="163"/>
        <v>3</v>
      </c>
      <c r="AH351" t="str">
        <f t="shared" si="164"/>
        <v/>
      </c>
      <c r="AI351" t="str">
        <f t="shared" si="165"/>
        <v/>
      </c>
      <c r="AJ351" t="str">
        <f t="shared" si="166"/>
        <v/>
      </c>
      <c r="AK351">
        <f t="shared" si="167"/>
        <v>3.0003510000000002</v>
      </c>
      <c r="AL351" t="str">
        <f>IF($A351="","",INDEX(games!$J:$J,ROW())&amp;"")</f>
        <v>https://store.steampowered.com/app/317820/Guild_of_Dungeoneering_Ultimate_Edition/</v>
      </c>
    </row>
    <row r="352" spans="1:38" x14ac:dyDescent="0.25">
      <c r="A352" t="str">
        <f>IF(TRIM(INDEX(games!$A:$A,ROW()))="","",TRIM(INDEX(games!$A:$A,ROW())))</f>
        <v>Gumballs &amp; Dungeons</v>
      </c>
      <c r="B352">
        <f>IF(OR($A352="",INDEX(games!$B:$B,ROW())=""),"",INDEX(games!$B:$B,ROW()))</f>
        <v>2017</v>
      </c>
      <c r="C352" t="str">
        <f>IF(OR($A352="",INDEX(games!$C:$C,ROW())=""),"",INDEX(games!$C:$C,ROW()))</f>
        <v>Strategy</v>
      </c>
      <c r="D352">
        <f t="shared" si="140"/>
        <v>0</v>
      </c>
      <c r="E352">
        <f t="shared" si="141"/>
        <v>2</v>
      </c>
      <c r="F352">
        <f t="shared" si="142"/>
        <v>12</v>
      </c>
      <c r="G352" t="e">
        <f t="shared" si="143"/>
        <v>#N/A</v>
      </c>
      <c r="H352" t="e">
        <f t="shared" si="144"/>
        <v>#N/A</v>
      </c>
      <c r="I352">
        <f t="shared" si="145"/>
        <v>2017</v>
      </c>
      <c r="J352">
        <f t="shared" si="146"/>
        <v>2.2759999999999998</v>
      </c>
      <c r="K352" t="e">
        <f t="shared" si="147"/>
        <v>#N/A</v>
      </c>
      <c r="L352" t="e">
        <f t="shared" si="148"/>
        <v>#N/A</v>
      </c>
      <c r="M352" t="e">
        <f t="shared" si="149"/>
        <v>#N/A</v>
      </c>
      <c r="N352" t="e">
        <f t="shared" si="150"/>
        <v>#N/A</v>
      </c>
      <c r="O352">
        <f t="shared" si="151"/>
        <v>3.5199999999999999E-4</v>
      </c>
      <c r="P352" t="str">
        <f>IF(OR($A352="",INDEX(games!$H:$H,ROW())=""),"",INDEX(games!$H:$H,ROW()))</f>
        <v>Yes</v>
      </c>
      <c r="Q352">
        <f t="shared" si="152"/>
        <v>3.5199999999999999E-4</v>
      </c>
      <c r="T352">
        <f t="shared" si="153"/>
        <v>2021</v>
      </c>
      <c r="U352">
        <f t="shared" si="154"/>
        <v>2024</v>
      </c>
      <c r="V352">
        <f t="shared" si="155"/>
        <v>3</v>
      </c>
      <c r="W352" t="str">
        <f>IF(TRIM(INDEX(connections!$A:$A,ROW()))="","",TRIM(INDEX(connections!$A:$A,ROW())))</f>
        <v>Vampire Survivors</v>
      </c>
      <c r="X352" t="str">
        <f>IF($W352="","",TRIM(INDEX(connections!$B:$B,ROW())))</f>
        <v>Deep Rock Galactic: Survivor</v>
      </c>
      <c r="Y352">
        <f t="shared" si="156"/>
        <v>898</v>
      </c>
      <c r="Z352">
        <f t="shared" si="157"/>
        <v>202</v>
      </c>
      <c r="AA352" t="str">
        <f t="shared" si="158"/>
        <v>Yes</v>
      </c>
      <c r="AB352" t="str">
        <f t="shared" si="159"/>
        <v>Yes</v>
      </c>
      <c r="AC352">
        <f t="shared" si="160"/>
        <v>1</v>
      </c>
      <c r="AD352">
        <f t="shared" si="161"/>
        <v>0</v>
      </c>
      <c r="AE352" t="str">
        <f t="shared" si="162"/>
        <v/>
      </c>
      <c r="AG352">
        <f t="shared" si="163"/>
        <v>0</v>
      </c>
      <c r="AH352" t="str">
        <f t="shared" si="164"/>
        <v/>
      </c>
      <c r="AI352" t="str">
        <f t="shared" si="165"/>
        <v/>
      </c>
      <c r="AJ352" t="str">
        <f t="shared" si="166"/>
        <v/>
      </c>
      <c r="AK352" t="str">
        <f t="shared" si="167"/>
        <v/>
      </c>
      <c r="AL352" t="str">
        <f>IF($A352="","",INDEX(games!$J:$J,ROW())&amp;"")</f>
        <v>https://store.steampowered.com/app/3112010/Gumballs__Dungeons/</v>
      </c>
    </row>
    <row r="353" spans="1:38" x14ac:dyDescent="0.25">
      <c r="A353" t="str">
        <f>IF(TRIM(INDEX(games!$A:$A,ROW()))="","",TRIM(INDEX(games!$A:$A,ROW())))</f>
        <v>Gunfire Reborn</v>
      </c>
      <c r="B353">
        <f>IF(OR($A353="",INDEX(games!$B:$B,ROW())=""),"",INDEX(games!$B:$B,ROW()))</f>
        <v>2020</v>
      </c>
      <c r="C353" t="str">
        <f>IF(OR($A353="",INDEX(games!$C:$C,ROW())=""),"",INDEX(games!$C:$C,ROW()))</f>
        <v>Action</v>
      </c>
      <c r="D353">
        <f t="shared" si="140"/>
        <v>9</v>
      </c>
      <c r="E353">
        <f t="shared" si="141"/>
        <v>1</v>
      </c>
      <c r="F353">
        <f t="shared" si="142"/>
        <v>13</v>
      </c>
      <c r="G353">
        <f t="shared" si="143"/>
        <v>2020</v>
      </c>
      <c r="H353">
        <f t="shared" si="144"/>
        <v>1.2989999999999999</v>
      </c>
      <c r="I353" t="e">
        <f t="shared" si="145"/>
        <v>#N/A</v>
      </c>
      <c r="J353" t="e">
        <f t="shared" si="146"/>
        <v>#N/A</v>
      </c>
      <c r="K353" t="e">
        <f t="shared" si="147"/>
        <v>#N/A</v>
      </c>
      <c r="L353" t="e">
        <f t="shared" si="148"/>
        <v>#N/A</v>
      </c>
      <c r="M353" t="e">
        <f t="shared" si="149"/>
        <v>#N/A</v>
      </c>
      <c r="N353" t="e">
        <f t="shared" si="150"/>
        <v>#N/A</v>
      </c>
      <c r="O353">
        <f t="shared" si="151"/>
        <v>9.0003530000000005</v>
      </c>
      <c r="P353" t="str">
        <f>IF(OR($A353="",INDEX(games!$H:$H,ROW())=""),"",INDEX(games!$H:$H,ROW()))</f>
        <v>Yes</v>
      </c>
      <c r="Q353">
        <f t="shared" si="152"/>
        <v>9.0003530000000005</v>
      </c>
      <c r="T353">
        <f t="shared" si="153"/>
        <v>2015</v>
      </c>
      <c r="U353">
        <f t="shared" si="154"/>
        <v>2018</v>
      </c>
      <c r="V353">
        <f t="shared" si="155"/>
        <v>3</v>
      </c>
      <c r="W353" t="str">
        <f>IF(TRIM(INDEX(connections!$A:$A,ROW()))="","",TRIM(INDEX(connections!$A:$A,ROW())))</f>
        <v>Darkest Dungeon</v>
      </c>
      <c r="X353" t="str">
        <f>IF($W353="","",TRIM(INDEX(connections!$B:$B,ROW())))</f>
        <v>Deep Sky Derelicts</v>
      </c>
      <c r="Y353">
        <f t="shared" si="156"/>
        <v>184</v>
      </c>
      <c r="Z353">
        <f t="shared" si="157"/>
        <v>203</v>
      </c>
      <c r="AA353" t="str">
        <f t="shared" si="158"/>
        <v>Yes</v>
      </c>
      <c r="AB353" t="str">
        <f t="shared" si="159"/>
        <v/>
      </c>
      <c r="AC353" t="str">
        <f t="shared" si="160"/>
        <v/>
      </c>
      <c r="AD353">
        <f t="shared" si="161"/>
        <v>1</v>
      </c>
      <c r="AE353" t="str">
        <f t="shared" si="162"/>
        <v/>
      </c>
      <c r="AG353">
        <f t="shared" si="163"/>
        <v>4</v>
      </c>
      <c r="AH353" t="str">
        <f t="shared" si="164"/>
        <v>Yes</v>
      </c>
      <c r="AI353">
        <f t="shared" si="165"/>
        <v>4</v>
      </c>
      <c r="AJ353">
        <f t="shared" si="166"/>
        <v>4.0003529999999996</v>
      </c>
      <c r="AK353" t="str">
        <f t="shared" si="167"/>
        <v/>
      </c>
      <c r="AL353" t="str">
        <f>IF($A353="","",INDEX(games!$J:$J,ROW())&amp;"")</f>
        <v>https://store.steampowered.com/app/1217060/Gunfire_Reborn/</v>
      </c>
    </row>
    <row r="354" spans="1:38" x14ac:dyDescent="0.25">
      <c r="A354" t="str">
        <f>IF(TRIM(INDEX(games!$A:$A,ROW()))="","",TRIM(INDEX(games!$A:$A,ROW())))</f>
        <v>Gunlocked</v>
      </c>
      <c r="B354">
        <f>IF(OR($A354="",INDEX(games!$B:$B,ROW())=""),"",INDEX(games!$B:$B,ROW()))</f>
        <v>2022</v>
      </c>
      <c r="C354" t="str">
        <f>IF(OR($A354="",INDEX(games!$C:$C,ROW())=""),"",INDEX(games!$C:$C,ROW()))</f>
        <v>Action</v>
      </c>
      <c r="D354">
        <f t="shared" si="140"/>
        <v>2</v>
      </c>
      <c r="E354">
        <f t="shared" si="141"/>
        <v>1</v>
      </c>
      <c r="F354">
        <f t="shared" si="142"/>
        <v>14</v>
      </c>
      <c r="G354">
        <f t="shared" si="143"/>
        <v>2022</v>
      </c>
      <c r="H354">
        <f t="shared" si="144"/>
        <v>1.3220000000000001</v>
      </c>
      <c r="I354" t="e">
        <f t="shared" si="145"/>
        <v>#N/A</v>
      </c>
      <c r="J354" t="e">
        <f t="shared" si="146"/>
        <v>#N/A</v>
      </c>
      <c r="K354" t="e">
        <f t="shared" si="147"/>
        <v>#N/A</v>
      </c>
      <c r="L354" t="e">
        <f t="shared" si="148"/>
        <v>#N/A</v>
      </c>
      <c r="M354" t="e">
        <f t="shared" si="149"/>
        <v>#N/A</v>
      </c>
      <c r="N354" t="e">
        <f t="shared" si="150"/>
        <v>#N/A</v>
      </c>
      <c r="O354">
        <f t="shared" si="151"/>
        <v>2.0003540000000002</v>
      </c>
      <c r="P354" t="str">
        <f>IF(OR($A354="",INDEX(games!$H:$H,ROW())=""),"",INDEX(games!$H:$H,ROW()))</f>
        <v>Yes</v>
      </c>
      <c r="Q354">
        <f t="shared" si="152"/>
        <v>2.0003540000000002</v>
      </c>
      <c r="T354">
        <f t="shared" si="153"/>
        <v>2012</v>
      </c>
      <c r="U354">
        <f t="shared" si="154"/>
        <v>2018</v>
      </c>
      <c r="V354">
        <f t="shared" si="155"/>
        <v>6</v>
      </c>
      <c r="W354" t="str">
        <f>IF(TRIM(INDEX(connections!$A:$A,ROW()))="","",TRIM(INDEX(connections!$A:$A,ROW())))</f>
        <v>FTL</v>
      </c>
      <c r="X354" t="str">
        <f>IF($W354="","",TRIM(INDEX(connections!$B:$B,ROW())))</f>
        <v>Deep Sky Derelicts</v>
      </c>
      <c r="Y354">
        <f t="shared" si="156"/>
        <v>311</v>
      </c>
      <c r="Z354">
        <f t="shared" si="157"/>
        <v>203</v>
      </c>
      <c r="AA354" t="str">
        <f t="shared" si="158"/>
        <v>Yes</v>
      </c>
      <c r="AB354" t="str">
        <f t="shared" si="159"/>
        <v/>
      </c>
      <c r="AC354" t="str">
        <f t="shared" si="160"/>
        <v/>
      </c>
      <c r="AD354">
        <f t="shared" si="161"/>
        <v>1</v>
      </c>
      <c r="AE354" t="str">
        <f t="shared" si="162"/>
        <v/>
      </c>
      <c r="AG354">
        <f t="shared" si="163"/>
        <v>2</v>
      </c>
      <c r="AH354" t="str">
        <f t="shared" si="164"/>
        <v>Yes</v>
      </c>
      <c r="AI354">
        <f t="shared" si="165"/>
        <v>2</v>
      </c>
      <c r="AJ354">
        <f t="shared" si="166"/>
        <v>2.0003540000000002</v>
      </c>
      <c r="AK354" t="str">
        <f t="shared" si="167"/>
        <v/>
      </c>
      <c r="AL354" t="str">
        <f>IF($A354="","",INDEX(games!$J:$J,ROW())&amp;"")</f>
        <v>https://store.steampowered.com/app/1512480/Gunlocked/</v>
      </c>
    </row>
    <row r="355" spans="1:38" x14ac:dyDescent="0.25">
      <c r="A355" t="str">
        <f>IF(TRIM(INDEX(games!$A:$A,ROW()))="","",TRIM(INDEX(games!$A:$A,ROW())))</f>
        <v>Gunlocked 2</v>
      </c>
      <c r="B355">
        <f>IF(OR($A355="",INDEX(games!$B:$B,ROW())=""),"",INDEX(games!$B:$B,ROW()))</f>
        <v>2025</v>
      </c>
      <c r="C355" t="str">
        <f>IF(OR($A355="",INDEX(games!$C:$C,ROW())=""),"",INDEX(games!$C:$C,ROW()))</f>
        <v>Action</v>
      </c>
      <c r="D355">
        <f t="shared" si="140"/>
        <v>1</v>
      </c>
      <c r="E355">
        <f t="shared" si="141"/>
        <v>1</v>
      </c>
      <c r="F355">
        <f t="shared" si="142"/>
        <v>15</v>
      </c>
      <c r="G355">
        <f t="shared" si="143"/>
        <v>2025</v>
      </c>
      <c r="H355">
        <f t="shared" si="144"/>
        <v>1.345</v>
      </c>
      <c r="I355" t="e">
        <f t="shared" si="145"/>
        <v>#N/A</v>
      </c>
      <c r="J355" t="e">
        <f t="shared" si="146"/>
        <v>#N/A</v>
      </c>
      <c r="K355" t="e">
        <f t="shared" si="147"/>
        <v>#N/A</v>
      </c>
      <c r="L355" t="e">
        <f t="shared" si="148"/>
        <v>#N/A</v>
      </c>
      <c r="M355" t="e">
        <f t="shared" si="149"/>
        <v>#N/A</v>
      </c>
      <c r="N355" t="e">
        <f t="shared" si="150"/>
        <v>#N/A</v>
      </c>
      <c r="O355">
        <f t="shared" si="151"/>
        <v>1.0003550000000001</v>
      </c>
      <c r="P355" t="str">
        <f>IF(OR($A355="",INDEX(games!$H:$H,ROW())=""),"",INDEX(games!$H:$H,ROW()))</f>
        <v>Yes</v>
      </c>
      <c r="Q355">
        <f t="shared" si="152"/>
        <v>1.0003550000000001</v>
      </c>
      <c r="T355">
        <f t="shared" si="153"/>
        <v>2017</v>
      </c>
      <c r="U355">
        <f t="shared" si="154"/>
        <v>2021</v>
      </c>
      <c r="V355">
        <f t="shared" si="155"/>
        <v>4</v>
      </c>
      <c r="W355" t="str">
        <f>IF(TRIM(INDEX(connections!$A:$A,ROW()))="","",TRIM(INDEX(connections!$A:$A,ROW())))</f>
        <v>Slay the Spire</v>
      </c>
      <c r="X355" t="str">
        <f>IF($W355="","",TRIM(INDEX(connections!$B:$B,ROW())))</f>
        <v>Deepest Chamber: Resurrection</v>
      </c>
      <c r="Y355">
        <f t="shared" si="156"/>
        <v>735</v>
      </c>
      <c r="Z355">
        <f t="shared" si="157"/>
        <v>204</v>
      </c>
      <c r="AA355" t="str">
        <f t="shared" si="158"/>
        <v>Yes</v>
      </c>
      <c r="AB355" t="str">
        <f t="shared" si="159"/>
        <v>Yes</v>
      </c>
      <c r="AC355">
        <f t="shared" si="160"/>
        <v>1</v>
      </c>
      <c r="AD355">
        <f t="shared" si="161"/>
        <v>0</v>
      </c>
      <c r="AE355" t="str">
        <f t="shared" si="162"/>
        <v/>
      </c>
      <c r="AG355">
        <f t="shared" si="163"/>
        <v>1</v>
      </c>
      <c r="AH355" t="str">
        <f t="shared" si="164"/>
        <v>Yes</v>
      </c>
      <c r="AI355">
        <f t="shared" si="165"/>
        <v>1</v>
      </c>
      <c r="AJ355">
        <f t="shared" si="166"/>
        <v>1.0003550000000001</v>
      </c>
      <c r="AK355" t="str">
        <f t="shared" si="167"/>
        <v/>
      </c>
      <c r="AL355" t="str">
        <f>IF($A355="","",INDEX(games!$J:$J,ROW())&amp;"")</f>
        <v>https://store.steampowered.com/app/3492830/Gunlocked_2/</v>
      </c>
    </row>
    <row r="356" spans="1:38" x14ac:dyDescent="0.25">
      <c r="A356" t="str">
        <f>IF(TRIM(INDEX(games!$A:$A,ROW()))="","",TRIM(INDEX(games!$A:$A,ROW())))</f>
        <v>Guntouchables</v>
      </c>
      <c r="B356">
        <f>IF(OR($A356="",INDEX(games!$B:$B,ROW())=""),"",INDEX(games!$B:$B,ROW()))</f>
        <v>2025</v>
      </c>
      <c r="C356" t="str">
        <f>IF(OR($A356="",INDEX(games!$C:$C,ROW())=""),"",INDEX(games!$C:$C,ROW()))</f>
        <v>Action</v>
      </c>
      <c r="D356">
        <f t="shared" si="140"/>
        <v>1</v>
      </c>
      <c r="E356">
        <f t="shared" si="141"/>
        <v>1</v>
      </c>
      <c r="F356">
        <f t="shared" si="142"/>
        <v>16</v>
      </c>
      <c r="G356">
        <f t="shared" si="143"/>
        <v>2025</v>
      </c>
      <c r="H356">
        <f t="shared" si="144"/>
        <v>1.3679999999999999</v>
      </c>
      <c r="I356" t="e">
        <f t="shared" si="145"/>
        <v>#N/A</v>
      </c>
      <c r="J356" t="e">
        <f t="shared" si="146"/>
        <v>#N/A</v>
      </c>
      <c r="K356" t="e">
        <f t="shared" si="147"/>
        <v>#N/A</v>
      </c>
      <c r="L356" t="e">
        <f t="shared" si="148"/>
        <v>#N/A</v>
      </c>
      <c r="M356" t="e">
        <f t="shared" si="149"/>
        <v>#N/A</v>
      </c>
      <c r="N356" t="e">
        <f t="shared" si="150"/>
        <v>#N/A</v>
      </c>
      <c r="O356">
        <f t="shared" si="151"/>
        <v>1.000356</v>
      </c>
      <c r="P356" t="str">
        <f>IF(OR($A356="",INDEX(games!$H:$H,ROW())=""),"",INDEX(games!$H:$H,ROW()))</f>
        <v>Yes</v>
      </c>
      <c r="Q356">
        <f t="shared" si="152"/>
        <v>1.000356</v>
      </c>
      <c r="T356">
        <f t="shared" si="153"/>
        <v>1996</v>
      </c>
      <c r="U356">
        <f t="shared" si="154"/>
        <v>2012</v>
      </c>
      <c r="V356">
        <f t="shared" si="155"/>
        <v>16</v>
      </c>
      <c r="W356" t="str">
        <f>IF(TRIM(INDEX(connections!$A:$A,ROW()))="","",TRIM(INDEX(connections!$A:$A,ROW())))</f>
        <v>Diablo</v>
      </c>
      <c r="X356" t="str">
        <f>IF($W356="","",TRIM(INDEX(connections!$B:$B,ROW())))</f>
        <v>Delver</v>
      </c>
      <c r="Y356">
        <f t="shared" si="156"/>
        <v>217</v>
      </c>
      <c r="Z356">
        <f t="shared" si="157"/>
        <v>205</v>
      </c>
      <c r="AA356" t="str">
        <f t="shared" si="158"/>
        <v>Yes</v>
      </c>
      <c r="AB356" t="str">
        <f t="shared" si="159"/>
        <v/>
      </c>
      <c r="AC356" t="str">
        <f t="shared" si="160"/>
        <v/>
      </c>
      <c r="AD356">
        <f t="shared" si="161"/>
        <v>0</v>
      </c>
      <c r="AE356" t="str">
        <f t="shared" si="162"/>
        <v/>
      </c>
      <c r="AG356">
        <f t="shared" si="163"/>
        <v>1</v>
      </c>
      <c r="AH356" t="str">
        <f t="shared" si="164"/>
        <v>Yes</v>
      </c>
      <c r="AI356">
        <f t="shared" si="165"/>
        <v>1</v>
      </c>
      <c r="AJ356">
        <f t="shared" si="166"/>
        <v>1.000356</v>
      </c>
      <c r="AK356" t="str">
        <f t="shared" si="167"/>
        <v/>
      </c>
      <c r="AL356" t="str">
        <f>IF($A356="","",INDEX(games!$J:$J,ROW())&amp;"")</f>
        <v>https://store.steampowered.com/app/2543510/GUNTOUCHABLES/</v>
      </c>
    </row>
    <row r="357" spans="1:38" x14ac:dyDescent="0.25">
      <c r="A357" t="str">
        <f>IF(TRIM(INDEX(games!$A:$A,ROW()))="","",TRIM(INDEX(games!$A:$A,ROW())))</f>
        <v>Hack</v>
      </c>
      <c r="B357">
        <f>IF(OR($A357="",INDEX(games!$B:$B,ROW())=""),"",INDEX(games!$B:$B,ROW()))</f>
        <v>1984</v>
      </c>
      <c r="C357" t="str">
        <f>IF(OR($A357="",INDEX(games!$C:$C,ROW())=""),"",INDEX(games!$C:$C,ROW()))</f>
        <v>Traditional</v>
      </c>
      <c r="D357">
        <f t="shared" si="140"/>
        <v>7</v>
      </c>
      <c r="E357">
        <f t="shared" si="141"/>
        <v>4</v>
      </c>
      <c r="F357">
        <f t="shared" si="142"/>
        <v>17</v>
      </c>
      <c r="G357" t="e">
        <f t="shared" si="143"/>
        <v>#N/A</v>
      </c>
      <c r="H357" t="e">
        <f t="shared" si="144"/>
        <v>#N/A</v>
      </c>
      <c r="I357" t="e">
        <f t="shared" si="145"/>
        <v>#N/A</v>
      </c>
      <c r="J357" t="e">
        <f t="shared" si="146"/>
        <v>#N/A</v>
      </c>
      <c r="K357" t="e">
        <f t="shared" si="147"/>
        <v>#N/A</v>
      </c>
      <c r="L357" t="e">
        <f t="shared" si="148"/>
        <v>#N/A</v>
      </c>
      <c r="M357">
        <f t="shared" si="149"/>
        <v>1984</v>
      </c>
      <c r="N357">
        <f t="shared" si="150"/>
        <v>4.391</v>
      </c>
      <c r="O357">
        <f t="shared" si="151"/>
        <v>7.0003570000000002</v>
      </c>
      <c r="P357" t="str">
        <f>IF(OR($A357="",INDEX(games!$H:$H,ROW())=""),"",INDEX(games!$H:$H,ROW()))</f>
        <v>Yes</v>
      </c>
      <c r="Q357">
        <f t="shared" si="152"/>
        <v>7.0003570000000002</v>
      </c>
      <c r="T357">
        <f t="shared" si="153"/>
        <v>1987</v>
      </c>
      <c r="U357">
        <f t="shared" si="154"/>
        <v>2012</v>
      </c>
      <c r="V357">
        <f t="shared" si="155"/>
        <v>25</v>
      </c>
      <c r="W357" t="str">
        <f>IF(TRIM(INDEX(connections!$A:$A,ROW()))="","",TRIM(INDEX(connections!$A:$A,ROW())))</f>
        <v>NetHack</v>
      </c>
      <c r="X357" t="str">
        <f>IF($W357="","",TRIM(INDEX(connections!$B:$B,ROW())))</f>
        <v>Delver</v>
      </c>
      <c r="Y357">
        <f t="shared" si="156"/>
        <v>532</v>
      </c>
      <c r="Z357">
        <f t="shared" si="157"/>
        <v>205</v>
      </c>
      <c r="AA357" t="str">
        <f t="shared" si="158"/>
        <v>Yes</v>
      </c>
      <c r="AB357" t="str">
        <f t="shared" si="159"/>
        <v/>
      </c>
      <c r="AC357" t="str">
        <f t="shared" si="160"/>
        <v/>
      </c>
      <c r="AD357">
        <f t="shared" si="161"/>
        <v>1</v>
      </c>
      <c r="AE357" t="str">
        <f t="shared" si="162"/>
        <v/>
      </c>
      <c r="AG357">
        <f t="shared" si="163"/>
        <v>5</v>
      </c>
      <c r="AH357" t="str">
        <f t="shared" si="164"/>
        <v>Yes</v>
      </c>
      <c r="AI357">
        <f t="shared" si="165"/>
        <v>5</v>
      </c>
      <c r="AJ357">
        <f t="shared" si="166"/>
        <v>5.0003570000000002</v>
      </c>
      <c r="AK357" t="str">
        <f t="shared" si="167"/>
        <v/>
      </c>
      <c r="AL357" t="str">
        <f>IF($A357="","",INDEX(games!$J:$J,ROW())&amp;"")</f>
        <v/>
      </c>
    </row>
    <row r="358" spans="1:38" x14ac:dyDescent="0.25">
      <c r="A358" t="str">
        <f>IF(TRIM(INDEX(games!$A:$A,ROW()))="","",TRIM(INDEX(games!$A:$A,ROW())))</f>
        <v>Hack'EM</v>
      </c>
      <c r="B358">
        <f>IF(OR($A358="",INDEX(games!$B:$B,ROW())=""),"",INDEX(games!$B:$B,ROW()))</f>
        <v>2022</v>
      </c>
      <c r="C358" t="str">
        <f>IF(OR($A358="",INDEX(games!$C:$C,ROW())=""),"",INDEX(games!$C:$C,ROW()))</f>
        <v>Traditional</v>
      </c>
      <c r="D358">
        <f t="shared" si="140"/>
        <v>2</v>
      </c>
      <c r="E358">
        <f t="shared" si="141"/>
        <v>4</v>
      </c>
      <c r="F358">
        <f t="shared" si="142"/>
        <v>18</v>
      </c>
      <c r="G358" t="e">
        <f t="shared" si="143"/>
        <v>#N/A</v>
      </c>
      <c r="H358" t="e">
        <f t="shared" si="144"/>
        <v>#N/A</v>
      </c>
      <c r="I358" t="e">
        <f t="shared" si="145"/>
        <v>#N/A</v>
      </c>
      <c r="J358" t="e">
        <f t="shared" si="146"/>
        <v>#N/A</v>
      </c>
      <c r="K358" t="e">
        <f t="shared" si="147"/>
        <v>#N/A</v>
      </c>
      <c r="L358" t="e">
        <f t="shared" si="148"/>
        <v>#N/A</v>
      </c>
      <c r="M358">
        <f t="shared" si="149"/>
        <v>2022</v>
      </c>
      <c r="N358">
        <f t="shared" si="150"/>
        <v>4.4139999999999997</v>
      </c>
      <c r="O358">
        <f t="shared" si="151"/>
        <v>2.0003579999999999</v>
      </c>
      <c r="P358" t="str">
        <f>IF(OR($A358="",INDEX(games!$H:$H,ROW())=""),"",INDEX(games!$H:$H,ROW()))</f>
        <v>Yes</v>
      </c>
      <c r="Q358">
        <f t="shared" si="152"/>
        <v>2.0003579999999999</v>
      </c>
      <c r="T358">
        <f t="shared" si="153"/>
        <v>1980</v>
      </c>
      <c r="U358">
        <f t="shared" si="154"/>
        <v>2012</v>
      </c>
      <c r="V358">
        <f t="shared" si="155"/>
        <v>32</v>
      </c>
      <c r="W358" t="str">
        <f>IF(TRIM(INDEX(connections!$A:$A,ROW()))="","",TRIM(INDEX(connections!$A:$A,ROW())))</f>
        <v>Rogue</v>
      </c>
      <c r="X358" t="str">
        <f>IF($W358="","",TRIM(INDEX(connections!$B:$B,ROW())))</f>
        <v>Delver</v>
      </c>
      <c r="Y358">
        <f t="shared" si="156"/>
        <v>659</v>
      </c>
      <c r="Z358">
        <f t="shared" si="157"/>
        <v>205</v>
      </c>
      <c r="AA358" t="str">
        <f t="shared" si="158"/>
        <v>Yes</v>
      </c>
      <c r="AB358" t="str">
        <f t="shared" si="159"/>
        <v/>
      </c>
      <c r="AC358" t="str">
        <f t="shared" si="160"/>
        <v/>
      </c>
      <c r="AD358">
        <f t="shared" si="161"/>
        <v>1</v>
      </c>
      <c r="AE358" t="str">
        <f t="shared" si="162"/>
        <v/>
      </c>
      <c r="AG358">
        <f t="shared" si="163"/>
        <v>2</v>
      </c>
      <c r="AH358" t="str">
        <f t="shared" si="164"/>
        <v>Yes</v>
      </c>
      <c r="AI358">
        <f t="shared" si="165"/>
        <v>2</v>
      </c>
      <c r="AJ358">
        <f t="shared" si="166"/>
        <v>2.0003579999999999</v>
      </c>
      <c r="AK358" t="str">
        <f t="shared" si="167"/>
        <v/>
      </c>
      <c r="AL358" t="str">
        <f>IF($A358="","",INDEX(games!$J:$J,ROW())&amp;"")</f>
        <v/>
      </c>
    </row>
    <row r="359" spans="1:38" x14ac:dyDescent="0.25">
      <c r="A359" t="str">
        <f>IF(TRIM(INDEX(games!$A:$A,ROW()))="","",TRIM(INDEX(games!$A:$A,ROW())))</f>
        <v>Hadean Tactics</v>
      </c>
      <c r="B359">
        <f>IF(OR($A359="",INDEX(games!$B:$B,ROW())=""),"",INDEX(games!$B:$B,ROW()))</f>
        <v>2021</v>
      </c>
      <c r="C359" t="str">
        <f>IF(OR($A359="",INDEX(games!$C:$C,ROW())=""),"",INDEX(games!$C:$C,ROW()))</f>
        <v>Deckbuilder</v>
      </c>
      <c r="D359">
        <f t="shared" si="140"/>
        <v>1</v>
      </c>
      <c r="E359">
        <f t="shared" si="141"/>
        <v>3</v>
      </c>
      <c r="F359">
        <f t="shared" si="142"/>
        <v>19</v>
      </c>
      <c r="G359" t="e">
        <f t="shared" si="143"/>
        <v>#N/A</v>
      </c>
      <c r="H359" t="e">
        <f t="shared" si="144"/>
        <v>#N/A</v>
      </c>
      <c r="I359" t="e">
        <f t="shared" si="145"/>
        <v>#N/A</v>
      </c>
      <c r="J359" t="e">
        <f t="shared" si="146"/>
        <v>#N/A</v>
      </c>
      <c r="K359">
        <f t="shared" si="147"/>
        <v>2021</v>
      </c>
      <c r="L359">
        <f t="shared" si="148"/>
        <v>3.4369999999999998</v>
      </c>
      <c r="M359" t="e">
        <f t="shared" si="149"/>
        <v>#N/A</v>
      </c>
      <c r="N359" t="e">
        <f t="shared" si="150"/>
        <v>#N/A</v>
      </c>
      <c r="O359">
        <f t="shared" si="151"/>
        <v>1.000359</v>
      </c>
      <c r="P359" t="str">
        <f>IF(OR($A359="",INDEX(games!$H:$H,ROW())=""),"",INDEX(games!$H:$H,ROW()))</f>
        <v>Yes</v>
      </c>
      <c r="Q359">
        <f t="shared" si="152"/>
        <v>1.000359</v>
      </c>
      <c r="T359">
        <f t="shared" si="153"/>
        <v>2015</v>
      </c>
      <c r="U359">
        <f t="shared" si="154"/>
        <v>2026</v>
      </c>
      <c r="V359">
        <f t="shared" si="155"/>
        <v>11</v>
      </c>
      <c r="W359" t="str">
        <f>IF(TRIM(INDEX(connections!$A:$A,ROW()))="","",TRIM(INDEX(connections!$A:$A,ROW())))</f>
        <v>Crypt of the NecroDancer</v>
      </c>
      <c r="X359" t="str">
        <f>IF($W359="","",TRIM(INDEX(connections!$B:$B,ROW())))</f>
        <v>Demon Lord: Just a Block</v>
      </c>
      <c r="Y359">
        <f t="shared" si="156"/>
        <v>165</v>
      </c>
      <c r="Z359">
        <f t="shared" si="157"/>
        <v>206</v>
      </c>
      <c r="AA359" t="str">
        <f t="shared" si="158"/>
        <v>Yes</v>
      </c>
      <c r="AB359" t="str">
        <f t="shared" si="159"/>
        <v>Yes</v>
      </c>
      <c r="AC359">
        <f t="shared" si="160"/>
        <v>1</v>
      </c>
      <c r="AD359">
        <f t="shared" si="161"/>
        <v>0</v>
      </c>
      <c r="AE359" t="str">
        <f t="shared" si="162"/>
        <v/>
      </c>
      <c r="AG359">
        <f t="shared" si="163"/>
        <v>1</v>
      </c>
      <c r="AH359" t="str">
        <f t="shared" si="164"/>
        <v>Yes</v>
      </c>
      <c r="AI359">
        <f t="shared" si="165"/>
        <v>1</v>
      </c>
      <c r="AJ359">
        <f t="shared" si="166"/>
        <v>1.000359</v>
      </c>
      <c r="AK359" t="str">
        <f t="shared" si="167"/>
        <v/>
      </c>
      <c r="AL359" t="str">
        <f>IF($A359="","",INDEX(games!$J:$J,ROW())&amp;"")</f>
        <v>https://store.steampowered.com/app/1260590/Hadean_Tactics/</v>
      </c>
    </row>
    <row r="360" spans="1:38" x14ac:dyDescent="0.25">
      <c r="A360" t="str">
        <f>IF(TRIM(INDEX(games!$A:$A,ROW()))="","",TRIM(INDEX(games!$A:$A,ROW())))</f>
        <v>Hades</v>
      </c>
      <c r="B360">
        <f>IF(OR($A360="",INDEX(games!$B:$B,ROW())=""),"",INDEX(games!$B:$B,ROW()))</f>
        <v>2019</v>
      </c>
      <c r="C360" t="str">
        <f>IF(OR($A360="",INDEX(games!$C:$C,ROW())=""),"",INDEX(games!$C:$C,ROW()))</f>
        <v>Action</v>
      </c>
      <c r="D360">
        <f t="shared" si="140"/>
        <v>74</v>
      </c>
      <c r="E360">
        <f t="shared" si="141"/>
        <v>1</v>
      </c>
      <c r="F360">
        <f t="shared" si="142"/>
        <v>20</v>
      </c>
      <c r="G360">
        <f t="shared" si="143"/>
        <v>2019</v>
      </c>
      <c r="H360">
        <f t="shared" si="144"/>
        <v>1.46</v>
      </c>
      <c r="I360" t="e">
        <f t="shared" si="145"/>
        <v>#N/A</v>
      </c>
      <c r="J360" t="e">
        <f t="shared" si="146"/>
        <v>#N/A</v>
      </c>
      <c r="K360" t="e">
        <f t="shared" si="147"/>
        <v>#N/A</v>
      </c>
      <c r="L360" t="e">
        <f t="shared" si="148"/>
        <v>#N/A</v>
      </c>
      <c r="M360" t="e">
        <f t="shared" si="149"/>
        <v>#N/A</v>
      </c>
      <c r="N360" t="e">
        <f t="shared" si="150"/>
        <v>#N/A</v>
      </c>
      <c r="O360">
        <f t="shared" si="151"/>
        <v>74.000360000000001</v>
      </c>
      <c r="P360" t="str">
        <f>IF(OR($A360="",INDEX(games!$H:$H,ROW())=""),"",INDEX(games!$H:$H,ROW()))</f>
        <v>Yes</v>
      </c>
      <c r="Q360">
        <f t="shared" si="152"/>
        <v>74.000360000000001</v>
      </c>
      <c r="T360">
        <f t="shared" si="153"/>
        <v>2019</v>
      </c>
      <c r="U360">
        <f t="shared" si="154"/>
        <v>2026</v>
      </c>
      <c r="V360">
        <f t="shared" si="155"/>
        <v>7</v>
      </c>
      <c r="W360" t="str">
        <f>IF(TRIM(INDEX(connections!$A:$A,ROW()))="","",TRIM(INDEX(connections!$A:$A,ROW())))</f>
        <v>Hades</v>
      </c>
      <c r="X360" t="str">
        <f>IF($W360="","",TRIM(INDEX(connections!$B:$B,ROW())))</f>
        <v>Demon Lord: Just a Block</v>
      </c>
      <c r="Y360">
        <f t="shared" si="156"/>
        <v>359</v>
      </c>
      <c r="Z360">
        <f t="shared" si="157"/>
        <v>206</v>
      </c>
      <c r="AA360" t="str">
        <f t="shared" si="158"/>
        <v>Yes</v>
      </c>
      <c r="AB360" t="str">
        <f t="shared" si="159"/>
        <v>Yes</v>
      </c>
      <c r="AC360">
        <f t="shared" si="160"/>
        <v>1</v>
      </c>
      <c r="AD360">
        <f t="shared" si="161"/>
        <v>1</v>
      </c>
      <c r="AE360" t="str">
        <f t="shared" si="162"/>
        <v/>
      </c>
      <c r="AG360">
        <f t="shared" si="163"/>
        <v>47</v>
      </c>
      <c r="AH360" t="str">
        <f t="shared" si="164"/>
        <v>Yes</v>
      </c>
      <c r="AI360">
        <f t="shared" si="165"/>
        <v>47</v>
      </c>
      <c r="AJ360">
        <f t="shared" si="166"/>
        <v>47.000360000000001</v>
      </c>
      <c r="AK360" t="str">
        <f t="shared" si="167"/>
        <v/>
      </c>
      <c r="AL360" t="str">
        <f>IF($A360="","",INDEX(games!$J:$J,ROW())&amp;"")</f>
        <v>https://store.steampowered.com/app/1145360/Hades/</v>
      </c>
    </row>
    <row r="361" spans="1:38" x14ac:dyDescent="0.25">
      <c r="A361" t="str">
        <f>IF(TRIM(INDEX(games!$A:$A,ROW()))="","",TRIM(INDEX(games!$A:$A,ROW())))</f>
        <v>Hades II</v>
      </c>
      <c r="B361">
        <f>IF(OR($A361="",INDEX(games!$B:$B,ROW())=""),"",INDEX(games!$B:$B,ROW()))</f>
        <v>2024</v>
      </c>
      <c r="C361" t="str">
        <f>IF(OR($A361="",INDEX(games!$C:$C,ROW())=""),"",INDEX(games!$C:$C,ROW()))</f>
        <v>Action</v>
      </c>
      <c r="D361">
        <f t="shared" si="140"/>
        <v>2</v>
      </c>
      <c r="E361">
        <f t="shared" si="141"/>
        <v>1</v>
      </c>
      <c r="F361">
        <f t="shared" si="142"/>
        <v>21</v>
      </c>
      <c r="G361">
        <f t="shared" si="143"/>
        <v>2024</v>
      </c>
      <c r="H361">
        <f t="shared" si="144"/>
        <v>1.4830000000000001</v>
      </c>
      <c r="I361" t="e">
        <f t="shared" si="145"/>
        <v>#N/A</v>
      </c>
      <c r="J361" t="e">
        <f t="shared" si="146"/>
        <v>#N/A</v>
      </c>
      <c r="K361" t="e">
        <f t="shared" si="147"/>
        <v>#N/A</v>
      </c>
      <c r="L361" t="e">
        <f t="shared" si="148"/>
        <v>#N/A</v>
      </c>
      <c r="M361" t="e">
        <f t="shared" si="149"/>
        <v>#N/A</v>
      </c>
      <c r="N361" t="e">
        <f t="shared" si="150"/>
        <v>#N/A</v>
      </c>
      <c r="O361">
        <f t="shared" si="151"/>
        <v>2.0003609999999998</v>
      </c>
      <c r="P361" t="str">
        <f>IF(OR($A361="",INDEX(games!$H:$H,ROW())=""),"",INDEX(games!$H:$H,ROW()))</f>
        <v>Yes</v>
      </c>
      <c r="Q361">
        <f t="shared" si="152"/>
        <v>2.0003609999999998</v>
      </c>
      <c r="T361">
        <f t="shared" si="153"/>
        <v>2017</v>
      </c>
      <c r="U361">
        <f t="shared" si="154"/>
        <v>2025</v>
      </c>
      <c r="V361">
        <f t="shared" si="155"/>
        <v>8</v>
      </c>
      <c r="W361" t="str">
        <f>IF(TRIM(INDEX(connections!$A:$A,ROW()))="","",TRIM(INDEX(connections!$A:$A,ROW())))</f>
        <v>Slay the Spire</v>
      </c>
      <c r="X361" t="str">
        <f>IF($W361="","",TRIM(INDEX(connections!$B:$B,ROW())))</f>
        <v>Demonic Mahjong</v>
      </c>
      <c r="Y361">
        <f t="shared" si="156"/>
        <v>735</v>
      </c>
      <c r="Z361">
        <f t="shared" si="157"/>
        <v>208</v>
      </c>
      <c r="AA361" t="str">
        <f t="shared" si="158"/>
        <v>Yes</v>
      </c>
      <c r="AB361" t="str">
        <f t="shared" si="159"/>
        <v>Yes</v>
      </c>
      <c r="AC361">
        <f t="shared" si="160"/>
        <v>1</v>
      </c>
      <c r="AD361">
        <f t="shared" si="161"/>
        <v>0</v>
      </c>
      <c r="AE361" t="str">
        <f t="shared" si="162"/>
        <v/>
      </c>
      <c r="AG361">
        <f t="shared" si="163"/>
        <v>1</v>
      </c>
      <c r="AH361" t="str">
        <f t="shared" si="164"/>
        <v>Yes</v>
      </c>
      <c r="AI361">
        <f t="shared" si="165"/>
        <v>1</v>
      </c>
      <c r="AJ361">
        <f t="shared" si="166"/>
        <v>1.0003610000000001</v>
      </c>
      <c r="AK361" t="str">
        <f t="shared" si="167"/>
        <v/>
      </c>
      <c r="AL361" t="str">
        <f>IF($A361="","",INDEX(games!$J:$J,ROW())&amp;"")</f>
        <v>https://store.steampowered.com/app/1145350/Hades_II/</v>
      </c>
    </row>
    <row r="362" spans="1:38" x14ac:dyDescent="0.25">
      <c r="A362" t="str">
        <f>IF(TRIM(INDEX(games!$A:$A,ROW()))="","",TRIM(INDEX(games!$A:$A,ROW())))</f>
        <v>Halls of Torment</v>
      </c>
      <c r="B362">
        <f>IF(OR($A362="",INDEX(games!$B:$B,ROW())=""),"",INDEX(games!$B:$B,ROW()))</f>
        <v>2023</v>
      </c>
      <c r="C362" t="str">
        <f>IF(OR($A362="",INDEX(games!$C:$C,ROW())=""),"",INDEX(games!$C:$C,ROW()))</f>
        <v>Action</v>
      </c>
      <c r="D362">
        <f t="shared" si="140"/>
        <v>7</v>
      </c>
      <c r="E362">
        <f t="shared" si="141"/>
        <v>1</v>
      </c>
      <c r="F362">
        <f t="shared" si="142"/>
        <v>22</v>
      </c>
      <c r="G362">
        <f t="shared" si="143"/>
        <v>2023</v>
      </c>
      <c r="H362">
        <f t="shared" si="144"/>
        <v>1.506</v>
      </c>
      <c r="I362" t="e">
        <f t="shared" si="145"/>
        <v>#N/A</v>
      </c>
      <c r="J362" t="e">
        <f t="shared" si="146"/>
        <v>#N/A</v>
      </c>
      <c r="K362" t="e">
        <f t="shared" si="147"/>
        <v>#N/A</v>
      </c>
      <c r="L362" t="e">
        <f t="shared" si="148"/>
        <v>#N/A</v>
      </c>
      <c r="M362" t="e">
        <f t="shared" si="149"/>
        <v>#N/A</v>
      </c>
      <c r="N362" t="e">
        <f t="shared" si="150"/>
        <v>#N/A</v>
      </c>
      <c r="O362">
        <f t="shared" si="151"/>
        <v>7.000362</v>
      </c>
      <c r="P362" t="str">
        <f>IF(OR($A362="",INDEX(games!$H:$H,ROW())=""),"",INDEX(games!$H:$H,ROW()))</f>
        <v>Yes</v>
      </c>
      <c r="Q362">
        <f t="shared" si="152"/>
        <v>7.000362</v>
      </c>
      <c r="T362">
        <f t="shared" si="153"/>
        <v>1996</v>
      </c>
      <c r="U362">
        <f t="shared" si="154"/>
        <v>2022</v>
      </c>
      <c r="V362">
        <f t="shared" si="155"/>
        <v>26</v>
      </c>
      <c r="W362" t="str">
        <f>IF(TRIM(INDEX(connections!$A:$A,ROW()))="","",TRIM(INDEX(connections!$A:$A,ROW())))</f>
        <v>Diablo</v>
      </c>
      <c r="X362" t="str">
        <f>IF($W362="","",TRIM(INDEX(connections!$B:$B,ROW())))</f>
        <v>Demonlore</v>
      </c>
      <c r="Y362">
        <f t="shared" si="156"/>
        <v>217</v>
      </c>
      <c r="Z362">
        <f t="shared" si="157"/>
        <v>209</v>
      </c>
      <c r="AA362" t="str">
        <f t="shared" si="158"/>
        <v>Yes</v>
      </c>
      <c r="AB362" t="str">
        <f t="shared" si="159"/>
        <v>Yes</v>
      </c>
      <c r="AC362">
        <f t="shared" si="160"/>
        <v>1</v>
      </c>
      <c r="AD362">
        <f t="shared" si="161"/>
        <v>1</v>
      </c>
      <c r="AE362" t="str">
        <f t="shared" si="162"/>
        <v/>
      </c>
      <c r="AG362">
        <f t="shared" si="163"/>
        <v>4</v>
      </c>
      <c r="AH362" t="str">
        <f t="shared" si="164"/>
        <v>Yes</v>
      </c>
      <c r="AI362">
        <f t="shared" si="165"/>
        <v>4</v>
      </c>
      <c r="AJ362">
        <f t="shared" si="166"/>
        <v>4.000362</v>
      </c>
      <c r="AK362" t="str">
        <f t="shared" si="167"/>
        <v/>
      </c>
      <c r="AL362" t="str">
        <f>IF($A362="","",INDEX(games!$J:$J,ROW())&amp;"")</f>
        <v>https://store.steampowered.com/app/2218750/Halls_of_Torment/</v>
      </c>
    </row>
    <row r="363" spans="1:38" x14ac:dyDescent="0.25">
      <c r="A363" t="str">
        <f>IF(TRIM(INDEX(games!$A:$A,ROW()))="","",TRIM(INDEX(games!$A:$A,ROW())))</f>
        <v>Hand of Fate</v>
      </c>
      <c r="B363">
        <f>IF(OR($A363="",INDEX(games!$B:$B,ROW())=""),"",INDEX(games!$B:$B,ROW()))</f>
        <v>2014</v>
      </c>
      <c r="C363" t="str">
        <f>IF(OR($A363="",INDEX(games!$C:$C,ROW())=""),"",INDEX(games!$C:$C,ROW()))</f>
        <v>Deckbuilder</v>
      </c>
      <c r="D363">
        <f t="shared" si="140"/>
        <v>4</v>
      </c>
      <c r="E363">
        <f t="shared" si="141"/>
        <v>3</v>
      </c>
      <c r="F363">
        <f t="shared" si="142"/>
        <v>23</v>
      </c>
      <c r="G363" t="e">
        <f t="shared" si="143"/>
        <v>#N/A</v>
      </c>
      <c r="H363" t="e">
        <f t="shared" si="144"/>
        <v>#N/A</v>
      </c>
      <c r="I363" t="e">
        <f t="shared" si="145"/>
        <v>#N/A</v>
      </c>
      <c r="J363" t="e">
        <f t="shared" si="146"/>
        <v>#N/A</v>
      </c>
      <c r="K363">
        <f t="shared" si="147"/>
        <v>2014</v>
      </c>
      <c r="L363">
        <f t="shared" si="148"/>
        <v>3.5289999999999999</v>
      </c>
      <c r="M363" t="e">
        <f t="shared" si="149"/>
        <v>#N/A</v>
      </c>
      <c r="N363" t="e">
        <f t="shared" si="150"/>
        <v>#N/A</v>
      </c>
      <c r="O363">
        <f t="shared" si="151"/>
        <v>4.0003630000000001</v>
      </c>
      <c r="P363" t="str">
        <f>IF(OR($A363="",INDEX(games!$H:$H,ROW())=""),"",INDEX(games!$H:$H,ROW()))</f>
        <v>Yes</v>
      </c>
      <c r="Q363">
        <f t="shared" si="152"/>
        <v>4.0003630000000001</v>
      </c>
      <c r="T363">
        <f t="shared" si="153"/>
        <v>2006</v>
      </c>
      <c r="U363">
        <f t="shared" si="154"/>
        <v>2010</v>
      </c>
      <c r="V363">
        <f t="shared" si="155"/>
        <v>4</v>
      </c>
      <c r="W363" t="str">
        <f>IF(TRIM(INDEX(connections!$A:$A,ROW()))="","",TRIM(INDEX(connections!$A:$A,ROW())))</f>
        <v>Dungeon Crawl Stone Soup</v>
      </c>
      <c r="X363" t="str">
        <f>IF($W363="","",TRIM(INDEX(connections!$B:$B,ROW())))</f>
        <v>Desktop Dungeons</v>
      </c>
      <c r="Y363">
        <f t="shared" si="156"/>
        <v>257</v>
      </c>
      <c r="Z363">
        <f t="shared" si="157"/>
        <v>210</v>
      </c>
      <c r="AA363" t="str">
        <f t="shared" si="158"/>
        <v>Yes</v>
      </c>
      <c r="AB363" t="str">
        <f t="shared" si="159"/>
        <v/>
      </c>
      <c r="AC363" t="str">
        <f t="shared" si="160"/>
        <v/>
      </c>
      <c r="AD363">
        <f t="shared" si="161"/>
        <v>0</v>
      </c>
      <c r="AE363" t="str">
        <f t="shared" si="162"/>
        <v/>
      </c>
      <c r="AG363">
        <f t="shared" si="163"/>
        <v>2</v>
      </c>
      <c r="AH363" t="str">
        <f t="shared" si="164"/>
        <v>Yes</v>
      </c>
      <c r="AI363">
        <f t="shared" si="165"/>
        <v>2</v>
      </c>
      <c r="AJ363">
        <f t="shared" si="166"/>
        <v>2.0003630000000001</v>
      </c>
      <c r="AK363" t="str">
        <f t="shared" si="167"/>
        <v/>
      </c>
      <c r="AL363" t="str">
        <f>IF($A363="","",INDEX(games!$J:$J,ROW())&amp;"")</f>
        <v>https://store.steampowered.com/app/266510/Hand_of_Fate/</v>
      </c>
    </row>
    <row r="364" spans="1:38" x14ac:dyDescent="0.25">
      <c r="A364" t="str">
        <f>IF(TRIM(INDEX(games!$A:$A,ROW()))="","",TRIM(INDEX(games!$A:$A,ROW())))</f>
        <v>Hand of Fate 2</v>
      </c>
      <c r="B364">
        <f>IF(OR($A364="",INDEX(games!$B:$B,ROW())=""),"",INDEX(games!$B:$B,ROW()))</f>
        <v>2017</v>
      </c>
      <c r="C364" t="str">
        <f>IF(OR($A364="",INDEX(games!$C:$C,ROW())=""),"",INDEX(games!$C:$C,ROW()))</f>
        <v>Deckbuilder</v>
      </c>
      <c r="D364">
        <f t="shared" si="140"/>
        <v>1</v>
      </c>
      <c r="E364">
        <f t="shared" si="141"/>
        <v>3</v>
      </c>
      <c r="F364">
        <f t="shared" si="142"/>
        <v>24</v>
      </c>
      <c r="G364" t="e">
        <f t="shared" si="143"/>
        <v>#N/A</v>
      </c>
      <c r="H364" t="e">
        <f t="shared" si="144"/>
        <v>#N/A</v>
      </c>
      <c r="I364" t="e">
        <f t="shared" si="145"/>
        <v>#N/A</v>
      </c>
      <c r="J364" t="e">
        <f t="shared" si="146"/>
        <v>#N/A</v>
      </c>
      <c r="K364">
        <f t="shared" si="147"/>
        <v>2017</v>
      </c>
      <c r="L364">
        <f t="shared" si="148"/>
        <v>3.552</v>
      </c>
      <c r="M364" t="e">
        <f t="shared" si="149"/>
        <v>#N/A</v>
      </c>
      <c r="N364" t="e">
        <f t="shared" si="150"/>
        <v>#N/A</v>
      </c>
      <c r="O364">
        <f t="shared" si="151"/>
        <v>1.000364</v>
      </c>
      <c r="P364" t="str">
        <f>IF(OR($A364="",INDEX(games!$H:$H,ROW())=""),"",INDEX(games!$H:$H,ROW()))</f>
        <v>Yes</v>
      </c>
      <c r="Q364">
        <f t="shared" si="152"/>
        <v>1.000364</v>
      </c>
      <c r="T364">
        <f t="shared" si="153"/>
        <v>2021</v>
      </c>
      <c r="U364">
        <f t="shared" si="154"/>
        <v>2025</v>
      </c>
      <c r="V364">
        <f t="shared" si="155"/>
        <v>4</v>
      </c>
      <c r="W364" t="str">
        <f>IF(TRIM(INDEX(connections!$A:$A,ROW()))="","",TRIM(INDEX(connections!$A:$A,ROW())))</f>
        <v>Vampire Survivors</v>
      </c>
      <c r="X364" t="str">
        <f>IF($W364="","",TRIM(INDEX(connections!$B:$B,ROW())))</f>
        <v>Desktop Survivors 98</v>
      </c>
      <c r="Y364">
        <f t="shared" si="156"/>
        <v>898</v>
      </c>
      <c r="Z364">
        <f t="shared" si="157"/>
        <v>211</v>
      </c>
      <c r="AA364" t="str">
        <f t="shared" si="158"/>
        <v>Yes</v>
      </c>
      <c r="AB364" t="str">
        <f t="shared" si="159"/>
        <v>Yes</v>
      </c>
      <c r="AC364">
        <f t="shared" si="160"/>
        <v>1</v>
      </c>
      <c r="AD364">
        <f t="shared" si="161"/>
        <v>0</v>
      </c>
      <c r="AE364" t="str">
        <f t="shared" si="162"/>
        <v/>
      </c>
      <c r="AG364">
        <f t="shared" si="163"/>
        <v>1</v>
      </c>
      <c r="AH364" t="str">
        <f t="shared" si="164"/>
        <v>Yes</v>
      </c>
      <c r="AI364">
        <f t="shared" si="165"/>
        <v>1</v>
      </c>
      <c r="AJ364">
        <f t="shared" si="166"/>
        <v>1.000364</v>
      </c>
      <c r="AK364" t="str">
        <f t="shared" si="167"/>
        <v/>
      </c>
      <c r="AL364" t="str">
        <f>IF($A364="","",INDEX(games!$J:$J,ROW())&amp;"")</f>
        <v>https://store.steampowered.com/app/456670/Hand_of_Fate_2/</v>
      </c>
    </row>
    <row r="365" spans="1:38" x14ac:dyDescent="0.25">
      <c r="A365" t="str">
        <f>IF(TRIM(INDEX(games!$A:$A,ROW()))="","",TRIM(INDEX(games!$A:$A,ROW())))</f>
        <v>Hand of Fate: Hordes</v>
      </c>
      <c r="B365">
        <f>IF(OR($A365="",INDEX(games!$B:$B,ROW())=""),"",INDEX(games!$B:$B,ROW()))</f>
        <v>2026</v>
      </c>
      <c r="C365" t="str">
        <f>IF(OR($A365="",INDEX(games!$C:$C,ROW())=""),"",INDEX(games!$C:$C,ROW()))</f>
        <v>Action</v>
      </c>
      <c r="D365">
        <f t="shared" si="140"/>
        <v>2</v>
      </c>
      <c r="E365">
        <f t="shared" si="141"/>
        <v>1</v>
      </c>
      <c r="F365">
        <f t="shared" si="142"/>
        <v>25</v>
      </c>
      <c r="G365">
        <f t="shared" si="143"/>
        <v>2026</v>
      </c>
      <c r="H365">
        <f t="shared" si="144"/>
        <v>1.575</v>
      </c>
      <c r="I365" t="e">
        <f t="shared" si="145"/>
        <v>#N/A</v>
      </c>
      <c r="J365" t="e">
        <f t="shared" si="146"/>
        <v>#N/A</v>
      </c>
      <c r="K365" t="e">
        <f t="shared" si="147"/>
        <v>#N/A</v>
      </c>
      <c r="L365" t="e">
        <f t="shared" si="148"/>
        <v>#N/A</v>
      </c>
      <c r="M365" t="e">
        <f t="shared" si="149"/>
        <v>#N/A</v>
      </c>
      <c r="N365" t="e">
        <f t="shared" si="150"/>
        <v>#N/A</v>
      </c>
      <c r="O365">
        <f t="shared" si="151"/>
        <v>2.0003649999999999</v>
      </c>
      <c r="P365" t="str">
        <f>IF(OR($A365="",INDEX(games!$H:$H,ROW())=""),"",INDEX(games!$H:$H,ROW()))</f>
        <v/>
      </c>
      <c r="Q365" t="str">
        <f t="shared" si="152"/>
        <v/>
      </c>
      <c r="T365">
        <f t="shared" si="153"/>
        <v>2018</v>
      </c>
      <c r="U365">
        <f t="shared" si="154"/>
        <v>2021</v>
      </c>
      <c r="V365">
        <f t="shared" si="155"/>
        <v>3</v>
      </c>
      <c r="W365" t="str">
        <f>IF(TRIM(INDEX(connections!$A:$A,ROW()))="","",TRIM(INDEX(connections!$A:$A,ROW())))</f>
        <v>Despotism 3k</v>
      </c>
      <c r="X365" t="str">
        <f>IF($W365="","",TRIM(INDEX(connections!$B:$B,ROW())))</f>
        <v>Despot's Game</v>
      </c>
      <c r="Y365">
        <f t="shared" si="156"/>
        <v>212</v>
      </c>
      <c r="Z365">
        <f t="shared" si="157"/>
        <v>213</v>
      </c>
      <c r="AA365" t="str">
        <f t="shared" si="158"/>
        <v/>
      </c>
      <c r="AB365" t="str">
        <f t="shared" si="159"/>
        <v>Yes</v>
      </c>
      <c r="AC365" t="str">
        <f t="shared" si="160"/>
        <v/>
      </c>
      <c r="AD365">
        <f t="shared" si="161"/>
        <v>1</v>
      </c>
      <c r="AE365" t="str">
        <f t="shared" si="162"/>
        <v/>
      </c>
      <c r="AG365">
        <f t="shared" si="163"/>
        <v>2</v>
      </c>
      <c r="AH365" t="str">
        <f t="shared" si="164"/>
        <v/>
      </c>
      <c r="AI365" t="str">
        <f t="shared" si="165"/>
        <v/>
      </c>
      <c r="AJ365" t="str">
        <f t="shared" si="166"/>
        <v/>
      </c>
      <c r="AK365">
        <f t="shared" si="167"/>
        <v>2.0003649999999999</v>
      </c>
      <c r="AL365" t="str">
        <f>IF($A365="","",INDEX(games!$J:$J,ROW())&amp;"")</f>
        <v>https://store.steampowered.com/app/3075410/Hand_of_Fate_Hordes/</v>
      </c>
    </row>
    <row r="366" spans="1:38" x14ac:dyDescent="0.25">
      <c r="A366" t="str">
        <f>IF(TRIM(INDEX(games!$A:$A,ROW()))="","",TRIM(INDEX(games!$A:$A,ROW())))</f>
        <v>Handmancers</v>
      </c>
      <c r="B366">
        <f>IF(OR($A366="",INDEX(games!$B:$B,ROW())=""),"",INDEX(games!$B:$B,ROW()))</f>
        <v>2026</v>
      </c>
      <c r="C366" t="str">
        <f>IF(OR($A366="",INDEX(games!$C:$C,ROW())=""),"",INDEX(games!$C:$C,ROW()))</f>
        <v>Deckbuilder</v>
      </c>
      <c r="D366">
        <f t="shared" si="140"/>
        <v>1</v>
      </c>
      <c r="E366">
        <f t="shared" si="141"/>
        <v>3</v>
      </c>
      <c r="F366">
        <f t="shared" si="142"/>
        <v>26</v>
      </c>
      <c r="G366" t="e">
        <f t="shared" si="143"/>
        <v>#N/A</v>
      </c>
      <c r="H366" t="e">
        <f t="shared" si="144"/>
        <v>#N/A</v>
      </c>
      <c r="I366" t="e">
        <f t="shared" si="145"/>
        <v>#N/A</v>
      </c>
      <c r="J366" t="e">
        <f t="shared" si="146"/>
        <v>#N/A</v>
      </c>
      <c r="K366">
        <f t="shared" si="147"/>
        <v>2026</v>
      </c>
      <c r="L366">
        <f t="shared" si="148"/>
        <v>3.5979999999999999</v>
      </c>
      <c r="M366" t="e">
        <f t="shared" si="149"/>
        <v>#N/A</v>
      </c>
      <c r="N366" t="e">
        <f t="shared" si="150"/>
        <v>#N/A</v>
      </c>
      <c r="O366">
        <f t="shared" si="151"/>
        <v>1.0003660000000001</v>
      </c>
      <c r="P366" t="str">
        <f>IF(OR($A366="",INDEX(games!$H:$H,ROW())=""),"",INDEX(games!$H:$H,ROW()))</f>
        <v/>
      </c>
      <c r="Q366" t="str">
        <f t="shared" si="152"/>
        <v/>
      </c>
      <c r="T366">
        <f t="shared" si="153"/>
        <v>2019</v>
      </c>
      <c r="U366">
        <f t="shared" si="154"/>
        <v>2021</v>
      </c>
      <c r="V366">
        <f t="shared" si="155"/>
        <v>2</v>
      </c>
      <c r="W366" t="str">
        <f>IF(TRIM(INDEX(connections!$A:$A,ROW()))="","",TRIM(INDEX(connections!$A:$A,ROW())))</f>
        <v>Dota Auto Chess</v>
      </c>
      <c r="X366" t="str">
        <f>IF($W366="","",TRIM(INDEX(connections!$B:$B,ROW())))</f>
        <v>Despot's Game</v>
      </c>
      <c r="Y366">
        <f t="shared" si="156"/>
        <v>242</v>
      </c>
      <c r="Z366">
        <f t="shared" si="157"/>
        <v>213</v>
      </c>
      <c r="AA366" t="str">
        <f t="shared" si="158"/>
        <v/>
      </c>
      <c r="AB366" t="str">
        <f t="shared" si="159"/>
        <v>Yes</v>
      </c>
      <c r="AC366" t="str">
        <f t="shared" si="160"/>
        <v/>
      </c>
      <c r="AD366">
        <f t="shared" si="161"/>
        <v>1</v>
      </c>
      <c r="AE366" t="str">
        <f t="shared" si="162"/>
        <v/>
      </c>
      <c r="AG366">
        <f t="shared" si="163"/>
        <v>1</v>
      </c>
      <c r="AH366" t="str">
        <f t="shared" si="164"/>
        <v/>
      </c>
      <c r="AI366" t="str">
        <f t="shared" si="165"/>
        <v/>
      </c>
      <c r="AJ366" t="str">
        <f t="shared" si="166"/>
        <v/>
      </c>
      <c r="AK366">
        <f t="shared" si="167"/>
        <v>1.0003660000000001</v>
      </c>
      <c r="AL366" t="str">
        <f>IF($A366="","",INDEX(games!$J:$J,ROW())&amp;"")</f>
        <v>https://store.steampowered.com/app/2423290/Handmancers/</v>
      </c>
    </row>
    <row r="367" spans="1:38" x14ac:dyDescent="0.25">
      <c r="A367" t="str">
        <f>IF(TRIM(INDEX(games!$A:$A,ROW()))="","",TRIM(INDEX(games!$A:$A,ROW())))</f>
        <v>Hangtime!</v>
      </c>
      <c r="B367">
        <f>IF(OR($A367="",INDEX(games!$B:$B,ROW())=""),"",INDEX(games!$B:$B,ROW()))</f>
        <v>2025</v>
      </c>
      <c r="C367" t="str">
        <f>IF(OR($A367="",INDEX(games!$C:$C,ROW())=""),"",INDEX(games!$C:$C,ROW()))</f>
        <v>Action</v>
      </c>
      <c r="D367">
        <f t="shared" si="140"/>
        <v>0</v>
      </c>
      <c r="E367">
        <f t="shared" si="141"/>
        <v>1</v>
      </c>
      <c r="F367">
        <f t="shared" si="142"/>
        <v>27</v>
      </c>
      <c r="G367">
        <f t="shared" si="143"/>
        <v>2025</v>
      </c>
      <c r="H367">
        <f t="shared" si="144"/>
        <v>1.621</v>
      </c>
      <c r="I367" t="e">
        <f t="shared" si="145"/>
        <v>#N/A</v>
      </c>
      <c r="J367" t="e">
        <f t="shared" si="146"/>
        <v>#N/A</v>
      </c>
      <c r="K367" t="e">
        <f t="shared" si="147"/>
        <v>#N/A</v>
      </c>
      <c r="L367" t="e">
        <f t="shared" si="148"/>
        <v>#N/A</v>
      </c>
      <c r="M367" t="e">
        <f t="shared" si="149"/>
        <v>#N/A</v>
      </c>
      <c r="N367" t="e">
        <f t="shared" si="150"/>
        <v>#N/A</v>
      </c>
      <c r="O367">
        <f t="shared" si="151"/>
        <v>3.6699999999999998E-4</v>
      </c>
      <c r="P367" t="str">
        <f>IF(OR($A367="",INDEX(games!$H:$H,ROW())=""),"",INDEX(games!$H:$H,ROW()))</f>
        <v/>
      </c>
      <c r="Q367" t="str">
        <f t="shared" si="152"/>
        <v/>
      </c>
      <c r="T367">
        <f t="shared" si="153"/>
        <v>2020</v>
      </c>
      <c r="U367">
        <f t="shared" si="154"/>
        <v>2026</v>
      </c>
      <c r="V367">
        <f t="shared" si="155"/>
        <v>6</v>
      </c>
      <c r="W367" t="str">
        <f>IF(TRIM(INDEX(connections!$A:$A,ROW()))="","",TRIM(INDEX(connections!$A:$A,ROW())))</f>
        <v>Gunfire Reborn</v>
      </c>
      <c r="X367" t="str">
        <f>IF($W367="","",TRIM(INDEX(connections!$B:$B,ROW())))</f>
        <v>Devil Peach Soda</v>
      </c>
      <c r="Y367">
        <f t="shared" si="156"/>
        <v>352</v>
      </c>
      <c r="Z367">
        <f t="shared" si="157"/>
        <v>214</v>
      </c>
      <c r="AA367" t="str">
        <f t="shared" si="158"/>
        <v>Yes</v>
      </c>
      <c r="AB367" t="str">
        <f t="shared" si="159"/>
        <v/>
      </c>
      <c r="AC367" t="str">
        <f t="shared" si="160"/>
        <v/>
      </c>
      <c r="AD367">
        <f t="shared" si="161"/>
        <v>0</v>
      </c>
      <c r="AE367" t="str">
        <f t="shared" si="162"/>
        <v/>
      </c>
      <c r="AG367">
        <f t="shared" si="163"/>
        <v>0</v>
      </c>
      <c r="AH367" t="str">
        <f t="shared" si="164"/>
        <v/>
      </c>
      <c r="AI367" t="str">
        <f t="shared" si="165"/>
        <v/>
      </c>
      <c r="AJ367" t="str">
        <f t="shared" si="166"/>
        <v/>
      </c>
      <c r="AK367" t="str">
        <f t="shared" si="167"/>
        <v/>
      </c>
      <c r="AL367" t="str">
        <f>IF($A367="","",INDEX(games!$J:$J,ROW())&amp;"")</f>
        <v/>
      </c>
    </row>
    <row r="368" spans="1:38" x14ac:dyDescent="0.25">
      <c r="A368" t="str">
        <f>IF(TRIM(INDEX(games!$A:$A,ROW()))="","",TRIM(INDEX(games!$A:$A,ROW())))</f>
        <v>Haque</v>
      </c>
      <c r="B368">
        <f>IF(OR($A368="",INDEX(games!$B:$B,ROW())=""),"",INDEX(games!$B:$B,ROW()))</f>
        <v>2017</v>
      </c>
      <c r="C368" t="str">
        <f>IF(OR($A368="",INDEX(games!$C:$C,ROW())=""),"",INDEX(games!$C:$C,ROW()))</f>
        <v>Traditional</v>
      </c>
      <c r="D368">
        <f t="shared" si="140"/>
        <v>4</v>
      </c>
      <c r="E368">
        <f t="shared" si="141"/>
        <v>4</v>
      </c>
      <c r="F368">
        <f t="shared" si="142"/>
        <v>28</v>
      </c>
      <c r="G368" t="e">
        <f t="shared" si="143"/>
        <v>#N/A</v>
      </c>
      <c r="H368" t="e">
        <f t="shared" si="144"/>
        <v>#N/A</v>
      </c>
      <c r="I368" t="e">
        <f t="shared" si="145"/>
        <v>#N/A</v>
      </c>
      <c r="J368" t="e">
        <f t="shared" si="146"/>
        <v>#N/A</v>
      </c>
      <c r="K368" t="e">
        <f t="shared" si="147"/>
        <v>#N/A</v>
      </c>
      <c r="L368" t="e">
        <f t="shared" si="148"/>
        <v>#N/A</v>
      </c>
      <c r="M368">
        <f t="shared" si="149"/>
        <v>2017</v>
      </c>
      <c r="N368">
        <f t="shared" si="150"/>
        <v>4.6440000000000001</v>
      </c>
      <c r="O368">
        <f t="shared" si="151"/>
        <v>4.0003679999999999</v>
      </c>
      <c r="P368" t="str">
        <f>IF(OR($A368="",INDEX(games!$H:$H,ROW())=""),"",INDEX(games!$H:$H,ROW()))</f>
        <v/>
      </c>
      <c r="Q368" t="str">
        <f t="shared" si="152"/>
        <v/>
      </c>
      <c r="T368">
        <f t="shared" si="153"/>
        <v>2018</v>
      </c>
      <c r="U368">
        <f t="shared" si="154"/>
        <v>2019</v>
      </c>
      <c r="V368">
        <f t="shared" si="155"/>
        <v>1</v>
      </c>
      <c r="W368" t="str">
        <f>IF(TRIM(INDEX(connections!$A:$A,ROW()))="","",TRIM(INDEX(connections!$A:$A,ROW())))</f>
        <v>Dead Cells</v>
      </c>
      <c r="X368" t="str">
        <f>IF($W368="","",TRIM(INDEX(connections!$B:$B,ROW())))</f>
        <v>Devil Slayer: Raksasi</v>
      </c>
      <c r="Y368">
        <f t="shared" si="156"/>
        <v>187</v>
      </c>
      <c r="Z368">
        <f t="shared" si="157"/>
        <v>215</v>
      </c>
      <c r="AA368" t="str">
        <f t="shared" si="158"/>
        <v>Yes</v>
      </c>
      <c r="AB368" t="str">
        <f t="shared" si="159"/>
        <v/>
      </c>
      <c r="AC368" t="str">
        <f t="shared" si="160"/>
        <v/>
      </c>
      <c r="AD368">
        <f t="shared" si="161"/>
        <v>0</v>
      </c>
      <c r="AE368" t="str">
        <f t="shared" si="162"/>
        <v/>
      </c>
      <c r="AG368">
        <f t="shared" si="163"/>
        <v>4</v>
      </c>
      <c r="AH368" t="str">
        <f t="shared" si="164"/>
        <v/>
      </c>
      <c r="AI368" t="str">
        <f t="shared" si="165"/>
        <v/>
      </c>
      <c r="AJ368" t="str">
        <f t="shared" si="166"/>
        <v/>
      </c>
      <c r="AK368">
        <f t="shared" si="167"/>
        <v>4.0003679999999999</v>
      </c>
      <c r="AL368" t="str">
        <f>IF($A368="","",INDEX(games!$J:$J,ROW())&amp;"")</f>
        <v>https://store.steampowered.com/app/662540/Haque/</v>
      </c>
    </row>
    <row r="369" spans="1:38" x14ac:dyDescent="0.25">
      <c r="A369" t="str">
        <f>IF(TRIM(INDEX(games!$A:$A,ROW()))="","",TRIM(INDEX(games!$A:$A,ROW())))</f>
        <v>Has-Been Heroes</v>
      </c>
      <c r="B369">
        <f>IF(OR($A369="",INDEX(games!$B:$B,ROW())=""),"",INDEX(games!$B:$B,ROW()))</f>
        <v>2017</v>
      </c>
      <c r="C369" t="str">
        <f>IF(OR($A369="",INDEX(games!$C:$C,ROW())=""),"",INDEX(games!$C:$C,ROW()))</f>
        <v>Action</v>
      </c>
      <c r="D369">
        <f t="shared" si="140"/>
        <v>2</v>
      </c>
      <c r="E369">
        <f t="shared" si="141"/>
        <v>1</v>
      </c>
      <c r="F369">
        <f t="shared" si="142"/>
        <v>29</v>
      </c>
      <c r="G369">
        <f t="shared" si="143"/>
        <v>2017</v>
      </c>
      <c r="H369">
        <f t="shared" si="144"/>
        <v>1.667</v>
      </c>
      <c r="I369" t="e">
        <f t="shared" si="145"/>
        <v>#N/A</v>
      </c>
      <c r="J369" t="e">
        <f t="shared" si="146"/>
        <v>#N/A</v>
      </c>
      <c r="K369" t="e">
        <f t="shared" si="147"/>
        <v>#N/A</v>
      </c>
      <c r="L369" t="e">
        <f t="shared" si="148"/>
        <v>#N/A</v>
      </c>
      <c r="M369" t="e">
        <f t="shared" si="149"/>
        <v>#N/A</v>
      </c>
      <c r="N369" t="e">
        <f t="shared" si="150"/>
        <v>#N/A</v>
      </c>
      <c r="O369">
        <f t="shared" si="151"/>
        <v>2.0003690000000001</v>
      </c>
      <c r="P369" t="str">
        <f>IF(OR($A369="",INDEX(games!$H:$H,ROW())=""),"",INDEX(games!$H:$H,ROW()))</f>
        <v/>
      </c>
      <c r="Q369" t="str">
        <f t="shared" si="152"/>
        <v/>
      </c>
      <c r="T369">
        <f t="shared" si="153"/>
        <v>2011</v>
      </c>
      <c r="U369">
        <f t="shared" si="154"/>
        <v>2019</v>
      </c>
      <c r="V369">
        <f t="shared" si="155"/>
        <v>8</v>
      </c>
      <c r="W369" t="str">
        <f>IF(TRIM(INDEX(connections!$A:$A,ROW()))="","",TRIM(INDEX(connections!$A:$A,ROW())))</f>
        <v>The Binding of Isaac</v>
      </c>
      <c r="X369" t="str">
        <f>IF($W369="","",TRIM(INDEX(connections!$B:$B,ROW())))</f>
        <v>Devil Slayer: Raksasi</v>
      </c>
      <c r="Y369">
        <f t="shared" si="156"/>
        <v>824</v>
      </c>
      <c r="Z369">
        <f t="shared" si="157"/>
        <v>215</v>
      </c>
      <c r="AA369" t="str">
        <f t="shared" si="158"/>
        <v>Yes</v>
      </c>
      <c r="AB369" t="str">
        <f t="shared" si="159"/>
        <v/>
      </c>
      <c r="AC369" t="str">
        <f t="shared" si="160"/>
        <v/>
      </c>
      <c r="AD369">
        <f t="shared" si="161"/>
        <v>0</v>
      </c>
      <c r="AE369" t="str">
        <f t="shared" si="162"/>
        <v/>
      </c>
      <c r="AG369">
        <f t="shared" si="163"/>
        <v>2</v>
      </c>
      <c r="AH369" t="str">
        <f t="shared" si="164"/>
        <v/>
      </c>
      <c r="AI369" t="str">
        <f t="shared" si="165"/>
        <v/>
      </c>
      <c r="AJ369" t="str">
        <f t="shared" si="166"/>
        <v/>
      </c>
      <c r="AK369">
        <f t="shared" si="167"/>
        <v>2.0003690000000001</v>
      </c>
      <c r="AL369" t="str">
        <f>IF($A369="","",INDEX(games!$J:$J,ROW())&amp;"")</f>
        <v/>
      </c>
    </row>
    <row r="370" spans="1:38" x14ac:dyDescent="0.25">
      <c r="A370" t="str">
        <f>IF(TRIM(INDEX(games!$A:$A,ROW()))="","",TRIM(INDEX(games!$A:$A,ROW())))</f>
        <v>Haste</v>
      </c>
      <c r="B370">
        <f>IF(OR($A370="",INDEX(games!$B:$B,ROW())=""),"",INDEX(games!$B:$B,ROW()))</f>
        <v>2025</v>
      </c>
      <c r="C370" t="str">
        <f>IF(OR($A370="",INDEX(games!$C:$C,ROW())=""),"",INDEX(games!$C:$C,ROW()))</f>
        <v>Action</v>
      </c>
      <c r="D370">
        <f t="shared" si="140"/>
        <v>0</v>
      </c>
      <c r="E370">
        <f t="shared" si="141"/>
        <v>1</v>
      </c>
      <c r="F370">
        <f t="shared" si="142"/>
        <v>30</v>
      </c>
      <c r="G370">
        <f t="shared" si="143"/>
        <v>2025</v>
      </c>
      <c r="H370">
        <f t="shared" si="144"/>
        <v>1.69</v>
      </c>
      <c r="I370" t="e">
        <f t="shared" si="145"/>
        <v>#N/A</v>
      </c>
      <c r="J370" t="e">
        <f t="shared" si="146"/>
        <v>#N/A</v>
      </c>
      <c r="K370" t="e">
        <f t="shared" si="147"/>
        <v>#N/A</v>
      </c>
      <c r="L370" t="e">
        <f t="shared" si="148"/>
        <v>#N/A</v>
      </c>
      <c r="M370" t="e">
        <f t="shared" si="149"/>
        <v>#N/A</v>
      </c>
      <c r="N370" t="e">
        <f t="shared" si="150"/>
        <v>#N/A</v>
      </c>
      <c r="O370">
        <f t="shared" si="151"/>
        <v>3.6999999999999999E-4</v>
      </c>
      <c r="P370" t="str">
        <f>IF(OR($A370="",INDEX(games!$H:$H,ROW())=""),"",INDEX(games!$H:$H,ROW()))</f>
        <v>Yes</v>
      </c>
      <c r="Q370">
        <f t="shared" si="152"/>
        <v>3.6999999999999999E-4</v>
      </c>
      <c r="T370">
        <f t="shared" si="153"/>
        <v>1998</v>
      </c>
      <c r="U370">
        <f t="shared" si="154"/>
        <v>2022</v>
      </c>
      <c r="V370">
        <f t="shared" si="155"/>
        <v>24</v>
      </c>
      <c r="W370" t="str">
        <f>IF(TRIM(INDEX(connections!$A:$A,ROW()))="","",TRIM(INDEX(connections!$A:$A,ROW())))</f>
        <v>Baroque</v>
      </c>
      <c r="X370" t="str">
        <f>IF($W370="","",TRIM(INDEX(connections!$B:$B,ROW())))</f>
        <v>Devil Spire</v>
      </c>
      <c r="Y370">
        <f t="shared" si="156"/>
        <v>62</v>
      </c>
      <c r="Z370">
        <f t="shared" si="157"/>
        <v>216</v>
      </c>
      <c r="AA370" t="str">
        <f t="shared" si="158"/>
        <v/>
      </c>
      <c r="AB370" t="str">
        <f t="shared" si="159"/>
        <v>Yes</v>
      </c>
      <c r="AC370" t="str">
        <f t="shared" si="160"/>
        <v/>
      </c>
      <c r="AD370">
        <f t="shared" si="161"/>
        <v>0</v>
      </c>
      <c r="AE370" t="str">
        <f t="shared" si="162"/>
        <v/>
      </c>
      <c r="AG370">
        <f t="shared" si="163"/>
        <v>0</v>
      </c>
      <c r="AH370" t="str">
        <f t="shared" si="164"/>
        <v/>
      </c>
      <c r="AI370" t="str">
        <f t="shared" si="165"/>
        <v/>
      </c>
      <c r="AJ370" t="str">
        <f t="shared" si="166"/>
        <v/>
      </c>
      <c r="AK370" t="str">
        <f t="shared" si="167"/>
        <v/>
      </c>
      <c r="AL370" t="str">
        <f>IF($A370="","",INDEX(games!$J:$J,ROW())&amp;"")</f>
        <v>https://store.steampowered.com/app/1796470/Haste/</v>
      </c>
    </row>
    <row r="371" spans="1:38" x14ac:dyDescent="0.25">
      <c r="A371" t="str">
        <f>IF(TRIM(INDEX(games!$A:$A,ROW()))="","",TRIM(INDEX(games!$A:$A,ROW())))</f>
        <v>Have a Nice Death</v>
      </c>
      <c r="B371">
        <f>IF(OR($A371="",INDEX(games!$B:$B,ROW())=""),"",INDEX(games!$B:$B,ROW()))</f>
        <v>2022</v>
      </c>
      <c r="C371" t="str">
        <f>IF(OR($A371="",INDEX(games!$C:$C,ROW())=""),"",INDEX(games!$C:$C,ROW()))</f>
        <v>Action</v>
      </c>
      <c r="D371">
        <f t="shared" si="140"/>
        <v>1</v>
      </c>
      <c r="E371">
        <f t="shared" si="141"/>
        <v>1</v>
      </c>
      <c r="F371">
        <f t="shared" si="142"/>
        <v>31</v>
      </c>
      <c r="G371">
        <f t="shared" si="143"/>
        <v>2022</v>
      </c>
      <c r="H371">
        <f t="shared" si="144"/>
        <v>1.7130000000000001</v>
      </c>
      <c r="I371" t="e">
        <f t="shared" si="145"/>
        <v>#N/A</v>
      </c>
      <c r="J371" t="e">
        <f t="shared" si="146"/>
        <v>#N/A</v>
      </c>
      <c r="K371" t="e">
        <f t="shared" si="147"/>
        <v>#N/A</v>
      </c>
      <c r="L371" t="e">
        <f t="shared" si="148"/>
        <v>#N/A</v>
      </c>
      <c r="M371" t="e">
        <f t="shared" si="149"/>
        <v>#N/A</v>
      </c>
      <c r="N371" t="e">
        <f t="shared" si="150"/>
        <v>#N/A</v>
      </c>
      <c r="O371">
        <f t="shared" si="151"/>
        <v>1.0003709999999999</v>
      </c>
      <c r="P371" t="str">
        <f>IF(OR($A371="",INDEX(games!$H:$H,ROW())=""),"",INDEX(games!$H:$H,ROW()))</f>
        <v>Yes</v>
      </c>
      <c r="Q371">
        <f t="shared" si="152"/>
        <v>1.0003709999999999</v>
      </c>
      <c r="T371">
        <f t="shared" si="153"/>
        <v>1990</v>
      </c>
      <c r="U371">
        <f t="shared" si="154"/>
        <v>1996</v>
      </c>
      <c r="V371">
        <f t="shared" si="155"/>
        <v>6</v>
      </c>
      <c r="W371" t="str">
        <f>IF(TRIM(INDEX(connections!$A:$A,ROW()))="","",TRIM(INDEX(connections!$A:$A,ROW())))</f>
        <v>Angband</v>
      </c>
      <c r="X371" t="str">
        <f>IF($W371="","",TRIM(INDEX(connections!$B:$B,ROW())))</f>
        <v>Diablo</v>
      </c>
      <c r="Y371">
        <f t="shared" si="156"/>
        <v>25</v>
      </c>
      <c r="Z371">
        <f t="shared" si="157"/>
        <v>217</v>
      </c>
      <c r="AA371" t="str">
        <f t="shared" si="158"/>
        <v>Yes</v>
      </c>
      <c r="AB371" t="str">
        <f t="shared" si="159"/>
        <v>Yes</v>
      </c>
      <c r="AC371">
        <f t="shared" si="160"/>
        <v>1</v>
      </c>
      <c r="AD371">
        <f t="shared" si="161"/>
        <v>1</v>
      </c>
      <c r="AE371" t="str">
        <f t="shared" si="162"/>
        <v/>
      </c>
      <c r="AG371">
        <f t="shared" si="163"/>
        <v>1</v>
      </c>
      <c r="AH371" t="str">
        <f t="shared" si="164"/>
        <v>Yes</v>
      </c>
      <c r="AI371">
        <f t="shared" si="165"/>
        <v>1</v>
      </c>
      <c r="AJ371">
        <f t="shared" si="166"/>
        <v>1.0003709999999999</v>
      </c>
      <c r="AK371" t="str">
        <f t="shared" si="167"/>
        <v/>
      </c>
      <c r="AL371" t="str">
        <f>IF($A371="","",INDEX(games!$J:$J,ROW())&amp;"")</f>
        <v>https://store.steampowered.com/app/1740720/Have_a_Nice_Death/</v>
      </c>
    </row>
    <row r="372" spans="1:38" x14ac:dyDescent="0.25">
      <c r="A372" t="str">
        <f>IF(TRIM(INDEX(games!$A:$A,ROW()))="","",TRIM(INDEX(games!$A:$A,ROW())))</f>
        <v>He is Coming</v>
      </c>
      <c r="B372">
        <f>IF(OR($A372="",INDEX(games!$B:$B,ROW())=""),"",INDEX(games!$B:$B,ROW()))</f>
        <v>2025</v>
      </c>
      <c r="C372" t="str">
        <f>IF(OR($A372="",INDEX(games!$C:$C,ROW())=""),"",INDEX(games!$C:$C,ROW()))</f>
        <v>Deckbuilder</v>
      </c>
      <c r="D372">
        <f t="shared" si="140"/>
        <v>1</v>
      </c>
      <c r="E372">
        <f t="shared" si="141"/>
        <v>3</v>
      </c>
      <c r="F372">
        <f t="shared" si="142"/>
        <v>32</v>
      </c>
      <c r="G372" t="e">
        <f t="shared" si="143"/>
        <v>#N/A</v>
      </c>
      <c r="H372" t="e">
        <f t="shared" si="144"/>
        <v>#N/A</v>
      </c>
      <c r="I372" t="e">
        <f t="shared" si="145"/>
        <v>#N/A</v>
      </c>
      <c r="J372" t="e">
        <f t="shared" si="146"/>
        <v>#N/A</v>
      </c>
      <c r="K372">
        <f t="shared" si="147"/>
        <v>2025</v>
      </c>
      <c r="L372">
        <f t="shared" si="148"/>
        <v>3.7359999999999998</v>
      </c>
      <c r="M372" t="e">
        <f t="shared" si="149"/>
        <v>#N/A</v>
      </c>
      <c r="N372" t="e">
        <f t="shared" si="150"/>
        <v>#N/A</v>
      </c>
      <c r="O372">
        <f t="shared" si="151"/>
        <v>1.000372</v>
      </c>
      <c r="P372" t="str">
        <f>IF(OR($A372="",INDEX(games!$H:$H,ROW())=""),"",INDEX(games!$H:$H,ROW()))</f>
        <v>Yes</v>
      </c>
      <c r="Q372">
        <f t="shared" si="152"/>
        <v>1.000372</v>
      </c>
      <c r="T372">
        <f t="shared" si="153"/>
        <v>1983</v>
      </c>
      <c r="U372">
        <f t="shared" si="154"/>
        <v>1996</v>
      </c>
      <c r="V372">
        <f t="shared" si="155"/>
        <v>13</v>
      </c>
      <c r="W372" t="str">
        <f>IF(TRIM(INDEX(connections!$A:$A,ROW()))="","",TRIM(INDEX(connections!$A:$A,ROW())))</f>
        <v>Moria</v>
      </c>
      <c r="X372" t="str">
        <f>IF($W372="","",TRIM(INDEX(connections!$B:$B,ROW())))</f>
        <v>Diablo</v>
      </c>
      <c r="Y372">
        <f t="shared" si="156"/>
        <v>510</v>
      </c>
      <c r="Z372">
        <f t="shared" si="157"/>
        <v>217</v>
      </c>
      <c r="AA372" t="str">
        <f t="shared" si="158"/>
        <v>Yes</v>
      </c>
      <c r="AB372" t="str">
        <f t="shared" si="159"/>
        <v>Yes</v>
      </c>
      <c r="AC372">
        <f t="shared" si="160"/>
        <v>1</v>
      </c>
      <c r="AD372">
        <f t="shared" si="161"/>
        <v>1</v>
      </c>
      <c r="AE372" t="str">
        <f t="shared" si="162"/>
        <v/>
      </c>
      <c r="AG372">
        <f t="shared" si="163"/>
        <v>1</v>
      </c>
      <c r="AH372" t="str">
        <f t="shared" si="164"/>
        <v>Yes</v>
      </c>
      <c r="AI372">
        <f t="shared" si="165"/>
        <v>1</v>
      </c>
      <c r="AJ372">
        <f t="shared" si="166"/>
        <v>1.000372</v>
      </c>
      <c r="AK372" t="str">
        <f t="shared" si="167"/>
        <v/>
      </c>
      <c r="AL372" t="str">
        <f>IF($A372="","",INDEX(games!$J:$J,ROW())&amp;"")</f>
        <v>https://store.steampowered.com/app/2824490/He_is_Coming/</v>
      </c>
    </row>
    <row r="373" spans="1:38" x14ac:dyDescent="0.25">
      <c r="A373" t="str">
        <f>IF(TRIM(INDEX(games!$A:$A,ROW()))="","",TRIM(INDEX(games!$A:$A,ROW())))</f>
        <v>Heading Out</v>
      </c>
      <c r="B373">
        <f>IF(OR($A373="",INDEX(games!$B:$B,ROW())=""),"",INDEX(games!$B:$B,ROW()))</f>
        <v>2023</v>
      </c>
      <c r="C373" t="str">
        <f>IF(OR($A373="",INDEX(games!$C:$C,ROW())=""),"",INDEX(games!$C:$C,ROW()))</f>
        <v>Action</v>
      </c>
      <c r="D373">
        <f t="shared" si="140"/>
        <v>1</v>
      </c>
      <c r="E373">
        <f t="shared" si="141"/>
        <v>1</v>
      </c>
      <c r="F373">
        <f t="shared" si="142"/>
        <v>33</v>
      </c>
      <c r="G373">
        <f t="shared" si="143"/>
        <v>2023</v>
      </c>
      <c r="H373">
        <f t="shared" si="144"/>
        <v>1.7589999999999999</v>
      </c>
      <c r="I373" t="e">
        <f t="shared" si="145"/>
        <v>#N/A</v>
      </c>
      <c r="J373" t="e">
        <f t="shared" si="146"/>
        <v>#N/A</v>
      </c>
      <c r="K373" t="e">
        <f t="shared" si="147"/>
        <v>#N/A</v>
      </c>
      <c r="L373" t="e">
        <f t="shared" si="148"/>
        <v>#N/A</v>
      </c>
      <c r="M373" t="e">
        <f t="shared" si="149"/>
        <v>#N/A</v>
      </c>
      <c r="N373" t="e">
        <f t="shared" si="150"/>
        <v>#N/A</v>
      </c>
      <c r="O373">
        <f t="shared" si="151"/>
        <v>1.000373</v>
      </c>
      <c r="P373" t="str">
        <f>IF(OR($A373="",INDEX(games!$H:$H,ROW())=""),"",INDEX(games!$H:$H,ROW()))</f>
        <v/>
      </c>
      <c r="Q373" t="str">
        <f t="shared" si="152"/>
        <v/>
      </c>
      <c r="T373">
        <f t="shared" si="153"/>
        <v>1987</v>
      </c>
      <c r="U373">
        <f t="shared" si="154"/>
        <v>1996</v>
      </c>
      <c r="V373">
        <f t="shared" si="155"/>
        <v>9</v>
      </c>
      <c r="W373" t="str">
        <f>IF(TRIM(INDEX(connections!$A:$A,ROW()))="","",TRIM(INDEX(connections!$A:$A,ROW())))</f>
        <v>NetHack</v>
      </c>
      <c r="X373" t="str">
        <f>IF($W373="","",TRIM(INDEX(connections!$B:$B,ROW())))</f>
        <v>Diablo</v>
      </c>
      <c r="Y373">
        <f t="shared" si="156"/>
        <v>532</v>
      </c>
      <c r="Z373">
        <f t="shared" si="157"/>
        <v>217</v>
      </c>
      <c r="AA373" t="str">
        <f t="shared" si="158"/>
        <v>Yes</v>
      </c>
      <c r="AB373" t="str">
        <f t="shared" si="159"/>
        <v>Yes</v>
      </c>
      <c r="AC373">
        <f t="shared" si="160"/>
        <v>1</v>
      </c>
      <c r="AD373">
        <f t="shared" si="161"/>
        <v>1</v>
      </c>
      <c r="AE373" t="str">
        <f t="shared" si="162"/>
        <v/>
      </c>
      <c r="AG373">
        <f t="shared" si="163"/>
        <v>1</v>
      </c>
      <c r="AH373" t="str">
        <f t="shared" si="164"/>
        <v/>
      </c>
      <c r="AI373" t="str">
        <f t="shared" si="165"/>
        <v/>
      </c>
      <c r="AJ373" t="str">
        <f t="shared" si="166"/>
        <v/>
      </c>
      <c r="AK373">
        <f t="shared" si="167"/>
        <v>1.000373</v>
      </c>
      <c r="AL373" t="str">
        <f>IF($A373="","",INDEX(games!$J:$J,ROW())&amp;"")</f>
        <v/>
      </c>
    </row>
    <row r="374" spans="1:38" x14ac:dyDescent="0.25">
      <c r="A374" t="str">
        <f>IF(TRIM(INDEX(games!$A:$A,ROW()))="","",TRIM(INDEX(games!$A:$A,ROW())))</f>
        <v>Heat Signature</v>
      </c>
      <c r="B374">
        <f>IF(OR($A374="",INDEX(games!$B:$B,ROW())=""),"",INDEX(games!$B:$B,ROW()))</f>
        <v>2017</v>
      </c>
      <c r="C374" t="str">
        <f>IF(OR($A374="",INDEX(games!$C:$C,ROW())=""),"",INDEX(games!$C:$C,ROW()))</f>
        <v>Action</v>
      </c>
      <c r="D374">
        <f t="shared" si="140"/>
        <v>1</v>
      </c>
      <c r="E374">
        <f t="shared" si="141"/>
        <v>1</v>
      </c>
      <c r="F374">
        <f t="shared" si="142"/>
        <v>0</v>
      </c>
      <c r="G374">
        <f t="shared" si="143"/>
        <v>2017</v>
      </c>
      <c r="H374">
        <f t="shared" si="144"/>
        <v>1</v>
      </c>
      <c r="I374" t="e">
        <f t="shared" si="145"/>
        <v>#N/A</v>
      </c>
      <c r="J374" t="e">
        <f t="shared" si="146"/>
        <v>#N/A</v>
      </c>
      <c r="K374" t="e">
        <f t="shared" si="147"/>
        <v>#N/A</v>
      </c>
      <c r="L374" t="e">
        <f t="shared" si="148"/>
        <v>#N/A</v>
      </c>
      <c r="M374" t="e">
        <f t="shared" si="149"/>
        <v>#N/A</v>
      </c>
      <c r="N374" t="e">
        <f t="shared" si="150"/>
        <v>#N/A</v>
      </c>
      <c r="O374">
        <f t="shared" si="151"/>
        <v>1.0003740000000001</v>
      </c>
      <c r="P374" t="str">
        <f>IF(OR($A374="",INDEX(games!$H:$H,ROW())=""),"",INDEX(games!$H:$H,ROW()))</f>
        <v>Yes</v>
      </c>
      <c r="Q374">
        <f t="shared" si="152"/>
        <v>1.0003740000000001</v>
      </c>
      <c r="T374">
        <f t="shared" si="153"/>
        <v>2019</v>
      </c>
      <c r="U374">
        <f t="shared" si="154"/>
        <v>2024</v>
      </c>
      <c r="V374">
        <f t="shared" si="155"/>
        <v>5</v>
      </c>
      <c r="W374" t="str">
        <f>IF(TRIM(INDEX(connections!$A:$A,ROW()))="","",TRIM(INDEX(connections!$A:$A,ROW())))</f>
        <v>Dicey Dungeons</v>
      </c>
      <c r="X374" t="str">
        <f>IF($W374="","",TRIM(INDEX(connections!$B:$B,ROW())))</f>
        <v>Dice &amp; Fold</v>
      </c>
      <c r="Y374">
        <f t="shared" si="156"/>
        <v>226</v>
      </c>
      <c r="Z374">
        <f t="shared" si="157"/>
        <v>218</v>
      </c>
      <c r="AA374" t="str">
        <f t="shared" si="158"/>
        <v>Yes</v>
      </c>
      <c r="AB374" t="str">
        <f t="shared" si="159"/>
        <v>Yes</v>
      </c>
      <c r="AC374">
        <f t="shared" si="160"/>
        <v>1</v>
      </c>
      <c r="AD374">
        <f t="shared" si="161"/>
        <v>0</v>
      </c>
      <c r="AE374" t="str">
        <f t="shared" si="162"/>
        <v/>
      </c>
      <c r="AG374">
        <f t="shared" si="163"/>
        <v>1</v>
      </c>
      <c r="AH374" t="str">
        <f t="shared" si="164"/>
        <v>Yes</v>
      </c>
      <c r="AI374">
        <f t="shared" si="165"/>
        <v>1</v>
      </c>
      <c r="AJ374">
        <f t="shared" si="166"/>
        <v>1.0003740000000001</v>
      </c>
      <c r="AK374" t="str">
        <f t="shared" si="167"/>
        <v/>
      </c>
      <c r="AL374" t="str">
        <f>IF($A374="","",INDEX(games!$J:$J,ROW())&amp;"")</f>
        <v>https://store.steampowered.com/app/268130/Heat_Signature/</v>
      </c>
    </row>
    <row r="375" spans="1:38" x14ac:dyDescent="0.25">
      <c r="A375" t="str">
        <f>IF(TRIM(INDEX(games!$A:$A,ROW()))="","",TRIM(INDEX(games!$A:$A,ROW())))</f>
        <v>Heavy Bullets</v>
      </c>
      <c r="B375">
        <f>IF(OR($A375="",INDEX(games!$B:$B,ROW())=""),"",INDEX(games!$B:$B,ROW()))</f>
        <v>2014</v>
      </c>
      <c r="C375" t="str">
        <f>IF(OR($A375="",INDEX(games!$C:$C,ROW())=""),"",INDEX(games!$C:$C,ROW()))</f>
        <v>Action</v>
      </c>
      <c r="D375">
        <f t="shared" si="140"/>
        <v>1</v>
      </c>
      <c r="E375">
        <f t="shared" si="141"/>
        <v>1</v>
      </c>
      <c r="F375">
        <f t="shared" si="142"/>
        <v>1</v>
      </c>
      <c r="G375">
        <f t="shared" si="143"/>
        <v>2014</v>
      </c>
      <c r="H375">
        <f t="shared" si="144"/>
        <v>1.0229999999999999</v>
      </c>
      <c r="I375" t="e">
        <f t="shared" si="145"/>
        <v>#N/A</v>
      </c>
      <c r="J375" t="e">
        <f t="shared" si="146"/>
        <v>#N/A</v>
      </c>
      <c r="K375" t="e">
        <f t="shared" si="147"/>
        <v>#N/A</v>
      </c>
      <c r="L375" t="e">
        <f t="shared" si="148"/>
        <v>#N/A</v>
      </c>
      <c r="M375" t="e">
        <f t="shared" si="149"/>
        <v>#N/A</v>
      </c>
      <c r="N375" t="e">
        <f t="shared" si="150"/>
        <v>#N/A</v>
      </c>
      <c r="O375">
        <f t="shared" si="151"/>
        <v>1.000375</v>
      </c>
      <c r="P375" t="str">
        <f>IF(OR($A375="",INDEX(games!$H:$H,ROW())=""),"",INDEX(games!$H:$H,ROW()))</f>
        <v>Yes</v>
      </c>
      <c r="Q375">
        <f t="shared" si="152"/>
        <v>1.000375</v>
      </c>
      <c r="T375">
        <f t="shared" si="153"/>
        <v>2022</v>
      </c>
      <c r="U375">
        <f t="shared" si="154"/>
        <v>2024</v>
      </c>
      <c r="V375">
        <f t="shared" si="155"/>
        <v>2</v>
      </c>
      <c r="W375" t="str">
        <f>IF(TRIM(INDEX(connections!$A:$A,ROW()))="","",TRIM(INDEX(connections!$A:$A,ROW())))</f>
        <v>Forward: Escape the Fold</v>
      </c>
      <c r="X375" t="str">
        <f>IF($W375="","",TRIM(INDEX(connections!$B:$B,ROW())))</f>
        <v>Dice &amp; Fold</v>
      </c>
      <c r="Y375">
        <f t="shared" si="156"/>
        <v>307</v>
      </c>
      <c r="Z375">
        <f t="shared" si="157"/>
        <v>218</v>
      </c>
      <c r="AA375" t="str">
        <f t="shared" si="158"/>
        <v>Yes</v>
      </c>
      <c r="AB375" t="str">
        <f t="shared" si="159"/>
        <v>Yes</v>
      </c>
      <c r="AC375">
        <f t="shared" si="160"/>
        <v>1</v>
      </c>
      <c r="AD375">
        <f t="shared" si="161"/>
        <v>1</v>
      </c>
      <c r="AE375" t="str">
        <f t="shared" si="162"/>
        <v/>
      </c>
      <c r="AG375">
        <f t="shared" si="163"/>
        <v>1</v>
      </c>
      <c r="AH375" t="str">
        <f t="shared" si="164"/>
        <v>Yes</v>
      </c>
      <c r="AI375">
        <f t="shared" si="165"/>
        <v>1</v>
      </c>
      <c r="AJ375">
        <f t="shared" si="166"/>
        <v>1.000375</v>
      </c>
      <c r="AK375" t="str">
        <f t="shared" si="167"/>
        <v/>
      </c>
      <c r="AL375" t="str">
        <f>IF($A375="","",INDEX(games!$J:$J,ROW())&amp;"")</f>
        <v>https://store.steampowered.com/app/297120/Heavy_Bullets/</v>
      </c>
    </row>
    <row r="376" spans="1:38" x14ac:dyDescent="0.25">
      <c r="A376" t="str">
        <f>IF(TRIM(INDEX(games!$A:$A,ROW()))="","",TRIM(INDEX(games!$A:$A,ROW())))</f>
        <v>Hell Clock</v>
      </c>
      <c r="B376">
        <f>IF(OR($A376="",INDEX(games!$B:$B,ROW())=""),"",INDEX(games!$B:$B,ROW()))</f>
        <v>2025</v>
      </c>
      <c r="C376" t="str">
        <f>IF(OR($A376="",INDEX(games!$C:$C,ROW())=""),"",INDEX(games!$C:$C,ROW()))</f>
        <v>Action</v>
      </c>
      <c r="D376">
        <f t="shared" si="140"/>
        <v>3</v>
      </c>
      <c r="E376">
        <f t="shared" si="141"/>
        <v>1</v>
      </c>
      <c r="F376">
        <f t="shared" si="142"/>
        <v>2</v>
      </c>
      <c r="G376">
        <f t="shared" si="143"/>
        <v>2025</v>
      </c>
      <c r="H376">
        <f t="shared" si="144"/>
        <v>1.046</v>
      </c>
      <c r="I376" t="e">
        <f t="shared" si="145"/>
        <v>#N/A</v>
      </c>
      <c r="J376" t="e">
        <f t="shared" si="146"/>
        <v>#N/A</v>
      </c>
      <c r="K376" t="e">
        <f t="shared" si="147"/>
        <v>#N/A</v>
      </c>
      <c r="L376" t="e">
        <f t="shared" si="148"/>
        <v>#N/A</v>
      </c>
      <c r="M376" t="e">
        <f t="shared" si="149"/>
        <v>#N/A</v>
      </c>
      <c r="N376" t="e">
        <f t="shared" si="150"/>
        <v>#N/A</v>
      </c>
      <c r="O376">
        <f t="shared" si="151"/>
        <v>3.0003760000000002</v>
      </c>
      <c r="P376" t="str">
        <f>IF(OR($A376="",INDEX(games!$H:$H,ROW())=""),"",INDEX(games!$H:$H,ROW()))</f>
        <v>Yes</v>
      </c>
      <c r="Q376">
        <f t="shared" si="152"/>
        <v>3.0003760000000002</v>
      </c>
      <c r="T376">
        <f t="shared" si="153"/>
        <v>2017</v>
      </c>
      <c r="U376">
        <f t="shared" si="154"/>
        <v>2024</v>
      </c>
      <c r="V376">
        <f t="shared" si="155"/>
        <v>7</v>
      </c>
      <c r="W376" t="str">
        <f>IF(TRIM(INDEX(connections!$A:$A,ROW()))="","",TRIM(INDEX(connections!$A:$A,ROW())))</f>
        <v>Slay the Spire</v>
      </c>
      <c r="X376" t="str">
        <f>IF($W376="","",TRIM(INDEX(connections!$B:$B,ROW())))</f>
        <v>Dice &amp; Fold</v>
      </c>
      <c r="Y376">
        <f t="shared" si="156"/>
        <v>735</v>
      </c>
      <c r="Z376">
        <f t="shared" si="157"/>
        <v>218</v>
      </c>
      <c r="AA376" t="str">
        <f t="shared" si="158"/>
        <v>Yes</v>
      </c>
      <c r="AB376" t="str">
        <f t="shared" si="159"/>
        <v>Yes</v>
      </c>
      <c r="AC376">
        <f t="shared" si="160"/>
        <v>1</v>
      </c>
      <c r="AD376">
        <f t="shared" si="161"/>
        <v>0</v>
      </c>
      <c r="AE376" t="str">
        <f t="shared" si="162"/>
        <v/>
      </c>
      <c r="AG376">
        <f t="shared" si="163"/>
        <v>3</v>
      </c>
      <c r="AH376" t="str">
        <f t="shared" si="164"/>
        <v>Yes</v>
      </c>
      <c r="AI376">
        <f t="shared" si="165"/>
        <v>3</v>
      </c>
      <c r="AJ376">
        <f t="shared" si="166"/>
        <v>3.0003760000000002</v>
      </c>
      <c r="AK376" t="str">
        <f t="shared" si="167"/>
        <v/>
      </c>
      <c r="AL376" t="str">
        <f>IF($A376="","",INDEX(games!$J:$J,ROW())&amp;"")</f>
        <v>https://store.steampowered.com/app/1782460/Hell_Clock/</v>
      </c>
    </row>
    <row r="377" spans="1:38" x14ac:dyDescent="0.25">
      <c r="A377" t="str">
        <f>IF(TRIM(INDEX(games!$A:$A,ROW()))="","",TRIM(INDEX(games!$A:$A,ROW())))</f>
        <v>Hell Deck</v>
      </c>
      <c r="B377">
        <f>IF(OR($A377="",INDEX(games!$B:$B,ROW())=""),"",INDEX(games!$B:$B,ROW()))</f>
        <v>2026</v>
      </c>
      <c r="C377" t="str">
        <f>IF(OR($A377="",INDEX(games!$C:$C,ROW())=""),"",INDEX(games!$C:$C,ROW()))</f>
        <v>Deckbuilder</v>
      </c>
      <c r="D377">
        <f t="shared" si="140"/>
        <v>0</v>
      </c>
      <c r="E377">
        <f t="shared" si="141"/>
        <v>3</v>
      </c>
      <c r="F377">
        <f t="shared" si="142"/>
        <v>3</v>
      </c>
      <c r="G377" t="e">
        <f t="shared" si="143"/>
        <v>#N/A</v>
      </c>
      <c r="H377" t="e">
        <f t="shared" si="144"/>
        <v>#N/A</v>
      </c>
      <c r="I377" t="e">
        <f t="shared" si="145"/>
        <v>#N/A</v>
      </c>
      <c r="J377" t="e">
        <f t="shared" si="146"/>
        <v>#N/A</v>
      </c>
      <c r="K377">
        <f t="shared" si="147"/>
        <v>2026</v>
      </c>
      <c r="L377">
        <f t="shared" si="148"/>
        <v>3.069</v>
      </c>
      <c r="M377" t="e">
        <f t="shared" si="149"/>
        <v>#N/A</v>
      </c>
      <c r="N377" t="e">
        <f t="shared" si="150"/>
        <v>#N/A</v>
      </c>
      <c r="O377">
        <f t="shared" si="151"/>
        <v>3.77E-4</v>
      </c>
      <c r="P377" t="str">
        <f>IF(OR($A377="",INDEX(games!$H:$H,ROW())=""),"",INDEX(games!$H:$H,ROW()))</f>
        <v>Yes</v>
      </c>
      <c r="Q377">
        <f t="shared" si="152"/>
        <v>3.77E-4</v>
      </c>
      <c r="T377">
        <f t="shared" si="153"/>
        <v>2023</v>
      </c>
      <c r="U377">
        <f t="shared" si="154"/>
        <v>2026</v>
      </c>
      <c r="V377">
        <f t="shared" si="155"/>
        <v>3</v>
      </c>
      <c r="W377" t="str">
        <f>IF(TRIM(INDEX(connections!$A:$A,ROW()))="","",TRIM(INDEX(connections!$A:$A,ROW())))</f>
        <v>Balatro</v>
      </c>
      <c r="X377" t="str">
        <f>IF($W377="","",TRIM(INDEX(connections!$B:$B,ROW())))</f>
        <v>Dice A Million</v>
      </c>
      <c r="Y377">
        <f t="shared" si="156"/>
        <v>55</v>
      </c>
      <c r="Z377">
        <f t="shared" si="157"/>
        <v>219</v>
      </c>
      <c r="AA377" t="str">
        <f t="shared" si="158"/>
        <v>Yes</v>
      </c>
      <c r="AB377" t="str">
        <f t="shared" si="159"/>
        <v/>
      </c>
      <c r="AC377" t="str">
        <f t="shared" si="160"/>
        <v/>
      </c>
      <c r="AD377">
        <f t="shared" si="161"/>
        <v>0</v>
      </c>
      <c r="AE377" t="str">
        <f t="shared" si="162"/>
        <v/>
      </c>
      <c r="AG377">
        <f t="shared" si="163"/>
        <v>0</v>
      </c>
      <c r="AH377" t="str">
        <f t="shared" si="164"/>
        <v/>
      </c>
      <c r="AI377" t="str">
        <f t="shared" si="165"/>
        <v/>
      </c>
      <c r="AJ377" t="str">
        <f t="shared" si="166"/>
        <v/>
      </c>
      <c r="AK377" t="str">
        <f t="shared" si="167"/>
        <v/>
      </c>
      <c r="AL377" t="str">
        <f>IF($A377="","",INDEX(games!$J:$J,ROW())&amp;"")</f>
        <v>https://store.steampowered.com/app/4843210/Hell_Deck/</v>
      </c>
    </row>
    <row r="378" spans="1:38" x14ac:dyDescent="0.25">
      <c r="A378" t="str">
        <f>IF(TRIM(INDEX(games!$A:$A,ROW()))="","",TRIM(INDEX(games!$A:$A,ROW())))</f>
        <v>Hell Maiden</v>
      </c>
      <c r="B378">
        <f>IF(OR($A378="",INDEX(games!$B:$B,ROW())=""),"",INDEX(games!$B:$B,ROW()))</f>
        <v>2026</v>
      </c>
      <c r="C378" t="str">
        <f>IF(OR($A378="",INDEX(games!$C:$C,ROW())=""),"",INDEX(games!$C:$C,ROW()))</f>
        <v>Action</v>
      </c>
      <c r="D378">
        <f t="shared" si="140"/>
        <v>4</v>
      </c>
      <c r="E378">
        <f t="shared" si="141"/>
        <v>1</v>
      </c>
      <c r="F378">
        <f t="shared" si="142"/>
        <v>4</v>
      </c>
      <c r="G378">
        <f t="shared" si="143"/>
        <v>2026</v>
      </c>
      <c r="H378">
        <f t="shared" si="144"/>
        <v>1.0920000000000001</v>
      </c>
      <c r="I378" t="e">
        <f t="shared" si="145"/>
        <v>#N/A</v>
      </c>
      <c r="J378" t="e">
        <f t="shared" si="146"/>
        <v>#N/A</v>
      </c>
      <c r="K378" t="e">
        <f t="shared" si="147"/>
        <v>#N/A</v>
      </c>
      <c r="L378" t="e">
        <f t="shared" si="148"/>
        <v>#N/A</v>
      </c>
      <c r="M378" t="e">
        <f t="shared" si="149"/>
        <v>#N/A</v>
      </c>
      <c r="N378" t="e">
        <f t="shared" si="150"/>
        <v>#N/A</v>
      </c>
      <c r="O378">
        <f t="shared" si="151"/>
        <v>4.0003780000000004</v>
      </c>
      <c r="P378" t="str">
        <f>IF(OR($A378="",INDEX(games!$H:$H,ROW())=""),"",INDEX(games!$H:$H,ROW()))</f>
        <v/>
      </c>
      <c r="Q378" t="str">
        <f t="shared" si="152"/>
        <v/>
      </c>
      <c r="T378">
        <f t="shared" si="153"/>
        <v>2021</v>
      </c>
      <c r="U378">
        <f t="shared" si="154"/>
        <v>2026</v>
      </c>
      <c r="V378">
        <f t="shared" si="155"/>
        <v>5</v>
      </c>
      <c r="W378" t="str">
        <f>IF(TRIM(INDEX(connections!$A:$A,ROW()))="","",TRIM(INDEX(connections!$A:$A,ROW())))</f>
        <v>Inscryption</v>
      </c>
      <c r="X378" t="str">
        <f>IF($W378="","",TRIM(INDEX(connections!$B:$B,ROW())))</f>
        <v>Dice a Million</v>
      </c>
      <c r="Y378">
        <f t="shared" si="156"/>
        <v>406</v>
      </c>
      <c r="Z378">
        <f t="shared" si="157"/>
        <v>219</v>
      </c>
      <c r="AA378" t="str">
        <f t="shared" si="158"/>
        <v>Yes</v>
      </c>
      <c r="AB378" t="str">
        <f t="shared" si="159"/>
        <v/>
      </c>
      <c r="AC378" t="str">
        <f t="shared" si="160"/>
        <v/>
      </c>
      <c r="AD378">
        <f t="shared" si="161"/>
        <v>0</v>
      </c>
      <c r="AE378" t="str">
        <f t="shared" si="162"/>
        <v/>
      </c>
      <c r="AG378">
        <f t="shared" si="163"/>
        <v>4</v>
      </c>
      <c r="AH378" t="str">
        <f t="shared" si="164"/>
        <v/>
      </c>
      <c r="AI378" t="str">
        <f t="shared" si="165"/>
        <v/>
      </c>
      <c r="AJ378" t="str">
        <f t="shared" si="166"/>
        <v/>
      </c>
      <c r="AK378">
        <f t="shared" si="167"/>
        <v>4.0003780000000004</v>
      </c>
      <c r="AL378" t="str">
        <f>IF($A378="","",INDEX(games!$J:$J,ROW())&amp;"")</f>
        <v>https://store.steampowered.com/app/3372060/Hell_Maiden/</v>
      </c>
    </row>
    <row r="379" spans="1:38" x14ac:dyDescent="0.25">
      <c r="A379" t="str">
        <f>IF(TRIM(INDEX(games!$A:$A,ROW()))="","",TRIM(INDEX(games!$A:$A,ROW())))</f>
        <v>Hellboy Web of Wyrd</v>
      </c>
      <c r="B379">
        <f>IF(OR($A379="",INDEX(games!$B:$B,ROW())=""),"",INDEX(games!$B:$B,ROW()))</f>
        <v>2023</v>
      </c>
      <c r="C379" t="str">
        <f>IF(OR($A379="",INDEX(games!$C:$C,ROW())=""),"",INDEX(games!$C:$C,ROW()))</f>
        <v>Action</v>
      </c>
      <c r="D379">
        <f t="shared" si="140"/>
        <v>1</v>
      </c>
      <c r="E379">
        <f t="shared" si="141"/>
        <v>1</v>
      </c>
      <c r="F379">
        <f t="shared" si="142"/>
        <v>5</v>
      </c>
      <c r="G379">
        <f t="shared" si="143"/>
        <v>2023</v>
      </c>
      <c r="H379">
        <f t="shared" si="144"/>
        <v>1.115</v>
      </c>
      <c r="I379" t="e">
        <f t="shared" si="145"/>
        <v>#N/A</v>
      </c>
      <c r="J379" t="e">
        <f t="shared" si="146"/>
        <v>#N/A</v>
      </c>
      <c r="K379" t="e">
        <f t="shared" si="147"/>
        <v>#N/A</v>
      </c>
      <c r="L379" t="e">
        <f t="shared" si="148"/>
        <v>#N/A</v>
      </c>
      <c r="M379" t="e">
        <f t="shared" si="149"/>
        <v>#N/A</v>
      </c>
      <c r="N379" t="e">
        <f t="shared" si="150"/>
        <v>#N/A</v>
      </c>
      <c r="O379">
        <f t="shared" si="151"/>
        <v>1.0003789999999999</v>
      </c>
      <c r="P379" t="str">
        <f>IF(OR($A379="",INDEX(games!$H:$H,ROW())=""),"",INDEX(games!$H:$H,ROW()))</f>
        <v/>
      </c>
      <c r="Q379" t="str">
        <f t="shared" si="152"/>
        <v/>
      </c>
      <c r="T379">
        <f t="shared" si="153"/>
        <v>2011</v>
      </c>
      <c r="U379">
        <f t="shared" si="154"/>
        <v>2026</v>
      </c>
      <c r="V379">
        <f t="shared" si="155"/>
        <v>15</v>
      </c>
      <c r="W379" t="str">
        <f>IF(TRIM(INDEX(connections!$A:$A,ROW()))="","",TRIM(INDEX(connections!$A:$A,ROW())))</f>
        <v>The Binding of Isaac</v>
      </c>
      <c r="X379" t="str">
        <f>IF($W379="","",TRIM(INDEX(connections!$B:$B,ROW())))</f>
        <v>Dice A Million</v>
      </c>
      <c r="Y379">
        <f t="shared" si="156"/>
        <v>824</v>
      </c>
      <c r="Z379">
        <f t="shared" si="157"/>
        <v>219</v>
      </c>
      <c r="AA379" t="str">
        <f t="shared" si="158"/>
        <v>Yes</v>
      </c>
      <c r="AB379" t="str">
        <f t="shared" si="159"/>
        <v/>
      </c>
      <c r="AC379" t="str">
        <f t="shared" si="160"/>
        <v/>
      </c>
      <c r="AD379">
        <f t="shared" si="161"/>
        <v>1</v>
      </c>
      <c r="AE379" t="str">
        <f t="shared" si="162"/>
        <v/>
      </c>
      <c r="AG379">
        <f t="shared" si="163"/>
        <v>1</v>
      </c>
      <c r="AH379" t="str">
        <f t="shared" si="164"/>
        <v/>
      </c>
      <c r="AI379" t="str">
        <f t="shared" si="165"/>
        <v/>
      </c>
      <c r="AJ379" t="str">
        <f t="shared" si="166"/>
        <v/>
      </c>
      <c r="AK379">
        <f t="shared" si="167"/>
        <v>1.0003789999999999</v>
      </c>
      <c r="AL379" t="str">
        <f>IF($A379="","",INDEX(games!$J:$J,ROW())&amp;"")</f>
        <v/>
      </c>
    </row>
    <row r="380" spans="1:38" x14ac:dyDescent="0.25">
      <c r="A380" t="str">
        <f>IF(TRIM(INDEX(games!$A:$A,ROW()))="","",TRIM(INDEX(games!$A:$A,ROW())))</f>
        <v>Hellcard</v>
      </c>
      <c r="B380">
        <f>IF(OR($A380="",INDEX(games!$B:$B,ROW())=""),"",INDEX(games!$B:$B,ROW()))</f>
        <v>2023</v>
      </c>
      <c r="C380" t="str">
        <f>IF(OR($A380="",INDEX(games!$C:$C,ROW())=""),"",INDEX(games!$C:$C,ROW()))</f>
        <v>Deckbuilder</v>
      </c>
      <c r="D380">
        <f t="shared" si="140"/>
        <v>2</v>
      </c>
      <c r="E380">
        <f t="shared" si="141"/>
        <v>3</v>
      </c>
      <c r="F380">
        <f t="shared" si="142"/>
        <v>6</v>
      </c>
      <c r="G380" t="e">
        <f t="shared" si="143"/>
        <v>#N/A</v>
      </c>
      <c r="H380" t="e">
        <f t="shared" si="144"/>
        <v>#N/A</v>
      </c>
      <c r="I380" t="e">
        <f t="shared" si="145"/>
        <v>#N/A</v>
      </c>
      <c r="J380" t="e">
        <f t="shared" si="146"/>
        <v>#N/A</v>
      </c>
      <c r="K380">
        <f t="shared" si="147"/>
        <v>2023</v>
      </c>
      <c r="L380">
        <f t="shared" si="148"/>
        <v>3.1379999999999999</v>
      </c>
      <c r="M380" t="e">
        <f t="shared" si="149"/>
        <v>#N/A</v>
      </c>
      <c r="N380" t="e">
        <f t="shared" si="150"/>
        <v>#N/A</v>
      </c>
      <c r="O380">
        <f t="shared" si="151"/>
        <v>2.0003799999999998</v>
      </c>
      <c r="P380" t="str">
        <f>IF(OR($A380="",INDEX(games!$H:$H,ROW())=""),"",INDEX(games!$H:$H,ROW()))</f>
        <v>Yes</v>
      </c>
      <c r="Q380">
        <f t="shared" si="152"/>
        <v>2.0003799999999998</v>
      </c>
      <c r="T380">
        <f t="shared" si="153"/>
        <v>2017</v>
      </c>
      <c r="U380">
        <f t="shared" si="154"/>
        <v>2025</v>
      </c>
      <c r="V380">
        <f t="shared" si="155"/>
        <v>8</v>
      </c>
      <c r="W380" t="str">
        <f>IF(TRIM(INDEX(connections!$A:$A,ROW()))="","",TRIM(INDEX(connections!$A:$A,ROW())))</f>
        <v>Slay the Spire</v>
      </c>
      <c r="X380" t="str">
        <f>IF($W380="","",TRIM(INDEX(connections!$B:$B,ROW())))</f>
        <v>Dice Legends</v>
      </c>
      <c r="Y380">
        <f t="shared" si="156"/>
        <v>735</v>
      </c>
      <c r="Z380">
        <f t="shared" si="157"/>
        <v>220</v>
      </c>
      <c r="AA380" t="str">
        <f t="shared" si="158"/>
        <v>Yes</v>
      </c>
      <c r="AB380" t="str">
        <f t="shared" si="159"/>
        <v/>
      </c>
      <c r="AC380" t="str">
        <f t="shared" si="160"/>
        <v/>
      </c>
      <c r="AD380">
        <f t="shared" si="161"/>
        <v>0</v>
      </c>
      <c r="AE380" t="str">
        <f t="shared" si="162"/>
        <v/>
      </c>
      <c r="AG380">
        <f t="shared" si="163"/>
        <v>1</v>
      </c>
      <c r="AH380" t="str">
        <f t="shared" si="164"/>
        <v>Yes</v>
      </c>
      <c r="AI380">
        <f t="shared" si="165"/>
        <v>1</v>
      </c>
      <c r="AJ380">
        <f t="shared" si="166"/>
        <v>1.00038</v>
      </c>
      <c r="AK380" t="str">
        <f t="shared" si="167"/>
        <v/>
      </c>
      <c r="AL380" t="str">
        <f>IF($A380="","",INDEX(games!$J:$J,ROW())&amp;"")</f>
        <v>https://store.steampowered.com/app/1201540/HELLCARD/</v>
      </c>
    </row>
    <row r="381" spans="1:38" x14ac:dyDescent="0.25">
      <c r="A381" t="str">
        <f>IF(TRIM(INDEX(games!$A:$A,ROW()))="","",TRIM(INDEX(games!$A:$A,ROW())))</f>
        <v>Helskate</v>
      </c>
      <c r="B381">
        <f>IF(OR($A381="",INDEX(games!$B:$B,ROW())=""),"",INDEX(games!$B:$B,ROW()))</f>
        <v>2025</v>
      </c>
      <c r="C381" t="str">
        <f>IF(OR($A381="",INDEX(games!$C:$C,ROW())=""),"",INDEX(games!$C:$C,ROW()))</f>
        <v>Action</v>
      </c>
      <c r="D381">
        <f t="shared" si="140"/>
        <v>1</v>
      </c>
      <c r="E381">
        <f t="shared" si="141"/>
        <v>1</v>
      </c>
      <c r="F381">
        <f t="shared" si="142"/>
        <v>7</v>
      </c>
      <c r="G381">
        <f t="shared" si="143"/>
        <v>2025</v>
      </c>
      <c r="H381">
        <f t="shared" si="144"/>
        <v>1.161</v>
      </c>
      <c r="I381" t="e">
        <f t="shared" si="145"/>
        <v>#N/A</v>
      </c>
      <c r="J381" t="e">
        <f t="shared" si="146"/>
        <v>#N/A</v>
      </c>
      <c r="K381" t="e">
        <f t="shared" si="147"/>
        <v>#N/A</v>
      </c>
      <c r="L381" t="e">
        <f t="shared" si="148"/>
        <v>#N/A</v>
      </c>
      <c r="M381" t="e">
        <f t="shared" si="149"/>
        <v>#N/A</v>
      </c>
      <c r="N381" t="e">
        <f t="shared" si="150"/>
        <v>#N/A</v>
      </c>
      <c r="O381">
        <f t="shared" si="151"/>
        <v>1.000381</v>
      </c>
      <c r="P381" t="str">
        <f>IF(OR($A381="",INDEX(games!$H:$H,ROW())=""),"",INDEX(games!$H:$H,ROW()))</f>
        <v>Yes</v>
      </c>
      <c r="Q381">
        <f t="shared" si="152"/>
        <v>1.000381</v>
      </c>
      <c r="T381">
        <f t="shared" si="153"/>
        <v>2023</v>
      </c>
      <c r="U381">
        <f t="shared" si="154"/>
        <v>2025</v>
      </c>
      <c r="V381">
        <f t="shared" si="155"/>
        <v>2</v>
      </c>
      <c r="W381" t="str">
        <f>IF(TRIM(INDEX(connections!$A:$A,ROW()))="","",TRIM(INDEX(connections!$A:$A,ROW())))</f>
        <v>Balatro</v>
      </c>
      <c r="X381" t="str">
        <f>IF($W381="","",TRIM(INDEX(connections!$B:$B,ROW())))</f>
        <v>Dicealot</v>
      </c>
      <c r="Y381">
        <f t="shared" si="156"/>
        <v>55</v>
      </c>
      <c r="Z381">
        <f t="shared" si="157"/>
        <v>222</v>
      </c>
      <c r="AA381" t="str">
        <f t="shared" si="158"/>
        <v>Yes</v>
      </c>
      <c r="AB381" t="str">
        <f t="shared" si="159"/>
        <v/>
      </c>
      <c r="AC381" t="str">
        <f t="shared" si="160"/>
        <v/>
      </c>
      <c r="AD381">
        <f t="shared" si="161"/>
        <v>0</v>
      </c>
      <c r="AE381" t="str">
        <f t="shared" si="162"/>
        <v/>
      </c>
      <c r="AG381">
        <f t="shared" si="163"/>
        <v>1</v>
      </c>
      <c r="AH381" t="str">
        <f t="shared" si="164"/>
        <v>Yes</v>
      </c>
      <c r="AI381">
        <f t="shared" si="165"/>
        <v>1</v>
      </c>
      <c r="AJ381">
        <f t="shared" si="166"/>
        <v>1.000381</v>
      </c>
      <c r="AK381" t="str">
        <f t="shared" si="167"/>
        <v/>
      </c>
      <c r="AL381" t="str">
        <f>IF($A381="","",INDEX(games!$J:$J,ROW())&amp;"")</f>
        <v>https://store.steampowered.com/app/1295630/Helskate/</v>
      </c>
    </row>
    <row r="382" spans="1:38" x14ac:dyDescent="0.25">
      <c r="A382" t="str">
        <f>IF(TRIM(INDEX(games!$A:$A,ROW()))="","",TRIM(INDEX(games!$A:$A,ROW())))</f>
        <v>Heretic's Fork</v>
      </c>
      <c r="B382">
        <f>IF(OR($A382="",INDEX(games!$B:$B,ROW())=""),"",INDEX(games!$B:$B,ROW()))</f>
        <v>2023</v>
      </c>
      <c r="C382" t="str">
        <f>IF(OR($A382="",INDEX(games!$C:$C,ROW())=""),"",INDEX(games!$C:$C,ROW()))</f>
        <v>Action</v>
      </c>
      <c r="D382">
        <f t="shared" si="140"/>
        <v>2</v>
      </c>
      <c r="E382">
        <f t="shared" si="141"/>
        <v>1</v>
      </c>
      <c r="F382">
        <f t="shared" si="142"/>
        <v>8</v>
      </c>
      <c r="G382">
        <f t="shared" si="143"/>
        <v>2023</v>
      </c>
      <c r="H382">
        <f t="shared" si="144"/>
        <v>1.1839999999999999</v>
      </c>
      <c r="I382" t="e">
        <f t="shared" si="145"/>
        <v>#N/A</v>
      </c>
      <c r="J382" t="e">
        <f t="shared" si="146"/>
        <v>#N/A</v>
      </c>
      <c r="K382" t="e">
        <f t="shared" si="147"/>
        <v>#N/A</v>
      </c>
      <c r="L382" t="e">
        <f t="shared" si="148"/>
        <v>#N/A</v>
      </c>
      <c r="M382" t="e">
        <f t="shared" si="149"/>
        <v>#N/A</v>
      </c>
      <c r="N382" t="e">
        <f t="shared" si="150"/>
        <v>#N/A</v>
      </c>
      <c r="O382">
        <f t="shared" si="151"/>
        <v>2.0003820000000001</v>
      </c>
      <c r="P382" t="str">
        <f>IF(OR($A382="",INDEX(games!$H:$H,ROW())=""),"",INDEX(games!$H:$H,ROW()))</f>
        <v>Yes</v>
      </c>
      <c r="Q382">
        <f t="shared" si="152"/>
        <v>2.0003820000000001</v>
      </c>
      <c r="T382">
        <f t="shared" si="153"/>
        <v>2019</v>
      </c>
      <c r="U382">
        <f t="shared" si="154"/>
        <v>2025</v>
      </c>
      <c r="V382">
        <f t="shared" si="155"/>
        <v>6</v>
      </c>
      <c r="W382" t="str">
        <f>IF(TRIM(INDEX(connections!$A:$A,ROW()))="","",TRIM(INDEX(connections!$A:$A,ROW())))</f>
        <v>Dicey Dungeons</v>
      </c>
      <c r="X382" t="str">
        <f>IF($W382="","",TRIM(INDEX(connections!$B:$B,ROW())))</f>
        <v>Dicealot</v>
      </c>
      <c r="Y382">
        <f t="shared" si="156"/>
        <v>226</v>
      </c>
      <c r="Z382">
        <f t="shared" si="157"/>
        <v>222</v>
      </c>
      <c r="AA382" t="str">
        <f t="shared" si="158"/>
        <v>Yes</v>
      </c>
      <c r="AB382" t="str">
        <f t="shared" si="159"/>
        <v/>
      </c>
      <c r="AC382" t="str">
        <f t="shared" si="160"/>
        <v/>
      </c>
      <c r="AD382">
        <f t="shared" si="161"/>
        <v>0</v>
      </c>
      <c r="AE382" t="str">
        <f t="shared" si="162"/>
        <v/>
      </c>
      <c r="AG382">
        <f t="shared" si="163"/>
        <v>2</v>
      </c>
      <c r="AH382" t="str">
        <f t="shared" si="164"/>
        <v>Yes</v>
      </c>
      <c r="AI382">
        <f t="shared" si="165"/>
        <v>2</v>
      </c>
      <c r="AJ382">
        <f t="shared" si="166"/>
        <v>2.0003820000000001</v>
      </c>
      <c r="AK382" t="str">
        <f t="shared" si="167"/>
        <v/>
      </c>
      <c r="AL382" t="str">
        <f>IF($A382="","",INDEX(games!$J:$J,ROW())&amp;"")</f>
        <v>https://store.steampowered.com/app/2181610/Heretics_Fork/</v>
      </c>
    </row>
    <row r="383" spans="1:38" x14ac:dyDescent="0.25">
      <c r="A383" t="str">
        <f>IF(TRIM(INDEX(games!$A:$A,ROW()))="","",TRIM(INDEX(games!$A:$A,ROW())))</f>
        <v>Heroes of Hammerwatch</v>
      </c>
      <c r="B383">
        <f>IF(OR($A383="",INDEX(games!$B:$B,ROW())=""),"",INDEX(games!$B:$B,ROW()))</f>
        <v>2018</v>
      </c>
      <c r="C383" t="str">
        <f>IF(OR($A383="",INDEX(games!$C:$C,ROW())=""),"",INDEX(games!$C:$C,ROW()))</f>
        <v>Action</v>
      </c>
      <c r="D383">
        <f t="shared" si="140"/>
        <v>3</v>
      </c>
      <c r="E383">
        <f t="shared" si="141"/>
        <v>1</v>
      </c>
      <c r="F383">
        <f t="shared" si="142"/>
        <v>9</v>
      </c>
      <c r="G383">
        <f t="shared" si="143"/>
        <v>2018</v>
      </c>
      <c r="H383">
        <f t="shared" si="144"/>
        <v>1.2070000000000001</v>
      </c>
      <c r="I383" t="e">
        <f t="shared" si="145"/>
        <v>#N/A</v>
      </c>
      <c r="J383" t="e">
        <f t="shared" si="146"/>
        <v>#N/A</v>
      </c>
      <c r="K383" t="e">
        <f t="shared" si="147"/>
        <v>#N/A</v>
      </c>
      <c r="L383" t="e">
        <f t="shared" si="148"/>
        <v>#N/A</v>
      </c>
      <c r="M383" t="e">
        <f t="shared" si="149"/>
        <v>#N/A</v>
      </c>
      <c r="N383" t="e">
        <f t="shared" si="150"/>
        <v>#N/A</v>
      </c>
      <c r="O383">
        <f t="shared" si="151"/>
        <v>3.0003829999999998</v>
      </c>
      <c r="P383" t="str">
        <f>IF(OR($A383="",INDEX(games!$H:$H,ROW())=""),"",INDEX(games!$H:$H,ROW()))</f>
        <v>Yes</v>
      </c>
      <c r="Q383">
        <f t="shared" si="152"/>
        <v>3.0003829999999998</v>
      </c>
      <c r="T383">
        <f t="shared" si="153"/>
        <v>2021</v>
      </c>
      <c r="U383">
        <f t="shared" si="154"/>
        <v>2025</v>
      </c>
      <c r="V383">
        <f t="shared" si="155"/>
        <v>4</v>
      </c>
      <c r="W383" t="str">
        <f>IF(TRIM(INDEX(connections!$A:$A,ROW()))="","",TRIM(INDEX(connections!$A:$A,ROW())))</f>
        <v>Inscryption</v>
      </c>
      <c r="X383" t="str">
        <f>IF($W383="","",TRIM(INDEX(connections!$B:$B,ROW())))</f>
        <v>Dicealot</v>
      </c>
      <c r="Y383">
        <f t="shared" si="156"/>
        <v>406</v>
      </c>
      <c r="Z383">
        <f t="shared" si="157"/>
        <v>222</v>
      </c>
      <c r="AA383" t="str">
        <f t="shared" si="158"/>
        <v>Yes</v>
      </c>
      <c r="AB383" t="str">
        <f t="shared" si="159"/>
        <v/>
      </c>
      <c r="AC383" t="str">
        <f t="shared" si="160"/>
        <v/>
      </c>
      <c r="AD383">
        <f t="shared" si="161"/>
        <v>0</v>
      </c>
      <c r="AE383" t="str">
        <f t="shared" si="162"/>
        <v/>
      </c>
      <c r="AG383">
        <f t="shared" si="163"/>
        <v>1</v>
      </c>
      <c r="AH383" t="str">
        <f t="shared" si="164"/>
        <v/>
      </c>
      <c r="AI383" t="str">
        <f t="shared" si="165"/>
        <v/>
      </c>
      <c r="AJ383" t="str">
        <f t="shared" si="166"/>
        <v/>
      </c>
      <c r="AK383" t="str">
        <f t="shared" si="167"/>
        <v/>
      </c>
      <c r="AL383" t="str">
        <f>IF($A383="","",INDEX(games!$J:$J,ROW())&amp;"")</f>
        <v>https://store.steampowered.com/app/677120/Heroes_of_Hammerwatch/</v>
      </c>
    </row>
    <row r="384" spans="1:38" x14ac:dyDescent="0.25">
      <c r="A384" t="str">
        <f>IF(TRIM(INDEX(games!$A:$A,ROW()))="","",TRIM(INDEX(games!$A:$A,ROW())))</f>
        <v>Heroes of Hammerwatch II</v>
      </c>
      <c r="B384">
        <f>IF(OR($A384="",INDEX(games!$B:$B,ROW())=""),"",INDEX(games!$B:$B,ROW()))</f>
        <v>2025</v>
      </c>
      <c r="C384" t="str">
        <f>IF(OR($A384="",INDEX(games!$C:$C,ROW())=""),"",INDEX(games!$C:$C,ROW()))</f>
        <v>Action</v>
      </c>
      <c r="D384">
        <f t="shared" si="140"/>
        <v>1</v>
      </c>
      <c r="E384">
        <f t="shared" si="141"/>
        <v>1</v>
      </c>
      <c r="F384">
        <f t="shared" si="142"/>
        <v>10</v>
      </c>
      <c r="G384">
        <f t="shared" si="143"/>
        <v>2025</v>
      </c>
      <c r="H384">
        <f t="shared" si="144"/>
        <v>1.23</v>
      </c>
      <c r="I384" t="e">
        <f t="shared" si="145"/>
        <v>#N/A</v>
      </c>
      <c r="J384" t="e">
        <f t="shared" si="146"/>
        <v>#N/A</v>
      </c>
      <c r="K384" t="e">
        <f t="shared" si="147"/>
        <v>#N/A</v>
      </c>
      <c r="L384" t="e">
        <f t="shared" si="148"/>
        <v>#N/A</v>
      </c>
      <c r="M384" t="e">
        <f t="shared" si="149"/>
        <v>#N/A</v>
      </c>
      <c r="N384" t="e">
        <f t="shared" si="150"/>
        <v>#N/A</v>
      </c>
      <c r="O384">
        <f t="shared" si="151"/>
        <v>1.0003839999999999</v>
      </c>
      <c r="P384" t="str">
        <f>IF(OR($A384="",INDEX(games!$H:$H,ROW())=""),"",INDEX(games!$H:$H,ROW()))</f>
        <v>Yes</v>
      </c>
      <c r="Q384">
        <f t="shared" si="152"/>
        <v>1.0003839999999999</v>
      </c>
      <c r="T384">
        <f t="shared" si="153"/>
        <v>2020</v>
      </c>
      <c r="U384">
        <f t="shared" si="154"/>
        <v>2025</v>
      </c>
      <c r="V384">
        <f t="shared" si="155"/>
        <v>5</v>
      </c>
      <c r="W384" t="str">
        <f>IF(TRIM(INDEX(connections!$A:$A,ROW()))="","",TRIM(INDEX(connections!$A:$A,ROW())))</f>
        <v>Monster Train</v>
      </c>
      <c r="X384" t="str">
        <f>IF($W384="","",TRIM(INDEX(connections!$B:$B,ROW())))</f>
        <v>Dicealot</v>
      </c>
      <c r="Y384">
        <f t="shared" si="156"/>
        <v>498</v>
      </c>
      <c r="Z384">
        <f t="shared" si="157"/>
        <v>222</v>
      </c>
      <c r="AA384" t="str">
        <f t="shared" si="158"/>
        <v>Yes</v>
      </c>
      <c r="AB384" t="str">
        <f t="shared" si="159"/>
        <v/>
      </c>
      <c r="AC384" t="str">
        <f t="shared" si="160"/>
        <v/>
      </c>
      <c r="AD384">
        <f t="shared" si="161"/>
        <v>0</v>
      </c>
      <c r="AE384" t="str">
        <f t="shared" si="162"/>
        <v/>
      </c>
      <c r="AG384">
        <f t="shared" si="163"/>
        <v>1</v>
      </c>
      <c r="AH384" t="str">
        <f t="shared" si="164"/>
        <v/>
      </c>
      <c r="AI384" t="str">
        <f t="shared" si="165"/>
        <v/>
      </c>
      <c r="AJ384" t="str">
        <f t="shared" si="166"/>
        <v/>
      </c>
      <c r="AK384" t="str">
        <f t="shared" si="167"/>
        <v/>
      </c>
      <c r="AL384" t="str">
        <f>IF($A384="","",INDEX(games!$J:$J,ROW())&amp;"")</f>
        <v>https://store.steampowered.com/app/619820/Heroes_of_Hammerwatch_II/</v>
      </c>
    </row>
    <row r="385" spans="1:38" x14ac:dyDescent="0.25">
      <c r="A385" t="str">
        <f>IF(TRIM(INDEX(games!$A:$A,ROW()))="","",TRIM(INDEX(games!$A:$A,ROW())))</f>
        <v>Hexagod</v>
      </c>
      <c r="B385">
        <f>IF(OR($A385="",INDEX(games!$B:$B,ROW())=""),"",INDEX(games!$B:$B,ROW()))</f>
        <v>2025</v>
      </c>
      <c r="C385" t="str">
        <f>IF(OR($A385="",INDEX(games!$C:$C,ROW())=""),"",INDEX(games!$C:$C,ROW()))</f>
        <v>Strategy</v>
      </c>
      <c r="D385">
        <f t="shared" si="140"/>
        <v>1</v>
      </c>
      <c r="E385">
        <f t="shared" si="141"/>
        <v>2</v>
      </c>
      <c r="F385">
        <f t="shared" si="142"/>
        <v>11</v>
      </c>
      <c r="G385" t="e">
        <f t="shared" si="143"/>
        <v>#N/A</v>
      </c>
      <c r="H385" t="e">
        <f t="shared" si="144"/>
        <v>#N/A</v>
      </c>
      <c r="I385">
        <f t="shared" si="145"/>
        <v>2025</v>
      </c>
      <c r="J385">
        <f t="shared" si="146"/>
        <v>2.2530000000000001</v>
      </c>
      <c r="K385" t="e">
        <f t="shared" si="147"/>
        <v>#N/A</v>
      </c>
      <c r="L385" t="e">
        <f t="shared" si="148"/>
        <v>#N/A</v>
      </c>
      <c r="M385" t="e">
        <f t="shared" si="149"/>
        <v>#N/A</v>
      </c>
      <c r="N385" t="e">
        <f t="shared" si="150"/>
        <v>#N/A</v>
      </c>
      <c r="O385">
        <f t="shared" si="151"/>
        <v>1.0003850000000001</v>
      </c>
      <c r="P385" t="str">
        <f>IF(OR($A385="",INDEX(games!$H:$H,ROW())=""),"",INDEX(games!$H:$H,ROW()))</f>
        <v/>
      </c>
      <c r="Q385" t="str">
        <f t="shared" si="152"/>
        <v/>
      </c>
      <c r="T385">
        <f t="shared" si="153"/>
        <v>2017</v>
      </c>
      <c r="U385">
        <f t="shared" si="154"/>
        <v>2025</v>
      </c>
      <c r="V385">
        <f t="shared" si="155"/>
        <v>8</v>
      </c>
      <c r="W385" t="str">
        <f>IF(TRIM(INDEX(connections!$A:$A,ROW()))="","",TRIM(INDEX(connections!$A:$A,ROW())))</f>
        <v>Slay the Spire</v>
      </c>
      <c r="X385" t="str">
        <f>IF($W385="","",TRIM(INDEX(connections!$B:$B,ROW())))</f>
        <v>Dicealot</v>
      </c>
      <c r="Y385">
        <f t="shared" si="156"/>
        <v>735</v>
      </c>
      <c r="Z385">
        <f t="shared" si="157"/>
        <v>222</v>
      </c>
      <c r="AA385" t="str">
        <f t="shared" si="158"/>
        <v>Yes</v>
      </c>
      <c r="AB385" t="str">
        <f t="shared" si="159"/>
        <v/>
      </c>
      <c r="AC385" t="str">
        <f t="shared" si="160"/>
        <v/>
      </c>
      <c r="AD385">
        <f t="shared" si="161"/>
        <v>0</v>
      </c>
      <c r="AE385" t="str">
        <f t="shared" si="162"/>
        <v/>
      </c>
      <c r="AG385">
        <f t="shared" si="163"/>
        <v>1</v>
      </c>
      <c r="AH385" t="str">
        <f t="shared" si="164"/>
        <v/>
      </c>
      <c r="AI385" t="str">
        <f t="shared" si="165"/>
        <v/>
      </c>
      <c r="AJ385" t="str">
        <f t="shared" si="166"/>
        <v/>
      </c>
      <c r="AK385">
        <f t="shared" si="167"/>
        <v>1.0003850000000001</v>
      </c>
      <c r="AL385" t="str">
        <f>IF($A385="","",INDEX(games!$J:$J,ROW())&amp;"")</f>
        <v>https://store.steampowered.com/app/3059390/Hexagod/</v>
      </c>
    </row>
    <row r="386" spans="1:38" x14ac:dyDescent="0.25">
      <c r="A386" t="str">
        <f>IF(TRIM(INDEX(games!$A:$A,ROW()))="","",TRIM(INDEX(games!$A:$A,ROW())))</f>
        <v>Hive Blight</v>
      </c>
      <c r="B386">
        <f>IF(OR($A386="",INDEX(games!$B:$B,ROW())=""),"",INDEX(games!$B:$B,ROW()))</f>
        <v>2026</v>
      </c>
      <c r="C386" t="str">
        <f>IF(OR($A386="",INDEX(games!$C:$C,ROW())=""),"",INDEX(games!$C:$C,ROW()))</f>
        <v>Strategy</v>
      </c>
      <c r="D386">
        <f t="shared" ref="D386:D449" si="168">IF($A386="","",COUNTIF($W$2:$W$2500,$A386)+COUNTIF($X$2:$X$2500,$A386))</f>
        <v>2</v>
      </c>
      <c r="E386">
        <f t="shared" ref="E386:E449" si="169">IF($A386="","",IFERROR(MATCH($C386,$R$2:$R$5,0),0))</f>
        <v>2</v>
      </c>
      <c r="F386">
        <f t="shared" ref="F386:F449" si="170">IF($A386="","",MOD(ROW(),34))</f>
        <v>12</v>
      </c>
      <c r="G386" t="e">
        <f t="shared" ref="G386:G449" si="171">IF($A386="",NA(),IF($C386="Action",$B386,NA()))</f>
        <v>#N/A</v>
      </c>
      <c r="H386" t="e">
        <f t="shared" ref="H386:H449" si="172">IF($A386="",NA(),IF($C386="Action",1+$F386*0.023,NA()))</f>
        <v>#N/A</v>
      </c>
      <c r="I386">
        <f t="shared" ref="I386:I449" si="173">IF($A386="",NA(),IF($C386="Strategy",$B386,NA()))</f>
        <v>2026</v>
      </c>
      <c r="J386">
        <f t="shared" ref="J386:J449" si="174">IF($A386="",NA(),IF($C386="Strategy",2+$F386*0.023,NA()))</f>
        <v>2.2759999999999998</v>
      </c>
      <c r="K386" t="e">
        <f t="shared" ref="K386:K449" si="175">IF($A386="",NA(),IF($C386="Deckbuilder",$B386,NA()))</f>
        <v>#N/A</v>
      </c>
      <c r="L386" t="e">
        <f t="shared" ref="L386:L449" si="176">IF($A386="",NA(),IF($C386="Deckbuilder",3+$F386*0.023,NA()))</f>
        <v>#N/A</v>
      </c>
      <c r="M386" t="e">
        <f t="shared" ref="M386:M449" si="177">IF($A386="",NA(),IF($C386="Traditional",$B386,NA()))</f>
        <v>#N/A</v>
      </c>
      <c r="N386" t="e">
        <f t="shared" ref="N386:N449" si="178">IF($A386="",NA(),IF($C386="Traditional",4+$F386*0.023,NA()))</f>
        <v>#N/A</v>
      </c>
      <c r="O386">
        <f t="shared" ref="O386:O449" si="179">IF($A386="","",$D386+ROW()/1000000)</f>
        <v>2.0003860000000002</v>
      </c>
      <c r="P386" t="str">
        <f>IF(OR($A386="",INDEX(games!$H:$H,ROW())=""),"",INDEX(games!$H:$H,ROW()))</f>
        <v/>
      </c>
      <c r="Q386" t="str">
        <f t="shared" ref="Q386:Q449" si="180">IF(OR($A386="",$P386&lt;&gt;"Yes"),"",$D386+ROW()/1000000)</f>
        <v/>
      </c>
      <c r="T386">
        <f t="shared" ref="T386:T449" si="181">IF($Y386="","",INDEX($B$2:$B$1500,$Y386))</f>
        <v>2012</v>
      </c>
      <c r="U386">
        <f t="shared" ref="U386:U449" si="182">IF($Z386="","",INDEX($B$2:$B$1500,$Z386))</f>
        <v>2024</v>
      </c>
      <c r="V386">
        <f t="shared" ref="V386:V449" si="183">IF(OR($T386="",$U386=""),"",$U386-$T386)</f>
        <v>12</v>
      </c>
      <c r="W386" t="str">
        <f>IF(TRIM(INDEX(connections!$A:$A,ROW()))="","",TRIM(INDEX(connections!$A:$A,ROW())))</f>
        <v>FTL</v>
      </c>
      <c r="X386" t="str">
        <f>IF($W386="","",TRIM(INDEX(connections!$B:$B,ROW())))</f>
        <v>Dicefolk</v>
      </c>
      <c r="Y386">
        <f t="shared" ref="Y386:Y449" si="184">IF($W386="","",IFERROR(MATCH($W386,$A$2:$A$1500,0),""))</f>
        <v>311</v>
      </c>
      <c r="Z386">
        <f t="shared" ref="Z386:Z449" si="185">IF($X386="","",IFERROR(MATCH($X386,$A$2:$A$1500,0),""))</f>
        <v>223</v>
      </c>
      <c r="AA386" t="str">
        <f t="shared" ref="AA386:AA449" si="186">IF($Y386="","",INDEX($P$2:$P$1500,$Y386))</f>
        <v>Yes</v>
      </c>
      <c r="AB386" t="str">
        <f t="shared" ref="AB386:AB449" si="187">IF($Z386="","",INDEX($P$2:$P$1500,$Z386))</f>
        <v>Yes</v>
      </c>
      <c r="AC386">
        <f t="shared" ref="AC386:AC449" si="188">IF(AND($AA386="Yes",$AB386="Yes"),1,"")</f>
        <v>1</v>
      </c>
      <c r="AD386">
        <f t="shared" ref="AD386:AD449" si="189">IF(OR($Y386="",$Z386=""),"",IF(INDEX($C$2:$C$1500,$Y386)=INDEX($C$2:$C$1500,$Z386),0,1))</f>
        <v>1</v>
      </c>
      <c r="AE386" t="str">
        <f t="shared" ref="AE386:AE449" si="190">IF($AC386&lt;&gt;1,"",IF(AND(INDEX($AG$2:$AG$1500,$Y386)=1,INDEX($AG$2:$AG$1500,$Z386)=1),1,""))</f>
        <v/>
      </c>
      <c r="AG386">
        <f t="shared" ref="AG386:AG449" si="191">IF($A386="","",COUNTIFS($W$2:$W$2500,$A386,$AB$2:$AB$2500,"Yes")+COUNTIFS($X$2:$X$2500,$A386,$AA$2:$AA$2500,"Yes"))</f>
        <v>2</v>
      </c>
      <c r="AH386" t="str">
        <f t="shared" ref="AH386:AH449" si="192">IF(OR($P386&lt;&gt;"Yes",N($AG386)=0),"",IF(AND($AG386=1,COUNTIFS($W$2:$W$2500,$A386,$AE$2:$AE$2500,1)+COUNTIFS($X$2:$X$2500,$A386,$AE$2:$AE$2500,1)&gt;0),"","Yes"))</f>
        <v/>
      </c>
      <c r="AI386" t="str">
        <f t="shared" ref="AI386:AI449" si="193">IF($AH386="Yes",$AG386,"")</f>
        <v/>
      </c>
      <c r="AJ386" t="str">
        <f t="shared" ref="AJ386:AJ449" si="194">IF($AI386="","",$AI386+ROW()/1000000)</f>
        <v/>
      </c>
      <c r="AK386">
        <f t="shared" ref="AK386:AK449" si="195">IF(OR($A386="",$P386="Yes",N($AG386)=0),"",$AG386+ROW()/1000000)</f>
        <v>2.0003860000000002</v>
      </c>
      <c r="AL386" t="str">
        <f>IF($A386="","",INDEX(games!$J:$J,ROW())&amp;"")</f>
        <v/>
      </c>
    </row>
    <row r="387" spans="1:38" x14ac:dyDescent="0.25">
      <c r="A387" t="str">
        <f>IF(TRIM(INDEX(games!$A:$A,ROW()))="","",TRIM(INDEX(games!$A:$A,ROW())))</f>
        <v>HoloCure: Save the Fans!</v>
      </c>
      <c r="B387">
        <f>IF(OR($A387="",INDEX(games!$B:$B,ROW())=""),"",INDEX(games!$B:$B,ROW()))</f>
        <v>2023</v>
      </c>
      <c r="C387" t="str">
        <f>IF(OR($A387="",INDEX(games!$C:$C,ROW())=""),"",INDEX(games!$C:$C,ROW()))</f>
        <v>Action</v>
      </c>
      <c r="D387">
        <f t="shared" si="168"/>
        <v>2</v>
      </c>
      <c r="E387">
        <f t="shared" si="169"/>
        <v>1</v>
      </c>
      <c r="F387">
        <f t="shared" si="170"/>
        <v>13</v>
      </c>
      <c r="G387">
        <f t="shared" si="171"/>
        <v>2023</v>
      </c>
      <c r="H387">
        <f t="shared" si="172"/>
        <v>1.2989999999999999</v>
      </c>
      <c r="I387" t="e">
        <f t="shared" si="173"/>
        <v>#N/A</v>
      </c>
      <c r="J387" t="e">
        <f t="shared" si="174"/>
        <v>#N/A</v>
      </c>
      <c r="K387" t="e">
        <f t="shared" si="175"/>
        <v>#N/A</v>
      </c>
      <c r="L387" t="e">
        <f t="shared" si="176"/>
        <v>#N/A</v>
      </c>
      <c r="M387" t="e">
        <f t="shared" si="177"/>
        <v>#N/A</v>
      </c>
      <c r="N387" t="e">
        <f t="shared" si="178"/>
        <v>#N/A</v>
      </c>
      <c r="O387">
        <f t="shared" si="179"/>
        <v>2.0003869999999999</v>
      </c>
      <c r="P387" t="str">
        <f>IF(OR($A387="",INDEX(games!$H:$H,ROW())=""),"",INDEX(games!$H:$H,ROW()))</f>
        <v>Yes</v>
      </c>
      <c r="Q387">
        <f t="shared" si="180"/>
        <v>2.0003869999999999</v>
      </c>
      <c r="T387">
        <f t="shared" si="181"/>
        <v>2018</v>
      </c>
      <c r="U387">
        <f t="shared" si="182"/>
        <v>2024</v>
      </c>
      <c r="V387">
        <f t="shared" si="183"/>
        <v>6</v>
      </c>
      <c r="W387" t="str">
        <f>IF(TRIM(INDEX(connections!$A:$A,ROW()))="","",TRIM(INDEX(connections!$A:$A,ROW())))</f>
        <v>Into the Breach</v>
      </c>
      <c r="X387" t="str">
        <f>IF($W387="","",TRIM(INDEX(connections!$B:$B,ROW())))</f>
        <v>Dicefolk</v>
      </c>
      <c r="Y387">
        <f t="shared" si="184"/>
        <v>409</v>
      </c>
      <c r="Z387">
        <f t="shared" si="185"/>
        <v>223</v>
      </c>
      <c r="AA387" t="str">
        <f t="shared" si="186"/>
        <v>Yes</v>
      </c>
      <c r="AB387" t="str">
        <f t="shared" si="187"/>
        <v>Yes</v>
      </c>
      <c r="AC387">
        <f t="shared" si="188"/>
        <v>1</v>
      </c>
      <c r="AD387">
        <f t="shared" si="189"/>
        <v>1</v>
      </c>
      <c r="AE387" t="str">
        <f t="shared" si="190"/>
        <v/>
      </c>
      <c r="AG387">
        <f t="shared" si="191"/>
        <v>1</v>
      </c>
      <c r="AH387" t="str">
        <f t="shared" si="192"/>
        <v>Yes</v>
      </c>
      <c r="AI387">
        <f t="shared" si="193"/>
        <v>1</v>
      </c>
      <c r="AJ387">
        <f t="shared" si="194"/>
        <v>1.0003869999999999</v>
      </c>
      <c r="AK387" t="str">
        <f t="shared" si="195"/>
        <v/>
      </c>
      <c r="AL387" t="str">
        <f>IF($A387="","",INDEX(games!$J:$J,ROW())&amp;"")</f>
        <v>https://store.steampowered.com/app/2420510/HoloCure__Save_the_Fans/</v>
      </c>
    </row>
    <row r="388" spans="1:38" x14ac:dyDescent="0.25">
      <c r="A388" t="str">
        <f>IF(TRIM(INDEX(games!$A:$A,ROW()))="","",TRIM(INDEX(games!$A:$A,ROW())))</f>
        <v>HoloDungeon: Koyori vs HollowLive in Honsha Tower</v>
      </c>
      <c r="B388">
        <f>IF(OR($A388="",INDEX(games!$B:$B,ROW())=""),"",INDEX(games!$B:$B,ROW()))</f>
        <v>2026</v>
      </c>
      <c r="C388" t="str">
        <f>IF(OR($A388="",INDEX(games!$C:$C,ROW())=""),"",INDEX(games!$C:$C,ROW()))</f>
        <v>Traditional</v>
      </c>
      <c r="D388">
        <f t="shared" si="168"/>
        <v>1</v>
      </c>
      <c r="E388">
        <f t="shared" si="169"/>
        <v>4</v>
      </c>
      <c r="F388">
        <f t="shared" si="170"/>
        <v>14</v>
      </c>
      <c r="G388" t="e">
        <f t="shared" si="171"/>
        <v>#N/A</v>
      </c>
      <c r="H388" t="e">
        <f t="shared" si="172"/>
        <v>#N/A</v>
      </c>
      <c r="I388" t="e">
        <f t="shared" si="173"/>
        <v>#N/A</v>
      </c>
      <c r="J388" t="e">
        <f t="shared" si="174"/>
        <v>#N/A</v>
      </c>
      <c r="K388" t="e">
        <f t="shared" si="175"/>
        <v>#N/A</v>
      </c>
      <c r="L388" t="e">
        <f t="shared" si="176"/>
        <v>#N/A</v>
      </c>
      <c r="M388">
        <f t="shared" si="177"/>
        <v>2026</v>
      </c>
      <c r="N388">
        <f t="shared" si="178"/>
        <v>4.3220000000000001</v>
      </c>
      <c r="O388">
        <f t="shared" si="179"/>
        <v>1.0003880000000001</v>
      </c>
      <c r="P388" t="str">
        <f>IF(OR($A388="",INDEX(games!$H:$H,ROW())=""),"",INDEX(games!$H:$H,ROW()))</f>
        <v/>
      </c>
      <c r="Q388" t="str">
        <f t="shared" si="180"/>
        <v/>
      </c>
      <c r="T388">
        <f t="shared" si="181"/>
        <v>2020</v>
      </c>
      <c r="U388">
        <f t="shared" si="182"/>
        <v>2024</v>
      </c>
      <c r="V388">
        <f t="shared" si="183"/>
        <v>4</v>
      </c>
      <c r="W388" t="str">
        <f>IF(TRIM(INDEX(connections!$A:$A,ROW()))="","",TRIM(INDEX(connections!$A:$A,ROW())))</f>
        <v>Monster Train</v>
      </c>
      <c r="X388" t="str">
        <f>IF($W388="","",TRIM(INDEX(connections!$B:$B,ROW())))</f>
        <v>Dicefolk</v>
      </c>
      <c r="Y388">
        <f t="shared" si="184"/>
        <v>498</v>
      </c>
      <c r="Z388">
        <f t="shared" si="185"/>
        <v>223</v>
      </c>
      <c r="AA388" t="str">
        <f t="shared" si="186"/>
        <v>Yes</v>
      </c>
      <c r="AB388" t="str">
        <f t="shared" si="187"/>
        <v>Yes</v>
      </c>
      <c r="AC388">
        <f t="shared" si="188"/>
        <v>1</v>
      </c>
      <c r="AD388">
        <f t="shared" si="189"/>
        <v>0</v>
      </c>
      <c r="AE388" t="str">
        <f t="shared" si="190"/>
        <v/>
      </c>
      <c r="AG388">
        <f t="shared" si="191"/>
        <v>1</v>
      </c>
      <c r="AH388" t="str">
        <f t="shared" si="192"/>
        <v/>
      </c>
      <c r="AI388" t="str">
        <f t="shared" si="193"/>
        <v/>
      </c>
      <c r="AJ388" t="str">
        <f t="shared" si="194"/>
        <v/>
      </c>
      <c r="AK388">
        <f t="shared" si="195"/>
        <v>1.0003880000000001</v>
      </c>
      <c r="AL388" t="str">
        <f>IF($A388="","",INDEX(games!$J:$J,ROW())&amp;"")</f>
        <v>https://store.steampowered.com/app/4215730/HoloDungeon_Koyori_vs_HollowLive_in_Honsha_Tower/</v>
      </c>
    </row>
    <row r="389" spans="1:38" x14ac:dyDescent="0.25">
      <c r="A389" t="str">
        <f>IF(TRIM(INDEX(games!$A:$A,ROW()))="","",TRIM(INDEX(games!$A:$A,ROW())))</f>
        <v>Hoplite</v>
      </c>
      <c r="B389">
        <f>IF(OR($A389="",INDEX(games!$B:$B,ROW())=""),"",INDEX(games!$B:$B,ROW()))</f>
        <v>2013</v>
      </c>
      <c r="C389" t="str">
        <f>IF(OR($A389="",INDEX(games!$C:$C,ROW())=""),"",INDEX(games!$C:$C,ROW()))</f>
        <v>Traditional</v>
      </c>
      <c r="D389">
        <f t="shared" si="168"/>
        <v>4</v>
      </c>
      <c r="E389">
        <f t="shared" si="169"/>
        <v>4</v>
      </c>
      <c r="F389">
        <f t="shared" si="170"/>
        <v>15</v>
      </c>
      <c r="G389" t="e">
        <f t="shared" si="171"/>
        <v>#N/A</v>
      </c>
      <c r="H389" t="e">
        <f t="shared" si="172"/>
        <v>#N/A</v>
      </c>
      <c r="I389" t="e">
        <f t="shared" si="173"/>
        <v>#N/A</v>
      </c>
      <c r="J389" t="e">
        <f t="shared" si="174"/>
        <v>#N/A</v>
      </c>
      <c r="K389" t="e">
        <f t="shared" si="175"/>
        <v>#N/A</v>
      </c>
      <c r="L389" t="e">
        <f t="shared" si="176"/>
        <v>#N/A</v>
      </c>
      <c r="M389">
        <f t="shared" si="177"/>
        <v>2013</v>
      </c>
      <c r="N389">
        <f t="shared" si="178"/>
        <v>4.3449999999999998</v>
      </c>
      <c r="O389">
        <f t="shared" si="179"/>
        <v>4.0003890000000002</v>
      </c>
      <c r="P389" t="str">
        <f>IF(OR($A389="",INDEX(games!$H:$H,ROW())=""),"",INDEX(games!$H:$H,ROW()))</f>
        <v>Yes</v>
      </c>
      <c r="Q389">
        <f t="shared" si="180"/>
        <v>4.0003890000000002</v>
      </c>
      <c r="T389">
        <f t="shared" si="181"/>
        <v>2021</v>
      </c>
      <c r="U389">
        <f t="shared" si="182"/>
        <v>2024</v>
      </c>
      <c r="V389">
        <f t="shared" si="183"/>
        <v>3</v>
      </c>
      <c r="W389" t="str">
        <f>IF(TRIM(INDEX(connections!$A:$A,ROW()))="","",TRIM(INDEX(connections!$A:$A,ROW())))</f>
        <v>Roguebook</v>
      </c>
      <c r="X389" t="str">
        <f>IF($W389="","",TRIM(INDEX(connections!$B:$B,ROW())))</f>
        <v>Dicefolk</v>
      </c>
      <c r="Y389">
        <f t="shared" si="184"/>
        <v>676</v>
      </c>
      <c r="Z389">
        <f t="shared" si="185"/>
        <v>223</v>
      </c>
      <c r="AA389" t="str">
        <f t="shared" si="186"/>
        <v>Yes</v>
      </c>
      <c r="AB389" t="str">
        <f t="shared" si="187"/>
        <v>Yes</v>
      </c>
      <c r="AC389">
        <f t="shared" si="188"/>
        <v>1</v>
      </c>
      <c r="AD389">
        <f t="shared" si="189"/>
        <v>0</v>
      </c>
      <c r="AE389" t="str">
        <f t="shared" si="190"/>
        <v/>
      </c>
      <c r="AG389">
        <f t="shared" si="191"/>
        <v>3</v>
      </c>
      <c r="AH389" t="str">
        <f t="shared" si="192"/>
        <v>Yes</v>
      </c>
      <c r="AI389">
        <f t="shared" si="193"/>
        <v>3</v>
      </c>
      <c r="AJ389">
        <f t="shared" si="194"/>
        <v>3.0003890000000002</v>
      </c>
      <c r="AK389" t="str">
        <f t="shared" si="195"/>
        <v/>
      </c>
      <c r="AL389" t="str">
        <f>IF($A389="","",INDEX(games!$J:$J,ROW())&amp;"")</f>
        <v/>
      </c>
    </row>
    <row r="390" spans="1:38" x14ac:dyDescent="0.25">
      <c r="A390" t="str">
        <f>IF(TRIM(INDEX(games!$A:$A,ROW()))="","",TRIM(INDEX(games!$A:$A,ROW())))</f>
        <v>House of Necrosis</v>
      </c>
      <c r="B390">
        <f>IF(OR($A390="",INDEX(games!$B:$B,ROW())=""),"",INDEX(games!$B:$B,ROW()))</f>
        <v>2025</v>
      </c>
      <c r="C390" t="str">
        <f>IF(OR($A390="",INDEX(games!$C:$C,ROW())=""),"",INDEX(games!$C:$C,ROW()))</f>
        <v>Traditional</v>
      </c>
      <c r="D390">
        <f t="shared" si="168"/>
        <v>2</v>
      </c>
      <c r="E390">
        <f t="shared" si="169"/>
        <v>4</v>
      </c>
      <c r="F390">
        <f t="shared" si="170"/>
        <v>16</v>
      </c>
      <c r="G390" t="e">
        <f t="shared" si="171"/>
        <v>#N/A</v>
      </c>
      <c r="H390" t="e">
        <f t="shared" si="172"/>
        <v>#N/A</v>
      </c>
      <c r="I390" t="e">
        <f t="shared" si="173"/>
        <v>#N/A</v>
      </c>
      <c r="J390" t="e">
        <f t="shared" si="174"/>
        <v>#N/A</v>
      </c>
      <c r="K390" t="e">
        <f t="shared" si="175"/>
        <v>#N/A</v>
      </c>
      <c r="L390" t="e">
        <f t="shared" si="176"/>
        <v>#N/A</v>
      </c>
      <c r="M390">
        <f t="shared" si="177"/>
        <v>2025</v>
      </c>
      <c r="N390">
        <f t="shared" si="178"/>
        <v>4.3680000000000003</v>
      </c>
      <c r="O390">
        <f t="shared" si="179"/>
        <v>2.0003899999999999</v>
      </c>
      <c r="P390" t="str">
        <f>IF(OR($A390="",INDEX(games!$H:$H,ROW())=""),"",INDEX(games!$H:$H,ROW()))</f>
        <v/>
      </c>
      <c r="Q390" t="str">
        <f t="shared" si="180"/>
        <v/>
      </c>
      <c r="T390">
        <f t="shared" si="181"/>
        <v>2017</v>
      </c>
      <c r="U390">
        <f t="shared" si="182"/>
        <v>2024</v>
      </c>
      <c r="V390">
        <f t="shared" si="183"/>
        <v>7</v>
      </c>
      <c r="W390" t="str">
        <f>IF(TRIM(INDEX(connections!$A:$A,ROW()))="","",TRIM(INDEX(connections!$A:$A,ROW())))</f>
        <v>Slay the Spire</v>
      </c>
      <c r="X390" t="str">
        <f>IF($W390="","",TRIM(INDEX(connections!$B:$B,ROW())))</f>
        <v>Dicefolk</v>
      </c>
      <c r="Y390">
        <f t="shared" si="184"/>
        <v>735</v>
      </c>
      <c r="Z390">
        <f t="shared" si="185"/>
        <v>223</v>
      </c>
      <c r="AA390" t="str">
        <f t="shared" si="186"/>
        <v>Yes</v>
      </c>
      <c r="AB390" t="str">
        <f t="shared" si="187"/>
        <v>Yes</v>
      </c>
      <c r="AC390">
        <f t="shared" si="188"/>
        <v>1</v>
      </c>
      <c r="AD390">
        <f t="shared" si="189"/>
        <v>0</v>
      </c>
      <c r="AE390" t="str">
        <f t="shared" si="190"/>
        <v/>
      </c>
      <c r="AG390">
        <f t="shared" si="191"/>
        <v>2</v>
      </c>
      <c r="AH390" t="str">
        <f t="shared" si="192"/>
        <v/>
      </c>
      <c r="AI390" t="str">
        <f t="shared" si="193"/>
        <v/>
      </c>
      <c r="AJ390" t="str">
        <f t="shared" si="194"/>
        <v/>
      </c>
      <c r="AK390">
        <f t="shared" si="195"/>
        <v>2.0003899999999999</v>
      </c>
      <c r="AL390" t="str">
        <f>IF($A390="","",INDEX(games!$J:$J,ROW())&amp;"")</f>
        <v/>
      </c>
    </row>
    <row r="391" spans="1:38" x14ac:dyDescent="0.25">
      <c r="A391" t="str">
        <f>IF(TRIM(INDEX(games!$A:$A,ROW()))="","",TRIM(INDEX(games!$A:$A,ROW())))</f>
        <v>How Many Dudes?</v>
      </c>
      <c r="B391">
        <f>IF(OR($A391="",INDEX(games!$B:$B,ROW())=""),"",INDEX(games!$B:$B,ROW()))</f>
        <v>2026</v>
      </c>
      <c r="C391" t="str">
        <f>IF(OR($A391="",INDEX(games!$C:$C,ROW())=""),"",INDEX(games!$C:$C,ROW()))</f>
        <v>Action</v>
      </c>
      <c r="D391">
        <f t="shared" si="168"/>
        <v>2</v>
      </c>
      <c r="E391">
        <f t="shared" si="169"/>
        <v>1</v>
      </c>
      <c r="F391">
        <f t="shared" si="170"/>
        <v>17</v>
      </c>
      <c r="G391">
        <f t="shared" si="171"/>
        <v>2026</v>
      </c>
      <c r="H391">
        <f t="shared" si="172"/>
        <v>1.391</v>
      </c>
      <c r="I391" t="e">
        <f t="shared" si="173"/>
        <v>#N/A</v>
      </c>
      <c r="J391" t="e">
        <f t="shared" si="174"/>
        <v>#N/A</v>
      </c>
      <c r="K391" t="e">
        <f t="shared" si="175"/>
        <v>#N/A</v>
      </c>
      <c r="L391" t="e">
        <f t="shared" si="176"/>
        <v>#N/A</v>
      </c>
      <c r="M391" t="e">
        <f t="shared" si="177"/>
        <v>#N/A</v>
      </c>
      <c r="N391" t="e">
        <f t="shared" si="178"/>
        <v>#N/A</v>
      </c>
      <c r="O391">
        <f t="shared" si="179"/>
        <v>2.000391</v>
      </c>
      <c r="P391" t="str">
        <f>IF(OR($A391="",INDEX(games!$H:$H,ROW())=""),"",INDEX(games!$H:$H,ROW()))</f>
        <v/>
      </c>
      <c r="Q391" t="str">
        <f t="shared" si="180"/>
        <v/>
      </c>
      <c r="T391">
        <f t="shared" si="181"/>
        <v>2008</v>
      </c>
      <c r="U391">
        <f t="shared" si="182"/>
        <v>2024</v>
      </c>
      <c r="V391">
        <f t="shared" si="183"/>
        <v>16</v>
      </c>
      <c r="W391" t="str">
        <f>IF(TRIM(INDEX(connections!$A:$A,ROW()))="","",TRIM(INDEX(connections!$A:$A,ROW())))</f>
        <v>Spelunky Classic</v>
      </c>
      <c r="X391" t="str">
        <f>IF($W391="","",TRIM(INDEX(connections!$B:$B,ROW())))</f>
        <v>Dicefolk</v>
      </c>
      <c r="Y391">
        <f t="shared" si="184"/>
        <v>763</v>
      </c>
      <c r="Z391">
        <f t="shared" si="185"/>
        <v>223</v>
      </c>
      <c r="AA391" t="str">
        <f t="shared" si="186"/>
        <v>Yes</v>
      </c>
      <c r="AB391" t="str">
        <f t="shared" si="187"/>
        <v>Yes</v>
      </c>
      <c r="AC391">
        <f t="shared" si="188"/>
        <v>1</v>
      </c>
      <c r="AD391">
        <f t="shared" si="189"/>
        <v>1</v>
      </c>
      <c r="AE391" t="str">
        <f t="shared" si="190"/>
        <v/>
      </c>
      <c r="AG391">
        <f t="shared" si="191"/>
        <v>2</v>
      </c>
      <c r="AH391" t="str">
        <f t="shared" si="192"/>
        <v/>
      </c>
      <c r="AI391" t="str">
        <f t="shared" si="193"/>
        <v/>
      </c>
      <c r="AJ391" t="str">
        <f t="shared" si="194"/>
        <v/>
      </c>
      <c r="AK391">
        <f t="shared" si="195"/>
        <v>2.000391</v>
      </c>
      <c r="AL391" t="str">
        <f>IF($A391="","",INDEX(games!$J:$J,ROW())&amp;"")</f>
        <v>https://store.steampowered.com/app/3934270/How_Many_Dudes/</v>
      </c>
    </row>
    <row r="392" spans="1:38" x14ac:dyDescent="0.25">
      <c r="A392" t="str">
        <f>IF(TRIM(INDEX(games!$A:$A,ROW()))="","",TRIM(INDEX(games!$A:$A,ROW())))</f>
        <v>Hungry Horrors</v>
      </c>
      <c r="B392">
        <f>IF(OR($A392="",INDEX(games!$B:$B,ROW())=""),"",INDEX(games!$B:$B,ROW()))</f>
        <v>2026</v>
      </c>
      <c r="C392" t="str">
        <f>IF(OR($A392="",INDEX(games!$C:$C,ROW())=""),"",INDEX(games!$C:$C,ROW()))</f>
        <v>Deckbuilder</v>
      </c>
      <c r="D392">
        <f t="shared" si="168"/>
        <v>4</v>
      </c>
      <c r="E392">
        <f t="shared" si="169"/>
        <v>3</v>
      </c>
      <c r="F392">
        <f t="shared" si="170"/>
        <v>18</v>
      </c>
      <c r="G392" t="e">
        <f t="shared" si="171"/>
        <v>#N/A</v>
      </c>
      <c r="H392" t="e">
        <f t="shared" si="172"/>
        <v>#N/A</v>
      </c>
      <c r="I392" t="e">
        <f t="shared" si="173"/>
        <v>#N/A</v>
      </c>
      <c r="J392" t="e">
        <f t="shared" si="174"/>
        <v>#N/A</v>
      </c>
      <c r="K392">
        <f t="shared" si="175"/>
        <v>2026</v>
      </c>
      <c r="L392">
        <f t="shared" si="176"/>
        <v>3.4140000000000001</v>
      </c>
      <c r="M392" t="e">
        <f t="shared" si="177"/>
        <v>#N/A</v>
      </c>
      <c r="N392" t="e">
        <f t="shared" si="178"/>
        <v>#N/A</v>
      </c>
      <c r="O392">
        <f t="shared" si="179"/>
        <v>4.0003919999999997</v>
      </c>
      <c r="P392" t="str">
        <f>IF(OR($A392="",INDEX(games!$H:$H,ROW())=""),"",INDEX(games!$H:$H,ROW()))</f>
        <v/>
      </c>
      <c r="Q392" t="str">
        <f t="shared" si="180"/>
        <v/>
      </c>
      <c r="T392">
        <f t="shared" si="181"/>
        <v>2017</v>
      </c>
      <c r="U392">
        <f t="shared" si="182"/>
        <v>2024</v>
      </c>
      <c r="V392">
        <f t="shared" si="183"/>
        <v>7</v>
      </c>
      <c r="W392" t="str">
        <f>IF(TRIM(INDEX(connections!$A:$A,ROW()))="","",TRIM(INDEX(connections!$A:$A,ROW())))</f>
        <v>Slay the Spire</v>
      </c>
      <c r="X392" t="str">
        <f>IF($W392="","",TRIM(INDEX(connections!$B:$B,ROW())))</f>
        <v>Diceomancer</v>
      </c>
      <c r="Y392">
        <f t="shared" si="184"/>
        <v>735</v>
      </c>
      <c r="Z392">
        <f t="shared" si="185"/>
        <v>224</v>
      </c>
      <c r="AA392" t="str">
        <f t="shared" si="186"/>
        <v>Yes</v>
      </c>
      <c r="AB392" t="str">
        <f t="shared" si="187"/>
        <v>Yes</v>
      </c>
      <c r="AC392">
        <f t="shared" si="188"/>
        <v>1</v>
      </c>
      <c r="AD392">
        <f t="shared" si="189"/>
        <v>0</v>
      </c>
      <c r="AE392" t="str">
        <f t="shared" si="190"/>
        <v/>
      </c>
      <c r="AG392">
        <f t="shared" si="191"/>
        <v>4</v>
      </c>
      <c r="AH392" t="str">
        <f t="shared" si="192"/>
        <v/>
      </c>
      <c r="AI392" t="str">
        <f t="shared" si="193"/>
        <v/>
      </c>
      <c r="AJ392" t="str">
        <f t="shared" si="194"/>
        <v/>
      </c>
      <c r="AK392">
        <f t="shared" si="195"/>
        <v>4.0003919999999997</v>
      </c>
      <c r="AL392" t="str">
        <f>IF($A392="","",INDEX(games!$J:$J,ROW())&amp;"")</f>
        <v/>
      </c>
    </row>
    <row r="393" spans="1:38" x14ac:dyDescent="0.25">
      <c r="A393" t="str">
        <f>IF(TRIM(INDEX(games!$A:$A,ROW()))="","",TRIM(INDEX(games!$A:$A,ROW())))</f>
        <v>Hunter X Hunter: Nen X Survivor</v>
      </c>
      <c r="B393">
        <f>IF(OR($A393="",INDEX(games!$B:$B,ROW())=""),"",INDEX(games!$B:$B,ROW()))</f>
        <v>2026</v>
      </c>
      <c r="C393" t="str">
        <f>IF(OR($A393="",INDEX(games!$C:$C,ROW())=""),"",INDEX(games!$C:$C,ROW()))</f>
        <v>Action</v>
      </c>
      <c r="D393">
        <f t="shared" si="168"/>
        <v>1</v>
      </c>
      <c r="E393">
        <f t="shared" si="169"/>
        <v>1</v>
      </c>
      <c r="F393">
        <f t="shared" si="170"/>
        <v>19</v>
      </c>
      <c r="G393">
        <f t="shared" si="171"/>
        <v>2026</v>
      </c>
      <c r="H393">
        <f t="shared" si="172"/>
        <v>1.4370000000000001</v>
      </c>
      <c r="I393" t="e">
        <f t="shared" si="173"/>
        <v>#N/A</v>
      </c>
      <c r="J393" t="e">
        <f t="shared" si="174"/>
        <v>#N/A</v>
      </c>
      <c r="K393" t="e">
        <f t="shared" si="175"/>
        <v>#N/A</v>
      </c>
      <c r="L393" t="e">
        <f t="shared" si="176"/>
        <v>#N/A</v>
      </c>
      <c r="M393" t="e">
        <f t="shared" si="177"/>
        <v>#N/A</v>
      </c>
      <c r="N393" t="e">
        <f t="shared" si="178"/>
        <v>#N/A</v>
      </c>
      <c r="O393">
        <f t="shared" si="179"/>
        <v>1.0003930000000001</v>
      </c>
      <c r="P393" t="str">
        <f>IF(OR($A393="",INDEX(games!$H:$H,ROW())=""),"",INDEX(games!$H:$H,ROW()))</f>
        <v>Yes</v>
      </c>
      <c r="Q393">
        <f t="shared" si="180"/>
        <v>1.0003930000000001</v>
      </c>
      <c r="T393">
        <f t="shared" si="181"/>
        <v>2024</v>
      </c>
      <c r="U393">
        <f t="shared" si="182"/>
        <v>2026</v>
      </c>
      <c r="V393">
        <f t="shared" si="183"/>
        <v>2</v>
      </c>
      <c r="W393" t="str">
        <f>IF(TRIM(INDEX(connections!$A:$A,ROW()))="","",TRIM(INDEX(connections!$A:$A,ROW())))</f>
        <v>Ballionaire</v>
      </c>
      <c r="X393" t="str">
        <f>IF($W393="","",TRIM(INDEX(connections!$B:$B,ROW())))</f>
        <v>Dicevaders</v>
      </c>
      <c r="Y393">
        <f t="shared" si="184"/>
        <v>58</v>
      </c>
      <c r="Z393">
        <f t="shared" si="185"/>
        <v>225</v>
      </c>
      <c r="AA393" t="str">
        <f t="shared" si="186"/>
        <v>Yes</v>
      </c>
      <c r="AB393" t="str">
        <f t="shared" si="187"/>
        <v/>
      </c>
      <c r="AC393" t="str">
        <f t="shared" si="188"/>
        <v/>
      </c>
      <c r="AD393">
        <f t="shared" si="189"/>
        <v>0</v>
      </c>
      <c r="AE393" t="str">
        <f t="shared" si="190"/>
        <v/>
      </c>
      <c r="AG393">
        <f t="shared" si="191"/>
        <v>1</v>
      </c>
      <c r="AH393" t="str">
        <f t="shared" si="192"/>
        <v>Yes</v>
      </c>
      <c r="AI393">
        <f t="shared" si="193"/>
        <v>1</v>
      </c>
      <c r="AJ393">
        <f t="shared" si="194"/>
        <v>1.0003930000000001</v>
      </c>
      <c r="AK393" t="str">
        <f t="shared" si="195"/>
        <v/>
      </c>
      <c r="AL393" t="str">
        <f>IF($A393="","",INDEX(games!$J:$J,ROW())&amp;"")</f>
        <v/>
      </c>
    </row>
    <row r="394" spans="1:38" x14ac:dyDescent="0.25">
      <c r="A394" t="str">
        <f>IF(TRIM(INDEX(games!$A:$A,ROW()))="","",TRIM(INDEX(games!$A:$A,ROW())))</f>
        <v>HyperRogue</v>
      </c>
      <c r="B394">
        <f>IF(OR($A394="",INDEX(games!$B:$B,ROW())=""),"",INDEX(games!$B:$B,ROW()))</f>
        <v>2012</v>
      </c>
      <c r="C394" t="str">
        <f>IF(OR($A394="",INDEX(games!$C:$C,ROW())=""),"",INDEX(games!$C:$C,ROW()))</f>
        <v>Traditional</v>
      </c>
      <c r="D394">
        <f t="shared" si="168"/>
        <v>6</v>
      </c>
      <c r="E394">
        <f t="shared" si="169"/>
        <v>4</v>
      </c>
      <c r="F394">
        <f t="shared" si="170"/>
        <v>20</v>
      </c>
      <c r="G394" t="e">
        <f t="shared" si="171"/>
        <v>#N/A</v>
      </c>
      <c r="H394" t="e">
        <f t="shared" si="172"/>
        <v>#N/A</v>
      </c>
      <c r="I394" t="e">
        <f t="shared" si="173"/>
        <v>#N/A</v>
      </c>
      <c r="J394" t="e">
        <f t="shared" si="174"/>
        <v>#N/A</v>
      </c>
      <c r="K394" t="e">
        <f t="shared" si="175"/>
        <v>#N/A</v>
      </c>
      <c r="L394" t="e">
        <f t="shared" si="176"/>
        <v>#N/A</v>
      </c>
      <c r="M394">
        <f t="shared" si="177"/>
        <v>2012</v>
      </c>
      <c r="N394">
        <f t="shared" si="178"/>
        <v>4.46</v>
      </c>
      <c r="O394">
        <f t="shared" si="179"/>
        <v>6.000394</v>
      </c>
      <c r="P394" t="str">
        <f>IF(OR($A394="",INDEX(games!$H:$H,ROW())=""),"",INDEX(games!$H:$H,ROW()))</f>
        <v/>
      </c>
      <c r="Q394" t="str">
        <f t="shared" si="180"/>
        <v/>
      </c>
      <c r="T394">
        <f t="shared" si="181"/>
        <v>2021</v>
      </c>
      <c r="U394">
        <f t="shared" si="182"/>
        <v>2026</v>
      </c>
      <c r="V394">
        <f t="shared" si="183"/>
        <v>5</v>
      </c>
      <c r="W394" t="str">
        <f>IF(TRIM(INDEX(connections!$A:$A,ROW()))="","",TRIM(INDEX(connections!$A:$A,ROW())))</f>
        <v>Luck be a Landlord</v>
      </c>
      <c r="X394" t="str">
        <f>IF($W394="","",TRIM(INDEX(connections!$B:$B,ROW())))</f>
        <v>Dicevaders</v>
      </c>
      <c r="Y394">
        <f t="shared" si="184"/>
        <v>460</v>
      </c>
      <c r="Z394">
        <f t="shared" si="185"/>
        <v>225</v>
      </c>
      <c r="AA394" t="str">
        <f t="shared" si="186"/>
        <v>Yes</v>
      </c>
      <c r="AB394" t="str">
        <f t="shared" si="187"/>
        <v/>
      </c>
      <c r="AC394" t="str">
        <f t="shared" si="188"/>
        <v/>
      </c>
      <c r="AD394">
        <f t="shared" si="189"/>
        <v>0</v>
      </c>
      <c r="AE394" t="str">
        <f t="shared" si="190"/>
        <v/>
      </c>
      <c r="AG394">
        <f t="shared" si="191"/>
        <v>6</v>
      </c>
      <c r="AH394" t="str">
        <f t="shared" si="192"/>
        <v/>
      </c>
      <c r="AI394" t="str">
        <f t="shared" si="193"/>
        <v/>
      </c>
      <c r="AJ394" t="str">
        <f t="shared" si="194"/>
        <v/>
      </c>
      <c r="AK394">
        <f t="shared" si="195"/>
        <v>6.000394</v>
      </c>
      <c r="AL394" t="str">
        <f>IF($A394="","",INDEX(games!$J:$J,ROW())&amp;"")</f>
        <v>https://store.steampowered.com/app/342610/HyperRogue/</v>
      </c>
    </row>
    <row r="395" spans="1:38" x14ac:dyDescent="0.25">
      <c r="A395" t="str">
        <f>IF(TRIM(INDEX(games!$A:$A,ROW()))="","",TRIM(INDEX(games!$A:$A,ROW())))</f>
        <v>I Am Legion: Stand Survivors</v>
      </c>
      <c r="B395">
        <f>IF(OR($A395="",INDEX(games!$B:$B,ROW())=""),"",INDEX(games!$B:$B,ROW()))</f>
        <v>2025</v>
      </c>
      <c r="C395" t="str">
        <f>IF(OR($A395="",INDEX(games!$C:$C,ROW())=""),"",INDEX(games!$C:$C,ROW()))</f>
        <v>Action</v>
      </c>
      <c r="D395">
        <f t="shared" si="168"/>
        <v>1</v>
      </c>
      <c r="E395">
        <f t="shared" si="169"/>
        <v>1</v>
      </c>
      <c r="F395">
        <f t="shared" si="170"/>
        <v>21</v>
      </c>
      <c r="G395">
        <f t="shared" si="171"/>
        <v>2025</v>
      </c>
      <c r="H395">
        <f t="shared" si="172"/>
        <v>1.4830000000000001</v>
      </c>
      <c r="I395" t="e">
        <f t="shared" si="173"/>
        <v>#N/A</v>
      </c>
      <c r="J395" t="e">
        <f t="shared" si="174"/>
        <v>#N/A</v>
      </c>
      <c r="K395" t="e">
        <f t="shared" si="175"/>
        <v>#N/A</v>
      </c>
      <c r="L395" t="e">
        <f t="shared" si="176"/>
        <v>#N/A</v>
      </c>
      <c r="M395" t="e">
        <f t="shared" si="177"/>
        <v>#N/A</v>
      </c>
      <c r="N395" t="e">
        <f t="shared" si="178"/>
        <v>#N/A</v>
      </c>
      <c r="O395">
        <f t="shared" si="179"/>
        <v>1.0003949999999999</v>
      </c>
      <c r="P395" t="str">
        <f>IF(OR($A395="",INDEX(games!$H:$H,ROW())=""),"",INDEX(games!$H:$H,ROW()))</f>
        <v>Yes</v>
      </c>
      <c r="Q395">
        <f t="shared" si="180"/>
        <v>1.0003949999999999</v>
      </c>
      <c r="T395">
        <f t="shared" si="181"/>
        <v>2024</v>
      </c>
      <c r="U395">
        <f t="shared" si="182"/>
        <v>2026</v>
      </c>
      <c r="V395">
        <f t="shared" si="183"/>
        <v>2</v>
      </c>
      <c r="W395" t="str">
        <f>IF(TRIM(INDEX(connections!$A:$A,ROW()))="","",TRIM(INDEX(connections!$A:$A,ROW())))</f>
        <v>Nubby's Number Factory</v>
      </c>
      <c r="X395" t="str">
        <f>IF($W395="","",TRIM(INDEX(connections!$B:$B,ROW())))</f>
        <v>Dicevaders</v>
      </c>
      <c r="Y395">
        <f t="shared" si="184"/>
        <v>548</v>
      </c>
      <c r="Z395">
        <f t="shared" si="185"/>
        <v>225</v>
      </c>
      <c r="AA395" t="str">
        <f t="shared" si="186"/>
        <v>Yes</v>
      </c>
      <c r="AB395" t="str">
        <f t="shared" si="187"/>
        <v/>
      </c>
      <c r="AC395" t="str">
        <f t="shared" si="188"/>
        <v/>
      </c>
      <c r="AD395">
        <f t="shared" si="189"/>
        <v>1</v>
      </c>
      <c r="AE395" t="str">
        <f t="shared" si="190"/>
        <v/>
      </c>
      <c r="AG395">
        <f t="shared" si="191"/>
        <v>1</v>
      </c>
      <c r="AH395" t="str">
        <f t="shared" si="192"/>
        <v>Yes</v>
      </c>
      <c r="AI395">
        <f t="shared" si="193"/>
        <v>1</v>
      </c>
      <c r="AJ395">
        <f t="shared" si="194"/>
        <v>1.0003949999999999</v>
      </c>
      <c r="AK395" t="str">
        <f t="shared" si="195"/>
        <v/>
      </c>
      <c r="AL395" t="str">
        <f>IF($A395="","",INDEX(games!$J:$J,ROW())&amp;"")</f>
        <v>https://store.steampowered.com/app/3109580/I_Am_Legion_Stand_Survivors/</v>
      </c>
    </row>
    <row r="396" spans="1:38" x14ac:dyDescent="0.25">
      <c r="A396" t="str">
        <f>IF(TRIM(INDEX(games!$A:$A,ROW()))="","",TRIM(INDEX(games!$A:$A,ROW())))</f>
        <v>I Am Overburdened</v>
      </c>
      <c r="B396">
        <f>IF(OR($A396="",INDEX(games!$B:$B,ROW())=""),"",INDEX(games!$B:$B,ROW()))</f>
        <v>2017</v>
      </c>
      <c r="C396" t="str">
        <f>IF(OR($A396="",INDEX(games!$C:$C,ROW())=""),"",INDEX(games!$C:$C,ROW()))</f>
        <v>Traditional</v>
      </c>
      <c r="D396">
        <f t="shared" si="168"/>
        <v>3</v>
      </c>
      <c r="E396">
        <f t="shared" si="169"/>
        <v>4</v>
      </c>
      <c r="F396">
        <f t="shared" si="170"/>
        <v>22</v>
      </c>
      <c r="G396" t="e">
        <f t="shared" si="171"/>
        <v>#N/A</v>
      </c>
      <c r="H396" t="e">
        <f t="shared" si="172"/>
        <v>#N/A</v>
      </c>
      <c r="I396" t="e">
        <f t="shared" si="173"/>
        <v>#N/A</v>
      </c>
      <c r="J396" t="e">
        <f t="shared" si="174"/>
        <v>#N/A</v>
      </c>
      <c r="K396" t="e">
        <f t="shared" si="175"/>
        <v>#N/A</v>
      </c>
      <c r="L396" t="e">
        <f t="shared" si="176"/>
        <v>#N/A</v>
      </c>
      <c r="M396">
        <f t="shared" si="177"/>
        <v>2017</v>
      </c>
      <c r="N396">
        <f t="shared" si="178"/>
        <v>4.5060000000000002</v>
      </c>
      <c r="O396">
        <f t="shared" si="179"/>
        <v>3.0003959999999998</v>
      </c>
      <c r="P396" t="str">
        <f>IF(OR($A396="",INDEX(games!$H:$H,ROW())=""),"",INDEX(games!$H:$H,ROW()))</f>
        <v/>
      </c>
      <c r="Q396" t="str">
        <f t="shared" si="180"/>
        <v/>
      </c>
      <c r="T396">
        <f t="shared" si="181"/>
        <v>2025</v>
      </c>
      <c r="U396">
        <f t="shared" si="182"/>
        <v>2026</v>
      </c>
      <c r="V396">
        <f t="shared" si="183"/>
        <v>1</v>
      </c>
      <c r="W396" t="str">
        <f>IF(TRIM(INDEX(connections!$A:$A,ROW()))="","",TRIM(INDEX(connections!$A:$A,ROW())))</f>
        <v>StarVaders</v>
      </c>
      <c r="X396" t="str">
        <f>IF($W396="","",TRIM(INDEX(connections!$B:$B,ROW())))</f>
        <v>Dicevaders</v>
      </c>
      <c r="Y396">
        <f t="shared" si="184"/>
        <v>777</v>
      </c>
      <c r="Z396">
        <f t="shared" si="185"/>
        <v>225</v>
      </c>
      <c r="AA396" t="str">
        <f t="shared" si="186"/>
        <v>Yes</v>
      </c>
      <c r="AB396" t="str">
        <f t="shared" si="187"/>
        <v/>
      </c>
      <c r="AC396" t="str">
        <f t="shared" si="188"/>
        <v/>
      </c>
      <c r="AD396">
        <f t="shared" si="189"/>
        <v>0</v>
      </c>
      <c r="AE396" t="str">
        <f t="shared" si="190"/>
        <v/>
      </c>
      <c r="AG396">
        <f t="shared" si="191"/>
        <v>1</v>
      </c>
      <c r="AH396" t="str">
        <f t="shared" si="192"/>
        <v/>
      </c>
      <c r="AI396" t="str">
        <f t="shared" si="193"/>
        <v/>
      </c>
      <c r="AJ396" t="str">
        <f t="shared" si="194"/>
        <v/>
      </c>
      <c r="AK396">
        <f t="shared" si="195"/>
        <v>1.0003960000000001</v>
      </c>
      <c r="AL396" t="str">
        <f>IF($A396="","",INDEX(games!$J:$J,ROW())&amp;"")</f>
        <v/>
      </c>
    </row>
    <row r="397" spans="1:38" x14ac:dyDescent="0.25">
      <c r="A397" t="str">
        <f>IF(TRIM(INDEX(games!$A:$A,ROW()))="","",TRIM(INDEX(games!$A:$A,ROW())))</f>
        <v>I.Rule</v>
      </c>
      <c r="B397">
        <f>IF(OR($A397="",INDEX(games!$B:$B,ROW())=""),"",INDEX(games!$B:$B,ROW()))</f>
        <v>2022</v>
      </c>
      <c r="C397" t="str">
        <f>IF(OR($A397="",INDEX(games!$C:$C,ROW())=""),"",INDEX(games!$C:$C,ROW()))</f>
        <v>Strategy</v>
      </c>
      <c r="D397">
        <f t="shared" si="168"/>
        <v>1</v>
      </c>
      <c r="E397">
        <f t="shared" si="169"/>
        <v>2</v>
      </c>
      <c r="F397">
        <f t="shared" si="170"/>
        <v>23</v>
      </c>
      <c r="G397" t="e">
        <f t="shared" si="171"/>
        <v>#N/A</v>
      </c>
      <c r="H397" t="e">
        <f t="shared" si="172"/>
        <v>#N/A</v>
      </c>
      <c r="I397">
        <f t="shared" si="173"/>
        <v>2022</v>
      </c>
      <c r="J397">
        <f t="shared" si="174"/>
        <v>2.5289999999999999</v>
      </c>
      <c r="K397" t="e">
        <f t="shared" si="175"/>
        <v>#N/A</v>
      </c>
      <c r="L397" t="e">
        <f t="shared" si="176"/>
        <v>#N/A</v>
      </c>
      <c r="M397" t="e">
        <f t="shared" si="177"/>
        <v>#N/A</v>
      </c>
      <c r="N397" t="e">
        <f t="shared" si="178"/>
        <v>#N/A</v>
      </c>
      <c r="O397">
        <f t="shared" si="179"/>
        <v>1.000397</v>
      </c>
      <c r="P397" t="str">
        <f>IF(OR($A397="",INDEX(games!$H:$H,ROW())=""),"",INDEX(games!$H:$H,ROW()))</f>
        <v>Yes</v>
      </c>
      <c r="Q397">
        <f t="shared" si="180"/>
        <v>1.000397</v>
      </c>
      <c r="T397">
        <f t="shared" si="181"/>
        <v>2014</v>
      </c>
      <c r="U397">
        <f t="shared" si="182"/>
        <v>2019</v>
      </c>
      <c r="V397">
        <f t="shared" si="183"/>
        <v>5</v>
      </c>
      <c r="W397" t="str">
        <f>IF(TRIM(INDEX(connections!$A:$A,ROW()))="","",TRIM(INDEX(connections!$A:$A,ROW())))</f>
        <v>Dream Quest</v>
      </c>
      <c r="X397" t="str">
        <f>IF($W397="","",TRIM(INDEX(connections!$B:$B,ROW())))</f>
        <v>Dicey Dungeons</v>
      </c>
      <c r="Y397">
        <f t="shared" si="184"/>
        <v>250</v>
      </c>
      <c r="Z397">
        <f t="shared" si="185"/>
        <v>226</v>
      </c>
      <c r="AA397" t="str">
        <f t="shared" si="186"/>
        <v/>
      </c>
      <c r="AB397" t="str">
        <f t="shared" si="187"/>
        <v>Yes</v>
      </c>
      <c r="AC397" t="str">
        <f t="shared" si="188"/>
        <v/>
      </c>
      <c r="AD397">
        <f t="shared" si="189"/>
        <v>0</v>
      </c>
      <c r="AE397" t="str">
        <f t="shared" si="190"/>
        <v/>
      </c>
      <c r="AG397">
        <f t="shared" si="191"/>
        <v>1</v>
      </c>
      <c r="AH397" t="str">
        <f t="shared" si="192"/>
        <v>Yes</v>
      </c>
      <c r="AI397">
        <f t="shared" si="193"/>
        <v>1</v>
      </c>
      <c r="AJ397">
        <f t="shared" si="194"/>
        <v>1.000397</v>
      </c>
      <c r="AK397" t="str">
        <f t="shared" si="195"/>
        <v/>
      </c>
      <c r="AL397" t="str">
        <f>IF($A397="","",INDEX(games!$J:$J,ROW())&amp;"")</f>
        <v/>
      </c>
    </row>
    <row r="398" spans="1:38" x14ac:dyDescent="0.25">
      <c r="A398" t="str">
        <f>IF(TRIM(INDEX(games!$A:$A,ROW()))="","",TRIM(INDEX(games!$A:$A,ROW())))</f>
        <v>Icewall</v>
      </c>
      <c r="B398">
        <f>IF(OR($A398="",INDEX(games!$B:$B,ROW())=""),"",INDEX(games!$B:$B,ROW()))</f>
        <v>2022</v>
      </c>
      <c r="C398" t="str">
        <f>IF(OR($A398="",INDEX(games!$C:$C,ROW())=""),"",INDEX(games!$C:$C,ROW()))</f>
        <v>Action</v>
      </c>
      <c r="D398">
        <f t="shared" si="168"/>
        <v>1</v>
      </c>
      <c r="E398">
        <f t="shared" si="169"/>
        <v>1</v>
      </c>
      <c r="F398">
        <f t="shared" si="170"/>
        <v>24</v>
      </c>
      <c r="G398">
        <f t="shared" si="171"/>
        <v>2022</v>
      </c>
      <c r="H398">
        <f t="shared" si="172"/>
        <v>1.552</v>
      </c>
      <c r="I398" t="e">
        <f t="shared" si="173"/>
        <v>#N/A</v>
      </c>
      <c r="J398" t="e">
        <f t="shared" si="174"/>
        <v>#N/A</v>
      </c>
      <c r="K398" t="e">
        <f t="shared" si="175"/>
        <v>#N/A</v>
      </c>
      <c r="L398" t="e">
        <f t="shared" si="176"/>
        <v>#N/A</v>
      </c>
      <c r="M398" t="e">
        <f t="shared" si="177"/>
        <v>#N/A</v>
      </c>
      <c r="N398" t="e">
        <f t="shared" si="178"/>
        <v>#N/A</v>
      </c>
      <c r="O398">
        <f t="shared" si="179"/>
        <v>1.0003979999999999</v>
      </c>
      <c r="P398" t="str">
        <f>IF(OR($A398="",INDEX(games!$H:$H,ROW())=""),"",INDEX(games!$H:$H,ROW()))</f>
        <v>Yes</v>
      </c>
      <c r="Q398">
        <f t="shared" si="180"/>
        <v>1.0003979999999999</v>
      </c>
      <c r="T398">
        <f t="shared" si="181"/>
        <v>2015</v>
      </c>
      <c r="U398">
        <f t="shared" si="182"/>
        <v>2025</v>
      </c>
      <c r="V398">
        <f t="shared" si="183"/>
        <v>10</v>
      </c>
      <c r="W398" t="str">
        <f>IF(TRIM(INDEX(connections!$A:$A,ROW()))="","",TRIM(INDEX(connections!$A:$A,ROW())))</f>
        <v>Darkest Dungeon</v>
      </c>
      <c r="X398" t="str">
        <f>IF($W398="","",TRIM(INDEX(connections!$B:$B,ROW())))</f>
        <v>Die For The Lich</v>
      </c>
      <c r="Y398">
        <f t="shared" si="184"/>
        <v>184</v>
      </c>
      <c r="Z398">
        <f t="shared" si="185"/>
        <v>227</v>
      </c>
      <c r="AA398" t="str">
        <f t="shared" si="186"/>
        <v>Yes</v>
      </c>
      <c r="AB398" t="str">
        <f t="shared" si="187"/>
        <v/>
      </c>
      <c r="AC398" t="str">
        <f t="shared" si="188"/>
        <v/>
      </c>
      <c r="AD398">
        <f t="shared" si="189"/>
        <v>1</v>
      </c>
      <c r="AE398" t="str">
        <f t="shared" si="190"/>
        <v/>
      </c>
      <c r="AG398">
        <f t="shared" si="191"/>
        <v>1</v>
      </c>
      <c r="AH398" t="str">
        <f t="shared" si="192"/>
        <v>Yes</v>
      </c>
      <c r="AI398">
        <f t="shared" si="193"/>
        <v>1</v>
      </c>
      <c r="AJ398">
        <f t="shared" si="194"/>
        <v>1.0003979999999999</v>
      </c>
      <c r="AK398" t="str">
        <f t="shared" si="195"/>
        <v/>
      </c>
      <c r="AL398" t="str">
        <f>IF($A398="","",INDEX(games!$J:$J,ROW())&amp;"")</f>
        <v>https://store.steampowered.com/app/1835970/ICEwall/</v>
      </c>
    </row>
    <row r="399" spans="1:38" x14ac:dyDescent="0.25">
      <c r="A399" t="str">
        <f>IF(TRIM(INDEX(games!$A:$A,ROW()))="","",TRIM(INDEX(games!$A:$A,ROW())))</f>
        <v>Immortal Redneck</v>
      </c>
      <c r="B399">
        <f>IF(OR($A399="",INDEX(games!$B:$B,ROW())=""),"",INDEX(games!$B:$B,ROW()))</f>
        <v>2017</v>
      </c>
      <c r="C399" t="str">
        <f>IF(OR($A399="",INDEX(games!$C:$C,ROW())=""),"",INDEX(games!$C:$C,ROW()))</f>
        <v>Action</v>
      </c>
      <c r="D399">
        <f t="shared" si="168"/>
        <v>4</v>
      </c>
      <c r="E399">
        <f t="shared" si="169"/>
        <v>1</v>
      </c>
      <c r="F399">
        <f t="shared" si="170"/>
        <v>25</v>
      </c>
      <c r="G399">
        <f t="shared" si="171"/>
        <v>2017</v>
      </c>
      <c r="H399">
        <f t="shared" si="172"/>
        <v>1.575</v>
      </c>
      <c r="I399" t="e">
        <f t="shared" si="173"/>
        <v>#N/A</v>
      </c>
      <c r="J399" t="e">
        <f t="shared" si="174"/>
        <v>#N/A</v>
      </c>
      <c r="K399" t="e">
        <f t="shared" si="175"/>
        <v>#N/A</v>
      </c>
      <c r="L399" t="e">
        <f t="shared" si="176"/>
        <v>#N/A</v>
      </c>
      <c r="M399" t="e">
        <f t="shared" si="177"/>
        <v>#N/A</v>
      </c>
      <c r="N399" t="e">
        <f t="shared" si="178"/>
        <v>#N/A</v>
      </c>
      <c r="O399">
        <f t="shared" si="179"/>
        <v>4.0003989999999998</v>
      </c>
      <c r="P399" t="str">
        <f>IF(OR($A399="",INDEX(games!$H:$H,ROW())=""),"",INDEX(games!$H:$H,ROW()))</f>
        <v>Yes</v>
      </c>
      <c r="Q399">
        <f t="shared" si="180"/>
        <v>4.0003989999999998</v>
      </c>
      <c r="T399">
        <f t="shared" si="181"/>
        <v>2019</v>
      </c>
      <c r="U399">
        <f t="shared" si="182"/>
        <v>2025</v>
      </c>
      <c r="V399">
        <f t="shared" si="183"/>
        <v>6</v>
      </c>
      <c r="W399" t="str">
        <f>IF(TRIM(INDEX(connections!$A:$A,ROW()))="","",TRIM(INDEX(connections!$A:$A,ROW())))</f>
        <v>Dicey Dungeons</v>
      </c>
      <c r="X399" t="str">
        <f>IF($W399="","",TRIM(INDEX(connections!$B:$B,ROW())))</f>
        <v>Die For The Lich</v>
      </c>
      <c r="Y399">
        <f t="shared" si="184"/>
        <v>226</v>
      </c>
      <c r="Z399">
        <f t="shared" si="185"/>
        <v>227</v>
      </c>
      <c r="AA399" t="str">
        <f t="shared" si="186"/>
        <v>Yes</v>
      </c>
      <c r="AB399" t="str">
        <f t="shared" si="187"/>
        <v/>
      </c>
      <c r="AC399" t="str">
        <f t="shared" si="188"/>
        <v/>
      </c>
      <c r="AD399">
        <f t="shared" si="189"/>
        <v>0</v>
      </c>
      <c r="AE399" t="str">
        <f t="shared" si="190"/>
        <v/>
      </c>
      <c r="AG399">
        <f t="shared" si="191"/>
        <v>4</v>
      </c>
      <c r="AH399" t="str">
        <f t="shared" si="192"/>
        <v>Yes</v>
      </c>
      <c r="AI399">
        <f t="shared" si="193"/>
        <v>4</v>
      </c>
      <c r="AJ399">
        <f t="shared" si="194"/>
        <v>4.0003989999999998</v>
      </c>
      <c r="AK399" t="str">
        <f t="shared" si="195"/>
        <v/>
      </c>
      <c r="AL399" t="str">
        <f>IF($A399="","",INDEX(games!$J:$J,ROW())&amp;"")</f>
        <v>https://store.steampowered.com/app/595140/Immortal_Redneck/</v>
      </c>
    </row>
    <row r="400" spans="1:38" x14ac:dyDescent="0.25">
      <c r="A400" t="str">
        <f>IF(TRIM(INDEX(games!$A:$A,ROW()))="","",TRIM(INDEX(games!$A:$A,ROW())))</f>
        <v>In Celebration of Violence</v>
      </c>
      <c r="B400">
        <f>IF(OR($A400="",INDEX(games!$B:$B,ROW())=""),"",INDEX(games!$B:$B,ROW()))</f>
        <v>2016</v>
      </c>
      <c r="C400" t="str">
        <f>IF(OR($A400="",INDEX(games!$C:$C,ROW())=""),"",INDEX(games!$C:$C,ROW()))</f>
        <v>Action</v>
      </c>
      <c r="D400">
        <f t="shared" si="168"/>
        <v>1</v>
      </c>
      <c r="E400">
        <f t="shared" si="169"/>
        <v>1</v>
      </c>
      <c r="F400">
        <f t="shared" si="170"/>
        <v>26</v>
      </c>
      <c r="G400">
        <f t="shared" si="171"/>
        <v>2016</v>
      </c>
      <c r="H400">
        <f t="shared" si="172"/>
        <v>1.5979999999999999</v>
      </c>
      <c r="I400" t="e">
        <f t="shared" si="173"/>
        <v>#N/A</v>
      </c>
      <c r="J400" t="e">
        <f t="shared" si="174"/>
        <v>#N/A</v>
      </c>
      <c r="K400" t="e">
        <f t="shared" si="175"/>
        <v>#N/A</v>
      </c>
      <c r="L400" t="e">
        <f t="shared" si="176"/>
        <v>#N/A</v>
      </c>
      <c r="M400" t="e">
        <f t="shared" si="177"/>
        <v>#N/A</v>
      </c>
      <c r="N400" t="e">
        <f t="shared" si="178"/>
        <v>#N/A</v>
      </c>
      <c r="O400">
        <f t="shared" si="179"/>
        <v>1.0004</v>
      </c>
      <c r="P400" t="str">
        <f>IF(OR($A400="",INDEX(games!$H:$H,ROW())=""),"",INDEX(games!$H:$H,ROW()))</f>
        <v/>
      </c>
      <c r="Q400" t="str">
        <f t="shared" si="180"/>
        <v/>
      </c>
      <c r="T400">
        <f t="shared" si="181"/>
        <v>2017</v>
      </c>
      <c r="U400">
        <f t="shared" si="182"/>
        <v>2025</v>
      </c>
      <c r="V400">
        <f t="shared" si="183"/>
        <v>8</v>
      </c>
      <c r="W400" t="str">
        <f>IF(TRIM(INDEX(connections!$A:$A,ROW()))="","",TRIM(INDEX(connections!$A:$A,ROW())))</f>
        <v>Slay the Spire</v>
      </c>
      <c r="X400" t="str">
        <f>IF($W400="","",TRIM(INDEX(connections!$B:$B,ROW())))</f>
        <v>Die For The Lich</v>
      </c>
      <c r="Y400">
        <f t="shared" si="184"/>
        <v>735</v>
      </c>
      <c r="Z400">
        <f t="shared" si="185"/>
        <v>227</v>
      </c>
      <c r="AA400" t="str">
        <f t="shared" si="186"/>
        <v>Yes</v>
      </c>
      <c r="AB400" t="str">
        <f t="shared" si="187"/>
        <v/>
      </c>
      <c r="AC400" t="str">
        <f t="shared" si="188"/>
        <v/>
      </c>
      <c r="AD400">
        <f t="shared" si="189"/>
        <v>0</v>
      </c>
      <c r="AE400" t="str">
        <f t="shared" si="190"/>
        <v/>
      </c>
      <c r="AG400">
        <f t="shared" si="191"/>
        <v>1</v>
      </c>
      <c r="AH400" t="str">
        <f t="shared" si="192"/>
        <v/>
      </c>
      <c r="AI400" t="str">
        <f t="shared" si="193"/>
        <v/>
      </c>
      <c r="AJ400" t="str">
        <f t="shared" si="194"/>
        <v/>
      </c>
      <c r="AK400">
        <f t="shared" si="195"/>
        <v>1.0004</v>
      </c>
      <c r="AL400" t="str">
        <f>IF($A400="","",INDEX(games!$J:$J,ROW())&amp;"")</f>
        <v>https://store.steampowered.com/app/509570/In_Celebration_of_Violence/</v>
      </c>
    </row>
    <row r="401" spans="1:38" x14ac:dyDescent="0.25">
      <c r="A401" t="str">
        <f>IF(TRIM(INDEX(games!$A:$A,ROW()))="","",TRIM(INDEX(games!$A:$A,ROW())))</f>
        <v>Incursion</v>
      </c>
      <c r="B401">
        <f>IF(OR($A401="",INDEX(games!$B:$B,ROW())=""),"",INDEX(games!$B:$B,ROW()))</f>
        <v>2007</v>
      </c>
      <c r="C401" t="str">
        <f>IF(OR($A401="",INDEX(games!$C:$C,ROW())=""),"",INDEX(games!$C:$C,ROW()))</f>
        <v>Traditional</v>
      </c>
      <c r="D401">
        <f t="shared" si="168"/>
        <v>6</v>
      </c>
      <c r="E401">
        <f t="shared" si="169"/>
        <v>4</v>
      </c>
      <c r="F401">
        <f t="shared" si="170"/>
        <v>27</v>
      </c>
      <c r="G401" t="e">
        <f t="shared" si="171"/>
        <v>#N/A</v>
      </c>
      <c r="H401" t="e">
        <f t="shared" si="172"/>
        <v>#N/A</v>
      </c>
      <c r="I401" t="e">
        <f t="shared" si="173"/>
        <v>#N/A</v>
      </c>
      <c r="J401" t="e">
        <f t="shared" si="174"/>
        <v>#N/A</v>
      </c>
      <c r="K401" t="e">
        <f t="shared" si="175"/>
        <v>#N/A</v>
      </c>
      <c r="L401" t="e">
        <f t="shared" si="176"/>
        <v>#N/A</v>
      </c>
      <c r="M401">
        <f t="shared" si="177"/>
        <v>2007</v>
      </c>
      <c r="N401">
        <f t="shared" si="178"/>
        <v>4.6210000000000004</v>
      </c>
      <c r="O401">
        <f t="shared" si="179"/>
        <v>6.0004010000000001</v>
      </c>
      <c r="P401" t="str">
        <f>IF(OR($A401="",INDEX(games!$H:$H,ROW())=""),"",INDEX(games!$H:$H,ROW()))</f>
        <v>Yes</v>
      </c>
      <c r="Q401">
        <f t="shared" si="180"/>
        <v>6.0004010000000001</v>
      </c>
      <c r="T401">
        <f t="shared" si="181"/>
        <v>2017</v>
      </c>
      <c r="U401">
        <f t="shared" si="182"/>
        <v>2025</v>
      </c>
      <c r="V401">
        <f t="shared" si="183"/>
        <v>8</v>
      </c>
      <c r="W401" t="str">
        <f>IF(TRIM(INDEX(connections!$A:$A,ROW()))="","",TRIM(INDEX(connections!$A:$A,ROW())))</f>
        <v>Slay the Spire</v>
      </c>
      <c r="X401" t="str">
        <f>IF($W401="","",TRIM(INDEX(connections!$B:$B,ROW())))</f>
        <v>Die in the Dungeon</v>
      </c>
      <c r="Y401">
        <f t="shared" si="184"/>
        <v>735</v>
      </c>
      <c r="Z401">
        <f t="shared" si="185"/>
        <v>228</v>
      </c>
      <c r="AA401" t="str">
        <f t="shared" si="186"/>
        <v>Yes</v>
      </c>
      <c r="AB401" t="str">
        <f t="shared" si="187"/>
        <v>Yes</v>
      </c>
      <c r="AC401">
        <f t="shared" si="188"/>
        <v>1</v>
      </c>
      <c r="AD401">
        <f t="shared" si="189"/>
        <v>0</v>
      </c>
      <c r="AE401" t="str">
        <f t="shared" si="190"/>
        <v/>
      </c>
      <c r="AG401">
        <f t="shared" si="191"/>
        <v>6</v>
      </c>
      <c r="AH401" t="str">
        <f t="shared" si="192"/>
        <v>Yes</v>
      </c>
      <c r="AI401">
        <f t="shared" si="193"/>
        <v>6</v>
      </c>
      <c r="AJ401">
        <f t="shared" si="194"/>
        <v>6.0004010000000001</v>
      </c>
      <c r="AK401" t="str">
        <f t="shared" si="195"/>
        <v/>
      </c>
      <c r="AL401" t="str">
        <f>IF($A401="","",INDEX(games!$J:$J,ROW())&amp;"")</f>
        <v/>
      </c>
    </row>
    <row r="402" spans="1:38" x14ac:dyDescent="0.25">
      <c r="A402" t="str">
        <f>IF(TRIM(INDEX(games!$A:$A,ROW()))="","",TRIM(INDEX(games!$A:$A,ROW())))</f>
        <v>Infinite Space III: Sea of Stars</v>
      </c>
      <c r="B402">
        <f>IF(OR($A402="",INDEX(games!$B:$B,ROW())=""),"",INDEX(games!$B:$B,ROW()))</f>
        <v>2015</v>
      </c>
      <c r="C402" t="str">
        <f>IF(OR($A402="",INDEX(games!$C:$C,ROW())=""),"",INDEX(games!$C:$C,ROW()))</f>
        <v>Strategy</v>
      </c>
      <c r="D402">
        <f t="shared" si="168"/>
        <v>1</v>
      </c>
      <c r="E402">
        <f t="shared" si="169"/>
        <v>2</v>
      </c>
      <c r="F402">
        <f t="shared" si="170"/>
        <v>28</v>
      </c>
      <c r="G402" t="e">
        <f t="shared" si="171"/>
        <v>#N/A</v>
      </c>
      <c r="H402" t="e">
        <f t="shared" si="172"/>
        <v>#N/A</v>
      </c>
      <c r="I402">
        <f t="shared" si="173"/>
        <v>2015</v>
      </c>
      <c r="J402">
        <f t="shared" si="174"/>
        <v>2.6440000000000001</v>
      </c>
      <c r="K402" t="e">
        <f t="shared" si="175"/>
        <v>#N/A</v>
      </c>
      <c r="L402" t="e">
        <f t="shared" si="176"/>
        <v>#N/A</v>
      </c>
      <c r="M402" t="e">
        <f t="shared" si="177"/>
        <v>#N/A</v>
      </c>
      <c r="N402" t="e">
        <f t="shared" si="178"/>
        <v>#N/A</v>
      </c>
      <c r="O402">
        <f t="shared" si="179"/>
        <v>1.000402</v>
      </c>
      <c r="P402" t="str">
        <f>IF(OR($A402="",INDEX(games!$H:$H,ROW())=""),"",INDEX(games!$H:$H,ROW()))</f>
        <v>Yes</v>
      </c>
      <c r="Q402">
        <f t="shared" si="180"/>
        <v>1.000402</v>
      </c>
      <c r="T402">
        <f t="shared" si="181"/>
        <v>2017</v>
      </c>
      <c r="U402">
        <f t="shared" si="182"/>
        <v>2024</v>
      </c>
      <c r="V402">
        <f t="shared" si="183"/>
        <v>7</v>
      </c>
      <c r="W402" t="str">
        <f>IF(TRIM(INDEX(connections!$A:$A,ROW()))="","",TRIM(INDEX(connections!$A:$A,ROW())))</f>
        <v>Slay the Spire</v>
      </c>
      <c r="X402" t="str">
        <f>IF($W402="","",TRIM(INDEX(connections!$B:$B,ROW())))</f>
        <v>Dimensionals</v>
      </c>
      <c r="Y402">
        <f t="shared" si="184"/>
        <v>735</v>
      </c>
      <c r="Z402">
        <f t="shared" si="185"/>
        <v>230</v>
      </c>
      <c r="AA402" t="str">
        <f t="shared" si="186"/>
        <v>Yes</v>
      </c>
      <c r="AB402" t="str">
        <f t="shared" si="187"/>
        <v/>
      </c>
      <c r="AC402" t="str">
        <f t="shared" si="188"/>
        <v/>
      </c>
      <c r="AD402">
        <f t="shared" si="189"/>
        <v>0</v>
      </c>
      <c r="AE402" t="str">
        <f t="shared" si="190"/>
        <v/>
      </c>
      <c r="AG402">
        <f t="shared" si="191"/>
        <v>1</v>
      </c>
      <c r="AH402" t="str">
        <f t="shared" si="192"/>
        <v>Yes</v>
      </c>
      <c r="AI402">
        <f t="shared" si="193"/>
        <v>1</v>
      </c>
      <c r="AJ402">
        <f t="shared" si="194"/>
        <v>1.000402</v>
      </c>
      <c r="AK402" t="str">
        <f t="shared" si="195"/>
        <v/>
      </c>
      <c r="AL402" t="str">
        <f>IF($A402="","",INDEX(games!$J:$J,ROW())&amp;"")</f>
        <v/>
      </c>
    </row>
    <row r="403" spans="1:38" x14ac:dyDescent="0.25">
      <c r="A403" t="str">
        <f>IF(TRIM(INDEX(games!$A:$A,ROW()))="","",TRIM(INDEX(games!$A:$A,ROW())))</f>
        <v>Infinity Sweeper</v>
      </c>
      <c r="B403">
        <f>IF(OR($A403="",INDEX(games!$B:$B,ROW())=""),"",INDEX(games!$B:$B,ROW()))</f>
        <v>2026</v>
      </c>
      <c r="C403" t="str">
        <f>IF(OR($A403="",INDEX(games!$C:$C,ROW())=""),"",INDEX(games!$C:$C,ROW()))</f>
        <v>Deckbuilder</v>
      </c>
      <c r="D403">
        <f t="shared" si="168"/>
        <v>0</v>
      </c>
      <c r="E403">
        <f t="shared" si="169"/>
        <v>3</v>
      </c>
      <c r="F403">
        <f t="shared" si="170"/>
        <v>29</v>
      </c>
      <c r="G403" t="e">
        <f t="shared" si="171"/>
        <v>#N/A</v>
      </c>
      <c r="H403" t="e">
        <f t="shared" si="172"/>
        <v>#N/A</v>
      </c>
      <c r="I403" t="e">
        <f t="shared" si="173"/>
        <v>#N/A</v>
      </c>
      <c r="J403" t="e">
        <f t="shared" si="174"/>
        <v>#N/A</v>
      </c>
      <c r="K403">
        <f t="shared" si="175"/>
        <v>2026</v>
      </c>
      <c r="L403">
        <f t="shared" si="176"/>
        <v>3.6669999999999998</v>
      </c>
      <c r="M403" t="e">
        <f t="shared" si="177"/>
        <v>#N/A</v>
      </c>
      <c r="N403" t="e">
        <f t="shared" si="178"/>
        <v>#N/A</v>
      </c>
      <c r="O403">
        <f t="shared" si="179"/>
        <v>4.0299999999999998E-4</v>
      </c>
      <c r="P403" t="str">
        <f>IF(OR($A403="",INDEX(games!$H:$H,ROW())=""),"",INDEX(games!$H:$H,ROW()))</f>
        <v/>
      </c>
      <c r="Q403" t="str">
        <f t="shared" si="180"/>
        <v/>
      </c>
      <c r="T403">
        <f t="shared" si="181"/>
        <v>2022</v>
      </c>
      <c r="U403">
        <f t="shared" si="182"/>
        <v>2023</v>
      </c>
      <c r="V403">
        <f t="shared" si="183"/>
        <v>1</v>
      </c>
      <c r="W403" t="str">
        <f>IF(TRIM(INDEX(connections!$A:$A,ROW()))="","",TRIM(INDEX(connections!$A:$A,ROW())))</f>
        <v>20 Minutes Till Dawn</v>
      </c>
      <c r="X403" t="str">
        <f>IF($W403="","",TRIM(INDEX(connections!$B:$B,ROW())))</f>
        <v>Disfigure</v>
      </c>
      <c r="Y403">
        <f t="shared" si="184"/>
        <v>4</v>
      </c>
      <c r="Z403">
        <f t="shared" si="185"/>
        <v>231</v>
      </c>
      <c r="AA403" t="str">
        <f t="shared" si="186"/>
        <v>Yes</v>
      </c>
      <c r="AB403" t="str">
        <f t="shared" si="187"/>
        <v>Yes</v>
      </c>
      <c r="AC403">
        <f t="shared" si="188"/>
        <v>1</v>
      </c>
      <c r="AD403">
        <f t="shared" si="189"/>
        <v>0</v>
      </c>
      <c r="AE403" t="str">
        <f t="shared" si="190"/>
        <v/>
      </c>
      <c r="AG403">
        <f t="shared" si="191"/>
        <v>0</v>
      </c>
      <c r="AH403" t="str">
        <f t="shared" si="192"/>
        <v/>
      </c>
      <c r="AI403" t="str">
        <f t="shared" si="193"/>
        <v/>
      </c>
      <c r="AJ403" t="str">
        <f t="shared" si="194"/>
        <v/>
      </c>
      <c r="AK403" t="str">
        <f t="shared" si="195"/>
        <v/>
      </c>
      <c r="AL403" t="str">
        <f>IF($A403="","",INDEX(games!$J:$J,ROW())&amp;"")</f>
        <v>https://store.steampowered.com/app/3161400/Infinity_Sweeper/</v>
      </c>
    </row>
    <row r="404" spans="1:38" x14ac:dyDescent="0.25">
      <c r="A404" t="str">
        <f>IF(TRIM(INDEX(games!$A:$A,ROW()))="","",TRIM(INDEX(games!$A:$A,ROW())))</f>
        <v>Infra Arcana</v>
      </c>
      <c r="B404">
        <f>IF(OR($A404="",INDEX(games!$B:$B,ROW())=""),"",INDEX(games!$B:$B,ROW()))</f>
        <v>2011</v>
      </c>
      <c r="C404" t="str">
        <f>IF(OR($A404="",INDEX(games!$C:$C,ROW())=""),"",INDEX(games!$C:$C,ROW()))</f>
        <v>Traditional</v>
      </c>
      <c r="D404">
        <f t="shared" si="168"/>
        <v>3</v>
      </c>
      <c r="E404">
        <f t="shared" si="169"/>
        <v>4</v>
      </c>
      <c r="F404">
        <f t="shared" si="170"/>
        <v>30</v>
      </c>
      <c r="G404" t="e">
        <f t="shared" si="171"/>
        <v>#N/A</v>
      </c>
      <c r="H404" t="e">
        <f t="shared" si="172"/>
        <v>#N/A</v>
      </c>
      <c r="I404" t="e">
        <f t="shared" si="173"/>
        <v>#N/A</v>
      </c>
      <c r="J404" t="e">
        <f t="shared" si="174"/>
        <v>#N/A</v>
      </c>
      <c r="K404" t="e">
        <f t="shared" si="175"/>
        <v>#N/A</v>
      </c>
      <c r="L404" t="e">
        <f t="shared" si="176"/>
        <v>#N/A</v>
      </c>
      <c r="M404">
        <f t="shared" si="177"/>
        <v>2011</v>
      </c>
      <c r="N404">
        <f t="shared" si="178"/>
        <v>4.6899999999999995</v>
      </c>
      <c r="O404">
        <f t="shared" si="179"/>
        <v>3.0004040000000001</v>
      </c>
      <c r="P404" t="str">
        <f>IF(OR($A404="",INDEX(games!$H:$H,ROW())=""),"",INDEX(games!$H:$H,ROW()))</f>
        <v>Yes</v>
      </c>
      <c r="Q404">
        <f t="shared" si="180"/>
        <v>3.0004040000000001</v>
      </c>
      <c r="T404">
        <f t="shared" si="181"/>
        <v>2021</v>
      </c>
      <c r="U404">
        <f t="shared" si="182"/>
        <v>2023</v>
      </c>
      <c r="V404">
        <f t="shared" si="183"/>
        <v>2</v>
      </c>
      <c r="W404" t="str">
        <f>IF(TRIM(INDEX(connections!$A:$A,ROW()))="","",TRIM(INDEX(connections!$A:$A,ROW())))</f>
        <v>Vampire Survivors</v>
      </c>
      <c r="X404" t="str">
        <f>IF($W404="","",TRIM(INDEX(connections!$B:$B,ROW())))</f>
        <v>Disfigure</v>
      </c>
      <c r="Y404">
        <f t="shared" si="184"/>
        <v>898</v>
      </c>
      <c r="Z404">
        <f t="shared" si="185"/>
        <v>231</v>
      </c>
      <c r="AA404" t="str">
        <f t="shared" si="186"/>
        <v>Yes</v>
      </c>
      <c r="AB404" t="str">
        <f t="shared" si="187"/>
        <v>Yes</v>
      </c>
      <c r="AC404">
        <f t="shared" si="188"/>
        <v>1</v>
      </c>
      <c r="AD404">
        <f t="shared" si="189"/>
        <v>0</v>
      </c>
      <c r="AE404" t="str">
        <f t="shared" si="190"/>
        <v/>
      </c>
      <c r="AG404">
        <f t="shared" si="191"/>
        <v>2</v>
      </c>
      <c r="AH404" t="str">
        <f t="shared" si="192"/>
        <v>Yes</v>
      </c>
      <c r="AI404">
        <f t="shared" si="193"/>
        <v>2</v>
      </c>
      <c r="AJ404">
        <f t="shared" si="194"/>
        <v>2.0004040000000001</v>
      </c>
      <c r="AK404" t="str">
        <f t="shared" si="195"/>
        <v/>
      </c>
      <c r="AL404" t="str">
        <f>IF($A404="","",INDEX(games!$J:$J,ROW())&amp;"")</f>
        <v/>
      </c>
    </row>
    <row r="405" spans="1:38" x14ac:dyDescent="0.25">
      <c r="A405" t="str">
        <f>IF(TRIM(INDEX(games!$A:$A,ROW()))="","",TRIM(INDEX(games!$A:$A,ROW())))</f>
        <v>Inkbound</v>
      </c>
      <c r="B405">
        <f>IF(OR($A405="",INDEX(games!$B:$B,ROW())=""),"",INDEX(games!$B:$B,ROW()))</f>
        <v>2023</v>
      </c>
      <c r="C405" t="str">
        <f>IF(OR($A405="",INDEX(games!$C:$C,ROW())=""),"",INDEX(games!$C:$C,ROW()))</f>
        <v>Strategy</v>
      </c>
      <c r="D405">
        <f t="shared" si="168"/>
        <v>2</v>
      </c>
      <c r="E405">
        <f t="shared" si="169"/>
        <v>2</v>
      </c>
      <c r="F405">
        <f t="shared" si="170"/>
        <v>31</v>
      </c>
      <c r="G405" t="e">
        <f t="shared" si="171"/>
        <v>#N/A</v>
      </c>
      <c r="H405" t="e">
        <f t="shared" si="172"/>
        <v>#N/A</v>
      </c>
      <c r="I405">
        <f t="shared" si="173"/>
        <v>2023</v>
      </c>
      <c r="J405">
        <f t="shared" si="174"/>
        <v>2.7130000000000001</v>
      </c>
      <c r="K405" t="e">
        <f t="shared" si="175"/>
        <v>#N/A</v>
      </c>
      <c r="L405" t="e">
        <f t="shared" si="176"/>
        <v>#N/A</v>
      </c>
      <c r="M405" t="e">
        <f t="shared" si="177"/>
        <v>#N/A</v>
      </c>
      <c r="N405" t="e">
        <f t="shared" si="178"/>
        <v>#N/A</v>
      </c>
      <c r="O405">
        <f t="shared" si="179"/>
        <v>2.0004050000000002</v>
      </c>
      <c r="P405" t="str">
        <f>IF(OR($A405="",INDEX(games!$H:$H,ROW())=""),"",INDEX(games!$H:$H,ROW()))</f>
        <v>Yes</v>
      </c>
      <c r="Q405">
        <f t="shared" si="180"/>
        <v>2.0004050000000002</v>
      </c>
      <c r="T405">
        <f t="shared" si="181"/>
        <v>2022</v>
      </c>
      <c r="U405">
        <f t="shared" si="182"/>
        <v>2026</v>
      </c>
      <c r="V405">
        <f t="shared" si="183"/>
        <v>4</v>
      </c>
      <c r="W405" t="str">
        <f>IF(TRIM(INDEX(connections!$A:$A,ROW()))="","",TRIM(INDEX(connections!$A:$A,ROW())))</f>
        <v>Cult of the Lamb</v>
      </c>
      <c r="X405" t="str">
        <f>IF($W405="","",TRIM(INDEX(connections!$B:$B,ROW())))</f>
        <v>Dive or Die: Children of Rain</v>
      </c>
      <c r="Y405">
        <f t="shared" si="184"/>
        <v>171</v>
      </c>
      <c r="Z405">
        <f t="shared" si="185"/>
        <v>232</v>
      </c>
      <c r="AA405" t="str">
        <f t="shared" si="186"/>
        <v>Yes</v>
      </c>
      <c r="AB405" t="str">
        <f t="shared" si="187"/>
        <v/>
      </c>
      <c r="AC405" t="str">
        <f t="shared" si="188"/>
        <v/>
      </c>
      <c r="AD405">
        <f t="shared" si="189"/>
        <v>0</v>
      </c>
      <c r="AE405" t="str">
        <f t="shared" si="190"/>
        <v/>
      </c>
      <c r="AG405">
        <f t="shared" si="191"/>
        <v>1</v>
      </c>
      <c r="AH405" t="str">
        <f t="shared" si="192"/>
        <v>Yes</v>
      </c>
      <c r="AI405">
        <f t="shared" si="193"/>
        <v>1</v>
      </c>
      <c r="AJ405">
        <f t="shared" si="194"/>
        <v>1.000405</v>
      </c>
      <c r="AK405" t="str">
        <f t="shared" si="195"/>
        <v/>
      </c>
      <c r="AL405" t="str">
        <f>IF($A405="","",INDEX(games!$J:$J,ROW())&amp;"")</f>
        <v>https://store.steampowered.com/app/1062810/Inkbound/</v>
      </c>
    </row>
    <row r="406" spans="1:38" x14ac:dyDescent="0.25">
      <c r="A406" t="str">
        <f>IF(TRIM(INDEX(games!$A:$A,ROW()))="","",TRIM(INDEX(games!$A:$A,ROW())))</f>
        <v>Inkshade</v>
      </c>
      <c r="B406">
        <f>IF(OR($A406="",INDEX(games!$B:$B,ROW())=""),"",INDEX(games!$B:$B,ROW()))</f>
        <v>2025</v>
      </c>
      <c r="C406" t="str">
        <f>IF(OR($A406="",INDEX(games!$C:$C,ROW())=""),"",INDEX(games!$C:$C,ROW()))</f>
        <v>Strategy</v>
      </c>
      <c r="D406">
        <f t="shared" si="168"/>
        <v>2</v>
      </c>
      <c r="E406">
        <f t="shared" si="169"/>
        <v>2</v>
      </c>
      <c r="F406">
        <f t="shared" si="170"/>
        <v>32</v>
      </c>
      <c r="G406" t="e">
        <f t="shared" si="171"/>
        <v>#N/A</v>
      </c>
      <c r="H406" t="e">
        <f t="shared" si="172"/>
        <v>#N/A</v>
      </c>
      <c r="I406">
        <f t="shared" si="173"/>
        <v>2025</v>
      </c>
      <c r="J406">
        <f t="shared" si="174"/>
        <v>2.7359999999999998</v>
      </c>
      <c r="K406" t="e">
        <f t="shared" si="175"/>
        <v>#N/A</v>
      </c>
      <c r="L406" t="e">
        <f t="shared" si="176"/>
        <v>#N/A</v>
      </c>
      <c r="M406" t="e">
        <f t="shared" si="177"/>
        <v>#N/A</v>
      </c>
      <c r="N406" t="e">
        <f t="shared" si="178"/>
        <v>#N/A</v>
      </c>
      <c r="O406">
        <f t="shared" si="179"/>
        <v>2.0004059999999999</v>
      </c>
      <c r="P406" t="str">
        <f>IF(OR($A406="",INDEX(games!$H:$H,ROW())=""),"",INDEX(games!$H:$H,ROW()))</f>
        <v/>
      </c>
      <c r="Q406" t="str">
        <f t="shared" si="180"/>
        <v/>
      </c>
      <c r="T406">
        <f t="shared" si="181"/>
        <v>2015</v>
      </c>
      <c r="U406">
        <f t="shared" si="182"/>
        <v>2026</v>
      </c>
      <c r="V406">
        <f t="shared" si="183"/>
        <v>11</v>
      </c>
      <c r="W406" t="str">
        <f>IF(TRIM(INDEX(connections!$A:$A,ROW()))="","",TRIM(INDEX(connections!$A:$A,ROW())))</f>
        <v>Darkest Dungeon</v>
      </c>
      <c r="X406" t="str">
        <f>IF($W406="","",TRIM(INDEX(connections!$B:$B,ROW())))</f>
        <v>Dive or Die: Children of Rain</v>
      </c>
      <c r="Y406">
        <f t="shared" si="184"/>
        <v>184</v>
      </c>
      <c r="Z406">
        <f t="shared" si="185"/>
        <v>232</v>
      </c>
      <c r="AA406" t="str">
        <f t="shared" si="186"/>
        <v>Yes</v>
      </c>
      <c r="AB406" t="str">
        <f t="shared" si="187"/>
        <v/>
      </c>
      <c r="AC406" t="str">
        <f t="shared" si="188"/>
        <v/>
      </c>
      <c r="AD406">
        <f t="shared" si="189"/>
        <v>1</v>
      </c>
      <c r="AE406" t="str">
        <f t="shared" si="190"/>
        <v/>
      </c>
      <c r="AG406">
        <f t="shared" si="191"/>
        <v>2</v>
      </c>
      <c r="AH406" t="str">
        <f t="shared" si="192"/>
        <v/>
      </c>
      <c r="AI406" t="str">
        <f t="shared" si="193"/>
        <v/>
      </c>
      <c r="AJ406" t="str">
        <f t="shared" si="194"/>
        <v/>
      </c>
      <c r="AK406">
        <f t="shared" si="195"/>
        <v>2.0004059999999999</v>
      </c>
      <c r="AL406" t="str">
        <f>IF($A406="","",INDEX(games!$J:$J,ROW())&amp;"")</f>
        <v>https://store.steampowered.com/app/3141310/Inkshade/</v>
      </c>
    </row>
    <row r="407" spans="1:38" x14ac:dyDescent="0.25">
      <c r="A407" t="str">
        <f>IF(TRIM(INDEX(games!$A:$A,ROW()))="","",TRIM(INDEX(games!$A:$A,ROW())))</f>
        <v>Inscryption</v>
      </c>
      <c r="B407">
        <f>IF(OR($A407="",INDEX(games!$B:$B,ROW())=""),"",INDEX(games!$B:$B,ROW()))</f>
        <v>2021</v>
      </c>
      <c r="C407" t="str">
        <f>IF(OR($A407="",INDEX(games!$C:$C,ROW())=""),"",INDEX(games!$C:$C,ROW()))</f>
        <v>Deckbuilder</v>
      </c>
      <c r="D407">
        <f t="shared" si="168"/>
        <v>20</v>
      </c>
      <c r="E407">
        <f t="shared" si="169"/>
        <v>3</v>
      </c>
      <c r="F407">
        <f t="shared" si="170"/>
        <v>33</v>
      </c>
      <c r="G407" t="e">
        <f t="shared" si="171"/>
        <v>#N/A</v>
      </c>
      <c r="H407" t="e">
        <f t="shared" si="172"/>
        <v>#N/A</v>
      </c>
      <c r="I407" t="e">
        <f t="shared" si="173"/>
        <v>#N/A</v>
      </c>
      <c r="J407" t="e">
        <f t="shared" si="174"/>
        <v>#N/A</v>
      </c>
      <c r="K407">
        <f t="shared" si="175"/>
        <v>2021</v>
      </c>
      <c r="L407">
        <f t="shared" si="176"/>
        <v>3.7589999999999999</v>
      </c>
      <c r="M407" t="e">
        <f t="shared" si="177"/>
        <v>#N/A</v>
      </c>
      <c r="N407" t="e">
        <f t="shared" si="178"/>
        <v>#N/A</v>
      </c>
      <c r="O407">
        <f t="shared" si="179"/>
        <v>20.000406999999999</v>
      </c>
      <c r="P407" t="str">
        <f>IF(OR($A407="",INDEX(games!$H:$H,ROW())=""),"",INDEX(games!$H:$H,ROW()))</f>
        <v>Yes</v>
      </c>
      <c r="Q407">
        <f t="shared" si="180"/>
        <v>20.000406999999999</v>
      </c>
      <c r="T407">
        <f t="shared" si="181"/>
        <v>2022</v>
      </c>
      <c r="U407">
        <f t="shared" si="182"/>
        <v>2026</v>
      </c>
      <c r="V407">
        <f t="shared" si="183"/>
        <v>4</v>
      </c>
      <c r="W407" t="str">
        <f>IF(TRIM(INDEX(connections!$A:$A,ROW()))="","",TRIM(INDEX(connections!$A:$A,ROW())))</f>
        <v>Dave the Diver</v>
      </c>
      <c r="X407" t="str">
        <f>IF($W407="","",TRIM(INDEX(connections!$B:$B,ROW())))</f>
        <v>Dive or Die: Children of Rain</v>
      </c>
      <c r="Y407">
        <f t="shared" si="184"/>
        <v>186</v>
      </c>
      <c r="Z407">
        <f t="shared" si="185"/>
        <v>232</v>
      </c>
      <c r="AA407" t="str">
        <f t="shared" si="186"/>
        <v>Yes</v>
      </c>
      <c r="AB407" t="str">
        <f t="shared" si="187"/>
        <v/>
      </c>
      <c r="AC407" t="str">
        <f t="shared" si="188"/>
        <v/>
      </c>
      <c r="AD407">
        <f t="shared" si="189"/>
        <v>0</v>
      </c>
      <c r="AE407" t="str">
        <f t="shared" si="190"/>
        <v/>
      </c>
      <c r="AG407">
        <f t="shared" si="191"/>
        <v>11</v>
      </c>
      <c r="AH407" t="str">
        <f t="shared" si="192"/>
        <v>Yes</v>
      </c>
      <c r="AI407">
        <f t="shared" si="193"/>
        <v>11</v>
      </c>
      <c r="AJ407">
        <f t="shared" si="194"/>
        <v>11.000406999999999</v>
      </c>
      <c r="AK407" t="str">
        <f t="shared" si="195"/>
        <v/>
      </c>
      <c r="AL407" t="str">
        <f>IF($A407="","",INDEX(games!$J:$J,ROW())&amp;"")</f>
        <v>https://store.steampowered.com/app/1092790/Inscryption/</v>
      </c>
    </row>
    <row r="408" spans="1:38" x14ac:dyDescent="0.25">
      <c r="A408" t="str">
        <f>IF(TRIM(INDEX(games!$A:$A,ROW()))="","",TRIM(INDEX(games!$A:$A,ROW())))</f>
        <v>Insider Trading</v>
      </c>
      <c r="B408">
        <f>IF(OR($A408="",INDEX(games!$B:$B,ROW())=""),"",INDEX(games!$B:$B,ROW()))</f>
        <v>2026</v>
      </c>
      <c r="C408" t="str">
        <f>IF(OR($A408="",INDEX(games!$C:$C,ROW())=""),"",INDEX(games!$C:$C,ROW()))</f>
        <v>Deckbuilder</v>
      </c>
      <c r="D408">
        <f t="shared" si="168"/>
        <v>1</v>
      </c>
      <c r="E408">
        <f t="shared" si="169"/>
        <v>3</v>
      </c>
      <c r="F408">
        <f t="shared" si="170"/>
        <v>0</v>
      </c>
      <c r="G408" t="e">
        <f t="shared" si="171"/>
        <v>#N/A</v>
      </c>
      <c r="H408" t="e">
        <f t="shared" si="172"/>
        <v>#N/A</v>
      </c>
      <c r="I408" t="e">
        <f t="shared" si="173"/>
        <v>#N/A</v>
      </c>
      <c r="J408" t="e">
        <f t="shared" si="174"/>
        <v>#N/A</v>
      </c>
      <c r="K408">
        <f t="shared" si="175"/>
        <v>2026</v>
      </c>
      <c r="L408">
        <f t="shared" si="176"/>
        <v>3</v>
      </c>
      <c r="M408" t="e">
        <f t="shared" si="177"/>
        <v>#N/A</v>
      </c>
      <c r="N408" t="e">
        <f t="shared" si="178"/>
        <v>#N/A</v>
      </c>
      <c r="O408">
        <f t="shared" si="179"/>
        <v>1.000408</v>
      </c>
      <c r="P408" t="str">
        <f>IF(OR($A408="",INDEX(games!$H:$H,ROW())=""),"",INDEX(games!$H:$H,ROW()))</f>
        <v/>
      </c>
      <c r="Q408" t="str">
        <f t="shared" si="180"/>
        <v/>
      </c>
      <c r="T408">
        <f t="shared" si="181"/>
        <v>2021</v>
      </c>
      <c r="U408">
        <f t="shared" si="182"/>
        <v>2024</v>
      </c>
      <c r="V408">
        <f t="shared" si="183"/>
        <v>3</v>
      </c>
      <c r="W408" t="str">
        <f>IF(TRIM(INDEX(connections!$A:$A,ROW()))="","",TRIM(INDEX(connections!$A:$A,ROW())))</f>
        <v>Luck be a Landlord</v>
      </c>
      <c r="X408" t="str">
        <f>IF($W408="","",TRIM(INDEX(connections!$B:$B,ROW())))</f>
        <v>Dog and Goblin</v>
      </c>
      <c r="Y408">
        <f t="shared" si="184"/>
        <v>460</v>
      </c>
      <c r="Z408">
        <f t="shared" si="185"/>
        <v>233</v>
      </c>
      <c r="AA408" t="str">
        <f t="shared" si="186"/>
        <v>Yes</v>
      </c>
      <c r="AB408" t="str">
        <f t="shared" si="187"/>
        <v/>
      </c>
      <c r="AC408" t="str">
        <f t="shared" si="188"/>
        <v/>
      </c>
      <c r="AD408">
        <f t="shared" si="189"/>
        <v>0</v>
      </c>
      <c r="AE408" t="str">
        <f t="shared" si="190"/>
        <v/>
      </c>
      <c r="AG408">
        <f t="shared" si="191"/>
        <v>1</v>
      </c>
      <c r="AH408" t="str">
        <f t="shared" si="192"/>
        <v/>
      </c>
      <c r="AI408" t="str">
        <f t="shared" si="193"/>
        <v/>
      </c>
      <c r="AJ408" t="str">
        <f t="shared" si="194"/>
        <v/>
      </c>
      <c r="AK408">
        <f t="shared" si="195"/>
        <v>1.000408</v>
      </c>
      <c r="AL408" t="str">
        <f>IF($A408="","",INDEX(games!$J:$J,ROW())&amp;"")</f>
        <v>https://store.steampowered.com/app/3166810/Insider_Trading/</v>
      </c>
    </row>
    <row r="409" spans="1:38" x14ac:dyDescent="0.25">
      <c r="A409" t="str">
        <f>IF(TRIM(INDEX(games!$A:$A,ROW()))="","",TRIM(INDEX(games!$A:$A,ROW())))</f>
        <v>Insurmountable</v>
      </c>
      <c r="B409">
        <f>IF(OR($A409="",INDEX(games!$B:$B,ROW())=""),"",INDEX(games!$B:$B,ROW()))</f>
        <v>2021</v>
      </c>
      <c r="C409" t="str">
        <f>IF(OR($A409="",INDEX(games!$C:$C,ROW())=""),"",INDEX(games!$C:$C,ROW()))</f>
        <v>Strategy</v>
      </c>
      <c r="D409">
        <f t="shared" si="168"/>
        <v>2</v>
      </c>
      <c r="E409">
        <f t="shared" si="169"/>
        <v>2</v>
      </c>
      <c r="F409">
        <f t="shared" si="170"/>
        <v>1</v>
      </c>
      <c r="G409" t="e">
        <f t="shared" si="171"/>
        <v>#N/A</v>
      </c>
      <c r="H409" t="e">
        <f t="shared" si="172"/>
        <v>#N/A</v>
      </c>
      <c r="I409">
        <f t="shared" si="173"/>
        <v>2021</v>
      </c>
      <c r="J409">
        <f t="shared" si="174"/>
        <v>2.0230000000000001</v>
      </c>
      <c r="K409" t="e">
        <f t="shared" si="175"/>
        <v>#N/A</v>
      </c>
      <c r="L409" t="e">
        <f t="shared" si="176"/>
        <v>#N/A</v>
      </c>
      <c r="M409" t="e">
        <f t="shared" si="177"/>
        <v>#N/A</v>
      </c>
      <c r="N409" t="e">
        <f t="shared" si="178"/>
        <v>#N/A</v>
      </c>
      <c r="O409">
        <f t="shared" si="179"/>
        <v>2.0004089999999999</v>
      </c>
      <c r="P409" t="str">
        <f>IF(OR($A409="",INDEX(games!$H:$H,ROW())=""),"",INDEX(games!$H:$H,ROW()))</f>
        <v>Yes</v>
      </c>
      <c r="Q409">
        <f t="shared" si="180"/>
        <v>2.0004089999999999</v>
      </c>
      <c r="T409">
        <f t="shared" si="181"/>
        <v>2019</v>
      </c>
      <c r="U409">
        <f t="shared" si="182"/>
        <v>2025</v>
      </c>
      <c r="V409">
        <f t="shared" si="183"/>
        <v>6</v>
      </c>
      <c r="W409" t="str">
        <f>IF(TRIM(INDEX(connections!$A:$A,ROW()))="","",TRIM(INDEX(connections!$A:$A,ROW())))</f>
        <v>Dicey Dungeons</v>
      </c>
      <c r="X409" t="str">
        <f>IF($W409="","",TRIM(INDEX(connections!$B:$B,ROW())))</f>
        <v>Dog Witch</v>
      </c>
      <c r="Y409">
        <f t="shared" si="184"/>
        <v>226</v>
      </c>
      <c r="Z409">
        <f t="shared" si="185"/>
        <v>234</v>
      </c>
      <c r="AA409" t="str">
        <f t="shared" si="186"/>
        <v>Yes</v>
      </c>
      <c r="AB409" t="str">
        <f t="shared" si="187"/>
        <v/>
      </c>
      <c r="AC409" t="str">
        <f t="shared" si="188"/>
        <v/>
      </c>
      <c r="AD409">
        <f t="shared" si="189"/>
        <v>0</v>
      </c>
      <c r="AE409" t="str">
        <f t="shared" si="190"/>
        <v/>
      </c>
      <c r="AG409">
        <f t="shared" si="191"/>
        <v>2</v>
      </c>
      <c r="AH409" t="str">
        <f t="shared" si="192"/>
        <v>Yes</v>
      </c>
      <c r="AI409">
        <f t="shared" si="193"/>
        <v>2</v>
      </c>
      <c r="AJ409">
        <f t="shared" si="194"/>
        <v>2.0004089999999999</v>
      </c>
      <c r="AK409" t="str">
        <f t="shared" si="195"/>
        <v/>
      </c>
      <c r="AL409" t="str">
        <f>IF($A409="","",INDEX(games!$J:$J,ROW())&amp;"")</f>
        <v>https://store.steampowered.com/app/1385100/Insurmountable/</v>
      </c>
    </row>
    <row r="410" spans="1:38" x14ac:dyDescent="0.25">
      <c r="A410" t="str">
        <f>IF(TRIM(INDEX(games!$A:$A,ROW()))="","",TRIM(INDEX(games!$A:$A,ROW())))</f>
        <v>Into the Breach</v>
      </c>
      <c r="B410">
        <f>IF(OR($A410="",INDEX(games!$B:$B,ROW())=""),"",INDEX(games!$B:$B,ROW()))</f>
        <v>2018</v>
      </c>
      <c r="C410" t="str">
        <f>IF(OR($A410="",INDEX(games!$C:$C,ROW())=""),"",INDEX(games!$C:$C,ROW()))</f>
        <v>Strategy</v>
      </c>
      <c r="D410">
        <f t="shared" si="168"/>
        <v>31</v>
      </c>
      <c r="E410">
        <f t="shared" si="169"/>
        <v>2</v>
      </c>
      <c r="F410">
        <f t="shared" si="170"/>
        <v>2</v>
      </c>
      <c r="G410" t="e">
        <f t="shared" si="171"/>
        <v>#N/A</v>
      </c>
      <c r="H410" t="e">
        <f t="shared" si="172"/>
        <v>#N/A</v>
      </c>
      <c r="I410">
        <f t="shared" si="173"/>
        <v>2018</v>
      </c>
      <c r="J410">
        <f t="shared" si="174"/>
        <v>2.0459999999999998</v>
      </c>
      <c r="K410" t="e">
        <f t="shared" si="175"/>
        <v>#N/A</v>
      </c>
      <c r="L410" t="e">
        <f t="shared" si="176"/>
        <v>#N/A</v>
      </c>
      <c r="M410" t="e">
        <f t="shared" si="177"/>
        <v>#N/A</v>
      </c>
      <c r="N410" t="e">
        <f t="shared" si="178"/>
        <v>#N/A</v>
      </c>
      <c r="O410">
        <f t="shared" si="179"/>
        <v>31.000409999999999</v>
      </c>
      <c r="P410" t="str">
        <f>IF(OR($A410="",INDEX(games!$H:$H,ROW())=""),"",INDEX(games!$H:$H,ROW()))</f>
        <v>Yes</v>
      </c>
      <c r="Q410">
        <f t="shared" si="180"/>
        <v>31.000409999999999</v>
      </c>
      <c r="T410">
        <f t="shared" si="181"/>
        <v>2017</v>
      </c>
      <c r="U410">
        <f t="shared" si="182"/>
        <v>2025</v>
      </c>
      <c r="V410">
        <f t="shared" si="183"/>
        <v>8</v>
      </c>
      <c r="W410" t="str">
        <f>IF(TRIM(INDEX(connections!$A:$A,ROW()))="","",TRIM(INDEX(connections!$A:$A,ROW())))</f>
        <v>Slay the Spire</v>
      </c>
      <c r="X410" t="str">
        <f>IF($W410="","",TRIM(INDEX(connections!$B:$B,ROW())))</f>
        <v>Dog Witch</v>
      </c>
      <c r="Y410">
        <f t="shared" si="184"/>
        <v>735</v>
      </c>
      <c r="Z410">
        <f t="shared" si="185"/>
        <v>234</v>
      </c>
      <c r="AA410" t="str">
        <f t="shared" si="186"/>
        <v>Yes</v>
      </c>
      <c r="AB410" t="str">
        <f t="shared" si="187"/>
        <v/>
      </c>
      <c r="AC410" t="str">
        <f t="shared" si="188"/>
        <v/>
      </c>
      <c r="AD410">
        <f t="shared" si="189"/>
        <v>0</v>
      </c>
      <c r="AE410" t="str">
        <f t="shared" si="190"/>
        <v/>
      </c>
      <c r="AG410">
        <f t="shared" si="191"/>
        <v>21</v>
      </c>
      <c r="AH410" t="str">
        <f t="shared" si="192"/>
        <v>Yes</v>
      </c>
      <c r="AI410">
        <f t="shared" si="193"/>
        <v>21</v>
      </c>
      <c r="AJ410">
        <f t="shared" si="194"/>
        <v>21.000409999999999</v>
      </c>
      <c r="AK410" t="str">
        <f t="shared" si="195"/>
        <v/>
      </c>
      <c r="AL410" t="str">
        <f>IF($A410="","",INDEX(games!$J:$J,ROW())&amp;"")</f>
        <v>https://store.steampowered.com/app/590380/Into_the_Breach/</v>
      </c>
    </row>
    <row r="411" spans="1:38" x14ac:dyDescent="0.25">
      <c r="A411" t="str">
        <f>IF(TRIM(INDEX(games!$A:$A,ROW()))="","",TRIM(INDEX(games!$A:$A,ROW())))</f>
        <v>Into The Grid</v>
      </c>
      <c r="B411">
        <f>IF(OR($A411="",INDEX(games!$B:$B,ROW())=""),"",INDEX(games!$B:$B,ROW()))</f>
        <v>2025</v>
      </c>
      <c r="C411" t="str">
        <f>IF(OR($A411="",INDEX(games!$C:$C,ROW())=""),"",INDEX(games!$C:$C,ROW()))</f>
        <v>Deckbuilder</v>
      </c>
      <c r="D411">
        <f t="shared" si="168"/>
        <v>1</v>
      </c>
      <c r="E411">
        <f t="shared" si="169"/>
        <v>3</v>
      </c>
      <c r="F411">
        <f t="shared" si="170"/>
        <v>3</v>
      </c>
      <c r="G411" t="e">
        <f t="shared" si="171"/>
        <v>#N/A</v>
      </c>
      <c r="H411" t="e">
        <f t="shared" si="172"/>
        <v>#N/A</v>
      </c>
      <c r="I411" t="e">
        <f t="shared" si="173"/>
        <v>#N/A</v>
      </c>
      <c r="J411" t="e">
        <f t="shared" si="174"/>
        <v>#N/A</v>
      </c>
      <c r="K411">
        <f t="shared" si="175"/>
        <v>2025</v>
      </c>
      <c r="L411">
        <f t="shared" si="176"/>
        <v>3.069</v>
      </c>
      <c r="M411" t="e">
        <f t="shared" si="177"/>
        <v>#N/A</v>
      </c>
      <c r="N411" t="e">
        <f t="shared" si="178"/>
        <v>#N/A</v>
      </c>
      <c r="O411">
        <f t="shared" si="179"/>
        <v>1.0004109999999999</v>
      </c>
      <c r="P411" t="str">
        <f>IF(OR($A411="",INDEX(games!$H:$H,ROW())=""),"",INDEX(games!$H:$H,ROW()))</f>
        <v/>
      </c>
      <c r="Q411" t="str">
        <f t="shared" si="180"/>
        <v/>
      </c>
      <c r="T411">
        <f t="shared" si="181"/>
        <v>2023</v>
      </c>
      <c r="U411">
        <f t="shared" si="182"/>
        <v>2025</v>
      </c>
      <c r="V411">
        <f t="shared" si="183"/>
        <v>2</v>
      </c>
      <c r="W411" t="str">
        <f>IF(TRIM(INDEX(connections!$A:$A,ROW()))="","",TRIM(INDEX(connections!$A:$A,ROW())))</f>
        <v>Balatro</v>
      </c>
      <c r="X411" t="str">
        <f>IF($W411="","",TRIM(INDEX(connections!$B:$B,ROW())))</f>
        <v>Dogpile</v>
      </c>
      <c r="Y411">
        <f t="shared" si="184"/>
        <v>55</v>
      </c>
      <c r="Z411">
        <f t="shared" si="185"/>
        <v>235</v>
      </c>
      <c r="AA411" t="str">
        <f t="shared" si="186"/>
        <v>Yes</v>
      </c>
      <c r="AB411" t="str">
        <f t="shared" si="187"/>
        <v>Yes</v>
      </c>
      <c r="AC411">
        <f t="shared" si="188"/>
        <v>1</v>
      </c>
      <c r="AD411">
        <f t="shared" si="189"/>
        <v>0</v>
      </c>
      <c r="AE411" t="str">
        <f t="shared" si="190"/>
        <v/>
      </c>
      <c r="AG411">
        <f t="shared" si="191"/>
        <v>1</v>
      </c>
      <c r="AH411" t="str">
        <f t="shared" si="192"/>
        <v/>
      </c>
      <c r="AI411" t="str">
        <f t="shared" si="193"/>
        <v/>
      </c>
      <c r="AJ411" t="str">
        <f t="shared" si="194"/>
        <v/>
      </c>
      <c r="AK411">
        <f t="shared" si="195"/>
        <v>1.0004109999999999</v>
      </c>
      <c r="AL411" t="str">
        <f>IF($A411="","",INDEX(games!$J:$J,ROW())&amp;"")</f>
        <v>https://store.steampowered.com/app/2576200/Into_The_Grid/</v>
      </c>
    </row>
    <row r="412" spans="1:38" x14ac:dyDescent="0.25">
      <c r="A412" t="str">
        <f>IF(TRIM(INDEX(games!$A:$A,ROW()))="","",TRIM(INDEX(games!$A:$A,ROW())))</f>
        <v>Iratus: Lord of the Dead</v>
      </c>
      <c r="B412">
        <f>IF(OR($A412="",INDEX(games!$B:$B,ROW())=""),"",INDEX(games!$B:$B,ROW()))</f>
        <v>2019</v>
      </c>
      <c r="C412" t="str">
        <f>IF(OR($A412="",INDEX(games!$C:$C,ROW())=""),"",INDEX(games!$C:$C,ROW()))</f>
        <v>Strategy</v>
      </c>
      <c r="D412">
        <f t="shared" si="168"/>
        <v>2</v>
      </c>
      <c r="E412">
        <f t="shared" si="169"/>
        <v>2</v>
      </c>
      <c r="F412">
        <f t="shared" si="170"/>
        <v>4</v>
      </c>
      <c r="G412" t="e">
        <f t="shared" si="171"/>
        <v>#N/A</v>
      </c>
      <c r="H412" t="e">
        <f t="shared" si="172"/>
        <v>#N/A</v>
      </c>
      <c r="I412">
        <f t="shared" si="173"/>
        <v>2019</v>
      </c>
      <c r="J412">
        <f t="shared" si="174"/>
        <v>2.0920000000000001</v>
      </c>
      <c r="K412" t="e">
        <f t="shared" si="175"/>
        <v>#N/A</v>
      </c>
      <c r="L412" t="e">
        <f t="shared" si="176"/>
        <v>#N/A</v>
      </c>
      <c r="M412" t="e">
        <f t="shared" si="177"/>
        <v>#N/A</v>
      </c>
      <c r="N412" t="e">
        <f t="shared" si="178"/>
        <v>#N/A</v>
      </c>
      <c r="O412">
        <f t="shared" si="179"/>
        <v>2.0004119999999999</v>
      </c>
      <c r="P412" t="str">
        <f>IF(OR($A412="",INDEX(games!$H:$H,ROW())=""),"",INDEX(games!$H:$H,ROW()))</f>
        <v>Yes</v>
      </c>
      <c r="Q412">
        <f t="shared" si="180"/>
        <v>2.0004119999999999</v>
      </c>
      <c r="T412">
        <f t="shared" si="181"/>
        <v>2018</v>
      </c>
      <c r="U412">
        <f t="shared" si="182"/>
        <v>2022</v>
      </c>
      <c r="V412">
        <f t="shared" si="183"/>
        <v>4</v>
      </c>
      <c r="W412" t="str">
        <f>IF(TRIM(INDEX(connections!$A:$A,ROW()))="","",TRIM(INDEX(connections!$A:$A,ROW())))</f>
        <v>Into the Breach</v>
      </c>
      <c r="X412" t="str">
        <f>IF($W412="","",TRIM(INDEX(connections!$B:$B,ROW())))</f>
        <v>Dome Keeper</v>
      </c>
      <c r="Y412">
        <f t="shared" si="184"/>
        <v>409</v>
      </c>
      <c r="Z412">
        <f t="shared" si="185"/>
        <v>236</v>
      </c>
      <c r="AA412" t="str">
        <f t="shared" si="186"/>
        <v>Yes</v>
      </c>
      <c r="AB412" t="str">
        <f t="shared" si="187"/>
        <v>Yes</v>
      </c>
      <c r="AC412">
        <f t="shared" si="188"/>
        <v>1</v>
      </c>
      <c r="AD412">
        <f t="shared" si="189"/>
        <v>0</v>
      </c>
      <c r="AE412" t="str">
        <f t="shared" si="190"/>
        <v/>
      </c>
      <c r="AG412">
        <f t="shared" si="191"/>
        <v>2</v>
      </c>
      <c r="AH412" t="str">
        <f t="shared" si="192"/>
        <v>Yes</v>
      </c>
      <c r="AI412">
        <f t="shared" si="193"/>
        <v>2</v>
      </c>
      <c r="AJ412">
        <f t="shared" si="194"/>
        <v>2.0004119999999999</v>
      </c>
      <c r="AK412" t="str">
        <f t="shared" si="195"/>
        <v/>
      </c>
      <c r="AL412" t="str">
        <f>IF($A412="","",INDEX(games!$J:$J,ROW())&amp;"")</f>
        <v>https://store.steampowered.com/app/807120/Iratus_Lord_of_the_Dead/</v>
      </c>
    </row>
    <row r="413" spans="1:38" x14ac:dyDescent="0.25">
      <c r="A413" t="str">
        <f>IF(TRIM(INDEX(games!$A:$A,ROW()))="","",TRIM(INDEX(games!$A:$A,ROW())))</f>
        <v>Iter Vehemens Ad Necem</v>
      </c>
      <c r="B413">
        <f>IF(OR($A413="",INDEX(games!$B:$B,ROW())=""),"",INDEX(games!$B:$B,ROW()))</f>
        <v>2001</v>
      </c>
      <c r="C413" t="str">
        <f>IF(OR($A413="",INDEX(games!$C:$C,ROW())=""),"",INDEX(games!$C:$C,ROW()))</f>
        <v>Traditional</v>
      </c>
      <c r="D413">
        <f t="shared" si="168"/>
        <v>3</v>
      </c>
      <c r="E413">
        <f t="shared" si="169"/>
        <v>4</v>
      </c>
      <c r="F413">
        <f t="shared" si="170"/>
        <v>5</v>
      </c>
      <c r="G413" t="e">
        <f t="shared" si="171"/>
        <v>#N/A</v>
      </c>
      <c r="H413" t="e">
        <f t="shared" si="172"/>
        <v>#N/A</v>
      </c>
      <c r="I413" t="e">
        <f t="shared" si="173"/>
        <v>#N/A</v>
      </c>
      <c r="J413" t="e">
        <f t="shared" si="174"/>
        <v>#N/A</v>
      </c>
      <c r="K413" t="e">
        <f t="shared" si="175"/>
        <v>#N/A</v>
      </c>
      <c r="L413" t="e">
        <f t="shared" si="176"/>
        <v>#N/A</v>
      </c>
      <c r="M413">
        <f t="shared" si="177"/>
        <v>2001</v>
      </c>
      <c r="N413">
        <f t="shared" si="178"/>
        <v>4.1150000000000002</v>
      </c>
      <c r="O413">
        <f t="shared" si="179"/>
        <v>3.000413</v>
      </c>
      <c r="P413" t="str">
        <f>IF(OR($A413="",INDEX(games!$H:$H,ROW())=""),"",INDEX(games!$H:$H,ROW()))</f>
        <v>Yes</v>
      </c>
      <c r="Q413">
        <f t="shared" si="180"/>
        <v>3.000413</v>
      </c>
      <c r="T413">
        <f t="shared" si="181"/>
        <v>2016</v>
      </c>
      <c r="U413">
        <f t="shared" si="182"/>
        <v>2022</v>
      </c>
      <c r="V413">
        <f t="shared" si="183"/>
        <v>6</v>
      </c>
      <c r="W413" t="str">
        <f>IF(TRIM(INDEX(connections!$A:$A,ROW()))="","",TRIM(INDEX(connections!$A:$A,ROW())))</f>
        <v>Kingdom: New Lands</v>
      </c>
      <c r="X413" t="str">
        <f>IF($W413="","",TRIM(INDEX(connections!$B:$B,ROW())))</f>
        <v>Dome Keeper</v>
      </c>
      <c r="Y413">
        <f t="shared" si="184"/>
        <v>427</v>
      </c>
      <c r="Z413">
        <f t="shared" si="185"/>
        <v>236</v>
      </c>
      <c r="AA413" t="str">
        <f t="shared" si="186"/>
        <v>Yes</v>
      </c>
      <c r="AB413" t="str">
        <f t="shared" si="187"/>
        <v>Yes</v>
      </c>
      <c r="AC413">
        <f t="shared" si="188"/>
        <v>1</v>
      </c>
      <c r="AD413">
        <f t="shared" si="189"/>
        <v>0</v>
      </c>
      <c r="AE413" t="str">
        <f t="shared" si="190"/>
        <v/>
      </c>
      <c r="AG413">
        <f t="shared" si="191"/>
        <v>2</v>
      </c>
      <c r="AH413" t="str">
        <f t="shared" si="192"/>
        <v>Yes</v>
      </c>
      <c r="AI413">
        <f t="shared" si="193"/>
        <v>2</v>
      </c>
      <c r="AJ413">
        <f t="shared" si="194"/>
        <v>2.000413</v>
      </c>
      <c r="AK413" t="str">
        <f t="shared" si="195"/>
        <v/>
      </c>
      <c r="AL413" t="str">
        <f>IF($A413="","",INDEX(games!$J:$J,ROW())&amp;"")</f>
        <v/>
      </c>
    </row>
    <row r="414" spans="1:38" x14ac:dyDescent="0.25">
      <c r="A414" t="str">
        <f>IF(TRIM(INDEX(games!$A:$A,ROW()))="","",TRIM(INDEX(games!$A:$A,ROW())))</f>
        <v>Izuna 2: The Unemployed Ninja Returns</v>
      </c>
      <c r="B414">
        <f>IF(OR($A414="",INDEX(games!$B:$B,ROW())=""),"",INDEX(games!$B:$B,ROW()))</f>
        <v>2007</v>
      </c>
      <c r="C414" t="str">
        <f>IF(OR($A414="",INDEX(games!$C:$C,ROW())=""),"",INDEX(games!$C:$C,ROW()))</f>
        <v>Traditional</v>
      </c>
      <c r="D414">
        <f t="shared" si="168"/>
        <v>1</v>
      </c>
      <c r="E414">
        <f t="shared" si="169"/>
        <v>4</v>
      </c>
      <c r="F414">
        <f t="shared" si="170"/>
        <v>6</v>
      </c>
      <c r="G414" t="e">
        <f t="shared" si="171"/>
        <v>#N/A</v>
      </c>
      <c r="H414" t="e">
        <f t="shared" si="172"/>
        <v>#N/A</v>
      </c>
      <c r="I414" t="e">
        <f t="shared" si="173"/>
        <v>#N/A</v>
      </c>
      <c r="J414" t="e">
        <f t="shared" si="174"/>
        <v>#N/A</v>
      </c>
      <c r="K414" t="e">
        <f t="shared" si="175"/>
        <v>#N/A</v>
      </c>
      <c r="L414" t="e">
        <f t="shared" si="176"/>
        <v>#N/A</v>
      </c>
      <c r="M414">
        <f t="shared" si="177"/>
        <v>2007</v>
      </c>
      <c r="N414">
        <f t="shared" si="178"/>
        <v>4.1379999999999999</v>
      </c>
      <c r="O414">
        <f t="shared" si="179"/>
        <v>1.0004139999999999</v>
      </c>
      <c r="P414" t="str">
        <f>IF(OR($A414="",INDEX(games!$H:$H,ROW())=""),"",INDEX(games!$H:$H,ROW()))</f>
        <v>Yes</v>
      </c>
      <c r="Q414">
        <f t="shared" si="180"/>
        <v>1.0004139999999999</v>
      </c>
      <c r="T414">
        <f t="shared" si="181"/>
        <v>2025</v>
      </c>
      <c r="U414">
        <f t="shared" si="182"/>
        <v>2026</v>
      </c>
      <c r="V414">
        <f t="shared" si="183"/>
        <v>1</v>
      </c>
      <c r="W414" t="str">
        <f>IF(TRIM(INDEX(connections!$A:$A,ROW()))="","",TRIM(INDEX(connections!$A:$A,ROW())))</f>
        <v>CloverPit</v>
      </c>
      <c r="X414" t="str">
        <f>IF($W414="","",TRIM(INDEX(connections!$B:$B,ROW())))</f>
        <v>Don't Let It Starve</v>
      </c>
      <c r="Y414">
        <f t="shared" si="184"/>
        <v>138</v>
      </c>
      <c r="Z414">
        <f t="shared" si="185"/>
        <v>237</v>
      </c>
      <c r="AA414" t="str">
        <f t="shared" si="186"/>
        <v>Yes</v>
      </c>
      <c r="AB414" t="str">
        <f t="shared" si="187"/>
        <v/>
      </c>
      <c r="AC414" t="str">
        <f t="shared" si="188"/>
        <v/>
      </c>
      <c r="AD414">
        <f t="shared" si="189"/>
        <v>0</v>
      </c>
      <c r="AE414" t="str">
        <f t="shared" si="190"/>
        <v/>
      </c>
      <c r="AG414">
        <f t="shared" si="191"/>
        <v>1</v>
      </c>
      <c r="AH414" t="str">
        <f t="shared" si="192"/>
        <v>Yes</v>
      </c>
      <c r="AI414">
        <f t="shared" si="193"/>
        <v>1</v>
      </c>
      <c r="AJ414">
        <f t="shared" si="194"/>
        <v>1.0004139999999999</v>
      </c>
      <c r="AK414" t="str">
        <f t="shared" si="195"/>
        <v/>
      </c>
      <c r="AL414" t="str">
        <f>IF($A414="","",INDEX(games!$J:$J,ROW())&amp;"")</f>
        <v/>
      </c>
    </row>
    <row r="415" spans="1:38" x14ac:dyDescent="0.25">
      <c r="A415" t="str">
        <f>IF(TRIM(INDEX(games!$A:$A,ROW()))="","",TRIM(INDEX(games!$A:$A,ROW())))</f>
        <v>Izuna: Legend of the Unemployed Ninja</v>
      </c>
      <c r="B415">
        <f>IF(OR($A415="",INDEX(games!$B:$B,ROW())=""),"",INDEX(games!$B:$B,ROW()))</f>
        <v>2006</v>
      </c>
      <c r="C415" t="str">
        <f>IF(OR($A415="",INDEX(games!$C:$C,ROW())=""),"",INDEX(games!$C:$C,ROW()))</f>
        <v>Traditional</v>
      </c>
      <c r="D415">
        <f t="shared" si="168"/>
        <v>2</v>
      </c>
      <c r="E415">
        <f t="shared" si="169"/>
        <v>4</v>
      </c>
      <c r="F415">
        <f t="shared" si="170"/>
        <v>7</v>
      </c>
      <c r="G415" t="e">
        <f t="shared" si="171"/>
        <v>#N/A</v>
      </c>
      <c r="H415" t="e">
        <f t="shared" si="172"/>
        <v>#N/A</v>
      </c>
      <c r="I415" t="e">
        <f t="shared" si="173"/>
        <v>#N/A</v>
      </c>
      <c r="J415" t="e">
        <f t="shared" si="174"/>
        <v>#N/A</v>
      </c>
      <c r="K415" t="e">
        <f t="shared" si="175"/>
        <v>#N/A</v>
      </c>
      <c r="L415" t="e">
        <f t="shared" si="176"/>
        <v>#N/A</v>
      </c>
      <c r="M415">
        <f t="shared" si="177"/>
        <v>2006</v>
      </c>
      <c r="N415">
        <f t="shared" si="178"/>
        <v>4.1609999999999996</v>
      </c>
      <c r="O415">
        <f t="shared" si="179"/>
        <v>2.0004149999999998</v>
      </c>
      <c r="P415" t="str">
        <f>IF(OR($A415="",INDEX(games!$H:$H,ROW())=""),"",INDEX(games!$H:$H,ROW()))</f>
        <v>Yes</v>
      </c>
      <c r="Q415">
        <f t="shared" si="180"/>
        <v>2.0004149999999998</v>
      </c>
      <c r="T415">
        <f t="shared" si="181"/>
        <v>2013</v>
      </c>
      <c r="U415">
        <f t="shared" si="182"/>
        <v>2014</v>
      </c>
      <c r="V415">
        <f t="shared" si="183"/>
        <v>1</v>
      </c>
      <c r="W415" t="str">
        <f>IF(TRIM(INDEX(connections!$A:$A,ROW()))="","",TRIM(INDEX(connections!$A:$A,ROW())))</f>
        <v>Don't Starve</v>
      </c>
      <c r="X415" t="str">
        <f>IF($W415="","",TRIM(INDEX(connections!$B:$B,ROW())))</f>
        <v>Don't Starve Together</v>
      </c>
      <c r="Y415">
        <f t="shared" si="184"/>
        <v>239</v>
      </c>
      <c r="Z415">
        <f t="shared" si="185"/>
        <v>240</v>
      </c>
      <c r="AA415" t="str">
        <f t="shared" si="186"/>
        <v>Yes</v>
      </c>
      <c r="AB415" t="str">
        <f t="shared" si="187"/>
        <v>Yes</v>
      </c>
      <c r="AC415">
        <f t="shared" si="188"/>
        <v>1</v>
      </c>
      <c r="AD415">
        <f t="shared" si="189"/>
        <v>0</v>
      </c>
      <c r="AE415" t="str">
        <f t="shared" si="190"/>
        <v/>
      </c>
      <c r="AG415">
        <f t="shared" si="191"/>
        <v>2</v>
      </c>
      <c r="AH415" t="str">
        <f t="shared" si="192"/>
        <v>Yes</v>
      </c>
      <c r="AI415">
        <f t="shared" si="193"/>
        <v>2</v>
      </c>
      <c r="AJ415">
        <f t="shared" si="194"/>
        <v>2.0004149999999998</v>
      </c>
      <c r="AK415" t="str">
        <f t="shared" si="195"/>
        <v/>
      </c>
      <c r="AL415" t="str">
        <f>IF($A415="","",INDEX(games!$J:$J,ROW())&amp;"")</f>
        <v/>
      </c>
    </row>
    <row r="416" spans="1:38" x14ac:dyDescent="0.25">
      <c r="A416" t="str">
        <f>IF(TRIM(INDEX(games!$A:$A,ROW()))="","",TRIM(INDEX(games!$A:$A,ROW())))</f>
        <v>Jotunnslayer: Hordes of Hel</v>
      </c>
      <c r="B416">
        <f>IF(OR($A416="",INDEX(games!$B:$B,ROW())=""),"",INDEX(games!$B:$B,ROW()))</f>
        <v>2025</v>
      </c>
      <c r="C416" t="str">
        <f>IF(OR($A416="",INDEX(games!$C:$C,ROW())=""),"",INDEX(games!$C:$C,ROW()))</f>
        <v>Action</v>
      </c>
      <c r="D416">
        <f t="shared" si="168"/>
        <v>4</v>
      </c>
      <c r="E416">
        <f t="shared" si="169"/>
        <v>1</v>
      </c>
      <c r="F416">
        <f t="shared" si="170"/>
        <v>8</v>
      </c>
      <c r="G416">
        <f t="shared" si="171"/>
        <v>2025</v>
      </c>
      <c r="H416">
        <f t="shared" si="172"/>
        <v>1.1839999999999999</v>
      </c>
      <c r="I416" t="e">
        <f t="shared" si="173"/>
        <v>#N/A</v>
      </c>
      <c r="J416" t="e">
        <f t="shared" si="174"/>
        <v>#N/A</v>
      </c>
      <c r="K416" t="e">
        <f t="shared" si="175"/>
        <v>#N/A</v>
      </c>
      <c r="L416" t="e">
        <f t="shared" si="176"/>
        <v>#N/A</v>
      </c>
      <c r="M416" t="e">
        <f t="shared" si="177"/>
        <v>#N/A</v>
      </c>
      <c r="N416" t="e">
        <f t="shared" si="178"/>
        <v>#N/A</v>
      </c>
      <c r="O416">
        <f t="shared" si="179"/>
        <v>4.0004160000000004</v>
      </c>
      <c r="P416" t="str">
        <f>IF(OR($A416="",INDEX(games!$H:$H,ROW())=""),"",INDEX(games!$H:$H,ROW()))</f>
        <v/>
      </c>
      <c r="Q416" t="str">
        <f t="shared" si="180"/>
        <v/>
      </c>
      <c r="T416">
        <f t="shared" si="181"/>
        <v>2008</v>
      </c>
      <c r="U416">
        <f t="shared" si="182"/>
        <v>2015</v>
      </c>
      <c r="V416">
        <f t="shared" si="183"/>
        <v>7</v>
      </c>
      <c r="W416" t="str">
        <f>IF(TRIM(INDEX(connections!$A:$A,ROW()))="","",TRIM(INDEX(connections!$A:$A,ROW())))</f>
        <v>Spelunky Classic</v>
      </c>
      <c r="X416" t="str">
        <f>IF($W416="","",TRIM(INDEX(connections!$B:$B,ROW())))</f>
        <v>Downwell</v>
      </c>
      <c r="Y416">
        <f t="shared" si="184"/>
        <v>763</v>
      </c>
      <c r="Z416">
        <f t="shared" si="185"/>
        <v>244</v>
      </c>
      <c r="AA416" t="str">
        <f t="shared" si="186"/>
        <v>Yes</v>
      </c>
      <c r="AB416" t="str">
        <f t="shared" si="187"/>
        <v>Yes</v>
      </c>
      <c r="AC416">
        <f t="shared" si="188"/>
        <v>1</v>
      </c>
      <c r="AD416">
        <f t="shared" si="189"/>
        <v>0</v>
      </c>
      <c r="AE416" t="str">
        <f t="shared" si="190"/>
        <v/>
      </c>
      <c r="AG416">
        <f t="shared" si="191"/>
        <v>4</v>
      </c>
      <c r="AH416" t="str">
        <f t="shared" si="192"/>
        <v/>
      </c>
      <c r="AI416" t="str">
        <f t="shared" si="193"/>
        <v/>
      </c>
      <c r="AJ416" t="str">
        <f t="shared" si="194"/>
        <v/>
      </c>
      <c r="AK416">
        <f t="shared" si="195"/>
        <v>4.0004160000000004</v>
      </c>
      <c r="AL416" t="str">
        <f>IF($A416="","",INDEX(games!$J:$J,ROW())&amp;"")</f>
        <v/>
      </c>
    </row>
    <row r="417" spans="1:38" x14ac:dyDescent="0.25">
      <c r="A417" t="str">
        <f>IF(TRIM(INDEX(games!$A:$A,ROW()))="","",TRIM(INDEX(games!$A:$A,ROW())))</f>
        <v>Juicy Realm</v>
      </c>
      <c r="B417">
        <f>IF(OR($A417="",INDEX(games!$B:$B,ROW())=""),"",INDEX(games!$B:$B,ROW()))</f>
        <v>2018</v>
      </c>
      <c r="C417" t="str">
        <f>IF(OR($A417="",INDEX(games!$C:$C,ROW())=""),"",INDEX(games!$C:$C,ROW()))</f>
        <v>Action</v>
      </c>
      <c r="D417">
        <f t="shared" si="168"/>
        <v>0</v>
      </c>
      <c r="E417">
        <f t="shared" si="169"/>
        <v>1</v>
      </c>
      <c r="F417">
        <f t="shared" si="170"/>
        <v>9</v>
      </c>
      <c r="G417">
        <f t="shared" si="171"/>
        <v>2018</v>
      </c>
      <c r="H417">
        <f t="shared" si="172"/>
        <v>1.2070000000000001</v>
      </c>
      <c r="I417" t="e">
        <f t="shared" si="173"/>
        <v>#N/A</v>
      </c>
      <c r="J417" t="e">
        <f t="shared" si="174"/>
        <v>#N/A</v>
      </c>
      <c r="K417" t="e">
        <f t="shared" si="175"/>
        <v>#N/A</v>
      </c>
      <c r="L417" t="e">
        <f t="shared" si="176"/>
        <v>#N/A</v>
      </c>
      <c r="M417" t="e">
        <f t="shared" si="177"/>
        <v>#N/A</v>
      </c>
      <c r="N417" t="e">
        <f t="shared" si="178"/>
        <v>#N/A</v>
      </c>
      <c r="O417">
        <f t="shared" si="179"/>
        <v>4.17E-4</v>
      </c>
      <c r="P417" t="str">
        <f>IF(OR($A417="",INDEX(games!$H:$H,ROW())=""),"",INDEX(games!$H:$H,ROW()))</f>
        <v/>
      </c>
      <c r="Q417" t="str">
        <f t="shared" si="180"/>
        <v/>
      </c>
      <c r="T417">
        <f t="shared" si="181"/>
        <v>1990</v>
      </c>
      <c r="U417">
        <f t="shared" si="182"/>
        <v>1990</v>
      </c>
      <c r="V417">
        <f t="shared" si="183"/>
        <v>0</v>
      </c>
      <c r="W417" t="str">
        <f>IF(TRIM(INDEX(connections!$A:$A,ROW()))="","",TRIM(INDEX(connections!$A:$A,ROW())))</f>
        <v>Fatal Labyrinth</v>
      </c>
      <c r="X417" t="str">
        <f>IF($W417="","",TRIM(INDEX(connections!$B:$B,ROW())))</f>
        <v>Dragon Crystal</v>
      </c>
      <c r="Y417">
        <f t="shared" si="184"/>
        <v>292</v>
      </c>
      <c r="Z417">
        <f t="shared" si="185"/>
        <v>245</v>
      </c>
      <c r="AA417" t="str">
        <f t="shared" si="186"/>
        <v>Yes</v>
      </c>
      <c r="AB417" t="str">
        <f t="shared" si="187"/>
        <v>Yes</v>
      </c>
      <c r="AC417">
        <f t="shared" si="188"/>
        <v>1</v>
      </c>
      <c r="AD417">
        <f t="shared" si="189"/>
        <v>0</v>
      </c>
      <c r="AE417" t="str">
        <f t="shared" si="190"/>
        <v/>
      </c>
      <c r="AG417">
        <f t="shared" si="191"/>
        <v>0</v>
      </c>
      <c r="AH417" t="str">
        <f t="shared" si="192"/>
        <v/>
      </c>
      <c r="AI417" t="str">
        <f t="shared" si="193"/>
        <v/>
      </c>
      <c r="AJ417" t="str">
        <f t="shared" si="194"/>
        <v/>
      </c>
      <c r="AK417" t="str">
        <f t="shared" si="195"/>
        <v/>
      </c>
      <c r="AL417" t="str">
        <f>IF($A417="","",INDEX(games!$J:$J,ROW())&amp;"")</f>
        <v/>
      </c>
    </row>
    <row r="418" spans="1:38" x14ac:dyDescent="0.25">
      <c r="A418" t="str">
        <f>IF(TRIM(INDEX(games!$A:$A,ROW()))="","",TRIM(INDEX(games!$A:$A,ROW())))</f>
        <v>Jupiter Hell</v>
      </c>
      <c r="B418">
        <f>IF(OR($A418="",INDEX(games!$B:$B,ROW())=""),"",INDEX(games!$B:$B,ROW()))</f>
        <v>2019</v>
      </c>
      <c r="C418" t="str">
        <f>IF(OR($A418="",INDEX(games!$C:$C,ROW())=""),"",INDEX(games!$C:$C,ROW()))</f>
        <v>Traditional</v>
      </c>
      <c r="D418">
        <f t="shared" si="168"/>
        <v>1</v>
      </c>
      <c r="E418">
        <f t="shared" si="169"/>
        <v>4</v>
      </c>
      <c r="F418">
        <f t="shared" si="170"/>
        <v>10</v>
      </c>
      <c r="G418" t="e">
        <f t="shared" si="171"/>
        <v>#N/A</v>
      </c>
      <c r="H418" t="e">
        <f t="shared" si="172"/>
        <v>#N/A</v>
      </c>
      <c r="I418" t="e">
        <f t="shared" si="173"/>
        <v>#N/A</v>
      </c>
      <c r="J418" t="e">
        <f t="shared" si="174"/>
        <v>#N/A</v>
      </c>
      <c r="K418" t="e">
        <f t="shared" si="175"/>
        <v>#N/A</v>
      </c>
      <c r="L418" t="e">
        <f t="shared" si="176"/>
        <v>#N/A</v>
      </c>
      <c r="M418">
        <f t="shared" si="177"/>
        <v>2019</v>
      </c>
      <c r="N418">
        <f t="shared" si="178"/>
        <v>4.2300000000000004</v>
      </c>
      <c r="O418">
        <f t="shared" si="179"/>
        <v>1.000418</v>
      </c>
      <c r="P418" t="str">
        <f>IF(OR($A418="",INDEX(games!$H:$H,ROW())=""),"",INDEX(games!$H:$H,ROW()))</f>
        <v>Yes</v>
      </c>
      <c r="Q418">
        <f t="shared" si="180"/>
        <v>1.000418</v>
      </c>
      <c r="T418">
        <f t="shared" si="181"/>
        <v>1993</v>
      </c>
      <c r="U418">
        <f t="shared" si="182"/>
        <v>2026</v>
      </c>
      <c r="V418">
        <f t="shared" si="183"/>
        <v>33</v>
      </c>
      <c r="W418" t="str">
        <f>IF(TRIM(INDEX(connections!$A:$A,ROW()))="","",TRIM(INDEX(connections!$A:$A,ROW())))</f>
        <v>Torneko's Great Adventure: Mystery Dungeon</v>
      </c>
      <c r="X418" t="str">
        <f>IF($W418="","",TRIM(INDEX(connections!$B:$B,ROW())))</f>
        <v>Dragon Quest Heroes: Torneko‘s Mystery Dungeon Classic HD</v>
      </c>
      <c r="Y418">
        <f t="shared" si="184"/>
        <v>863</v>
      </c>
      <c r="Z418">
        <f t="shared" si="185"/>
        <v>246</v>
      </c>
      <c r="AA418" t="str">
        <f t="shared" si="186"/>
        <v>Yes</v>
      </c>
      <c r="AB418" t="str">
        <f t="shared" si="187"/>
        <v/>
      </c>
      <c r="AC418" t="str">
        <f t="shared" si="188"/>
        <v/>
      </c>
      <c r="AD418">
        <f t="shared" si="189"/>
        <v>0</v>
      </c>
      <c r="AE418" t="str">
        <f t="shared" si="190"/>
        <v/>
      </c>
      <c r="AG418">
        <f t="shared" si="191"/>
        <v>0</v>
      </c>
      <c r="AH418" t="str">
        <f t="shared" si="192"/>
        <v/>
      </c>
      <c r="AI418" t="str">
        <f t="shared" si="193"/>
        <v/>
      </c>
      <c r="AJ418" t="str">
        <f t="shared" si="194"/>
        <v/>
      </c>
      <c r="AK418" t="str">
        <f t="shared" si="195"/>
        <v/>
      </c>
      <c r="AL418" t="str">
        <f>IF($A418="","",INDEX(games!$J:$J,ROW())&amp;"")</f>
        <v>https://store.steampowered.com/app/811320/Jupiter_Hell/</v>
      </c>
    </row>
    <row r="419" spans="1:38" x14ac:dyDescent="0.25">
      <c r="A419" t="str">
        <f>IF(TRIM(INDEX(games!$A:$A,ROW()))="","",TRIM(INDEX(games!$A:$A,ROW())))</f>
        <v>Just King</v>
      </c>
      <c r="B419">
        <f>IF(OR($A419="",INDEX(games!$B:$B,ROW())=""),"",INDEX(games!$B:$B,ROW()))</f>
        <v>2023</v>
      </c>
      <c r="C419" t="str">
        <f>IF(OR($A419="",INDEX(games!$C:$C,ROW())=""),"",INDEX(games!$C:$C,ROW()))</f>
        <v>Action</v>
      </c>
      <c r="D419">
        <f t="shared" si="168"/>
        <v>1</v>
      </c>
      <c r="E419">
        <f t="shared" si="169"/>
        <v>1</v>
      </c>
      <c r="F419">
        <f t="shared" si="170"/>
        <v>11</v>
      </c>
      <c r="G419">
        <f t="shared" si="171"/>
        <v>2023</v>
      </c>
      <c r="H419">
        <f t="shared" si="172"/>
        <v>1.2530000000000001</v>
      </c>
      <c r="I419" t="e">
        <f t="shared" si="173"/>
        <v>#N/A</v>
      </c>
      <c r="J419" t="e">
        <f t="shared" si="174"/>
        <v>#N/A</v>
      </c>
      <c r="K419" t="e">
        <f t="shared" si="175"/>
        <v>#N/A</v>
      </c>
      <c r="L419" t="e">
        <f t="shared" si="176"/>
        <v>#N/A</v>
      </c>
      <c r="M419" t="e">
        <f t="shared" si="177"/>
        <v>#N/A</v>
      </c>
      <c r="N419" t="e">
        <f t="shared" si="178"/>
        <v>#N/A</v>
      </c>
      <c r="O419">
        <f t="shared" si="179"/>
        <v>1.0004189999999999</v>
      </c>
      <c r="P419" t="str">
        <f>IF(OR($A419="",INDEX(games!$H:$H,ROW())=""),"",INDEX(games!$H:$H,ROW()))</f>
        <v>Yes</v>
      </c>
      <c r="Q419">
        <f t="shared" si="180"/>
        <v>1.0004189999999999</v>
      </c>
      <c r="T419">
        <f t="shared" si="181"/>
        <v>1993</v>
      </c>
      <c r="U419">
        <f t="shared" si="182"/>
        <v>2006</v>
      </c>
      <c r="V419">
        <f t="shared" si="183"/>
        <v>13</v>
      </c>
      <c r="W419" t="str">
        <f>IF(TRIM(INDEX(connections!$A:$A,ROW()))="","",TRIM(INDEX(connections!$A:$A,ROW())))</f>
        <v>Torneko's Great Adventure: Mystery Dungeon</v>
      </c>
      <c r="X419" t="str">
        <f>IF($W419="","",TRIM(INDEX(connections!$B:$B,ROW())))</f>
        <v>Dragon Quest: Young Yangus and the Mystery Dungeon</v>
      </c>
      <c r="Y419">
        <f t="shared" si="184"/>
        <v>863</v>
      </c>
      <c r="Z419">
        <f t="shared" si="185"/>
        <v>247</v>
      </c>
      <c r="AA419" t="str">
        <f t="shared" si="186"/>
        <v>Yes</v>
      </c>
      <c r="AB419" t="str">
        <f t="shared" si="187"/>
        <v>Yes</v>
      </c>
      <c r="AC419">
        <f t="shared" si="188"/>
        <v>1</v>
      </c>
      <c r="AD419">
        <f t="shared" si="189"/>
        <v>0</v>
      </c>
      <c r="AE419" t="str">
        <f t="shared" si="190"/>
        <v/>
      </c>
      <c r="AG419">
        <f t="shared" si="191"/>
        <v>1</v>
      </c>
      <c r="AH419" t="str">
        <f t="shared" si="192"/>
        <v>Yes</v>
      </c>
      <c r="AI419">
        <f t="shared" si="193"/>
        <v>1</v>
      </c>
      <c r="AJ419">
        <f t="shared" si="194"/>
        <v>1.0004189999999999</v>
      </c>
      <c r="AK419" t="str">
        <f t="shared" si="195"/>
        <v/>
      </c>
      <c r="AL419" t="str">
        <f>IF($A419="","",INDEX(games!$J:$J,ROW())&amp;"")</f>
        <v>https://store.steampowered.com/app/1059980/Just_King/</v>
      </c>
    </row>
    <row r="420" spans="1:38" x14ac:dyDescent="0.25">
      <c r="A420" t="str">
        <f>IF(TRIM(INDEX(games!$A:$A,ROW()))="","",TRIM(INDEX(games!$A:$A,ROW())))</f>
        <v>Kādomon: Hyper Auto Battlers</v>
      </c>
      <c r="B420">
        <f>IF(OR($A420="",INDEX(games!$B:$B,ROW())=""),"",INDEX(games!$B:$B,ROW()))</f>
        <v>2024</v>
      </c>
      <c r="C420" t="str">
        <f>IF(OR($A420="",INDEX(games!$C:$C,ROW())=""),"",INDEX(games!$C:$C,ROW()))</f>
        <v>Strategy</v>
      </c>
      <c r="D420">
        <f t="shared" si="168"/>
        <v>3</v>
      </c>
      <c r="E420">
        <f t="shared" si="169"/>
        <v>2</v>
      </c>
      <c r="F420">
        <f t="shared" si="170"/>
        <v>12</v>
      </c>
      <c r="G420" t="e">
        <f t="shared" si="171"/>
        <v>#N/A</v>
      </c>
      <c r="H420" t="e">
        <f t="shared" si="172"/>
        <v>#N/A</v>
      </c>
      <c r="I420">
        <f t="shared" si="173"/>
        <v>2024</v>
      </c>
      <c r="J420">
        <f t="shared" si="174"/>
        <v>2.2759999999999998</v>
      </c>
      <c r="K420" t="e">
        <f t="shared" si="175"/>
        <v>#N/A</v>
      </c>
      <c r="L420" t="e">
        <f t="shared" si="176"/>
        <v>#N/A</v>
      </c>
      <c r="M420" t="e">
        <f t="shared" si="177"/>
        <v>#N/A</v>
      </c>
      <c r="N420" t="e">
        <f t="shared" si="178"/>
        <v>#N/A</v>
      </c>
      <c r="O420">
        <f t="shared" si="179"/>
        <v>3.0004200000000001</v>
      </c>
      <c r="P420" t="str">
        <f>IF(OR($A420="",INDEX(games!$H:$H,ROW())=""),"",INDEX(games!$H:$H,ROW()))</f>
        <v>Yes</v>
      </c>
      <c r="Q420">
        <f t="shared" si="180"/>
        <v>3.0004200000000001</v>
      </c>
      <c r="T420">
        <f t="shared" si="181"/>
        <v>1987</v>
      </c>
      <c r="U420">
        <f t="shared" si="182"/>
        <v>2003</v>
      </c>
      <c r="V420">
        <f t="shared" si="183"/>
        <v>16</v>
      </c>
      <c r="W420" t="str">
        <f>IF(TRIM(INDEX(connections!$A:$A,ROW()))="","",TRIM(INDEX(connections!$A:$A,ROW())))</f>
        <v>NetHack</v>
      </c>
      <c r="X420" t="str">
        <f>IF($W420="","",TRIM(INDEX(connections!$B:$B,ROW())))</f>
        <v>Dragonslayer</v>
      </c>
      <c r="Y420">
        <f t="shared" si="184"/>
        <v>532</v>
      </c>
      <c r="Z420">
        <f t="shared" si="185"/>
        <v>248</v>
      </c>
      <c r="AA420" t="str">
        <f t="shared" si="186"/>
        <v>Yes</v>
      </c>
      <c r="AB420" t="str">
        <f t="shared" si="187"/>
        <v/>
      </c>
      <c r="AC420" t="str">
        <f t="shared" si="188"/>
        <v/>
      </c>
      <c r="AD420">
        <f t="shared" si="189"/>
        <v>0</v>
      </c>
      <c r="AE420" t="str">
        <f t="shared" si="190"/>
        <v/>
      </c>
      <c r="AG420">
        <f t="shared" si="191"/>
        <v>3</v>
      </c>
      <c r="AH420" t="str">
        <f t="shared" si="192"/>
        <v>Yes</v>
      </c>
      <c r="AI420">
        <f t="shared" si="193"/>
        <v>3</v>
      </c>
      <c r="AJ420">
        <f t="shared" si="194"/>
        <v>3.0004200000000001</v>
      </c>
      <c r="AK420" t="str">
        <f t="shared" si="195"/>
        <v/>
      </c>
      <c r="AL420" t="str">
        <f>IF($A420="","",INDEX(games!$J:$J,ROW())&amp;"")</f>
        <v>https://store.steampowered.com/app/2125540/Kdomon_Hyper_Auto_Battlers/</v>
      </c>
    </row>
    <row r="421" spans="1:38" x14ac:dyDescent="0.25">
      <c r="A421" t="str">
        <f>IF(TRIM(INDEX(games!$A:$A,ROW()))="","",TRIM(INDEX(games!$A:$A,ROW())))</f>
        <v>Katanaut</v>
      </c>
      <c r="B421">
        <f>IF(OR($A421="",INDEX(games!$B:$B,ROW())=""),"",INDEX(games!$B:$B,ROW()))</f>
        <v>2025</v>
      </c>
      <c r="C421" t="str">
        <f>IF(OR($A421="",INDEX(games!$C:$C,ROW())=""),"",INDEX(games!$C:$C,ROW()))</f>
        <v>Action</v>
      </c>
      <c r="D421">
        <f t="shared" si="168"/>
        <v>1</v>
      </c>
      <c r="E421">
        <f t="shared" si="169"/>
        <v>1</v>
      </c>
      <c r="F421">
        <f t="shared" si="170"/>
        <v>13</v>
      </c>
      <c r="G421">
        <f t="shared" si="171"/>
        <v>2025</v>
      </c>
      <c r="H421">
        <f t="shared" si="172"/>
        <v>1.2989999999999999</v>
      </c>
      <c r="I421" t="e">
        <f t="shared" si="173"/>
        <v>#N/A</v>
      </c>
      <c r="J421" t="e">
        <f t="shared" si="174"/>
        <v>#N/A</v>
      </c>
      <c r="K421" t="e">
        <f t="shared" si="175"/>
        <v>#N/A</v>
      </c>
      <c r="L421" t="e">
        <f t="shared" si="176"/>
        <v>#N/A</v>
      </c>
      <c r="M421" t="e">
        <f t="shared" si="177"/>
        <v>#N/A</v>
      </c>
      <c r="N421" t="e">
        <f t="shared" si="178"/>
        <v>#N/A</v>
      </c>
      <c r="O421">
        <f t="shared" si="179"/>
        <v>1.000421</v>
      </c>
      <c r="P421" t="str">
        <f>IF(OR($A421="",INDEX(games!$H:$H,ROW())=""),"",INDEX(games!$H:$H,ROW()))</f>
        <v/>
      </c>
      <c r="Q421" t="str">
        <f t="shared" si="180"/>
        <v/>
      </c>
      <c r="T421">
        <f t="shared" si="181"/>
        <v>2021</v>
      </c>
      <c r="U421">
        <f t="shared" si="182"/>
        <v>2025</v>
      </c>
      <c r="V421">
        <f t="shared" si="183"/>
        <v>4</v>
      </c>
      <c r="W421" t="str">
        <f>IF(TRIM(INDEX(connections!$A:$A,ROW()))="","",TRIM(INDEX(connections!$A:$A,ROW())))</f>
        <v>Uma Musume: Pretty Derby</v>
      </c>
      <c r="X421" t="str">
        <f>IF($W421="","",TRIM(INDEX(connections!$B:$B,ROW())))</f>
        <v>Drapline</v>
      </c>
      <c r="Y421">
        <f t="shared" si="184"/>
        <v>887</v>
      </c>
      <c r="Z421">
        <f t="shared" si="185"/>
        <v>249</v>
      </c>
      <c r="AA421" t="str">
        <f t="shared" si="186"/>
        <v>Yes</v>
      </c>
      <c r="AB421" t="str">
        <f t="shared" si="187"/>
        <v>Yes</v>
      </c>
      <c r="AC421">
        <f t="shared" si="188"/>
        <v>1</v>
      </c>
      <c r="AD421">
        <f t="shared" si="189"/>
        <v>0</v>
      </c>
      <c r="AE421">
        <f t="shared" si="190"/>
        <v>1</v>
      </c>
      <c r="AG421">
        <f t="shared" si="191"/>
        <v>1</v>
      </c>
      <c r="AH421" t="str">
        <f t="shared" si="192"/>
        <v/>
      </c>
      <c r="AI421" t="str">
        <f t="shared" si="193"/>
        <v/>
      </c>
      <c r="AJ421" t="str">
        <f t="shared" si="194"/>
        <v/>
      </c>
      <c r="AK421">
        <f t="shared" si="195"/>
        <v>1.000421</v>
      </c>
      <c r="AL421" t="str">
        <f>IF($A421="","",INDEX(games!$J:$J,ROW())&amp;"")</f>
        <v>https://store.steampowered.com/app/3032830/Katanaut/</v>
      </c>
    </row>
    <row r="422" spans="1:38" x14ac:dyDescent="0.25">
      <c r="A422" t="str">
        <f>IF(TRIM(INDEX(games!$A:$A,ROW()))="","",TRIM(INDEX(games!$A:$A,ROW())))</f>
        <v>Kaz</v>
      </c>
      <c r="B422">
        <f>IF(OR($A422="",INDEX(games!$B:$B,ROW())=""),"",INDEX(games!$B:$B,ROW()))</f>
        <v>2026</v>
      </c>
      <c r="C422" t="str">
        <f>IF(OR($A422="",INDEX(games!$C:$C,ROW())=""),"",INDEX(games!$C:$C,ROW()))</f>
        <v>Strategy</v>
      </c>
      <c r="D422">
        <f t="shared" si="168"/>
        <v>0</v>
      </c>
      <c r="E422">
        <f t="shared" si="169"/>
        <v>2</v>
      </c>
      <c r="F422">
        <f t="shared" si="170"/>
        <v>14</v>
      </c>
      <c r="G422" t="e">
        <f t="shared" si="171"/>
        <v>#N/A</v>
      </c>
      <c r="H422" t="e">
        <f t="shared" si="172"/>
        <v>#N/A</v>
      </c>
      <c r="I422">
        <f t="shared" si="173"/>
        <v>2026</v>
      </c>
      <c r="J422">
        <f t="shared" si="174"/>
        <v>2.3220000000000001</v>
      </c>
      <c r="K422" t="e">
        <f t="shared" si="175"/>
        <v>#N/A</v>
      </c>
      <c r="L422" t="e">
        <f t="shared" si="176"/>
        <v>#N/A</v>
      </c>
      <c r="M422" t="e">
        <f t="shared" si="177"/>
        <v>#N/A</v>
      </c>
      <c r="N422" t="e">
        <f t="shared" si="178"/>
        <v>#N/A</v>
      </c>
      <c r="O422">
        <f t="shared" si="179"/>
        <v>4.2200000000000001E-4</v>
      </c>
      <c r="P422" t="str">
        <f>IF(OR($A422="",INDEX(games!$H:$H,ROW())=""),"",INDEX(games!$H:$H,ROW()))</f>
        <v/>
      </c>
      <c r="Q422" t="str">
        <f t="shared" si="180"/>
        <v/>
      </c>
      <c r="T422">
        <f t="shared" si="181"/>
        <v>2018</v>
      </c>
      <c r="U422">
        <f t="shared" si="182"/>
        <v>2020</v>
      </c>
      <c r="V422">
        <f t="shared" si="183"/>
        <v>2</v>
      </c>
      <c r="W422" t="str">
        <f>IF(TRIM(INDEX(connections!$A:$A,ROW()))="","",TRIM(INDEX(connections!$A:$A,ROW())))</f>
        <v>Dead Cells</v>
      </c>
      <c r="X422" t="str">
        <f>IF($W422="","",TRIM(INDEX(connections!$B:$B,ROW())))</f>
        <v>Dreamscaper</v>
      </c>
      <c r="Y422">
        <f t="shared" si="184"/>
        <v>187</v>
      </c>
      <c r="Z422">
        <f t="shared" si="185"/>
        <v>251</v>
      </c>
      <c r="AA422" t="str">
        <f t="shared" si="186"/>
        <v>Yes</v>
      </c>
      <c r="AB422" t="str">
        <f t="shared" si="187"/>
        <v>Yes</v>
      </c>
      <c r="AC422">
        <f t="shared" si="188"/>
        <v>1</v>
      </c>
      <c r="AD422">
        <f t="shared" si="189"/>
        <v>0</v>
      </c>
      <c r="AE422" t="str">
        <f t="shared" si="190"/>
        <v/>
      </c>
      <c r="AG422">
        <f t="shared" si="191"/>
        <v>0</v>
      </c>
      <c r="AH422" t="str">
        <f t="shared" si="192"/>
        <v/>
      </c>
      <c r="AI422" t="str">
        <f t="shared" si="193"/>
        <v/>
      </c>
      <c r="AJ422" t="str">
        <f t="shared" si="194"/>
        <v/>
      </c>
      <c r="AK422" t="str">
        <f t="shared" si="195"/>
        <v/>
      </c>
      <c r="AL422" t="str">
        <f>IF($A422="","",INDEX(games!$J:$J,ROW())&amp;"")</f>
        <v>https://store.steampowered.com/app/3633760/KAZ/</v>
      </c>
    </row>
    <row r="423" spans="1:38" x14ac:dyDescent="0.25">
      <c r="A423" t="str">
        <f>IF(TRIM(INDEX(games!$A:$A,ROW()))="","",TRIM(INDEX(games!$A:$A,ROW())))</f>
        <v>KeeperRL</v>
      </c>
      <c r="B423">
        <f>IF(OR($A423="",INDEX(games!$B:$B,ROW())=""),"",INDEX(games!$B:$B,ROW()))</f>
        <v>2015</v>
      </c>
      <c r="C423" t="str">
        <f>IF(OR($A423="",INDEX(games!$C:$C,ROW())=""),"",INDEX(games!$C:$C,ROW()))</f>
        <v>Traditional</v>
      </c>
      <c r="D423">
        <f t="shared" si="168"/>
        <v>3</v>
      </c>
      <c r="E423">
        <f t="shared" si="169"/>
        <v>4</v>
      </c>
      <c r="F423">
        <f t="shared" si="170"/>
        <v>15</v>
      </c>
      <c r="G423" t="e">
        <f t="shared" si="171"/>
        <v>#N/A</v>
      </c>
      <c r="H423" t="e">
        <f t="shared" si="172"/>
        <v>#N/A</v>
      </c>
      <c r="I423" t="e">
        <f t="shared" si="173"/>
        <v>#N/A</v>
      </c>
      <c r="J423" t="e">
        <f t="shared" si="174"/>
        <v>#N/A</v>
      </c>
      <c r="K423" t="e">
        <f t="shared" si="175"/>
        <v>#N/A</v>
      </c>
      <c r="L423" t="e">
        <f t="shared" si="176"/>
        <v>#N/A</v>
      </c>
      <c r="M423">
        <f t="shared" si="177"/>
        <v>2015</v>
      </c>
      <c r="N423">
        <f t="shared" si="178"/>
        <v>4.3449999999999998</v>
      </c>
      <c r="O423">
        <f t="shared" si="179"/>
        <v>3.0004230000000001</v>
      </c>
      <c r="P423" t="str">
        <f>IF(OR($A423="",INDEX(games!$H:$H,ROW())=""),"",INDEX(games!$H:$H,ROW()))</f>
        <v>Yes</v>
      </c>
      <c r="Q423">
        <f t="shared" si="180"/>
        <v>3.0004230000000001</v>
      </c>
      <c r="T423">
        <f t="shared" si="181"/>
        <v>2019</v>
      </c>
      <c r="U423">
        <f t="shared" si="182"/>
        <v>2020</v>
      </c>
      <c r="V423">
        <f t="shared" si="183"/>
        <v>1</v>
      </c>
      <c r="W423" t="str">
        <f>IF(TRIM(INDEX(connections!$A:$A,ROW()))="","",TRIM(INDEX(connections!$A:$A,ROW())))</f>
        <v>Hades</v>
      </c>
      <c r="X423" t="str">
        <f>IF($W423="","",TRIM(INDEX(connections!$B:$B,ROW())))</f>
        <v>Dreamscaper</v>
      </c>
      <c r="Y423">
        <f t="shared" si="184"/>
        <v>359</v>
      </c>
      <c r="Z423">
        <f t="shared" si="185"/>
        <v>251</v>
      </c>
      <c r="AA423" t="str">
        <f t="shared" si="186"/>
        <v>Yes</v>
      </c>
      <c r="AB423" t="str">
        <f t="shared" si="187"/>
        <v>Yes</v>
      </c>
      <c r="AC423">
        <f t="shared" si="188"/>
        <v>1</v>
      </c>
      <c r="AD423">
        <f t="shared" si="189"/>
        <v>0</v>
      </c>
      <c r="AE423" t="str">
        <f t="shared" si="190"/>
        <v/>
      </c>
      <c r="AG423">
        <f t="shared" si="191"/>
        <v>3</v>
      </c>
      <c r="AH423" t="str">
        <f t="shared" si="192"/>
        <v>Yes</v>
      </c>
      <c r="AI423">
        <f t="shared" si="193"/>
        <v>3</v>
      </c>
      <c r="AJ423">
        <f t="shared" si="194"/>
        <v>3.0004230000000001</v>
      </c>
      <c r="AK423" t="str">
        <f t="shared" si="195"/>
        <v/>
      </c>
      <c r="AL423" t="str">
        <f>IF($A423="","",INDEX(games!$J:$J,ROW())&amp;"")</f>
        <v>https://store.steampowered.com/app/329970/KeeperRL/</v>
      </c>
    </row>
    <row r="424" spans="1:38" x14ac:dyDescent="0.25">
      <c r="A424" t="str">
        <f>IF(TRIM(INDEX(games!$A:$A,ROW()))="","",TRIM(INDEX(games!$A:$A,ROW())))</f>
        <v>Keeper's Toll</v>
      </c>
      <c r="B424">
        <f>IF(OR($A424="",INDEX(games!$B:$B,ROW())=""),"",INDEX(games!$B:$B,ROW()))</f>
        <v>2023</v>
      </c>
      <c r="C424" t="str">
        <f>IF(OR($A424="",INDEX(games!$C:$C,ROW())=""),"",INDEX(games!$C:$C,ROW()))</f>
        <v>Action</v>
      </c>
      <c r="D424">
        <f t="shared" si="168"/>
        <v>2</v>
      </c>
      <c r="E424">
        <f t="shared" si="169"/>
        <v>1</v>
      </c>
      <c r="F424">
        <f t="shared" si="170"/>
        <v>16</v>
      </c>
      <c r="G424">
        <f t="shared" si="171"/>
        <v>2023</v>
      </c>
      <c r="H424">
        <f t="shared" si="172"/>
        <v>1.3679999999999999</v>
      </c>
      <c r="I424" t="e">
        <f t="shared" si="173"/>
        <v>#N/A</v>
      </c>
      <c r="J424" t="e">
        <f t="shared" si="174"/>
        <v>#N/A</v>
      </c>
      <c r="K424" t="e">
        <f t="shared" si="175"/>
        <v>#N/A</v>
      </c>
      <c r="L424" t="e">
        <f t="shared" si="176"/>
        <v>#N/A</v>
      </c>
      <c r="M424" t="e">
        <f t="shared" si="177"/>
        <v>#N/A</v>
      </c>
      <c r="N424" t="e">
        <f t="shared" si="178"/>
        <v>#N/A</v>
      </c>
      <c r="O424">
        <f t="shared" si="179"/>
        <v>2.0004240000000002</v>
      </c>
      <c r="P424" t="str">
        <f>IF(OR($A424="",INDEX(games!$H:$H,ROW())=""),"",INDEX(games!$H:$H,ROW()))</f>
        <v>Yes</v>
      </c>
      <c r="Q424">
        <f t="shared" si="180"/>
        <v>2.0004240000000002</v>
      </c>
      <c r="T424">
        <f t="shared" si="181"/>
        <v>2011</v>
      </c>
      <c r="U424">
        <f t="shared" si="182"/>
        <v>2020</v>
      </c>
      <c r="V424">
        <f t="shared" si="183"/>
        <v>9</v>
      </c>
      <c r="W424" t="str">
        <f>IF(TRIM(INDEX(connections!$A:$A,ROW()))="","",TRIM(INDEX(connections!$A:$A,ROW())))</f>
        <v>The Binding of Isaac</v>
      </c>
      <c r="X424" t="str">
        <f>IF($W424="","",TRIM(INDEX(connections!$B:$B,ROW())))</f>
        <v>Dreamscaper</v>
      </c>
      <c r="Y424">
        <f t="shared" si="184"/>
        <v>824</v>
      </c>
      <c r="Z424">
        <f t="shared" si="185"/>
        <v>251</v>
      </c>
      <c r="AA424" t="str">
        <f t="shared" si="186"/>
        <v>Yes</v>
      </c>
      <c r="AB424" t="str">
        <f t="shared" si="187"/>
        <v>Yes</v>
      </c>
      <c r="AC424">
        <f t="shared" si="188"/>
        <v>1</v>
      </c>
      <c r="AD424">
        <f t="shared" si="189"/>
        <v>0</v>
      </c>
      <c r="AE424" t="str">
        <f t="shared" si="190"/>
        <v/>
      </c>
      <c r="AG424">
        <f t="shared" si="191"/>
        <v>2</v>
      </c>
      <c r="AH424" t="str">
        <f t="shared" si="192"/>
        <v>Yes</v>
      </c>
      <c r="AI424">
        <f t="shared" si="193"/>
        <v>2</v>
      </c>
      <c r="AJ424">
        <f t="shared" si="194"/>
        <v>2.0004240000000002</v>
      </c>
      <c r="AK424" t="str">
        <f t="shared" si="195"/>
        <v/>
      </c>
      <c r="AL424" t="str">
        <f>IF($A424="","",INDEX(games!$J:$J,ROW())&amp;"")</f>
        <v>https://store.steampowered.com/app/2002220/Keepers_Toll/</v>
      </c>
    </row>
    <row r="425" spans="1:38" x14ac:dyDescent="0.25">
      <c r="A425" t="str">
        <f>IF(TRIM(INDEX(games!$A:$A,ROW()))="","",TRIM(INDEX(games!$A:$A,ROW())))</f>
        <v>Kernel Hearts</v>
      </c>
      <c r="B425">
        <f>IF(OR($A425="",INDEX(games!$B:$B,ROW())=""),"",INDEX(games!$B:$B,ROW()))</f>
        <v>2026</v>
      </c>
      <c r="C425" t="str">
        <f>IF(OR($A425="",INDEX(games!$C:$C,ROW())=""),"",INDEX(games!$C:$C,ROW()))</f>
        <v>Action</v>
      </c>
      <c r="D425">
        <f t="shared" si="168"/>
        <v>1</v>
      </c>
      <c r="E425">
        <f t="shared" si="169"/>
        <v>1</v>
      </c>
      <c r="F425">
        <f t="shared" si="170"/>
        <v>17</v>
      </c>
      <c r="G425">
        <f t="shared" si="171"/>
        <v>2026</v>
      </c>
      <c r="H425">
        <f t="shared" si="172"/>
        <v>1.391</v>
      </c>
      <c r="I425" t="e">
        <f t="shared" si="173"/>
        <v>#N/A</v>
      </c>
      <c r="J425" t="e">
        <f t="shared" si="174"/>
        <v>#N/A</v>
      </c>
      <c r="K425" t="e">
        <f t="shared" si="175"/>
        <v>#N/A</v>
      </c>
      <c r="L425" t="e">
        <f t="shared" si="176"/>
        <v>#N/A</v>
      </c>
      <c r="M425" t="e">
        <f t="shared" si="177"/>
        <v>#N/A</v>
      </c>
      <c r="N425" t="e">
        <f t="shared" si="178"/>
        <v>#N/A</v>
      </c>
      <c r="O425">
        <f t="shared" si="179"/>
        <v>1.0004249999999999</v>
      </c>
      <c r="P425" t="str">
        <f>IF(OR($A425="",INDEX(games!$H:$H,ROW())=""),"",INDEX(games!$H:$H,ROW()))</f>
        <v/>
      </c>
      <c r="Q425" t="str">
        <f t="shared" si="180"/>
        <v/>
      </c>
      <c r="T425">
        <f t="shared" si="181"/>
        <v>2016</v>
      </c>
      <c r="U425">
        <f t="shared" si="182"/>
        <v>2024</v>
      </c>
      <c r="V425">
        <f t="shared" si="183"/>
        <v>8</v>
      </c>
      <c r="W425" t="str">
        <f>IF(TRIM(INDEX(connections!$A:$A,ROW()))="","",TRIM(INDEX(connections!$A:$A,ROW())))</f>
        <v>Kingdom: New Lands</v>
      </c>
      <c r="X425" t="str">
        <f>IF($W425="","",TRIM(INDEX(connections!$B:$B,ROW())))</f>
        <v>Drill Core</v>
      </c>
      <c r="Y425">
        <f t="shared" si="184"/>
        <v>427</v>
      </c>
      <c r="Z425">
        <f t="shared" si="185"/>
        <v>252</v>
      </c>
      <c r="AA425" t="str">
        <f t="shared" si="186"/>
        <v>Yes</v>
      </c>
      <c r="AB425" t="str">
        <f t="shared" si="187"/>
        <v/>
      </c>
      <c r="AC425" t="str">
        <f t="shared" si="188"/>
        <v/>
      </c>
      <c r="AD425">
        <f t="shared" si="189"/>
        <v>0</v>
      </c>
      <c r="AE425" t="str">
        <f t="shared" si="190"/>
        <v/>
      </c>
      <c r="AG425">
        <f t="shared" si="191"/>
        <v>0</v>
      </c>
      <c r="AH425" t="str">
        <f t="shared" si="192"/>
        <v/>
      </c>
      <c r="AI425" t="str">
        <f t="shared" si="193"/>
        <v/>
      </c>
      <c r="AJ425" t="str">
        <f t="shared" si="194"/>
        <v/>
      </c>
      <c r="AK425" t="str">
        <f t="shared" si="195"/>
        <v/>
      </c>
      <c r="AL425" t="str">
        <f>IF($A425="","",INDEX(games!$J:$J,ROW())&amp;"")</f>
        <v>https://store.steampowered.com/app/2902170/Kernel_Hearts/</v>
      </c>
    </row>
    <row r="426" spans="1:38" x14ac:dyDescent="0.25">
      <c r="A426" t="str">
        <f>IF(TRIM(INDEX(games!$A:$A,ROW()))="","",TRIM(INDEX(games!$A:$A,ROW())))</f>
        <v>Kill the Brickman</v>
      </c>
      <c r="B426">
        <f>IF(OR($A426="",INDEX(games!$B:$B,ROW())=""),"",INDEX(games!$B:$B,ROW()))</f>
        <v>2025</v>
      </c>
      <c r="C426" t="str">
        <f>IF(OR($A426="",INDEX(games!$C:$C,ROW())=""),"",INDEX(games!$C:$C,ROW()))</f>
        <v>Strategy</v>
      </c>
      <c r="D426">
        <f t="shared" si="168"/>
        <v>1</v>
      </c>
      <c r="E426">
        <f t="shared" si="169"/>
        <v>2</v>
      </c>
      <c r="F426">
        <f t="shared" si="170"/>
        <v>18</v>
      </c>
      <c r="G426" t="e">
        <f t="shared" si="171"/>
        <v>#N/A</v>
      </c>
      <c r="H426" t="e">
        <f t="shared" si="172"/>
        <v>#N/A</v>
      </c>
      <c r="I426">
        <f t="shared" si="173"/>
        <v>2025</v>
      </c>
      <c r="J426">
        <f t="shared" si="174"/>
        <v>2.4140000000000001</v>
      </c>
      <c r="K426" t="e">
        <f t="shared" si="175"/>
        <v>#N/A</v>
      </c>
      <c r="L426" t="e">
        <f t="shared" si="176"/>
        <v>#N/A</v>
      </c>
      <c r="M426" t="e">
        <f t="shared" si="177"/>
        <v>#N/A</v>
      </c>
      <c r="N426" t="e">
        <f t="shared" si="178"/>
        <v>#N/A</v>
      </c>
      <c r="O426">
        <f t="shared" si="179"/>
        <v>1.000426</v>
      </c>
      <c r="P426" t="str">
        <f>IF(OR($A426="",INDEX(games!$H:$H,ROW())=""),"",INDEX(games!$H:$H,ROW()))</f>
        <v>Yes</v>
      </c>
      <c r="Q426">
        <f t="shared" si="180"/>
        <v>1.000426</v>
      </c>
      <c r="T426">
        <f t="shared" si="181"/>
        <v>2023</v>
      </c>
      <c r="U426">
        <f t="shared" si="182"/>
        <v>2026</v>
      </c>
      <c r="V426">
        <f t="shared" si="183"/>
        <v>3</v>
      </c>
      <c r="W426" t="str">
        <f>IF(TRIM(INDEX(connections!$A:$A,ROW()))="","",TRIM(INDEX(connections!$A:$A,ROW())))</f>
        <v>Balatro</v>
      </c>
      <c r="X426" t="str">
        <f>IF($W426="","",TRIM(INDEX(connections!$B:$B,ROW())))</f>
        <v>Driving Rogue</v>
      </c>
      <c r="Y426">
        <f t="shared" si="184"/>
        <v>55</v>
      </c>
      <c r="Z426">
        <f t="shared" si="185"/>
        <v>253</v>
      </c>
      <c r="AA426" t="str">
        <f t="shared" si="186"/>
        <v>Yes</v>
      </c>
      <c r="AB426" t="str">
        <f t="shared" si="187"/>
        <v/>
      </c>
      <c r="AC426" t="str">
        <f t="shared" si="188"/>
        <v/>
      </c>
      <c r="AD426">
        <f t="shared" si="189"/>
        <v>1</v>
      </c>
      <c r="AE426" t="str">
        <f t="shared" si="190"/>
        <v/>
      </c>
      <c r="AG426">
        <f t="shared" si="191"/>
        <v>1</v>
      </c>
      <c r="AH426" t="str">
        <f t="shared" si="192"/>
        <v>Yes</v>
      </c>
      <c r="AI426">
        <f t="shared" si="193"/>
        <v>1</v>
      </c>
      <c r="AJ426">
        <f t="shared" si="194"/>
        <v>1.000426</v>
      </c>
      <c r="AK426" t="str">
        <f t="shared" si="195"/>
        <v/>
      </c>
      <c r="AL426" t="str">
        <f>IF($A426="","",INDEX(games!$J:$J,ROW())&amp;"")</f>
        <v>https://store.steampowered.com/app/3123120/Kill_the_Brickman/</v>
      </c>
    </row>
    <row r="427" spans="1:38" x14ac:dyDescent="0.25">
      <c r="A427" t="str">
        <f>IF(TRIM(INDEX(games!$A:$A,ROW()))="","",TRIM(INDEX(games!$A:$A,ROW())))</f>
        <v>Kill The Music</v>
      </c>
      <c r="B427">
        <f>IF(OR($A427="",INDEX(games!$B:$B,ROW())=""),"",INDEX(games!$B:$B,ROW()))</f>
        <v>2025</v>
      </c>
      <c r="C427" t="str">
        <f>IF(OR($A427="",INDEX(games!$C:$C,ROW())=""),"",INDEX(games!$C:$C,ROW()))</f>
        <v>Action</v>
      </c>
      <c r="D427">
        <f t="shared" si="168"/>
        <v>4</v>
      </c>
      <c r="E427">
        <f t="shared" si="169"/>
        <v>1</v>
      </c>
      <c r="F427">
        <f t="shared" si="170"/>
        <v>19</v>
      </c>
      <c r="G427">
        <f t="shared" si="171"/>
        <v>2025</v>
      </c>
      <c r="H427">
        <f t="shared" si="172"/>
        <v>1.4370000000000001</v>
      </c>
      <c r="I427" t="e">
        <f t="shared" si="173"/>
        <v>#N/A</v>
      </c>
      <c r="J427" t="e">
        <f t="shared" si="174"/>
        <v>#N/A</v>
      </c>
      <c r="K427" t="e">
        <f t="shared" si="175"/>
        <v>#N/A</v>
      </c>
      <c r="L427" t="e">
        <f t="shared" si="176"/>
        <v>#N/A</v>
      </c>
      <c r="M427" t="e">
        <f t="shared" si="177"/>
        <v>#N/A</v>
      </c>
      <c r="N427" t="e">
        <f t="shared" si="178"/>
        <v>#N/A</v>
      </c>
      <c r="O427">
        <f t="shared" si="179"/>
        <v>4.0004270000000002</v>
      </c>
      <c r="P427" t="str">
        <f>IF(OR($A427="",INDEX(games!$H:$H,ROW())=""),"",INDEX(games!$H:$H,ROW()))</f>
        <v>Yes</v>
      </c>
      <c r="Q427">
        <f t="shared" si="180"/>
        <v>4.0004270000000002</v>
      </c>
      <c r="T427">
        <f t="shared" si="181"/>
        <v>2023</v>
      </c>
      <c r="U427">
        <f t="shared" si="182"/>
        <v>2025</v>
      </c>
      <c r="V427">
        <f t="shared" si="183"/>
        <v>2</v>
      </c>
      <c r="W427" t="str">
        <f>IF(TRIM(INDEX(connections!$A:$A,ROW()))="","",TRIM(INDEX(connections!$A:$A,ROW())))</f>
        <v>Balatro</v>
      </c>
      <c r="X427" t="str">
        <f>IF($W427="","",TRIM(INDEX(connections!$B:$B,ROW())))</f>
        <v>Drop Duchy</v>
      </c>
      <c r="Y427">
        <f t="shared" si="184"/>
        <v>55</v>
      </c>
      <c r="Z427">
        <f t="shared" si="185"/>
        <v>254</v>
      </c>
      <c r="AA427" t="str">
        <f t="shared" si="186"/>
        <v>Yes</v>
      </c>
      <c r="AB427" t="str">
        <f t="shared" si="187"/>
        <v>Yes</v>
      </c>
      <c r="AC427">
        <f t="shared" si="188"/>
        <v>1</v>
      </c>
      <c r="AD427">
        <f t="shared" si="189"/>
        <v>1</v>
      </c>
      <c r="AE427" t="str">
        <f t="shared" si="190"/>
        <v/>
      </c>
      <c r="AG427">
        <f t="shared" si="191"/>
        <v>4</v>
      </c>
      <c r="AH427" t="str">
        <f t="shared" si="192"/>
        <v>Yes</v>
      </c>
      <c r="AI427">
        <f t="shared" si="193"/>
        <v>4</v>
      </c>
      <c r="AJ427">
        <f t="shared" si="194"/>
        <v>4.0004270000000002</v>
      </c>
      <c r="AK427" t="str">
        <f t="shared" si="195"/>
        <v/>
      </c>
      <c r="AL427" t="str">
        <f>IF($A427="","",INDEX(games!$J:$J,ROW())&amp;"")</f>
        <v>https://store.steampowered.com/app/3093050/Kill_The_Music/</v>
      </c>
    </row>
    <row r="428" spans="1:38" x14ac:dyDescent="0.25">
      <c r="A428" t="str">
        <f>IF(TRIM(INDEX(games!$A:$A,ROW()))="","",TRIM(INDEX(games!$A:$A,ROW())))</f>
        <v>Kingdom: New Lands</v>
      </c>
      <c r="B428">
        <f>IF(OR($A428="",INDEX(games!$B:$B,ROW())=""),"",INDEX(games!$B:$B,ROW()))</f>
        <v>2016</v>
      </c>
      <c r="C428" t="str">
        <f>IF(OR($A428="",INDEX(games!$C:$C,ROW())=""),"",INDEX(games!$C:$C,ROW()))</f>
        <v>Strategy</v>
      </c>
      <c r="D428">
        <f t="shared" si="168"/>
        <v>4</v>
      </c>
      <c r="E428">
        <f t="shared" si="169"/>
        <v>2</v>
      </c>
      <c r="F428">
        <f t="shared" si="170"/>
        <v>20</v>
      </c>
      <c r="G428" t="e">
        <f t="shared" si="171"/>
        <v>#N/A</v>
      </c>
      <c r="H428" t="e">
        <f t="shared" si="172"/>
        <v>#N/A</v>
      </c>
      <c r="I428">
        <f t="shared" si="173"/>
        <v>2016</v>
      </c>
      <c r="J428">
        <f t="shared" si="174"/>
        <v>2.46</v>
      </c>
      <c r="K428" t="e">
        <f t="shared" si="175"/>
        <v>#N/A</v>
      </c>
      <c r="L428" t="e">
        <f t="shared" si="176"/>
        <v>#N/A</v>
      </c>
      <c r="M428" t="e">
        <f t="shared" si="177"/>
        <v>#N/A</v>
      </c>
      <c r="N428" t="e">
        <f t="shared" si="178"/>
        <v>#N/A</v>
      </c>
      <c r="O428">
        <f t="shared" si="179"/>
        <v>4.0004280000000003</v>
      </c>
      <c r="P428" t="str">
        <f>IF(OR($A428="",INDEX(games!$H:$H,ROW())=""),"",INDEX(games!$H:$H,ROW()))</f>
        <v>Yes</v>
      </c>
      <c r="Q428">
        <f t="shared" si="180"/>
        <v>4.0004280000000003</v>
      </c>
      <c r="T428">
        <f t="shared" si="181"/>
        <v>2023</v>
      </c>
      <c r="U428">
        <f t="shared" si="182"/>
        <v>2025</v>
      </c>
      <c r="V428">
        <f t="shared" si="183"/>
        <v>2</v>
      </c>
      <c r="W428" t="str">
        <f>IF(TRIM(INDEX(connections!$A:$A,ROW()))="","",TRIM(INDEX(connections!$A:$A,ROW())))</f>
        <v>Balatro</v>
      </c>
      <c r="X428" t="str">
        <f>IF($W428="","",TRIM(INDEX(connections!$B:$B,ROW())))</f>
        <v>Drop Pockets</v>
      </c>
      <c r="Y428">
        <f t="shared" si="184"/>
        <v>55</v>
      </c>
      <c r="Z428">
        <f t="shared" si="185"/>
        <v>255</v>
      </c>
      <c r="AA428" t="str">
        <f t="shared" si="186"/>
        <v>Yes</v>
      </c>
      <c r="AB428" t="str">
        <f t="shared" si="187"/>
        <v/>
      </c>
      <c r="AC428" t="str">
        <f t="shared" si="188"/>
        <v/>
      </c>
      <c r="AD428">
        <f t="shared" si="189"/>
        <v>1</v>
      </c>
      <c r="AE428" t="str">
        <f t="shared" si="190"/>
        <v/>
      </c>
      <c r="AG428">
        <f t="shared" si="191"/>
        <v>3</v>
      </c>
      <c r="AH428" t="str">
        <f t="shared" si="192"/>
        <v>Yes</v>
      </c>
      <c r="AI428">
        <f t="shared" si="193"/>
        <v>3</v>
      </c>
      <c r="AJ428">
        <f t="shared" si="194"/>
        <v>3.0004279999999999</v>
      </c>
      <c r="AK428" t="str">
        <f t="shared" si="195"/>
        <v/>
      </c>
      <c r="AL428" t="str">
        <f>IF($A428="","",INDEX(games!$J:$J,ROW())&amp;"")</f>
        <v>https://store.steampowered.com/app/496300/Kingdom_New_Lands/</v>
      </c>
    </row>
    <row r="429" spans="1:38" x14ac:dyDescent="0.25">
      <c r="A429" t="str">
        <f>IF(TRIM(INDEX(games!$A:$A,ROW()))="","",TRIM(INDEX(games!$A:$A,ROW())))</f>
        <v>Kingsway</v>
      </c>
      <c r="B429">
        <f>IF(OR($A429="",INDEX(games!$B:$B,ROW())=""),"",INDEX(games!$B:$B,ROW()))</f>
        <v>2017</v>
      </c>
      <c r="C429" t="str">
        <f>IF(OR($A429="",INDEX(games!$C:$C,ROW())=""),"",INDEX(games!$C:$C,ROW()))</f>
        <v>Strategy</v>
      </c>
      <c r="D429">
        <f t="shared" si="168"/>
        <v>0</v>
      </c>
      <c r="E429">
        <f t="shared" si="169"/>
        <v>2</v>
      </c>
      <c r="F429">
        <f t="shared" si="170"/>
        <v>21</v>
      </c>
      <c r="G429" t="e">
        <f t="shared" si="171"/>
        <v>#N/A</v>
      </c>
      <c r="H429" t="e">
        <f t="shared" si="172"/>
        <v>#N/A</v>
      </c>
      <c r="I429">
        <f t="shared" si="173"/>
        <v>2017</v>
      </c>
      <c r="J429">
        <f t="shared" si="174"/>
        <v>2.4830000000000001</v>
      </c>
      <c r="K429" t="e">
        <f t="shared" si="175"/>
        <v>#N/A</v>
      </c>
      <c r="L429" t="e">
        <f t="shared" si="176"/>
        <v>#N/A</v>
      </c>
      <c r="M429" t="e">
        <f t="shared" si="177"/>
        <v>#N/A</v>
      </c>
      <c r="N429" t="e">
        <f t="shared" si="178"/>
        <v>#N/A</v>
      </c>
      <c r="O429">
        <f t="shared" si="179"/>
        <v>4.2900000000000002E-4</v>
      </c>
      <c r="P429" t="str">
        <f>IF(OR($A429="",INDEX(games!$H:$H,ROW())=""),"",INDEX(games!$H:$H,ROW()))</f>
        <v>Yes</v>
      </c>
      <c r="Q429">
        <f t="shared" si="180"/>
        <v>4.2900000000000002E-4</v>
      </c>
      <c r="T429">
        <f t="shared" si="181"/>
        <v>2019</v>
      </c>
      <c r="U429">
        <f t="shared" si="182"/>
        <v>2024</v>
      </c>
      <c r="V429">
        <f t="shared" si="183"/>
        <v>5</v>
      </c>
      <c r="W429" t="str">
        <f>IF(TRIM(INDEX(connections!$A:$A,ROW()))="","",TRIM(INDEX(connections!$A:$A,ROW())))</f>
        <v>Dicey Dungeons</v>
      </c>
      <c r="X429" t="str">
        <f>IF($W429="","",TRIM(INDEX(connections!$B:$B,ROW())))</f>
        <v>Dungeon Clawler</v>
      </c>
      <c r="Y429">
        <f t="shared" si="184"/>
        <v>226</v>
      </c>
      <c r="Z429">
        <f t="shared" si="185"/>
        <v>256</v>
      </c>
      <c r="AA429" t="str">
        <f t="shared" si="186"/>
        <v>Yes</v>
      </c>
      <c r="AB429" t="str">
        <f t="shared" si="187"/>
        <v>Yes</v>
      </c>
      <c r="AC429">
        <f t="shared" si="188"/>
        <v>1</v>
      </c>
      <c r="AD429">
        <f t="shared" si="189"/>
        <v>0</v>
      </c>
      <c r="AE429" t="str">
        <f t="shared" si="190"/>
        <v/>
      </c>
      <c r="AG429">
        <f t="shared" si="191"/>
        <v>0</v>
      </c>
      <c r="AH429" t="str">
        <f t="shared" si="192"/>
        <v/>
      </c>
      <c r="AI429" t="str">
        <f t="shared" si="193"/>
        <v/>
      </c>
      <c r="AJ429" t="str">
        <f t="shared" si="194"/>
        <v/>
      </c>
      <c r="AK429" t="str">
        <f t="shared" si="195"/>
        <v/>
      </c>
      <c r="AL429" t="str">
        <f>IF($A429="","",INDEX(games!$J:$J,ROW())&amp;"")</f>
        <v>https://store.steampowered.com/app/588950/Kingsway/</v>
      </c>
    </row>
    <row r="430" spans="1:38" x14ac:dyDescent="0.25">
      <c r="A430" t="str">
        <f>IF(TRIM(INDEX(games!$A:$A,ROW()))="","",TRIM(INDEX(games!$A:$A,ROW())))</f>
        <v>Kinny and the Cosmic Cauldron</v>
      </c>
      <c r="B430">
        <f>IF(OR($A430="",INDEX(games!$B:$B,ROW())=""),"",INDEX(games!$B:$B,ROW()))</f>
        <v>2026</v>
      </c>
      <c r="C430" t="str">
        <f>IF(OR($A430="",INDEX(games!$C:$C,ROW())=""),"",INDEX(games!$C:$C,ROW()))</f>
        <v>Deckbuilder</v>
      </c>
      <c r="D430">
        <f t="shared" si="168"/>
        <v>2</v>
      </c>
      <c r="E430">
        <f t="shared" si="169"/>
        <v>3</v>
      </c>
      <c r="F430">
        <f t="shared" si="170"/>
        <v>22</v>
      </c>
      <c r="G430" t="e">
        <f t="shared" si="171"/>
        <v>#N/A</v>
      </c>
      <c r="H430" t="e">
        <f t="shared" si="172"/>
        <v>#N/A</v>
      </c>
      <c r="I430" t="e">
        <f t="shared" si="173"/>
        <v>#N/A</v>
      </c>
      <c r="J430" t="e">
        <f t="shared" si="174"/>
        <v>#N/A</v>
      </c>
      <c r="K430">
        <f t="shared" si="175"/>
        <v>2026</v>
      </c>
      <c r="L430">
        <f t="shared" si="176"/>
        <v>3.5060000000000002</v>
      </c>
      <c r="M430" t="e">
        <f t="shared" si="177"/>
        <v>#N/A</v>
      </c>
      <c r="N430" t="e">
        <f t="shared" si="178"/>
        <v>#N/A</v>
      </c>
      <c r="O430">
        <f t="shared" si="179"/>
        <v>2.0004300000000002</v>
      </c>
      <c r="P430" t="str">
        <f>IF(OR($A430="",INDEX(games!$H:$H,ROW())=""),"",INDEX(games!$H:$H,ROW()))</f>
        <v/>
      </c>
      <c r="Q430" t="str">
        <f t="shared" si="180"/>
        <v/>
      </c>
      <c r="T430">
        <f t="shared" si="181"/>
        <v>2022</v>
      </c>
      <c r="U430">
        <f t="shared" si="182"/>
        <v>2024</v>
      </c>
      <c r="V430">
        <f t="shared" si="183"/>
        <v>2</v>
      </c>
      <c r="W430" t="str">
        <f>IF(TRIM(INDEX(connections!$A:$A,ROW()))="","",TRIM(INDEX(connections!$A:$A,ROW())))</f>
        <v>Peglin</v>
      </c>
      <c r="X430" t="str">
        <f>IF($W430="","",TRIM(INDEX(connections!$B:$B,ROW())))</f>
        <v>Dungeon Clawler</v>
      </c>
      <c r="Y430">
        <f t="shared" si="184"/>
        <v>585</v>
      </c>
      <c r="Z430">
        <f t="shared" si="185"/>
        <v>256</v>
      </c>
      <c r="AA430" t="str">
        <f t="shared" si="186"/>
        <v>Yes</v>
      </c>
      <c r="AB430" t="str">
        <f t="shared" si="187"/>
        <v>Yes</v>
      </c>
      <c r="AC430">
        <f t="shared" si="188"/>
        <v>1</v>
      </c>
      <c r="AD430">
        <f t="shared" si="189"/>
        <v>0</v>
      </c>
      <c r="AE430" t="str">
        <f t="shared" si="190"/>
        <v/>
      </c>
      <c r="AG430">
        <f t="shared" si="191"/>
        <v>2</v>
      </c>
      <c r="AH430" t="str">
        <f t="shared" si="192"/>
        <v/>
      </c>
      <c r="AI430" t="str">
        <f t="shared" si="193"/>
        <v/>
      </c>
      <c r="AJ430" t="str">
        <f t="shared" si="194"/>
        <v/>
      </c>
      <c r="AK430">
        <f t="shared" si="195"/>
        <v>2.0004300000000002</v>
      </c>
      <c r="AL430" t="str">
        <f>IF($A430="","",INDEX(games!$J:$J,ROW())&amp;"")</f>
        <v>https://store.steampowered.com/app/3330210/Kinny_and_the_Cosmic_Cauldron/</v>
      </c>
    </row>
    <row r="431" spans="1:38" x14ac:dyDescent="0.25">
      <c r="A431" t="str">
        <f>IF(TRIM(INDEX(games!$A:$A,ROW()))="","",TRIM(INDEX(games!$A:$A,ROW())))</f>
        <v>Kitty Survivors: Rogues of Catmere</v>
      </c>
      <c r="B431">
        <f>IF(OR($A431="",INDEX(games!$B:$B,ROW())=""),"",INDEX(games!$B:$B,ROW()))</f>
        <v>2023</v>
      </c>
      <c r="C431" t="str">
        <f>IF(OR($A431="",INDEX(games!$C:$C,ROW())=""),"",INDEX(games!$C:$C,ROW()))</f>
        <v>Action</v>
      </c>
      <c r="D431">
        <f t="shared" si="168"/>
        <v>1</v>
      </c>
      <c r="E431">
        <f t="shared" si="169"/>
        <v>1</v>
      </c>
      <c r="F431">
        <f t="shared" si="170"/>
        <v>23</v>
      </c>
      <c r="G431">
        <f t="shared" si="171"/>
        <v>2023</v>
      </c>
      <c r="H431">
        <f t="shared" si="172"/>
        <v>1.5289999999999999</v>
      </c>
      <c r="I431" t="e">
        <f t="shared" si="173"/>
        <v>#N/A</v>
      </c>
      <c r="J431" t="e">
        <f t="shared" si="174"/>
        <v>#N/A</v>
      </c>
      <c r="K431" t="e">
        <f t="shared" si="175"/>
        <v>#N/A</v>
      </c>
      <c r="L431" t="e">
        <f t="shared" si="176"/>
        <v>#N/A</v>
      </c>
      <c r="M431" t="e">
        <f t="shared" si="177"/>
        <v>#N/A</v>
      </c>
      <c r="N431" t="e">
        <f t="shared" si="178"/>
        <v>#N/A</v>
      </c>
      <c r="O431">
        <f t="shared" si="179"/>
        <v>1.0004310000000001</v>
      </c>
      <c r="P431" t="str">
        <f>IF(OR($A431="",INDEX(games!$H:$H,ROW())=""),"",INDEX(games!$H:$H,ROW()))</f>
        <v>Yes</v>
      </c>
      <c r="Q431">
        <f t="shared" si="180"/>
        <v>1.0004310000000001</v>
      </c>
      <c r="T431">
        <f t="shared" si="181"/>
        <v>2017</v>
      </c>
      <c r="U431">
        <f t="shared" si="182"/>
        <v>2024</v>
      </c>
      <c r="V431">
        <f t="shared" si="183"/>
        <v>7</v>
      </c>
      <c r="W431" t="str">
        <f>IF(TRIM(INDEX(connections!$A:$A,ROW()))="","",TRIM(INDEX(connections!$A:$A,ROW())))</f>
        <v>Slay the Spire</v>
      </c>
      <c r="X431" t="str">
        <f>IF($W431="","",TRIM(INDEX(connections!$B:$B,ROW())))</f>
        <v>Dungeon Clawler</v>
      </c>
      <c r="Y431">
        <f t="shared" si="184"/>
        <v>735</v>
      </c>
      <c r="Z431">
        <f t="shared" si="185"/>
        <v>256</v>
      </c>
      <c r="AA431" t="str">
        <f t="shared" si="186"/>
        <v>Yes</v>
      </c>
      <c r="AB431" t="str">
        <f t="shared" si="187"/>
        <v>Yes</v>
      </c>
      <c r="AC431">
        <f t="shared" si="188"/>
        <v>1</v>
      </c>
      <c r="AD431">
        <f t="shared" si="189"/>
        <v>0</v>
      </c>
      <c r="AE431" t="str">
        <f t="shared" si="190"/>
        <v/>
      </c>
      <c r="AG431">
        <f t="shared" si="191"/>
        <v>1</v>
      </c>
      <c r="AH431" t="str">
        <f t="shared" si="192"/>
        <v>Yes</v>
      </c>
      <c r="AI431">
        <f t="shared" si="193"/>
        <v>1</v>
      </c>
      <c r="AJ431">
        <f t="shared" si="194"/>
        <v>1.0004310000000001</v>
      </c>
      <c r="AK431" t="str">
        <f t="shared" si="195"/>
        <v/>
      </c>
      <c r="AL431" t="str">
        <f>IF($A431="","",INDEX(games!$J:$J,ROW())&amp;"")</f>
        <v>https://store.steampowered.com/app/2217740/Kitty_Survivors_Rogues_of_Catmere/</v>
      </c>
    </row>
    <row r="432" spans="1:38" x14ac:dyDescent="0.25">
      <c r="A432" t="str">
        <f>IF(TRIM(INDEX(games!$A:$A,ROW()))="","",TRIM(INDEX(games!$A:$A,ROW())))</f>
        <v>Knightica</v>
      </c>
      <c r="B432">
        <f>IF(OR($A432="",INDEX(games!$B:$B,ROW())=""),"",INDEX(games!$B:$B,ROW()))</f>
        <v>2025</v>
      </c>
      <c r="C432" t="str">
        <f>IF(OR($A432="",INDEX(games!$C:$C,ROW())=""),"",INDEX(games!$C:$C,ROW()))</f>
        <v>Strategy</v>
      </c>
      <c r="D432">
        <f t="shared" si="168"/>
        <v>3</v>
      </c>
      <c r="E432">
        <f t="shared" si="169"/>
        <v>2</v>
      </c>
      <c r="F432">
        <f t="shared" si="170"/>
        <v>24</v>
      </c>
      <c r="G432" t="e">
        <f t="shared" si="171"/>
        <v>#N/A</v>
      </c>
      <c r="H432" t="e">
        <f t="shared" si="172"/>
        <v>#N/A</v>
      </c>
      <c r="I432">
        <f t="shared" si="173"/>
        <v>2025</v>
      </c>
      <c r="J432">
        <f t="shared" si="174"/>
        <v>2.552</v>
      </c>
      <c r="K432" t="e">
        <f t="shared" si="175"/>
        <v>#N/A</v>
      </c>
      <c r="L432" t="e">
        <f t="shared" si="176"/>
        <v>#N/A</v>
      </c>
      <c r="M432" t="e">
        <f t="shared" si="177"/>
        <v>#N/A</v>
      </c>
      <c r="N432" t="e">
        <f t="shared" si="178"/>
        <v>#N/A</v>
      </c>
      <c r="O432">
        <f t="shared" si="179"/>
        <v>3.000432</v>
      </c>
      <c r="P432" t="str">
        <f>IF(OR($A432="",INDEX(games!$H:$H,ROW())=""),"",INDEX(games!$H:$H,ROW()))</f>
        <v>Yes</v>
      </c>
      <c r="Q432">
        <f t="shared" si="180"/>
        <v>3.000432</v>
      </c>
      <c r="T432">
        <f t="shared" si="181"/>
        <v>1995</v>
      </c>
      <c r="U432">
        <f t="shared" si="182"/>
        <v>2006</v>
      </c>
      <c r="V432">
        <f t="shared" si="183"/>
        <v>11</v>
      </c>
      <c r="W432" t="str">
        <f>IF(TRIM(INDEX(connections!$A:$A,ROW()))="","",TRIM(INDEX(connections!$A:$A,ROW())))</f>
        <v>Linley's Dungeon Crawl</v>
      </c>
      <c r="X432" t="str">
        <f>IF($W432="","",TRIM(INDEX(connections!$B:$B,ROW())))</f>
        <v>Dungeon Crawl Stone Soup</v>
      </c>
      <c r="Y432">
        <f t="shared" si="184"/>
        <v>445</v>
      </c>
      <c r="Z432">
        <f t="shared" si="185"/>
        <v>257</v>
      </c>
      <c r="AA432" t="str">
        <f t="shared" si="186"/>
        <v>Yes</v>
      </c>
      <c r="AB432" t="str">
        <f t="shared" si="187"/>
        <v>Yes</v>
      </c>
      <c r="AC432">
        <f t="shared" si="188"/>
        <v>1</v>
      </c>
      <c r="AD432">
        <f t="shared" si="189"/>
        <v>0</v>
      </c>
      <c r="AE432" t="str">
        <f t="shared" si="190"/>
        <v/>
      </c>
      <c r="AG432">
        <f t="shared" si="191"/>
        <v>2</v>
      </c>
      <c r="AH432" t="str">
        <f t="shared" si="192"/>
        <v>Yes</v>
      </c>
      <c r="AI432">
        <f t="shared" si="193"/>
        <v>2</v>
      </c>
      <c r="AJ432">
        <f t="shared" si="194"/>
        <v>2.000432</v>
      </c>
      <c r="AK432" t="str">
        <f t="shared" si="195"/>
        <v/>
      </c>
      <c r="AL432" t="str">
        <f>IF($A432="","",INDEX(games!$J:$J,ROW())&amp;"")</f>
        <v>https://store.steampowered.com/app/3093400/Knightica/</v>
      </c>
    </row>
    <row r="433" spans="1:38" x14ac:dyDescent="0.25">
      <c r="A433" t="str">
        <f>IF(TRIM(INDEX(games!$A:$A,ROW()))="","",TRIM(INDEX(games!$A:$A,ROW())))</f>
        <v>Knights in Tight Spaces</v>
      </c>
      <c r="B433">
        <f>IF(OR($A433="",INDEX(games!$B:$B,ROW())=""),"",INDEX(games!$B:$B,ROW()))</f>
        <v>2025</v>
      </c>
      <c r="C433" t="str">
        <f>IF(OR($A433="",INDEX(games!$C:$C,ROW())=""),"",INDEX(games!$C:$C,ROW()))</f>
        <v>Deckbuilder</v>
      </c>
      <c r="D433">
        <f t="shared" si="168"/>
        <v>1</v>
      </c>
      <c r="E433">
        <f t="shared" si="169"/>
        <v>3</v>
      </c>
      <c r="F433">
        <f t="shared" si="170"/>
        <v>25</v>
      </c>
      <c r="G433" t="e">
        <f t="shared" si="171"/>
        <v>#N/A</v>
      </c>
      <c r="H433" t="e">
        <f t="shared" si="172"/>
        <v>#N/A</v>
      </c>
      <c r="I433" t="e">
        <f t="shared" si="173"/>
        <v>#N/A</v>
      </c>
      <c r="J433" t="e">
        <f t="shared" si="174"/>
        <v>#N/A</v>
      </c>
      <c r="K433">
        <f t="shared" si="175"/>
        <v>2025</v>
      </c>
      <c r="L433">
        <f t="shared" si="176"/>
        <v>3.5750000000000002</v>
      </c>
      <c r="M433" t="e">
        <f t="shared" si="177"/>
        <v>#N/A</v>
      </c>
      <c r="N433" t="e">
        <f t="shared" si="178"/>
        <v>#N/A</v>
      </c>
      <c r="O433">
        <f t="shared" si="179"/>
        <v>1.0004329999999999</v>
      </c>
      <c r="P433" t="str">
        <f>IF(OR($A433="",INDEX(games!$H:$H,ROW())=""),"",INDEX(games!$H:$H,ROW()))</f>
        <v>Yes</v>
      </c>
      <c r="Q433">
        <f t="shared" si="180"/>
        <v>1.0004329999999999</v>
      </c>
      <c r="T433">
        <f t="shared" si="181"/>
        <v>2018</v>
      </c>
      <c r="U433">
        <f t="shared" si="182"/>
        <v>2021</v>
      </c>
      <c r="V433">
        <f t="shared" si="183"/>
        <v>3</v>
      </c>
      <c r="W433" t="str">
        <f>IF(TRIM(INDEX(connections!$A:$A,ROW()))="","",TRIM(INDEX(connections!$A:$A,ROW())))</f>
        <v>Into the Breach</v>
      </c>
      <c r="X433" t="str">
        <f>IF($W433="","",TRIM(INDEX(connections!$B:$B,ROW())))</f>
        <v>Dungeon Deathball</v>
      </c>
      <c r="Y433">
        <f t="shared" si="184"/>
        <v>409</v>
      </c>
      <c r="Z433">
        <f t="shared" si="185"/>
        <v>258</v>
      </c>
      <c r="AA433" t="str">
        <f t="shared" si="186"/>
        <v>Yes</v>
      </c>
      <c r="AB433" t="str">
        <f t="shared" si="187"/>
        <v>Yes</v>
      </c>
      <c r="AC433">
        <f t="shared" si="188"/>
        <v>1</v>
      </c>
      <c r="AD433">
        <f t="shared" si="189"/>
        <v>0</v>
      </c>
      <c r="AE433" t="str">
        <f t="shared" si="190"/>
        <v/>
      </c>
      <c r="AG433">
        <f t="shared" si="191"/>
        <v>1</v>
      </c>
      <c r="AH433" t="str">
        <f t="shared" si="192"/>
        <v>Yes</v>
      </c>
      <c r="AI433">
        <f t="shared" si="193"/>
        <v>1</v>
      </c>
      <c r="AJ433">
        <f t="shared" si="194"/>
        <v>1.0004329999999999</v>
      </c>
      <c r="AK433" t="str">
        <f t="shared" si="195"/>
        <v/>
      </c>
      <c r="AL433" t="str">
        <f>IF($A433="","",INDEX(games!$J:$J,ROW())&amp;"")</f>
        <v>https://store.steampowered.com/app/2315400/Knights_in_Tight_Spaces/</v>
      </c>
    </row>
    <row r="434" spans="1:38" x14ac:dyDescent="0.25">
      <c r="A434" t="str">
        <f>IF(TRIM(INDEX(games!$A:$A,ROW()))="","",TRIM(INDEX(games!$A:$A,ROW())))</f>
        <v>Knock on the Coffin Lid</v>
      </c>
      <c r="B434">
        <f>IF(OR($A434="",INDEX(games!$B:$B,ROW())=""),"",INDEX(games!$B:$B,ROW()))</f>
        <v>2020</v>
      </c>
      <c r="C434" t="str">
        <f>IF(OR($A434="",INDEX(games!$C:$C,ROW())=""),"",INDEX(games!$C:$C,ROW()))</f>
        <v>Deckbuilder</v>
      </c>
      <c r="D434">
        <f t="shared" si="168"/>
        <v>1</v>
      </c>
      <c r="E434">
        <f t="shared" si="169"/>
        <v>3</v>
      </c>
      <c r="F434">
        <f t="shared" si="170"/>
        <v>26</v>
      </c>
      <c r="G434" t="e">
        <f t="shared" si="171"/>
        <v>#N/A</v>
      </c>
      <c r="H434" t="e">
        <f t="shared" si="172"/>
        <v>#N/A</v>
      </c>
      <c r="I434" t="e">
        <f t="shared" si="173"/>
        <v>#N/A</v>
      </c>
      <c r="J434" t="e">
        <f t="shared" si="174"/>
        <v>#N/A</v>
      </c>
      <c r="K434">
        <f t="shared" si="175"/>
        <v>2020</v>
      </c>
      <c r="L434">
        <f t="shared" si="176"/>
        <v>3.5979999999999999</v>
      </c>
      <c r="M434" t="e">
        <f t="shared" si="177"/>
        <v>#N/A</v>
      </c>
      <c r="N434" t="e">
        <f t="shared" si="178"/>
        <v>#N/A</v>
      </c>
      <c r="O434">
        <f t="shared" si="179"/>
        <v>1.000434</v>
      </c>
      <c r="P434" t="str">
        <f>IF(OR($A434="",INDEX(games!$H:$H,ROW())=""),"",INDEX(games!$H:$H,ROW()))</f>
        <v/>
      </c>
      <c r="Q434" t="str">
        <f t="shared" si="180"/>
        <v/>
      </c>
      <c r="T434">
        <f t="shared" si="181"/>
        <v>2018</v>
      </c>
      <c r="U434">
        <f t="shared" si="182"/>
        <v>2023</v>
      </c>
      <c r="V434">
        <f t="shared" si="183"/>
        <v>5</v>
      </c>
      <c r="W434" t="str">
        <f>IF(TRIM(INDEX(connections!$A:$A,ROW()))="","",TRIM(INDEX(connections!$A:$A,ROW())))</f>
        <v>Into the Breach</v>
      </c>
      <c r="X434" t="str">
        <f>IF($W434="","",TRIM(INDEX(connections!$B:$B,ROW())))</f>
        <v>Dungeon Drafters</v>
      </c>
      <c r="Y434">
        <f t="shared" si="184"/>
        <v>409</v>
      </c>
      <c r="Z434">
        <f t="shared" si="185"/>
        <v>259</v>
      </c>
      <c r="AA434" t="str">
        <f t="shared" si="186"/>
        <v>Yes</v>
      </c>
      <c r="AB434" t="str">
        <f t="shared" si="187"/>
        <v>Yes</v>
      </c>
      <c r="AC434">
        <f t="shared" si="188"/>
        <v>1</v>
      </c>
      <c r="AD434">
        <f t="shared" si="189"/>
        <v>1</v>
      </c>
      <c r="AE434" t="str">
        <f t="shared" si="190"/>
        <v/>
      </c>
      <c r="AG434">
        <f t="shared" si="191"/>
        <v>1</v>
      </c>
      <c r="AH434" t="str">
        <f t="shared" si="192"/>
        <v/>
      </c>
      <c r="AI434" t="str">
        <f t="shared" si="193"/>
        <v/>
      </c>
      <c r="AJ434" t="str">
        <f t="shared" si="194"/>
        <v/>
      </c>
      <c r="AK434">
        <f t="shared" si="195"/>
        <v>1.000434</v>
      </c>
      <c r="AL434" t="str">
        <f>IF($A434="","",INDEX(games!$J:$J,ROW())&amp;"")</f>
        <v/>
      </c>
    </row>
    <row r="435" spans="1:38" x14ac:dyDescent="0.25">
      <c r="A435" t="str">
        <f>IF(TRIM(INDEX(games!$A:$A,ROW()))="","",TRIM(INDEX(games!$A:$A,ROW())))</f>
        <v>Labyrinth of Legendary Loot</v>
      </c>
      <c r="B435">
        <f>IF(OR($A435="",INDEX(games!$B:$B,ROW())=""),"",INDEX(games!$B:$B,ROW()))</f>
        <v>2020</v>
      </c>
      <c r="C435" t="str">
        <f>IF(OR($A435="",INDEX(games!$C:$C,ROW())=""),"",INDEX(games!$C:$C,ROW()))</f>
        <v>Traditional</v>
      </c>
      <c r="D435">
        <f t="shared" si="168"/>
        <v>5</v>
      </c>
      <c r="E435">
        <f t="shared" si="169"/>
        <v>4</v>
      </c>
      <c r="F435">
        <f t="shared" si="170"/>
        <v>27</v>
      </c>
      <c r="G435" t="e">
        <f t="shared" si="171"/>
        <v>#N/A</v>
      </c>
      <c r="H435" t="e">
        <f t="shared" si="172"/>
        <v>#N/A</v>
      </c>
      <c r="I435" t="e">
        <f t="shared" si="173"/>
        <v>#N/A</v>
      </c>
      <c r="J435" t="e">
        <f t="shared" si="174"/>
        <v>#N/A</v>
      </c>
      <c r="K435" t="e">
        <f t="shared" si="175"/>
        <v>#N/A</v>
      </c>
      <c r="L435" t="e">
        <f t="shared" si="176"/>
        <v>#N/A</v>
      </c>
      <c r="M435">
        <f t="shared" si="177"/>
        <v>2020</v>
      </c>
      <c r="N435">
        <f t="shared" si="178"/>
        <v>4.6210000000000004</v>
      </c>
      <c r="O435">
        <f t="shared" si="179"/>
        <v>5.0004350000000004</v>
      </c>
      <c r="P435" t="str">
        <f>IF(OR($A435="",INDEX(games!$H:$H,ROW())=""),"",INDEX(games!$H:$H,ROW()))</f>
        <v>Yes</v>
      </c>
      <c r="Q435">
        <f t="shared" si="180"/>
        <v>5.0004350000000004</v>
      </c>
      <c r="T435">
        <f t="shared" si="181"/>
        <v>2002</v>
      </c>
      <c r="U435">
        <f t="shared" si="182"/>
        <v>2023</v>
      </c>
      <c r="V435">
        <f t="shared" si="183"/>
        <v>21</v>
      </c>
      <c r="W435" t="str">
        <f>IF(TRIM(INDEX(connections!$A:$A,ROW()))="","",TRIM(INDEX(connections!$A:$A,ROW())))</f>
        <v>Monster Gate</v>
      </c>
      <c r="X435" t="str">
        <f>IF($W435="","",TRIM(INDEX(connections!$B:$B,ROW())))</f>
        <v>Dungeon Drafters</v>
      </c>
      <c r="Y435">
        <f t="shared" si="184"/>
        <v>493</v>
      </c>
      <c r="Z435">
        <f t="shared" si="185"/>
        <v>259</v>
      </c>
      <c r="AA435" t="str">
        <f t="shared" si="186"/>
        <v>Yes</v>
      </c>
      <c r="AB435" t="str">
        <f t="shared" si="187"/>
        <v>Yes</v>
      </c>
      <c r="AC435">
        <f t="shared" si="188"/>
        <v>1</v>
      </c>
      <c r="AD435">
        <f t="shared" si="189"/>
        <v>0</v>
      </c>
      <c r="AE435" t="str">
        <f t="shared" si="190"/>
        <v/>
      </c>
      <c r="AG435">
        <f t="shared" si="191"/>
        <v>5</v>
      </c>
      <c r="AH435" t="str">
        <f t="shared" si="192"/>
        <v>Yes</v>
      </c>
      <c r="AI435">
        <f t="shared" si="193"/>
        <v>5</v>
      </c>
      <c r="AJ435">
        <f t="shared" si="194"/>
        <v>5.0004350000000004</v>
      </c>
      <c r="AK435" t="str">
        <f t="shared" si="195"/>
        <v/>
      </c>
      <c r="AL435" t="str">
        <f>IF($A435="","",INDEX(games!$J:$J,ROW())&amp;"")</f>
        <v/>
      </c>
    </row>
    <row r="436" spans="1:38" x14ac:dyDescent="0.25">
      <c r="A436" t="str">
        <f>IF(TRIM(INDEX(games!$A:$A,ROW()))="","",TRIM(INDEX(games!$A:$A,ROW())))</f>
        <v>Lake of Creatures</v>
      </c>
      <c r="B436">
        <f>IF(OR($A436="",INDEX(games!$B:$B,ROW())=""),"",INDEX(games!$B:$B,ROW()))</f>
        <v>2024</v>
      </c>
      <c r="C436" t="str">
        <f>IF(OR($A436="",INDEX(games!$C:$C,ROW())=""),"",INDEX(games!$C:$C,ROW()))</f>
        <v>Action</v>
      </c>
      <c r="D436">
        <f t="shared" si="168"/>
        <v>3</v>
      </c>
      <c r="E436">
        <f t="shared" si="169"/>
        <v>1</v>
      </c>
      <c r="F436">
        <f t="shared" si="170"/>
        <v>28</v>
      </c>
      <c r="G436">
        <f t="shared" si="171"/>
        <v>2024</v>
      </c>
      <c r="H436">
        <f t="shared" si="172"/>
        <v>1.6440000000000001</v>
      </c>
      <c r="I436" t="e">
        <f t="shared" si="173"/>
        <v>#N/A</v>
      </c>
      <c r="J436" t="e">
        <f t="shared" si="174"/>
        <v>#N/A</v>
      </c>
      <c r="K436" t="e">
        <f t="shared" si="175"/>
        <v>#N/A</v>
      </c>
      <c r="L436" t="e">
        <f t="shared" si="176"/>
        <v>#N/A</v>
      </c>
      <c r="M436" t="e">
        <f t="shared" si="177"/>
        <v>#N/A</v>
      </c>
      <c r="N436" t="e">
        <f t="shared" si="178"/>
        <v>#N/A</v>
      </c>
      <c r="O436">
        <f t="shared" si="179"/>
        <v>3.0004360000000001</v>
      </c>
      <c r="P436" t="str">
        <f>IF(OR($A436="",INDEX(games!$H:$H,ROW())=""),"",INDEX(games!$H:$H,ROW()))</f>
        <v>Yes</v>
      </c>
      <c r="Q436">
        <f t="shared" si="180"/>
        <v>3.0004360000000001</v>
      </c>
      <c r="T436">
        <f t="shared" si="181"/>
        <v>1995</v>
      </c>
      <c r="U436">
        <f t="shared" si="182"/>
        <v>2023</v>
      </c>
      <c r="V436">
        <f t="shared" si="183"/>
        <v>28</v>
      </c>
      <c r="W436" t="str">
        <f>IF(TRIM(INDEX(connections!$A:$A,ROW()))="","",TRIM(INDEX(connections!$A:$A,ROW())))</f>
        <v>Mystery Dungeon 2: Shiren the Wanderer</v>
      </c>
      <c r="X436" t="str">
        <f>IF($W436="","",TRIM(INDEX(connections!$B:$B,ROW())))</f>
        <v>Dungeon Drafters</v>
      </c>
      <c r="Y436">
        <f t="shared" si="184"/>
        <v>521</v>
      </c>
      <c r="Z436">
        <f t="shared" si="185"/>
        <v>259</v>
      </c>
      <c r="AA436" t="str">
        <f t="shared" si="186"/>
        <v>Yes</v>
      </c>
      <c r="AB436" t="str">
        <f t="shared" si="187"/>
        <v>Yes</v>
      </c>
      <c r="AC436">
        <f t="shared" si="188"/>
        <v>1</v>
      </c>
      <c r="AD436">
        <f t="shared" si="189"/>
        <v>0</v>
      </c>
      <c r="AE436" t="str">
        <f t="shared" si="190"/>
        <v/>
      </c>
      <c r="AG436">
        <f t="shared" si="191"/>
        <v>2</v>
      </c>
      <c r="AH436" t="str">
        <f t="shared" si="192"/>
        <v>Yes</v>
      </c>
      <c r="AI436">
        <f t="shared" si="193"/>
        <v>2</v>
      </c>
      <c r="AJ436">
        <f t="shared" si="194"/>
        <v>2.0004360000000001</v>
      </c>
      <c r="AK436" t="str">
        <f t="shared" si="195"/>
        <v/>
      </c>
      <c r="AL436" t="str">
        <f>IF($A436="","",INDEX(games!$J:$J,ROW())&amp;"")</f>
        <v>https://store.steampowered.com/app/1808320/Lake_of_Creatures/</v>
      </c>
    </row>
    <row r="437" spans="1:38" x14ac:dyDescent="0.25">
      <c r="A437" t="str">
        <f>IF(TRIM(INDEX(games!$A:$A,ROW()))="","",TRIM(INDEX(games!$A:$A,ROW())))</f>
        <v>LambdaRogue: The Book of Stars</v>
      </c>
      <c r="B437">
        <f>IF(OR($A437="",INDEX(games!$B:$B,ROW())=""),"",INDEX(games!$B:$B,ROW()))</f>
        <v>2006</v>
      </c>
      <c r="C437" t="str">
        <f>IF(OR($A437="",INDEX(games!$C:$C,ROW())=""),"",INDEX(games!$C:$C,ROW()))</f>
        <v>Traditional</v>
      </c>
      <c r="D437">
        <f t="shared" si="168"/>
        <v>5</v>
      </c>
      <c r="E437">
        <f t="shared" si="169"/>
        <v>4</v>
      </c>
      <c r="F437">
        <f t="shared" si="170"/>
        <v>29</v>
      </c>
      <c r="G437" t="e">
        <f t="shared" si="171"/>
        <v>#N/A</v>
      </c>
      <c r="H437" t="e">
        <f t="shared" si="172"/>
        <v>#N/A</v>
      </c>
      <c r="I437" t="e">
        <f t="shared" si="173"/>
        <v>#N/A</v>
      </c>
      <c r="J437" t="e">
        <f t="shared" si="174"/>
        <v>#N/A</v>
      </c>
      <c r="K437" t="e">
        <f t="shared" si="175"/>
        <v>#N/A</v>
      </c>
      <c r="L437" t="e">
        <f t="shared" si="176"/>
        <v>#N/A</v>
      </c>
      <c r="M437">
        <f t="shared" si="177"/>
        <v>2006</v>
      </c>
      <c r="N437">
        <f t="shared" si="178"/>
        <v>4.6669999999999998</v>
      </c>
      <c r="O437">
        <f t="shared" si="179"/>
        <v>5.0004369999999998</v>
      </c>
      <c r="P437" t="str">
        <f>IF(OR($A437="",INDEX(games!$H:$H,ROW())=""),"",INDEX(games!$H:$H,ROW()))</f>
        <v>Yes</v>
      </c>
      <c r="Q437">
        <f t="shared" si="180"/>
        <v>5.0004369999999998</v>
      </c>
      <c r="T437">
        <f t="shared" si="181"/>
        <v>1993</v>
      </c>
      <c r="U437">
        <f t="shared" si="182"/>
        <v>2023</v>
      </c>
      <c r="V437">
        <f t="shared" si="183"/>
        <v>30</v>
      </c>
      <c r="W437" t="str">
        <f>IF(TRIM(INDEX(connections!$A:$A,ROW()))="","",TRIM(INDEX(connections!$A:$A,ROW())))</f>
        <v>Torneko's Great Adventure: Mystery Dungeon</v>
      </c>
      <c r="X437" t="str">
        <f>IF($W437="","",TRIM(INDEX(connections!$B:$B,ROW())))</f>
        <v>Dungeon Drafters</v>
      </c>
      <c r="Y437">
        <f t="shared" si="184"/>
        <v>863</v>
      </c>
      <c r="Z437">
        <f t="shared" si="185"/>
        <v>259</v>
      </c>
      <c r="AA437" t="str">
        <f t="shared" si="186"/>
        <v>Yes</v>
      </c>
      <c r="AB437" t="str">
        <f t="shared" si="187"/>
        <v>Yes</v>
      </c>
      <c r="AC437">
        <f t="shared" si="188"/>
        <v>1</v>
      </c>
      <c r="AD437">
        <f t="shared" si="189"/>
        <v>0</v>
      </c>
      <c r="AE437" t="str">
        <f t="shared" si="190"/>
        <v/>
      </c>
      <c r="AG437">
        <f t="shared" si="191"/>
        <v>5</v>
      </c>
      <c r="AH437" t="str">
        <f t="shared" si="192"/>
        <v>Yes</v>
      </c>
      <c r="AI437">
        <f t="shared" si="193"/>
        <v>5</v>
      </c>
      <c r="AJ437">
        <f t="shared" si="194"/>
        <v>5.0004369999999998</v>
      </c>
      <c r="AK437" t="str">
        <f t="shared" si="195"/>
        <v/>
      </c>
      <c r="AL437" t="str">
        <f>IF($A437="","",INDEX(games!$J:$J,ROW())&amp;"")</f>
        <v/>
      </c>
    </row>
    <row r="438" spans="1:38" x14ac:dyDescent="0.25">
      <c r="A438" t="str">
        <f>IF(TRIM(INDEX(games!$A:$A,ROW()))="","",TRIM(INDEX(games!$A:$A,ROW())))</f>
        <v>Larn</v>
      </c>
      <c r="B438">
        <f>IF(OR($A438="",INDEX(games!$B:$B,ROW())=""),"",INDEX(games!$B:$B,ROW()))</f>
        <v>1986</v>
      </c>
      <c r="C438" t="str">
        <f>IF(OR($A438="",INDEX(games!$C:$C,ROW())=""),"",INDEX(games!$C:$C,ROW()))</f>
        <v>Traditional</v>
      </c>
      <c r="D438">
        <f t="shared" si="168"/>
        <v>2</v>
      </c>
      <c r="E438">
        <f t="shared" si="169"/>
        <v>4</v>
      </c>
      <c r="F438">
        <f t="shared" si="170"/>
        <v>30</v>
      </c>
      <c r="G438" t="e">
        <f t="shared" si="171"/>
        <v>#N/A</v>
      </c>
      <c r="H438" t="e">
        <f t="shared" si="172"/>
        <v>#N/A</v>
      </c>
      <c r="I438" t="e">
        <f t="shared" si="173"/>
        <v>#N/A</v>
      </c>
      <c r="J438" t="e">
        <f t="shared" si="174"/>
        <v>#N/A</v>
      </c>
      <c r="K438" t="e">
        <f t="shared" si="175"/>
        <v>#N/A</v>
      </c>
      <c r="L438" t="e">
        <f t="shared" si="176"/>
        <v>#N/A</v>
      </c>
      <c r="M438">
        <f t="shared" si="177"/>
        <v>1986</v>
      </c>
      <c r="N438">
        <f t="shared" si="178"/>
        <v>4.6899999999999995</v>
      </c>
      <c r="O438">
        <f t="shared" si="179"/>
        <v>2.0004379999999999</v>
      </c>
      <c r="P438" t="str">
        <f>IF(OR($A438="",INDEX(games!$H:$H,ROW())=""),"",INDEX(games!$H:$H,ROW()))</f>
        <v>Yes</v>
      </c>
      <c r="Q438">
        <f t="shared" si="180"/>
        <v>2.0004379999999999</v>
      </c>
      <c r="T438">
        <f t="shared" si="181"/>
        <v>1993</v>
      </c>
      <c r="U438">
        <f t="shared" si="182"/>
        <v>2008</v>
      </c>
      <c r="V438">
        <f t="shared" si="183"/>
        <v>15</v>
      </c>
      <c r="W438" t="str">
        <f>IF(TRIM(INDEX(connections!$A:$A,ROW()))="","",TRIM(INDEX(connections!$A:$A,ROW())))</f>
        <v>Torneko's Great Adventure: Mystery Dungeon</v>
      </c>
      <c r="X438" t="str">
        <f>IF($W438="","",TRIM(INDEX(connections!$B:$B,ROW())))</f>
        <v>Dungeon of Windaria</v>
      </c>
      <c r="Y438">
        <f t="shared" si="184"/>
        <v>863</v>
      </c>
      <c r="Z438">
        <f t="shared" si="185"/>
        <v>261</v>
      </c>
      <c r="AA438" t="str">
        <f t="shared" si="186"/>
        <v>Yes</v>
      </c>
      <c r="AB438" t="str">
        <f t="shared" si="187"/>
        <v>Yes</v>
      </c>
      <c r="AC438">
        <f t="shared" si="188"/>
        <v>1</v>
      </c>
      <c r="AD438">
        <f t="shared" si="189"/>
        <v>0</v>
      </c>
      <c r="AE438" t="str">
        <f t="shared" si="190"/>
        <v/>
      </c>
      <c r="AG438">
        <f t="shared" si="191"/>
        <v>2</v>
      </c>
      <c r="AH438" t="str">
        <f t="shared" si="192"/>
        <v>Yes</v>
      </c>
      <c r="AI438">
        <f t="shared" si="193"/>
        <v>2</v>
      </c>
      <c r="AJ438">
        <f t="shared" si="194"/>
        <v>2.0004379999999999</v>
      </c>
      <c r="AK438" t="str">
        <f t="shared" si="195"/>
        <v/>
      </c>
      <c r="AL438" t="str">
        <f>IF($A438="","",INDEX(games!$J:$J,ROW())&amp;"")</f>
        <v/>
      </c>
    </row>
    <row r="439" spans="1:38" x14ac:dyDescent="0.25">
      <c r="A439" t="str">
        <f>IF(TRIM(INDEX(games!$A:$A,ROW()))="","",TRIM(INDEX(games!$A:$A,ROW())))</f>
        <v>Legend of Dungeon</v>
      </c>
      <c r="B439">
        <f>IF(OR($A439="",INDEX(games!$B:$B,ROW())=""),"",INDEX(games!$B:$B,ROW()))</f>
        <v>2013</v>
      </c>
      <c r="C439" t="str">
        <f>IF(OR($A439="",INDEX(games!$C:$C,ROW())=""),"",INDEX(games!$C:$C,ROW()))</f>
        <v>Action</v>
      </c>
      <c r="D439">
        <f t="shared" si="168"/>
        <v>1</v>
      </c>
      <c r="E439">
        <f t="shared" si="169"/>
        <v>1</v>
      </c>
      <c r="F439">
        <f t="shared" si="170"/>
        <v>31</v>
      </c>
      <c r="G439">
        <f t="shared" si="171"/>
        <v>2013</v>
      </c>
      <c r="H439">
        <f t="shared" si="172"/>
        <v>1.7130000000000001</v>
      </c>
      <c r="I439" t="e">
        <f t="shared" si="173"/>
        <v>#N/A</v>
      </c>
      <c r="J439" t="e">
        <f t="shared" si="174"/>
        <v>#N/A</v>
      </c>
      <c r="K439" t="e">
        <f t="shared" si="175"/>
        <v>#N/A</v>
      </c>
      <c r="L439" t="e">
        <f t="shared" si="176"/>
        <v>#N/A</v>
      </c>
      <c r="M439" t="e">
        <f t="shared" si="177"/>
        <v>#N/A</v>
      </c>
      <c r="N439" t="e">
        <f t="shared" si="178"/>
        <v>#N/A</v>
      </c>
      <c r="O439">
        <f t="shared" si="179"/>
        <v>1.0004390000000001</v>
      </c>
      <c r="P439" t="str">
        <f>IF(OR($A439="",INDEX(games!$H:$H,ROW())=""),"",INDEX(games!$H:$H,ROW()))</f>
        <v/>
      </c>
      <c r="Q439" t="str">
        <f t="shared" si="180"/>
        <v/>
      </c>
      <c r="T439">
        <f t="shared" si="181"/>
        <v>2015</v>
      </c>
      <c r="U439">
        <f t="shared" si="182"/>
        <v>2016</v>
      </c>
      <c r="V439">
        <f t="shared" si="183"/>
        <v>1</v>
      </c>
      <c r="W439" t="str">
        <f>IF(TRIM(INDEX(connections!$A:$A,ROW()))="","",TRIM(INDEX(connections!$A:$A,ROW())))</f>
        <v>Darkest Dungeon</v>
      </c>
      <c r="X439" t="str">
        <f>IF($W439="","",TRIM(INDEX(connections!$B:$B,ROW())))</f>
        <v>Dungeon Rushers</v>
      </c>
      <c r="Y439">
        <f t="shared" si="184"/>
        <v>184</v>
      </c>
      <c r="Z439">
        <f t="shared" si="185"/>
        <v>262</v>
      </c>
      <c r="AA439" t="str">
        <f t="shared" si="186"/>
        <v>Yes</v>
      </c>
      <c r="AB439" t="str">
        <f t="shared" si="187"/>
        <v>Yes</v>
      </c>
      <c r="AC439">
        <f t="shared" si="188"/>
        <v>1</v>
      </c>
      <c r="AD439">
        <f t="shared" si="189"/>
        <v>0</v>
      </c>
      <c r="AE439" t="str">
        <f t="shared" si="190"/>
        <v/>
      </c>
      <c r="AG439">
        <f t="shared" si="191"/>
        <v>1</v>
      </c>
      <c r="AH439" t="str">
        <f t="shared" si="192"/>
        <v/>
      </c>
      <c r="AI439" t="str">
        <f t="shared" si="193"/>
        <v/>
      </c>
      <c r="AJ439" t="str">
        <f t="shared" si="194"/>
        <v/>
      </c>
      <c r="AK439">
        <f t="shared" si="195"/>
        <v>1.0004390000000001</v>
      </c>
      <c r="AL439" t="str">
        <f>IF($A439="","",INDEX(games!$J:$J,ROW())&amp;"")</f>
        <v>https://store.steampowered.com/app/238280/Legend_of_Dungeon/</v>
      </c>
    </row>
    <row r="440" spans="1:38" x14ac:dyDescent="0.25">
      <c r="A440" t="str">
        <f>IF(TRIM(INDEX(games!$A:$A,ROW()))="","",TRIM(INDEX(games!$A:$A,ROW())))</f>
        <v>Legend of Keepers: Career of a Dungeon Manager</v>
      </c>
      <c r="B440">
        <f>IF(OR($A440="",INDEX(games!$B:$B,ROW())=""),"",INDEX(games!$B:$B,ROW()))</f>
        <v>2019</v>
      </c>
      <c r="C440" t="str">
        <f>IF(OR($A440="",INDEX(games!$C:$C,ROW())=""),"",INDEX(games!$C:$C,ROW()))</f>
        <v>Strategy</v>
      </c>
      <c r="D440">
        <f t="shared" si="168"/>
        <v>4</v>
      </c>
      <c r="E440">
        <f t="shared" si="169"/>
        <v>2</v>
      </c>
      <c r="F440">
        <f t="shared" si="170"/>
        <v>32</v>
      </c>
      <c r="G440" t="e">
        <f t="shared" si="171"/>
        <v>#N/A</v>
      </c>
      <c r="H440" t="e">
        <f t="shared" si="172"/>
        <v>#N/A</v>
      </c>
      <c r="I440">
        <f t="shared" si="173"/>
        <v>2019</v>
      </c>
      <c r="J440">
        <f t="shared" si="174"/>
        <v>2.7359999999999998</v>
      </c>
      <c r="K440" t="e">
        <f t="shared" si="175"/>
        <v>#N/A</v>
      </c>
      <c r="L440" t="e">
        <f t="shared" si="176"/>
        <v>#N/A</v>
      </c>
      <c r="M440" t="e">
        <f t="shared" si="177"/>
        <v>#N/A</v>
      </c>
      <c r="N440" t="e">
        <f t="shared" si="178"/>
        <v>#N/A</v>
      </c>
      <c r="O440">
        <f t="shared" si="179"/>
        <v>4.0004400000000002</v>
      </c>
      <c r="P440" t="str">
        <f>IF(OR($A440="",INDEX(games!$H:$H,ROW())=""),"",INDEX(games!$H:$H,ROW()))</f>
        <v>Yes</v>
      </c>
      <c r="Q440">
        <f t="shared" si="180"/>
        <v>4.0004400000000002</v>
      </c>
      <c r="T440">
        <f t="shared" si="181"/>
        <v>1994</v>
      </c>
      <c r="U440">
        <f t="shared" si="182"/>
        <v>2010</v>
      </c>
      <c r="V440">
        <f t="shared" si="183"/>
        <v>16</v>
      </c>
      <c r="W440" t="str">
        <f>IF(TRIM(INDEX(connections!$A:$A,ROW()))="","",TRIM(INDEX(connections!$A:$A,ROW())))</f>
        <v>Ancient Domains of Mystery</v>
      </c>
      <c r="X440" t="str">
        <f>IF($W440="","",TRIM(INDEX(connections!$B:$B,ROW())))</f>
        <v>Dungeonmans</v>
      </c>
      <c r="Y440">
        <f t="shared" si="184"/>
        <v>24</v>
      </c>
      <c r="Z440">
        <f t="shared" si="185"/>
        <v>263</v>
      </c>
      <c r="AA440" t="str">
        <f t="shared" si="186"/>
        <v>Yes</v>
      </c>
      <c r="AB440" t="str">
        <f t="shared" si="187"/>
        <v>Yes</v>
      </c>
      <c r="AC440">
        <f t="shared" si="188"/>
        <v>1</v>
      </c>
      <c r="AD440">
        <f t="shared" si="189"/>
        <v>0</v>
      </c>
      <c r="AE440" t="str">
        <f t="shared" si="190"/>
        <v/>
      </c>
      <c r="AG440">
        <f t="shared" si="191"/>
        <v>4</v>
      </c>
      <c r="AH440" t="str">
        <f t="shared" si="192"/>
        <v>Yes</v>
      </c>
      <c r="AI440">
        <f t="shared" si="193"/>
        <v>4</v>
      </c>
      <c r="AJ440">
        <f t="shared" si="194"/>
        <v>4.0004400000000002</v>
      </c>
      <c r="AK440" t="str">
        <f t="shared" si="195"/>
        <v/>
      </c>
      <c r="AL440" t="str">
        <f>IF($A440="","",INDEX(games!$J:$J,ROW())&amp;"")</f>
        <v>https://store.steampowered.com/app/978520/Legend_of_Keepers_Career_of_a_Dungeon_Manager/</v>
      </c>
    </row>
    <row r="441" spans="1:38" x14ac:dyDescent="0.25">
      <c r="A441" t="str">
        <f>IF(TRIM(INDEX(games!$A:$A,ROW()))="","",TRIM(INDEX(games!$A:$A,ROW())))</f>
        <v>Legionbound</v>
      </c>
      <c r="B441">
        <f>IF(OR($A441="",INDEX(games!$B:$B,ROW())=""),"",INDEX(games!$B:$B,ROW()))</f>
        <v>2026</v>
      </c>
      <c r="C441" t="str">
        <f>IF(OR($A441="",INDEX(games!$C:$C,ROW())=""),"",INDEX(games!$C:$C,ROW()))</f>
        <v>Strategy</v>
      </c>
      <c r="D441">
        <f t="shared" si="168"/>
        <v>1</v>
      </c>
      <c r="E441">
        <f t="shared" si="169"/>
        <v>2</v>
      </c>
      <c r="F441">
        <f t="shared" si="170"/>
        <v>33</v>
      </c>
      <c r="G441" t="e">
        <f t="shared" si="171"/>
        <v>#N/A</v>
      </c>
      <c r="H441" t="e">
        <f t="shared" si="172"/>
        <v>#N/A</v>
      </c>
      <c r="I441">
        <f t="shared" si="173"/>
        <v>2026</v>
      </c>
      <c r="J441">
        <f t="shared" si="174"/>
        <v>2.7589999999999999</v>
      </c>
      <c r="K441" t="e">
        <f t="shared" si="175"/>
        <v>#N/A</v>
      </c>
      <c r="L441" t="e">
        <f t="shared" si="176"/>
        <v>#N/A</v>
      </c>
      <c r="M441" t="e">
        <f t="shared" si="177"/>
        <v>#N/A</v>
      </c>
      <c r="N441" t="e">
        <f t="shared" si="178"/>
        <v>#N/A</v>
      </c>
      <c r="O441">
        <f t="shared" si="179"/>
        <v>1.0004409999999999</v>
      </c>
      <c r="P441" t="str">
        <f>IF(OR($A441="",INDEX(games!$H:$H,ROW())=""),"",INDEX(games!$H:$H,ROW()))</f>
        <v/>
      </c>
      <c r="Q441" t="str">
        <f t="shared" si="180"/>
        <v/>
      </c>
      <c r="T441">
        <f t="shared" si="181"/>
        <v>1990</v>
      </c>
      <c r="U441">
        <f t="shared" si="182"/>
        <v>2010</v>
      </c>
      <c r="V441">
        <f t="shared" si="183"/>
        <v>20</v>
      </c>
      <c r="W441" t="str">
        <f>IF(TRIM(INDEX(connections!$A:$A,ROW()))="","",TRIM(INDEX(connections!$A:$A,ROW())))</f>
        <v>Angband</v>
      </c>
      <c r="X441" t="str">
        <f>IF($W441="","",TRIM(INDEX(connections!$B:$B,ROW())))</f>
        <v>Dungeonmans</v>
      </c>
      <c r="Y441">
        <f t="shared" si="184"/>
        <v>25</v>
      </c>
      <c r="Z441">
        <f t="shared" si="185"/>
        <v>263</v>
      </c>
      <c r="AA441" t="str">
        <f t="shared" si="186"/>
        <v>Yes</v>
      </c>
      <c r="AB441" t="str">
        <f t="shared" si="187"/>
        <v>Yes</v>
      </c>
      <c r="AC441">
        <f t="shared" si="188"/>
        <v>1</v>
      </c>
      <c r="AD441">
        <f t="shared" si="189"/>
        <v>0</v>
      </c>
      <c r="AE441" t="str">
        <f t="shared" si="190"/>
        <v/>
      </c>
      <c r="AG441">
        <f t="shared" si="191"/>
        <v>1</v>
      </c>
      <c r="AH441" t="str">
        <f t="shared" si="192"/>
        <v/>
      </c>
      <c r="AI441" t="str">
        <f t="shared" si="193"/>
        <v/>
      </c>
      <c r="AJ441" t="str">
        <f t="shared" si="194"/>
        <v/>
      </c>
      <c r="AK441">
        <f t="shared" si="195"/>
        <v>1.0004409999999999</v>
      </c>
      <c r="AL441" t="str">
        <f>IF($A441="","",INDEX(games!$J:$J,ROW())&amp;"")</f>
        <v>https://store.steampowered.com/app/4283360/Legionbound/</v>
      </c>
    </row>
    <row r="442" spans="1:38" x14ac:dyDescent="0.25">
      <c r="A442" t="str">
        <f>IF(TRIM(INDEX(games!$A:$A,ROW()))="","",TRIM(INDEX(games!$A:$A,ROW())))</f>
        <v>Let Him Cook</v>
      </c>
      <c r="B442">
        <f>IF(OR($A442="",INDEX(games!$B:$B,ROW())=""),"",INDEX(games!$B:$B,ROW()))</f>
        <v>2024</v>
      </c>
      <c r="C442" t="str">
        <f>IF(OR($A442="",INDEX(games!$C:$C,ROW())=""),"",INDEX(games!$C:$C,ROW()))</f>
        <v>Action</v>
      </c>
      <c r="D442">
        <f t="shared" si="168"/>
        <v>1</v>
      </c>
      <c r="E442">
        <f t="shared" si="169"/>
        <v>1</v>
      </c>
      <c r="F442">
        <f t="shared" si="170"/>
        <v>0</v>
      </c>
      <c r="G442">
        <f t="shared" si="171"/>
        <v>2024</v>
      </c>
      <c r="H442">
        <f t="shared" si="172"/>
        <v>1</v>
      </c>
      <c r="I442" t="e">
        <f t="shared" si="173"/>
        <v>#N/A</v>
      </c>
      <c r="J442" t="e">
        <f t="shared" si="174"/>
        <v>#N/A</v>
      </c>
      <c r="K442" t="e">
        <f t="shared" si="175"/>
        <v>#N/A</v>
      </c>
      <c r="L442" t="e">
        <f t="shared" si="176"/>
        <v>#N/A</v>
      </c>
      <c r="M442" t="e">
        <f t="shared" si="177"/>
        <v>#N/A</v>
      </c>
      <c r="N442" t="e">
        <f t="shared" si="178"/>
        <v>#N/A</v>
      </c>
      <c r="O442">
        <f t="shared" si="179"/>
        <v>1.0004420000000001</v>
      </c>
      <c r="P442" t="str">
        <f>IF(OR($A442="",INDEX(games!$H:$H,ROW())=""),"",INDEX(games!$H:$H,ROW()))</f>
        <v/>
      </c>
      <c r="Q442" t="str">
        <f t="shared" si="180"/>
        <v/>
      </c>
      <c r="T442">
        <f t="shared" si="181"/>
        <v>1994</v>
      </c>
      <c r="U442">
        <f t="shared" si="182"/>
        <v>2010</v>
      </c>
      <c r="V442">
        <f t="shared" si="183"/>
        <v>16</v>
      </c>
      <c r="W442" t="str">
        <f>IF(TRIM(INDEX(connections!$A:$A,ROW()))="","",TRIM(INDEX(connections!$A:$A,ROW())))</f>
        <v>Castle of the Winds</v>
      </c>
      <c r="X442" t="str">
        <f>IF($W442="","",TRIM(INDEX(connections!$B:$B,ROW())))</f>
        <v>Dungeonmans</v>
      </c>
      <c r="Y442">
        <f t="shared" si="184"/>
        <v>109</v>
      </c>
      <c r="Z442">
        <f t="shared" si="185"/>
        <v>263</v>
      </c>
      <c r="AA442" t="str">
        <f t="shared" si="186"/>
        <v>Yes</v>
      </c>
      <c r="AB442" t="str">
        <f t="shared" si="187"/>
        <v>Yes</v>
      </c>
      <c r="AC442">
        <f t="shared" si="188"/>
        <v>1</v>
      </c>
      <c r="AD442">
        <f t="shared" si="189"/>
        <v>0</v>
      </c>
      <c r="AE442" t="str">
        <f t="shared" si="190"/>
        <v/>
      </c>
      <c r="AG442">
        <f t="shared" si="191"/>
        <v>1</v>
      </c>
      <c r="AH442" t="str">
        <f t="shared" si="192"/>
        <v/>
      </c>
      <c r="AI442" t="str">
        <f t="shared" si="193"/>
        <v/>
      </c>
      <c r="AJ442" t="str">
        <f t="shared" si="194"/>
        <v/>
      </c>
      <c r="AK442">
        <f t="shared" si="195"/>
        <v>1.0004420000000001</v>
      </c>
      <c r="AL442" t="str">
        <f>IF($A442="","",INDEX(games!$J:$J,ROW())&amp;"")</f>
        <v/>
      </c>
    </row>
    <row r="443" spans="1:38" x14ac:dyDescent="0.25">
      <c r="A443" t="str">
        <f>IF(TRIM(INDEX(games!$A:$A,ROW()))="","",TRIM(INDEX(games!$A:$A,ROW())))</f>
        <v>Lethal Dungeon</v>
      </c>
      <c r="B443">
        <f>IF(OR($A443="",INDEX(games!$B:$B,ROW())=""),"",INDEX(games!$B:$B,ROW()))</f>
        <v>2026</v>
      </c>
      <c r="C443" t="str">
        <f>IF(OR($A443="",INDEX(games!$C:$C,ROW())=""),"",INDEX(games!$C:$C,ROW()))</f>
        <v>Deckbuilder</v>
      </c>
      <c r="D443">
        <f t="shared" si="168"/>
        <v>2</v>
      </c>
      <c r="E443">
        <f t="shared" si="169"/>
        <v>3</v>
      </c>
      <c r="F443">
        <f t="shared" si="170"/>
        <v>1</v>
      </c>
      <c r="G443" t="e">
        <f t="shared" si="171"/>
        <v>#N/A</v>
      </c>
      <c r="H443" t="e">
        <f t="shared" si="172"/>
        <v>#N/A</v>
      </c>
      <c r="I443" t="e">
        <f t="shared" si="173"/>
        <v>#N/A</v>
      </c>
      <c r="J443" t="e">
        <f t="shared" si="174"/>
        <v>#N/A</v>
      </c>
      <c r="K443">
        <f t="shared" si="175"/>
        <v>2026</v>
      </c>
      <c r="L443">
        <f t="shared" si="176"/>
        <v>3.0230000000000001</v>
      </c>
      <c r="M443" t="e">
        <f t="shared" si="177"/>
        <v>#N/A</v>
      </c>
      <c r="N443" t="e">
        <f t="shared" si="178"/>
        <v>#N/A</v>
      </c>
      <c r="O443">
        <f t="shared" si="179"/>
        <v>2.0004430000000002</v>
      </c>
      <c r="P443" t="str">
        <f>IF(OR($A443="",INDEX(games!$H:$H,ROW())=""),"",INDEX(games!$H:$H,ROW()))</f>
        <v/>
      </c>
      <c r="Q443" t="str">
        <f t="shared" si="180"/>
        <v/>
      </c>
      <c r="T443">
        <f t="shared" si="181"/>
        <v>1996</v>
      </c>
      <c r="U443">
        <f t="shared" si="182"/>
        <v>2010</v>
      </c>
      <c r="V443">
        <f t="shared" si="183"/>
        <v>14</v>
      </c>
      <c r="W443" t="str">
        <f>IF(TRIM(INDEX(connections!$A:$A,ROW()))="","",TRIM(INDEX(connections!$A:$A,ROW())))</f>
        <v>Diablo</v>
      </c>
      <c r="X443" t="str">
        <f>IF($W443="","",TRIM(INDEX(connections!$B:$B,ROW())))</f>
        <v>Dungeonmans</v>
      </c>
      <c r="Y443">
        <f t="shared" si="184"/>
        <v>217</v>
      </c>
      <c r="Z443">
        <f t="shared" si="185"/>
        <v>263</v>
      </c>
      <c r="AA443" t="str">
        <f t="shared" si="186"/>
        <v>Yes</v>
      </c>
      <c r="AB443" t="str">
        <f t="shared" si="187"/>
        <v>Yes</v>
      </c>
      <c r="AC443">
        <f t="shared" si="188"/>
        <v>1</v>
      </c>
      <c r="AD443">
        <f t="shared" si="189"/>
        <v>1</v>
      </c>
      <c r="AE443" t="str">
        <f t="shared" si="190"/>
        <v/>
      </c>
      <c r="AG443">
        <f t="shared" si="191"/>
        <v>2</v>
      </c>
      <c r="AH443" t="str">
        <f t="shared" si="192"/>
        <v/>
      </c>
      <c r="AI443" t="str">
        <f t="shared" si="193"/>
        <v/>
      </c>
      <c r="AJ443" t="str">
        <f t="shared" si="194"/>
        <v/>
      </c>
      <c r="AK443">
        <f t="shared" si="195"/>
        <v>2.0004430000000002</v>
      </c>
      <c r="AL443" t="str">
        <f>IF($A443="","",INDEX(games!$J:$J,ROW())&amp;"")</f>
        <v/>
      </c>
    </row>
    <row r="444" spans="1:38" x14ac:dyDescent="0.25">
      <c r="A444" t="str">
        <f>IF(TRIM(INDEX(games!$A:$A,ROW()))="","",TRIM(INDEX(games!$A:$A,ROW())))</f>
        <v>Let's! Revolution!</v>
      </c>
      <c r="B444">
        <f>IF(OR($A444="",INDEX(games!$B:$B,ROW())=""),"",INDEX(games!$B:$B,ROW()))</f>
        <v>2023</v>
      </c>
      <c r="C444" t="str">
        <f>IF(OR($A444="",INDEX(games!$C:$C,ROW())=""),"",INDEX(games!$C:$C,ROW()))</f>
        <v>Strategy</v>
      </c>
      <c r="D444">
        <f t="shared" si="168"/>
        <v>2</v>
      </c>
      <c r="E444">
        <f t="shared" si="169"/>
        <v>2</v>
      </c>
      <c r="F444">
        <f t="shared" si="170"/>
        <v>2</v>
      </c>
      <c r="G444" t="e">
        <f t="shared" si="171"/>
        <v>#N/A</v>
      </c>
      <c r="H444" t="e">
        <f t="shared" si="172"/>
        <v>#N/A</v>
      </c>
      <c r="I444">
        <f t="shared" si="173"/>
        <v>2023</v>
      </c>
      <c r="J444">
        <f t="shared" si="174"/>
        <v>2.0459999999999998</v>
      </c>
      <c r="K444" t="e">
        <f t="shared" si="175"/>
        <v>#N/A</v>
      </c>
      <c r="L444" t="e">
        <f t="shared" si="176"/>
        <v>#N/A</v>
      </c>
      <c r="M444" t="e">
        <f t="shared" si="177"/>
        <v>#N/A</v>
      </c>
      <c r="N444" t="e">
        <f t="shared" si="178"/>
        <v>#N/A</v>
      </c>
      <c r="O444">
        <f t="shared" si="179"/>
        <v>2.0004439999999999</v>
      </c>
      <c r="P444" t="str">
        <f>IF(OR($A444="",INDEX(games!$H:$H,ROW())=""),"",INDEX(games!$H:$H,ROW()))</f>
        <v>Yes</v>
      </c>
      <c r="Q444">
        <f t="shared" si="180"/>
        <v>2.0004439999999999</v>
      </c>
      <c r="T444">
        <f t="shared" si="181"/>
        <v>2002</v>
      </c>
      <c r="U444">
        <f t="shared" si="182"/>
        <v>2010</v>
      </c>
      <c r="V444">
        <f t="shared" si="183"/>
        <v>8</v>
      </c>
      <c r="W444" t="str">
        <f>IF(TRIM(INDEX(connections!$A:$A,ROW()))="","",TRIM(INDEX(connections!$A:$A,ROW())))</f>
        <v>DoomRL</v>
      </c>
      <c r="X444" t="str">
        <f>IF($W444="","",TRIM(INDEX(connections!$B:$B,ROW())))</f>
        <v>Dungeonmans</v>
      </c>
      <c r="Y444">
        <f t="shared" si="184"/>
        <v>241</v>
      </c>
      <c r="Z444">
        <f t="shared" si="185"/>
        <v>263</v>
      </c>
      <c r="AA444" t="str">
        <f t="shared" si="186"/>
        <v/>
      </c>
      <c r="AB444" t="str">
        <f t="shared" si="187"/>
        <v>Yes</v>
      </c>
      <c r="AC444" t="str">
        <f t="shared" si="188"/>
        <v/>
      </c>
      <c r="AD444">
        <f t="shared" si="189"/>
        <v>0</v>
      </c>
      <c r="AE444" t="str">
        <f t="shared" si="190"/>
        <v/>
      </c>
      <c r="AG444">
        <f t="shared" si="191"/>
        <v>2</v>
      </c>
      <c r="AH444" t="str">
        <f t="shared" si="192"/>
        <v>Yes</v>
      </c>
      <c r="AI444">
        <f t="shared" si="193"/>
        <v>2</v>
      </c>
      <c r="AJ444">
        <f t="shared" si="194"/>
        <v>2.0004439999999999</v>
      </c>
      <c r="AK444" t="str">
        <f t="shared" si="195"/>
        <v/>
      </c>
      <c r="AL444" t="str">
        <f>IF($A444="","",INDEX(games!$J:$J,ROW())&amp;"")</f>
        <v>https://store.steampowered.com/app/2111090/Lets_Revolution/</v>
      </c>
    </row>
    <row r="445" spans="1:38" x14ac:dyDescent="0.25">
      <c r="A445" t="str">
        <f>IF(TRIM(INDEX(games!$A:$A,ROW()))="","",TRIM(INDEX(games!$A:$A,ROW())))</f>
        <v>Lexispell</v>
      </c>
      <c r="B445">
        <f>IF(OR($A445="",INDEX(games!$B:$B,ROW())=""),"",INDEX(games!$B:$B,ROW()))</f>
        <v>2026</v>
      </c>
      <c r="C445" t="str">
        <f>IF(OR($A445="",INDEX(games!$C:$C,ROW())=""),"",INDEX(games!$C:$C,ROW()))</f>
        <v>Deckbuilder</v>
      </c>
      <c r="D445">
        <f t="shared" si="168"/>
        <v>1</v>
      </c>
      <c r="E445">
        <f t="shared" si="169"/>
        <v>3</v>
      </c>
      <c r="F445">
        <f t="shared" si="170"/>
        <v>3</v>
      </c>
      <c r="G445" t="e">
        <f t="shared" si="171"/>
        <v>#N/A</v>
      </c>
      <c r="H445" t="e">
        <f t="shared" si="172"/>
        <v>#N/A</v>
      </c>
      <c r="I445" t="e">
        <f t="shared" si="173"/>
        <v>#N/A</v>
      </c>
      <c r="J445" t="e">
        <f t="shared" si="174"/>
        <v>#N/A</v>
      </c>
      <c r="K445">
        <f t="shared" si="175"/>
        <v>2026</v>
      </c>
      <c r="L445">
        <f t="shared" si="176"/>
        <v>3.069</v>
      </c>
      <c r="M445" t="e">
        <f t="shared" si="177"/>
        <v>#N/A</v>
      </c>
      <c r="N445" t="e">
        <f t="shared" si="178"/>
        <v>#N/A</v>
      </c>
      <c r="O445">
        <f t="shared" si="179"/>
        <v>1.000445</v>
      </c>
      <c r="P445" t="str">
        <f>IF(OR($A445="",INDEX(games!$H:$H,ROW())=""),"",INDEX(games!$H:$H,ROW()))</f>
        <v/>
      </c>
      <c r="Q445" t="str">
        <f t="shared" si="180"/>
        <v/>
      </c>
      <c r="T445">
        <f t="shared" si="181"/>
        <v>2006</v>
      </c>
      <c r="U445">
        <f t="shared" si="182"/>
        <v>2010</v>
      </c>
      <c r="V445">
        <f t="shared" si="183"/>
        <v>4</v>
      </c>
      <c r="W445" t="str">
        <f>IF(TRIM(INDEX(connections!$A:$A,ROW()))="","",TRIM(INDEX(connections!$A:$A,ROW())))</f>
        <v>Dungeon Crawl Stone Soup</v>
      </c>
      <c r="X445" t="str">
        <f>IF($W445="","",TRIM(INDEX(connections!$B:$B,ROW())))</f>
        <v>Dungeonmans</v>
      </c>
      <c r="Y445">
        <f t="shared" si="184"/>
        <v>257</v>
      </c>
      <c r="Z445">
        <f t="shared" si="185"/>
        <v>263</v>
      </c>
      <c r="AA445" t="str">
        <f t="shared" si="186"/>
        <v>Yes</v>
      </c>
      <c r="AB445" t="str">
        <f t="shared" si="187"/>
        <v>Yes</v>
      </c>
      <c r="AC445">
        <f t="shared" si="188"/>
        <v>1</v>
      </c>
      <c r="AD445">
        <f t="shared" si="189"/>
        <v>0</v>
      </c>
      <c r="AE445" t="str">
        <f t="shared" si="190"/>
        <v/>
      </c>
      <c r="AG445">
        <f t="shared" si="191"/>
        <v>1</v>
      </c>
      <c r="AH445" t="str">
        <f t="shared" si="192"/>
        <v/>
      </c>
      <c r="AI445" t="str">
        <f t="shared" si="193"/>
        <v/>
      </c>
      <c r="AJ445" t="str">
        <f t="shared" si="194"/>
        <v/>
      </c>
      <c r="AK445">
        <f t="shared" si="195"/>
        <v>1.000445</v>
      </c>
      <c r="AL445" t="str">
        <f>IF($A445="","",INDEX(games!$J:$J,ROW())&amp;"")</f>
        <v>https://store.steampowered.com/app/4053960/Lexispell/</v>
      </c>
    </row>
    <row r="446" spans="1:38" x14ac:dyDescent="0.25">
      <c r="A446" t="str">
        <f>IF(TRIM(INDEX(games!$A:$A,ROW()))="","",TRIM(INDEX(games!$A:$A,ROW())))</f>
        <v>Linley's Dungeon Crawl</v>
      </c>
      <c r="B446">
        <f>IF(OR($A446="",INDEX(games!$B:$B,ROW())=""),"",INDEX(games!$B:$B,ROW()))</f>
        <v>1995</v>
      </c>
      <c r="C446" t="str">
        <f>IF(OR($A446="",INDEX(games!$C:$C,ROW())=""),"",INDEX(games!$C:$C,ROW()))</f>
        <v>Traditional</v>
      </c>
      <c r="D446">
        <f t="shared" si="168"/>
        <v>6</v>
      </c>
      <c r="E446">
        <f t="shared" si="169"/>
        <v>4</v>
      </c>
      <c r="F446">
        <f t="shared" si="170"/>
        <v>4</v>
      </c>
      <c r="G446" t="e">
        <f t="shared" si="171"/>
        <v>#N/A</v>
      </c>
      <c r="H446" t="e">
        <f t="shared" si="172"/>
        <v>#N/A</v>
      </c>
      <c r="I446" t="e">
        <f t="shared" si="173"/>
        <v>#N/A</v>
      </c>
      <c r="J446" t="e">
        <f t="shared" si="174"/>
        <v>#N/A</v>
      </c>
      <c r="K446" t="e">
        <f t="shared" si="175"/>
        <v>#N/A</v>
      </c>
      <c r="L446" t="e">
        <f t="shared" si="176"/>
        <v>#N/A</v>
      </c>
      <c r="M446">
        <f t="shared" si="177"/>
        <v>1995</v>
      </c>
      <c r="N446">
        <f t="shared" si="178"/>
        <v>4.0919999999999996</v>
      </c>
      <c r="O446">
        <f t="shared" si="179"/>
        <v>6.0004460000000002</v>
      </c>
      <c r="P446" t="str">
        <f>IF(OR($A446="",INDEX(games!$H:$H,ROW())=""),"",INDEX(games!$H:$H,ROW()))</f>
        <v>Yes</v>
      </c>
      <c r="Q446">
        <f t="shared" si="180"/>
        <v>6.0004460000000002</v>
      </c>
      <c r="T446">
        <f t="shared" si="181"/>
        <v>2006</v>
      </c>
      <c r="U446">
        <f t="shared" si="182"/>
        <v>2010</v>
      </c>
      <c r="V446">
        <f t="shared" si="183"/>
        <v>4</v>
      </c>
      <c r="W446" t="str">
        <f>IF(TRIM(INDEX(connections!$A:$A,ROW()))="","",TRIM(INDEX(connections!$A:$A,ROW())))</f>
        <v>Dwarf Fortress</v>
      </c>
      <c r="X446" t="str">
        <f>IF($W446="","",TRIM(INDEX(connections!$B:$B,ROW())))</f>
        <v>Dungeonmans</v>
      </c>
      <c r="Y446">
        <f t="shared" si="184"/>
        <v>269</v>
      </c>
      <c r="Z446">
        <f t="shared" si="185"/>
        <v>263</v>
      </c>
      <c r="AA446" t="str">
        <f t="shared" si="186"/>
        <v>Yes</v>
      </c>
      <c r="AB446" t="str">
        <f t="shared" si="187"/>
        <v>Yes</v>
      </c>
      <c r="AC446">
        <f t="shared" si="188"/>
        <v>1</v>
      </c>
      <c r="AD446">
        <f t="shared" si="189"/>
        <v>1</v>
      </c>
      <c r="AE446" t="str">
        <f t="shared" si="190"/>
        <v/>
      </c>
      <c r="AG446">
        <f t="shared" si="191"/>
        <v>6</v>
      </c>
      <c r="AH446" t="str">
        <f t="shared" si="192"/>
        <v>Yes</v>
      </c>
      <c r="AI446">
        <f t="shared" si="193"/>
        <v>6</v>
      </c>
      <c r="AJ446">
        <f t="shared" si="194"/>
        <v>6.0004460000000002</v>
      </c>
      <c r="AK446" t="str">
        <f t="shared" si="195"/>
        <v/>
      </c>
      <c r="AL446" t="str">
        <f>IF($A446="","",INDEX(games!$J:$J,ROW())&amp;"")</f>
        <v/>
      </c>
    </row>
    <row r="447" spans="1:38" x14ac:dyDescent="0.25">
      <c r="A447" t="str">
        <f>IF(TRIM(INDEX(games!$A:$A,ROW()))="","",TRIM(INDEX(games!$A:$A,ROW())))</f>
        <v>Lone Ruin</v>
      </c>
      <c r="B447">
        <f>IF(OR($A447="",INDEX(games!$B:$B,ROW())=""),"",INDEX(games!$B:$B,ROW()))</f>
        <v>2023</v>
      </c>
      <c r="C447" t="str">
        <f>IF(OR($A447="",INDEX(games!$C:$C,ROW())=""),"",INDEX(games!$C:$C,ROW()))</f>
        <v>Action</v>
      </c>
      <c r="D447">
        <f t="shared" si="168"/>
        <v>3</v>
      </c>
      <c r="E447">
        <f t="shared" si="169"/>
        <v>1</v>
      </c>
      <c r="F447">
        <f t="shared" si="170"/>
        <v>5</v>
      </c>
      <c r="G447">
        <f t="shared" si="171"/>
        <v>2023</v>
      </c>
      <c r="H447">
        <f t="shared" si="172"/>
        <v>1.115</v>
      </c>
      <c r="I447" t="e">
        <f t="shared" si="173"/>
        <v>#N/A</v>
      </c>
      <c r="J447" t="e">
        <f t="shared" si="174"/>
        <v>#N/A</v>
      </c>
      <c r="K447" t="e">
        <f t="shared" si="175"/>
        <v>#N/A</v>
      </c>
      <c r="L447" t="e">
        <f t="shared" si="176"/>
        <v>#N/A</v>
      </c>
      <c r="M447" t="e">
        <f t="shared" si="177"/>
        <v>#N/A</v>
      </c>
      <c r="N447" t="e">
        <f t="shared" si="178"/>
        <v>#N/A</v>
      </c>
      <c r="O447">
        <f t="shared" si="179"/>
        <v>3.0004469999999999</v>
      </c>
      <c r="P447" t="str">
        <f>IF(OR($A447="",INDEX(games!$H:$H,ROW())=""),"",INDEX(games!$H:$H,ROW()))</f>
        <v>Yes</v>
      </c>
      <c r="Q447">
        <f t="shared" si="180"/>
        <v>3.0004469999999999</v>
      </c>
      <c r="T447">
        <f t="shared" si="181"/>
        <v>2008</v>
      </c>
      <c r="U447">
        <f t="shared" si="182"/>
        <v>2010</v>
      </c>
      <c r="V447">
        <f t="shared" si="183"/>
        <v>2</v>
      </c>
      <c r="W447" t="str">
        <f>IF(TRIM(INDEX(connections!$A:$A,ROW()))="","",TRIM(INDEX(connections!$A:$A,ROW())))</f>
        <v>Elona</v>
      </c>
      <c r="X447" t="str">
        <f>IF($W447="","",TRIM(INDEX(connections!$B:$B,ROW())))</f>
        <v>Dungeonmans</v>
      </c>
      <c r="Y447">
        <f t="shared" si="184"/>
        <v>276</v>
      </c>
      <c r="Z447">
        <f t="shared" si="185"/>
        <v>263</v>
      </c>
      <c r="AA447" t="str">
        <f t="shared" si="186"/>
        <v/>
      </c>
      <c r="AB447" t="str">
        <f t="shared" si="187"/>
        <v>Yes</v>
      </c>
      <c r="AC447" t="str">
        <f t="shared" si="188"/>
        <v/>
      </c>
      <c r="AD447">
        <f t="shared" si="189"/>
        <v>0</v>
      </c>
      <c r="AE447" t="str">
        <f t="shared" si="190"/>
        <v/>
      </c>
      <c r="AG447">
        <f t="shared" si="191"/>
        <v>3</v>
      </c>
      <c r="AH447" t="str">
        <f t="shared" si="192"/>
        <v>Yes</v>
      </c>
      <c r="AI447">
        <f t="shared" si="193"/>
        <v>3</v>
      </c>
      <c r="AJ447">
        <f t="shared" si="194"/>
        <v>3.0004469999999999</v>
      </c>
      <c r="AK447" t="str">
        <f t="shared" si="195"/>
        <v/>
      </c>
      <c r="AL447" t="str">
        <f>IF($A447="","",INDEX(games!$J:$J,ROW())&amp;"")</f>
        <v>https://store.steampowered.com/app/1452070/LONE_RUIN/</v>
      </c>
    </row>
    <row r="448" spans="1:38" x14ac:dyDescent="0.25">
      <c r="A448" t="str">
        <f>IF(TRIM(INDEX(games!$A:$A,ROW()))="","",TRIM(INDEX(games!$A:$A,ROW())))</f>
        <v>LoneStar</v>
      </c>
      <c r="B448">
        <f>IF(OR($A448="",INDEX(games!$B:$B,ROW())=""),"",INDEX(games!$B:$B,ROW()))</f>
        <v>2024</v>
      </c>
      <c r="C448" t="str">
        <f>IF(OR($A448="",INDEX(games!$C:$C,ROW())=""),"",INDEX(games!$C:$C,ROW()))</f>
        <v>Strategy</v>
      </c>
      <c r="D448">
        <f t="shared" si="168"/>
        <v>1</v>
      </c>
      <c r="E448">
        <f t="shared" si="169"/>
        <v>2</v>
      </c>
      <c r="F448">
        <f t="shared" si="170"/>
        <v>6</v>
      </c>
      <c r="G448" t="e">
        <f t="shared" si="171"/>
        <v>#N/A</v>
      </c>
      <c r="H448" t="e">
        <f t="shared" si="172"/>
        <v>#N/A</v>
      </c>
      <c r="I448">
        <f t="shared" si="173"/>
        <v>2024</v>
      </c>
      <c r="J448">
        <f t="shared" si="174"/>
        <v>2.1379999999999999</v>
      </c>
      <c r="K448" t="e">
        <f t="shared" si="175"/>
        <v>#N/A</v>
      </c>
      <c r="L448" t="e">
        <f t="shared" si="176"/>
        <v>#N/A</v>
      </c>
      <c r="M448" t="e">
        <f t="shared" si="177"/>
        <v>#N/A</v>
      </c>
      <c r="N448" t="e">
        <f t="shared" si="178"/>
        <v>#N/A</v>
      </c>
      <c r="O448">
        <f t="shared" si="179"/>
        <v>1.000448</v>
      </c>
      <c r="P448" t="str">
        <f>IF(OR($A448="",INDEX(games!$H:$H,ROW())=""),"",INDEX(games!$H:$H,ROW()))</f>
        <v>Yes</v>
      </c>
      <c r="Q448">
        <f t="shared" si="180"/>
        <v>1.000448</v>
      </c>
      <c r="T448">
        <f t="shared" si="181"/>
        <v>1998</v>
      </c>
      <c r="U448">
        <f t="shared" si="182"/>
        <v>2010</v>
      </c>
      <c r="V448">
        <f t="shared" si="183"/>
        <v>12</v>
      </c>
      <c r="W448" t="str">
        <f>IF(TRIM(INDEX(connections!$A:$A,ROW()))="","",TRIM(INDEX(connections!$A:$A,ROW())))</f>
        <v>Tales of Maj'Eyal</v>
      </c>
      <c r="X448" t="str">
        <f>IF($W448="","",TRIM(INDEX(connections!$B:$B,ROW())))</f>
        <v>Dungeonmans</v>
      </c>
      <c r="Y448">
        <f t="shared" si="184"/>
        <v>810</v>
      </c>
      <c r="Z448">
        <f t="shared" si="185"/>
        <v>263</v>
      </c>
      <c r="AA448" t="str">
        <f t="shared" si="186"/>
        <v>Yes</v>
      </c>
      <c r="AB448" t="str">
        <f t="shared" si="187"/>
        <v>Yes</v>
      </c>
      <c r="AC448">
        <f t="shared" si="188"/>
        <v>1</v>
      </c>
      <c r="AD448">
        <f t="shared" si="189"/>
        <v>0</v>
      </c>
      <c r="AE448" t="str">
        <f t="shared" si="190"/>
        <v/>
      </c>
      <c r="AG448">
        <f t="shared" si="191"/>
        <v>1</v>
      </c>
      <c r="AH448" t="str">
        <f t="shared" si="192"/>
        <v>Yes</v>
      </c>
      <c r="AI448">
        <f t="shared" si="193"/>
        <v>1</v>
      </c>
      <c r="AJ448">
        <f t="shared" si="194"/>
        <v>1.000448</v>
      </c>
      <c r="AK448" t="str">
        <f t="shared" si="195"/>
        <v/>
      </c>
      <c r="AL448" t="str">
        <f>IF($A448="","",INDEX(games!$J:$J,ROW())&amp;"")</f>
        <v>https://store.steampowered.com/app/2056210/LONESTAR/</v>
      </c>
    </row>
    <row r="449" spans="1:38" x14ac:dyDescent="0.25">
      <c r="A449" t="str">
        <f>IF(TRIM(INDEX(games!$A:$A,ROW()))="","",TRIM(INDEX(games!$A:$A,ROW())))</f>
        <v>Loop Hero</v>
      </c>
      <c r="B449">
        <f>IF(OR($A449="",INDEX(games!$B:$B,ROW())=""),"",INDEX(games!$B:$B,ROW()))</f>
        <v>2021</v>
      </c>
      <c r="C449" t="str">
        <f>IF(OR($A449="",INDEX(games!$C:$C,ROW())=""),"",INDEX(games!$C:$C,ROW()))</f>
        <v>Strategy</v>
      </c>
      <c r="D449">
        <f t="shared" si="168"/>
        <v>4</v>
      </c>
      <c r="E449">
        <f t="shared" si="169"/>
        <v>2</v>
      </c>
      <c r="F449">
        <f t="shared" si="170"/>
        <v>7</v>
      </c>
      <c r="G449" t="e">
        <f t="shared" si="171"/>
        <v>#N/A</v>
      </c>
      <c r="H449" t="e">
        <f t="shared" si="172"/>
        <v>#N/A</v>
      </c>
      <c r="I449">
        <f t="shared" si="173"/>
        <v>2021</v>
      </c>
      <c r="J449">
        <f t="shared" si="174"/>
        <v>2.161</v>
      </c>
      <c r="K449" t="e">
        <f t="shared" si="175"/>
        <v>#N/A</v>
      </c>
      <c r="L449" t="e">
        <f t="shared" si="176"/>
        <v>#N/A</v>
      </c>
      <c r="M449" t="e">
        <f t="shared" si="177"/>
        <v>#N/A</v>
      </c>
      <c r="N449" t="e">
        <f t="shared" si="178"/>
        <v>#N/A</v>
      </c>
      <c r="O449">
        <f t="shared" si="179"/>
        <v>4.0004489999999997</v>
      </c>
      <c r="P449" t="str">
        <f>IF(OR($A449="",INDEX(games!$H:$H,ROW())=""),"",INDEX(games!$H:$H,ROW()))</f>
        <v>Yes</v>
      </c>
      <c r="Q449">
        <f t="shared" si="180"/>
        <v>4.0004489999999997</v>
      </c>
      <c r="T449">
        <f t="shared" si="181"/>
        <v>2021</v>
      </c>
      <c r="U449">
        <f t="shared" si="182"/>
        <v>2024</v>
      </c>
      <c r="V449">
        <f t="shared" si="183"/>
        <v>3</v>
      </c>
      <c r="W449" t="str">
        <f>IF(TRIM(INDEX(connections!$A:$A,ROW()))="","",TRIM(INDEX(connections!$A:$A,ROW())))</f>
        <v>Luck be a Landlord</v>
      </c>
      <c r="X449" t="str">
        <f>IF($W449="","",TRIM(INDEX(connections!$B:$B,ROW())))</f>
        <v>Dungeons &amp; Degenerate Gamblers</v>
      </c>
      <c r="Y449">
        <f t="shared" si="184"/>
        <v>460</v>
      </c>
      <c r="Z449">
        <f t="shared" si="185"/>
        <v>264</v>
      </c>
      <c r="AA449" t="str">
        <f t="shared" si="186"/>
        <v>Yes</v>
      </c>
      <c r="AB449" t="str">
        <f t="shared" si="187"/>
        <v>Yes</v>
      </c>
      <c r="AC449">
        <f t="shared" si="188"/>
        <v>1</v>
      </c>
      <c r="AD449">
        <f t="shared" si="189"/>
        <v>0</v>
      </c>
      <c r="AE449" t="str">
        <f t="shared" si="190"/>
        <v/>
      </c>
      <c r="AG449">
        <f t="shared" si="191"/>
        <v>3</v>
      </c>
      <c r="AH449" t="str">
        <f t="shared" si="192"/>
        <v>Yes</v>
      </c>
      <c r="AI449">
        <f t="shared" si="193"/>
        <v>3</v>
      </c>
      <c r="AJ449">
        <f t="shared" si="194"/>
        <v>3.0004490000000001</v>
      </c>
      <c r="AK449" t="str">
        <f t="shared" si="195"/>
        <v/>
      </c>
      <c r="AL449" t="str">
        <f>IF($A449="","",INDEX(games!$J:$J,ROW())&amp;"")</f>
        <v>https://store.steampowered.com/app/1282730/Loop_Hero/</v>
      </c>
    </row>
    <row r="450" spans="1:38" x14ac:dyDescent="0.25">
      <c r="A450" t="str">
        <f>IF(TRIM(INDEX(games!$A:$A,ROW()))="","",TRIM(INDEX(games!$A:$A,ROW())))</f>
        <v>Loot Rascals</v>
      </c>
      <c r="B450">
        <f>IF(OR($A450="",INDEX(games!$B:$B,ROW())=""),"",INDEX(games!$B:$B,ROW()))</f>
        <v>2017</v>
      </c>
      <c r="C450" t="str">
        <f>IF(OR($A450="",INDEX(games!$C:$C,ROW())=""),"",INDEX(games!$C:$C,ROW()))</f>
        <v>Strategy</v>
      </c>
      <c r="D450">
        <f t="shared" ref="D450:D513" si="196">IF($A450="","",COUNTIF($W$2:$W$2500,$A450)+COUNTIF($X$2:$X$2500,$A450))</f>
        <v>3</v>
      </c>
      <c r="E450">
        <f t="shared" ref="E450:E513" si="197">IF($A450="","",IFERROR(MATCH($C450,$R$2:$R$5,0),0))</f>
        <v>2</v>
      </c>
      <c r="F450">
        <f t="shared" ref="F450:F513" si="198">IF($A450="","",MOD(ROW(),34))</f>
        <v>8</v>
      </c>
      <c r="G450" t="e">
        <f t="shared" ref="G450:G513" si="199">IF($A450="",NA(),IF($C450="Action",$B450,NA()))</f>
        <v>#N/A</v>
      </c>
      <c r="H450" t="e">
        <f t="shared" ref="H450:H513" si="200">IF($A450="",NA(),IF($C450="Action",1+$F450*0.023,NA()))</f>
        <v>#N/A</v>
      </c>
      <c r="I450">
        <f t="shared" ref="I450:I513" si="201">IF($A450="",NA(),IF($C450="Strategy",$B450,NA()))</f>
        <v>2017</v>
      </c>
      <c r="J450">
        <f t="shared" ref="J450:J513" si="202">IF($A450="",NA(),IF($C450="Strategy",2+$F450*0.023,NA()))</f>
        <v>2.1840000000000002</v>
      </c>
      <c r="K450" t="e">
        <f t="shared" ref="K450:K513" si="203">IF($A450="",NA(),IF($C450="Deckbuilder",$B450,NA()))</f>
        <v>#N/A</v>
      </c>
      <c r="L450" t="e">
        <f t="shared" ref="L450:L513" si="204">IF($A450="",NA(),IF($C450="Deckbuilder",3+$F450*0.023,NA()))</f>
        <v>#N/A</v>
      </c>
      <c r="M450" t="e">
        <f t="shared" ref="M450:M513" si="205">IF($A450="",NA(),IF($C450="Traditional",$B450,NA()))</f>
        <v>#N/A</v>
      </c>
      <c r="N450" t="e">
        <f t="shared" ref="N450:N513" si="206">IF($A450="",NA(),IF($C450="Traditional",4+$F450*0.023,NA()))</f>
        <v>#N/A</v>
      </c>
      <c r="O450">
        <f t="shared" ref="O450:O513" si="207">IF($A450="","",$D450+ROW()/1000000)</f>
        <v>3.0004499999999998</v>
      </c>
      <c r="P450" t="str">
        <f>IF(OR($A450="",INDEX(games!$H:$H,ROW())=""),"",INDEX(games!$H:$H,ROW()))</f>
        <v/>
      </c>
      <c r="Q450" t="str">
        <f t="shared" ref="Q450:Q513" si="208">IF(OR($A450="",$P450&lt;&gt;"Yes"),"",$D450+ROW()/1000000)</f>
        <v/>
      </c>
      <c r="T450">
        <f t="shared" ref="T450:T513" si="209">IF($Y450="","",INDEX($B$2:$B$1500,$Y450))</f>
        <v>2011</v>
      </c>
      <c r="U450">
        <f t="shared" ref="U450:U513" si="210">IF($Z450="","",INDEX($B$2:$B$1500,$Z450))</f>
        <v>2024</v>
      </c>
      <c r="V450">
        <f t="shared" ref="V450:V513" si="211">IF(OR($T450="",$U450=""),"",$U450-$T450)</f>
        <v>13</v>
      </c>
      <c r="W450" t="str">
        <f>IF(TRIM(INDEX(connections!$A:$A,ROW()))="","",TRIM(INDEX(connections!$A:$A,ROW())))</f>
        <v>The Binding of Isaac</v>
      </c>
      <c r="X450" t="str">
        <f>IF($W450="","",TRIM(INDEX(connections!$B:$B,ROW())))</f>
        <v>Dungeons of Blood and Dream</v>
      </c>
      <c r="Y450">
        <f t="shared" ref="Y450:Y513" si="212">IF($W450="","",IFERROR(MATCH($W450,$A$2:$A$1500,0),""))</f>
        <v>824</v>
      </c>
      <c r="Z450">
        <f t="shared" ref="Z450:Z513" si="213">IF($X450="","",IFERROR(MATCH($X450,$A$2:$A$1500,0),""))</f>
        <v>265</v>
      </c>
      <c r="AA450" t="str">
        <f t="shared" ref="AA450:AA513" si="214">IF($Y450="","",INDEX($P$2:$P$1500,$Y450))</f>
        <v>Yes</v>
      </c>
      <c r="AB450" t="str">
        <f t="shared" ref="AB450:AB513" si="215">IF($Z450="","",INDEX($P$2:$P$1500,$Z450))</f>
        <v>Yes</v>
      </c>
      <c r="AC450">
        <f t="shared" ref="AC450:AC513" si="216">IF(AND($AA450="Yes",$AB450="Yes"),1,"")</f>
        <v>1</v>
      </c>
      <c r="AD450">
        <f t="shared" ref="AD450:AD513" si="217">IF(OR($Y450="",$Z450=""),"",IF(INDEX($C$2:$C$1500,$Y450)=INDEX($C$2:$C$1500,$Z450),0,1))</f>
        <v>0</v>
      </c>
      <c r="AE450" t="str">
        <f t="shared" ref="AE450:AE513" si="218">IF($AC450&lt;&gt;1,"",IF(AND(INDEX($AG$2:$AG$1500,$Y450)=1,INDEX($AG$2:$AG$1500,$Z450)=1),1,""))</f>
        <v/>
      </c>
      <c r="AG450">
        <f t="shared" ref="AG450:AG513" si="219">IF($A450="","",COUNTIFS($W$2:$W$2500,$A450,$AB$2:$AB$2500,"Yes")+COUNTIFS($X$2:$X$2500,$A450,$AA$2:$AA$2500,"Yes"))</f>
        <v>2</v>
      </c>
      <c r="AH450" t="str">
        <f t="shared" ref="AH450:AH513" si="220">IF(OR($P450&lt;&gt;"Yes",N($AG450)=0),"",IF(AND($AG450=1,COUNTIFS($W$2:$W$2500,$A450,$AE$2:$AE$2500,1)+COUNTIFS($X$2:$X$2500,$A450,$AE$2:$AE$2500,1)&gt;0),"","Yes"))</f>
        <v/>
      </c>
      <c r="AI450" t="str">
        <f t="shared" ref="AI450:AI513" si="221">IF($AH450="Yes",$AG450,"")</f>
        <v/>
      </c>
      <c r="AJ450" t="str">
        <f t="shared" ref="AJ450:AJ513" si="222">IF($AI450="","",$AI450+ROW()/1000000)</f>
        <v/>
      </c>
      <c r="AK450">
        <f t="shared" ref="AK450:AK513" si="223">IF(OR($A450="",$P450="Yes",N($AG450)=0),"",$AG450+ROW()/1000000)</f>
        <v>2.0004499999999998</v>
      </c>
      <c r="AL450" t="str">
        <f>IF($A450="","",INDEX(games!$J:$J,ROW())&amp;"")</f>
        <v/>
      </c>
    </row>
    <row r="451" spans="1:38" x14ac:dyDescent="0.25">
      <c r="A451" t="str">
        <f>IF(TRIM(INDEX(games!$A:$A,ROW()))="","",TRIM(INDEX(games!$A:$A,ROW())))</f>
        <v>Loot River</v>
      </c>
      <c r="B451">
        <f>IF(OR($A451="",INDEX(games!$B:$B,ROW())=""),"",INDEX(games!$B:$B,ROW()))</f>
        <v>2022</v>
      </c>
      <c r="C451" t="str">
        <f>IF(OR($A451="",INDEX(games!$C:$C,ROW())=""),"",INDEX(games!$C:$C,ROW()))</f>
        <v>Strategy</v>
      </c>
      <c r="D451">
        <f t="shared" si="196"/>
        <v>0</v>
      </c>
      <c r="E451">
        <f t="shared" si="197"/>
        <v>2</v>
      </c>
      <c r="F451">
        <f t="shared" si="198"/>
        <v>9</v>
      </c>
      <c r="G451" t="e">
        <f t="shared" si="199"/>
        <v>#N/A</v>
      </c>
      <c r="H451" t="e">
        <f t="shared" si="200"/>
        <v>#N/A</v>
      </c>
      <c r="I451">
        <f t="shared" si="201"/>
        <v>2022</v>
      </c>
      <c r="J451">
        <f t="shared" si="202"/>
        <v>2.2069999999999999</v>
      </c>
      <c r="K451" t="e">
        <f t="shared" si="203"/>
        <v>#N/A</v>
      </c>
      <c r="L451" t="e">
        <f t="shared" si="204"/>
        <v>#N/A</v>
      </c>
      <c r="M451" t="e">
        <f t="shared" si="205"/>
        <v>#N/A</v>
      </c>
      <c r="N451" t="e">
        <f t="shared" si="206"/>
        <v>#N/A</v>
      </c>
      <c r="O451">
        <f t="shared" si="207"/>
        <v>4.5100000000000001E-4</v>
      </c>
      <c r="P451" t="str">
        <f>IF(OR($A451="",INDEX(games!$H:$H,ROW())=""),"",INDEX(games!$H:$H,ROW()))</f>
        <v>Yes</v>
      </c>
      <c r="Q451">
        <f t="shared" si="208"/>
        <v>4.5100000000000001E-4</v>
      </c>
      <c r="T451">
        <f t="shared" si="209"/>
        <v>2006</v>
      </c>
      <c r="U451">
        <f t="shared" si="210"/>
        <v>2011</v>
      </c>
      <c r="V451">
        <f t="shared" si="211"/>
        <v>5</v>
      </c>
      <c r="W451" t="str">
        <f>IF(TRIM(INDEX(connections!$A:$A,ROW()))="","",TRIM(INDEX(connections!$A:$A,ROW())))</f>
        <v>Dwarf Fortress</v>
      </c>
      <c r="X451" t="str">
        <f>IF($W451="","",TRIM(INDEX(connections!$B:$B,ROW())))</f>
        <v>Dungeons of Dredmor</v>
      </c>
      <c r="Y451">
        <f t="shared" si="212"/>
        <v>269</v>
      </c>
      <c r="Z451">
        <f t="shared" si="213"/>
        <v>266</v>
      </c>
      <c r="AA451" t="str">
        <f t="shared" si="214"/>
        <v>Yes</v>
      </c>
      <c r="AB451" t="str">
        <f t="shared" si="215"/>
        <v>Yes</v>
      </c>
      <c r="AC451">
        <f t="shared" si="216"/>
        <v>1</v>
      </c>
      <c r="AD451">
        <f t="shared" si="217"/>
        <v>1</v>
      </c>
      <c r="AE451" t="str">
        <f t="shared" si="218"/>
        <v/>
      </c>
      <c r="AG451">
        <f t="shared" si="219"/>
        <v>0</v>
      </c>
      <c r="AH451" t="str">
        <f t="shared" si="220"/>
        <v/>
      </c>
      <c r="AI451" t="str">
        <f t="shared" si="221"/>
        <v/>
      </c>
      <c r="AJ451" t="str">
        <f t="shared" si="222"/>
        <v/>
      </c>
      <c r="AK451" t="str">
        <f t="shared" si="223"/>
        <v/>
      </c>
      <c r="AL451" t="str">
        <f>IF($A451="","",INDEX(games!$J:$J,ROW())&amp;"")</f>
        <v>https://store.steampowered.com/app/1494260/Loot_River/</v>
      </c>
    </row>
    <row r="452" spans="1:38" x14ac:dyDescent="0.25">
      <c r="A452" t="str">
        <f>IF(TRIM(INDEX(games!$A:$A,ROW()))="","",TRIM(INDEX(games!$A:$A,ROW())))</f>
        <v>Lootplot</v>
      </c>
      <c r="B452">
        <f>IF(OR($A452="",INDEX(games!$B:$B,ROW())=""),"",INDEX(games!$B:$B,ROW()))</f>
        <v>2025</v>
      </c>
      <c r="C452" t="str">
        <f>IF(OR($A452="",INDEX(games!$C:$C,ROW())=""),"",INDEX(games!$C:$C,ROW()))</f>
        <v>Strategy</v>
      </c>
      <c r="D452">
        <f t="shared" si="196"/>
        <v>2</v>
      </c>
      <c r="E452">
        <f t="shared" si="197"/>
        <v>2</v>
      </c>
      <c r="F452">
        <f t="shared" si="198"/>
        <v>10</v>
      </c>
      <c r="G452" t="e">
        <f t="shared" si="199"/>
        <v>#N/A</v>
      </c>
      <c r="H452" t="e">
        <f t="shared" si="200"/>
        <v>#N/A</v>
      </c>
      <c r="I452">
        <f t="shared" si="201"/>
        <v>2025</v>
      </c>
      <c r="J452">
        <f t="shared" si="202"/>
        <v>2.23</v>
      </c>
      <c r="K452" t="e">
        <f t="shared" si="203"/>
        <v>#N/A</v>
      </c>
      <c r="L452" t="e">
        <f t="shared" si="204"/>
        <v>#N/A</v>
      </c>
      <c r="M452" t="e">
        <f t="shared" si="205"/>
        <v>#N/A</v>
      </c>
      <c r="N452" t="e">
        <f t="shared" si="206"/>
        <v>#N/A</v>
      </c>
      <c r="O452">
        <f t="shared" si="207"/>
        <v>2.0004520000000001</v>
      </c>
      <c r="P452" t="str">
        <f>IF(OR($A452="",INDEX(games!$H:$H,ROW())=""),"",INDEX(games!$H:$H,ROW()))</f>
        <v>Yes</v>
      </c>
      <c r="Q452">
        <f t="shared" si="208"/>
        <v>2.0004520000000001</v>
      </c>
      <c r="T452">
        <f t="shared" si="209"/>
        <v>1995</v>
      </c>
      <c r="U452">
        <f t="shared" si="210"/>
        <v>2011</v>
      </c>
      <c r="V452">
        <f t="shared" si="211"/>
        <v>16</v>
      </c>
      <c r="W452" t="str">
        <f>IF(TRIM(INDEX(connections!$A:$A,ROW()))="","",TRIM(INDEX(connections!$A:$A,ROW())))</f>
        <v>Linley's Dungeon Crawl</v>
      </c>
      <c r="X452" t="str">
        <f>IF($W452="","",TRIM(INDEX(connections!$B:$B,ROW())))</f>
        <v>Dungeons of Dredmor</v>
      </c>
      <c r="Y452">
        <f t="shared" si="212"/>
        <v>445</v>
      </c>
      <c r="Z452">
        <f t="shared" si="213"/>
        <v>266</v>
      </c>
      <c r="AA452" t="str">
        <f t="shared" si="214"/>
        <v>Yes</v>
      </c>
      <c r="AB452" t="str">
        <f t="shared" si="215"/>
        <v>Yes</v>
      </c>
      <c r="AC452">
        <f t="shared" si="216"/>
        <v>1</v>
      </c>
      <c r="AD452">
        <f t="shared" si="217"/>
        <v>0</v>
      </c>
      <c r="AE452" t="str">
        <f t="shared" si="218"/>
        <v/>
      </c>
      <c r="AG452">
        <f t="shared" si="219"/>
        <v>2</v>
      </c>
      <c r="AH452" t="str">
        <f t="shared" si="220"/>
        <v>Yes</v>
      </c>
      <c r="AI452">
        <f t="shared" si="221"/>
        <v>2</v>
      </c>
      <c r="AJ452">
        <f t="shared" si="222"/>
        <v>2.0004520000000001</v>
      </c>
      <c r="AK452" t="str">
        <f t="shared" si="223"/>
        <v/>
      </c>
      <c r="AL452" t="str">
        <f>IF($A452="","",INDEX(games!$J:$J,ROW())&amp;"")</f>
        <v>https://store.steampowered.com/app/3057190/LOOTPLOT/</v>
      </c>
    </row>
    <row r="453" spans="1:38" x14ac:dyDescent="0.25">
      <c r="A453" t="str">
        <f>IF(TRIM(INDEX(games!$A:$A,ROW()))="","",TRIM(INDEX(games!$A:$A,ROW())))</f>
        <v>Lort</v>
      </c>
      <c r="B453">
        <f>IF(OR($A453="",INDEX(games!$B:$B,ROW())=""),"",INDEX(games!$B:$B,ROW()))</f>
        <v>2026</v>
      </c>
      <c r="C453" t="str">
        <f>IF(OR($A453="",INDEX(games!$C:$C,ROW())=""),"",INDEX(games!$C:$C,ROW()))</f>
        <v>Action</v>
      </c>
      <c r="D453">
        <f t="shared" si="196"/>
        <v>2</v>
      </c>
      <c r="E453">
        <f t="shared" si="197"/>
        <v>1</v>
      </c>
      <c r="F453">
        <f t="shared" si="198"/>
        <v>11</v>
      </c>
      <c r="G453">
        <f t="shared" si="199"/>
        <v>2026</v>
      </c>
      <c r="H453">
        <f t="shared" si="200"/>
        <v>1.2530000000000001</v>
      </c>
      <c r="I453" t="e">
        <f t="shared" si="201"/>
        <v>#N/A</v>
      </c>
      <c r="J453" t="e">
        <f t="shared" si="202"/>
        <v>#N/A</v>
      </c>
      <c r="K453" t="e">
        <f t="shared" si="203"/>
        <v>#N/A</v>
      </c>
      <c r="L453" t="e">
        <f t="shared" si="204"/>
        <v>#N/A</v>
      </c>
      <c r="M453" t="e">
        <f t="shared" si="205"/>
        <v>#N/A</v>
      </c>
      <c r="N453" t="e">
        <f t="shared" si="206"/>
        <v>#N/A</v>
      </c>
      <c r="O453">
        <f t="shared" si="207"/>
        <v>2.0004529999999998</v>
      </c>
      <c r="P453" t="str">
        <f>IF(OR($A453="",INDEX(games!$H:$H,ROW())=""),"",INDEX(games!$H:$H,ROW()))</f>
        <v/>
      </c>
      <c r="Q453" t="str">
        <f t="shared" si="208"/>
        <v/>
      </c>
      <c r="T453">
        <f t="shared" si="209"/>
        <v>2001</v>
      </c>
      <c r="U453">
        <f t="shared" si="210"/>
        <v>2011</v>
      </c>
      <c r="V453">
        <f t="shared" si="211"/>
        <v>10</v>
      </c>
      <c r="W453" t="str">
        <f>IF(TRIM(INDEX(connections!$A:$A,ROW()))="","",TRIM(INDEX(connections!$A:$A,ROW())))</f>
        <v>Lost Labyrinth</v>
      </c>
      <c r="X453" t="str">
        <f>IF($W453="","",TRIM(INDEX(connections!$B:$B,ROW())))</f>
        <v>Dungeons of Dredmor</v>
      </c>
      <c r="Y453">
        <f t="shared" si="212"/>
        <v>458</v>
      </c>
      <c r="Z453">
        <f t="shared" si="213"/>
        <v>266</v>
      </c>
      <c r="AA453" t="str">
        <f t="shared" si="214"/>
        <v/>
      </c>
      <c r="AB453" t="str">
        <f t="shared" si="215"/>
        <v>Yes</v>
      </c>
      <c r="AC453" t="str">
        <f t="shared" si="216"/>
        <v/>
      </c>
      <c r="AD453">
        <f t="shared" si="217"/>
        <v>0</v>
      </c>
      <c r="AE453" t="str">
        <f t="shared" si="218"/>
        <v/>
      </c>
      <c r="AG453">
        <f t="shared" si="219"/>
        <v>2</v>
      </c>
      <c r="AH453" t="str">
        <f t="shared" si="220"/>
        <v/>
      </c>
      <c r="AI453" t="str">
        <f t="shared" si="221"/>
        <v/>
      </c>
      <c r="AJ453" t="str">
        <f t="shared" si="222"/>
        <v/>
      </c>
      <c r="AK453">
        <f t="shared" si="223"/>
        <v>2.0004529999999998</v>
      </c>
      <c r="AL453" t="str">
        <f>IF($A453="","",INDEX(games!$J:$J,ROW())&amp;"")</f>
        <v/>
      </c>
    </row>
    <row r="454" spans="1:38" x14ac:dyDescent="0.25">
      <c r="A454" t="str">
        <f>IF(TRIM(INDEX(games!$A:$A,ROW()))="","",TRIM(INDEX(games!$A:$A,ROW())))</f>
        <v>Lost Eidolons: Veil of the Witch</v>
      </c>
      <c r="B454">
        <f>IF(OR($A454="",INDEX(games!$B:$B,ROW())=""),"",INDEX(games!$B:$B,ROW()))</f>
        <v>2024</v>
      </c>
      <c r="C454" t="str">
        <f>IF(OR($A454="",INDEX(games!$C:$C,ROW())=""),"",INDEX(games!$C:$C,ROW()))</f>
        <v>Strategy</v>
      </c>
      <c r="D454">
        <f t="shared" si="196"/>
        <v>2</v>
      </c>
      <c r="E454">
        <f t="shared" si="197"/>
        <v>2</v>
      </c>
      <c r="F454">
        <f t="shared" si="198"/>
        <v>12</v>
      </c>
      <c r="G454" t="e">
        <f t="shared" si="199"/>
        <v>#N/A</v>
      </c>
      <c r="H454" t="e">
        <f t="shared" si="200"/>
        <v>#N/A</v>
      </c>
      <c r="I454">
        <f t="shared" si="201"/>
        <v>2024</v>
      </c>
      <c r="J454">
        <f t="shared" si="202"/>
        <v>2.2759999999999998</v>
      </c>
      <c r="K454" t="e">
        <f t="shared" si="203"/>
        <v>#N/A</v>
      </c>
      <c r="L454" t="e">
        <f t="shared" si="204"/>
        <v>#N/A</v>
      </c>
      <c r="M454" t="e">
        <f t="shared" si="205"/>
        <v>#N/A</v>
      </c>
      <c r="N454" t="e">
        <f t="shared" si="206"/>
        <v>#N/A</v>
      </c>
      <c r="O454">
        <f t="shared" si="207"/>
        <v>2.000454</v>
      </c>
      <c r="P454" t="str">
        <f>IF(OR($A454="",INDEX(games!$H:$H,ROW())=""),"",INDEX(games!$H:$H,ROW()))</f>
        <v/>
      </c>
      <c r="Q454" t="str">
        <f t="shared" si="208"/>
        <v/>
      </c>
      <c r="T454">
        <f t="shared" si="209"/>
        <v>1993</v>
      </c>
      <c r="U454">
        <f t="shared" si="210"/>
        <v>2011</v>
      </c>
      <c r="V454">
        <f t="shared" si="211"/>
        <v>18</v>
      </c>
      <c r="W454" t="str">
        <f>IF(TRIM(INDEX(connections!$A:$A,ROW()))="","",TRIM(INDEX(connections!$A:$A,ROW())))</f>
        <v>Torneko's Great Adventure: Mystery Dungeon</v>
      </c>
      <c r="X454" t="str">
        <f>IF($W454="","",TRIM(INDEX(connections!$B:$B,ROW())))</f>
        <v>Dungeons of Dredmor</v>
      </c>
      <c r="Y454">
        <f t="shared" si="212"/>
        <v>863</v>
      </c>
      <c r="Z454">
        <f t="shared" si="213"/>
        <v>266</v>
      </c>
      <c r="AA454" t="str">
        <f t="shared" si="214"/>
        <v>Yes</v>
      </c>
      <c r="AB454" t="str">
        <f t="shared" si="215"/>
        <v>Yes</v>
      </c>
      <c r="AC454">
        <f t="shared" si="216"/>
        <v>1</v>
      </c>
      <c r="AD454">
        <f t="shared" si="217"/>
        <v>0</v>
      </c>
      <c r="AE454" t="str">
        <f t="shared" si="218"/>
        <v/>
      </c>
      <c r="AG454">
        <f t="shared" si="219"/>
        <v>2</v>
      </c>
      <c r="AH454" t="str">
        <f t="shared" si="220"/>
        <v/>
      </c>
      <c r="AI454" t="str">
        <f t="shared" si="221"/>
        <v/>
      </c>
      <c r="AJ454" t="str">
        <f t="shared" si="222"/>
        <v/>
      </c>
      <c r="AK454">
        <f t="shared" si="223"/>
        <v>2.000454</v>
      </c>
      <c r="AL454" t="str">
        <f>IF($A454="","",INDEX(games!$J:$J,ROW())&amp;"")</f>
        <v>https://store.steampowered.com/app/2530490/Lost_Eidolons_Veil_of_the_Witch/</v>
      </c>
    </row>
    <row r="455" spans="1:38" x14ac:dyDescent="0.25">
      <c r="A455" t="str">
        <f>IF(TRIM(INDEX(games!$A:$A,ROW()))="","",TRIM(INDEX(games!$A:$A,ROW())))</f>
        <v>Lost Flame</v>
      </c>
      <c r="B455">
        <f>IF(OR($A455="",INDEX(games!$B:$B,ROW())=""),"",INDEX(games!$B:$B,ROW()))</f>
        <v>2019</v>
      </c>
      <c r="C455" t="str">
        <f>IF(OR($A455="",INDEX(games!$C:$C,ROW())=""),"",INDEX(games!$C:$C,ROW()))</f>
        <v>Traditional</v>
      </c>
      <c r="D455">
        <f t="shared" si="196"/>
        <v>2</v>
      </c>
      <c r="E455">
        <f t="shared" si="197"/>
        <v>4</v>
      </c>
      <c r="F455">
        <f t="shared" si="198"/>
        <v>13</v>
      </c>
      <c r="G455" t="e">
        <f t="shared" si="199"/>
        <v>#N/A</v>
      </c>
      <c r="H455" t="e">
        <f t="shared" si="200"/>
        <v>#N/A</v>
      </c>
      <c r="I455" t="e">
        <f t="shared" si="201"/>
        <v>#N/A</v>
      </c>
      <c r="J455" t="e">
        <f t="shared" si="202"/>
        <v>#N/A</v>
      </c>
      <c r="K455" t="e">
        <f t="shared" si="203"/>
        <v>#N/A</v>
      </c>
      <c r="L455" t="e">
        <f t="shared" si="204"/>
        <v>#N/A</v>
      </c>
      <c r="M455">
        <f t="shared" si="205"/>
        <v>2019</v>
      </c>
      <c r="N455">
        <f t="shared" si="206"/>
        <v>4.2990000000000004</v>
      </c>
      <c r="O455">
        <f t="shared" si="207"/>
        <v>2.0004550000000001</v>
      </c>
      <c r="P455" t="str">
        <f>IF(OR($A455="",INDEX(games!$H:$H,ROW())=""),"",INDEX(games!$H:$H,ROW()))</f>
        <v/>
      </c>
      <c r="Q455" t="str">
        <f t="shared" si="208"/>
        <v/>
      </c>
      <c r="T455">
        <f t="shared" si="209"/>
        <v>2013</v>
      </c>
      <c r="U455">
        <f t="shared" si="210"/>
        <v>2018</v>
      </c>
      <c r="V455">
        <f t="shared" si="211"/>
        <v>5</v>
      </c>
      <c r="W455" t="str">
        <f>IF(TRIM(INDEX(connections!$A:$A,ROW()))="","",TRIM(INDEX(connections!$A:$A,ROW())))</f>
        <v>Rogue Legacy</v>
      </c>
      <c r="X455" t="str">
        <f>IF($W455="","",TRIM(INDEX(connections!$B:$B,ROW())))</f>
        <v>Dungreed</v>
      </c>
      <c r="Y455">
        <f t="shared" si="212"/>
        <v>667</v>
      </c>
      <c r="Z455">
        <f t="shared" si="213"/>
        <v>267</v>
      </c>
      <c r="AA455" t="str">
        <f t="shared" si="214"/>
        <v>Yes</v>
      </c>
      <c r="AB455" t="str">
        <f t="shared" si="215"/>
        <v>Yes</v>
      </c>
      <c r="AC455">
        <f t="shared" si="216"/>
        <v>1</v>
      </c>
      <c r="AD455">
        <f t="shared" si="217"/>
        <v>0</v>
      </c>
      <c r="AE455" t="str">
        <f t="shared" si="218"/>
        <v/>
      </c>
      <c r="AG455">
        <f t="shared" si="219"/>
        <v>2</v>
      </c>
      <c r="AH455" t="str">
        <f t="shared" si="220"/>
        <v/>
      </c>
      <c r="AI455" t="str">
        <f t="shared" si="221"/>
        <v/>
      </c>
      <c r="AJ455" t="str">
        <f t="shared" si="222"/>
        <v/>
      </c>
      <c r="AK455">
        <f t="shared" si="223"/>
        <v>2.0004550000000001</v>
      </c>
      <c r="AL455" t="str">
        <f>IF($A455="","",INDEX(games!$J:$J,ROW())&amp;"")</f>
        <v/>
      </c>
    </row>
    <row r="456" spans="1:38" x14ac:dyDescent="0.25">
      <c r="A456" t="str">
        <f>IF(TRIM(INDEX(games!$A:$A,ROW()))="","",TRIM(INDEX(games!$A:$A,ROW())))</f>
        <v>Lost For Swords</v>
      </c>
      <c r="B456">
        <f>IF(OR($A456="",INDEX(games!$B:$B,ROW())=""),"",INDEX(games!$B:$B,ROW()))</f>
        <v>2023</v>
      </c>
      <c r="C456" t="str">
        <f>IF(OR($A456="",INDEX(games!$C:$C,ROW())=""),"",INDEX(games!$C:$C,ROW()))</f>
        <v>Deckbuilder</v>
      </c>
      <c r="D456">
        <f t="shared" si="196"/>
        <v>5</v>
      </c>
      <c r="E456">
        <f t="shared" si="197"/>
        <v>3</v>
      </c>
      <c r="F456">
        <f t="shared" si="198"/>
        <v>14</v>
      </c>
      <c r="G456" t="e">
        <f t="shared" si="199"/>
        <v>#N/A</v>
      </c>
      <c r="H456" t="e">
        <f t="shared" si="200"/>
        <v>#N/A</v>
      </c>
      <c r="I456" t="e">
        <f t="shared" si="201"/>
        <v>#N/A</v>
      </c>
      <c r="J456" t="e">
        <f t="shared" si="202"/>
        <v>#N/A</v>
      </c>
      <c r="K456">
        <f t="shared" si="203"/>
        <v>2023</v>
      </c>
      <c r="L456">
        <f t="shared" si="204"/>
        <v>3.3220000000000001</v>
      </c>
      <c r="M456" t="e">
        <f t="shared" si="205"/>
        <v>#N/A</v>
      </c>
      <c r="N456" t="e">
        <f t="shared" si="206"/>
        <v>#N/A</v>
      </c>
      <c r="O456">
        <f t="shared" si="207"/>
        <v>5.0004559999999998</v>
      </c>
      <c r="P456" t="str">
        <f>IF(OR($A456="",INDEX(games!$H:$H,ROW())=""),"",INDEX(games!$H:$H,ROW()))</f>
        <v/>
      </c>
      <c r="Q456" t="str">
        <f t="shared" si="208"/>
        <v/>
      </c>
      <c r="T456">
        <f t="shared" si="209"/>
        <v>2018</v>
      </c>
      <c r="U456">
        <f t="shared" si="210"/>
        <v>2025</v>
      </c>
      <c r="V456">
        <f t="shared" si="211"/>
        <v>7</v>
      </c>
      <c r="W456" t="str">
        <f>IF(TRIM(INDEX(connections!$A:$A,ROW()))="","",TRIM(INDEX(connections!$A:$A,ROW())))</f>
        <v>Dead Cells</v>
      </c>
      <c r="X456" t="str">
        <f>IF($W456="","",TRIM(INDEX(connections!$B:$B,ROW())))</f>
        <v>Dunjungle</v>
      </c>
      <c r="Y456">
        <f t="shared" si="212"/>
        <v>187</v>
      </c>
      <c r="Z456">
        <f t="shared" si="213"/>
        <v>268</v>
      </c>
      <c r="AA456" t="str">
        <f t="shared" si="214"/>
        <v>Yes</v>
      </c>
      <c r="AB456" t="str">
        <f t="shared" si="215"/>
        <v/>
      </c>
      <c r="AC456" t="str">
        <f t="shared" si="216"/>
        <v/>
      </c>
      <c r="AD456">
        <f t="shared" si="217"/>
        <v>0</v>
      </c>
      <c r="AE456" t="str">
        <f t="shared" si="218"/>
        <v/>
      </c>
      <c r="AG456">
        <f t="shared" si="219"/>
        <v>3</v>
      </c>
      <c r="AH456" t="str">
        <f t="shared" si="220"/>
        <v/>
      </c>
      <c r="AI456" t="str">
        <f t="shared" si="221"/>
        <v/>
      </c>
      <c r="AJ456" t="str">
        <f t="shared" si="222"/>
        <v/>
      </c>
      <c r="AK456">
        <f t="shared" si="223"/>
        <v>3.0004559999999998</v>
      </c>
      <c r="AL456" t="str">
        <f>IF($A456="","",INDEX(games!$J:$J,ROW())&amp;"")</f>
        <v>https://store.steampowered.com/app/2638050/Lost_For_Swords/</v>
      </c>
    </row>
    <row r="457" spans="1:38" x14ac:dyDescent="0.25">
      <c r="A457" t="str">
        <f>IF(TRIM(INDEX(games!$A:$A,ROW()))="","",TRIM(INDEX(games!$A:$A,ROW())))</f>
        <v>Lost In Fantaland</v>
      </c>
      <c r="B457">
        <f>IF(OR($A457="",INDEX(games!$B:$B,ROW())=""),"",INDEX(games!$B:$B,ROW()))</f>
        <v>2022</v>
      </c>
      <c r="C457" t="str">
        <f>IF(OR($A457="",INDEX(games!$C:$C,ROW())=""),"",INDEX(games!$C:$C,ROW()))</f>
        <v>Deckbuilder</v>
      </c>
      <c r="D457">
        <f t="shared" si="196"/>
        <v>1</v>
      </c>
      <c r="E457">
        <f t="shared" si="197"/>
        <v>3</v>
      </c>
      <c r="F457">
        <f t="shared" si="198"/>
        <v>15</v>
      </c>
      <c r="G457" t="e">
        <f t="shared" si="199"/>
        <v>#N/A</v>
      </c>
      <c r="H457" t="e">
        <f t="shared" si="200"/>
        <v>#N/A</v>
      </c>
      <c r="I457" t="e">
        <f t="shared" si="201"/>
        <v>#N/A</v>
      </c>
      <c r="J457" t="e">
        <f t="shared" si="202"/>
        <v>#N/A</v>
      </c>
      <c r="K457">
        <f t="shared" si="203"/>
        <v>2022</v>
      </c>
      <c r="L457">
        <f t="shared" si="204"/>
        <v>3.3449999999999998</v>
      </c>
      <c r="M457" t="e">
        <f t="shared" si="205"/>
        <v>#N/A</v>
      </c>
      <c r="N457" t="e">
        <f t="shared" si="206"/>
        <v>#N/A</v>
      </c>
      <c r="O457">
        <f t="shared" si="207"/>
        <v>1.0004569999999999</v>
      </c>
      <c r="P457" t="str">
        <f>IF(OR($A457="",INDEX(games!$H:$H,ROW())=""),"",INDEX(games!$H:$H,ROW()))</f>
        <v/>
      </c>
      <c r="Q457" t="str">
        <f t="shared" si="208"/>
        <v/>
      </c>
      <c r="T457">
        <f t="shared" si="209"/>
        <v>2019</v>
      </c>
      <c r="U457">
        <f t="shared" si="210"/>
        <v>2025</v>
      </c>
      <c r="V457">
        <f t="shared" si="211"/>
        <v>6</v>
      </c>
      <c r="W457" t="str">
        <f>IF(TRIM(INDEX(connections!$A:$A,ROW()))="","",TRIM(INDEX(connections!$A:$A,ROW())))</f>
        <v>Hades</v>
      </c>
      <c r="X457" t="str">
        <f>IF($W457="","",TRIM(INDEX(connections!$B:$B,ROW())))</f>
        <v>Dunjungle</v>
      </c>
      <c r="Y457">
        <f t="shared" si="212"/>
        <v>359</v>
      </c>
      <c r="Z457">
        <f t="shared" si="213"/>
        <v>268</v>
      </c>
      <c r="AA457" t="str">
        <f t="shared" si="214"/>
        <v>Yes</v>
      </c>
      <c r="AB457" t="str">
        <f t="shared" si="215"/>
        <v/>
      </c>
      <c r="AC457" t="str">
        <f t="shared" si="216"/>
        <v/>
      </c>
      <c r="AD457">
        <f t="shared" si="217"/>
        <v>0</v>
      </c>
      <c r="AE457" t="str">
        <f t="shared" si="218"/>
        <v/>
      </c>
      <c r="AG457">
        <f t="shared" si="219"/>
        <v>1</v>
      </c>
      <c r="AH457" t="str">
        <f t="shared" si="220"/>
        <v/>
      </c>
      <c r="AI457" t="str">
        <f t="shared" si="221"/>
        <v/>
      </c>
      <c r="AJ457" t="str">
        <f t="shared" si="222"/>
        <v/>
      </c>
      <c r="AK457">
        <f t="shared" si="223"/>
        <v>1.0004569999999999</v>
      </c>
      <c r="AL457" t="str">
        <f>IF($A457="","",INDEX(games!$J:$J,ROW())&amp;"")</f>
        <v/>
      </c>
    </row>
    <row r="458" spans="1:38" x14ac:dyDescent="0.25">
      <c r="A458" t="str">
        <f>IF(TRIM(INDEX(games!$A:$A,ROW()))="","",TRIM(INDEX(games!$A:$A,ROW())))</f>
        <v>Lost in Random: The Eternal Die</v>
      </c>
      <c r="B458">
        <f>IF(OR($A458="",INDEX(games!$B:$B,ROW())=""),"",INDEX(games!$B:$B,ROW()))</f>
        <v>2025</v>
      </c>
      <c r="C458" t="str">
        <f>IF(OR($A458="",INDEX(games!$C:$C,ROW())=""),"",INDEX(games!$C:$C,ROW()))</f>
        <v>Action</v>
      </c>
      <c r="D458">
        <f t="shared" si="196"/>
        <v>1</v>
      </c>
      <c r="E458">
        <f t="shared" si="197"/>
        <v>1</v>
      </c>
      <c r="F458">
        <f t="shared" si="198"/>
        <v>16</v>
      </c>
      <c r="G458">
        <f t="shared" si="199"/>
        <v>2025</v>
      </c>
      <c r="H458">
        <f t="shared" si="200"/>
        <v>1.3679999999999999</v>
      </c>
      <c r="I458" t="e">
        <f t="shared" si="201"/>
        <v>#N/A</v>
      </c>
      <c r="J458" t="e">
        <f t="shared" si="202"/>
        <v>#N/A</v>
      </c>
      <c r="K458" t="e">
        <f t="shared" si="203"/>
        <v>#N/A</v>
      </c>
      <c r="L458" t="e">
        <f t="shared" si="204"/>
        <v>#N/A</v>
      </c>
      <c r="M458" t="e">
        <f t="shared" si="205"/>
        <v>#N/A</v>
      </c>
      <c r="N458" t="e">
        <f t="shared" si="206"/>
        <v>#N/A</v>
      </c>
      <c r="O458">
        <f t="shared" si="207"/>
        <v>1.0004580000000001</v>
      </c>
      <c r="P458" t="str">
        <f>IF(OR($A458="",INDEX(games!$H:$H,ROW())=""),"",INDEX(games!$H:$H,ROW()))</f>
        <v>Yes</v>
      </c>
      <c r="Q458">
        <f t="shared" si="208"/>
        <v>1.0004580000000001</v>
      </c>
      <c r="T458">
        <f t="shared" si="209"/>
        <v>2013</v>
      </c>
      <c r="U458">
        <f t="shared" si="210"/>
        <v>2025</v>
      </c>
      <c r="V458">
        <f t="shared" si="211"/>
        <v>12</v>
      </c>
      <c r="W458" t="str">
        <f>IF(TRIM(INDEX(connections!$A:$A,ROW()))="","",TRIM(INDEX(connections!$A:$A,ROW())))</f>
        <v>Rogue Legacy</v>
      </c>
      <c r="X458" t="str">
        <f>IF($W458="","",TRIM(INDEX(connections!$B:$B,ROW())))</f>
        <v>Dunjungle</v>
      </c>
      <c r="Y458">
        <f t="shared" si="212"/>
        <v>667</v>
      </c>
      <c r="Z458">
        <f t="shared" si="213"/>
        <v>268</v>
      </c>
      <c r="AA458" t="str">
        <f t="shared" si="214"/>
        <v>Yes</v>
      </c>
      <c r="AB458" t="str">
        <f t="shared" si="215"/>
        <v/>
      </c>
      <c r="AC458" t="str">
        <f t="shared" si="216"/>
        <v/>
      </c>
      <c r="AD458">
        <f t="shared" si="217"/>
        <v>0</v>
      </c>
      <c r="AE458" t="str">
        <f t="shared" si="218"/>
        <v/>
      </c>
      <c r="AG458">
        <f t="shared" si="219"/>
        <v>1</v>
      </c>
      <c r="AH458" t="str">
        <f t="shared" si="220"/>
        <v>Yes</v>
      </c>
      <c r="AI458">
        <f t="shared" si="221"/>
        <v>1</v>
      </c>
      <c r="AJ458">
        <f t="shared" si="222"/>
        <v>1.0004580000000001</v>
      </c>
      <c r="AK458" t="str">
        <f t="shared" si="223"/>
        <v/>
      </c>
      <c r="AL458" t="str">
        <f>IF($A458="","",INDEX(games!$J:$J,ROW())&amp;"")</f>
        <v>https://store.steampowered.com/app/2564520/Lost_in_Random_The_Eternal_Die/</v>
      </c>
    </row>
    <row r="459" spans="1:38" x14ac:dyDescent="0.25">
      <c r="A459" t="str">
        <f>IF(TRIM(INDEX(games!$A:$A,ROW()))="","",TRIM(INDEX(games!$A:$A,ROW())))</f>
        <v>Lost Labyrinth</v>
      </c>
      <c r="B459">
        <f>IF(OR($A459="",INDEX(games!$B:$B,ROW())=""),"",INDEX(games!$B:$B,ROW()))</f>
        <v>2001</v>
      </c>
      <c r="C459" t="str">
        <f>IF(OR($A459="",INDEX(games!$C:$C,ROW())=""),"",INDEX(games!$C:$C,ROW()))</f>
        <v>Traditional</v>
      </c>
      <c r="D459">
        <f t="shared" si="196"/>
        <v>3</v>
      </c>
      <c r="E459">
        <f t="shared" si="197"/>
        <v>4</v>
      </c>
      <c r="F459">
        <f t="shared" si="198"/>
        <v>17</v>
      </c>
      <c r="G459" t="e">
        <f t="shared" si="199"/>
        <v>#N/A</v>
      </c>
      <c r="H459" t="e">
        <f t="shared" si="200"/>
        <v>#N/A</v>
      </c>
      <c r="I459" t="e">
        <f t="shared" si="201"/>
        <v>#N/A</v>
      </c>
      <c r="J459" t="e">
        <f t="shared" si="202"/>
        <v>#N/A</v>
      </c>
      <c r="K459" t="e">
        <f t="shared" si="203"/>
        <v>#N/A</v>
      </c>
      <c r="L459" t="e">
        <f t="shared" si="204"/>
        <v>#N/A</v>
      </c>
      <c r="M459">
        <f t="shared" si="205"/>
        <v>2001</v>
      </c>
      <c r="N459">
        <f t="shared" si="206"/>
        <v>4.391</v>
      </c>
      <c r="O459">
        <f t="shared" si="207"/>
        <v>3.0004590000000002</v>
      </c>
      <c r="P459" t="str">
        <f>IF(OR($A459="",INDEX(games!$H:$H,ROW())=""),"",INDEX(games!$H:$H,ROW()))</f>
        <v/>
      </c>
      <c r="Q459" t="str">
        <f t="shared" si="208"/>
        <v/>
      </c>
      <c r="T459">
        <f t="shared" si="209"/>
        <v>2020</v>
      </c>
      <c r="U459">
        <f t="shared" si="210"/>
        <v>2025</v>
      </c>
      <c r="V459">
        <f t="shared" si="211"/>
        <v>5</v>
      </c>
      <c r="W459" t="str">
        <f>IF(TRIM(INDEX(connections!$A:$A,ROW()))="","",TRIM(INDEX(connections!$A:$A,ROW())))</f>
        <v>Skul: The Hero Slayer</v>
      </c>
      <c r="X459" t="str">
        <f>IF($W459="","",TRIM(INDEX(connections!$B:$B,ROW())))</f>
        <v>Dunjungle</v>
      </c>
      <c r="Y459">
        <f t="shared" si="212"/>
        <v>729</v>
      </c>
      <c r="Z459">
        <f t="shared" si="213"/>
        <v>268</v>
      </c>
      <c r="AA459" t="str">
        <f t="shared" si="214"/>
        <v>Yes</v>
      </c>
      <c r="AB459" t="str">
        <f t="shared" si="215"/>
        <v/>
      </c>
      <c r="AC459" t="str">
        <f t="shared" si="216"/>
        <v/>
      </c>
      <c r="AD459">
        <f t="shared" si="217"/>
        <v>0</v>
      </c>
      <c r="AE459" t="str">
        <f t="shared" si="218"/>
        <v/>
      </c>
      <c r="AG459">
        <f t="shared" si="219"/>
        <v>2</v>
      </c>
      <c r="AH459" t="str">
        <f t="shared" si="220"/>
        <v/>
      </c>
      <c r="AI459" t="str">
        <f t="shared" si="221"/>
        <v/>
      </c>
      <c r="AJ459" t="str">
        <f t="shared" si="222"/>
        <v/>
      </c>
      <c r="AK459">
        <f t="shared" si="223"/>
        <v>2.0004590000000002</v>
      </c>
      <c r="AL459" t="str">
        <f>IF($A459="","",INDEX(games!$J:$J,ROW())&amp;"")</f>
        <v/>
      </c>
    </row>
    <row r="460" spans="1:38" x14ac:dyDescent="0.25">
      <c r="A460" t="str">
        <f>IF(TRIM(INDEX(games!$A:$A,ROW()))="","",TRIM(INDEX(games!$A:$A,ROW())))</f>
        <v>Luck &amp; Loot</v>
      </c>
      <c r="B460">
        <f>IF(OR($A460="",INDEX(games!$B:$B,ROW())=""),"",INDEX(games!$B:$B,ROW()))</f>
        <v>2024</v>
      </c>
      <c r="C460" t="str">
        <f>IF(OR($A460="",INDEX(games!$C:$C,ROW())=""),"",INDEX(games!$C:$C,ROW()))</f>
        <v>Deckbuilder</v>
      </c>
      <c r="D460">
        <f t="shared" si="196"/>
        <v>3</v>
      </c>
      <c r="E460">
        <f t="shared" si="197"/>
        <v>3</v>
      </c>
      <c r="F460">
        <f t="shared" si="198"/>
        <v>18</v>
      </c>
      <c r="G460" t="e">
        <f t="shared" si="199"/>
        <v>#N/A</v>
      </c>
      <c r="H460" t="e">
        <f t="shared" si="200"/>
        <v>#N/A</v>
      </c>
      <c r="I460" t="e">
        <f t="shared" si="201"/>
        <v>#N/A</v>
      </c>
      <c r="J460" t="e">
        <f t="shared" si="202"/>
        <v>#N/A</v>
      </c>
      <c r="K460">
        <f t="shared" si="203"/>
        <v>2024</v>
      </c>
      <c r="L460">
        <f t="shared" si="204"/>
        <v>3.4140000000000001</v>
      </c>
      <c r="M460" t="e">
        <f t="shared" si="205"/>
        <v>#N/A</v>
      </c>
      <c r="N460" t="e">
        <f t="shared" si="206"/>
        <v>#N/A</v>
      </c>
      <c r="O460">
        <f t="shared" si="207"/>
        <v>3.0004599999999999</v>
      </c>
      <c r="P460" t="str">
        <f>IF(OR($A460="",INDEX(games!$H:$H,ROW())=""),"",INDEX(games!$H:$H,ROW()))</f>
        <v/>
      </c>
      <c r="Q460" t="str">
        <f t="shared" si="208"/>
        <v/>
      </c>
      <c r="T460">
        <f t="shared" si="209"/>
        <v>2008</v>
      </c>
      <c r="U460">
        <f t="shared" si="210"/>
        <v>2025</v>
      </c>
      <c r="V460">
        <f t="shared" si="211"/>
        <v>17</v>
      </c>
      <c r="W460" t="str">
        <f>IF(TRIM(INDEX(connections!$A:$A,ROW()))="","",TRIM(INDEX(connections!$A:$A,ROW())))</f>
        <v>Spelunky Classic</v>
      </c>
      <c r="X460" t="str">
        <f>IF($W460="","",TRIM(INDEX(connections!$B:$B,ROW())))</f>
        <v>Dunjungle</v>
      </c>
      <c r="Y460">
        <f t="shared" si="212"/>
        <v>763</v>
      </c>
      <c r="Z460">
        <f t="shared" si="213"/>
        <v>268</v>
      </c>
      <c r="AA460" t="str">
        <f t="shared" si="214"/>
        <v>Yes</v>
      </c>
      <c r="AB460" t="str">
        <f t="shared" si="215"/>
        <v/>
      </c>
      <c r="AC460" t="str">
        <f t="shared" si="216"/>
        <v/>
      </c>
      <c r="AD460">
        <f t="shared" si="217"/>
        <v>0</v>
      </c>
      <c r="AE460" t="str">
        <f t="shared" si="218"/>
        <v/>
      </c>
      <c r="AG460">
        <f t="shared" si="219"/>
        <v>3</v>
      </c>
      <c r="AH460" t="str">
        <f t="shared" si="220"/>
        <v/>
      </c>
      <c r="AI460" t="str">
        <f t="shared" si="221"/>
        <v/>
      </c>
      <c r="AJ460" t="str">
        <f t="shared" si="222"/>
        <v/>
      </c>
      <c r="AK460">
        <f t="shared" si="223"/>
        <v>3.0004599999999999</v>
      </c>
      <c r="AL460" t="str">
        <f>IF($A460="","",INDEX(games!$J:$J,ROW())&amp;"")</f>
        <v/>
      </c>
    </row>
    <row r="461" spans="1:38" x14ac:dyDescent="0.25">
      <c r="A461" t="str">
        <f>IF(TRIM(INDEX(games!$A:$A,ROW()))="","",TRIM(INDEX(games!$A:$A,ROW())))</f>
        <v>Luck be a Landlord</v>
      </c>
      <c r="B461">
        <f>IF(OR($A461="",INDEX(games!$B:$B,ROW())=""),"",INDEX(games!$B:$B,ROW()))</f>
        <v>2021</v>
      </c>
      <c r="C461" t="str">
        <f>IF(OR($A461="",INDEX(games!$C:$C,ROW())=""),"",INDEX(games!$C:$C,ROW()))</f>
        <v>Deckbuilder</v>
      </c>
      <c r="D461">
        <f t="shared" si="196"/>
        <v>30</v>
      </c>
      <c r="E461">
        <f t="shared" si="197"/>
        <v>3</v>
      </c>
      <c r="F461">
        <f t="shared" si="198"/>
        <v>19</v>
      </c>
      <c r="G461" t="e">
        <f t="shared" si="199"/>
        <v>#N/A</v>
      </c>
      <c r="H461" t="e">
        <f t="shared" si="200"/>
        <v>#N/A</v>
      </c>
      <c r="I461" t="e">
        <f t="shared" si="201"/>
        <v>#N/A</v>
      </c>
      <c r="J461" t="e">
        <f t="shared" si="202"/>
        <v>#N/A</v>
      </c>
      <c r="K461">
        <f t="shared" si="203"/>
        <v>2021</v>
      </c>
      <c r="L461">
        <f t="shared" si="204"/>
        <v>3.4369999999999998</v>
      </c>
      <c r="M461" t="e">
        <f t="shared" si="205"/>
        <v>#N/A</v>
      </c>
      <c r="N461" t="e">
        <f t="shared" si="206"/>
        <v>#N/A</v>
      </c>
      <c r="O461">
        <f t="shared" si="207"/>
        <v>30.000461000000001</v>
      </c>
      <c r="P461" t="str">
        <f>IF(OR($A461="",INDEX(games!$H:$H,ROW())=""),"",INDEX(games!$H:$H,ROW()))</f>
        <v>Yes</v>
      </c>
      <c r="Q461">
        <f t="shared" si="208"/>
        <v>30.000461000000001</v>
      </c>
      <c r="T461">
        <f t="shared" si="209"/>
        <v>1984</v>
      </c>
      <c r="U461">
        <f t="shared" si="210"/>
        <v>2006</v>
      </c>
      <c r="V461">
        <f t="shared" si="211"/>
        <v>22</v>
      </c>
      <c r="W461" t="str">
        <f>IF(TRIM(INDEX(connections!$A:$A,ROW()))="","",TRIM(INDEX(connections!$A:$A,ROW())))</f>
        <v>Hack</v>
      </c>
      <c r="X461" t="str">
        <f>IF($W461="","",TRIM(INDEX(connections!$B:$B,ROW())))</f>
        <v>Dwarf Fortress</v>
      </c>
      <c r="Y461">
        <f t="shared" si="212"/>
        <v>356</v>
      </c>
      <c r="Z461">
        <f t="shared" si="213"/>
        <v>269</v>
      </c>
      <c r="AA461" t="str">
        <f t="shared" si="214"/>
        <v>Yes</v>
      </c>
      <c r="AB461" t="str">
        <f t="shared" si="215"/>
        <v>Yes</v>
      </c>
      <c r="AC461">
        <f t="shared" si="216"/>
        <v>1</v>
      </c>
      <c r="AD461">
        <f t="shared" si="217"/>
        <v>1</v>
      </c>
      <c r="AE461" t="str">
        <f t="shared" si="218"/>
        <v/>
      </c>
      <c r="AG461">
        <f t="shared" si="219"/>
        <v>14</v>
      </c>
      <c r="AH461" t="str">
        <f t="shared" si="220"/>
        <v>Yes</v>
      </c>
      <c r="AI461">
        <f t="shared" si="221"/>
        <v>14</v>
      </c>
      <c r="AJ461">
        <f t="shared" si="222"/>
        <v>14.000461</v>
      </c>
      <c r="AK461" t="str">
        <f t="shared" si="223"/>
        <v/>
      </c>
      <c r="AL461" t="str">
        <f>IF($A461="","",INDEX(games!$J:$J,ROW())&amp;"")</f>
        <v>https://store.steampowered.com/app/1404850/Luck_be_a_Landlord/</v>
      </c>
    </row>
    <row r="462" spans="1:38" x14ac:dyDescent="0.25">
      <c r="A462" t="str">
        <f>IF(TRIM(INDEX(games!$A:$A,ROW()))="","",TRIM(INDEX(games!$A:$A,ROW())))</f>
        <v>Lucky Hero</v>
      </c>
      <c r="B462">
        <f>IF(OR($A462="",INDEX(games!$B:$B,ROW())=""),"",INDEX(games!$B:$B,ROW()))</f>
        <v>2023</v>
      </c>
      <c r="C462" t="str">
        <f>IF(OR($A462="",INDEX(games!$C:$C,ROW())=""),"",INDEX(games!$C:$C,ROW()))</f>
        <v>Deckbuilder</v>
      </c>
      <c r="D462">
        <f t="shared" si="196"/>
        <v>1</v>
      </c>
      <c r="E462">
        <f t="shared" si="197"/>
        <v>3</v>
      </c>
      <c r="F462">
        <f t="shared" si="198"/>
        <v>20</v>
      </c>
      <c r="G462" t="e">
        <f t="shared" si="199"/>
        <v>#N/A</v>
      </c>
      <c r="H462" t="e">
        <f t="shared" si="200"/>
        <v>#N/A</v>
      </c>
      <c r="I462" t="e">
        <f t="shared" si="201"/>
        <v>#N/A</v>
      </c>
      <c r="J462" t="e">
        <f t="shared" si="202"/>
        <v>#N/A</v>
      </c>
      <c r="K462">
        <f t="shared" si="203"/>
        <v>2023</v>
      </c>
      <c r="L462">
        <f t="shared" si="204"/>
        <v>3.46</v>
      </c>
      <c r="M462" t="e">
        <f t="shared" si="205"/>
        <v>#N/A</v>
      </c>
      <c r="N462" t="e">
        <f t="shared" si="206"/>
        <v>#N/A</v>
      </c>
      <c r="O462">
        <f t="shared" si="207"/>
        <v>1.000462</v>
      </c>
      <c r="P462" t="str">
        <f>IF(OR($A462="",INDEX(games!$H:$H,ROW())=""),"",INDEX(games!$H:$H,ROW()))</f>
        <v>Yes</v>
      </c>
      <c r="Q462">
        <f t="shared" si="208"/>
        <v>1.000462</v>
      </c>
      <c r="T462">
        <f t="shared" si="209"/>
        <v>2019</v>
      </c>
      <c r="U462">
        <f t="shared" si="210"/>
        <v>2023</v>
      </c>
      <c r="V462">
        <f t="shared" si="211"/>
        <v>4</v>
      </c>
      <c r="W462" t="str">
        <f>IF(TRIM(INDEX(connections!$A:$A,ROW()))="","",TRIM(INDEX(connections!$A:$A,ROW())))</f>
        <v>Teamfight Tactics</v>
      </c>
      <c r="X462" t="str">
        <f>IF($W462="","",TRIM(INDEX(connections!$B:$B,ROW())))</f>
        <v>Dwarves: Glory, Death and Loot</v>
      </c>
      <c r="Y462">
        <f t="shared" si="212"/>
        <v>816</v>
      </c>
      <c r="Z462">
        <f t="shared" si="213"/>
        <v>270</v>
      </c>
      <c r="AA462" t="str">
        <f t="shared" si="214"/>
        <v/>
      </c>
      <c r="AB462" t="str">
        <f t="shared" si="215"/>
        <v/>
      </c>
      <c r="AC462" t="str">
        <f t="shared" si="216"/>
        <v/>
      </c>
      <c r="AD462">
        <f t="shared" si="217"/>
        <v>0</v>
      </c>
      <c r="AE462" t="str">
        <f t="shared" si="218"/>
        <v/>
      </c>
      <c r="AG462">
        <f t="shared" si="219"/>
        <v>1</v>
      </c>
      <c r="AH462" t="str">
        <f t="shared" si="220"/>
        <v>Yes</v>
      </c>
      <c r="AI462">
        <f t="shared" si="221"/>
        <v>1</v>
      </c>
      <c r="AJ462">
        <f t="shared" si="222"/>
        <v>1.000462</v>
      </c>
      <c r="AK462" t="str">
        <f t="shared" si="223"/>
        <v/>
      </c>
      <c r="AL462" t="str">
        <f>IF($A462="","",INDEX(games!$J:$J,ROW())&amp;"")</f>
        <v>https://store.steampowered.com/app/2404510/Lucky_Hero/</v>
      </c>
    </row>
    <row r="463" spans="1:38" x14ac:dyDescent="0.25">
      <c r="A463" t="str">
        <f>IF(TRIM(INDEX(games!$A:$A,ROW()))="","",TRIM(INDEX(games!$A:$A,ROW())))</f>
        <v>Lucky Shot</v>
      </c>
      <c r="B463">
        <f>IF(OR($A463="",INDEX(games!$B:$B,ROW())=""),"",INDEX(games!$B:$B,ROW()))</f>
        <v>2026</v>
      </c>
      <c r="C463" t="str">
        <f>IF(OR($A463="",INDEX(games!$C:$C,ROW())=""),"",INDEX(games!$C:$C,ROW()))</f>
        <v>Action</v>
      </c>
      <c r="D463">
        <f t="shared" si="196"/>
        <v>1</v>
      </c>
      <c r="E463">
        <f t="shared" si="197"/>
        <v>1</v>
      </c>
      <c r="F463">
        <f t="shared" si="198"/>
        <v>21</v>
      </c>
      <c r="G463">
        <f t="shared" si="199"/>
        <v>2026</v>
      </c>
      <c r="H463">
        <f t="shared" si="200"/>
        <v>1.4830000000000001</v>
      </c>
      <c r="I463" t="e">
        <f t="shared" si="201"/>
        <v>#N/A</v>
      </c>
      <c r="J463" t="e">
        <f t="shared" si="202"/>
        <v>#N/A</v>
      </c>
      <c r="K463" t="e">
        <f t="shared" si="203"/>
        <v>#N/A</v>
      </c>
      <c r="L463" t="e">
        <f t="shared" si="204"/>
        <v>#N/A</v>
      </c>
      <c r="M463" t="e">
        <f t="shared" si="205"/>
        <v>#N/A</v>
      </c>
      <c r="N463" t="e">
        <f t="shared" si="206"/>
        <v>#N/A</v>
      </c>
      <c r="O463">
        <f t="shared" si="207"/>
        <v>1.0004630000000001</v>
      </c>
      <c r="P463" t="str">
        <f>IF(OR($A463="",INDEX(games!$H:$H,ROW())=""),"",INDEX(games!$H:$H,ROW()))</f>
        <v/>
      </c>
      <c r="Q463" t="str">
        <f t="shared" si="208"/>
        <v/>
      </c>
      <c r="T463">
        <f t="shared" si="209"/>
        <v>2008</v>
      </c>
      <c r="U463">
        <f t="shared" si="210"/>
        <v>2013</v>
      </c>
      <c r="V463">
        <f t="shared" si="211"/>
        <v>5</v>
      </c>
      <c r="W463" t="str">
        <f>IF(TRIM(INDEX(connections!$A:$A,ROW()))="","",TRIM(INDEX(connections!$A:$A,ROW())))</f>
        <v>Spelunky Classic</v>
      </c>
      <c r="X463" t="str">
        <f>IF($W463="","",TRIM(INDEX(connections!$B:$B,ROW())))</f>
        <v>Eldritch</v>
      </c>
      <c r="Y463">
        <f t="shared" si="212"/>
        <v>763</v>
      </c>
      <c r="Z463">
        <f t="shared" si="213"/>
        <v>272</v>
      </c>
      <c r="AA463" t="str">
        <f t="shared" si="214"/>
        <v>Yes</v>
      </c>
      <c r="AB463" t="str">
        <f t="shared" si="215"/>
        <v>Yes</v>
      </c>
      <c r="AC463">
        <f t="shared" si="216"/>
        <v>1</v>
      </c>
      <c r="AD463">
        <f t="shared" si="217"/>
        <v>0</v>
      </c>
      <c r="AE463" t="str">
        <f t="shared" si="218"/>
        <v/>
      </c>
      <c r="AG463">
        <f t="shared" si="219"/>
        <v>1</v>
      </c>
      <c r="AH463" t="str">
        <f t="shared" si="220"/>
        <v/>
      </c>
      <c r="AI463" t="str">
        <f t="shared" si="221"/>
        <v/>
      </c>
      <c r="AJ463" t="str">
        <f t="shared" si="222"/>
        <v/>
      </c>
      <c r="AK463">
        <f t="shared" si="223"/>
        <v>1.0004630000000001</v>
      </c>
      <c r="AL463" t="str">
        <f>IF($A463="","",INDEX(games!$J:$J,ROW())&amp;"")</f>
        <v>https://store.steampowered.com/app/4092940/Lucky_Shot/</v>
      </c>
    </row>
    <row r="464" spans="1:38" x14ac:dyDescent="0.25">
      <c r="A464" t="str">
        <f>IF(TRIM(INDEX(games!$A:$A,ROW()))="","",TRIM(INDEX(games!$A:$A,ROW())))</f>
        <v>Lumencraft</v>
      </c>
      <c r="B464">
        <f>IF(OR($A464="",INDEX(games!$B:$B,ROW())=""),"",INDEX(games!$B:$B,ROW()))</f>
        <v>2022</v>
      </c>
      <c r="C464" t="str">
        <f>IF(OR($A464="",INDEX(games!$C:$C,ROW())=""),"",INDEX(games!$C:$C,ROW()))</f>
        <v>Action</v>
      </c>
      <c r="D464">
        <f t="shared" si="196"/>
        <v>1</v>
      </c>
      <c r="E464">
        <f t="shared" si="197"/>
        <v>1</v>
      </c>
      <c r="F464">
        <f t="shared" si="198"/>
        <v>22</v>
      </c>
      <c r="G464">
        <f t="shared" si="199"/>
        <v>2022</v>
      </c>
      <c r="H464">
        <f t="shared" si="200"/>
        <v>1.506</v>
      </c>
      <c r="I464" t="e">
        <f t="shared" si="201"/>
        <v>#N/A</v>
      </c>
      <c r="J464" t="e">
        <f t="shared" si="202"/>
        <v>#N/A</v>
      </c>
      <c r="K464" t="e">
        <f t="shared" si="203"/>
        <v>#N/A</v>
      </c>
      <c r="L464" t="e">
        <f t="shared" si="204"/>
        <v>#N/A</v>
      </c>
      <c r="M464" t="e">
        <f t="shared" si="205"/>
        <v>#N/A</v>
      </c>
      <c r="N464" t="e">
        <f t="shared" si="206"/>
        <v>#N/A</v>
      </c>
      <c r="O464">
        <f t="shared" si="207"/>
        <v>1.000464</v>
      </c>
      <c r="P464" t="str">
        <f>IF(OR($A464="",INDEX(games!$H:$H,ROW())=""),"",INDEX(games!$H:$H,ROW()))</f>
        <v>Yes</v>
      </c>
      <c r="Q464">
        <f t="shared" si="208"/>
        <v>1.000464</v>
      </c>
      <c r="T464">
        <f t="shared" si="209"/>
        <v>2021</v>
      </c>
      <c r="U464">
        <f t="shared" si="210"/>
        <v>2023</v>
      </c>
      <c r="V464">
        <f t="shared" si="211"/>
        <v>2</v>
      </c>
      <c r="W464" t="str">
        <f>IF(TRIM(INDEX(connections!$A:$A,ROW()))="","",TRIM(INDEX(connections!$A:$A,ROW())))</f>
        <v>Vampire Survivors</v>
      </c>
      <c r="X464" t="str">
        <f>IF($W464="","",TRIM(INDEX(connections!$B:$B,ROW())))</f>
        <v>Elemental Survivors</v>
      </c>
      <c r="Y464">
        <f t="shared" si="212"/>
        <v>898</v>
      </c>
      <c r="Z464">
        <f t="shared" si="213"/>
        <v>273</v>
      </c>
      <c r="AA464" t="str">
        <f t="shared" si="214"/>
        <v>Yes</v>
      </c>
      <c r="AB464" t="str">
        <f t="shared" si="215"/>
        <v>Yes</v>
      </c>
      <c r="AC464">
        <f t="shared" si="216"/>
        <v>1</v>
      </c>
      <c r="AD464">
        <f t="shared" si="217"/>
        <v>0</v>
      </c>
      <c r="AE464" t="str">
        <f t="shared" si="218"/>
        <v/>
      </c>
      <c r="AG464">
        <f t="shared" si="219"/>
        <v>1</v>
      </c>
      <c r="AH464" t="str">
        <f t="shared" si="220"/>
        <v>Yes</v>
      </c>
      <c r="AI464">
        <f t="shared" si="221"/>
        <v>1</v>
      </c>
      <c r="AJ464">
        <f t="shared" si="222"/>
        <v>1.000464</v>
      </c>
      <c r="AK464" t="str">
        <f t="shared" si="223"/>
        <v/>
      </c>
      <c r="AL464" t="str">
        <f>IF($A464="","",INDEX(games!$J:$J,ROW())&amp;"")</f>
        <v>https://store.steampowered.com/app/1713810/Lumencraft/</v>
      </c>
    </row>
    <row r="465" spans="1:38" x14ac:dyDescent="0.25">
      <c r="A465" t="str">
        <f>IF(TRIM(INDEX(games!$A:$A,ROW()))="","",TRIM(INDEX(games!$A:$A,ROW())))</f>
        <v>Lunchbreak Tactics</v>
      </c>
      <c r="B465">
        <f>IF(OR($A465="",INDEX(games!$B:$B,ROW())=""),"",INDEX(games!$B:$B,ROW()))</f>
        <v>2026</v>
      </c>
      <c r="C465" t="str">
        <f>IF(OR($A465="",INDEX(games!$C:$C,ROW())=""),"",INDEX(games!$C:$C,ROW()))</f>
        <v>Strategy</v>
      </c>
      <c r="D465">
        <f t="shared" si="196"/>
        <v>1</v>
      </c>
      <c r="E465">
        <f t="shared" si="197"/>
        <v>2</v>
      </c>
      <c r="F465">
        <f t="shared" si="198"/>
        <v>23</v>
      </c>
      <c r="G465" t="e">
        <f t="shared" si="199"/>
        <v>#N/A</v>
      </c>
      <c r="H465" t="e">
        <f t="shared" si="200"/>
        <v>#N/A</v>
      </c>
      <c r="I465">
        <f t="shared" si="201"/>
        <v>2026</v>
      </c>
      <c r="J465">
        <f t="shared" si="202"/>
        <v>2.5289999999999999</v>
      </c>
      <c r="K465" t="e">
        <f t="shared" si="203"/>
        <v>#N/A</v>
      </c>
      <c r="L465" t="e">
        <f t="shared" si="204"/>
        <v>#N/A</v>
      </c>
      <c r="M465" t="e">
        <f t="shared" si="205"/>
        <v>#N/A</v>
      </c>
      <c r="N465" t="e">
        <f t="shared" si="206"/>
        <v>#N/A</v>
      </c>
      <c r="O465">
        <f t="shared" si="207"/>
        <v>1.0004649999999999</v>
      </c>
      <c r="P465" t="str">
        <f>IF(OR($A465="",INDEX(games!$H:$H,ROW())=""),"",INDEX(games!$H:$H,ROW()))</f>
        <v/>
      </c>
      <c r="Q465" t="str">
        <f t="shared" si="208"/>
        <v/>
      </c>
      <c r="T465">
        <f t="shared" si="209"/>
        <v>1996</v>
      </c>
      <c r="U465">
        <f t="shared" si="210"/>
        <v>2023</v>
      </c>
      <c r="V465">
        <f t="shared" si="211"/>
        <v>27</v>
      </c>
      <c r="W465" t="str">
        <f>IF(TRIM(INDEX(connections!$A:$A,ROW()))="","",TRIM(INDEX(connections!$A:$A,ROW())))</f>
        <v>Diablo</v>
      </c>
      <c r="X465" t="str">
        <f>IF($W465="","",TRIM(INDEX(connections!$B:$B,ROW())))</f>
        <v>Elewar: Fused Survivors</v>
      </c>
      <c r="Y465">
        <f t="shared" si="212"/>
        <v>217</v>
      </c>
      <c r="Z465">
        <f t="shared" si="213"/>
        <v>274</v>
      </c>
      <c r="AA465" t="str">
        <f t="shared" si="214"/>
        <v>Yes</v>
      </c>
      <c r="AB465" t="str">
        <f t="shared" si="215"/>
        <v>Yes</v>
      </c>
      <c r="AC465">
        <f t="shared" si="216"/>
        <v>1</v>
      </c>
      <c r="AD465">
        <f t="shared" si="217"/>
        <v>0</v>
      </c>
      <c r="AE465" t="str">
        <f t="shared" si="218"/>
        <v/>
      </c>
      <c r="AG465">
        <f t="shared" si="219"/>
        <v>1</v>
      </c>
      <c r="AH465" t="str">
        <f t="shared" si="220"/>
        <v/>
      </c>
      <c r="AI465" t="str">
        <f t="shared" si="221"/>
        <v/>
      </c>
      <c r="AJ465" t="str">
        <f t="shared" si="222"/>
        <v/>
      </c>
      <c r="AK465">
        <f t="shared" si="223"/>
        <v>1.0004649999999999</v>
      </c>
      <c r="AL465" t="str">
        <f>IF($A465="","",INDEX(games!$J:$J,ROW())&amp;"")</f>
        <v/>
      </c>
    </row>
    <row r="466" spans="1:38" x14ac:dyDescent="0.25">
      <c r="A466" t="str">
        <f>IF(TRIM(INDEX(games!$A:$A,ROW()))="","",TRIM(INDEX(games!$A:$A,ROW())))</f>
        <v>Mad King Redemption</v>
      </c>
      <c r="B466">
        <f>IF(OR($A466="",INDEX(games!$B:$B,ROW())=""),"",INDEX(games!$B:$B,ROW()))</f>
        <v>2026</v>
      </c>
      <c r="C466" t="str">
        <f>IF(OR($A466="",INDEX(games!$C:$C,ROW())=""),"",INDEX(games!$C:$C,ROW()))</f>
        <v>Action</v>
      </c>
      <c r="D466">
        <f t="shared" si="196"/>
        <v>0</v>
      </c>
      <c r="E466">
        <f t="shared" si="197"/>
        <v>1</v>
      </c>
      <c r="F466">
        <f t="shared" si="198"/>
        <v>24</v>
      </c>
      <c r="G466">
        <f t="shared" si="199"/>
        <v>2026</v>
      </c>
      <c r="H466">
        <f t="shared" si="200"/>
        <v>1.552</v>
      </c>
      <c r="I466" t="e">
        <f t="shared" si="201"/>
        <v>#N/A</v>
      </c>
      <c r="J466" t="e">
        <f t="shared" si="202"/>
        <v>#N/A</v>
      </c>
      <c r="K466" t="e">
        <f t="shared" si="203"/>
        <v>#N/A</v>
      </c>
      <c r="L466" t="e">
        <f t="shared" si="204"/>
        <v>#N/A</v>
      </c>
      <c r="M466" t="e">
        <f t="shared" si="205"/>
        <v>#N/A</v>
      </c>
      <c r="N466" t="e">
        <f t="shared" si="206"/>
        <v>#N/A</v>
      </c>
      <c r="O466">
        <f t="shared" si="207"/>
        <v>4.66E-4</v>
      </c>
      <c r="P466" t="str">
        <f>IF(OR($A466="",INDEX(games!$H:$H,ROW())=""),"",INDEX(games!$H:$H,ROW()))</f>
        <v/>
      </c>
      <c r="Q466" t="str">
        <f t="shared" si="208"/>
        <v/>
      </c>
      <c r="T466">
        <f t="shared" si="209"/>
        <v>2020</v>
      </c>
      <c r="U466">
        <f t="shared" si="210"/>
        <v>2023</v>
      </c>
      <c r="V466">
        <f t="shared" si="211"/>
        <v>3</v>
      </c>
      <c r="W466" t="str">
        <f>IF(TRIM(INDEX(connections!$A:$A,ROW()))="","",TRIM(INDEX(connections!$A:$A,ROW())))</f>
        <v>Skul: The Hero Slayer</v>
      </c>
      <c r="X466" t="str">
        <f>IF($W466="","",TRIM(INDEX(connections!$B:$B,ROW())))</f>
        <v>Elewar: Fused Survivors</v>
      </c>
      <c r="Y466">
        <f t="shared" si="212"/>
        <v>729</v>
      </c>
      <c r="Z466">
        <f t="shared" si="213"/>
        <v>274</v>
      </c>
      <c r="AA466" t="str">
        <f t="shared" si="214"/>
        <v>Yes</v>
      </c>
      <c r="AB466" t="str">
        <f t="shared" si="215"/>
        <v>Yes</v>
      </c>
      <c r="AC466">
        <f t="shared" si="216"/>
        <v>1</v>
      </c>
      <c r="AD466">
        <f t="shared" si="217"/>
        <v>0</v>
      </c>
      <c r="AE466" t="str">
        <f t="shared" si="218"/>
        <v/>
      </c>
      <c r="AG466">
        <f t="shared" si="219"/>
        <v>0</v>
      </c>
      <c r="AH466" t="str">
        <f t="shared" si="220"/>
        <v/>
      </c>
      <c r="AI466" t="str">
        <f t="shared" si="221"/>
        <v/>
      </c>
      <c r="AJ466" t="str">
        <f t="shared" si="222"/>
        <v/>
      </c>
      <c r="AK466" t="str">
        <f t="shared" si="223"/>
        <v/>
      </c>
      <c r="AL466" t="str">
        <f>IF($A466="","",INDEX(games!$J:$J,ROW())&amp;"")</f>
        <v>https://store.steampowered.com/app/2369580/Mad_King_Redemption/</v>
      </c>
    </row>
    <row r="467" spans="1:38" x14ac:dyDescent="0.25">
      <c r="A467" t="str">
        <f>IF(TRIM(INDEX(games!$A:$A,ROW()))="","",TRIM(INDEX(games!$A:$A,ROW())))</f>
        <v>Magic Survival</v>
      </c>
      <c r="B467">
        <f>IF(OR($A467="",INDEX(games!$B:$B,ROW())=""),"",INDEX(games!$B:$B,ROW()))</f>
        <v>2019</v>
      </c>
      <c r="C467" t="str">
        <f>IF(OR($A467="",INDEX(games!$C:$C,ROW())=""),"",INDEX(games!$C:$C,ROW()))</f>
        <v>Action</v>
      </c>
      <c r="D467">
        <f t="shared" si="196"/>
        <v>3</v>
      </c>
      <c r="E467">
        <f t="shared" si="197"/>
        <v>1</v>
      </c>
      <c r="F467">
        <f t="shared" si="198"/>
        <v>25</v>
      </c>
      <c r="G467">
        <f t="shared" si="199"/>
        <v>2019</v>
      </c>
      <c r="H467">
        <f t="shared" si="200"/>
        <v>1.575</v>
      </c>
      <c r="I467" t="e">
        <f t="shared" si="201"/>
        <v>#N/A</v>
      </c>
      <c r="J467" t="e">
        <f t="shared" si="202"/>
        <v>#N/A</v>
      </c>
      <c r="K467" t="e">
        <f t="shared" si="203"/>
        <v>#N/A</v>
      </c>
      <c r="L467" t="e">
        <f t="shared" si="204"/>
        <v>#N/A</v>
      </c>
      <c r="M467" t="e">
        <f t="shared" si="205"/>
        <v>#N/A</v>
      </c>
      <c r="N467" t="e">
        <f t="shared" si="206"/>
        <v>#N/A</v>
      </c>
      <c r="O467">
        <f t="shared" si="207"/>
        <v>3.000467</v>
      </c>
      <c r="P467" t="str">
        <f>IF(OR($A467="",INDEX(games!$H:$H,ROW())=""),"",INDEX(games!$H:$H,ROW()))</f>
        <v/>
      </c>
      <c r="Q467" t="str">
        <f t="shared" si="208"/>
        <v/>
      </c>
      <c r="T467">
        <f t="shared" si="209"/>
        <v>2021</v>
      </c>
      <c r="U467">
        <f t="shared" si="210"/>
        <v>2023</v>
      </c>
      <c r="V467">
        <f t="shared" si="211"/>
        <v>2</v>
      </c>
      <c r="W467" t="str">
        <f>IF(TRIM(INDEX(connections!$A:$A,ROW()))="","",TRIM(INDEX(connections!$A:$A,ROW())))</f>
        <v>Vampire Survivors</v>
      </c>
      <c r="X467" t="str">
        <f>IF($W467="","",TRIM(INDEX(connections!$B:$B,ROW())))</f>
        <v>Elewar: Fused Survivors</v>
      </c>
      <c r="Y467">
        <f t="shared" si="212"/>
        <v>898</v>
      </c>
      <c r="Z467">
        <f t="shared" si="213"/>
        <v>274</v>
      </c>
      <c r="AA467" t="str">
        <f t="shared" si="214"/>
        <v>Yes</v>
      </c>
      <c r="AB467" t="str">
        <f t="shared" si="215"/>
        <v>Yes</v>
      </c>
      <c r="AC467">
        <f t="shared" si="216"/>
        <v>1</v>
      </c>
      <c r="AD467">
        <f t="shared" si="217"/>
        <v>0</v>
      </c>
      <c r="AE467" t="str">
        <f t="shared" si="218"/>
        <v/>
      </c>
      <c r="AG467">
        <f t="shared" si="219"/>
        <v>3</v>
      </c>
      <c r="AH467" t="str">
        <f t="shared" si="220"/>
        <v/>
      </c>
      <c r="AI467" t="str">
        <f t="shared" si="221"/>
        <v/>
      </c>
      <c r="AJ467" t="str">
        <f t="shared" si="222"/>
        <v/>
      </c>
      <c r="AK467">
        <f t="shared" si="223"/>
        <v>3.000467</v>
      </c>
      <c r="AL467" t="str">
        <f>IF($A467="","",INDEX(games!$J:$J,ROW())&amp;"")</f>
        <v/>
      </c>
    </row>
    <row r="468" spans="1:38" x14ac:dyDescent="0.25">
      <c r="A468" t="str">
        <f>IF(TRIM(INDEX(games!$A:$A,ROW()))="","",TRIM(INDEX(games!$A:$A,ROW())))</f>
        <v>Magicraft</v>
      </c>
      <c r="B468">
        <f>IF(OR($A468="",INDEX(games!$B:$B,ROW())=""),"",INDEX(games!$B:$B,ROW()))</f>
        <v>2023</v>
      </c>
      <c r="C468" t="str">
        <f>IF(OR($A468="",INDEX(games!$C:$C,ROW())=""),"",INDEX(games!$C:$C,ROW()))</f>
        <v>Action</v>
      </c>
      <c r="D468">
        <f t="shared" si="196"/>
        <v>4</v>
      </c>
      <c r="E468">
        <f t="shared" si="197"/>
        <v>1</v>
      </c>
      <c r="F468">
        <f t="shared" si="198"/>
        <v>26</v>
      </c>
      <c r="G468">
        <f t="shared" si="199"/>
        <v>2023</v>
      </c>
      <c r="H468">
        <f t="shared" si="200"/>
        <v>1.5979999999999999</v>
      </c>
      <c r="I468" t="e">
        <f t="shared" si="201"/>
        <v>#N/A</v>
      </c>
      <c r="J468" t="e">
        <f t="shared" si="202"/>
        <v>#N/A</v>
      </c>
      <c r="K468" t="e">
        <f t="shared" si="203"/>
        <v>#N/A</v>
      </c>
      <c r="L468" t="e">
        <f t="shared" si="204"/>
        <v>#N/A</v>
      </c>
      <c r="M468" t="e">
        <f t="shared" si="205"/>
        <v>#N/A</v>
      </c>
      <c r="N468" t="e">
        <f t="shared" si="206"/>
        <v>#N/A</v>
      </c>
      <c r="O468">
        <f t="shared" si="207"/>
        <v>4.0004679999999997</v>
      </c>
      <c r="P468" t="str">
        <f>IF(OR($A468="",INDEX(games!$H:$H,ROW())=""),"",INDEX(games!$H:$H,ROW()))</f>
        <v/>
      </c>
      <c r="Q468" t="str">
        <f t="shared" si="208"/>
        <v/>
      </c>
      <c r="T468">
        <f t="shared" si="209"/>
        <v>2008</v>
      </c>
      <c r="U468">
        <f t="shared" si="210"/>
        <v>2024</v>
      </c>
      <c r="V468">
        <f t="shared" si="211"/>
        <v>16</v>
      </c>
      <c r="W468" t="str">
        <f>IF(TRIM(INDEX(connections!$A:$A,ROW()))="","",TRIM(INDEX(connections!$A:$A,ROW())))</f>
        <v>Elona</v>
      </c>
      <c r="X468" t="str">
        <f>IF($W468="","",TRIM(INDEX(connections!$B:$B,ROW())))</f>
        <v>Elin</v>
      </c>
      <c r="Y468">
        <f t="shared" si="212"/>
        <v>276</v>
      </c>
      <c r="Z468">
        <f t="shared" si="213"/>
        <v>275</v>
      </c>
      <c r="AA468" t="str">
        <f t="shared" si="214"/>
        <v/>
      </c>
      <c r="AB468" t="str">
        <f t="shared" si="215"/>
        <v/>
      </c>
      <c r="AC468" t="str">
        <f t="shared" si="216"/>
        <v/>
      </c>
      <c r="AD468">
        <f t="shared" si="217"/>
        <v>0</v>
      </c>
      <c r="AE468" t="str">
        <f t="shared" si="218"/>
        <v/>
      </c>
      <c r="AG468">
        <f t="shared" si="219"/>
        <v>4</v>
      </c>
      <c r="AH468" t="str">
        <f t="shared" si="220"/>
        <v/>
      </c>
      <c r="AI468" t="str">
        <f t="shared" si="221"/>
        <v/>
      </c>
      <c r="AJ468" t="str">
        <f t="shared" si="222"/>
        <v/>
      </c>
      <c r="AK468">
        <f t="shared" si="223"/>
        <v>4.0004679999999997</v>
      </c>
      <c r="AL468" t="str">
        <f>IF($A468="","",INDEX(games!$J:$J,ROW())&amp;"")</f>
        <v/>
      </c>
    </row>
    <row r="469" spans="1:38" x14ac:dyDescent="0.25">
      <c r="A469" t="str">
        <f>IF(TRIM(INDEX(games!$A:$A,ROW()))="","",TRIM(INDEX(games!$A:$A,ROW())))</f>
        <v>Maid Survivors: Little Angels</v>
      </c>
      <c r="B469">
        <f>IF(OR($A469="",INDEX(games!$B:$B,ROW())=""),"",INDEX(games!$B:$B,ROW()))</f>
        <v>2025</v>
      </c>
      <c r="C469" t="str">
        <f>IF(OR($A469="",INDEX(games!$C:$C,ROW())=""),"",INDEX(games!$C:$C,ROW()))</f>
        <v>Action</v>
      </c>
      <c r="D469">
        <f t="shared" si="196"/>
        <v>1</v>
      </c>
      <c r="E469">
        <f t="shared" si="197"/>
        <v>1</v>
      </c>
      <c r="F469">
        <f t="shared" si="198"/>
        <v>27</v>
      </c>
      <c r="G469">
        <f t="shared" si="199"/>
        <v>2025</v>
      </c>
      <c r="H469">
        <f t="shared" si="200"/>
        <v>1.621</v>
      </c>
      <c r="I469" t="e">
        <f t="shared" si="201"/>
        <v>#N/A</v>
      </c>
      <c r="J469" t="e">
        <f t="shared" si="202"/>
        <v>#N/A</v>
      </c>
      <c r="K469" t="e">
        <f t="shared" si="203"/>
        <v>#N/A</v>
      </c>
      <c r="L469" t="e">
        <f t="shared" si="204"/>
        <v>#N/A</v>
      </c>
      <c r="M469" t="e">
        <f t="shared" si="205"/>
        <v>#N/A</v>
      </c>
      <c r="N469" t="e">
        <f t="shared" si="206"/>
        <v>#N/A</v>
      </c>
      <c r="O469">
        <f t="shared" si="207"/>
        <v>1.0004690000000001</v>
      </c>
      <c r="P469" t="str">
        <f>IF(OR($A469="",INDEX(games!$H:$H,ROW())=""),"",INDEX(games!$H:$H,ROW()))</f>
        <v/>
      </c>
      <c r="Q469" t="str">
        <f t="shared" si="208"/>
        <v/>
      </c>
      <c r="T469">
        <f t="shared" si="209"/>
        <v>1994</v>
      </c>
      <c r="U469">
        <f t="shared" si="210"/>
        <v>2008</v>
      </c>
      <c r="V469">
        <f t="shared" si="211"/>
        <v>14</v>
      </c>
      <c r="W469" t="str">
        <f>IF(TRIM(INDEX(connections!$A:$A,ROW()))="","",TRIM(INDEX(connections!$A:$A,ROW())))</f>
        <v>Ancient Domains of Mystery</v>
      </c>
      <c r="X469" t="str">
        <f>IF($W469="","",TRIM(INDEX(connections!$B:$B,ROW())))</f>
        <v>Elona</v>
      </c>
      <c r="Y469">
        <f t="shared" si="212"/>
        <v>24</v>
      </c>
      <c r="Z469">
        <f t="shared" si="213"/>
        <v>276</v>
      </c>
      <c r="AA469" t="str">
        <f t="shared" si="214"/>
        <v>Yes</v>
      </c>
      <c r="AB469" t="str">
        <f t="shared" si="215"/>
        <v/>
      </c>
      <c r="AC469" t="str">
        <f t="shared" si="216"/>
        <v/>
      </c>
      <c r="AD469">
        <f t="shared" si="217"/>
        <v>0</v>
      </c>
      <c r="AE469" t="str">
        <f t="shared" si="218"/>
        <v/>
      </c>
      <c r="AG469">
        <f t="shared" si="219"/>
        <v>1</v>
      </c>
      <c r="AH469" t="str">
        <f t="shared" si="220"/>
        <v/>
      </c>
      <c r="AI469" t="str">
        <f t="shared" si="221"/>
        <v/>
      </c>
      <c r="AJ469" t="str">
        <f t="shared" si="222"/>
        <v/>
      </c>
      <c r="AK469">
        <f t="shared" si="223"/>
        <v>1.0004690000000001</v>
      </c>
      <c r="AL469" t="str">
        <f>IF($A469="","",INDEX(games!$J:$J,ROW())&amp;"")</f>
        <v/>
      </c>
    </row>
    <row r="470" spans="1:38" x14ac:dyDescent="0.25">
      <c r="A470" t="str">
        <f>IF(TRIM(INDEX(games!$A:$A,ROW()))="","",TRIM(INDEX(games!$A:$A,ROW())))</f>
        <v>Mainframe Defenders</v>
      </c>
      <c r="B470">
        <f>IF(OR($A470="",INDEX(games!$B:$B,ROW())=""),"",INDEX(games!$B:$B,ROW()))</f>
        <v>2020</v>
      </c>
      <c r="C470" t="str">
        <f>IF(OR($A470="",INDEX(games!$C:$C,ROW())=""),"",INDEX(games!$C:$C,ROW()))</f>
        <v>Traditional</v>
      </c>
      <c r="D470">
        <f t="shared" si="196"/>
        <v>1</v>
      </c>
      <c r="E470">
        <f t="shared" si="197"/>
        <v>4</v>
      </c>
      <c r="F470">
        <f t="shared" si="198"/>
        <v>28</v>
      </c>
      <c r="G470" t="e">
        <f t="shared" si="199"/>
        <v>#N/A</v>
      </c>
      <c r="H470" t="e">
        <f t="shared" si="200"/>
        <v>#N/A</v>
      </c>
      <c r="I470" t="e">
        <f t="shared" si="201"/>
        <v>#N/A</v>
      </c>
      <c r="J470" t="e">
        <f t="shared" si="202"/>
        <v>#N/A</v>
      </c>
      <c r="K470" t="e">
        <f t="shared" si="203"/>
        <v>#N/A</v>
      </c>
      <c r="L470" t="e">
        <f t="shared" si="204"/>
        <v>#N/A</v>
      </c>
      <c r="M470">
        <f t="shared" si="205"/>
        <v>2020</v>
      </c>
      <c r="N470">
        <f t="shared" si="206"/>
        <v>4.6440000000000001</v>
      </c>
      <c r="O470">
        <f t="shared" si="207"/>
        <v>1.00047</v>
      </c>
      <c r="P470" t="str">
        <f>IF(OR($A470="",INDEX(games!$H:$H,ROW())=""),"",INDEX(games!$H:$H,ROW()))</f>
        <v>Yes</v>
      </c>
      <c r="Q470">
        <f t="shared" si="208"/>
        <v>1.00047</v>
      </c>
      <c r="T470">
        <f t="shared" si="209"/>
        <v>1990</v>
      </c>
      <c r="U470">
        <f t="shared" si="210"/>
        <v>2008</v>
      </c>
      <c r="V470">
        <f t="shared" si="211"/>
        <v>18</v>
      </c>
      <c r="W470" t="str">
        <f>IF(TRIM(INDEX(connections!$A:$A,ROW()))="","",TRIM(INDEX(connections!$A:$A,ROW())))</f>
        <v>Angband</v>
      </c>
      <c r="X470" t="str">
        <f>IF($W470="","",TRIM(INDEX(connections!$B:$B,ROW())))</f>
        <v>Elona</v>
      </c>
      <c r="Y470">
        <f t="shared" si="212"/>
        <v>25</v>
      </c>
      <c r="Z470">
        <f t="shared" si="213"/>
        <v>276</v>
      </c>
      <c r="AA470" t="str">
        <f t="shared" si="214"/>
        <v>Yes</v>
      </c>
      <c r="AB470" t="str">
        <f t="shared" si="215"/>
        <v/>
      </c>
      <c r="AC470" t="str">
        <f t="shared" si="216"/>
        <v/>
      </c>
      <c r="AD470">
        <f t="shared" si="217"/>
        <v>0</v>
      </c>
      <c r="AE470" t="str">
        <f t="shared" si="218"/>
        <v/>
      </c>
      <c r="AG470">
        <f t="shared" si="219"/>
        <v>0</v>
      </c>
      <c r="AH470" t="str">
        <f t="shared" si="220"/>
        <v/>
      </c>
      <c r="AI470" t="str">
        <f t="shared" si="221"/>
        <v/>
      </c>
      <c r="AJ470" t="str">
        <f t="shared" si="222"/>
        <v/>
      </c>
      <c r="AK470" t="str">
        <f t="shared" si="223"/>
        <v/>
      </c>
      <c r="AL470" t="str">
        <f>IF($A470="","",INDEX(games!$J:$J,ROW())&amp;"")</f>
        <v>https://store.steampowered.com/app/1184810/Mainframe_Defenders/</v>
      </c>
    </row>
    <row r="471" spans="1:38" x14ac:dyDescent="0.25">
      <c r="A471" t="str">
        <f>IF(TRIM(INDEX(games!$A:$A,ROW()))="","",TRIM(INDEX(games!$A:$A,ROW())))</f>
        <v>Mana Spark</v>
      </c>
      <c r="B471">
        <f>IF(OR($A471="",INDEX(games!$B:$B,ROW())=""),"",INDEX(games!$B:$B,ROW()))</f>
        <v>2018</v>
      </c>
      <c r="C471" t="str">
        <f>IF(OR($A471="",INDEX(games!$C:$C,ROW())=""),"",INDEX(games!$C:$C,ROW()))</f>
        <v>Action</v>
      </c>
      <c r="D471">
        <f t="shared" si="196"/>
        <v>2</v>
      </c>
      <c r="E471">
        <f t="shared" si="197"/>
        <v>1</v>
      </c>
      <c r="F471">
        <f t="shared" si="198"/>
        <v>29</v>
      </c>
      <c r="G471">
        <f t="shared" si="199"/>
        <v>2018</v>
      </c>
      <c r="H471">
        <f t="shared" si="200"/>
        <v>1.667</v>
      </c>
      <c r="I471" t="e">
        <f t="shared" si="201"/>
        <v>#N/A</v>
      </c>
      <c r="J471" t="e">
        <f t="shared" si="202"/>
        <v>#N/A</v>
      </c>
      <c r="K471" t="e">
        <f t="shared" si="203"/>
        <v>#N/A</v>
      </c>
      <c r="L471" t="e">
        <f t="shared" si="204"/>
        <v>#N/A</v>
      </c>
      <c r="M471" t="e">
        <f t="shared" si="205"/>
        <v>#N/A</v>
      </c>
      <c r="N471" t="e">
        <f t="shared" si="206"/>
        <v>#N/A</v>
      </c>
      <c r="O471">
        <f t="shared" si="207"/>
        <v>2.0004710000000001</v>
      </c>
      <c r="P471" t="str">
        <f>IF(OR($A471="",INDEX(games!$H:$H,ROW())=""),"",INDEX(games!$H:$H,ROW()))</f>
        <v>Yes</v>
      </c>
      <c r="Q471">
        <f t="shared" si="208"/>
        <v>2.0004710000000001</v>
      </c>
      <c r="T471">
        <f t="shared" si="209"/>
        <v>1987</v>
      </c>
      <c r="U471">
        <f t="shared" si="210"/>
        <v>2008</v>
      </c>
      <c r="V471">
        <f t="shared" si="211"/>
        <v>21</v>
      </c>
      <c r="W471" t="str">
        <f>IF(TRIM(INDEX(connections!$A:$A,ROW()))="","",TRIM(INDEX(connections!$A:$A,ROW())))</f>
        <v>NetHack</v>
      </c>
      <c r="X471" t="str">
        <f>IF($W471="","",TRIM(INDEX(connections!$B:$B,ROW())))</f>
        <v>Elona</v>
      </c>
      <c r="Y471">
        <f t="shared" si="212"/>
        <v>532</v>
      </c>
      <c r="Z471">
        <f t="shared" si="213"/>
        <v>276</v>
      </c>
      <c r="AA471" t="str">
        <f t="shared" si="214"/>
        <v>Yes</v>
      </c>
      <c r="AB471" t="str">
        <f t="shared" si="215"/>
        <v/>
      </c>
      <c r="AC471" t="str">
        <f t="shared" si="216"/>
        <v/>
      </c>
      <c r="AD471">
        <f t="shared" si="217"/>
        <v>0</v>
      </c>
      <c r="AE471" t="str">
        <f t="shared" si="218"/>
        <v/>
      </c>
      <c r="AG471">
        <f t="shared" si="219"/>
        <v>2</v>
      </c>
      <c r="AH471" t="str">
        <f t="shared" si="220"/>
        <v>Yes</v>
      </c>
      <c r="AI471">
        <f t="shared" si="221"/>
        <v>2</v>
      </c>
      <c r="AJ471">
        <f t="shared" si="222"/>
        <v>2.0004710000000001</v>
      </c>
      <c r="AK471" t="str">
        <f t="shared" si="223"/>
        <v/>
      </c>
      <c r="AL471" t="str">
        <f>IF($A471="","",INDEX(games!$J:$J,ROW())&amp;"")</f>
        <v>https://store.steampowered.com/app/630720/Mana_Spark/</v>
      </c>
    </row>
    <row r="472" spans="1:38" x14ac:dyDescent="0.25">
      <c r="A472" t="str">
        <f>IF(TRIM(INDEX(games!$A:$A,ROW()))="","",TRIM(INDEX(games!$A:$A,ROW())))</f>
        <v>Masks of the Void: Origins</v>
      </c>
      <c r="B472">
        <f>IF(OR($A472="",INDEX(games!$B:$B,ROW())=""),"",INDEX(games!$B:$B,ROW()))</f>
        <v>2025</v>
      </c>
      <c r="C472" t="str">
        <f>IF(OR($A472="",INDEX(games!$C:$C,ROW())=""),"",INDEX(games!$C:$C,ROW()))</f>
        <v>Action</v>
      </c>
      <c r="D472">
        <f t="shared" si="196"/>
        <v>3</v>
      </c>
      <c r="E472">
        <f t="shared" si="197"/>
        <v>1</v>
      </c>
      <c r="F472">
        <f t="shared" si="198"/>
        <v>30</v>
      </c>
      <c r="G472">
        <f t="shared" si="199"/>
        <v>2025</v>
      </c>
      <c r="H472">
        <f t="shared" si="200"/>
        <v>1.69</v>
      </c>
      <c r="I472" t="e">
        <f t="shared" si="201"/>
        <v>#N/A</v>
      </c>
      <c r="J472" t="e">
        <f t="shared" si="202"/>
        <v>#N/A</v>
      </c>
      <c r="K472" t="e">
        <f t="shared" si="203"/>
        <v>#N/A</v>
      </c>
      <c r="L472" t="e">
        <f t="shared" si="204"/>
        <v>#N/A</v>
      </c>
      <c r="M472" t="e">
        <f t="shared" si="205"/>
        <v>#N/A</v>
      </c>
      <c r="N472" t="e">
        <f t="shared" si="206"/>
        <v>#N/A</v>
      </c>
      <c r="O472">
        <f t="shared" si="207"/>
        <v>3.0004719999999998</v>
      </c>
      <c r="P472" t="str">
        <f>IF(OR($A472="",INDEX(games!$H:$H,ROW())=""),"",INDEX(games!$H:$H,ROW()))</f>
        <v>Yes</v>
      </c>
      <c r="Q472">
        <f t="shared" si="208"/>
        <v>3.0004719999999998</v>
      </c>
      <c r="T472">
        <f t="shared" si="209"/>
        <v>2018</v>
      </c>
      <c r="U472">
        <f t="shared" si="210"/>
        <v>2022</v>
      </c>
      <c r="V472">
        <f t="shared" si="211"/>
        <v>4</v>
      </c>
      <c r="W472" t="str">
        <f>IF(TRIM(INDEX(connections!$A:$A,ROW()))="","",TRIM(INDEX(connections!$A:$A,ROW())))</f>
        <v>Dead Cells</v>
      </c>
      <c r="X472" t="str">
        <f>IF($W472="","",TRIM(INDEX(connections!$B:$B,ROW())))</f>
        <v>Ember Knights</v>
      </c>
      <c r="Y472">
        <f t="shared" si="212"/>
        <v>187</v>
      </c>
      <c r="Z472">
        <f t="shared" si="213"/>
        <v>277</v>
      </c>
      <c r="AA472" t="str">
        <f t="shared" si="214"/>
        <v>Yes</v>
      </c>
      <c r="AB472" t="str">
        <f t="shared" si="215"/>
        <v>Yes</v>
      </c>
      <c r="AC472">
        <f t="shared" si="216"/>
        <v>1</v>
      </c>
      <c r="AD472">
        <f t="shared" si="217"/>
        <v>0</v>
      </c>
      <c r="AE472" t="str">
        <f t="shared" si="218"/>
        <v/>
      </c>
      <c r="AG472">
        <f t="shared" si="219"/>
        <v>3</v>
      </c>
      <c r="AH472" t="str">
        <f t="shared" si="220"/>
        <v>Yes</v>
      </c>
      <c r="AI472">
        <f t="shared" si="221"/>
        <v>3</v>
      </c>
      <c r="AJ472">
        <f t="shared" si="222"/>
        <v>3.0004719999999998</v>
      </c>
      <c r="AK472" t="str">
        <f t="shared" si="223"/>
        <v/>
      </c>
      <c r="AL472" t="str">
        <f>IF($A472="","",INDEX(games!$J:$J,ROW())&amp;"")</f>
        <v>https://store.steampowered.com/app/2542350/Masks_of_the_Void_Origins/</v>
      </c>
    </row>
    <row r="473" spans="1:38" x14ac:dyDescent="0.25">
      <c r="A473" t="str">
        <f>IF(TRIM(INDEX(games!$A:$A,ROW()))="","",TRIM(INDEX(games!$A:$A,ROW())))</f>
        <v>Master of Piece</v>
      </c>
      <c r="B473">
        <f>IF(OR($A473="",INDEX(games!$B:$B,ROW())=""),"",INDEX(games!$B:$B,ROW()))</f>
        <v>2026</v>
      </c>
      <c r="C473" t="str">
        <f>IF(OR($A473="",INDEX(games!$C:$C,ROW())=""),"",INDEX(games!$C:$C,ROW()))</f>
        <v>Deckbuilder</v>
      </c>
      <c r="D473">
        <f t="shared" si="196"/>
        <v>4</v>
      </c>
      <c r="E473">
        <f t="shared" si="197"/>
        <v>3</v>
      </c>
      <c r="F473">
        <f t="shared" si="198"/>
        <v>31</v>
      </c>
      <c r="G473" t="e">
        <f t="shared" si="199"/>
        <v>#N/A</v>
      </c>
      <c r="H473" t="e">
        <f t="shared" si="200"/>
        <v>#N/A</v>
      </c>
      <c r="I473" t="e">
        <f t="shared" si="201"/>
        <v>#N/A</v>
      </c>
      <c r="J473" t="e">
        <f t="shared" si="202"/>
        <v>#N/A</v>
      </c>
      <c r="K473">
        <f t="shared" si="203"/>
        <v>2026</v>
      </c>
      <c r="L473">
        <f t="shared" si="204"/>
        <v>3.7130000000000001</v>
      </c>
      <c r="M473" t="e">
        <f t="shared" si="205"/>
        <v>#N/A</v>
      </c>
      <c r="N473" t="e">
        <f t="shared" si="206"/>
        <v>#N/A</v>
      </c>
      <c r="O473">
        <f t="shared" si="207"/>
        <v>4.0004730000000004</v>
      </c>
      <c r="P473" t="str">
        <f>IF(OR($A473="",INDEX(games!$H:$H,ROW())=""),"",INDEX(games!$H:$H,ROW()))</f>
        <v/>
      </c>
      <c r="Q473" t="str">
        <f t="shared" si="208"/>
        <v/>
      </c>
      <c r="T473">
        <f t="shared" si="209"/>
        <v>2019</v>
      </c>
      <c r="U473">
        <f t="shared" si="210"/>
        <v>2022</v>
      </c>
      <c r="V473">
        <f t="shared" si="211"/>
        <v>3</v>
      </c>
      <c r="W473" t="str">
        <f>IF(TRIM(INDEX(connections!$A:$A,ROW()))="","",TRIM(INDEX(connections!$A:$A,ROW())))</f>
        <v>Hades</v>
      </c>
      <c r="X473" t="str">
        <f>IF($W473="","",TRIM(INDEX(connections!$B:$B,ROW())))</f>
        <v>Ember Knights</v>
      </c>
      <c r="Y473">
        <f t="shared" si="212"/>
        <v>359</v>
      </c>
      <c r="Z473">
        <f t="shared" si="213"/>
        <v>277</v>
      </c>
      <c r="AA473" t="str">
        <f t="shared" si="214"/>
        <v>Yes</v>
      </c>
      <c r="AB473" t="str">
        <f t="shared" si="215"/>
        <v>Yes</v>
      </c>
      <c r="AC473">
        <f t="shared" si="216"/>
        <v>1</v>
      </c>
      <c r="AD473">
        <f t="shared" si="217"/>
        <v>0</v>
      </c>
      <c r="AE473" t="str">
        <f t="shared" si="218"/>
        <v/>
      </c>
      <c r="AG473">
        <f t="shared" si="219"/>
        <v>4</v>
      </c>
      <c r="AH473" t="str">
        <f t="shared" si="220"/>
        <v/>
      </c>
      <c r="AI473" t="str">
        <f t="shared" si="221"/>
        <v/>
      </c>
      <c r="AJ473" t="str">
        <f t="shared" si="222"/>
        <v/>
      </c>
      <c r="AK473">
        <f t="shared" si="223"/>
        <v>4.0004730000000004</v>
      </c>
      <c r="AL473" t="str">
        <f>IF($A473="","",INDEX(games!$J:$J,ROW())&amp;"")</f>
        <v>https://store.steampowered.com/app/3009310/Master_of_Piece/</v>
      </c>
    </row>
    <row r="474" spans="1:38" x14ac:dyDescent="0.25">
      <c r="A474" t="str">
        <f>IF(TRIM(INDEX(games!$A:$A,ROW()))="","",TRIM(INDEX(games!$A:$A,ROW())))</f>
        <v>Maze Mice</v>
      </c>
      <c r="B474">
        <f>IF(OR($A474="",INDEX(games!$B:$B,ROW())=""),"",INDEX(games!$B:$B,ROW()))</f>
        <v>2025</v>
      </c>
      <c r="C474" t="str">
        <f>IF(OR($A474="",INDEX(games!$C:$C,ROW())=""),"",INDEX(games!$C:$C,ROW()))</f>
        <v>Action</v>
      </c>
      <c r="D474">
        <f t="shared" si="196"/>
        <v>2</v>
      </c>
      <c r="E474">
        <f t="shared" si="197"/>
        <v>1</v>
      </c>
      <c r="F474">
        <f t="shared" si="198"/>
        <v>32</v>
      </c>
      <c r="G474">
        <f t="shared" si="199"/>
        <v>2025</v>
      </c>
      <c r="H474">
        <f t="shared" si="200"/>
        <v>1.736</v>
      </c>
      <c r="I474" t="e">
        <f t="shared" si="201"/>
        <v>#N/A</v>
      </c>
      <c r="J474" t="e">
        <f t="shared" si="202"/>
        <v>#N/A</v>
      </c>
      <c r="K474" t="e">
        <f t="shared" si="203"/>
        <v>#N/A</v>
      </c>
      <c r="L474" t="e">
        <f t="shared" si="204"/>
        <v>#N/A</v>
      </c>
      <c r="M474" t="e">
        <f t="shared" si="205"/>
        <v>#N/A</v>
      </c>
      <c r="N474" t="e">
        <f t="shared" si="206"/>
        <v>#N/A</v>
      </c>
      <c r="O474">
        <f t="shared" si="207"/>
        <v>2.0004740000000001</v>
      </c>
      <c r="P474" t="str">
        <f>IF(OR($A474="",INDEX(games!$H:$H,ROW())=""),"",INDEX(games!$H:$H,ROW()))</f>
        <v>Yes</v>
      </c>
      <c r="Q474">
        <f t="shared" si="208"/>
        <v>2.0004740000000001</v>
      </c>
      <c r="T474">
        <f t="shared" si="209"/>
        <v>2017</v>
      </c>
      <c r="U474">
        <f t="shared" si="210"/>
        <v>2022</v>
      </c>
      <c r="V474">
        <f t="shared" si="211"/>
        <v>5</v>
      </c>
      <c r="W474" t="str">
        <f>IF(TRIM(INDEX(connections!$A:$A,ROW()))="","",TRIM(INDEX(connections!$A:$A,ROW())))</f>
        <v>Slay the Spire</v>
      </c>
      <c r="X474" t="str">
        <f>IF($W474="","",TRIM(INDEX(connections!$B:$B,ROW())))</f>
        <v>Ember Knights</v>
      </c>
      <c r="Y474">
        <f t="shared" si="212"/>
        <v>735</v>
      </c>
      <c r="Z474">
        <f t="shared" si="213"/>
        <v>277</v>
      </c>
      <c r="AA474" t="str">
        <f t="shared" si="214"/>
        <v>Yes</v>
      </c>
      <c r="AB474" t="str">
        <f t="shared" si="215"/>
        <v>Yes</v>
      </c>
      <c r="AC474">
        <f t="shared" si="216"/>
        <v>1</v>
      </c>
      <c r="AD474">
        <f t="shared" si="217"/>
        <v>1</v>
      </c>
      <c r="AE474" t="str">
        <f t="shared" si="218"/>
        <v/>
      </c>
      <c r="AG474">
        <f t="shared" si="219"/>
        <v>2</v>
      </c>
      <c r="AH474" t="str">
        <f t="shared" si="220"/>
        <v>Yes</v>
      </c>
      <c r="AI474">
        <f t="shared" si="221"/>
        <v>2</v>
      </c>
      <c r="AJ474">
        <f t="shared" si="222"/>
        <v>2.0004740000000001</v>
      </c>
      <c r="AK474" t="str">
        <f t="shared" si="223"/>
        <v/>
      </c>
      <c r="AL474" t="str">
        <f>IF($A474="","",INDEX(games!$J:$J,ROW())&amp;"")</f>
        <v>https://store.steampowered.com/app/3385370/Maze_Mice/</v>
      </c>
    </row>
    <row r="475" spans="1:38" x14ac:dyDescent="0.25">
      <c r="A475" t="str">
        <f>IF(TRIM(INDEX(games!$A:$A,ROW()))="","",TRIM(INDEX(games!$A:$A,ROW())))</f>
        <v>Mechanibot</v>
      </c>
      <c r="B475">
        <f>IF(OR($A475="",INDEX(games!$B:$B,ROW())=""),"",INDEX(games!$B:$B,ROW()))</f>
        <v>2022</v>
      </c>
      <c r="C475" t="str">
        <f>IF(OR($A475="",INDEX(games!$C:$C,ROW())=""),"",INDEX(games!$C:$C,ROW()))</f>
        <v>Strategy</v>
      </c>
      <c r="D475">
        <f t="shared" si="196"/>
        <v>0</v>
      </c>
      <c r="E475">
        <f t="shared" si="197"/>
        <v>2</v>
      </c>
      <c r="F475">
        <f t="shared" si="198"/>
        <v>33</v>
      </c>
      <c r="G475" t="e">
        <f t="shared" si="199"/>
        <v>#N/A</v>
      </c>
      <c r="H475" t="e">
        <f t="shared" si="200"/>
        <v>#N/A</v>
      </c>
      <c r="I475">
        <f t="shared" si="201"/>
        <v>2022</v>
      </c>
      <c r="J475">
        <f t="shared" si="202"/>
        <v>2.7589999999999999</v>
      </c>
      <c r="K475" t="e">
        <f t="shared" si="203"/>
        <v>#N/A</v>
      </c>
      <c r="L475" t="e">
        <f t="shared" si="204"/>
        <v>#N/A</v>
      </c>
      <c r="M475" t="e">
        <f t="shared" si="205"/>
        <v>#N/A</v>
      </c>
      <c r="N475" t="e">
        <f t="shared" si="206"/>
        <v>#N/A</v>
      </c>
      <c r="O475">
        <f t="shared" si="207"/>
        <v>4.75E-4</v>
      </c>
      <c r="P475" t="str">
        <f>IF(OR($A475="",INDEX(games!$H:$H,ROW())=""),"",INDEX(games!$H:$H,ROW()))</f>
        <v>Yes</v>
      </c>
      <c r="Q475">
        <f t="shared" si="208"/>
        <v>4.75E-4</v>
      </c>
      <c r="T475">
        <f t="shared" si="209"/>
        <v>2011</v>
      </c>
      <c r="U475">
        <f t="shared" si="210"/>
        <v>2022</v>
      </c>
      <c r="V475">
        <f t="shared" si="211"/>
        <v>11</v>
      </c>
      <c r="W475" t="str">
        <f>IF(TRIM(INDEX(connections!$A:$A,ROW()))="","",TRIM(INDEX(connections!$A:$A,ROW())))</f>
        <v>The Binding of Isaac</v>
      </c>
      <c r="X475" t="str">
        <f>IF($W475="","",TRIM(INDEX(connections!$B:$B,ROW())))</f>
        <v>Ember Knights</v>
      </c>
      <c r="Y475">
        <f t="shared" si="212"/>
        <v>824</v>
      </c>
      <c r="Z475">
        <f t="shared" si="213"/>
        <v>277</v>
      </c>
      <c r="AA475" t="str">
        <f t="shared" si="214"/>
        <v>Yes</v>
      </c>
      <c r="AB475" t="str">
        <f t="shared" si="215"/>
        <v>Yes</v>
      </c>
      <c r="AC475">
        <f t="shared" si="216"/>
        <v>1</v>
      </c>
      <c r="AD475">
        <f t="shared" si="217"/>
        <v>0</v>
      </c>
      <c r="AE475" t="str">
        <f t="shared" si="218"/>
        <v/>
      </c>
      <c r="AG475">
        <f t="shared" si="219"/>
        <v>0</v>
      </c>
      <c r="AH475" t="str">
        <f t="shared" si="220"/>
        <v/>
      </c>
      <c r="AI475" t="str">
        <f t="shared" si="221"/>
        <v/>
      </c>
      <c r="AJ475" t="str">
        <f t="shared" si="222"/>
        <v/>
      </c>
      <c r="AK475" t="str">
        <f t="shared" si="223"/>
        <v/>
      </c>
      <c r="AL475" t="str">
        <f>IF($A475="","",INDEX(games!$J:$J,ROW())&amp;"")</f>
        <v>https://store.steampowered.com/app/1842510/Mechanibot/</v>
      </c>
    </row>
    <row r="476" spans="1:38" x14ac:dyDescent="0.25">
      <c r="A476" t="str">
        <f>IF(TRIM(INDEX(games!$A:$A,ROW()))="","",TRIM(INDEX(games!$A:$A,ROW())))</f>
        <v>Megabonk</v>
      </c>
      <c r="B476">
        <f>IF(OR($A476="",INDEX(games!$B:$B,ROW())=""),"",INDEX(games!$B:$B,ROW()))</f>
        <v>2025</v>
      </c>
      <c r="C476" t="str">
        <f>IF(OR($A476="",INDEX(games!$C:$C,ROW())=""),"",INDEX(games!$C:$C,ROW()))</f>
        <v>Action</v>
      </c>
      <c r="D476">
        <f t="shared" si="196"/>
        <v>5</v>
      </c>
      <c r="E476">
        <f t="shared" si="197"/>
        <v>1</v>
      </c>
      <c r="F476">
        <f t="shared" si="198"/>
        <v>0</v>
      </c>
      <c r="G476">
        <f t="shared" si="199"/>
        <v>2025</v>
      </c>
      <c r="H476">
        <f t="shared" si="200"/>
        <v>1</v>
      </c>
      <c r="I476" t="e">
        <f t="shared" si="201"/>
        <v>#N/A</v>
      </c>
      <c r="J476" t="e">
        <f t="shared" si="202"/>
        <v>#N/A</v>
      </c>
      <c r="K476" t="e">
        <f t="shared" si="203"/>
        <v>#N/A</v>
      </c>
      <c r="L476" t="e">
        <f t="shared" si="204"/>
        <v>#N/A</v>
      </c>
      <c r="M476" t="e">
        <f t="shared" si="205"/>
        <v>#N/A</v>
      </c>
      <c r="N476" t="e">
        <f t="shared" si="206"/>
        <v>#N/A</v>
      </c>
      <c r="O476">
        <f t="shared" si="207"/>
        <v>5.0004759999999999</v>
      </c>
      <c r="P476" t="str">
        <f>IF(OR($A476="",INDEX(games!$H:$H,ROW())=""),"",INDEX(games!$H:$H,ROW()))</f>
        <v>Yes</v>
      </c>
      <c r="Q476">
        <f t="shared" si="208"/>
        <v>5.0004759999999999</v>
      </c>
      <c r="T476">
        <f t="shared" si="209"/>
        <v>2017</v>
      </c>
      <c r="U476">
        <f t="shared" si="210"/>
        <v>2024</v>
      </c>
      <c r="V476">
        <f t="shared" si="211"/>
        <v>7</v>
      </c>
      <c r="W476" t="str">
        <f>IF(TRIM(INDEX(connections!$A:$A,ROW()))="","",TRIM(INDEX(connections!$A:$A,ROW())))</f>
        <v>Slay the Spire</v>
      </c>
      <c r="X476" t="str">
        <f>IF($W476="","",TRIM(INDEX(connections!$B:$B,ROW())))</f>
        <v>Emberward</v>
      </c>
      <c r="Y476">
        <f t="shared" si="212"/>
        <v>735</v>
      </c>
      <c r="Z476">
        <f t="shared" si="213"/>
        <v>278</v>
      </c>
      <c r="AA476" t="str">
        <f t="shared" si="214"/>
        <v>Yes</v>
      </c>
      <c r="AB476" t="str">
        <f t="shared" si="215"/>
        <v>Yes</v>
      </c>
      <c r="AC476">
        <f t="shared" si="216"/>
        <v>1</v>
      </c>
      <c r="AD476">
        <f t="shared" si="217"/>
        <v>1</v>
      </c>
      <c r="AE476" t="str">
        <f t="shared" si="218"/>
        <v/>
      </c>
      <c r="AG476">
        <f t="shared" si="219"/>
        <v>4</v>
      </c>
      <c r="AH476" t="str">
        <f t="shared" si="220"/>
        <v>Yes</v>
      </c>
      <c r="AI476">
        <f t="shared" si="221"/>
        <v>4</v>
      </c>
      <c r="AJ476">
        <f t="shared" si="222"/>
        <v>4.0004759999999999</v>
      </c>
      <c r="AK476" t="str">
        <f t="shared" si="223"/>
        <v/>
      </c>
      <c r="AL476" t="str">
        <f>IF($A476="","",INDEX(games!$J:$J,ROW())&amp;"")</f>
        <v>https://store.steampowered.com/app/3405340/Megabonk/</v>
      </c>
    </row>
    <row r="477" spans="1:38" x14ac:dyDescent="0.25">
      <c r="A477" t="str">
        <f>IF(TRIM(INDEX(games!$A:$A,ROW()))="","",TRIM(INDEX(games!$A:$A,ROW())))</f>
        <v>Meme Mayhem</v>
      </c>
      <c r="B477">
        <f>IF(OR($A477="",INDEX(games!$B:$B,ROW())=""),"",INDEX(games!$B:$B,ROW()))</f>
        <v>2024</v>
      </c>
      <c r="C477" t="str">
        <f>IF(OR($A477="",INDEX(games!$C:$C,ROW())=""),"",INDEX(games!$C:$C,ROW()))</f>
        <v>Deckbuilder</v>
      </c>
      <c r="D477">
        <f t="shared" si="196"/>
        <v>1</v>
      </c>
      <c r="E477">
        <f t="shared" si="197"/>
        <v>3</v>
      </c>
      <c r="F477">
        <f t="shared" si="198"/>
        <v>1</v>
      </c>
      <c r="G477" t="e">
        <f t="shared" si="199"/>
        <v>#N/A</v>
      </c>
      <c r="H477" t="e">
        <f t="shared" si="200"/>
        <v>#N/A</v>
      </c>
      <c r="I477" t="e">
        <f t="shared" si="201"/>
        <v>#N/A</v>
      </c>
      <c r="J477" t="e">
        <f t="shared" si="202"/>
        <v>#N/A</v>
      </c>
      <c r="K477">
        <f t="shared" si="203"/>
        <v>2024</v>
      </c>
      <c r="L477">
        <f t="shared" si="204"/>
        <v>3.0230000000000001</v>
      </c>
      <c r="M477" t="e">
        <f t="shared" si="205"/>
        <v>#N/A</v>
      </c>
      <c r="N477" t="e">
        <f t="shared" si="206"/>
        <v>#N/A</v>
      </c>
      <c r="O477">
        <f t="shared" si="207"/>
        <v>1.0004770000000001</v>
      </c>
      <c r="P477" t="str">
        <f>IF(OR($A477="",INDEX(games!$H:$H,ROW())=""),"",INDEX(games!$H:$H,ROW()))</f>
        <v/>
      </c>
      <c r="Q477" t="str">
        <f t="shared" si="208"/>
        <v/>
      </c>
      <c r="T477">
        <f t="shared" si="209"/>
        <v>2021</v>
      </c>
      <c r="U477">
        <f t="shared" si="210"/>
        <v>2023</v>
      </c>
      <c r="V477">
        <f t="shared" si="211"/>
        <v>2</v>
      </c>
      <c r="W477" t="str">
        <f>IF(TRIM(INDEX(connections!$A:$A,ROW()))="","",TRIM(INDEX(connections!$A:$A,ROW())))</f>
        <v>Luck be a Landlord</v>
      </c>
      <c r="X477" t="str">
        <f>IF($W477="","",TRIM(INDEX(connections!$B:$B,ROW())))</f>
        <v>Endgame of Devil</v>
      </c>
      <c r="Y477">
        <f t="shared" si="212"/>
        <v>460</v>
      </c>
      <c r="Z477">
        <f t="shared" si="213"/>
        <v>279</v>
      </c>
      <c r="AA477" t="str">
        <f t="shared" si="214"/>
        <v>Yes</v>
      </c>
      <c r="AB477" t="str">
        <f t="shared" si="215"/>
        <v>Yes</v>
      </c>
      <c r="AC477">
        <f t="shared" si="216"/>
        <v>1</v>
      </c>
      <c r="AD477">
        <f t="shared" si="217"/>
        <v>0</v>
      </c>
      <c r="AE477" t="str">
        <f t="shared" si="218"/>
        <v/>
      </c>
      <c r="AG477">
        <f t="shared" si="219"/>
        <v>1</v>
      </c>
      <c r="AH477" t="str">
        <f t="shared" si="220"/>
        <v/>
      </c>
      <c r="AI477" t="str">
        <f t="shared" si="221"/>
        <v/>
      </c>
      <c r="AJ477" t="str">
        <f t="shared" si="222"/>
        <v/>
      </c>
      <c r="AK477">
        <f t="shared" si="223"/>
        <v>1.0004770000000001</v>
      </c>
      <c r="AL477" t="str">
        <f>IF($A477="","",INDEX(games!$J:$J,ROW())&amp;"")</f>
        <v/>
      </c>
    </row>
    <row r="478" spans="1:38" x14ac:dyDescent="0.25">
      <c r="A478" t="str">
        <f>IF(TRIM(INDEX(games!$A:$A,ROW()))="","",TRIM(INDEX(games!$A:$A,ROW())))</f>
        <v>Menace from the Deep</v>
      </c>
      <c r="B478">
        <f>IF(OR($A478="",INDEX(games!$B:$B,ROW())=""),"",INDEX(games!$B:$B,ROW()))</f>
        <v>2024</v>
      </c>
      <c r="C478" t="str">
        <f>IF(OR($A478="",INDEX(games!$C:$C,ROW())=""),"",INDEX(games!$C:$C,ROW()))</f>
        <v>Deckbuilder</v>
      </c>
      <c r="D478">
        <f t="shared" si="196"/>
        <v>1</v>
      </c>
      <c r="E478">
        <f t="shared" si="197"/>
        <v>3</v>
      </c>
      <c r="F478">
        <f t="shared" si="198"/>
        <v>2</v>
      </c>
      <c r="G478" t="e">
        <f t="shared" si="199"/>
        <v>#N/A</v>
      </c>
      <c r="H478" t="e">
        <f t="shared" si="200"/>
        <v>#N/A</v>
      </c>
      <c r="I478" t="e">
        <f t="shared" si="201"/>
        <v>#N/A</v>
      </c>
      <c r="J478" t="e">
        <f t="shared" si="202"/>
        <v>#N/A</v>
      </c>
      <c r="K478">
        <f t="shared" si="203"/>
        <v>2024</v>
      </c>
      <c r="L478">
        <f t="shared" si="204"/>
        <v>3.0459999999999998</v>
      </c>
      <c r="M478" t="e">
        <f t="shared" si="205"/>
        <v>#N/A</v>
      </c>
      <c r="N478" t="e">
        <f t="shared" si="206"/>
        <v>#N/A</v>
      </c>
      <c r="O478">
        <f t="shared" si="207"/>
        <v>1.000478</v>
      </c>
      <c r="P478" t="str">
        <f>IF(OR($A478="",INDEX(games!$H:$H,ROW())=""),"",INDEX(games!$H:$H,ROW()))</f>
        <v>Yes</v>
      </c>
      <c r="Q478">
        <f t="shared" si="208"/>
        <v>1.000478</v>
      </c>
      <c r="T478">
        <f t="shared" si="209"/>
        <v>2020</v>
      </c>
      <c r="U478">
        <f t="shared" si="210"/>
        <v>2025</v>
      </c>
      <c r="V478">
        <f t="shared" si="211"/>
        <v>5</v>
      </c>
      <c r="W478" t="str">
        <f>IF(TRIM(INDEX(connections!$A:$A,ROW()))="","",TRIM(INDEX(connections!$A:$A,ROW())))</f>
        <v>Risk of Rain 2</v>
      </c>
      <c r="X478" t="str">
        <f>IF($W478="","",TRIM(INDEX(connections!$B:$B,ROW())))</f>
        <v>Endless Alice</v>
      </c>
      <c r="Y478">
        <f t="shared" si="212"/>
        <v>654</v>
      </c>
      <c r="Z478">
        <f t="shared" si="213"/>
        <v>280</v>
      </c>
      <c r="AA478" t="str">
        <f t="shared" si="214"/>
        <v>Yes</v>
      </c>
      <c r="AB478" t="str">
        <f t="shared" si="215"/>
        <v>Yes</v>
      </c>
      <c r="AC478">
        <f t="shared" si="216"/>
        <v>1</v>
      </c>
      <c r="AD478">
        <f t="shared" si="217"/>
        <v>0</v>
      </c>
      <c r="AE478" t="str">
        <f t="shared" si="218"/>
        <v/>
      </c>
      <c r="AG478">
        <f t="shared" si="219"/>
        <v>1</v>
      </c>
      <c r="AH478" t="str">
        <f t="shared" si="220"/>
        <v>Yes</v>
      </c>
      <c r="AI478">
        <f t="shared" si="221"/>
        <v>1</v>
      </c>
      <c r="AJ478">
        <f t="shared" si="222"/>
        <v>1.000478</v>
      </c>
      <c r="AK478" t="str">
        <f t="shared" si="223"/>
        <v/>
      </c>
      <c r="AL478" t="str">
        <f>IF($A478="","",INDEX(games!$J:$J,ROW())&amp;"")</f>
        <v>https://store.steampowered.com/app/2644610/Menace_from_the_Deep/</v>
      </c>
    </row>
    <row r="479" spans="1:38" x14ac:dyDescent="0.25">
      <c r="A479" t="str">
        <f>IF(TRIM(INDEX(games!$A:$A,ROW()))="","",TRIM(INDEX(games!$A:$A,ROW())))</f>
        <v>Menherarium</v>
      </c>
      <c r="B479">
        <f>IF(OR($A479="",INDEX(games!$B:$B,ROW())=""),"",INDEX(games!$B:$B,ROW()))</f>
        <v>2026</v>
      </c>
      <c r="C479" t="str">
        <f>IF(OR($A479="",INDEX(games!$C:$C,ROW())=""),"",INDEX(games!$C:$C,ROW()))</f>
        <v>Deckbuilder</v>
      </c>
      <c r="D479">
        <f t="shared" si="196"/>
        <v>2</v>
      </c>
      <c r="E479">
        <f t="shared" si="197"/>
        <v>3</v>
      </c>
      <c r="F479">
        <f t="shared" si="198"/>
        <v>3</v>
      </c>
      <c r="G479" t="e">
        <f t="shared" si="199"/>
        <v>#N/A</v>
      </c>
      <c r="H479" t="e">
        <f t="shared" si="200"/>
        <v>#N/A</v>
      </c>
      <c r="I479" t="e">
        <f t="shared" si="201"/>
        <v>#N/A</v>
      </c>
      <c r="J479" t="e">
        <f t="shared" si="202"/>
        <v>#N/A</v>
      </c>
      <c r="K479">
        <f t="shared" si="203"/>
        <v>2026</v>
      </c>
      <c r="L479">
        <f t="shared" si="204"/>
        <v>3.069</v>
      </c>
      <c r="M479" t="e">
        <f t="shared" si="205"/>
        <v>#N/A</v>
      </c>
      <c r="N479" t="e">
        <f t="shared" si="206"/>
        <v>#N/A</v>
      </c>
      <c r="O479">
        <f t="shared" si="207"/>
        <v>2.0004789999999999</v>
      </c>
      <c r="P479" t="str">
        <f>IF(OR($A479="",INDEX(games!$H:$H,ROW())=""),"",INDEX(games!$H:$H,ROW()))</f>
        <v/>
      </c>
      <c r="Q479" t="str">
        <f t="shared" si="208"/>
        <v/>
      </c>
      <c r="T479">
        <f t="shared" si="209"/>
        <v>2019</v>
      </c>
      <c r="U479">
        <f t="shared" si="210"/>
        <v>2026</v>
      </c>
      <c r="V479">
        <f t="shared" si="211"/>
        <v>7</v>
      </c>
      <c r="W479" t="str">
        <f>IF(TRIM(INDEX(connections!$A:$A,ROW()))="","",TRIM(INDEX(connections!$A:$A,ROW())))</f>
        <v>Hades</v>
      </c>
      <c r="X479" t="str">
        <f>IF($W479="","",TRIM(INDEX(connections!$B:$B,ROW())))</f>
        <v>Enter the Chronosphere</v>
      </c>
      <c r="Y479">
        <f t="shared" si="212"/>
        <v>359</v>
      </c>
      <c r="Z479">
        <f t="shared" si="213"/>
        <v>281</v>
      </c>
      <c r="AA479" t="str">
        <f t="shared" si="214"/>
        <v>Yes</v>
      </c>
      <c r="AB479" t="str">
        <f t="shared" si="215"/>
        <v/>
      </c>
      <c r="AC479" t="str">
        <f t="shared" si="216"/>
        <v/>
      </c>
      <c r="AD479">
        <f t="shared" si="217"/>
        <v>0</v>
      </c>
      <c r="AE479" t="str">
        <f t="shared" si="218"/>
        <v/>
      </c>
      <c r="AG479">
        <f t="shared" si="219"/>
        <v>2</v>
      </c>
      <c r="AH479" t="str">
        <f t="shared" si="220"/>
        <v/>
      </c>
      <c r="AI479" t="str">
        <f t="shared" si="221"/>
        <v/>
      </c>
      <c r="AJ479" t="str">
        <f t="shared" si="222"/>
        <v/>
      </c>
      <c r="AK479">
        <f t="shared" si="223"/>
        <v>2.0004789999999999</v>
      </c>
      <c r="AL479" t="str">
        <f>IF($A479="","",INDEX(games!$J:$J,ROW())&amp;"")</f>
        <v/>
      </c>
    </row>
    <row r="480" spans="1:38" x14ac:dyDescent="0.25">
      <c r="A480" t="str">
        <f>IF(TRIM(INDEX(games!$A:$A,ROW()))="","",TRIM(INDEX(games!$A:$A,ROW())))</f>
        <v>Merge Maestro</v>
      </c>
      <c r="B480">
        <f>IF(OR($A480="",INDEX(games!$B:$B,ROW())=""),"",INDEX(games!$B:$B,ROW()))</f>
        <v>2025</v>
      </c>
      <c r="C480" t="str">
        <f>IF(OR($A480="",INDEX(games!$C:$C,ROW())=""),"",INDEX(games!$C:$C,ROW()))</f>
        <v>Deckbuilder</v>
      </c>
      <c r="D480">
        <f t="shared" si="196"/>
        <v>1</v>
      </c>
      <c r="E480">
        <f t="shared" si="197"/>
        <v>3</v>
      </c>
      <c r="F480">
        <f t="shared" si="198"/>
        <v>4</v>
      </c>
      <c r="G480" t="e">
        <f t="shared" si="199"/>
        <v>#N/A</v>
      </c>
      <c r="H480" t="e">
        <f t="shared" si="200"/>
        <v>#N/A</v>
      </c>
      <c r="I480" t="e">
        <f t="shared" si="201"/>
        <v>#N/A</v>
      </c>
      <c r="J480" t="e">
        <f t="shared" si="202"/>
        <v>#N/A</v>
      </c>
      <c r="K480">
        <f t="shared" si="203"/>
        <v>2025</v>
      </c>
      <c r="L480">
        <f t="shared" si="204"/>
        <v>3.0920000000000001</v>
      </c>
      <c r="M480" t="e">
        <f t="shared" si="205"/>
        <v>#N/A</v>
      </c>
      <c r="N480" t="e">
        <f t="shared" si="206"/>
        <v>#N/A</v>
      </c>
      <c r="O480">
        <f t="shared" si="207"/>
        <v>1.00048</v>
      </c>
      <c r="P480" t="str">
        <f>IF(OR($A480="",INDEX(games!$H:$H,ROW())=""),"",INDEX(games!$H:$H,ROW()))</f>
        <v>Yes</v>
      </c>
      <c r="Q480">
        <f t="shared" si="208"/>
        <v>1.00048</v>
      </c>
      <c r="T480">
        <f t="shared" si="209"/>
        <v>1987</v>
      </c>
      <c r="U480">
        <f t="shared" si="210"/>
        <v>2026</v>
      </c>
      <c r="V480">
        <f t="shared" si="211"/>
        <v>39</v>
      </c>
      <c r="W480" t="str">
        <f>IF(TRIM(INDEX(connections!$A:$A,ROW()))="","",TRIM(INDEX(connections!$A:$A,ROW())))</f>
        <v>NetHack</v>
      </c>
      <c r="X480" t="str">
        <f>IF($W480="","",TRIM(INDEX(connections!$B:$B,ROW())))</f>
        <v>Enter the Chronosphere</v>
      </c>
      <c r="Y480">
        <f t="shared" si="212"/>
        <v>532</v>
      </c>
      <c r="Z480">
        <f t="shared" si="213"/>
        <v>281</v>
      </c>
      <c r="AA480" t="str">
        <f t="shared" si="214"/>
        <v>Yes</v>
      </c>
      <c r="AB480" t="str">
        <f t="shared" si="215"/>
        <v/>
      </c>
      <c r="AC480" t="str">
        <f t="shared" si="216"/>
        <v/>
      </c>
      <c r="AD480">
        <f t="shared" si="217"/>
        <v>1</v>
      </c>
      <c r="AE480" t="str">
        <f t="shared" si="218"/>
        <v/>
      </c>
      <c r="AG480">
        <f t="shared" si="219"/>
        <v>1</v>
      </c>
      <c r="AH480" t="str">
        <f t="shared" si="220"/>
        <v>Yes</v>
      </c>
      <c r="AI480">
        <f t="shared" si="221"/>
        <v>1</v>
      </c>
      <c r="AJ480">
        <f t="shared" si="222"/>
        <v>1.00048</v>
      </c>
      <c r="AK480" t="str">
        <f t="shared" si="223"/>
        <v/>
      </c>
      <c r="AL480" t="str">
        <f>IF($A480="","",INDEX(games!$J:$J,ROW())&amp;"")</f>
        <v>https://store.steampowered.com/app/3519530/Merge_Maestro/</v>
      </c>
    </row>
    <row r="481" spans="1:38" x14ac:dyDescent="0.25">
      <c r="A481" t="str">
        <f>IF(TRIM(INDEX(games!$A:$A,ROW()))="","",TRIM(INDEX(games!$A:$A,ROW())))</f>
        <v>Metal Bringer</v>
      </c>
      <c r="B481">
        <f>IF(OR($A481="",INDEX(games!$B:$B,ROW())=""),"",INDEX(games!$B:$B,ROW()))</f>
        <v>2025</v>
      </c>
      <c r="C481" t="str">
        <f>IF(OR($A481="",INDEX(games!$C:$C,ROW())=""),"",INDEX(games!$C:$C,ROW()))</f>
        <v>Action</v>
      </c>
      <c r="D481">
        <f t="shared" si="196"/>
        <v>1</v>
      </c>
      <c r="E481">
        <f t="shared" si="197"/>
        <v>1</v>
      </c>
      <c r="F481">
        <f t="shared" si="198"/>
        <v>5</v>
      </c>
      <c r="G481">
        <f t="shared" si="199"/>
        <v>2025</v>
      </c>
      <c r="H481">
        <f t="shared" si="200"/>
        <v>1.115</v>
      </c>
      <c r="I481" t="e">
        <f t="shared" si="201"/>
        <v>#N/A</v>
      </c>
      <c r="J481" t="e">
        <f t="shared" si="202"/>
        <v>#N/A</v>
      </c>
      <c r="K481" t="e">
        <f t="shared" si="203"/>
        <v>#N/A</v>
      </c>
      <c r="L481" t="e">
        <f t="shared" si="204"/>
        <v>#N/A</v>
      </c>
      <c r="M481" t="e">
        <f t="shared" si="205"/>
        <v>#N/A</v>
      </c>
      <c r="N481" t="e">
        <f t="shared" si="206"/>
        <v>#N/A</v>
      </c>
      <c r="O481">
        <f t="shared" si="207"/>
        <v>1.000481</v>
      </c>
      <c r="P481" t="str">
        <f>IF(OR($A481="",INDEX(games!$H:$H,ROW())=""),"",INDEX(games!$H:$H,ROW()))</f>
        <v/>
      </c>
      <c r="Q481" t="str">
        <f t="shared" si="208"/>
        <v/>
      </c>
      <c r="T481">
        <f t="shared" si="209"/>
        <v>2015</v>
      </c>
      <c r="U481">
        <f t="shared" si="210"/>
        <v>2016</v>
      </c>
      <c r="V481">
        <f t="shared" si="211"/>
        <v>1</v>
      </c>
      <c r="W481" t="str">
        <f>IF(TRIM(INDEX(connections!$A:$A,ROW()))="","",TRIM(INDEX(connections!$A:$A,ROW())))</f>
        <v>Nuclear Throne</v>
      </c>
      <c r="X481" t="str">
        <f>IF($W481="","",TRIM(INDEX(connections!$B:$B,ROW())))</f>
        <v>Enter the Gungeon</v>
      </c>
      <c r="Y481">
        <f t="shared" si="212"/>
        <v>549</v>
      </c>
      <c r="Z481">
        <f t="shared" si="213"/>
        <v>282</v>
      </c>
      <c r="AA481" t="str">
        <f t="shared" si="214"/>
        <v>Yes</v>
      </c>
      <c r="AB481" t="str">
        <f t="shared" si="215"/>
        <v>Yes</v>
      </c>
      <c r="AC481">
        <f t="shared" si="216"/>
        <v>1</v>
      </c>
      <c r="AD481">
        <f t="shared" si="217"/>
        <v>0</v>
      </c>
      <c r="AE481" t="str">
        <f t="shared" si="218"/>
        <v/>
      </c>
      <c r="AG481">
        <f t="shared" si="219"/>
        <v>0</v>
      </c>
      <c r="AH481" t="str">
        <f t="shared" si="220"/>
        <v/>
      </c>
      <c r="AI481" t="str">
        <f t="shared" si="221"/>
        <v/>
      </c>
      <c r="AJ481" t="str">
        <f t="shared" si="222"/>
        <v/>
      </c>
      <c r="AK481" t="str">
        <f t="shared" si="223"/>
        <v/>
      </c>
      <c r="AL481" t="str">
        <f>IF($A481="","",INDEX(games!$J:$J,ROW())&amp;"")</f>
        <v>https://store.steampowered.com/app/2334170/Metal_Bringer/</v>
      </c>
    </row>
    <row r="482" spans="1:38" x14ac:dyDescent="0.25">
      <c r="A482" t="str">
        <f>IF(TRIM(INDEX(games!$A:$A,ROW()))="","",TRIM(INDEX(games!$A:$A,ROW())))</f>
        <v>Metal Slug Tactics</v>
      </c>
      <c r="B482">
        <f>IF(OR($A482="",INDEX(games!$B:$B,ROW())=""),"",INDEX(games!$B:$B,ROW()))</f>
        <v>2024</v>
      </c>
      <c r="C482" t="str">
        <f>IF(OR($A482="",INDEX(games!$C:$C,ROW())=""),"",INDEX(games!$C:$C,ROW()))</f>
        <v>Strategy</v>
      </c>
      <c r="D482">
        <f t="shared" si="196"/>
        <v>1</v>
      </c>
      <c r="E482">
        <f t="shared" si="197"/>
        <v>2</v>
      </c>
      <c r="F482">
        <f t="shared" si="198"/>
        <v>6</v>
      </c>
      <c r="G482" t="e">
        <f t="shared" si="199"/>
        <v>#N/A</v>
      </c>
      <c r="H482" t="e">
        <f t="shared" si="200"/>
        <v>#N/A</v>
      </c>
      <c r="I482">
        <f t="shared" si="201"/>
        <v>2024</v>
      </c>
      <c r="J482">
        <f t="shared" si="202"/>
        <v>2.1379999999999999</v>
      </c>
      <c r="K482" t="e">
        <f t="shared" si="203"/>
        <v>#N/A</v>
      </c>
      <c r="L482" t="e">
        <f t="shared" si="204"/>
        <v>#N/A</v>
      </c>
      <c r="M482" t="e">
        <f t="shared" si="205"/>
        <v>#N/A</v>
      </c>
      <c r="N482" t="e">
        <f t="shared" si="206"/>
        <v>#N/A</v>
      </c>
      <c r="O482">
        <f t="shared" si="207"/>
        <v>1.0004820000000001</v>
      </c>
      <c r="P482" t="str">
        <f>IF(OR($A482="",INDEX(games!$H:$H,ROW())=""),"",INDEX(games!$H:$H,ROW()))</f>
        <v>Yes</v>
      </c>
      <c r="Q482">
        <f t="shared" si="208"/>
        <v>1.0004820000000001</v>
      </c>
      <c r="T482">
        <f t="shared" si="209"/>
        <v>2008</v>
      </c>
      <c r="U482">
        <f t="shared" si="210"/>
        <v>2016</v>
      </c>
      <c r="V482">
        <f t="shared" si="211"/>
        <v>8</v>
      </c>
      <c r="W482" t="str">
        <f>IF(TRIM(INDEX(connections!$A:$A,ROW()))="","",TRIM(INDEX(connections!$A:$A,ROW())))</f>
        <v>Spelunky Classic</v>
      </c>
      <c r="X482" t="str">
        <f>IF($W482="","",TRIM(INDEX(connections!$B:$B,ROW())))</f>
        <v>Enter the Gungeon</v>
      </c>
      <c r="Y482">
        <f t="shared" si="212"/>
        <v>763</v>
      </c>
      <c r="Z482">
        <f t="shared" si="213"/>
        <v>282</v>
      </c>
      <c r="AA482" t="str">
        <f t="shared" si="214"/>
        <v>Yes</v>
      </c>
      <c r="AB482" t="str">
        <f t="shared" si="215"/>
        <v>Yes</v>
      </c>
      <c r="AC482">
        <f t="shared" si="216"/>
        <v>1</v>
      </c>
      <c r="AD482">
        <f t="shared" si="217"/>
        <v>0</v>
      </c>
      <c r="AE482" t="str">
        <f t="shared" si="218"/>
        <v/>
      </c>
      <c r="AG482">
        <f t="shared" si="219"/>
        <v>1</v>
      </c>
      <c r="AH482" t="str">
        <f t="shared" si="220"/>
        <v>Yes</v>
      </c>
      <c r="AI482">
        <f t="shared" si="221"/>
        <v>1</v>
      </c>
      <c r="AJ482">
        <f t="shared" si="222"/>
        <v>1.0004820000000001</v>
      </c>
      <c r="AK482" t="str">
        <f t="shared" si="223"/>
        <v/>
      </c>
      <c r="AL482" t="str">
        <f>IF($A482="","",INDEX(games!$J:$J,ROW())&amp;"")</f>
        <v>https://store.steampowered.com/app/1590760/Metal_Slug_Tactics/</v>
      </c>
    </row>
    <row r="483" spans="1:38" x14ac:dyDescent="0.25">
      <c r="A483" t="str">
        <f>IF(TRIM(INDEX(games!$A:$A,ROW()))="","",TRIM(INDEX(games!$A:$A,ROW())))</f>
        <v>Metal Unit</v>
      </c>
      <c r="B483">
        <f>IF(OR($A483="",INDEX(games!$B:$B,ROW())=""),"",INDEX(games!$B:$B,ROW()))</f>
        <v>2020</v>
      </c>
      <c r="C483" t="str">
        <f>IF(OR($A483="",INDEX(games!$C:$C,ROW())=""),"",INDEX(games!$C:$C,ROW()))</f>
        <v>Action</v>
      </c>
      <c r="D483">
        <f t="shared" si="196"/>
        <v>1</v>
      </c>
      <c r="E483">
        <f t="shared" si="197"/>
        <v>1</v>
      </c>
      <c r="F483">
        <f t="shared" si="198"/>
        <v>7</v>
      </c>
      <c r="G483">
        <f t="shared" si="199"/>
        <v>2020</v>
      </c>
      <c r="H483">
        <f t="shared" si="200"/>
        <v>1.161</v>
      </c>
      <c r="I483" t="e">
        <f t="shared" si="201"/>
        <v>#N/A</v>
      </c>
      <c r="J483" t="e">
        <f t="shared" si="202"/>
        <v>#N/A</v>
      </c>
      <c r="K483" t="e">
        <f t="shared" si="203"/>
        <v>#N/A</v>
      </c>
      <c r="L483" t="e">
        <f t="shared" si="204"/>
        <v>#N/A</v>
      </c>
      <c r="M483" t="e">
        <f t="shared" si="205"/>
        <v>#N/A</v>
      </c>
      <c r="N483" t="e">
        <f t="shared" si="206"/>
        <v>#N/A</v>
      </c>
      <c r="O483">
        <f t="shared" si="207"/>
        <v>1.000483</v>
      </c>
      <c r="P483" t="str">
        <f>IF(OR($A483="",INDEX(games!$H:$H,ROW())=""),"",INDEX(games!$H:$H,ROW()))</f>
        <v>Yes</v>
      </c>
      <c r="Q483">
        <f t="shared" si="208"/>
        <v>1.000483</v>
      </c>
      <c r="T483">
        <f t="shared" si="209"/>
        <v>2011</v>
      </c>
      <c r="U483">
        <f t="shared" si="210"/>
        <v>2016</v>
      </c>
      <c r="V483">
        <f t="shared" si="211"/>
        <v>5</v>
      </c>
      <c r="W483" t="str">
        <f>IF(TRIM(INDEX(connections!$A:$A,ROW()))="","",TRIM(INDEX(connections!$A:$A,ROW())))</f>
        <v>The Binding of Isaac</v>
      </c>
      <c r="X483" t="str">
        <f>IF($W483="","",TRIM(INDEX(connections!$B:$B,ROW())))</f>
        <v>Enter the Gungeon</v>
      </c>
      <c r="Y483">
        <f t="shared" si="212"/>
        <v>824</v>
      </c>
      <c r="Z483">
        <f t="shared" si="213"/>
        <v>282</v>
      </c>
      <c r="AA483" t="str">
        <f t="shared" si="214"/>
        <v>Yes</v>
      </c>
      <c r="AB483" t="str">
        <f t="shared" si="215"/>
        <v>Yes</v>
      </c>
      <c r="AC483">
        <f t="shared" si="216"/>
        <v>1</v>
      </c>
      <c r="AD483">
        <f t="shared" si="217"/>
        <v>0</v>
      </c>
      <c r="AE483" t="str">
        <f t="shared" si="218"/>
        <v/>
      </c>
      <c r="AG483">
        <f t="shared" si="219"/>
        <v>1</v>
      </c>
      <c r="AH483" t="str">
        <f t="shared" si="220"/>
        <v>Yes</v>
      </c>
      <c r="AI483">
        <f t="shared" si="221"/>
        <v>1</v>
      </c>
      <c r="AJ483">
        <f t="shared" si="222"/>
        <v>1.000483</v>
      </c>
      <c r="AK483" t="str">
        <f t="shared" si="223"/>
        <v/>
      </c>
      <c r="AL483" t="str">
        <f>IF($A483="","",INDEX(games!$J:$J,ROW())&amp;"")</f>
        <v>https://store.steampowered.com/app/1173200/Metal_Unit/</v>
      </c>
    </row>
    <row r="484" spans="1:38" x14ac:dyDescent="0.25">
      <c r="A484" t="str">
        <f>IF(TRIM(INDEX(games!$A:$A,ROW()))="","",TRIM(INDEX(games!$A:$A,ROW())))</f>
        <v>Metallic Child</v>
      </c>
      <c r="B484">
        <f>IF(OR($A484="",INDEX(games!$B:$B,ROW())=""),"",INDEX(games!$B:$B,ROW()))</f>
        <v>2021</v>
      </c>
      <c r="C484" t="str">
        <f>IF(OR($A484="",INDEX(games!$C:$C,ROW())=""),"",INDEX(games!$C:$C,ROW()))</f>
        <v>Action</v>
      </c>
      <c r="D484">
        <f t="shared" si="196"/>
        <v>1</v>
      </c>
      <c r="E484">
        <f t="shared" si="197"/>
        <v>1</v>
      </c>
      <c r="F484">
        <f t="shared" si="198"/>
        <v>8</v>
      </c>
      <c r="G484">
        <f t="shared" si="199"/>
        <v>2021</v>
      </c>
      <c r="H484">
        <f t="shared" si="200"/>
        <v>1.1839999999999999</v>
      </c>
      <c r="I484" t="e">
        <f t="shared" si="201"/>
        <v>#N/A</v>
      </c>
      <c r="J484" t="e">
        <f t="shared" si="202"/>
        <v>#N/A</v>
      </c>
      <c r="K484" t="e">
        <f t="shared" si="203"/>
        <v>#N/A</v>
      </c>
      <c r="L484" t="e">
        <f t="shared" si="204"/>
        <v>#N/A</v>
      </c>
      <c r="M484" t="e">
        <f t="shared" si="205"/>
        <v>#N/A</v>
      </c>
      <c r="N484" t="e">
        <f t="shared" si="206"/>
        <v>#N/A</v>
      </c>
      <c r="O484">
        <f t="shared" si="207"/>
        <v>1.0004839999999999</v>
      </c>
      <c r="P484" t="str">
        <f>IF(OR($A484="",INDEX(games!$H:$H,ROW())=""),"",INDEX(games!$H:$H,ROW()))</f>
        <v>Yes</v>
      </c>
      <c r="Q484">
        <f t="shared" si="208"/>
        <v>1.0004839999999999</v>
      </c>
      <c r="T484">
        <f t="shared" si="209"/>
        <v>2009</v>
      </c>
      <c r="U484">
        <f t="shared" si="210"/>
        <v>2025</v>
      </c>
      <c r="V484">
        <f t="shared" si="211"/>
        <v>16</v>
      </c>
      <c r="W484" t="str">
        <f>IF(TRIM(INDEX(connections!$A:$A,ROW()))="","",TRIM(INDEX(connections!$A:$A,ROW())))</f>
        <v>Brogue</v>
      </c>
      <c r="X484" t="str">
        <f>IF($W484="","",TRIM(INDEX(connections!$B:$B,ROW())))</f>
        <v>Escape The Mad Empire</v>
      </c>
      <c r="Y484">
        <f t="shared" si="212"/>
        <v>99</v>
      </c>
      <c r="Z484">
        <f t="shared" si="213"/>
        <v>283</v>
      </c>
      <c r="AA484" t="str">
        <f t="shared" si="214"/>
        <v>Yes</v>
      </c>
      <c r="AB484" t="str">
        <f t="shared" si="215"/>
        <v/>
      </c>
      <c r="AC484" t="str">
        <f t="shared" si="216"/>
        <v/>
      </c>
      <c r="AD484">
        <f t="shared" si="217"/>
        <v>1</v>
      </c>
      <c r="AE484" t="str">
        <f t="shared" si="218"/>
        <v/>
      </c>
      <c r="AG484">
        <f t="shared" si="219"/>
        <v>1</v>
      </c>
      <c r="AH484" t="str">
        <f t="shared" si="220"/>
        <v>Yes</v>
      </c>
      <c r="AI484">
        <f t="shared" si="221"/>
        <v>1</v>
      </c>
      <c r="AJ484">
        <f t="shared" si="222"/>
        <v>1.0004839999999999</v>
      </c>
      <c r="AK484" t="str">
        <f t="shared" si="223"/>
        <v/>
      </c>
      <c r="AL484" t="str">
        <f>IF($A484="","",INDEX(games!$J:$J,ROW())&amp;"")</f>
        <v>https://store.steampowered.com/app/1490610/METALLIC_CHILD/</v>
      </c>
    </row>
    <row r="485" spans="1:38" x14ac:dyDescent="0.25">
      <c r="A485" t="str">
        <f>IF(TRIM(INDEX(games!$A:$A,ROW()))="","",TRIM(INDEX(games!$A:$A,ROW())))</f>
        <v>Mewgenics</v>
      </c>
      <c r="B485">
        <f>IF(OR($A485="",INDEX(games!$B:$B,ROW())=""),"",INDEX(games!$B:$B,ROW()))</f>
        <v>2026</v>
      </c>
      <c r="C485" t="str">
        <f>IF(OR($A485="",INDEX(games!$C:$C,ROW())=""),"",INDEX(games!$C:$C,ROW()))</f>
        <v>Strategy</v>
      </c>
      <c r="D485">
        <f t="shared" si="196"/>
        <v>2</v>
      </c>
      <c r="E485">
        <f t="shared" si="197"/>
        <v>2</v>
      </c>
      <c r="F485">
        <f t="shared" si="198"/>
        <v>9</v>
      </c>
      <c r="G485" t="e">
        <f t="shared" si="199"/>
        <v>#N/A</v>
      </c>
      <c r="H485" t="e">
        <f t="shared" si="200"/>
        <v>#N/A</v>
      </c>
      <c r="I485">
        <f t="shared" si="201"/>
        <v>2026</v>
      </c>
      <c r="J485">
        <f t="shared" si="202"/>
        <v>2.2069999999999999</v>
      </c>
      <c r="K485" t="e">
        <f t="shared" si="203"/>
        <v>#N/A</v>
      </c>
      <c r="L485" t="e">
        <f t="shared" si="204"/>
        <v>#N/A</v>
      </c>
      <c r="M485" t="e">
        <f t="shared" si="205"/>
        <v>#N/A</v>
      </c>
      <c r="N485" t="e">
        <f t="shared" si="206"/>
        <v>#N/A</v>
      </c>
      <c r="O485">
        <f t="shared" si="207"/>
        <v>2.0004849999999998</v>
      </c>
      <c r="P485" t="str">
        <f>IF(OR($A485="",INDEX(games!$H:$H,ROW())=""),"",INDEX(games!$H:$H,ROW()))</f>
        <v>Yes</v>
      </c>
      <c r="Q485">
        <f t="shared" si="208"/>
        <v>2.0004849999999998</v>
      </c>
      <c r="T485">
        <f t="shared" si="209"/>
        <v>2015</v>
      </c>
      <c r="U485">
        <f t="shared" si="210"/>
        <v>2025</v>
      </c>
      <c r="V485">
        <f t="shared" si="211"/>
        <v>10</v>
      </c>
      <c r="W485" t="str">
        <f>IF(TRIM(INDEX(connections!$A:$A,ROW()))="","",TRIM(INDEX(connections!$A:$A,ROW())))</f>
        <v>Darkest Dungeon</v>
      </c>
      <c r="X485" t="str">
        <f>IF($W485="","",TRIM(INDEX(connections!$B:$B,ROW())))</f>
        <v>Escape The Mad Empire</v>
      </c>
      <c r="Y485">
        <f t="shared" si="212"/>
        <v>184</v>
      </c>
      <c r="Z485">
        <f t="shared" si="213"/>
        <v>283</v>
      </c>
      <c r="AA485" t="str">
        <f t="shared" si="214"/>
        <v>Yes</v>
      </c>
      <c r="AB485" t="str">
        <f t="shared" si="215"/>
        <v/>
      </c>
      <c r="AC485" t="str">
        <f t="shared" si="216"/>
        <v/>
      </c>
      <c r="AD485">
        <f t="shared" si="217"/>
        <v>0</v>
      </c>
      <c r="AE485" t="str">
        <f t="shared" si="218"/>
        <v/>
      </c>
      <c r="AG485">
        <f t="shared" si="219"/>
        <v>2</v>
      </c>
      <c r="AH485" t="str">
        <f t="shared" si="220"/>
        <v>Yes</v>
      </c>
      <c r="AI485">
        <f t="shared" si="221"/>
        <v>2</v>
      </c>
      <c r="AJ485">
        <f t="shared" si="222"/>
        <v>2.0004849999999998</v>
      </c>
      <c r="AK485" t="str">
        <f t="shared" si="223"/>
        <v/>
      </c>
      <c r="AL485" t="str">
        <f>IF($A485="","",INDEX(games!$J:$J,ROW())&amp;"")</f>
        <v>https://store.steampowered.com/app/686060/Mewgenics/</v>
      </c>
    </row>
    <row r="486" spans="1:38" x14ac:dyDescent="0.25">
      <c r="A486" t="str">
        <f>IF(TRIM(INDEX(games!$A:$A,ROW()))="","",TRIM(INDEX(games!$A:$A,ROW())))</f>
        <v>Million Depth</v>
      </c>
      <c r="B486">
        <f>IF(OR($A486="",INDEX(games!$B:$B,ROW())=""),"",INDEX(games!$B:$B,ROW()))</f>
        <v>2025</v>
      </c>
      <c r="C486" t="str">
        <f>IF(OR($A486="",INDEX(games!$C:$C,ROW())=""),"",INDEX(games!$C:$C,ROW()))</f>
        <v>Action</v>
      </c>
      <c r="D486">
        <f t="shared" si="196"/>
        <v>1</v>
      </c>
      <c r="E486">
        <f t="shared" si="197"/>
        <v>1</v>
      </c>
      <c r="F486">
        <f t="shared" si="198"/>
        <v>10</v>
      </c>
      <c r="G486">
        <f t="shared" si="199"/>
        <v>2025</v>
      </c>
      <c r="H486">
        <f t="shared" si="200"/>
        <v>1.23</v>
      </c>
      <c r="I486" t="e">
        <f t="shared" si="201"/>
        <v>#N/A</v>
      </c>
      <c r="J486" t="e">
        <f t="shared" si="202"/>
        <v>#N/A</v>
      </c>
      <c r="K486" t="e">
        <f t="shared" si="203"/>
        <v>#N/A</v>
      </c>
      <c r="L486" t="e">
        <f t="shared" si="204"/>
        <v>#N/A</v>
      </c>
      <c r="M486" t="e">
        <f t="shared" si="205"/>
        <v>#N/A</v>
      </c>
      <c r="N486" t="e">
        <f t="shared" si="206"/>
        <v>#N/A</v>
      </c>
      <c r="O486">
        <f t="shared" si="207"/>
        <v>1.000486</v>
      </c>
      <c r="P486" t="str">
        <f>IF(OR($A486="",INDEX(games!$H:$H,ROW())=""),"",INDEX(games!$H:$H,ROW()))</f>
        <v/>
      </c>
      <c r="Q486" t="str">
        <f t="shared" si="208"/>
        <v/>
      </c>
      <c r="T486">
        <f t="shared" si="209"/>
        <v>1996</v>
      </c>
      <c r="U486">
        <f t="shared" si="210"/>
        <v>2025</v>
      </c>
      <c r="V486">
        <f t="shared" si="211"/>
        <v>29</v>
      </c>
      <c r="W486" t="str">
        <f>IF(TRIM(INDEX(connections!$A:$A,ROW()))="","",TRIM(INDEX(connections!$A:$A,ROW())))</f>
        <v>Diablo</v>
      </c>
      <c r="X486" t="str">
        <f>IF($W486="","",TRIM(INDEX(connections!$B:$B,ROW())))</f>
        <v>Escape The Mad Empire</v>
      </c>
      <c r="Y486">
        <f t="shared" si="212"/>
        <v>217</v>
      </c>
      <c r="Z486">
        <f t="shared" si="213"/>
        <v>283</v>
      </c>
      <c r="AA486" t="str">
        <f t="shared" si="214"/>
        <v>Yes</v>
      </c>
      <c r="AB486" t="str">
        <f t="shared" si="215"/>
        <v/>
      </c>
      <c r="AC486" t="str">
        <f t="shared" si="216"/>
        <v/>
      </c>
      <c r="AD486">
        <f t="shared" si="217"/>
        <v>1</v>
      </c>
      <c r="AE486" t="str">
        <f t="shared" si="218"/>
        <v/>
      </c>
      <c r="AG486">
        <f t="shared" si="219"/>
        <v>1</v>
      </c>
      <c r="AH486" t="str">
        <f t="shared" si="220"/>
        <v/>
      </c>
      <c r="AI486" t="str">
        <f t="shared" si="221"/>
        <v/>
      </c>
      <c r="AJ486" t="str">
        <f t="shared" si="222"/>
        <v/>
      </c>
      <c r="AK486">
        <f t="shared" si="223"/>
        <v>1.000486</v>
      </c>
      <c r="AL486" t="str">
        <f>IF($A486="","",INDEX(games!$J:$J,ROW())&amp;"")</f>
        <v/>
      </c>
    </row>
    <row r="487" spans="1:38" x14ac:dyDescent="0.25">
      <c r="A487" t="str">
        <f>IF(TRIM(INDEX(games!$A:$A,ROW()))="","",TRIM(INDEX(games!$A:$A,ROW())))</f>
        <v>Mimic Logic</v>
      </c>
      <c r="B487">
        <f>IF(OR($A487="",INDEX(games!$B:$B,ROW())=""),"",INDEX(games!$B:$B,ROW()))</f>
        <v>2024</v>
      </c>
      <c r="C487" t="str">
        <f>IF(OR($A487="",INDEX(games!$C:$C,ROW())=""),"",INDEX(games!$C:$C,ROW()))</f>
        <v>Strategy</v>
      </c>
      <c r="D487">
        <f t="shared" si="196"/>
        <v>1</v>
      </c>
      <c r="E487">
        <f t="shared" si="197"/>
        <v>2</v>
      </c>
      <c r="F487">
        <f t="shared" si="198"/>
        <v>11</v>
      </c>
      <c r="G487" t="e">
        <f t="shared" si="199"/>
        <v>#N/A</v>
      </c>
      <c r="H487" t="e">
        <f t="shared" si="200"/>
        <v>#N/A</v>
      </c>
      <c r="I487">
        <f t="shared" si="201"/>
        <v>2024</v>
      </c>
      <c r="J487">
        <f t="shared" si="202"/>
        <v>2.2530000000000001</v>
      </c>
      <c r="K487" t="e">
        <f t="shared" si="203"/>
        <v>#N/A</v>
      </c>
      <c r="L487" t="e">
        <f t="shared" si="204"/>
        <v>#N/A</v>
      </c>
      <c r="M487" t="e">
        <f t="shared" si="205"/>
        <v>#N/A</v>
      </c>
      <c r="N487" t="e">
        <f t="shared" si="206"/>
        <v>#N/A</v>
      </c>
      <c r="O487">
        <f t="shared" si="207"/>
        <v>1.0004869999999999</v>
      </c>
      <c r="P487" t="str">
        <f>IF(OR($A487="",INDEX(games!$H:$H,ROW())=""),"",INDEX(games!$H:$H,ROW()))</f>
        <v>Yes</v>
      </c>
      <c r="Q487">
        <f t="shared" si="208"/>
        <v>1.0004869999999999</v>
      </c>
      <c r="T487">
        <f t="shared" si="209"/>
        <v>2016</v>
      </c>
      <c r="U487">
        <f t="shared" si="210"/>
        <v>2025</v>
      </c>
      <c r="V487">
        <f t="shared" si="211"/>
        <v>9</v>
      </c>
      <c r="W487" t="str">
        <f>IF(TRIM(INDEX(connections!$A:$A,ROW()))="","",TRIM(INDEX(connections!$A:$A,ROW())))</f>
        <v>Enter the Gungeon</v>
      </c>
      <c r="X487" t="str">
        <f>IF($W487="","",TRIM(INDEX(connections!$B:$B,ROW())))</f>
        <v>Escape The Mad Empire</v>
      </c>
      <c r="Y487">
        <f t="shared" si="212"/>
        <v>282</v>
      </c>
      <c r="Z487">
        <f t="shared" si="213"/>
        <v>283</v>
      </c>
      <c r="AA487" t="str">
        <f t="shared" si="214"/>
        <v>Yes</v>
      </c>
      <c r="AB487" t="str">
        <f t="shared" si="215"/>
        <v/>
      </c>
      <c r="AC487" t="str">
        <f t="shared" si="216"/>
        <v/>
      </c>
      <c r="AD487">
        <f t="shared" si="217"/>
        <v>1</v>
      </c>
      <c r="AE487" t="str">
        <f t="shared" si="218"/>
        <v/>
      </c>
      <c r="AG487">
        <f t="shared" si="219"/>
        <v>0</v>
      </c>
      <c r="AH487" t="str">
        <f t="shared" si="220"/>
        <v/>
      </c>
      <c r="AI487" t="str">
        <f t="shared" si="221"/>
        <v/>
      </c>
      <c r="AJ487" t="str">
        <f t="shared" si="222"/>
        <v/>
      </c>
      <c r="AK487" t="str">
        <f t="shared" si="223"/>
        <v/>
      </c>
      <c r="AL487" t="str">
        <f>IF($A487="","",INDEX(games!$J:$J,ROW())&amp;"")</f>
        <v>https://store.steampowered.com/app/2455920/Mimic_Logic/</v>
      </c>
    </row>
    <row r="488" spans="1:38" x14ac:dyDescent="0.25">
      <c r="A488" t="str">
        <f>IF(TRIM(INDEX(games!$A:$A,ROW()))="","",TRIM(INDEX(games!$A:$A,ROW())))</f>
        <v>Miracle Chou Party: Sanae to Tenshi no Gensou Labyrinth</v>
      </c>
      <c r="B488">
        <f>IF(OR($A488="",INDEX(games!$B:$B,ROW())=""),"",INDEX(games!$B:$B,ROW()))</f>
        <v>2012</v>
      </c>
      <c r="C488" t="str">
        <f>IF(OR($A488="",INDEX(games!$C:$C,ROW())=""),"",INDEX(games!$C:$C,ROW()))</f>
        <v>Traditional</v>
      </c>
      <c r="D488">
        <f t="shared" si="196"/>
        <v>2</v>
      </c>
      <c r="E488">
        <f t="shared" si="197"/>
        <v>4</v>
      </c>
      <c r="F488">
        <f t="shared" si="198"/>
        <v>12</v>
      </c>
      <c r="G488" t="e">
        <f t="shared" si="199"/>
        <v>#N/A</v>
      </c>
      <c r="H488" t="e">
        <f t="shared" si="200"/>
        <v>#N/A</v>
      </c>
      <c r="I488" t="e">
        <f t="shared" si="201"/>
        <v>#N/A</v>
      </c>
      <c r="J488" t="e">
        <f t="shared" si="202"/>
        <v>#N/A</v>
      </c>
      <c r="K488" t="e">
        <f t="shared" si="203"/>
        <v>#N/A</v>
      </c>
      <c r="L488" t="e">
        <f t="shared" si="204"/>
        <v>#N/A</v>
      </c>
      <c r="M488">
        <f t="shared" si="205"/>
        <v>2012</v>
      </c>
      <c r="N488">
        <f t="shared" si="206"/>
        <v>4.2759999999999998</v>
      </c>
      <c r="O488">
        <f t="shared" si="207"/>
        <v>2.0004879999999998</v>
      </c>
      <c r="P488" t="str">
        <f>IF(OR($A488="",INDEX(games!$H:$H,ROW())=""),"",INDEX(games!$H:$H,ROW()))</f>
        <v/>
      </c>
      <c r="Q488" t="str">
        <f t="shared" si="208"/>
        <v/>
      </c>
      <c r="T488">
        <f t="shared" si="209"/>
        <v>2018</v>
      </c>
      <c r="U488">
        <f t="shared" si="210"/>
        <v>2025</v>
      </c>
      <c r="V488">
        <f t="shared" si="211"/>
        <v>7</v>
      </c>
      <c r="W488" t="str">
        <f>IF(TRIM(INDEX(connections!$A:$A,ROW()))="","",TRIM(INDEX(connections!$A:$A,ROW())))</f>
        <v>Heroes of Hammerwatch</v>
      </c>
      <c r="X488" t="str">
        <f>IF($W488="","",TRIM(INDEX(connections!$B:$B,ROW())))</f>
        <v>Escape The Mad Empire</v>
      </c>
      <c r="Y488">
        <f t="shared" si="212"/>
        <v>382</v>
      </c>
      <c r="Z488">
        <f t="shared" si="213"/>
        <v>283</v>
      </c>
      <c r="AA488" t="str">
        <f t="shared" si="214"/>
        <v>Yes</v>
      </c>
      <c r="AB488" t="str">
        <f t="shared" si="215"/>
        <v/>
      </c>
      <c r="AC488" t="str">
        <f t="shared" si="216"/>
        <v/>
      </c>
      <c r="AD488">
        <f t="shared" si="217"/>
        <v>1</v>
      </c>
      <c r="AE488" t="str">
        <f t="shared" si="218"/>
        <v/>
      </c>
      <c r="AG488">
        <f t="shared" si="219"/>
        <v>0</v>
      </c>
      <c r="AH488" t="str">
        <f t="shared" si="220"/>
        <v/>
      </c>
      <c r="AI488" t="str">
        <f t="shared" si="221"/>
        <v/>
      </c>
      <c r="AJ488" t="str">
        <f t="shared" si="222"/>
        <v/>
      </c>
      <c r="AK488" t="str">
        <f t="shared" si="223"/>
        <v/>
      </c>
      <c r="AL488" t="str">
        <f>IF($A488="","",INDEX(games!$J:$J,ROW())&amp;"")</f>
        <v/>
      </c>
    </row>
    <row r="489" spans="1:38" x14ac:dyDescent="0.25">
      <c r="A489" t="str">
        <f>IF(TRIM(INDEX(games!$A:$A,ROW()))="","",TRIM(INDEX(games!$A:$A,ROW())))</f>
        <v>Miracle Party: Fushigi no Gensoukyou 2</v>
      </c>
      <c r="B489">
        <f>IF(OR($A489="",INDEX(games!$B:$B,ROW())=""),"",INDEX(games!$B:$B,ROW()))</f>
        <v>2011</v>
      </c>
      <c r="C489" t="str">
        <f>IF(OR($A489="",INDEX(games!$C:$C,ROW())=""),"",INDEX(games!$C:$C,ROW()))</f>
        <v>Traditional</v>
      </c>
      <c r="D489">
        <f t="shared" si="196"/>
        <v>3</v>
      </c>
      <c r="E489">
        <f t="shared" si="197"/>
        <v>4</v>
      </c>
      <c r="F489">
        <f t="shared" si="198"/>
        <v>13</v>
      </c>
      <c r="G489" t="e">
        <f t="shared" si="199"/>
        <v>#N/A</v>
      </c>
      <c r="H489" t="e">
        <f t="shared" si="200"/>
        <v>#N/A</v>
      </c>
      <c r="I489" t="e">
        <f t="shared" si="201"/>
        <v>#N/A</v>
      </c>
      <c r="J489" t="e">
        <f t="shared" si="202"/>
        <v>#N/A</v>
      </c>
      <c r="K489" t="e">
        <f t="shared" si="203"/>
        <v>#N/A</v>
      </c>
      <c r="L489" t="e">
        <f t="shared" si="204"/>
        <v>#N/A</v>
      </c>
      <c r="M489">
        <f t="shared" si="205"/>
        <v>2011</v>
      </c>
      <c r="N489">
        <f t="shared" si="206"/>
        <v>4.2990000000000004</v>
      </c>
      <c r="O489">
        <f t="shared" si="207"/>
        <v>3.000489</v>
      </c>
      <c r="P489" t="str">
        <f>IF(OR($A489="",INDEX(games!$H:$H,ROW())=""),"",INDEX(games!$H:$H,ROW()))</f>
        <v/>
      </c>
      <c r="Q489" t="str">
        <f t="shared" si="208"/>
        <v/>
      </c>
      <c r="T489">
        <f t="shared" si="209"/>
        <v>2020</v>
      </c>
      <c r="U489">
        <f t="shared" si="210"/>
        <v>2025</v>
      </c>
      <c r="V489">
        <f t="shared" si="211"/>
        <v>5</v>
      </c>
      <c r="W489" t="str">
        <f>IF(TRIM(INDEX(connections!$A:$A,ROW()))="","",TRIM(INDEX(connections!$A:$A,ROW())))</f>
        <v>Stoneshard</v>
      </c>
      <c r="X489" t="str">
        <f>IF($W489="","",TRIM(INDEX(connections!$B:$B,ROW())))</f>
        <v>Escape The Mad Empire</v>
      </c>
      <c r="Y489">
        <f t="shared" si="212"/>
        <v>781</v>
      </c>
      <c r="Z489">
        <f t="shared" si="213"/>
        <v>283</v>
      </c>
      <c r="AA489" t="str">
        <f t="shared" si="214"/>
        <v/>
      </c>
      <c r="AB489" t="str">
        <f t="shared" si="215"/>
        <v/>
      </c>
      <c r="AC489" t="str">
        <f t="shared" si="216"/>
        <v/>
      </c>
      <c r="AD489">
        <f t="shared" si="217"/>
        <v>1</v>
      </c>
      <c r="AE489" t="str">
        <f t="shared" si="218"/>
        <v/>
      </c>
      <c r="AG489">
        <f t="shared" si="219"/>
        <v>0</v>
      </c>
      <c r="AH489" t="str">
        <f t="shared" si="220"/>
        <v/>
      </c>
      <c r="AI489" t="str">
        <f t="shared" si="221"/>
        <v/>
      </c>
      <c r="AJ489" t="str">
        <f t="shared" si="222"/>
        <v/>
      </c>
      <c r="AK489" t="str">
        <f t="shared" si="223"/>
        <v/>
      </c>
      <c r="AL489" t="str">
        <f>IF($A489="","",INDEX(games!$J:$J,ROW())&amp;"")</f>
        <v/>
      </c>
    </row>
    <row r="490" spans="1:38" x14ac:dyDescent="0.25">
      <c r="A490" t="str">
        <f>IF(TRIM(INDEX(games!$A:$A,ROW()))="","",TRIM(INDEX(games!$A:$A,ROW())))</f>
        <v>Mission: Thunderbolt</v>
      </c>
      <c r="B490">
        <f>IF(OR($A490="",INDEX(games!$B:$B,ROW())=""),"",INDEX(games!$B:$B,ROW()))</f>
        <v>1987</v>
      </c>
      <c r="C490" t="str">
        <f>IF(OR($A490="",INDEX(games!$C:$C,ROW())=""),"",INDEX(games!$C:$C,ROW()))</f>
        <v>Traditional</v>
      </c>
      <c r="D490">
        <f t="shared" si="196"/>
        <v>1</v>
      </c>
      <c r="E490">
        <f t="shared" si="197"/>
        <v>4</v>
      </c>
      <c r="F490">
        <f t="shared" si="198"/>
        <v>14</v>
      </c>
      <c r="G490" t="e">
        <f t="shared" si="199"/>
        <v>#N/A</v>
      </c>
      <c r="H490" t="e">
        <f t="shared" si="200"/>
        <v>#N/A</v>
      </c>
      <c r="I490" t="e">
        <f t="shared" si="201"/>
        <v>#N/A</v>
      </c>
      <c r="J490" t="e">
        <f t="shared" si="202"/>
        <v>#N/A</v>
      </c>
      <c r="K490" t="e">
        <f t="shared" si="203"/>
        <v>#N/A</v>
      </c>
      <c r="L490" t="e">
        <f t="shared" si="204"/>
        <v>#N/A</v>
      </c>
      <c r="M490">
        <f t="shared" si="205"/>
        <v>1987</v>
      </c>
      <c r="N490">
        <f t="shared" si="206"/>
        <v>4.3220000000000001</v>
      </c>
      <c r="O490">
        <f t="shared" si="207"/>
        <v>1.0004900000000001</v>
      </c>
      <c r="P490" t="str">
        <f>IF(OR($A490="",INDEX(games!$H:$H,ROW())=""),"",INDEX(games!$H:$H,ROW()))</f>
        <v>Yes</v>
      </c>
      <c r="Q490">
        <f t="shared" si="208"/>
        <v>1.0004900000000001</v>
      </c>
      <c r="T490">
        <f t="shared" si="209"/>
        <v>2000</v>
      </c>
      <c r="U490">
        <f t="shared" si="210"/>
        <v>2004</v>
      </c>
      <c r="V490">
        <f t="shared" si="211"/>
        <v>4</v>
      </c>
      <c r="W490" t="str">
        <f>IF(TRIM(INDEX(connections!$A:$A,ROW()))="","",TRIM(INDEX(connections!$A:$A,ROW())))</f>
        <v>The Dungeon RPG</v>
      </c>
      <c r="X490" t="str">
        <f>IF($W490="","",TRIM(INDEX(connections!$B:$B,ROW())))</f>
        <v>Eternal Quest</v>
      </c>
      <c r="Y490">
        <f t="shared" si="212"/>
        <v>827</v>
      </c>
      <c r="Z490">
        <f t="shared" si="213"/>
        <v>284</v>
      </c>
      <c r="AA490" t="str">
        <f t="shared" si="214"/>
        <v>Yes</v>
      </c>
      <c r="AB490" t="str">
        <f t="shared" si="215"/>
        <v>Yes</v>
      </c>
      <c r="AC490">
        <f t="shared" si="216"/>
        <v>1</v>
      </c>
      <c r="AD490">
        <f t="shared" si="217"/>
        <v>0</v>
      </c>
      <c r="AE490" t="str">
        <f t="shared" si="218"/>
        <v/>
      </c>
      <c r="AG490">
        <f t="shared" si="219"/>
        <v>1</v>
      </c>
      <c r="AH490" t="str">
        <f t="shared" si="220"/>
        <v>Yes</v>
      </c>
      <c r="AI490">
        <f t="shared" si="221"/>
        <v>1</v>
      </c>
      <c r="AJ490">
        <f t="shared" si="222"/>
        <v>1.0004900000000001</v>
      </c>
      <c r="AK490" t="str">
        <f t="shared" si="223"/>
        <v/>
      </c>
      <c r="AL490" t="str">
        <f>IF($A490="","",INDEX(games!$J:$J,ROW())&amp;"")</f>
        <v/>
      </c>
    </row>
    <row r="491" spans="1:38" x14ac:dyDescent="0.25">
      <c r="A491" t="str">
        <f>IF(TRIM(INDEX(games!$A:$A,ROW()))="","",TRIM(INDEX(games!$A:$A,ROW())))</f>
        <v>Mistrogue: Mist and the Living Dungeons</v>
      </c>
      <c r="B491">
        <f>IF(OR($A491="",INDEX(games!$B:$B,ROW())=""),"",INDEX(games!$B:$B,ROW()))</f>
        <v>2023</v>
      </c>
      <c r="C491" t="str">
        <f>IF(OR($A491="",INDEX(games!$C:$C,ROW())=""),"",INDEX(games!$C:$C,ROW()))</f>
        <v>Action</v>
      </c>
      <c r="D491">
        <f t="shared" si="196"/>
        <v>1</v>
      </c>
      <c r="E491">
        <f t="shared" si="197"/>
        <v>1</v>
      </c>
      <c r="F491">
        <f t="shared" si="198"/>
        <v>15</v>
      </c>
      <c r="G491">
        <f t="shared" si="199"/>
        <v>2023</v>
      </c>
      <c r="H491">
        <f t="shared" si="200"/>
        <v>1.345</v>
      </c>
      <c r="I491" t="e">
        <f t="shared" si="201"/>
        <v>#N/A</v>
      </c>
      <c r="J491" t="e">
        <f t="shared" si="202"/>
        <v>#N/A</v>
      </c>
      <c r="K491" t="e">
        <f t="shared" si="203"/>
        <v>#N/A</v>
      </c>
      <c r="L491" t="e">
        <f t="shared" si="204"/>
        <v>#N/A</v>
      </c>
      <c r="M491" t="e">
        <f t="shared" si="205"/>
        <v>#N/A</v>
      </c>
      <c r="N491" t="e">
        <f t="shared" si="206"/>
        <v>#N/A</v>
      </c>
      <c r="O491">
        <f t="shared" si="207"/>
        <v>1.000491</v>
      </c>
      <c r="P491" t="str">
        <f>IF(OR($A491="",INDEX(games!$H:$H,ROW())=""),"",INDEX(games!$H:$H,ROW()))</f>
        <v>Yes</v>
      </c>
      <c r="Q491">
        <f t="shared" si="208"/>
        <v>1.000491</v>
      </c>
      <c r="T491">
        <f t="shared" si="209"/>
        <v>1993</v>
      </c>
      <c r="U491">
        <f t="shared" si="210"/>
        <v>2015</v>
      </c>
      <c r="V491">
        <f t="shared" si="211"/>
        <v>22</v>
      </c>
      <c r="W491" t="str">
        <f>IF(TRIM(INDEX(connections!$A:$A,ROW()))="","",TRIM(INDEX(connections!$A:$A,ROW())))</f>
        <v>Torneko's Great Adventure: Mystery Dungeon</v>
      </c>
      <c r="X491" t="str">
        <f>IF($W491="","",TRIM(INDEX(connections!$B:$B,ROW())))</f>
        <v>Etrian Mystery Dungeon</v>
      </c>
      <c r="Y491">
        <f t="shared" si="212"/>
        <v>863</v>
      </c>
      <c r="Z491">
        <f t="shared" si="213"/>
        <v>285</v>
      </c>
      <c r="AA491" t="str">
        <f t="shared" si="214"/>
        <v>Yes</v>
      </c>
      <c r="AB491" t="str">
        <f t="shared" si="215"/>
        <v/>
      </c>
      <c r="AC491" t="str">
        <f t="shared" si="216"/>
        <v/>
      </c>
      <c r="AD491">
        <f t="shared" si="217"/>
        <v>0</v>
      </c>
      <c r="AE491" t="str">
        <f t="shared" si="218"/>
        <v/>
      </c>
      <c r="AG491">
        <f t="shared" si="219"/>
        <v>1</v>
      </c>
      <c r="AH491" t="str">
        <f t="shared" si="220"/>
        <v>Yes</v>
      </c>
      <c r="AI491">
        <f t="shared" si="221"/>
        <v>1</v>
      </c>
      <c r="AJ491">
        <f t="shared" si="222"/>
        <v>1.000491</v>
      </c>
      <c r="AK491" t="str">
        <f t="shared" si="223"/>
        <v/>
      </c>
      <c r="AL491" t="str">
        <f>IF($A491="","",INDEX(games!$J:$J,ROW())&amp;"")</f>
        <v>https://store.steampowered.com/app/2102320/MISTROGUE_Mist_and_the_Living_Dungeons/</v>
      </c>
    </row>
    <row r="492" spans="1:38" x14ac:dyDescent="0.25">
      <c r="A492" t="str">
        <f>IF(TRIM(INDEX(games!$A:$A,ROW()))="","",TRIM(INDEX(games!$A:$A,ROW())))</f>
        <v>Mobmania</v>
      </c>
      <c r="B492">
        <f>IF(OR($A492="",INDEX(games!$B:$B,ROW())=""),"",INDEX(games!$B:$B,ROW()))</f>
        <v>2022</v>
      </c>
      <c r="C492" t="str">
        <f>IF(OR($A492="",INDEX(games!$C:$C,ROW())=""),"",INDEX(games!$C:$C,ROW()))</f>
        <v>Action</v>
      </c>
      <c r="D492">
        <f t="shared" si="196"/>
        <v>1</v>
      </c>
      <c r="E492">
        <f t="shared" si="197"/>
        <v>1</v>
      </c>
      <c r="F492">
        <f t="shared" si="198"/>
        <v>16</v>
      </c>
      <c r="G492">
        <f t="shared" si="199"/>
        <v>2022</v>
      </c>
      <c r="H492">
        <f t="shared" si="200"/>
        <v>1.3679999999999999</v>
      </c>
      <c r="I492" t="e">
        <f t="shared" si="201"/>
        <v>#N/A</v>
      </c>
      <c r="J492" t="e">
        <f t="shared" si="202"/>
        <v>#N/A</v>
      </c>
      <c r="K492" t="e">
        <f t="shared" si="203"/>
        <v>#N/A</v>
      </c>
      <c r="L492" t="e">
        <f t="shared" si="204"/>
        <v>#N/A</v>
      </c>
      <c r="M492" t="e">
        <f t="shared" si="205"/>
        <v>#N/A</v>
      </c>
      <c r="N492" t="e">
        <f t="shared" si="206"/>
        <v>#N/A</v>
      </c>
      <c r="O492">
        <f t="shared" si="207"/>
        <v>1.0004919999999999</v>
      </c>
      <c r="P492" t="str">
        <f>IF(OR($A492="",INDEX(games!$H:$H,ROW())=""),"",INDEX(games!$H:$H,ROW()))</f>
        <v/>
      </c>
      <c r="Q492" t="str">
        <f t="shared" si="208"/>
        <v/>
      </c>
      <c r="T492">
        <f t="shared" si="209"/>
        <v>2015</v>
      </c>
      <c r="U492">
        <f t="shared" si="210"/>
        <v>2017</v>
      </c>
      <c r="V492">
        <f t="shared" si="211"/>
        <v>2</v>
      </c>
      <c r="W492" t="str">
        <f>IF(TRIM(INDEX(connections!$A:$A,ROW()))="","",TRIM(INDEX(connections!$A:$A,ROW())))</f>
        <v>Etrian Mystery Dungeon</v>
      </c>
      <c r="X492" t="str">
        <f>IF($W492="","",TRIM(INDEX(connections!$B:$B,ROW())))</f>
        <v>Etrian Mystery Dungeon 2</v>
      </c>
      <c r="Y492">
        <f t="shared" si="212"/>
        <v>285</v>
      </c>
      <c r="Z492">
        <f t="shared" si="213"/>
        <v>286</v>
      </c>
      <c r="AA492" t="str">
        <f t="shared" si="214"/>
        <v/>
      </c>
      <c r="AB492" t="str">
        <f t="shared" si="215"/>
        <v/>
      </c>
      <c r="AC492" t="str">
        <f t="shared" si="216"/>
        <v/>
      </c>
      <c r="AD492">
        <f t="shared" si="217"/>
        <v>0</v>
      </c>
      <c r="AE492" t="str">
        <f t="shared" si="218"/>
        <v/>
      </c>
      <c r="AG492">
        <f t="shared" si="219"/>
        <v>1</v>
      </c>
      <c r="AH492" t="str">
        <f t="shared" si="220"/>
        <v/>
      </c>
      <c r="AI492" t="str">
        <f t="shared" si="221"/>
        <v/>
      </c>
      <c r="AJ492" t="str">
        <f t="shared" si="222"/>
        <v/>
      </c>
      <c r="AK492">
        <f t="shared" si="223"/>
        <v>1.0004919999999999</v>
      </c>
      <c r="AL492" t="str">
        <f>IF($A492="","",INDEX(games!$J:$J,ROW())&amp;"")</f>
        <v/>
      </c>
    </row>
    <row r="493" spans="1:38" x14ac:dyDescent="0.25">
      <c r="A493" t="str">
        <f>IF(TRIM(INDEX(games!$A:$A,ROW()))="","",TRIM(INDEX(games!$A:$A,ROW())))</f>
        <v>Monmusu Gladiator</v>
      </c>
      <c r="B493">
        <f>IF(OR($A493="",INDEX(games!$B:$B,ROW())=""),"",INDEX(games!$B:$B,ROW()))</f>
        <v>2021</v>
      </c>
      <c r="C493" t="str">
        <f>IF(OR($A493="",INDEX(games!$C:$C,ROW())=""),"",INDEX(games!$C:$C,ROW()))</f>
        <v>Deckbuilder</v>
      </c>
      <c r="D493">
        <f t="shared" si="196"/>
        <v>1</v>
      </c>
      <c r="E493">
        <f t="shared" si="197"/>
        <v>3</v>
      </c>
      <c r="F493">
        <f t="shared" si="198"/>
        <v>17</v>
      </c>
      <c r="G493" t="e">
        <f t="shared" si="199"/>
        <v>#N/A</v>
      </c>
      <c r="H493" t="e">
        <f t="shared" si="200"/>
        <v>#N/A</v>
      </c>
      <c r="I493" t="e">
        <f t="shared" si="201"/>
        <v>#N/A</v>
      </c>
      <c r="J493" t="e">
        <f t="shared" si="202"/>
        <v>#N/A</v>
      </c>
      <c r="K493">
        <f t="shared" si="203"/>
        <v>2021</v>
      </c>
      <c r="L493">
        <f t="shared" si="204"/>
        <v>3.391</v>
      </c>
      <c r="M493" t="e">
        <f t="shared" si="205"/>
        <v>#N/A</v>
      </c>
      <c r="N493" t="e">
        <f t="shared" si="206"/>
        <v>#N/A</v>
      </c>
      <c r="O493">
        <f t="shared" si="207"/>
        <v>1.0004930000000001</v>
      </c>
      <c r="P493" t="str">
        <f>IF(OR($A493="",INDEX(games!$H:$H,ROW())=""),"",INDEX(games!$H:$H,ROW()))</f>
        <v>Yes</v>
      </c>
      <c r="Q493">
        <f t="shared" si="208"/>
        <v>1.0004930000000001</v>
      </c>
      <c r="T493">
        <f t="shared" si="209"/>
        <v>2023</v>
      </c>
      <c r="U493">
        <f t="shared" si="210"/>
        <v>2026</v>
      </c>
      <c r="V493">
        <f t="shared" si="211"/>
        <v>3</v>
      </c>
      <c r="W493" t="str">
        <f>IF(TRIM(INDEX(connections!$A:$A,ROW()))="","",TRIM(INDEX(connections!$A:$A,ROW())))</f>
        <v>Death Must Die</v>
      </c>
      <c r="X493" t="str">
        <f>IF($W493="","",TRIM(INDEX(connections!$B:$B,ROW())))</f>
        <v>Everything is Crab</v>
      </c>
      <c r="Y493">
        <f t="shared" si="212"/>
        <v>193</v>
      </c>
      <c r="Z493">
        <f t="shared" si="213"/>
        <v>287</v>
      </c>
      <c r="AA493" t="str">
        <f t="shared" si="214"/>
        <v>Yes</v>
      </c>
      <c r="AB493" t="str">
        <f t="shared" si="215"/>
        <v>Yes</v>
      </c>
      <c r="AC493">
        <f t="shared" si="216"/>
        <v>1</v>
      </c>
      <c r="AD493">
        <f t="shared" si="217"/>
        <v>0</v>
      </c>
      <c r="AE493" t="str">
        <f t="shared" si="218"/>
        <v/>
      </c>
      <c r="AG493">
        <f t="shared" si="219"/>
        <v>1</v>
      </c>
      <c r="AH493" t="str">
        <f t="shared" si="220"/>
        <v>Yes</v>
      </c>
      <c r="AI493">
        <f t="shared" si="221"/>
        <v>1</v>
      </c>
      <c r="AJ493">
        <f t="shared" si="222"/>
        <v>1.0004930000000001</v>
      </c>
      <c r="AK493" t="str">
        <f t="shared" si="223"/>
        <v/>
      </c>
      <c r="AL493" t="str">
        <f>IF($A493="","",INDEX(games!$J:$J,ROW())&amp;"")</f>
        <v>https://store.steampowered.com/app/1660290/Monmusu_Gladiator/</v>
      </c>
    </row>
    <row r="494" spans="1:38" x14ac:dyDescent="0.25">
      <c r="A494" t="str">
        <f>IF(TRIM(INDEX(games!$A:$A,ROW()))="","",TRIM(INDEX(games!$A:$A,ROW())))</f>
        <v>Monster Gate</v>
      </c>
      <c r="B494">
        <f>IF(OR($A494="",INDEX(games!$B:$B,ROW())=""),"",INDEX(games!$B:$B,ROW()))</f>
        <v>2002</v>
      </c>
      <c r="C494" t="str">
        <f>IF(OR($A494="",INDEX(games!$C:$C,ROW())=""),"",INDEX(games!$C:$C,ROW()))</f>
        <v>Traditional</v>
      </c>
      <c r="D494">
        <f t="shared" si="196"/>
        <v>3</v>
      </c>
      <c r="E494">
        <f t="shared" si="197"/>
        <v>4</v>
      </c>
      <c r="F494">
        <f t="shared" si="198"/>
        <v>18</v>
      </c>
      <c r="G494" t="e">
        <f t="shared" si="199"/>
        <v>#N/A</v>
      </c>
      <c r="H494" t="e">
        <f t="shared" si="200"/>
        <v>#N/A</v>
      </c>
      <c r="I494" t="e">
        <f t="shared" si="201"/>
        <v>#N/A</v>
      </c>
      <c r="J494" t="e">
        <f t="shared" si="202"/>
        <v>#N/A</v>
      </c>
      <c r="K494" t="e">
        <f t="shared" si="203"/>
        <v>#N/A</v>
      </c>
      <c r="L494" t="e">
        <f t="shared" si="204"/>
        <v>#N/A</v>
      </c>
      <c r="M494">
        <f t="shared" si="205"/>
        <v>2002</v>
      </c>
      <c r="N494">
        <f t="shared" si="206"/>
        <v>4.4139999999999997</v>
      </c>
      <c r="O494">
        <f t="shared" si="207"/>
        <v>3.0004940000000002</v>
      </c>
      <c r="P494" t="str">
        <f>IF(OR($A494="",INDEX(games!$H:$H,ROW())=""),"",INDEX(games!$H:$H,ROW()))</f>
        <v>Yes</v>
      </c>
      <c r="Q494">
        <f t="shared" si="208"/>
        <v>3.0004940000000002</v>
      </c>
      <c r="T494">
        <f t="shared" si="209"/>
        <v>2020</v>
      </c>
      <c r="U494">
        <f t="shared" si="210"/>
        <v>2026</v>
      </c>
      <c r="V494">
        <f t="shared" si="211"/>
        <v>6</v>
      </c>
      <c r="W494" t="str">
        <f>IF(TRIM(INDEX(connections!$A:$A,ROW()))="","",TRIM(INDEX(connections!$A:$A,ROW())))</f>
        <v>Risk of Rain 2</v>
      </c>
      <c r="X494" t="str">
        <f>IF($W494="","",TRIM(INDEX(connections!$B:$B,ROW())))</f>
        <v>Everything is Crab</v>
      </c>
      <c r="Y494">
        <f t="shared" si="212"/>
        <v>654</v>
      </c>
      <c r="Z494">
        <f t="shared" si="213"/>
        <v>287</v>
      </c>
      <c r="AA494" t="str">
        <f t="shared" si="214"/>
        <v>Yes</v>
      </c>
      <c r="AB494" t="str">
        <f t="shared" si="215"/>
        <v>Yes</v>
      </c>
      <c r="AC494">
        <f t="shared" si="216"/>
        <v>1</v>
      </c>
      <c r="AD494">
        <f t="shared" si="217"/>
        <v>0</v>
      </c>
      <c r="AE494" t="str">
        <f t="shared" si="218"/>
        <v/>
      </c>
      <c r="AG494">
        <f t="shared" si="219"/>
        <v>3</v>
      </c>
      <c r="AH494" t="str">
        <f t="shared" si="220"/>
        <v>Yes</v>
      </c>
      <c r="AI494">
        <f t="shared" si="221"/>
        <v>3</v>
      </c>
      <c r="AJ494">
        <f t="shared" si="222"/>
        <v>3.0004940000000002</v>
      </c>
      <c r="AK494" t="str">
        <f t="shared" si="223"/>
        <v/>
      </c>
      <c r="AL494" t="str">
        <f>IF($A494="","",INDEX(games!$J:$J,ROW())&amp;"")</f>
        <v/>
      </c>
    </row>
    <row r="495" spans="1:38" x14ac:dyDescent="0.25">
      <c r="A495" t="str">
        <f>IF(TRIM(INDEX(games!$A:$A,ROW()))="","",TRIM(INDEX(games!$A:$A,ROW())))</f>
        <v>Monster Gate: Ooinaru Dungeon - Fuuin no Orb</v>
      </c>
      <c r="B495">
        <f>IF(OR($A495="",INDEX(games!$B:$B,ROW())=""),"",INDEX(games!$B:$B,ROW()))</f>
        <v>2003</v>
      </c>
      <c r="C495" t="str">
        <f>IF(OR($A495="",INDEX(games!$C:$C,ROW())=""),"",INDEX(games!$C:$C,ROW()))</f>
        <v>Traditional</v>
      </c>
      <c r="D495">
        <f t="shared" si="196"/>
        <v>1</v>
      </c>
      <c r="E495">
        <f t="shared" si="197"/>
        <v>4</v>
      </c>
      <c r="F495">
        <f t="shared" si="198"/>
        <v>19</v>
      </c>
      <c r="G495" t="e">
        <f t="shared" si="199"/>
        <v>#N/A</v>
      </c>
      <c r="H495" t="e">
        <f t="shared" si="200"/>
        <v>#N/A</v>
      </c>
      <c r="I495" t="e">
        <f t="shared" si="201"/>
        <v>#N/A</v>
      </c>
      <c r="J495" t="e">
        <f t="shared" si="202"/>
        <v>#N/A</v>
      </c>
      <c r="K495" t="e">
        <f t="shared" si="203"/>
        <v>#N/A</v>
      </c>
      <c r="L495" t="e">
        <f t="shared" si="204"/>
        <v>#N/A</v>
      </c>
      <c r="M495">
        <f t="shared" si="205"/>
        <v>2003</v>
      </c>
      <c r="N495">
        <f t="shared" si="206"/>
        <v>4.4370000000000003</v>
      </c>
      <c r="O495">
        <f t="shared" si="207"/>
        <v>1.0004949999999999</v>
      </c>
      <c r="P495" t="str">
        <f>IF(OR($A495="",INDEX(games!$H:$H,ROW())=""),"",INDEX(games!$H:$H,ROW()))</f>
        <v>Yes</v>
      </c>
      <c r="Q495">
        <f t="shared" si="208"/>
        <v>1.0004949999999999</v>
      </c>
      <c r="T495">
        <f t="shared" si="209"/>
        <v>2017</v>
      </c>
      <c r="U495">
        <f t="shared" si="210"/>
        <v>2026</v>
      </c>
      <c r="V495">
        <f t="shared" si="211"/>
        <v>9</v>
      </c>
      <c r="W495" t="str">
        <f>IF(TRIM(INDEX(connections!$A:$A,ROW()))="","",TRIM(INDEX(connections!$A:$A,ROW())))</f>
        <v>Slay the Spire</v>
      </c>
      <c r="X495" t="str">
        <f>IF($W495="","",TRIM(INDEX(connections!$B:$B,ROW())))</f>
        <v>Everything is Crab</v>
      </c>
      <c r="Y495">
        <f t="shared" si="212"/>
        <v>735</v>
      </c>
      <c r="Z495">
        <f t="shared" si="213"/>
        <v>287</v>
      </c>
      <c r="AA495" t="str">
        <f t="shared" si="214"/>
        <v>Yes</v>
      </c>
      <c r="AB495" t="str">
        <f t="shared" si="215"/>
        <v>Yes</v>
      </c>
      <c r="AC495">
        <f t="shared" si="216"/>
        <v>1</v>
      </c>
      <c r="AD495">
        <f t="shared" si="217"/>
        <v>1</v>
      </c>
      <c r="AE495" t="str">
        <f t="shared" si="218"/>
        <v/>
      </c>
      <c r="AG495">
        <f t="shared" si="219"/>
        <v>1</v>
      </c>
      <c r="AH495" t="str">
        <f t="shared" si="220"/>
        <v>Yes</v>
      </c>
      <c r="AI495">
        <f t="shared" si="221"/>
        <v>1</v>
      </c>
      <c r="AJ495">
        <f t="shared" si="222"/>
        <v>1.0004949999999999</v>
      </c>
      <c r="AK495" t="str">
        <f t="shared" si="223"/>
        <v/>
      </c>
      <c r="AL495" t="str">
        <f>IF($A495="","",INDEX(games!$J:$J,ROW())&amp;"")</f>
        <v/>
      </c>
    </row>
    <row r="496" spans="1:38" x14ac:dyDescent="0.25">
      <c r="A496" t="str">
        <f>IF(TRIM(INDEX(games!$A:$A,ROW()))="","",TRIM(INDEX(games!$A:$A,ROW())))</f>
        <v>Monster Girls and the Mysterious Adventure</v>
      </c>
      <c r="B496">
        <f>IF(OR($A496="",INDEX(games!$B:$B,ROW())=""),"",INDEX(games!$B:$B,ROW()))</f>
        <v>2020</v>
      </c>
      <c r="C496" t="str">
        <f>IF(OR($A496="",INDEX(games!$C:$C,ROW())=""),"",INDEX(games!$C:$C,ROW()))</f>
        <v>Traditional</v>
      </c>
      <c r="D496">
        <f t="shared" si="196"/>
        <v>2</v>
      </c>
      <c r="E496">
        <f t="shared" si="197"/>
        <v>4</v>
      </c>
      <c r="F496">
        <f t="shared" si="198"/>
        <v>20</v>
      </c>
      <c r="G496" t="e">
        <f t="shared" si="199"/>
        <v>#N/A</v>
      </c>
      <c r="H496" t="e">
        <f t="shared" si="200"/>
        <v>#N/A</v>
      </c>
      <c r="I496" t="e">
        <f t="shared" si="201"/>
        <v>#N/A</v>
      </c>
      <c r="J496" t="e">
        <f t="shared" si="202"/>
        <v>#N/A</v>
      </c>
      <c r="K496" t="e">
        <f t="shared" si="203"/>
        <v>#N/A</v>
      </c>
      <c r="L496" t="e">
        <f t="shared" si="204"/>
        <v>#N/A</v>
      </c>
      <c r="M496">
        <f t="shared" si="205"/>
        <v>2020</v>
      </c>
      <c r="N496">
        <f t="shared" si="206"/>
        <v>4.46</v>
      </c>
      <c r="O496">
        <f t="shared" si="207"/>
        <v>2.0004960000000001</v>
      </c>
      <c r="P496" t="str">
        <f>IF(OR($A496="",INDEX(games!$H:$H,ROW())=""),"",INDEX(games!$H:$H,ROW()))</f>
        <v/>
      </c>
      <c r="Q496" t="str">
        <f t="shared" si="208"/>
        <v/>
      </c>
      <c r="T496">
        <f t="shared" si="209"/>
        <v>2015</v>
      </c>
      <c r="U496">
        <f t="shared" si="210"/>
        <v>2020</v>
      </c>
      <c r="V496">
        <f t="shared" si="211"/>
        <v>5</v>
      </c>
      <c r="W496" t="str">
        <f>IF(TRIM(INDEX(connections!$A:$A,ROW()))="","",TRIM(INDEX(connections!$A:$A,ROW())))</f>
        <v>Downwell</v>
      </c>
      <c r="X496" t="str">
        <f>IF($W496="","",TRIM(INDEX(connections!$B:$B,ROW())))</f>
        <v>Exit the Gungeon</v>
      </c>
      <c r="Y496">
        <f t="shared" si="212"/>
        <v>244</v>
      </c>
      <c r="Z496">
        <f t="shared" si="213"/>
        <v>289</v>
      </c>
      <c r="AA496" t="str">
        <f t="shared" si="214"/>
        <v>Yes</v>
      </c>
      <c r="AB496" t="str">
        <f t="shared" si="215"/>
        <v>Yes</v>
      </c>
      <c r="AC496">
        <f t="shared" si="216"/>
        <v>1</v>
      </c>
      <c r="AD496">
        <f t="shared" si="217"/>
        <v>0</v>
      </c>
      <c r="AE496" t="str">
        <f t="shared" si="218"/>
        <v/>
      </c>
      <c r="AG496">
        <f t="shared" si="219"/>
        <v>1</v>
      </c>
      <c r="AH496" t="str">
        <f t="shared" si="220"/>
        <v/>
      </c>
      <c r="AI496" t="str">
        <f t="shared" si="221"/>
        <v/>
      </c>
      <c r="AJ496" t="str">
        <f t="shared" si="222"/>
        <v/>
      </c>
      <c r="AK496">
        <f t="shared" si="223"/>
        <v>1.0004960000000001</v>
      </c>
      <c r="AL496" t="str">
        <f>IF($A496="","",INDEX(games!$J:$J,ROW())&amp;"")</f>
        <v/>
      </c>
    </row>
    <row r="497" spans="1:38" x14ac:dyDescent="0.25">
      <c r="A497" t="str">
        <f>IF(TRIM(INDEX(games!$A:$A,ROW()))="","",TRIM(INDEX(games!$A:$A,ROW())))</f>
        <v>Monster Girls and the Mysterious Adventure 2</v>
      </c>
      <c r="B497">
        <f>IF(OR($A497="",INDEX(games!$B:$B,ROW())=""),"",INDEX(games!$B:$B,ROW()))</f>
        <v>2022</v>
      </c>
      <c r="C497" t="str">
        <f>IF(OR($A497="",INDEX(games!$C:$C,ROW())=""),"",INDEX(games!$C:$C,ROW()))</f>
        <v>Traditional</v>
      </c>
      <c r="D497">
        <f t="shared" si="196"/>
        <v>1</v>
      </c>
      <c r="E497">
        <f t="shared" si="197"/>
        <v>4</v>
      </c>
      <c r="F497">
        <f t="shared" si="198"/>
        <v>21</v>
      </c>
      <c r="G497" t="e">
        <f t="shared" si="199"/>
        <v>#N/A</v>
      </c>
      <c r="H497" t="e">
        <f t="shared" si="200"/>
        <v>#N/A</v>
      </c>
      <c r="I497" t="e">
        <f t="shared" si="201"/>
        <v>#N/A</v>
      </c>
      <c r="J497" t="e">
        <f t="shared" si="202"/>
        <v>#N/A</v>
      </c>
      <c r="K497" t="e">
        <f t="shared" si="203"/>
        <v>#N/A</v>
      </c>
      <c r="L497" t="e">
        <f t="shared" si="204"/>
        <v>#N/A</v>
      </c>
      <c r="M497">
        <f t="shared" si="205"/>
        <v>2022</v>
      </c>
      <c r="N497">
        <f t="shared" si="206"/>
        <v>4.4829999999999997</v>
      </c>
      <c r="O497">
        <f t="shared" si="207"/>
        <v>1.000497</v>
      </c>
      <c r="P497" t="str">
        <f>IF(OR($A497="",INDEX(games!$H:$H,ROW())=""),"",INDEX(games!$H:$H,ROW()))</f>
        <v/>
      </c>
      <c r="Q497" t="str">
        <f t="shared" si="208"/>
        <v/>
      </c>
      <c r="T497">
        <f t="shared" si="209"/>
        <v>2016</v>
      </c>
      <c r="U497">
        <f t="shared" si="210"/>
        <v>2020</v>
      </c>
      <c r="V497">
        <f t="shared" si="211"/>
        <v>4</v>
      </c>
      <c r="W497" t="str">
        <f>IF(TRIM(INDEX(connections!$A:$A,ROW()))="","",TRIM(INDEX(connections!$A:$A,ROW())))</f>
        <v>Enter the Gungeon</v>
      </c>
      <c r="X497" t="str">
        <f>IF($W497="","",TRIM(INDEX(connections!$B:$B,ROW())))</f>
        <v>Exit the Gungeon</v>
      </c>
      <c r="Y497">
        <f t="shared" si="212"/>
        <v>282</v>
      </c>
      <c r="Z497">
        <f t="shared" si="213"/>
        <v>289</v>
      </c>
      <c r="AA497" t="str">
        <f t="shared" si="214"/>
        <v>Yes</v>
      </c>
      <c r="AB497" t="str">
        <f t="shared" si="215"/>
        <v>Yes</v>
      </c>
      <c r="AC497">
        <f t="shared" si="216"/>
        <v>1</v>
      </c>
      <c r="AD497">
        <f t="shared" si="217"/>
        <v>0</v>
      </c>
      <c r="AE497" t="str">
        <f t="shared" si="218"/>
        <v/>
      </c>
      <c r="AG497">
        <f t="shared" si="219"/>
        <v>0</v>
      </c>
      <c r="AH497" t="str">
        <f t="shared" si="220"/>
        <v/>
      </c>
      <c r="AI497" t="str">
        <f t="shared" si="221"/>
        <v/>
      </c>
      <c r="AJ497" t="str">
        <f t="shared" si="222"/>
        <v/>
      </c>
      <c r="AK497" t="str">
        <f t="shared" si="223"/>
        <v/>
      </c>
      <c r="AL497" t="str">
        <f>IF($A497="","",INDEX(games!$J:$J,ROW())&amp;"")</f>
        <v/>
      </c>
    </row>
    <row r="498" spans="1:38" x14ac:dyDescent="0.25">
      <c r="A498" t="str">
        <f>IF(TRIM(INDEX(games!$A:$A,ROW()))="","",TRIM(INDEX(games!$A:$A,ROW())))</f>
        <v>Monster Slayers</v>
      </c>
      <c r="B498">
        <f>IF(OR($A498="",INDEX(games!$B:$B,ROW())=""),"",INDEX(games!$B:$B,ROW()))</f>
        <v>2017</v>
      </c>
      <c r="C498" t="str">
        <f>IF(OR($A498="",INDEX(games!$C:$C,ROW())=""),"",INDEX(games!$C:$C,ROW()))</f>
        <v>Deckbuilder</v>
      </c>
      <c r="D498">
        <f t="shared" si="196"/>
        <v>2</v>
      </c>
      <c r="E498">
        <f t="shared" si="197"/>
        <v>3</v>
      </c>
      <c r="F498">
        <f t="shared" si="198"/>
        <v>22</v>
      </c>
      <c r="G498" t="e">
        <f t="shared" si="199"/>
        <v>#N/A</v>
      </c>
      <c r="H498" t="e">
        <f t="shared" si="200"/>
        <v>#N/A</v>
      </c>
      <c r="I498" t="e">
        <f t="shared" si="201"/>
        <v>#N/A</v>
      </c>
      <c r="J498" t="e">
        <f t="shared" si="202"/>
        <v>#N/A</v>
      </c>
      <c r="K498">
        <f t="shared" si="203"/>
        <v>2017</v>
      </c>
      <c r="L498">
        <f t="shared" si="204"/>
        <v>3.5060000000000002</v>
      </c>
      <c r="M498" t="e">
        <f t="shared" si="205"/>
        <v>#N/A</v>
      </c>
      <c r="N498" t="e">
        <f t="shared" si="206"/>
        <v>#N/A</v>
      </c>
      <c r="O498">
        <f t="shared" si="207"/>
        <v>2.0004979999999999</v>
      </c>
      <c r="P498" t="str">
        <f>IF(OR($A498="",INDEX(games!$H:$H,ROW())=""),"",INDEX(games!$H:$H,ROW()))</f>
        <v>Yes</v>
      </c>
      <c r="Q498">
        <f t="shared" si="208"/>
        <v>2.0004979999999999</v>
      </c>
      <c r="T498">
        <f t="shared" si="209"/>
        <v>2021</v>
      </c>
      <c r="U498">
        <f t="shared" si="210"/>
        <v>2024</v>
      </c>
      <c r="V498">
        <f t="shared" si="211"/>
        <v>3</v>
      </c>
      <c r="W498" t="str">
        <f>IF(TRIM(INDEX(connections!$A:$A,ROW()))="","",TRIM(INDEX(connections!$A:$A,ROW())))</f>
        <v>Super Auto Pets</v>
      </c>
      <c r="X498" t="str">
        <f>IF($W498="","",TRIM(INDEX(connections!$B:$B,ROW())))</f>
        <v>Facehand</v>
      </c>
      <c r="Y498">
        <f t="shared" si="212"/>
        <v>790</v>
      </c>
      <c r="Z498">
        <f t="shared" si="213"/>
        <v>290</v>
      </c>
      <c r="AA498" t="str">
        <f t="shared" si="214"/>
        <v>Yes</v>
      </c>
      <c r="AB498" t="str">
        <f t="shared" si="215"/>
        <v>Yes</v>
      </c>
      <c r="AC498">
        <f t="shared" si="216"/>
        <v>1</v>
      </c>
      <c r="AD498">
        <f t="shared" si="217"/>
        <v>1</v>
      </c>
      <c r="AE498" t="str">
        <f t="shared" si="218"/>
        <v/>
      </c>
      <c r="AG498">
        <f t="shared" si="219"/>
        <v>1</v>
      </c>
      <c r="AH498" t="str">
        <f t="shared" si="220"/>
        <v>Yes</v>
      </c>
      <c r="AI498">
        <f t="shared" si="221"/>
        <v>1</v>
      </c>
      <c r="AJ498">
        <f t="shared" si="222"/>
        <v>1.0004980000000001</v>
      </c>
      <c r="AK498" t="str">
        <f t="shared" si="223"/>
        <v/>
      </c>
      <c r="AL498" t="str">
        <f>IF($A498="","",INDEX(games!$J:$J,ROW())&amp;"")</f>
        <v>https://store.steampowered.com/app/496620/Monster_Slayers/</v>
      </c>
    </row>
    <row r="499" spans="1:38" x14ac:dyDescent="0.25">
      <c r="A499" t="str">
        <f>IF(TRIM(INDEX(games!$A:$A,ROW()))="","",TRIM(INDEX(games!$A:$A,ROW())))</f>
        <v>Monster Train</v>
      </c>
      <c r="B499">
        <f>IF(OR($A499="",INDEX(games!$B:$B,ROW())=""),"",INDEX(games!$B:$B,ROW()))</f>
        <v>2020</v>
      </c>
      <c r="C499" t="str">
        <f>IF(OR($A499="",INDEX(games!$C:$C,ROW())=""),"",INDEX(games!$C:$C,ROW()))</f>
        <v>Deckbuilder</v>
      </c>
      <c r="D499">
        <f t="shared" si="196"/>
        <v>14</v>
      </c>
      <c r="E499">
        <f t="shared" si="197"/>
        <v>3</v>
      </c>
      <c r="F499">
        <f t="shared" si="198"/>
        <v>23</v>
      </c>
      <c r="G499" t="e">
        <f t="shared" si="199"/>
        <v>#N/A</v>
      </c>
      <c r="H499" t="e">
        <f t="shared" si="200"/>
        <v>#N/A</v>
      </c>
      <c r="I499" t="e">
        <f t="shared" si="201"/>
        <v>#N/A</v>
      </c>
      <c r="J499" t="e">
        <f t="shared" si="202"/>
        <v>#N/A</v>
      </c>
      <c r="K499">
        <f t="shared" si="203"/>
        <v>2020</v>
      </c>
      <c r="L499">
        <f t="shared" si="204"/>
        <v>3.5289999999999999</v>
      </c>
      <c r="M499" t="e">
        <f t="shared" si="205"/>
        <v>#N/A</v>
      </c>
      <c r="N499" t="e">
        <f t="shared" si="206"/>
        <v>#N/A</v>
      </c>
      <c r="O499">
        <f t="shared" si="207"/>
        <v>14.000499</v>
      </c>
      <c r="P499" t="str">
        <f>IF(OR($A499="",INDEX(games!$H:$H,ROW())=""),"",INDEX(games!$H:$H,ROW()))</f>
        <v>Yes</v>
      </c>
      <c r="Q499">
        <f t="shared" si="208"/>
        <v>14.000499</v>
      </c>
      <c r="T499">
        <f t="shared" si="209"/>
        <v>1980</v>
      </c>
      <c r="U499">
        <f t="shared" si="210"/>
        <v>1990</v>
      </c>
      <c r="V499">
        <f t="shared" si="211"/>
        <v>10</v>
      </c>
      <c r="W499" t="str">
        <f>IF(TRIM(INDEX(connections!$A:$A,ROW()))="","",TRIM(INDEX(connections!$A:$A,ROW())))</f>
        <v>Rogue</v>
      </c>
      <c r="X499" t="str">
        <f>IF($W499="","",TRIM(INDEX(connections!$B:$B,ROW())))</f>
        <v>Fatal Labyrinth</v>
      </c>
      <c r="Y499">
        <f t="shared" si="212"/>
        <v>659</v>
      </c>
      <c r="Z499">
        <f t="shared" si="213"/>
        <v>292</v>
      </c>
      <c r="AA499" t="str">
        <f t="shared" si="214"/>
        <v>Yes</v>
      </c>
      <c r="AB499" t="str">
        <f t="shared" si="215"/>
        <v>Yes</v>
      </c>
      <c r="AC499">
        <f t="shared" si="216"/>
        <v>1</v>
      </c>
      <c r="AD499">
        <f t="shared" si="217"/>
        <v>0</v>
      </c>
      <c r="AE499" t="str">
        <f t="shared" si="218"/>
        <v/>
      </c>
      <c r="AG499">
        <f t="shared" si="219"/>
        <v>9</v>
      </c>
      <c r="AH499" t="str">
        <f t="shared" si="220"/>
        <v>Yes</v>
      </c>
      <c r="AI499">
        <f t="shared" si="221"/>
        <v>9</v>
      </c>
      <c r="AJ499">
        <f t="shared" si="222"/>
        <v>9.0004989999999996</v>
      </c>
      <c r="AK499" t="str">
        <f t="shared" si="223"/>
        <v/>
      </c>
      <c r="AL499" t="str">
        <f>IF($A499="","",INDEX(games!$J:$J,ROW())&amp;"")</f>
        <v>https://store.steampowered.com/app/1102190/Monster_Train/</v>
      </c>
    </row>
    <row r="500" spans="1:38" x14ac:dyDescent="0.25">
      <c r="A500" t="str">
        <f>IF(TRIM(INDEX(games!$A:$A,ROW()))="","",TRIM(INDEX(games!$A:$A,ROW())))</f>
        <v>Monster Train 2</v>
      </c>
      <c r="B500">
        <f>IF(OR($A500="",INDEX(games!$B:$B,ROW())=""),"",INDEX(games!$B:$B,ROW()))</f>
        <v>2025</v>
      </c>
      <c r="C500" t="str">
        <f>IF(OR($A500="",INDEX(games!$C:$C,ROW())=""),"",INDEX(games!$C:$C,ROW()))</f>
        <v>Deckbuilder</v>
      </c>
      <c r="D500">
        <f t="shared" si="196"/>
        <v>2</v>
      </c>
      <c r="E500">
        <f t="shared" si="197"/>
        <v>3</v>
      </c>
      <c r="F500">
        <f t="shared" si="198"/>
        <v>24</v>
      </c>
      <c r="G500" t="e">
        <f t="shared" si="199"/>
        <v>#N/A</v>
      </c>
      <c r="H500" t="e">
        <f t="shared" si="200"/>
        <v>#N/A</v>
      </c>
      <c r="I500" t="e">
        <f t="shared" si="201"/>
        <v>#N/A</v>
      </c>
      <c r="J500" t="e">
        <f t="shared" si="202"/>
        <v>#N/A</v>
      </c>
      <c r="K500">
        <f t="shared" si="203"/>
        <v>2025</v>
      </c>
      <c r="L500">
        <f t="shared" si="204"/>
        <v>3.552</v>
      </c>
      <c r="M500" t="e">
        <f t="shared" si="205"/>
        <v>#N/A</v>
      </c>
      <c r="N500" t="e">
        <f t="shared" si="206"/>
        <v>#N/A</v>
      </c>
      <c r="O500">
        <f t="shared" si="207"/>
        <v>2.0005000000000002</v>
      </c>
      <c r="P500" t="str">
        <f>IF(OR($A500="",INDEX(games!$H:$H,ROW())=""),"",INDEX(games!$H:$H,ROW()))</f>
        <v/>
      </c>
      <c r="Q500" t="str">
        <f t="shared" si="208"/>
        <v/>
      </c>
      <c r="T500">
        <f t="shared" si="209"/>
        <v>1987</v>
      </c>
      <c r="U500">
        <f t="shared" si="210"/>
        <v>2018</v>
      </c>
      <c r="V500">
        <f t="shared" si="211"/>
        <v>31</v>
      </c>
      <c r="W500" t="str">
        <f>IF(TRIM(INDEX(connections!$A:$A,ROW()))="","",TRIM(INDEX(connections!$A:$A,ROW())))</f>
        <v>NetHack</v>
      </c>
      <c r="X500" t="str">
        <f>IF($W500="","",TRIM(INDEX(connections!$B:$B,ROW())))</f>
        <v>Fear &amp; Hunger</v>
      </c>
      <c r="Y500">
        <f t="shared" si="212"/>
        <v>532</v>
      </c>
      <c r="Z500">
        <f t="shared" si="213"/>
        <v>293</v>
      </c>
      <c r="AA500" t="str">
        <f t="shared" si="214"/>
        <v>Yes</v>
      </c>
      <c r="AB500" t="str">
        <f t="shared" si="215"/>
        <v/>
      </c>
      <c r="AC500" t="str">
        <f t="shared" si="216"/>
        <v/>
      </c>
      <c r="AD500">
        <f t="shared" si="217"/>
        <v>1</v>
      </c>
      <c r="AE500" t="str">
        <f t="shared" si="218"/>
        <v/>
      </c>
      <c r="AG500">
        <f t="shared" si="219"/>
        <v>2</v>
      </c>
      <c r="AH500" t="str">
        <f t="shared" si="220"/>
        <v/>
      </c>
      <c r="AI500" t="str">
        <f t="shared" si="221"/>
        <v/>
      </c>
      <c r="AJ500" t="str">
        <f t="shared" si="222"/>
        <v/>
      </c>
      <c r="AK500">
        <f t="shared" si="223"/>
        <v>2.0005000000000002</v>
      </c>
      <c r="AL500" t="str">
        <f>IF($A500="","",INDEX(games!$J:$J,ROW())&amp;"")</f>
        <v/>
      </c>
    </row>
    <row r="501" spans="1:38" x14ac:dyDescent="0.25">
      <c r="A501" t="str">
        <f>IF(TRIM(INDEX(games!$A:$A,ROW()))="","",TRIM(INDEX(games!$A:$A,ROW())))</f>
        <v>Monsters are Coming!</v>
      </c>
      <c r="B501">
        <f>IF(OR($A501="",INDEX(games!$B:$B,ROW())=""),"",INDEX(games!$B:$B,ROW()))</f>
        <v>2025</v>
      </c>
      <c r="C501" t="str">
        <f>IF(OR($A501="",INDEX(games!$C:$C,ROW())=""),"",INDEX(games!$C:$C,ROW()))</f>
        <v>Action</v>
      </c>
      <c r="D501">
        <f t="shared" si="196"/>
        <v>2</v>
      </c>
      <c r="E501">
        <f t="shared" si="197"/>
        <v>1</v>
      </c>
      <c r="F501">
        <f t="shared" si="198"/>
        <v>25</v>
      </c>
      <c r="G501">
        <f t="shared" si="199"/>
        <v>2025</v>
      </c>
      <c r="H501">
        <f t="shared" si="200"/>
        <v>1.575</v>
      </c>
      <c r="I501" t="e">
        <f t="shared" si="201"/>
        <v>#N/A</v>
      </c>
      <c r="J501" t="e">
        <f t="shared" si="202"/>
        <v>#N/A</v>
      </c>
      <c r="K501" t="e">
        <f t="shared" si="203"/>
        <v>#N/A</v>
      </c>
      <c r="L501" t="e">
        <f t="shared" si="204"/>
        <v>#N/A</v>
      </c>
      <c r="M501" t="e">
        <f t="shared" si="205"/>
        <v>#N/A</v>
      </c>
      <c r="N501" t="e">
        <f t="shared" si="206"/>
        <v>#N/A</v>
      </c>
      <c r="O501">
        <f t="shared" si="207"/>
        <v>2.0005009999999999</v>
      </c>
      <c r="P501" t="str">
        <f>IF(OR($A501="",INDEX(games!$H:$H,ROW())=""),"",INDEX(games!$H:$H,ROW()))</f>
        <v>Yes</v>
      </c>
      <c r="Q501">
        <f t="shared" si="208"/>
        <v>2.0005009999999999</v>
      </c>
      <c r="T501">
        <f t="shared" si="209"/>
        <v>2022</v>
      </c>
      <c r="U501">
        <f t="shared" si="210"/>
        <v>2024</v>
      </c>
      <c r="V501">
        <f t="shared" si="211"/>
        <v>2</v>
      </c>
      <c r="W501" t="str">
        <f>IF(TRIM(INDEX(connections!$A:$A,ROW()))="","",TRIM(INDEX(connections!$A:$A,ROW())))</f>
        <v>Dome Keeper</v>
      </c>
      <c r="X501" t="str">
        <f>IF($W501="","",TRIM(INDEX(connections!$B:$B,ROW())))</f>
        <v>Feed the Deep</v>
      </c>
      <c r="Y501">
        <f t="shared" si="212"/>
        <v>236</v>
      </c>
      <c r="Z501">
        <f t="shared" si="213"/>
        <v>294</v>
      </c>
      <c r="AA501" t="str">
        <f t="shared" si="214"/>
        <v>Yes</v>
      </c>
      <c r="AB501" t="str">
        <f t="shared" si="215"/>
        <v>Yes</v>
      </c>
      <c r="AC501">
        <f t="shared" si="216"/>
        <v>1</v>
      </c>
      <c r="AD501">
        <f t="shared" si="217"/>
        <v>0</v>
      </c>
      <c r="AE501" t="str">
        <f t="shared" si="218"/>
        <v/>
      </c>
      <c r="AG501">
        <f t="shared" si="219"/>
        <v>2</v>
      </c>
      <c r="AH501" t="str">
        <f t="shared" si="220"/>
        <v>Yes</v>
      </c>
      <c r="AI501">
        <f t="shared" si="221"/>
        <v>2</v>
      </c>
      <c r="AJ501">
        <f t="shared" si="222"/>
        <v>2.0005009999999999</v>
      </c>
      <c r="AK501" t="str">
        <f t="shared" si="223"/>
        <v/>
      </c>
      <c r="AL501" t="str">
        <f>IF($A501="","",INDEX(games!$J:$J,ROW())&amp;"")</f>
        <v>https://store.steampowered.com/app/2934220/Monsters_are_Coming/</v>
      </c>
    </row>
    <row r="502" spans="1:38" x14ac:dyDescent="0.25">
      <c r="A502" t="str">
        <f>IF(TRIM(INDEX(games!$A:$A,ROW()))="","",TRIM(INDEX(games!$A:$A,ROW())))</f>
        <v>Monstrum</v>
      </c>
      <c r="B502">
        <f>IF(OR($A502="",INDEX(games!$B:$B,ROW())=""),"",INDEX(games!$B:$B,ROW()))</f>
        <v>2015</v>
      </c>
      <c r="C502" t="str">
        <f>IF(OR($A502="",INDEX(games!$C:$C,ROW())=""),"",INDEX(games!$C:$C,ROW()))</f>
        <v>Action</v>
      </c>
      <c r="D502">
        <f t="shared" si="196"/>
        <v>3</v>
      </c>
      <c r="E502">
        <f t="shared" si="197"/>
        <v>1</v>
      </c>
      <c r="F502">
        <f t="shared" si="198"/>
        <v>26</v>
      </c>
      <c r="G502">
        <f t="shared" si="199"/>
        <v>2015</v>
      </c>
      <c r="H502">
        <f t="shared" si="200"/>
        <v>1.5979999999999999</v>
      </c>
      <c r="I502" t="e">
        <f t="shared" si="201"/>
        <v>#N/A</v>
      </c>
      <c r="J502" t="e">
        <f t="shared" si="202"/>
        <v>#N/A</v>
      </c>
      <c r="K502" t="e">
        <f t="shared" si="203"/>
        <v>#N/A</v>
      </c>
      <c r="L502" t="e">
        <f t="shared" si="204"/>
        <v>#N/A</v>
      </c>
      <c r="M502" t="e">
        <f t="shared" si="205"/>
        <v>#N/A</v>
      </c>
      <c r="N502" t="e">
        <f t="shared" si="206"/>
        <v>#N/A</v>
      </c>
      <c r="O502">
        <f t="shared" si="207"/>
        <v>3.000502</v>
      </c>
      <c r="P502" t="str">
        <f>IF(OR($A502="",INDEX(games!$H:$H,ROW())=""),"",INDEX(games!$H:$H,ROW()))</f>
        <v>Yes</v>
      </c>
      <c r="Q502">
        <f t="shared" si="208"/>
        <v>3.000502</v>
      </c>
      <c r="T502">
        <f t="shared" si="209"/>
        <v>2008</v>
      </c>
      <c r="U502">
        <f t="shared" si="210"/>
        <v>2024</v>
      </c>
      <c r="V502">
        <f t="shared" si="211"/>
        <v>16</v>
      </c>
      <c r="W502" t="str">
        <f>IF(TRIM(INDEX(connections!$A:$A,ROW()))="","",TRIM(INDEX(connections!$A:$A,ROW())))</f>
        <v>Spelunky Classic</v>
      </c>
      <c r="X502" t="str">
        <f>IF($W502="","",TRIM(INDEX(connections!$B:$B,ROW())))</f>
        <v>Feed the Deep</v>
      </c>
      <c r="Y502">
        <f t="shared" si="212"/>
        <v>763</v>
      </c>
      <c r="Z502">
        <f t="shared" si="213"/>
        <v>294</v>
      </c>
      <c r="AA502" t="str">
        <f t="shared" si="214"/>
        <v>Yes</v>
      </c>
      <c r="AB502" t="str">
        <f t="shared" si="215"/>
        <v>Yes</v>
      </c>
      <c r="AC502">
        <f t="shared" si="216"/>
        <v>1</v>
      </c>
      <c r="AD502">
        <f t="shared" si="217"/>
        <v>1</v>
      </c>
      <c r="AE502" t="str">
        <f t="shared" si="218"/>
        <v/>
      </c>
      <c r="AG502">
        <f t="shared" si="219"/>
        <v>3</v>
      </c>
      <c r="AH502" t="str">
        <f t="shared" si="220"/>
        <v>Yes</v>
      </c>
      <c r="AI502">
        <f t="shared" si="221"/>
        <v>3</v>
      </c>
      <c r="AJ502">
        <f t="shared" si="222"/>
        <v>3.000502</v>
      </c>
      <c r="AK502" t="str">
        <f t="shared" si="223"/>
        <v/>
      </c>
      <c r="AL502" t="str">
        <f>IF($A502="","",INDEX(games!$J:$J,ROW())&amp;"")</f>
        <v>https://store.steampowered.com/app/296710/Monstrum/</v>
      </c>
    </row>
    <row r="503" spans="1:38" x14ac:dyDescent="0.25">
      <c r="A503" t="str">
        <f>IF(TRIM(INDEX(games!$A:$A,ROW()))="","",TRIM(INDEX(games!$A:$A,ROW())))</f>
        <v>Montabi</v>
      </c>
      <c r="B503">
        <f>IF(OR($A503="",INDEX(games!$B:$B,ROW())=""),"",INDEX(games!$B:$B,ROW()))</f>
        <v>2026</v>
      </c>
      <c r="C503" t="str">
        <f>IF(OR($A503="",INDEX(games!$C:$C,ROW())=""),"",INDEX(games!$C:$C,ROW()))</f>
        <v>Deckbuilder</v>
      </c>
      <c r="D503">
        <f t="shared" si="196"/>
        <v>3</v>
      </c>
      <c r="E503">
        <f t="shared" si="197"/>
        <v>3</v>
      </c>
      <c r="F503">
        <f t="shared" si="198"/>
        <v>27</v>
      </c>
      <c r="G503" t="e">
        <f t="shared" si="199"/>
        <v>#N/A</v>
      </c>
      <c r="H503" t="e">
        <f t="shared" si="200"/>
        <v>#N/A</v>
      </c>
      <c r="I503" t="e">
        <f t="shared" si="201"/>
        <v>#N/A</v>
      </c>
      <c r="J503" t="e">
        <f t="shared" si="202"/>
        <v>#N/A</v>
      </c>
      <c r="K503">
        <f t="shared" si="203"/>
        <v>2026</v>
      </c>
      <c r="L503">
        <f t="shared" si="204"/>
        <v>3.621</v>
      </c>
      <c r="M503" t="e">
        <f t="shared" si="205"/>
        <v>#N/A</v>
      </c>
      <c r="N503" t="e">
        <f t="shared" si="206"/>
        <v>#N/A</v>
      </c>
      <c r="O503">
        <f t="shared" si="207"/>
        <v>3.0005030000000001</v>
      </c>
      <c r="P503" t="str">
        <f>IF(OR($A503="",INDEX(games!$H:$H,ROW())=""),"",INDEX(games!$H:$H,ROW()))</f>
        <v/>
      </c>
      <c r="Q503" t="str">
        <f t="shared" si="208"/>
        <v/>
      </c>
      <c r="T503">
        <f t="shared" si="209"/>
        <v>2018</v>
      </c>
      <c r="U503">
        <f t="shared" si="210"/>
        <v>2021</v>
      </c>
      <c r="V503">
        <f t="shared" si="211"/>
        <v>3</v>
      </c>
      <c r="W503" t="str">
        <f>IF(TRIM(INDEX(connections!$A:$A,ROW()))="","",TRIM(INDEX(connections!$A:$A,ROW())))</f>
        <v>Into the Breach</v>
      </c>
      <c r="X503" t="str">
        <f>IF($W503="","",TRIM(INDEX(connections!$B:$B,ROW())))</f>
        <v>Fights in Tight Spaces</v>
      </c>
      <c r="Y503">
        <f t="shared" si="212"/>
        <v>409</v>
      </c>
      <c r="Z503">
        <f t="shared" si="213"/>
        <v>295</v>
      </c>
      <c r="AA503" t="str">
        <f t="shared" si="214"/>
        <v>Yes</v>
      </c>
      <c r="AB503" t="str">
        <f t="shared" si="215"/>
        <v>Yes</v>
      </c>
      <c r="AC503">
        <f t="shared" si="216"/>
        <v>1</v>
      </c>
      <c r="AD503">
        <f t="shared" si="217"/>
        <v>1</v>
      </c>
      <c r="AE503" t="str">
        <f t="shared" si="218"/>
        <v/>
      </c>
      <c r="AG503">
        <f t="shared" si="219"/>
        <v>2</v>
      </c>
      <c r="AH503" t="str">
        <f t="shared" si="220"/>
        <v/>
      </c>
      <c r="AI503" t="str">
        <f t="shared" si="221"/>
        <v/>
      </c>
      <c r="AJ503" t="str">
        <f t="shared" si="222"/>
        <v/>
      </c>
      <c r="AK503">
        <f t="shared" si="223"/>
        <v>2.0005030000000001</v>
      </c>
      <c r="AL503" t="str">
        <f>IF($A503="","",INDEX(games!$J:$J,ROW())&amp;"")</f>
        <v>https://store.steampowered.com/app/3141630/Montabi/</v>
      </c>
    </row>
    <row r="504" spans="1:38" x14ac:dyDescent="0.25">
      <c r="A504" t="str">
        <f>IF(TRIM(INDEX(games!$A:$A,ROW()))="","",TRIM(INDEX(games!$A:$A,ROW())))</f>
        <v>Moon Hunters</v>
      </c>
      <c r="B504">
        <f>IF(OR($A504="",INDEX(games!$B:$B,ROW())=""),"",INDEX(games!$B:$B,ROW()))</f>
        <v>2016</v>
      </c>
      <c r="C504" t="str">
        <f>IF(OR($A504="",INDEX(games!$C:$C,ROW())=""),"",INDEX(games!$C:$C,ROW()))</f>
        <v>Action</v>
      </c>
      <c r="D504">
        <f t="shared" si="196"/>
        <v>1</v>
      </c>
      <c r="E504">
        <f t="shared" si="197"/>
        <v>1</v>
      </c>
      <c r="F504">
        <f t="shared" si="198"/>
        <v>28</v>
      </c>
      <c r="G504">
        <f t="shared" si="199"/>
        <v>2016</v>
      </c>
      <c r="H504">
        <f t="shared" si="200"/>
        <v>1.6440000000000001</v>
      </c>
      <c r="I504" t="e">
        <f t="shared" si="201"/>
        <v>#N/A</v>
      </c>
      <c r="J504" t="e">
        <f t="shared" si="202"/>
        <v>#N/A</v>
      </c>
      <c r="K504" t="e">
        <f t="shared" si="203"/>
        <v>#N/A</v>
      </c>
      <c r="L504" t="e">
        <f t="shared" si="204"/>
        <v>#N/A</v>
      </c>
      <c r="M504" t="e">
        <f t="shared" si="205"/>
        <v>#N/A</v>
      </c>
      <c r="N504" t="e">
        <f t="shared" si="206"/>
        <v>#N/A</v>
      </c>
      <c r="O504">
        <f t="shared" si="207"/>
        <v>1.0005040000000001</v>
      </c>
      <c r="P504" t="str">
        <f>IF(OR($A504="",INDEX(games!$H:$H,ROW())=""),"",INDEX(games!$H:$H,ROW()))</f>
        <v>Yes</v>
      </c>
      <c r="Q504">
        <f t="shared" si="208"/>
        <v>1.0005040000000001</v>
      </c>
      <c r="T504">
        <f t="shared" si="209"/>
        <v>2017</v>
      </c>
      <c r="U504">
        <f t="shared" si="210"/>
        <v>2021</v>
      </c>
      <c r="V504">
        <f t="shared" si="211"/>
        <v>4</v>
      </c>
      <c r="W504" t="str">
        <f>IF(TRIM(INDEX(connections!$A:$A,ROW()))="","",TRIM(INDEX(connections!$A:$A,ROW())))</f>
        <v>Slay the Spire</v>
      </c>
      <c r="X504" t="str">
        <f>IF($W504="","",TRIM(INDEX(connections!$B:$B,ROW())))</f>
        <v>Fights in Tight Spaces</v>
      </c>
      <c r="Y504">
        <f t="shared" si="212"/>
        <v>735</v>
      </c>
      <c r="Z504">
        <f t="shared" si="213"/>
        <v>295</v>
      </c>
      <c r="AA504" t="str">
        <f t="shared" si="214"/>
        <v>Yes</v>
      </c>
      <c r="AB504" t="str">
        <f t="shared" si="215"/>
        <v>Yes</v>
      </c>
      <c r="AC504">
        <f t="shared" si="216"/>
        <v>1</v>
      </c>
      <c r="AD504">
        <f t="shared" si="217"/>
        <v>0</v>
      </c>
      <c r="AE504" t="str">
        <f t="shared" si="218"/>
        <v/>
      </c>
      <c r="AG504">
        <f t="shared" si="219"/>
        <v>1</v>
      </c>
      <c r="AH504" t="str">
        <f t="shared" si="220"/>
        <v>Yes</v>
      </c>
      <c r="AI504">
        <f t="shared" si="221"/>
        <v>1</v>
      </c>
      <c r="AJ504">
        <f t="shared" si="222"/>
        <v>1.0005040000000001</v>
      </c>
      <c r="AK504" t="str">
        <f t="shared" si="223"/>
        <v/>
      </c>
      <c r="AL504" t="str">
        <f>IF($A504="","",INDEX(games!$J:$J,ROW())&amp;"")</f>
        <v>https://store.steampowered.com/app/320040/Moon_Hunters/</v>
      </c>
    </row>
    <row r="505" spans="1:38" x14ac:dyDescent="0.25">
      <c r="A505" t="str">
        <f>IF(TRIM(INDEX(games!$A:$A,ROW()))="","",TRIM(INDEX(games!$A:$A,ROW())))</f>
        <v>Moon Watch</v>
      </c>
      <c r="B505">
        <f>IF(OR($A505="",INDEX(games!$B:$B,ROW())=""),"",INDEX(games!$B:$B,ROW()))</f>
        <v>2024</v>
      </c>
      <c r="C505" t="str">
        <f>IF(OR($A505="",INDEX(games!$C:$C,ROW())=""),"",INDEX(games!$C:$C,ROW()))</f>
        <v>Action</v>
      </c>
      <c r="D505">
        <f t="shared" si="196"/>
        <v>1</v>
      </c>
      <c r="E505">
        <f t="shared" si="197"/>
        <v>1</v>
      </c>
      <c r="F505">
        <f t="shared" si="198"/>
        <v>29</v>
      </c>
      <c r="G505">
        <f t="shared" si="199"/>
        <v>2024</v>
      </c>
      <c r="H505">
        <f t="shared" si="200"/>
        <v>1.667</v>
      </c>
      <c r="I505" t="e">
        <f t="shared" si="201"/>
        <v>#N/A</v>
      </c>
      <c r="J505" t="e">
        <f t="shared" si="202"/>
        <v>#N/A</v>
      </c>
      <c r="K505" t="e">
        <f t="shared" si="203"/>
        <v>#N/A</v>
      </c>
      <c r="L505" t="e">
        <f t="shared" si="204"/>
        <v>#N/A</v>
      </c>
      <c r="M505" t="e">
        <f t="shared" si="205"/>
        <v>#N/A</v>
      </c>
      <c r="N505" t="e">
        <f t="shared" si="206"/>
        <v>#N/A</v>
      </c>
      <c r="O505">
        <f t="shared" si="207"/>
        <v>1.000505</v>
      </c>
      <c r="P505" t="str">
        <f>IF(OR($A505="",INDEX(games!$H:$H,ROW())=""),"",INDEX(games!$H:$H,ROW()))</f>
        <v/>
      </c>
      <c r="Q505" t="str">
        <f t="shared" si="208"/>
        <v/>
      </c>
      <c r="T505">
        <f t="shared" si="209"/>
        <v>1998</v>
      </c>
      <c r="U505">
        <f t="shared" si="210"/>
        <v>2007</v>
      </c>
      <c r="V505">
        <f t="shared" si="211"/>
        <v>9</v>
      </c>
      <c r="W505" t="str">
        <f>IF(TRIM(INDEX(connections!$A:$A,ROW()))="","",TRIM(INDEX(connections!$A:$A,ROW())))</f>
        <v>Chocobo's Dungeon 2</v>
      </c>
      <c r="X505" t="str">
        <f>IF($W505="","",TRIM(INDEX(connections!$B:$B,ROW())))</f>
        <v>Final Fantasy Fables: Chocobo's Dungeon</v>
      </c>
      <c r="Y505">
        <f t="shared" si="212"/>
        <v>129</v>
      </c>
      <c r="Z505">
        <f t="shared" si="213"/>
        <v>296</v>
      </c>
      <c r="AA505" t="str">
        <f t="shared" si="214"/>
        <v>Yes</v>
      </c>
      <c r="AB505" t="str">
        <f t="shared" si="215"/>
        <v>Yes</v>
      </c>
      <c r="AC505">
        <f t="shared" si="216"/>
        <v>1</v>
      </c>
      <c r="AD505">
        <f t="shared" si="217"/>
        <v>0</v>
      </c>
      <c r="AE505" t="str">
        <f t="shared" si="218"/>
        <v/>
      </c>
      <c r="AG505">
        <f t="shared" si="219"/>
        <v>1</v>
      </c>
      <c r="AH505" t="str">
        <f t="shared" si="220"/>
        <v/>
      </c>
      <c r="AI505" t="str">
        <f t="shared" si="221"/>
        <v/>
      </c>
      <c r="AJ505" t="str">
        <f t="shared" si="222"/>
        <v/>
      </c>
      <c r="AK505">
        <f t="shared" si="223"/>
        <v>1.000505</v>
      </c>
      <c r="AL505" t="str">
        <f>IF($A505="","",INDEX(games!$J:$J,ROW())&amp;"")</f>
        <v/>
      </c>
    </row>
    <row r="506" spans="1:38" x14ac:dyDescent="0.25">
      <c r="A506" t="str">
        <f>IF(TRIM(INDEX(games!$A:$A,ROW()))="","",TRIM(INDEX(games!$A:$A,ROW())))</f>
        <v>Moonlighter</v>
      </c>
      <c r="B506">
        <f>IF(OR($A506="",INDEX(games!$B:$B,ROW())=""),"",INDEX(games!$B:$B,ROW()))</f>
        <v>2018</v>
      </c>
      <c r="C506" t="str">
        <f>IF(OR($A506="",INDEX(games!$C:$C,ROW())=""),"",INDEX(games!$C:$C,ROW()))</f>
        <v>Action</v>
      </c>
      <c r="D506">
        <f t="shared" si="196"/>
        <v>4</v>
      </c>
      <c r="E506">
        <f t="shared" si="197"/>
        <v>1</v>
      </c>
      <c r="F506">
        <f t="shared" si="198"/>
        <v>30</v>
      </c>
      <c r="G506">
        <f t="shared" si="199"/>
        <v>2018</v>
      </c>
      <c r="H506">
        <f t="shared" si="200"/>
        <v>1.69</v>
      </c>
      <c r="I506" t="e">
        <f t="shared" si="201"/>
        <v>#N/A</v>
      </c>
      <c r="J506" t="e">
        <f t="shared" si="202"/>
        <v>#N/A</v>
      </c>
      <c r="K506" t="e">
        <f t="shared" si="203"/>
        <v>#N/A</v>
      </c>
      <c r="L506" t="e">
        <f t="shared" si="204"/>
        <v>#N/A</v>
      </c>
      <c r="M506" t="e">
        <f t="shared" si="205"/>
        <v>#N/A</v>
      </c>
      <c r="N506" t="e">
        <f t="shared" si="206"/>
        <v>#N/A</v>
      </c>
      <c r="O506">
        <f t="shared" si="207"/>
        <v>4.0005059999999997</v>
      </c>
      <c r="P506" t="str">
        <f>IF(OR($A506="",INDEX(games!$H:$H,ROW())=""),"",INDEX(games!$H:$H,ROW()))</f>
        <v>Yes</v>
      </c>
      <c r="Q506">
        <f t="shared" si="208"/>
        <v>4.0005059999999997</v>
      </c>
      <c r="T506">
        <f t="shared" si="209"/>
        <v>2021</v>
      </c>
      <c r="U506">
        <f t="shared" si="210"/>
        <v>2024</v>
      </c>
      <c r="V506">
        <f t="shared" si="211"/>
        <v>3</v>
      </c>
      <c r="W506" t="str">
        <f>IF(TRIM(INDEX(connections!$A:$A,ROW()))="","",TRIM(INDEX(connections!$A:$A,ROW())))</f>
        <v>Vampire Survivors</v>
      </c>
      <c r="X506" t="str">
        <f>IF($W506="","",TRIM(INDEX(connections!$B:$B,ROW())))</f>
        <v>Fish Fear Me</v>
      </c>
      <c r="Y506">
        <f t="shared" si="212"/>
        <v>898</v>
      </c>
      <c r="Z506">
        <f t="shared" si="213"/>
        <v>297</v>
      </c>
      <c r="AA506" t="str">
        <f t="shared" si="214"/>
        <v>Yes</v>
      </c>
      <c r="AB506" t="str">
        <f t="shared" si="215"/>
        <v>Yes</v>
      </c>
      <c r="AC506">
        <f t="shared" si="216"/>
        <v>1</v>
      </c>
      <c r="AD506">
        <f t="shared" si="217"/>
        <v>0</v>
      </c>
      <c r="AE506" t="str">
        <f t="shared" si="218"/>
        <v/>
      </c>
      <c r="AG506">
        <f t="shared" si="219"/>
        <v>3</v>
      </c>
      <c r="AH506" t="str">
        <f t="shared" si="220"/>
        <v>Yes</v>
      </c>
      <c r="AI506">
        <f t="shared" si="221"/>
        <v>3</v>
      </c>
      <c r="AJ506">
        <f t="shared" si="222"/>
        <v>3.0005060000000001</v>
      </c>
      <c r="AK506" t="str">
        <f t="shared" si="223"/>
        <v/>
      </c>
      <c r="AL506" t="str">
        <f>IF($A506="","",INDEX(games!$J:$J,ROW())&amp;"")</f>
        <v>https://store.steampowered.com/app/606150/Moonlighter/</v>
      </c>
    </row>
    <row r="507" spans="1:38" x14ac:dyDescent="0.25">
      <c r="A507" t="str">
        <f>IF(TRIM(INDEX(games!$A:$A,ROW()))="","",TRIM(INDEX(games!$A:$A,ROW())))</f>
        <v>Moonlighter 2: The Endless Vault</v>
      </c>
      <c r="B507">
        <f>IF(OR($A507="",INDEX(games!$B:$B,ROW())=""),"",INDEX(games!$B:$B,ROW()))</f>
        <v>2025</v>
      </c>
      <c r="C507" t="str">
        <f>IF(OR($A507="",INDEX(games!$C:$C,ROW())=""),"",INDEX(games!$C:$C,ROW()))</f>
        <v>Action</v>
      </c>
      <c r="D507">
        <f t="shared" si="196"/>
        <v>2</v>
      </c>
      <c r="E507">
        <f t="shared" si="197"/>
        <v>1</v>
      </c>
      <c r="F507">
        <f t="shared" si="198"/>
        <v>31</v>
      </c>
      <c r="G507">
        <f t="shared" si="199"/>
        <v>2025</v>
      </c>
      <c r="H507">
        <f t="shared" si="200"/>
        <v>1.7130000000000001</v>
      </c>
      <c r="I507" t="e">
        <f t="shared" si="201"/>
        <v>#N/A</v>
      </c>
      <c r="J507" t="e">
        <f t="shared" si="202"/>
        <v>#N/A</v>
      </c>
      <c r="K507" t="e">
        <f t="shared" si="203"/>
        <v>#N/A</v>
      </c>
      <c r="L507" t="e">
        <f t="shared" si="204"/>
        <v>#N/A</v>
      </c>
      <c r="M507" t="e">
        <f t="shared" si="205"/>
        <v>#N/A</v>
      </c>
      <c r="N507" t="e">
        <f t="shared" si="206"/>
        <v>#N/A</v>
      </c>
      <c r="O507">
        <f t="shared" si="207"/>
        <v>2.0005069999999998</v>
      </c>
      <c r="P507" t="str">
        <f>IF(OR($A507="",INDEX(games!$H:$H,ROW())=""),"",INDEX(games!$H:$H,ROW()))</f>
        <v/>
      </c>
      <c r="Q507" t="str">
        <f t="shared" si="208"/>
        <v/>
      </c>
      <c r="T507">
        <f t="shared" si="209"/>
        <v>2021</v>
      </c>
      <c r="U507">
        <f t="shared" si="210"/>
        <v>2022</v>
      </c>
      <c r="V507">
        <f t="shared" si="211"/>
        <v>1</v>
      </c>
      <c r="W507" t="str">
        <f>IF(TRIM(INDEX(connections!$A:$A,ROW()))="","",TRIM(INDEX(connections!$A:$A,ROW())))</f>
        <v>SNKRX</v>
      </c>
      <c r="X507" t="str">
        <f>IF($W507="","",TRIM(INDEX(connections!$B:$B,ROW())))</f>
        <v>FLERP</v>
      </c>
      <c r="Y507">
        <f t="shared" si="212"/>
        <v>744</v>
      </c>
      <c r="Z507">
        <f t="shared" si="213"/>
        <v>298</v>
      </c>
      <c r="AA507" t="str">
        <f t="shared" si="214"/>
        <v>Yes</v>
      </c>
      <c r="AB507" t="str">
        <f t="shared" si="215"/>
        <v/>
      </c>
      <c r="AC507" t="str">
        <f t="shared" si="216"/>
        <v/>
      </c>
      <c r="AD507">
        <f t="shared" si="217"/>
        <v>0</v>
      </c>
      <c r="AE507" t="str">
        <f t="shared" si="218"/>
        <v/>
      </c>
      <c r="AG507">
        <f t="shared" si="219"/>
        <v>2</v>
      </c>
      <c r="AH507" t="str">
        <f t="shared" si="220"/>
        <v/>
      </c>
      <c r="AI507" t="str">
        <f t="shared" si="221"/>
        <v/>
      </c>
      <c r="AJ507" t="str">
        <f t="shared" si="222"/>
        <v/>
      </c>
      <c r="AK507">
        <f t="shared" si="223"/>
        <v>2.0005069999999998</v>
      </c>
      <c r="AL507" t="str">
        <f>IF($A507="","",INDEX(games!$J:$J,ROW())&amp;"")</f>
        <v/>
      </c>
    </row>
    <row r="508" spans="1:38" x14ac:dyDescent="0.25">
      <c r="A508" t="str">
        <f>IF(TRIM(INDEX(games!$A:$A,ROW()))="","",TRIM(INDEX(games!$A:$A,ROW())))</f>
        <v>Moonring</v>
      </c>
      <c r="B508">
        <f>IF(OR($A508="",INDEX(games!$B:$B,ROW())=""),"",INDEX(games!$B:$B,ROW()))</f>
        <v>2023</v>
      </c>
      <c r="C508" t="str">
        <f>IF(OR($A508="",INDEX(games!$C:$C,ROW())=""),"",INDEX(games!$C:$C,ROW()))</f>
        <v>Traditional</v>
      </c>
      <c r="D508">
        <f t="shared" si="196"/>
        <v>4</v>
      </c>
      <c r="E508">
        <f t="shared" si="197"/>
        <v>4</v>
      </c>
      <c r="F508">
        <f t="shared" si="198"/>
        <v>32</v>
      </c>
      <c r="G508" t="e">
        <f t="shared" si="199"/>
        <v>#N/A</v>
      </c>
      <c r="H508" t="e">
        <f t="shared" si="200"/>
        <v>#N/A</v>
      </c>
      <c r="I508" t="e">
        <f t="shared" si="201"/>
        <v>#N/A</v>
      </c>
      <c r="J508" t="e">
        <f t="shared" si="202"/>
        <v>#N/A</v>
      </c>
      <c r="K508" t="e">
        <f t="shared" si="203"/>
        <v>#N/A</v>
      </c>
      <c r="L508" t="e">
        <f t="shared" si="204"/>
        <v>#N/A</v>
      </c>
      <c r="M508">
        <f t="shared" si="205"/>
        <v>2023</v>
      </c>
      <c r="N508">
        <f t="shared" si="206"/>
        <v>4.7359999999999998</v>
      </c>
      <c r="O508">
        <f t="shared" si="207"/>
        <v>4.000508</v>
      </c>
      <c r="P508" t="str">
        <f>IF(OR($A508="",INDEX(games!$H:$H,ROW())=""),"",INDEX(games!$H:$H,ROW()))</f>
        <v>Yes</v>
      </c>
      <c r="Q508">
        <f t="shared" si="208"/>
        <v>4.000508</v>
      </c>
      <c r="T508">
        <f t="shared" si="209"/>
        <v>2013</v>
      </c>
      <c r="U508">
        <f t="shared" si="210"/>
        <v>2017</v>
      </c>
      <c r="V508">
        <f t="shared" si="211"/>
        <v>4</v>
      </c>
      <c r="W508" t="str">
        <f>IF(TRIM(INDEX(connections!$A:$A,ROW()))="","",TRIM(INDEX(connections!$A:$A,ROW())))</f>
        <v>Rogue Legacy</v>
      </c>
      <c r="X508" t="str">
        <f>IF($W508="","",TRIM(INDEX(connections!$B:$B,ROW())))</f>
        <v>Flinthook</v>
      </c>
      <c r="Y508">
        <f t="shared" si="212"/>
        <v>667</v>
      </c>
      <c r="Z508">
        <f t="shared" si="213"/>
        <v>300</v>
      </c>
      <c r="AA508" t="str">
        <f t="shared" si="214"/>
        <v>Yes</v>
      </c>
      <c r="AB508" t="str">
        <f t="shared" si="215"/>
        <v>Yes</v>
      </c>
      <c r="AC508">
        <f t="shared" si="216"/>
        <v>1</v>
      </c>
      <c r="AD508">
        <f t="shared" si="217"/>
        <v>0</v>
      </c>
      <c r="AE508" t="str">
        <f t="shared" si="218"/>
        <v/>
      </c>
      <c r="AG508">
        <f t="shared" si="219"/>
        <v>4</v>
      </c>
      <c r="AH508" t="str">
        <f t="shared" si="220"/>
        <v>Yes</v>
      </c>
      <c r="AI508">
        <f t="shared" si="221"/>
        <v>4</v>
      </c>
      <c r="AJ508">
        <f t="shared" si="222"/>
        <v>4.000508</v>
      </c>
      <c r="AK508" t="str">
        <f t="shared" si="223"/>
        <v/>
      </c>
      <c r="AL508" t="str">
        <f>IF($A508="","",INDEX(games!$J:$J,ROW())&amp;"")</f>
        <v>https://store.steampowered.com/app/2373630/Moonring/</v>
      </c>
    </row>
    <row r="509" spans="1:38" x14ac:dyDescent="0.25">
      <c r="A509" t="str">
        <f>IF(TRIM(INDEX(games!$A:$A,ROW()))="","",TRIM(INDEX(games!$A:$A,ROW())))</f>
        <v>Moonsigil Atlas</v>
      </c>
      <c r="B509">
        <f>IF(OR($A509="",INDEX(games!$B:$B,ROW())=""),"",INDEX(games!$B:$B,ROW()))</f>
        <v>2026</v>
      </c>
      <c r="C509" t="str">
        <f>IF(OR($A509="",INDEX(games!$C:$C,ROW())=""),"",INDEX(games!$C:$C,ROW()))</f>
        <v>Deckbuilder</v>
      </c>
      <c r="D509">
        <f t="shared" si="196"/>
        <v>0</v>
      </c>
      <c r="E509">
        <f t="shared" si="197"/>
        <v>3</v>
      </c>
      <c r="F509">
        <f t="shared" si="198"/>
        <v>33</v>
      </c>
      <c r="G509" t="e">
        <f t="shared" si="199"/>
        <v>#N/A</v>
      </c>
      <c r="H509" t="e">
        <f t="shared" si="200"/>
        <v>#N/A</v>
      </c>
      <c r="I509" t="e">
        <f t="shared" si="201"/>
        <v>#N/A</v>
      </c>
      <c r="J509" t="e">
        <f t="shared" si="202"/>
        <v>#N/A</v>
      </c>
      <c r="K509">
        <f t="shared" si="203"/>
        <v>2026</v>
      </c>
      <c r="L509">
        <f t="shared" si="204"/>
        <v>3.7589999999999999</v>
      </c>
      <c r="M509" t="e">
        <f t="shared" si="205"/>
        <v>#N/A</v>
      </c>
      <c r="N509" t="e">
        <f t="shared" si="206"/>
        <v>#N/A</v>
      </c>
      <c r="O509">
        <f t="shared" si="207"/>
        <v>5.0900000000000001E-4</v>
      </c>
      <c r="P509" t="str">
        <f>IF(OR($A509="",INDEX(games!$H:$H,ROW())=""),"",INDEX(games!$H:$H,ROW()))</f>
        <v/>
      </c>
      <c r="Q509" t="str">
        <f t="shared" si="208"/>
        <v/>
      </c>
      <c r="T509">
        <f t="shared" si="209"/>
        <v>2008</v>
      </c>
      <c r="U509">
        <f t="shared" si="210"/>
        <v>2017</v>
      </c>
      <c r="V509">
        <f t="shared" si="211"/>
        <v>9</v>
      </c>
      <c r="W509" t="str">
        <f>IF(TRIM(INDEX(connections!$A:$A,ROW()))="","",TRIM(INDEX(connections!$A:$A,ROW())))</f>
        <v>Spelunky Classic</v>
      </c>
      <c r="X509" t="str">
        <f>IF($W509="","",TRIM(INDEX(connections!$B:$B,ROW())))</f>
        <v>Flinthook</v>
      </c>
      <c r="Y509">
        <f t="shared" si="212"/>
        <v>763</v>
      </c>
      <c r="Z509">
        <f t="shared" si="213"/>
        <v>300</v>
      </c>
      <c r="AA509" t="str">
        <f t="shared" si="214"/>
        <v>Yes</v>
      </c>
      <c r="AB509" t="str">
        <f t="shared" si="215"/>
        <v>Yes</v>
      </c>
      <c r="AC509">
        <f t="shared" si="216"/>
        <v>1</v>
      </c>
      <c r="AD509">
        <f t="shared" si="217"/>
        <v>0</v>
      </c>
      <c r="AE509" t="str">
        <f t="shared" si="218"/>
        <v/>
      </c>
      <c r="AG509">
        <f t="shared" si="219"/>
        <v>0</v>
      </c>
      <c r="AH509" t="str">
        <f t="shared" si="220"/>
        <v/>
      </c>
      <c r="AI509" t="str">
        <f t="shared" si="221"/>
        <v/>
      </c>
      <c r="AJ509" t="str">
        <f t="shared" si="222"/>
        <v/>
      </c>
      <c r="AK509" t="str">
        <f t="shared" si="223"/>
        <v/>
      </c>
      <c r="AL509" t="str">
        <f>IF($A509="","",INDEX(games!$J:$J,ROW())&amp;"")</f>
        <v>https://store.steampowered.com/app/3284290/Moonsigil_Atlas/</v>
      </c>
    </row>
    <row r="510" spans="1:38" x14ac:dyDescent="0.25">
      <c r="A510" t="str">
        <f>IF(TRIM(INDEX(games!$A:$A,ROW()))="","",TRIM(INDEX(games!$A:$A,ROW())))</f>
        <v>Morbid Metal</v>
      </c>
      <c r="B510">
        <f>IF(OR($A510="",INDEX(games!$B:$B,ROW())=""),"",INDEX(games!$B:$B,ROW()))</f>
        <v>2026</v>
      </c>
      <c r="C510" t="str">
        <f>IF(OR($A510="",INDEX(games!$C:$C,ROW())=""),"",INDEX(games!$C:$C,ROW()))</f>
        <v>Action</v>
      </c>
      <c r="D510">
        <f t="shared" si="196"/>
        <v>2</v>
      </c>
      <c r="E510">
        <f t="shared" si="197"/>
        <v>1</v>
      </c>
      <c r="F510">
        <f t="shared" si="198"/>
        <v>0</v>
      </c>
      <c r="G510">
        <f t="shared" si="199"/>
        <v>2026</v>
      </c>
      <c r="H510">
        <f t="shared" si="200"/>
        <v>1</v>
      </c>
      <c r="I510" t="e">
        <f t="shared" si="201"/>
        <v>#N/A</v>
      </c>
      <c r="J510" t="e">
        <f t="shared" si="202"/>
        <v>#N/A</v>
      </c>
      <c r="K510" t="e">
        <f t="shared" si="203"/>
        <v>#N/A</v>
      </c>
      <c r="L510" t="e">
        <f t="shared" si="204"/>
        <v>#N/A</v>
      </c>
      <c r="M510" t="e">
        <f t="shared" si="205"/>
        <v>#N/A</v>
      </c>
      <c r="N510" t="e">
        <f t="shared" si="206"/>
        <v>#N/A</v>
      </c>
      <c r="O510">
        <f t="shared" si="207"/>
        <v>2.0005099999999998</v>
      </c>
      <c r="P510" t="str">
        <f>IF(OR($A510="",INDEX(games!$H:$H,ROW())=""),"",INDEX(games!$H:$H,ROW()))</f>
        <v/>
      </c>
      <c r="Q510" t="str">
        <f t="shared" si="208"/>
        <v/>
      </c>
      <c r="T510">
        <f t="shared" si="209"/>
        <v>2023</v>
      </c>
      <c r="U510">
        <f t="shared" si="210"/>
        <v>2026</v>
      </c>
      <c r="V510">
        <f t="shared" si="211"/>
        <v>3</v>
      </c>
      <c r="W510" t="str">
        <f>IF(TRIM(INDEX(connections!$A:$A,ROW()))="","",TRIM(INDEX(connections!$A:$A,ROW())))</f>
        <v>Death Roads: Tournament</v>
      </c>
      <c r="X510" t="str">
        <f>IF($W510="","",TRIM(INDEX(connections!$B:$B,ROW())))</f>
        <v>Fogpiercer</v>
      </c>
      <c r="Y510">
        <f t="shared" si="212"/>
        <v>195</v>
      </c>
      <c r="Z510">
        <f t="shared" si="213"/>
        <v>301</v>
      </c>
      <c r="AA510" t="str">
        <f t="shared" si="214"/>
        <v>Yes</v>
      </c>
      <c r="AB510" t="str">
        <f t="shared" si="215"/>
        <v/>
      </c>
      <c r="AC510" t="str">
        <f t="shared" si="216"/>
        <v/>
      </c>
      <c r="AD510">
        <f t="shared" si="217"/>
        <v>0</v>
      </c>
      <c r="AE510" t="str">
        <f t="shared" si="218"/>
        <v/>
      </c>
      <c r="AG510">
        <f t="shared" si="219"/>
        <v>2</v>
      </c>
      <c r="AH510" t="str">
        <f t="shared" si="220"/>
        <v/>
      </c>
      <c r="AI510" t="str">
        <f t="shared" si="221"/>
        <v/>
      </c>
      <c r="AJ510" t="str">
        <f t="shared" si="222"/>
        <v/>
      </c>
      <c r="AK510">
        <f t="shared" si="223"/>
        <v>2.0005099999999998</v>
      </c>
      <c r="AL510" t="str">
        <f>IF($A510="","",INDEX(games!$J:$J,ROW())&amp;"")</f>
        <v/>
      </c>
    </row>
    <row r="511" spans="1:38" x14ac:dyDescent="0.25">
      <c r="A511" t="str">
        <f>IF(TRIM(INDEX(games!$A:$A,ROW()))="","",TRIM(INDEX(games!$A:$A,ROW())))</f>
        <v>Moria</v>
      </c>
      <c r="B511">
        <f>IF(OR($A511="",INDEX(games!$B:$B,ROW())=""),"",INDEX(games!$B:$B,ROW()))</f>
        <v>1983</v>
      </c>
      <c r="C511" t="str">
        <f>IF(OR($A511="",INDEX(games!$C:$C,ROW())=""),"",INDEX(games!$C:$C,ROW()))</f>
        <v>Traditional</v>
      </c>
      <c r="D511">
        <f t="shared" si="196"/>
        <v>5</v>
      </c>
      <c r="E511">
        <f t="shared" si="197"/>
        <v>4</v>
      </c>
      <c r="F511">
        <f t="shared" si="198"/>
        <v>1</v>
      </c>
      <c r="G511" t="e">
        <f t="shared" si="199"/>
        <v>#N/A</v>
      </c>
      <c r="H511" t="e">
        <f t="shared" si="200"/>
        <v>#N/A</v>
      </c>
      <c r="I511" t="e">
        <f t="shared" si="201"/>
        <v>#N/A</v>
      </c>
      <c r="J511" t="e">
        <f t="shared" si="202"/>
        <v>#N/A</v>
      </c>
      <c r="K511" t="e">
        <f t="shared" si="203"/>
        <v>#N/A</v>
      </c>
      <c r="L511" t="e">
        <f t="shared" si="204"/>
        <v>#N/A</v>
      </c>
      <c r="M511">
        <f t="shared" si="205"/>
        <v>1983</v>
      </c>
      <c r="N511">
        <f t="shared" si="206"/>
        <v>4.0229999999999997</v>
      </c>
      <c r="O511">
        <f t="shared" si="207"/>
        <v>5.0005110000000004</v>
      </c>
      <c r="P511" t="str">
        <f>IF(OR($A511="",INDEX(games!$H:$H,ROW())=""),"",INDEX(games!$H:$H,ROW()))</f>
        <v>Yes</v>
      </c>
      <c r="Q511">
        <f t="shared" si="208"/>
        <v>5.0005110000000004</v>
      </c>
      <c r="T511">
        <f t="shared" si="209"/>
        <v>2021</v>
      </c>
      <c r="U511">
        <f t="shared" si="210"/>
        <v>2026</v>
      </c>
      <c r="V511">
        <f t="shared" si="211"/>
        <v>5</v>
      </c>
      <c r="W511" t="str">
        <f>IF(TRIM(INDEX(connections!$A:$A,ROW()))="","",TRIM(INDEX(connections!$A:$A,ROW())))</f>
        <v>Fights in Tight Spaces</v>
      </c>
      <c r="X511" t="str">
        <f>IF($W511="","",TRIM(INDEX(connections!$B:$B,ROW())))</f>
        <v>Fogpiercer</v>
      </c>
      <c r="Y511">
        <f t="shared" si="212"/>
        <v>295</v>
      </c>
      <c r="Z511">
        <f t="shared" si="213"/>
        <v>301</v>
      </c>
      <c r="AA511" t="str">
        <f t="shared" si="214"/>
        <v>Yes</v>
      </c>
      <c r="AB511" t="str">
        <f t="shared" si="215"/>
        <v/>
      </c>
      <c r="AC511" t="str">
        <f t="shared" si="216"/>
        <v/>
      </c>
      <c r="AD511">
        <f t="shared" si="217"/>
        <v>0</v>
      </c>
      <c r="AE511" t="str">
        <f t="shared" si="218"/>
        <v/>
      </c>
      <c r="AG511">
        <f t="shared" si="219"/>
        <v>5</v>
      </c>
      <c r="AH511" t="str">
        <f t="shared" si="220"/>
        <v>Yes</v>
      </c>
      <c r="AI511">
        <f t="shared" si="221"/>
        <v>5</v>
      </c>
      <c r="AJ511">
        <f t="shared" si="222"/>
        <v>5.0005110000000004</v>
      </c>
      <c r="AK511" t="str">
        <f t="shared" si="223"/>
        <v/>
      </c>
      <c r="AL511" t="str">
        <f>IF($A511="","",INDEX(games!$J:$J,ROW())&amp;"")</f>
        <v/>
      </c>
    </row>
    <row r="512" spans="1:38" x14ac:dyDescent="0.25">
      <c r="A512" t="str">
        <f>IF(TRIM(INDEX(games!$A:$A,ROW()))="","",TRIM(INDEX(games!$A:$A,ROW())))</f>
        <v>Morimens</v>
      </c>
      <c r="B512">
        <f>IF(OR($A512="",INDEX(games!$B:$B,ROW())=""),"",INDEX(games!$B:$B,ROW()))</f>
        <v>2024</v>
      </c>
      <c r="C512" t="str">
        <f>IF(OR($A512="",INDEX(games!$C:$C,ROW())=""),"",INDEX(games!$C:$C,ROW()))</f>
        <v>Deckbuilder</v>
      </c>
      <c r="D512">
        <f t="shared" si="196"/>
        <v>1</v>
      </c>
      <c r="E512">
        <f t="shared" si="197"/>
        <v>3</v>
      </c>
      <c r="F512">
        <f t="shared" si="198"/>
        <v>2</v>
      </c>
      <c r="G512" t="e">
        <f t="shared" si="199"/>
        <v>#N/A</v>
      </c>
      <c r="H512" t="e">
        <f t="shared" si="200"/>
        <v>#N/A</v>
      </c>
      <c r="I512" t="e">
        <f t="shared" si="201"/>
        <v>#N/A</v>
      </c>
      <c r="J512" t="e">
        <f t="shared" si="202"/>
        <v>#N/A</v>
      </c>
      <c r="K512">
        <f t="shared" si="203"/>
        <v>2024</v>
      </c>
      <c r="L512">
        <f t="shared" si="204"/>
        <v>3.0459999999999998</v>
      </c>
      <c r="M512" t="e">
        <f t="shared" si="205"/>
        <v>#N/A</v>
      </c>
      <c r="N512" t="e">
        <f t="shared" si="206"/>
        <v>#N/A</v>
      </c>
      <c r="O512">
        <f t="shared" si="207"/>
        <v>1.0005120000000001</v>
      </c>
      <c r="P512" t="str">
        <f>IF(OR($A512="",INDEX(games!$H:$H,ROW())=""),"",INDEX(games!$H:$H,ROW()))</f>
        <v>Yes</v>
      </c>
      <c r="Q512">
        <f t="shared" si="208"/>
        <v>1.0005120000000001</v>
      </c>
      <c r="T512">
        <f t="shared" si="209"/>
        <v>2018</v>
      </c>
      <c r="U512">
        <f t="shared" si="210"/>
        <v>2026</v>
      </c>
      <c r="V512">
        <f t="shared" si="211"/>
        <v>8</v>
      </c>
      <c r="W512" t="str">
        <f>IF(TRIM(INDEX(connections!$A:$A,ROW()))="","",TRIM(INDEX(connections!$A:$A,ROW())))</f>
        <v>Into the Breach</v>
      </c>
      <c r="X512" t="str">
        <f>IF($W512="","",TRIM(INDEX(connections!$B:$B,ROW())))</f>
        <v>Fogpiercer</v>
      </c>
      <c r="Y512">
        <f t="shared" si="212"/>
        <v>409</v>
      </c>
      <c r="Z512">
        <f t="shared" si="213"/>
        <v>301</v>
      </c>
      <c r="AA512" t="str">
        <f t="shared" si="214"/>
        <v>Yes</v>
      </c>
      <c r="AB512" t="str">
        <f t="shared" si="215"/>
        <v/>
      </c>
      <c r="AC512" t="str">
        <f t="shared" si="216"/>
        <v/>
      </c>
      <c r="AD512">
        <f t="shared" si="217"/>
        <v>1</v>
      </c>
      <c r="AE512" t="str">
        <f t="shared" si="218"/>
        <v/>
      </c>
      <c r="AG512">
        <f t="shared" si="219"/>
        <v>1</v>
      </c>
      <c r="AH512" t="str">
        <f t="shared" si="220"/>
        <v>Yes</v>
      </c>
      <c r="AI512">
        <f t="shared" si="221"/>
        <v>1</v>
      </c>
      <c r="AJ512">
        <f t="shared" si="222"/>
        <v>1.0005120000000001</v>
      </c>
      <c r="AK512" t="str">
        <f t="shared" si="223"/>
        <v/>
      </c>
      <c r="AL512" t="str">
        <f>IF($A512="","",INDEX(games!$J:$J,ROW())&amp;"")</f>
        <v>https://store.steampowered.com/app/3052450/Morimens/</v>
      </c>
    </row>
    <row r="513" spans="1:38" x14ac:dyDescent="0.25">
      <c r="A513" t="str">
        <f>IF(TRIM(INDEX(games!$A:$A,ROW()))="","",TRIM(INDEX(games!$A:$A,ROW())))</f>
        <v>Morsels</v>
      </c>
      <c r="B513">
        <f>IF(OR($A513="",INDEX(games!$B:$B,ROW())=""),"",INDEX(games!$B:$B,ROW()))</f>
        <v>2025</v>
      </c>
      <c r="C513" t="str">
        <f>IF(OR($A513="",INDEX(games!$C:$C,ROW())=""),"",INDEX(games!$C:$C,ROW()))</f>
        <v>Action</v>
      </c>
      <c r="D513">
        <f t="shared" si="196"/>
        <v>0</v>
      </c>
      <c r="E513">
        <f t="shared" si="197"/>
        <v>1</v>
      </c>
      <c r="F513">
        <f t="shared" si="198"/>
        <v>3</v>
      </c>
      <c r="G513">
        <f t="shared" si="199"/>
        <v>2025</v>
      </c>
      <c r="H513">
        <f t="shared" si="200"/>
        <v>1.069</v>
      </c>
      <c r="I513" t="e">
        <f t="shared" si="201"/>
        <v>#N/A</v>
      </c>
      <c r="J513" t="e">
        <f t="shared" si="202"/>
        <v>#N/A</v>
      </c>
      <c r="K513" t="e">
        <f t="shared" si="203"/>
        <v>#N/A</v>
      </c>
      <c r="L513" t="e">
        <f t="shared" si="204"/>
        <v>#N/A</v>
      </c>
      <c r="M513" t="e">
        <f t="shared" si="205"/>
        <v>#N/A</v>
      </c>
      <c r="N513" t="e">
        <f t="shared" si="206"/>
        <v>#N/A</v>
      </c>
      <c r="O513">
        <f t="shared" si="207"/>
        <v>5.13E-4</v>
      </c>
      <c r="P513" t="str">
        <f>IF(OR($A513="",INDEX(games!$H:$H,ROW())=""),"",INDEX(games!$H:$H,ROW()))</f>
        <v/>
      </c>
      <c r="Q513" t="str">
        <f t="shared" si="208"/>
        <v/>
      </c>
      <c r="T513">
        <f t="shared" si="209"/>
        <v>2017</v>
      </c>
      <c r="U513">
        <f t="shared" si="210"/>
        <v>2026</v>
      </c>
      <c r="V513">
        <f t="shared" si="211"/>
        <v>9</v>
      </c>
      <c r="W513" t="str">
        <f>IF(TRIM(INDEX(connections!$A:$A,ROW()))="","",TRIM(INDEX(connections!$A:$A,ROW())))</f>
        <v>Slay the Spire</v>
      </c>
      <c r="X513" t="str">
        <f>IF($W513="","",TRIM(INDEX(connections!$B:$B,ROW())))</f>
        <v>Fogpiercer</v>
      </c>
      <c r="Y513">
        <f t="shared" si="212"/>
        <v>735</v>
      </c>
      <c r="Z513">
        <f t="shared" si="213"/>
        <v>301</v>
      </c>
      <c r="AA513" t="str">
        <f t="shared" si="214"/>
        <v>Yes</v>
      </c>
      <c r="AB513" t="str">
        <f t="shared" si="215"/>
        <v/>
      </c>
      <c r="AC513" t="str">
        <f t="shared" si="216"/>
        <v/>
      </c>
      <c r="AD513">
        <f t="shared" si="217"/>
        <v>0</v>
      </c>
      <c r="AE513" t="str">
        <f t="shared" si="218"/>
        <v/>
      </c>
      <c r="AG513">
        <f t="shared" si="219"/>
        <v>0</v>
      </c>
      <c r="AH513" t="str">
        <f t="shared" si="220"/>
        <v/>
      </c>
      <c r="AI513" t="str">
        <f t="shared" si="221"/>
        <v/>
      </c>
      <c r="AJ513" t="str">
        <f t="shared" si="222"/>
        <v/>
      </c>
      <c r="AK513" t="str">
        <f t="shared" si="223"/>
        <v/>
      </c>
      <c r="AL513" t="str">
        <f>IF($A513="","",INDEX(games!$J:$J,ROW())&amp;"")</f>
        <v/>
      </c>
    </row>
    <row r="514" spans="1:38" x14ac:dyDescent="0.25">
      <c r="A514" t="str">
        <f>IF(TRIM(INDEX(games!$A:$A,ROW()))="","",TRIM(INDEX(games!$A:$A,ROW())))</f>
        <v>Mortal Sin</v>
      </c>
      <c r="B514">
        <f>IF(OR($A514="",INDEX(games!$B:$B,ROW())=""),"",INDEX(games!$B:$B,ROW()))</f>
        <v>2023</v>
      </c>
      <c r="C514" t="str">
        <f>IF(OR($A514="",INDEX(games!$C:$C,ROW())=""),"",INDEX(games!$C:$C,ROW()))</f>
        <v>Action</v>
      </c>
      <c r="D514">
        <f t="shared" ref="D514:D577" si="224">IF($A514="","",COUNTIF($W$2:$W$2500,$A514)+COUNTIF($X$2:$X$2500,$A514))</f>
        <v>2</v>
      </c>
      <c r="E514">
        <f t="shared" ref="E514:E577" si="225">IF($A514="","",IFERROR(MATCH($C514,$R$2:$R$5,0),0))</f>
        <v>1</v>
      </c>
      <c r="F514">
        <f t="shared" ref="F514:F577" si="226">IF($A514="","",MOD(ROW(),34))</f>
        <v>4</v>
      </c>
      <c r="G514">
        <f t="shared" ref="G514:G577" si="227">IF($A514="",NA(),IF($C514="Action",$B514,NA()))</f>
        <v>2023</v>
      </c>
      <c r="H514">
        <f t="shared" ref="H514:H577" si="228">IF($A514="",NA(),IF($C514="Action",1+$F514*0.023,NA()))</f>
        <v>1.0920000000000001</v>
      </c>
      <c r="I514" t="e">
        <f t="shared" ref="I514:I577" si="229">IF($A514="",NA(),IF($C514="Strategy",$B514,NA()))</f>
        <v>#N/A</v>
      </c>
      <c r="J514" t="e">
        <f t="shared" ref="J514:J577" si="230">IF($A514="",NA(),IF($C514="Strategy",2+$F514*0.023,NA()))</f>
        <v>#N/A</v>
      </c>
      <c r="K514" t="e">
        <f t="shared" ref="K514:K577" si="231">IF($A514="",NA(),IF($C514="Deckbuilder",$B514,NA()))</f>
        <v>#N/A</v>
      </c>
      <c r="L514" t="e">
        <f t="shared" ref="L514:L577" si="232">IF($A514="",NA(),IF($C514="Deckbuilder",3+$F514*0.023,NA()))</f>
        <v>#N/A</v>
      </c>
      <c r="M514" t="e">
        <f t="shared" ref="M514:M577" si="233">IF($A514="",NA(),IF($C514="Traditional",$B514,NA()))</f>
        <v>#N/A</v>
      </c>
      <c r="N514" t="e">
        <f t="shared" ref="N514:N577" si="234">IF($A514="",NA(),IF($C514="Traditional",4+$F514*0.023,NA()))</f>
        <v>#N/A</v>
      </c>
      <c r="O514">
        <f t="shared" ref="O514:O577" si="235">IF($A514="","",$D514+ROW()/1000000)</f>
        <v>2.0005139999999999</v>
      </c>
      <c r="P514" t="str">
        <f>IF(OR($A514="",INDEX(games!$H:$H,ROW())=""),"",INDEX(games!$H:$H,ROW()))</f>
        <v>Yes</v>
      </c>
      <c r="Q514">
        <f t="shared" ref="Q514:Q577" si="236">IF(OR($A514="",$P514&lt;&gt;"Yes"),"",$D514+ROW()/1000000)</f>
        <v>2.0005139999999999</v>
      </c>
      <c r="T514">
        <f t="shared" ref="T514:T577" si="237">IF($Y514="","",INDEX($B$2:$B$1500,$Y514))</f>
        <v>2022</v>
      </c>
      <c r="U514">
        <f t="shared" ref="U514:U577" si="238">IF($Z514="","",INDEX($B$2:$B$1500,$Z514))</f>
        <v>2024</v>
      </c>
      <c r="V514">
        <f t="shared" ref="V514:V577" si="239">IF(OR($T514="",$U514=""),"",$U514-$T514)</f>
        <v>2</v>
      </c>
      <c r="W514" t="str">
        <f>IF(TRIM(INDEX(connections!$A:$A,ROW()))="","",TRIM(INDEX(connections!$A:$A,ROW())))</f>
        <v>Backpack Hero</v>
      </c>
      <c r="X514" t="str">
        <f>IF($W514="","",TRIM(INDEX(connections!$B:$B,ROW())))</f>
        <v>Footgun: Underground</v>
      </c>
      <c r="Y514">
        <f t="shared" ref="Y514:Y577" si="240">IF($W514="","",IFERROR(MATCH($W514,$A$2:$A$1500,0),""))</f>
        <v>53</v>
      </c>
      <c r="Z514">
        <f t="shared" ref="Z514:Z577" si="241">IF($X514="","",IFERROR(MATCH($X514,$A$2:$A$1500,0),""))</f>
        <v>302</v>
      </c>
      <c r="AA514" t="str">
        <f t="shared" ref="AA514:AA577" si="242">IF($Y514="","",INDEX($P$2:$P$1500,$Y514))</f>
        <v>Yes</v>
      </c>
      <c r="AB514" t="str">
        <f t="shared" ref="AB514:AB577" si="243">IF($Z514="","",INDEX($P$2:$P$1500,$Z514))</f>
        <v>Yes</v>
      </c>
      <c r="AC514">
        <f t="shared" ref="AC514:AC577" si="244">IF(AND($AA514="Yes",$AB514="Yes"),1,"")</f>
        <v>1</v>
      </c>
      <c r="AD514">
        <f t="shared" ref="AD514:AD577" si="245">IF(OR($Y514="",$Z514=""),"",IF(INDEX($C$2:$C$1500,$Y514)=INDEX($C$2:$C$1500,$Z514),0,1))</f>
        <v>1</v>
      </c>
      <c r="AE514" t="str">
        <f t="shared" ref="AE514:AE577" si="246">IF($AC514&lt;&gt;1,"",IF(AND(INDEX($AG$2:$AG$1500,$Y514)=1,INDEX($AG$2:$AG$1500,$Z514)=1),1,""))</f>
        <v/>
      </c>
      <c r="AG514">
        <f t="shared" ref="AG514:AG577" si="247">IF($A514="","",COUNTIFS($W$2:$W$2500,$A514,$AB$2:$AB$2500,"Yes")+COUNTIFS($X$2:$X$2500,$A514,$AA$2:$AA$2500,"Yes"))</f>
        <v>2</v>
      </c>
      <c r="AH514" t="str">
        <f t="shared" ref="AH514:AH577" si="248">IF(OR($P514&lt;&gt;"Yes",N($AG514)=0),"",IF(AND($AG514=1,COUNTIFS($W$2:$W$2500,$A514,$AE$2:$AE$2500,1)+COUNTIFS($X$2:$X$2500,$A514,$AE$2:$AE$2500,1)&gt;0),"","Yes"))</f>
        <v>Yes</v>
      </c>
      <c r="AI514">
        <f t="shared" ref="AI514:AI577" si="249">IF($AH514="Yes",$AG514,"")</f>
        <v>2</v>
      </c>
      <c r="AJ514">
        <f t="shared" ref="AJ514:AJ577" si="250">IF($AI514="","",$AI514+ROW()/1000000)</f>
        <v>2.0005139999999999</v>
      </c>
      <c r="AK514" t="str">
        <f t="shared" ref="AK514:AK577" si="251">IF(OR($A514="",$P514="Yes",N($AG514)=0),"",$AG514+ROW()/1000000)</f>
        <v/>
      </c>
      <c r="AL514" t="str">
        <f>IF($A514="","",INDEX(games!$J:$J,ROW())&amp;"")</f>
        <v>https://store.steampowered.com/app/1494810/Mortal_Sin/</v>
      </c>
    </row>
    <row r="515" spans="1:38" x14ac:dyDescent="0.25">
      <c r="A515" t="str">
        <f>IF(TRIM(INDEX(games!$A:$A,ROW()))="","",TRIM(INDEX(games!$A:$A,ROW())))</f>
        <v>Mothergunship</v>
      </c>
      <c r="B515">
        <f>IF(OR($A515="",INDEX(games!$B:$B,ROW())=""),"",INDEX(games!$B:$B,ROW()))</f>
        <v>2018</v>
      </c>
      <c r="C515" t="str">
        <f>IF(OR($A515="",INDEX(games!$C:$C,ROW())=""),"",INDEX(games!$C:$C,ROW()))</f>
        <v>Action</v>
      </c>
      <c r="D515">
        <f t="shared" si="224"/>
        <v>2</v>
      </c>
      <c r="E515">
        <f t="shared" si="225"/>
        <v>1</v>
      </c>
      <c r="F515">
        <f t="shared" si="226"/>
        <v>5</v>
      </c>
      <c r="G515">
        <f t="shared" si="227"/>
        <v>2018</v>
      </c>
      <c r="H515">
        <f t="shared" si="228"/>
        <v>1.115</v>
      </c>
      <c r="I515" t="e">
        <f t="shared" si="229"/>
        <v>#N/A</v>
      </c>
      <c r="J515" t="e">
        <f t="shared" si="230"/>
        <v>#N/A</v>
      </c>
      <c r="K515" t="e">
        <f t="shared" si="231"/>
        <v>#N/A</v>
      </c>
      <c r="L515" t="e">
        <f t="shared" si="232"/>
        <v>#N/A</v>
      </c>
      <c r="M515" t="e">
        <f t="shared" si="233"/>
        <v>#N/A</v>
      </c>
      <c r="N515" t="e">
        <f t="shared" si="234"/>
        <v>#N/A</v>
      </c>
      <c r="O515">
        <f t="shared" si="235"/>
        <v>2.000515</v>
      </c>
      <c r="P515" t="str">
        <f>IF(OR($A515="",INDEX(games!$H:$H,ROW())=""),"",INDEX(games!$H:$H,ROW()))</f>
        <v>Yes</v>
      </c>
      <c r="Q515">
        <f t="shared" si="236"/>
        <v>2.000515</v>
      </c>
      <c r="T515">
        <f t="shared" si="237"/>
        <v>2022</v>
      </c>
      <c r="U515">
        <f t="shared" si="238"/>
        <v>2024</v>
      </c>
      <c r="V515">
        <f t="shared" si="239"/>
        <v>2</v>
      </c>
      <c r="W515" t="str">
        <f>IF(TRIM(INDEX(connections!$A:$A,ROW()))="","",TRIM(INDEX(connections!$A:$A,ROW())))</f>
        <v>Brotato</v>
      </c>
      <c r="X515" t="str">
        <f>IF($W515="","",TRIM(INDEX(connections!$B:$B,ROW())))</f>
        <v>Footgun: Underground</v>
      </c>
      <c r="Y515">
        <f t="shared" si="240"/>
        <v>101</v>
      </c>
      <c r="Z515">
        <f t="shared" si="241"/>
        <v>302</v>
      </c>
      <c r="AA515" t="str">
        <f t="shared" si="242"/>
        <v>Yes</v>
      </c>
      <c r="AB515" t="str">
        <f t="shared" si="243"/>
        <v>Yes</v>
      </c>
      <c r="AC515">
        <f t="shared" si="244"/>
        <v>1</v>
      </c>
      <c r="AD515">
        <f t="shared" si="245"/>
        <v>0</v>
      </c>
      <c r="AE515" t="str">
        <f t="shared" si="246"/>
        <v/>
      </c>
      <c r="AG515">
        <f t="shared" si="247"/>
        <v>2</v>
      </c>
      <c r="AH515" t="str">
        <f t="shared" si="248"/>
        <v>Yes</v>
      </c>
      <c r="AI515">
        <f t="shared" si="249"/>
        <v>2</v>
      </c>
      <c r="AJ515">
        <f t="shared" si="250"/>
        <v>2.000515</v>
      </c>
      <c r="AK515" t="str">
        <f t="shared" si="251"/>
        <v/>
      </c>
      <c r="AL515" t="str">
        <f>IF($A515="","",INDEX(games!$J:$J,ROW())&amp;"")</f>
        <v>https://store.steampowered.com/app/574090/MOTHERGUNSHIP/</v>
      </c>
    </row>
    <row r="516" spans="1:38" x14ac:dyDescent="0.25">
      <c r="A516" t="str">
        <f>IF(TRIM(INDEX(games!$A:$A,ROW()))="","",TRIM(INDEX(games!$A:$A,ROW())))</f>
        <v>Mothergunship: Forge</v>
      </c>
      <c r="B516">
        <f>IF(OR($A516="",INDEX(games!$B:$B,ROW())=""),"",INDEX(games!$B:$B,ROW()))</f>
        <v>2022</v>
      </c>
      <c r="C516" t="str">
        <f>IF(OR($A516="",INDEX(games!$C:$C,ROW())=""),"",INDEX(games!$C:$C,ROW()))</f>
        <v>Action</v>
      </c>
      <c r="D516">
        <f t="shared" si="224"/>
        <v>1</v>
      </c>
      <c r="E516">
        <f t="shared" si="225"/>
        <v>1</v>
      </c>
      <c r="F516">
        <f t="shared" si="226"/>
        <v>6</v>
      </c>
      <c r="G516">
        <f t="shared" si="227"/>
        <v>2022</v>
      </c>
      <c r="H516">
        <f t="shared" si="228"/>
        <v>1.1379999999999999</v>
      </c>
      <c r="I516" t="e">
        <f t="shared" si="229"/>
        <v>#N/A</v>
      </c>
      <c r="J516" t="e">
        <f t="shared" si="230"/>
        <v>#N/A</v>
      </c>
      <c r="K516" t="e">
        <f t="shared" si="231"/>
        <v>#N/A</v>
      </c>
      <c r="L516" t="e">
        <f t="shared" si="232"/>
        <v>#N/A</v>
      </c>
      <c r="M516" t="e">
        <f t="shared" si="233"/>
        <v>#N/A</v>
      </c>
      <c r="N516" t="e">
        <f t="shared" si="234"/>
        <v>#N/A</v>
      </c>
      <c r="O516">
        <f t="shared" si="235"/>
        <v>1.000516</v>
      </c>
      <c r="P516" t="str">
        <f>IF(OR($A516="",INDEX(games!$H:$H,ROW())=""),"",INDEX(games!$H:$H,ROW()))</f>
        <v>Yes</v>
      </c>
      <c r="Q516">
        <f t="shared" si="236"/>
        <v>1.000516</v>
      </c>
      <c r="T516">
        <f t="shared" si="237"/>
        <v>2022</v>
      </c>
      <c r="U516">
        <f t="shared" si="238"/>
        <v>2024</v>
      </c>
      <c r="V516">
        <f t="shared" si="239"/>
        <v>2</v>
      </c>
      <c r="W516" t="str">
        <f>IF(TRIM(INDEX(connections!$A:$A,ROW()))="","",TRIM(INDEX(connections!$A:$A,ROW())))</f>
        <v>Peglin</v>
      </c>
      <c r="X516" t="str">
        <f>IF($W516="","",TRIM(INDEX(connections!$B:$B,ROW())))</f>
        <v>Footgun: Underground</v>
      </c>
      <c r="Y516">
        <f t="shared" si="240"/>
        <v>585</v>
      </c>
      <c r="Z516">
        <f t="shared" si="241"/>
        <v>302</v>
      </c>
      <c r="AA516" t="str">
        <f t="shared" si="242"/>
        <v>Yes</v>
      </c>
      <c r="AB516" t="str">
        <f t="shared" si="243"/>
        <v>Yes</v>
      </c>
      <c r="AC516">
        <f t="shared" si="244"/>
        <v>1</v>
      </c>
      <c r="AD516">
        <f t="shared" si="245"/>
        <v>1</v>
      </c>
      <c r="AE516" t="str">
        <f t="shared" si="246"/>
        <v/>
      </c>
      <c r="AG516">
        <f t="shared" si="247"/>
        <v>1</v>
      </c>
      <c r="AH516" t="str">
        <f t="shared" si="248"/>
        <v>Yes</v>
      </c>
      <c r="AI516">
        <f t="shared" si="249"/>
        <v>1</v>
      </c>
      <c r="AJ516">
        <f t="shared" si="250"/>
        <v>1.000516</v>
      </c>
      <c r="AK516" t="str">
        <f t="shared" si="251"/>
        <v/>
      </c>
      <c r="AL516" t="str">
        <f>IF($A516="","",INDEX(games!$J:$J,ROW())&amp;"")</f>
        <v>https://store.steampowered.com/app/1931240/MOTHERGUNSHIP_FORGE/</v>
      </c>
    </row>
    <row r="517" spans="1:38" x14ac:dyDescent="0.25">
      <c r="A517" t="str">
        <f>IF(TRIM(INDEX(games!$A:$A,ROW()))="","",TRIM(INDEX(games!$A:$A,ROW())))</f>
        <v>Motto!? Fushigi no Gensoukyou: Under the Moonlight</v>
      </c>
      <c r="B517">
        <f>IF(OR($A517="",INDEX(games!$B:$B,ROW())=""),"",INDEX(games!$B:$B,ROW()))</f>
        <v>2011</v>
      </c>
      <c r="C517" t="str">
        <f>IF(OR($A517="",INDEX(games!$C:$C,ROW())=""),"",INDEX(games!$C:$C,ROW()))</f>
        <v>Traditional</v>
      </c>
      <c r="D517">
        <f t="shared" si="224"/>
        <v>2</v>
      </c>
      <c r="E517">
        <f t="shared" si="225"/>
        <v>4</v>
      </c>
      <c r="F517">
        <f t="shared" si="226"/>
        <v>7</v>
      </c>
      <c r="G517" t="e">
        <f t="shared" si="227"/>
        <v>#N/A</v>
      </c>
      <c r="H517" t="e">
        <f t="shared" si="228"/>
        <v>#N/A</v>
      </c>
      <c r="I517" t="e">
        <f t="shared" si="229"/>
        <v>#N/A</v>
      </c>
      <c r="J517" t="e">
        <f t="shared" si="230"/>
        <v>#N/A</v>
      </c>
      <c r="K517" t="e">
        <f t="shared" si="231"/>
        <v>#N/A</v>
      </c>
      <c r="L517" t="e">
        <f t="shared" si="232"/>
        <v>#N/A</v>
      </c>
      <c r="M517">
        <f t="shared" si="233"/>
        <v>2011</v>
      </c>
      <c r="N517">
        <f t="shared" si="234"/>
        <v>4.1609999999999996</v>
      </c>
      <c r="O517">
        <f t="shared" si="235"/>
        <v>2.0005169999999999</v>
      </c>
      <c r="P517" t="str">
        <f>IF(OR($A517="",INDEX(games!$H:$H,ROW())=""),"",INDEX(games!$H:$H,ROW()))</f>
        <v/>
      </c>
      <c r="Q517" t="str">
        <f t="shared" si="236"/>
        <v/>
      </c>
      <c r="T517">
        <f t="shared" si="237"/>
        <v>2018</v>
      </c>
      <c r="U517">
        <f t="shared" si="238"/>
        <v>2023</v>
      </c>
      <c r="V517">
        <f t="shared" si="239"/>
        <v>5</v>
      </c>
      <c r="W517" t="str">
        <f>IF(TRIM(INDEX(connections!$A:$A,ROW()))="","",TRIM(INDEX(connections!$A:$A,ROW())))</f>
        <v>For the King</v>
      </c>
      <c r="X517" t="str">
        <f>IF($W517="","",TRIM(INDEX(connections!$B:$B,ROW())))</f>
        <v>For the King 2</v>
      </c>
      <c r="Y517">
        <f t="shared" si="240"/>
        <v>303</v>
      </c>
      <c r="Z517">
        <f t="shared" si="241"/>
        <v>304</v>
      </c>
      <c r="AA517" t="str">
        <f t="shared" si="242"/>
        <v>Yes</v>
      </c>
      <c r="AB517" t="str">
        <f t="shared" si="243"/>
        <v>Yes</v>
      </c>
      <c r="AC517">
        <f t="shared" si="244"/>
        <v>1</v>
      </c>
      <c r="AD517">
        <f t="shared" si="245"/>
        <v>0</v>
      </c>
      <c r="AE517" t="str">
        <f t="shared" si="246"/>
        <v/>
      </c>
      <c r="AG517">
        <f t="shared" si="247"/>
        <v>0</v>
      </c>
      <c r="AH517" t="str">
        <f t="shared" si="248"/>
        <v/>
      </c>
      <c r="AI517" t="str">
        <f t="shared" si="249"/>
        <v/>
      </c>
      <c r="AJ517" t="str">
        <f t="shared" si="250"/>
        <v/>
      </c>
      <c r="AK517" t="str">
        <f t="shared" si="251"/>
        <v/>
      </c>
      <c r="AL517" t="str">
        <f>IF($A517="","",INDEX(games!$J:$J,ROW())&amp;"")</f>
        <v/>
      </c>
    </row>
    <row r="518" spans="1:38" x14ac:dyDescent="0.25">
      <c r="A518" t="str">
        <f>IF(TRIM(INDEX(games!$A:$A,ROW()))="","",TRIM(INDEX(games!$A:$A,ROW())))</f>
        <v>Mr. Sun's Hatbox</v>
      </c>
      <c r="B518">
        <f>IF(OR($A518="",INDEX(games!$B:$B,ROW())=""),"",INDEX(games!$B:$B,ROW()))</f>
        <v>2023</v>
      </c>
      <c r="C518" t="str">
        <f>IF(OR($A518="",INDEX(games!$C:$C,ROW())=""),"",INDEX(games!$C:$C,ROW()))</f>
        <v>Action</v>
      </c>
      <c r="D518">
        <f t="shared" si="224"/>
        <v>1</v>
      </c>
      <c r="E518">
        <f t="shared" si="225"/>
        <v>1</v>
      </c>
      <c r="F518">
        <f t="shared" si="226"/>
        <v>8</v>
      </c>
      <c r="G518">
        <f t="shared" si="227"/>
        <v>2023</v>
      </c>
      <c r="H518">
        <f t="shared" si="228"/>
        <v>1.1839999999999999</v>
      </c>
      <c r="I518" t="e">
        <f t="shared" si="229"/>
        <v>#N/A</v>
      </c>
      <c r="J518" t="e">
        <f t="shared" si="230"/>
        <v>#N/A</v>
      </c>
      <c r="K518" t="e">
        <f t="shared" si="231"/>
        <v>#N/A</v>
      </c>
      <c r="L518" t="e">
        <f t="shared" si="232"/>
        <v>#N/A</v>
      </c>
      <c r="M518" t="e">
        <f t="shared" si="233"/>
        <v>#N/A</v>
      </c>
      <c r="N518" t="e">
        <f t="shared" si="234"/>
        <v>#N/A</v>
      </c>
      <c r="O518">
        <f t="shared" si="235"/>
        <v>1.000518</v>
      </c>
      <c r="P518" t="str">
        <f>IF(OR($A518="",INDEX(games!$H:$H,ROW())=""),"",INDEX(games!$H:$H,ROW()))</f>
        <v>Yes</v>
      </c>
      <c r="Q518">
        <f t="shared" si="236"/>
        <v>1.000518</v>
      </c>
      <c r="T518">
        <f t="shared" si="237"/>
        <v>2012</v>
      </c>
      <c r="U518">
        <f t="shared" si="238"/>
        <v>2020</v>
      </c>
      <c r="V518">
        <f t="shared" si="239"/>
        <v>8</v>
      </c>
      <c r="W518" t="str">
        <f>IF(TRIM(INDEX(connections!$A:$A,ROW()))="","",TRIM(INDEX(connections!$A:$A,ROW())))</f>
        <v>FTL</v>
      </c>
      <c r="X518" t="str">
        <f>IF($W518="","",TRIM(INDEX(connections!$B:$B,ROW())))</f>
        <v>For The Warp</v>
      </c>
      <c r="Y518">
        <f t="shared" si="240"/>
        <v>311</v>
      </c>
      <c r="Z518">
        <f t="shared" si="241"/>
        <v>305</v>
      </c>
      <c r="AA518" t="str">
        <f t="shared" si="242"/>
        <v>Yes</v>
      </c>
      <c r="AB518" t="str">
        <f t="shared" si="243"/>
        <v>Yes</v>
      </c>
      <c r="AC518">
        <f t="shared" si="244"/>
        <v>1</v>
      </c>
      <c r="AD518">
        <f t="shared" si="245"/>
        <v>1</v>
      </c>
      <c r="AE518" t="str">
        <f t="shared" si="246"/>
        <v/>
      </c>
      <c r="AG518">
        <f t="shared" si="247"/>
        <v>1</v>
      </c>
      <c r="AH518" t="str">
        <f t="shared" si="248"/>
        <v>Yes</v>
      </c>
      <c r="AI518">
        <f t="shared" si="249"/>
        <v>1</v>
      </c>
      <c r="AJ518">
        <f t="shared" si="250"/>
        <v>1.000518</v>
      </c>
      <c r="AK518" t="str">
        <f t="shared" si="251"/>
        <v/>
      </c>
      <c r="AL518" t="str">
        <f>IF($A518="","",INDEX(games!$J:$J,ROW())&amp;"")</f>
        <v>https://store.steampowered.com/app/1214670/Mr_Suns_Hatbox/</v>
      </c>
    </row>
    <row r="519" spans="1:38" x14ac:dyDescent="0.25">
      <c r="A519" t="str">
        <f>IF(TRIM(INDEX(games!$A:$A,ROW()))="","",TRIM(INDEX(games!$A:$A,ROW())))</f>
        <v>Muck</v>
      </c>
      <c r="B519">
        <f>IF(OR($A519="",INDEX(games!$B:$B,ROW())=""),"",INDEX(games!$B:$B,ROW()))</f>
        <v>2021</v>
      </c>
      <c r="C519" t="str">
        <f>IF(OR($A519="",INDEX(games!$C:$C,ROW())=""),"",INDEX(games!$C:$C,ROW()))</f>
        <v>Action</v>
      </c>
      <c r="D519">
        <f t="shared" si="224"/>
        <v>3</v>
      </c>
      <c r="E519">
        <f t="shared" si="225"/>
        <v>1</v>
      </c>
      <c r="F519">
        <f t="shared" si="226"/>
        <v>9</v>
      </c>
      <c r="G519">
        <f t="shared" si="227"/>
        <v>2021</v>
      </c>
      <c r="H519">
        <f t="shared" si="228"/>
        <v>1.2070000000000001</v>
      </c>
      <c r="I519" t="e">
        <f t="shared" si="229"/>
        <v>#N/A</v>
      </c>
      <c r="J519" t="e">
        <f t="shared" si="230"/>
        <v>#N/A</v>
      </c>
      <c r="K519" t="e">
        <f t="shared" si="231"/>
        <v>#N/A</v>
      </c>
      <c r="L519" t="e">
        <f t="shared" si="232"/>
        <v>#N/A</v>
      </c>
      <c r="M519" t="e">
        <f t="shared" si="233"/>
        <v>#N/A</v>
      </c>
      <c r="N519" t="e">
        <f t="shared" si="234"/>
        <v>#N/A</v>
      </c>
      <c r="O519">
        <f t="shared" si="235"/>
        <v>3.0005190000000002</v>
      </c>
      <c r="P519" t="str">
        <f>IF(OR($A519="",INDEX(games!$H:$H,ROW())=""),"",INDEX(games!$H:$H,ROW()))</f>
        <v>Yes</v>
      </c>
      <c r="Q519">
        <f t="shared" si="236"/>
        <v>3.0005190000000002</v>
      </c>
      <c r="T519">
        <f t="shared" si="237"/>
        <v>2017</v>
      </c>
      <c r="U519">
        <f t="shared" si="238"/>
        <v>2020</v>
      </c>
      <c r="V519">
        <f t="shared" si="239"/>
        <v>3</v>
      </c>
      <c r="W519" t="str">
        <f>IF(TRIM(INDEX(connections!$A:$A,ROW()))="","",TRIM(INDEX(connections!$A:$A,ROW())))</f>
        <v>Slay the Spire</v>
      </c>
      <c r="X519" t="str">
        <f>IF($W519="","",TRIM(INDEX(connections!$B:$B,ROW())))</f>
        <v>For The Warp</v>
      </c>
      <c r="Y519">
        <f t="shared" si="240"/>
        <v>735</v>
      </c>
      <c r="Z519">
        <f t="shared" si="241"/>
        <v>305</v>
      </c>
      <c r="AA519" t="str">
        <f t="shared" si="242"/>
        <v>Yes</v>
      </c>
      <c r="AB519" t="str">
        <f t="shared" si="243"/>
        <v>Yes</v>
      </c>
      <c r="AC519">
        <f t="shared" si="244"/>
        <v>1</v>
      </c>
      <c r="AD519">
        <f t="shared" si="245"/>
        <v>0</v>
      </c>
      <c r="AE519" t="str">
        <f t="shared" si="246"/>
        <v/>
      </c>
      <c r="AG519">
        <f t="shared" si="247"/>
        <v>2</v>
      </c>
      <c r="AH519" t="str">
        <f t="shared" si="248"/>
        <v>Yes</v>
      </c>
      <c r="AI519">
        <f t="shared" si="249"/>
        <v>2</v>
      </c>
      <c r="AJ519">
        <f t="shared" si="250"/>
        <v>2.0005190000000002</v>
      </c>
      <c r="AK519" t="str">
        <f t="shared" si="251"/>
        <v/>
      </c>
      <c r="AL519" t="str">
        <f>IF($A519="","",INDEX(games!$J:$J,ROW())&amp;"")</f>
        <v>https://store.steampowered.com/app/1625450/Muck/</v>
      </c>
    </row>
    <row r="520" spans="1:38" x14ac:dyDescent="0.25">
      <c r="A520" t="str">
        <f>IF(TRIM(INDEX(games!$A:$A,ROW()))="","",TRIM(INDEX(games!$A:$A,ROW())))</f>
        <v>My Card Is Better Than Your Card!</v>
      </c>
      <c r="B520">
        <f>IF(OR($A520="",INDEX(games!$B:$B,ROW())=""),"",INDEX(games!$B:$B,ROW()))</f>
        <v>2025</v>
      </c>
      <c r="C520" t="str">
        <f>IF(OR($A520="",INDEX(games!$C:$C,ROW())=""),"",INDEX(games!$C:$C,ROW()))</f>
        <v>Deckbuilder</v>
      </c>
      <c r="D520">
        <f t="shared" si="224"/>
        <v>1</v>
      </c>
      <c r="E520">
        <f t="shared" si="225"/>
        <v>3</v>
      </c>
      <c r="F520">
        <f t="shared" si="226"/>
        <v>10</v>
      </c>
      <c r="G520" t="e">
        <f t="shared" si="227"/>
        <v>#N/A</v>
      </c>
      <c r="H520" t="e">
        <f t="shared" si="228"/>
        <v>#N/A</v>
      </c>
      <c r="I520" t="e">
        <f t="shared" si="229"/>
        <v>#N/A</v>
      </c>
      <c r="J520" t="e">
        <f t="shared" si="230"/>
        <v>#N/A</v>
      </c>
      <c r="K520">
        <f t="shared" si="231"/>
        <v>2025</v>
      </c>
      <c r="L520">
        <f t="shared" si="232"/>
        <v>3.23</v>
      </c>
      <c r="M520" t="e">
        <f t="shared" si="233"/>
        <v>#N/A</v>
      </c>
      <c r="N520" t="e">
        <f t="shared" si="234"/>
        <v>#N/A</v>
      </c>
      <c r="O520">
        <f t="shared" si="235"/>
        <v>1.0005200000000001</v>
      </c>
      <c r="P520" t="str">
        <f>IF(OR($A520="",INDEX(games!$H:$H,ROW())=""),"",INDEX(games!$H:$H,ROW()))</f>
        <v/>
      </c>
      <c r="Q520" t="str">
        <f t="shared" si="236"/>
        <v/>
      </c>
      <c r="T520">
        <f t="shared" si="237"/>
        <v>2019</v>
      </c>
      <c r="U520">
        <f t="shared" si="238"/>
        <v>2022</v>
      </c>
      <c r="V520">
        <f t="shared" si="239"/>
        <v>3</v>
      </c>
      <c r="W520" t="str">
        <f>IF(TRIM(INDEX(connections!$A:$A,ROW()))="","",TRIM(INDEX(connections!$A:$A,ROW())))</f>
        <v>Hades</v>
      </c>
      <c r="X520" t="str">
        <f>IF($W520="","",TRIM(INDEX(connections!$B:$B,ROW())))</f>
        <v>Forward: Escape the Fold</v>
      </c>
      <c r="Y520">
        <f t="shared" si="240"/>
        <v>359</v>
      </c>
      <c r="Z520">
        <f t="shared" si="241"/>
        <v>307</v>
      </c>
      <c r="AA520" t="str">
        <f t="shared" si="242"/>
        <v>Yes</v>
      </c>
      <c r="AB520" t="str">
        <f t="shared" si="243"/>
        <v>Yes</v>
      </c>
      <c r="AC520">
        <f t="shared" si="244"/>
        <v>1</v>
      </c>
      <c r="AD520">
        <f t="shared" si="245"/>
        <v>1</v>
      </c>
      <c r="AE520" t="str">
        <f t="shared" si="246"/>
        <v/>
      </c>
      <c r="AG520">
        <f t="shared" si="247"/>
        <v>1</v>
      </c>
      <c r="AH520" t="str">
        <f t="shared" si="248"/>
        <v/>
      </c>
      <c r="AI520" t="str">
        <f t="shared" si="249"/>
        <v/>
      </c>
      <c r="AJ520" t="str">
        <f t="shared" si="250"/>
        <v/>
      </c>
      <c r="AK520">
        <f t="shared" si="251"/>
        <v>1.0005200000000001</v>
      </c>
      <c r="AL520" t="str">
        <f>IF($A520="","",INDEX(games!$J:$J,ROW())&amp;"")</f>
        <v/>
      </c>
    </row>
    <row r="521" spans="1:38" x14ac:dyDescent="0.25">
      <c r="A521" t="str">
        <f>IF(TRIM(INDEX(games!$A:$A,ROW()))="","",TRIM(INDEX(games!$A:$A,ROW())))</f>
        <v>Mystery Chronicle: One Way Heroics</v>
      </c>
      <c r="B521">
        <f>IF(OR($A521="",INDEX(games!$B:$B,ROW())=""),"",INDEX(games!$B:$B,ROW()))</f>
        <v>2016</v>
      </c>
      <c r="C521" t="str">
        <f>IF(OR($A521="",INDEX(games!$C:$C,ROW())=""),"",INDEX(games!$C:$C,ROW()))</f>
        <v>Traditional</v>
      </c>
      <c r="D521">
        <f t="shared" si="224"/>
        <v>1</v>
      </c>
      <c r="E521">
        <f t="shared" si="225"/>
        <v>4</v>
      </c>
      <c r="F521">
        <f t="shared" si="226"/>
        <v>11</v>
      </c>
      <c r="G521" t="e">
        <f t="shared" si="227"/>
        <v>#N/A</v>
      </c>
      <c r="H521" t="e">
        <f t="shared" si="228"/>
        <v>#N/A</v>
      </c>
      <c r="I521" t="e">
        <f t="shared" si="229"/>
        <v>#N/A</v>
      </c>
      <c r="J521" t="e">
        <f t="shared" si="230"/>
        <v>#N/A</v>
      </c>
      <c r="K521" t="e">
        <f t="shared" si="231"/>
        <v>#N/A</v>
      </c>
      <c r="L521" t="e">
        <f t="shared" si="232"/>
        <v>#N/A</v>
      </c>
      <c r="M521">
        <f t="shared" si="233"/>
        <v>2016</v>
      </c>
      <c r="N521">
        <f t="shared" si="234"/>
        <v>4.2530000000000001</v>
      </c>
      <c r="O521">
        <f t="shared" si="235"/>
        <v>1.000521</v>
      </c>
      <c r="P521" t="str">
        <f>IF(OR($A521="",INDEX(games!$H:$H,ROW())=""),"",INDEX(games!$H:$H,ROW()))</f>
        <v>Yes</v>
      </c>
      <c r="Q521">
        <f t="shared" si="236"/>
        <v>1.000521</v>
      </c>
      <c r="T521">
        <f t="shared" si="237"/>
        <v>2017</v>
      </c>
      <c r="U521">
        <f t="shared" si="238"/>
        <v>2022</v>
      </c>
      <c r="V521">
        <f t="shared" si="239"/>
        <v>5</v>
      </c>
      <c r="W521" t="str">
        <f>IF(TRIM(INDEX(connections!$A:$A,ROW()))="","",TRIM(INDEX(connections!$A:$A,ROW())))</f>
        <v>Slay the Spire</v>
      </c>
      <c r="X521" t="str">
        <f>IF($W521="","",TRIM(INDEX(connections!$B:$B,ROW())))</f>
        <v>Forward: Escape the Fold</v>
      </c>
      <c r="Y521">
        <f t="shared" si="240"/>
        <v>735</v>
      </c>
      <c r="Z521">
        <f t="shared" si="241"/>
        <v>307</v>
      </c>
      <c r="AA521" t="str">
        <f t="shared" si="242"/>
        <v>Yes</v>
      </c>
      <c r="AB521" t="str">
        <f t="shared" si="243"/>
        <v>Yes</v>
      </c>
      <c r="AC521">
        <f t="shared" si="244"/>
        <v>1</v>
      </c>
      <c r="AD521">
        <f t="shared" si="245"/>
        <v>1</v>
      </c>
      <c r="AE521" t="str">
        <f t="shared" si="246"/>
        <v/>
      </c>
      <c r="AG521">
        <f t="shared" si="247"/>
        <v>1</v>
      </c>
      <c r="AH521" t="str">
        <f t="shared" si="248"/>
        <v>Yes</v>
      </c>
      <c r="AI521">
        <f t="shared" si="249"/>
        <v>1</v>
      </c>
      <c r="AJ521">
        <f t="shared" si="250"/>
        <v>1.000521</v>
      </c>
      <c r="AK521" t="str">
        <f t="shared" si="251"/>
        <v/>
      </c>
      <c r="AL521" t="str">
        <f>IF($A521="","",INDEX(games!$J:$J,ROW())&amp;"")</f>
        <v>https://store.steampowered.com/app/409000/Mystery_Chronicle_One_Way_Heroics/</v>
      </c>
    </row>
    <row r="522" spans="1:38" x14ac:dyDescent="0.25">
      <c r="A522" t="str">
        <f>IF(TRIM(INDEX(games!$A:$A,ROW()))="","",TRIM(INDEX(games!$A:$A,ROW())))</f>
        <v>Mystery Dungeon 2: Shiren the Wanderer</v>
      </c>
      <c r="B522">
        <f>IF(OR($A522="",INDEX(games!$B:$B,ROW())=""),"",INDEX(games!$B:$B,ROW()))</f>
        <v>1995</v>
      </c>
      <c r="C522" t="str">
        <f>IF(OR($A522="",INDEX(games!$C:$C,ROW())=""),"",INDEX(games!$C:$C,ROW()))</f>
        <v>Traditional</v>
      </c>
      <c r="D522">
        <f t="shared" si="224"/>
        <v>13</v>
      </c>
      <c r="E522">
        <f t="shared" si="225"/>
        <v>4</v>
      </c>
      <c r="F522">
        <f t="shared" si="226"/>
        <v>12</v>
      </c>
      <c r="G522" t="e">
        <f t="shared" si="227"/>
        <v>#N/A</v>
      </c>
      <c r="H522" t="e">
        <f t="shared" si="228"/>
        <v>#N/A</v>
      </c>
      <c r="I522" t="e">
        <f t="shared" si="229"/>
        <v>#N/A</v>
      </c>
      <c r="J522" t="e">
        <f t="shared" si="230"/>
        <v>#N/A</v>
      </c>
      <c r="K522" t="e">
        <f t="shared" si="231"/>
        <v>#N/A</v>
      </c>
      <c r="L522" t="e">
        <f t="shared" si="232"/>
        <v>#N/A</v>
      </c>
      <c r="M522">
        <f t="shared" si="233"/>
        <v>1995</v>
      </c>
      <c r="N522">
        <f t="shared" si="234"/>
        <v>4.2759999999999998</v>
      </c>
      <c r="O522">
        <f t="shared" si="235"/>
        <v>13.000522</v>
      </c>
      <c r="P522" t="str">
        <f>IF(OR($A522="",INDEX(games!$H:$H,ROW())=""),"",INDEX(games!$H:$H,ROW()))</f>
        <v>Yes</v>
      </c>
      <c r="Q522">
        <f t="shared" si="236"/>
        <v>13.000522</v>
      </c>
      <c r="T522">
        <f t="shared" si="237"/>
        <v>2011</v>
      </c>
      <c r="U522">
        <f t="shared" si="238"/>
        <v>2017</v>
      </c>
      <c r="V522">
        <f t="shared" si="239"/>
        <v>6</v>
      </c>
      <c r="W522" t="str">
        <f>IF(TRIM(INDEX(connections!$A:$A,ROW()))="","",TRIM(INDEX(connections!$A:$A,ROW())))</f>
        <v>The Binding of Isaac</v>
      </c>
      <c r="X522" t="str">
        <f>IF($W522="","",TRIM(INDEX(connections!$B:$B,ROW())))</f>
        <v>Freaky Awesome</v>
      </c>
      <c r="Y522">
        <f t="shared" si="240"/>
        <v>824</v>
      </c>
      <c r="Z522">
        <f t="shared" si="241"/>
        <v>308</v>
      </c>
      <c r="AA522" t="str">
        <f t="shared" si="242"/>
        <v>Yes</v>
      </c>
      <c r="AB522" t="str">
        <f t="shared" si="243"/>
        <v>Yes</v>
      </c>
      <c r="AC522">
        <f t="shared" si="244"/>
        <v>1</v>
      </c>
      <c r="AD522">
        <f t="shared" si="245"/>
        <v>0</v>
      </c>
      <c r="AE522" t="str">
        <f t="shared" si="246"/>
        <v/>
      </c>
      <c r="AG522">
        <f t="shared" si="247"/>
        <v>9</v>
      </c>
      <c r="AH522" t="str">
        <f t="shared" si="248"/>
        <v>Yes</v>
      </c>
      <c r="AI522">
        <f t="shared" si="249"/>
        <v>9</v>
      </c>
      <c r="AJ522">
        <f t="shared" si="250"/>
        <v>9.0005220000000001</v>
      </c>
      <c r="AK522" t="str">
        <f t="shared" si="251"/>
        <v/>
      </c>
      <c r="AL522" t="str">
        <f>IF($A522="","",INDEX(games!$J:$J,ROW())&amp;"")</f>
        <v/>
      </c>
    </row>
    <row r="523" spans="1:38" x14ac:dyDescent="0.25">
      <c r="A523" t="str">
        <f>IF(TRIM(INDEX(games!$A:$A,ROW()))="","",TRIM(INDEX(games!$A:$A,ROW())))</f>
        <v>Mythical Concept Starnaut</v>
      </c>
      <c r="B523">
        <f>IF(OR($A523="",INDEX(games!$B:$B,ROW())=""),"",INDEX(games!$B:$B,ROW()))</f>
        <v>2024</v>
      </c>
      <c r="C523" t="str">
        <f>IF(OR($A523="",INDEX(games!$C:$C,ROW())=""),"",INDEX(games!$C:$C,ROW()))</f>
        <v>Action</v>
      </c>
      <c r="D523">
        <f t="shared" si="224"/>
        <v>1</v>
      </c>
      <c r="E523">
        <f t="shared" si="225"/>
        <v>1</v>
      </c>
      <c r="F523">
        <f t="shared" si="226"/>
        <v>13</v>
      </c>
      <c r="G523">
        <f t="shared" si="227"/>
        <v>2024</v>
      </c>
      <c r="H523">
        <f t="shared" si="228"/>
        <v>1.2989999999999999</v>
      </c>
      <c r="I523" t="e">
        <f t="shared" si="229"/>
        <v>#N/A</v>
      </c>
      <c r="J523" t="e">
        <f t="shared" si="230"/>
        <v>#N/A</v>
      </c>
      <c r="K523" t="e">
        <f t="shared" si="231"/>
        <v>#N/A</v>
      </c>
      <c r="L523" t="e">
        <f t="shared" si="232"/>
        <v>#N/A</v>
      </c>
      <c r="M523" t="e">
        <f t="shared" si="233"/>
        <v>#N/A</v>
      </c>
      <c r="N523" t="e">
        <f t="shared" si="234"/>
        <v>#N/A</v>
      </c>
      <c r="O523">
        <f t="shared" si="235"/>
        <v>1.0005230000000001</v>
      </c>
      <c r="P523" t="str">
        <f>IF(OR($A523="",INDEX(games!$H:$H,ROW())=""),"",INDEX(games!$H:$H,ROW()))</f>
        <v>Yes</v>
      </c>
      <c r="Q523">
        <f t="shared" si="236"/>
        <v>1.0005230000000001</v>
      </c>
      <c r="T523">
        <f t="shared" si="237"/>
        <v>2021</v>
      </c>
      <c r="U523">
        <f t="shared" si="238"/>
        <v>2025</v>
      </c>
      <c r="V523">
        <f t="shared" si="239"/>
        <v>4</v>
      </c>
      <c r="W523" t="str">
        <f>IF(TRIM(INDEX(connections!$A:$A,ROW()))="","",TRIM(INDEX(connections!$A:$A,ROW())))</f>
        <v>Inscryption</v>
      </c>
      <c r="X523" t="str">
        <f>IF($W523="","",TRIM(INDEX(connections!$B:$B,ROW())))</f>
        <v>From The Top</v>
      </c>
      <c r="Y523">
        <f t="shared" si="240"/>
        <v>406</v>
      </c>
      <c r="Z523">
        <f t="shared" si="241"/>
        <v>309</v>
      </c>
      <c r="AA523" t="str">
        <f t="shared" si="242"/>
        <v>Yes</v>
      </c>
      <c r="AB523" t="str">
        <f t="shared" si="243"/>
        <v>Yes</v>
      </c>
      <c r="AC523">
        <f t="shared" si="244"/>
        <v>1</v>
      </c>
      <c r="AD523">
        <f t="shared" si="245"/>
        <v>1</v>
      </c>
      <c r="AE523" t="str">
        <f t="shared" si="246"/>
        <v/>
      </c>
      <c r="AG523">
        <f t="shared" si="247"/>
        <v>1</v>
      </c>
      <c r="AH523" t="str">
        <f t="shared" si="248"/>
        <v>Yes</v>
      </c>
      <c r="AI523">
        <f t="shared" si="249"/>
        <v>1</v>
      </c>
      <c r="AJ523">
        <f t="shared" si="250"/>
        <v>1.0005230000000001</v>
      </c>
      <c r="AK523" t="str">
        <f t="shared" si="251"/>
        <v/>
      </c>
      <c r="AL523" t="str">
        <f>IF($A523="","",INDEX(games!$J:$J,ROW())&amp;"")</f>
        <v>https://store.steampowered.com/app/2508940/Mythical_Concept_STARNAUT/</v>
      </c>
    </row>
    <row r="524" spans="1:38" x14ac:dyDescent="0.25">
      <c r="A524" t="str">
        <f>IF(TRIM(INDEX(games!$A:$A,ROW()))="","",TRIM(INDEX(games!$A:$A,ROW())))</f>
        <v>Nadir</v>
      </c>
      <c r="B524">
        <f>IF(OR($A524="",INDEX(games!$B:$B,ROW())=""),"",INDEX(games!$B:$B,ROW()))</f>
        <v>2022</v>
      </c>
      <c r="C524" t="str">
        <f>IF(OR($A524="",INDEX(games!$C:$C,ROW())=""),"",INDEX(games!$C:$C,ROW()))</f>
        <v>Deckbuilder</v>
      </c>
      <c r="D524">
        <f t="shared" si="224"/>
        <v>2</v>
      </c>
      <c r="E524">
        <f t="shared" si="225"/>
        <v>3</v>
      </c>
      <c r="F524">
        <f t="shared" si="226"/>
        <v>14</v>
      </c>
      <c r="G524" t="e">
        <f t="shared" si="227"/>
        <v>#N/A</v>
      </c>
      <c r="H524" t="e">
        <f t="shared" si="228"/>
        <v>#N/A</v>
      </c>
      <c r="I524" t="e">
        <f t="shared" si="229"/>
        <v>#N/A</v>
      </c>
      <c r="J524" t="e">
        <f t="shared" si="230"/>
        <v>#N/A</v>
      </c>
      <c r="K524">
        <f t="shared" si="231"/>
        <v>2022</v>
      </c>
      <c r="L524">
        <f t="shared" si="232"/>
        <v>3.3220000000000001</v>
      </c>
      <c r="M524" t="e">
        <f t="shared" si="233"/>
        <v>#N/A</v>
      </c>
      <c r="N524" t="e">
        <f t="shared" si="234"/>
        <v>#N/A</v>
      </c>
      <c r="O524">
        <f t="shared" si="235"/>
        <v>2.000524</v>
      </c>
      <c r="P524" t="str">
        <f>IF(OR($A524="",INDEX(games!$H:$H,ROW())=""),"",INDEX(games!$H:$H,ROW()))</f>
        <v/>
      </c>
      <c r="Q524" t="str">
        <f t="shared" si="236"/>
        <v/>
      </c>
      <c r="T524">
        <f t="shared" si="237"/>
        <v>1994</v>
      </c>
      <c r="U524">
        <f t="shared" si="238"/>
        <v>2006</v>
      </c>
      <c r="V524">
        <f t="shared" si="239"/>
        <v>12</v>
      </c>
      <c r="W524" t="str">
        <f>IF(TRIM(INDEX(connections!$A:$A,ROW()))="","",TRIM(INDEX(connections!$A:$A,ROW())))</f>
        <v>Ancient Domains of Mystery</v>
      </c>
      <c r="X524" t="str">
        <f>IF($W524="","",TRIM(INDEX(connections!$B:$B,ROW())))</f>
        <v>Frozen Depths</v>
      </c>
      <c r="Y524">
        <f t="shared" si="240"/>
        <v>24</v>
      </c>
      <c r="Z524">
        <f t="shared" si="241"/>
        <v>310</v>
      </c>
      <c r="AA524" t="str">
        <f t="shared" si="242"/>
        <v>Yes</v>
      </c>
      <c r="AB524" t="str">
        <f t="shared" si="243"/>
        <v>Yes</v>
      </c>
      <c r="AC524">
        <f t="shared" si="244"/>
        <v>1</v>
      </c>
      <c r="AD524">
        <f t="shared" si="245"/>
        <v>0</v>
      </c>
      <c r="AE524" t="str">
        <f t="shared" si="246"/>
        <v/>
      </c>
      <c r="AG524">
        <f t="shared" si="247"/>
        <v>2</v>
      </c>
      <c r="AH524" t="str">
        <f t="shared" si="248"/>
        <v/>
      </c>
      <c r="AI524" t="str">
        <f t="shared" si="249"/>
        <v/>
      </c>
      <c r="AJ524" t="str">
        <f t="shared" si="250"/>
        <v/>
      </c>
      <c r="AK524">
        <f t="shared" si="251"/>
        <v>2.000524</v>
      </c>
      <c r="AL524" t="str">
        <f>IF($A524="","",INDEX(games!$J:$J,ROW())&amp;"")</f>
        <v>https://store.steampowered.com/app/1535100/Nadir_A_Grimdark_Deckbuilder/</v>
      </c>
    </row>
    <row r="525" spans="1:38" x14ac:dyDescent="0.25">
      <c r="A525" t="str">
        <f>IF(TRIM(INDEX(games!$A:$A,ROW()))="","",TRIM(INDEX(games!$A:$A,ROW())))</f>
        <v>NecroBouncer</v>
      </c>
      <c r="B525">
        <f>IF(OR($A525="",INDEX(games!$B:$B,ROW())=""),"",INDEX(games!$B:$B,ROW()))</f>
        <v>2022</v>
      </c>
      <c r="C525" t="str">
        <f>IF(OR($A525="",INDEX(games!$C:$C,ROW())=""),"",INDEX(games!$C:$C,ROW()))</f>
        <v>Action</v>
      </c>
      <c r="D525">
        <f t="shared" si="224"/>
        <v>2</v>
      </c>
      <c r="E525">
        <f t="shared" si="225"/>
        <v>1</v>
      </c>
      <c r="F525">
        <f t="shared" si="226"/>
        <v>15</v>
      </c>
      <c r="G525">
        <f t="shared" si="227"/>
        <v>2022</v>
      </c>
      <c r="H525">
        <f t="shared" si="228"/>
        <v>1.345</v>
      </c>
      <c r="I525" t="e">
        <f t="shared" si="229"/>
        <v>#N/A</v>
      </c>
      <c r="J525" t="e">
        <f t="shared" si="230"/>
        <v>#N/A</v>
      </c>
      <c r="K525" t="e">
        <f t="shared" si="231"/>
        <v>#N/A</v>
      </c>
      <c r="L525" t="e">
        <f t="shared" si="232"/>
        <v>#N/A</v>
      </c>
      <c r="M525" t="e">
        <f t="shared" si="233"/>
        <v>#N/A</v>
      </c>
      <c r="N525" t="e">
        <f t="shared" si="234"/>
        <v>#N/A</v>
      </c>
      <c r="O525">
        <f t="shared" si="235"/>
        <v>2.0005250000000001</v>
      </c>
      <c r="P525" t="str">
        <f>IF(OR($A525="",INDEX(games!$H:$H,ROW())=""),"",INDEX(games!$H:$H,ROW()))</f>
        <v>Yes</v>
      </c>
      <c r="Q525">
        <f t="shared" si="236"/>
        <v>2.0005250000000001</v>
      </c>
      <c r="T525">
        <f t="shared" si="237"/>
        <v>2002</v>
      </c>
      <c r="U525">
        <f t="shared" si="238"/>
        <v>2006</v>
      </c>
      <c r="V525">
        <f t="shared" si="239"/>
        <v>4</v>
      </c>
      <c r="W525" t="str">
        <f>IF(TRIM(INDEX(connections!$A:$A,ROW()))="","",TRIM(INDEX(connections!$A:$A,ROW())))</f>
        <v>DoomRL</v>
      </c>
      <c r="X525" t="str">
        <f>IF($W525="","",TRIM(INDEX(connections!$B:$B,ROW())))</f>
        <v>Frozen Depths</v>
      </c>
      <c r="Y525">
        <f t="shared" si="240"/>
        <v>241</v>
      </c>
      <c r="Z525">
        <f t="shared" si="241"/>
        <v>310</v>
      </c>
      <c r="AA525" t="str">
        <f t="shared" si="242"/>
        <v/>
      </c>
      <c r="AB525" t="str">
        <f t="shared" si="243"/>
        <v>Yes</v>
      </c>
      <c r="AC525" t="str">
        <f t="shared" si="244"/>
        <v/>
      </c>
      <c r="AD525">
        <f t="shared" si="245"/>
        <v>0</v>
      </c>
      <c r="AE525" t="str">
        <f t="shared" si="246"/>
        <v/>
      </c>
      <c r="AG525">
        <f t="shared" si="247"/>
        <v>2</v>
      </c>
      <c r="AH525" t="str">
        <f t="shared" si="248"/>
        <v>Yes</v>
      </c>
      <c r="AI525">
        <f t="shared" si="249"/>
        <v>2</v>
      </c>
      <c r="AJ525">
        <f t="shared" si="250"/>
        <v>2.0005250000000001</v>
      </c>
      <c r="AK525" t="str">
        <f t="shared" si="251"/>
        <v/>
      </c>
      <c r="AL525" t="str">
        <f>IF($A525="","",INDEX(games!$J:$J,ROW())&amp;"")</f>
        <v>https://store.steampowered.com/app/1786830/NecroBouncer/</v>
      </c>
    </row>
    <row r="526" spans="1:38" x14ac:dyDescent="0.25">
      <c r="A526" t="str">
        <f>IF(TRIM(INDEX(games!$A:$A,ROW()))="","",TRIM(INDEX(games!$A:$A,ROW())))</f>
        <v>Necroking</v>
      </c>
      <c r="B526">
        <f>IF(OR($A526="",INDEX(games!$B:$B,ROW())=""),"",INDEX(games!$B:$B,ROW()))</f>
        <v>2024</v>
      </c>
      <c r="C526" t="str">
        <f>IF(OR($A526="",INDEX(games!$C:$C,ROW())=""),"",INDEX(games!$C:$C,ROW()))</f>
        <v>Strategy</v>
      </c>
      <c r="D526">
        <f t="shared" si="224"/>
        <v>0</v>
      </c>
      <c r="E526">
        <f t="shared" si="225"/>
        <v>2</v>
      </c>
      <c r="F526">
        <f t="shared" si="226"/>
        <v>16</v>
      </c>
      <c r="G526" t="e">
        <f t="shared" si="227"/>
        <v>#N/A</v>
      </c>
      <c r="H526" t="e">
        <f t="shared" si="228"/>
        <v>#N/A</v>
      </c>
      <c r="I526">
        <f t="shared" si="229"/>
        <v>2024</v>
      </c>
      <c r="J526">
        <f t="shared" si="230"/>
        <v>2.3679999999999999</v>
      </c>
      <c r="K526" t="e">
        <f t="shared" si="231"/>
        <v>#N/A</v>
      </c>
      <c r="L526" t="e">
        <f t="shared" si="232"/>
        <v>#N/A</v>
      </c>
      <c r="M526" t="e">
        <f t="shared" si="233"/>
        <v>#N/A</v>
      </c>
      <c r="N526" t="e">
        <f t="shared" si="234"/>
        <v>#N/A</v>
      </c>
      <c r="O526">
        <f t="shared" si="235"/>
        <v>5.2599999999999999E-4</v>
      </c>
      <c r="P526" t="str">
        <f>IF(OR($A526="",INDEX(games!$H:$H,ROW())=""),"",INDEX(games!$H:$H,ROW()))</f>
        <v>Yes</v>
      </c>
      <c r="Q526">
        <f t="shared" si="236"/>
        <v>5.2599999999999999E-4</v>
      </c>
      <c r="T526">
        <f t="shared" si="237"/>
        <v>1995</v>
      </c>
      <c r="U526">
        <f t="shared" si="238"/>
        <v>2006</v>
      </c>
      <c r="V526">
        <f t="shared" si="239"/>
        <v>11</v>
      </c>
      <c r="W526" t="str">
        <f>IF(TRIM(INDEX(connections!$A:$A,ROW()))="","",TRIM(INDEX(connections!$A:$A,ROW())))</f>
        <v>Linley's Dungeon Crawl</v>
      </c>
      <c r="X526" t="str">
        <f>IF($W526="","",TRIM(INDEX(connections!$B:$B,ROW())))</f>
        <v>Frozen Depths</v>
      </c>
      <c r="Y526">
        <f t="shared" si="240"/>
        <v>445</v>
      </c>
      <c r="Z526">
        <f t="shared" si="241"/>
        <v>310</v>
      </c>
      <c r="AA526" t="str">
        <f t="shared" si="242"/>
        <v>Yes</v>
      </c>
      <c r="AB526" t="str">
        <f t="shared" si="243"/>
        <v>Yes</v>
      </c>
      <c r="AC526">
        <f t="shared" si="244"/>
        <v>1</v>
      </c>
      <c r="AD526">
        <f t="shared" si="245"/>
        <v>0</v>
      </c>
      <c r="AE526" t="str">
        <f t="shared" si="246"/>
        <v/>
      </c>
      <c r="AG526">
        <f t="shared" si="247"/>
        <v>0</v>
      </c>
      <c r="AH526" t="str">
        <f t="shared" si="248"/>
        <v/>
      </c>
      <c r="AI526" t="str">
        <f t="shared" si="249"/>
        <v/>
      </c>
      <c r="AJ526" t="str">
        <f t="shared" si="250"/>
        <v/>
      </c>
      <c r="AK526" t="str">
        <f t="shared" si="251"/>
        <v/>
      </c>
      <c r="AL526" t="str">
        <f>IF($A526="","",INDEX(games!$J:$J,ROW())&amp;"")</f>
        <v>https://store.steampowered.com/app/2852980/Necroking/</v>
      </c>
    </row>
    <row r="527" spans="1:38" x14ac:dyDescent="0.25">
      <c r="A527" t="str">
        <f>IF(TRIM(INDEX(games!$A:$A,ROW()))="","",TRIM(INDEX(games!$A:$A,ROW())))</f>
        <v>Necropolis</v>
      </c>
      <c r="B527">
        <f>IF(OR($A527="",INDEX(games!$B:$B,ROW())=""),"",INDEX(games!$B:$B,ROW()))</f>
        <v>2016</v>
      </c>
      <c r="C527" t="str">
        <f>IF(OR($A527="",INDEX(games!$C:$C,ROW())=""),"",INDEX(games!$C:$C,ROW()))</f>
        <v>Action</v>
      </c>
      <c r="D527">
        <f t="shared" si="224"/>
        <v>1</v>
      </c>
      <c r="E527">
        <f t="shared" si="225"/>
        <v>1</v>
      </c>
      <c r="F527">
        <f t="shared" si="226"/>
        <v>17</v>
      </c>
      <c r="G527">
        <f t="shared" si="227"/>
        <v>2016</v>
      </c>
      <c r="H527">
        <f t="shared" si="228"/>
        <v>1.391</v>
      </c>
      <c r="I527" t="e">
        <f t="shared" si="229"/>
        <v>#N/A</v>
      </c>
      <c r="J527" t="e">
        <f t="shared" si="230"/>
        <v>#N/A</v>
      </c>
      <c r="K527" t="e">
        <f t="shared" si="231"/>
        <v>#N/A</v>
      </c>
      <c r="L527" t="e">
        <f t="shared" si="232"/>
        <v>#N/A</v>
      </c>
      <c r="M527" t="e">
        <f t="shared" si="233"/>
        <v>#N/A</v>
      </c>
      <c r="N527" t="e">
        <f t="shared" si="234"/>
        <v>#N/A</v>
      </c>
      <c r="O527">
        <f t="shared" si="235"/>
        <v>1.0005269999999999</v>
      </c>
      <c r="P527" t="str">
        <f>IF(OR($A527="",INDEX(games!$H:$H,ROW())=""),"",INDEX(games!$H:$H,ROW()))</f>
        <v/>
      </c>
      <c r="Q527" t="str">
        <f t="shared" si="236"/>
        <v/>
      </c>
      <c r="T527">
        <f t="shared" si="237"/>
        <v>1987</v>
      </c>
      <c r="U527">
        <f t="shared" si="238"/>
        <v>2006</v>
      </c>
      <c r="V527">
        <f t="shared" si="239"/>
        <v>19</v>
      </c>
      <c r="W527" t="str">
        <f>IF(TRIM(INDEX(connections!$A:$A,ROW()))="","",TRIM(INDEX(connections!$A:$A,ROW())))</f>
        <v>NetHack</v>
      </c>
      <c r="X527" t="str">
        <f>IF($W527="","",TRIM(INDEX(connections!$B:$B,ROW())))</f>
        <v>Frozen Depths</v>
      </c>
      <c r="Y527">
        <f t="shared" si="240"/>
        <v>532</v>
      </c>
      <c r="Z527">
        <f t="shared" si="241"/>
        <v>310</v>
      </c>
      <c r="AA527" t="str">
        <f t="shared" si="242"/>
        <v>Yes</v>
      </c>
      <c r="AB527" t="str">
        <f t="shared" si="243"/>
        <v>Yes</v>
      </c>
      <c r="AC527">
        <f t="shared" si="244"/>
        <v>1</v>
      </c>
      <c r="AD527">
        <f t="shared" si="245"/>
        <v>0</v>
      </c>
      <c r="AE527" t="str">
        <f t="shared" si="246"/>
        <v/>
      </c>
      <c r="AG527">
        <f t="shared" si="247"/>
        <v>1</v>
      </c>
      <c r="AH527" t="str">
        <f t="shared" si="248"/>
        <v/>
      </c>
      <c r="AI527" t="str">
        <f t="shared" si="249"/>
        <v/>
      </c>
      <c r="AJ527" t="str">
        <f t="shared" si="250"/>
        <v/>
      </c>
      <c r="AK527">
        <f t="shared" si="251"/>
        <v>1.0005269999999999</v>
      </c>
      <c r="AL527" t="str">
        <f>IF($A527="","",INDEX(games!$J:$J,ROW())&amp;"")</f>
        <v>https://store.steampowered.com/app/384490/NECROPOLIS_BRUTAL_EDITION/</v>
      </c>
    </row>
    <row r="528" spans="1:38" x14ac:dyDescent="0.25">
      <c r="A528" t="str">
        <f>IF(TRIM(INDEX(games!$A:$A,ROW()))="","",TRIM(INDEX(games!$A:$A,ROW())))</f>
        <v>Necrosmith</v>
      </c>
      <c r="B528">
        <f>IF(OR($A528="",INDEX(games!$B:$B,ROW())=""),"",INDEX(games!$B:$B,ROW()))</f>
        <v>2022</v>
      </c>
      <c r="C528" t="str">
        <f>IF(OR($A528="",INDEX(games!$C:$C,ROW())=""),"",INDEX(games!$C:$C,ROW()))</f>
        <v>Action</v>
      </c>
      <c r="D528">
        <f t="shared" si="224"/>
        <v>2</v>
      </c>
      <c r="E528">
        <f t="shared" si="225"/>
        <v>1</v>
      </c>
      <c r="F528">
        <f t="shared" si="226"/>
        <v>18</v>
      </c>
      <c r="G528">
        <f t="shared" si="227"/>
        <v>2022</v>
      </c>
      <c r="H528">
        <f t="shared" si="228"/>
        <v>1.4139999999999999</v>
      </c>
      <c r="I528" t="e">
        <f t="shared" si="229"/>
        <v>#N/A</v>
      </c>
      <c r="J528" t="e">
        <f t="shared" si="230"/>
        <v>#N/A</v>
      </c>
      <c r="K528" t="e">
        <f t="shared" si="231"/>
        <v>#N/A</v>
      </c>
      <c r="L528" t="e">
        <f t="shared" si="232"/>
        <v>#N/A</v>
      </c>
      <c r="M528" t="e">
        <f t="shared" si="233"/>
        <v>#N/A</v>
      </c>
      <c r="N528" t="e">
        <f t="shared" si="234"/>
        <v>#N/A</v>
      </c>
      <c r="O528">
        <f t="shared" si="235"/>
        <v>2.0005280000000001</v>
      </c>
      <c r="P528" t="str">
        <f>IF(OR($A528="",INDEX(games!$H:$H,ROW())=""),"",INDEX(games!$H:$H,ROW()))</f>
        <v>Yes</v>
      </c>
      <c r="Q528">
        <f t="shared" si="236"/>
        <v>2.0005280000000001</v>
      </c>
      <c r="T528">
        <f t="shared" si="237"/>
        <v>2008</v>
      </c>
      <c r="U528">
        <f t="shared" si="238"/>
        <v>2012</v>
      </c>
      <c r="V528">
        <f t="shared" si="239"/>
        <v>4</v>
      </c>
      <c r="W528" t="str">
        <f>IF(TRIM(INDEX(connections!$A:$A,ROW()))="","",TRIM(INDEX(connections!$A:$A,ROW())))</f>
        <v>Spelunky Classic</v>
      </c>
      <c r="X528" t="str">
        <f>IF($W528="","",TRIM(INDEX(connections!$B:$B,ROW())))</f>
        <v>FTL</v>
      </c>
      <c r="Y528">
        <f t="shared" si="240"/>
        <v>763</v>
      </c>
      <c r="Z528">
        <f t="shared" si="241"/>
        <v>311</v>
      </c>
      <c r="AA528" t="str">
        <f t="shared" si="242"/>
        <v>Yes</v>
      </c>
      <c r="AB528" t="str">
        <f t="shared" si="243"/>
        <v>Yes</v>
      </c>
      <c r="AC528">
        <f t="shared" si="244"/>
        <v>1</v>
      </c>
      <c r="AD528">
        <f t="shared" si="245"/>
        <v>1</v>
      </c>
      <c r="AE528" t="str">
        <f t="shared" si="246"/>
        <v/>
      </c>
      <c r="AG528">
        <f t="shared" si="247"/>
        <v>2</v>
      </c>
      <c r="AH528" t="str">
        <f t="shared" si="248"/>
        <v>Yes</v>
      </c>
      <c r="AI528">
        <f t="shared" si="249"/>
        <v>2</v>
      </c>
      <c r="AJ528">
        <f t="shared" si="250"/>
        <v>2.0005280000000001</v>
      </c>
      <c r="AK528" t="str">
        <f t="shared" si="251"/>
        <v/>
      </c>
      <c r="AL528" t="str">
        <f>IF($A528="","",INDEX(games!$J:$J,ROW())&amp;"")</f>
        <v>https://store.steampowered.com/app/1949190/Necrosmith/</v>
      </c>
    </row>
    <row r="529" spans="1:38" x14ac:dyDescent="0.25">
      <c r="A529" t="str">
        <f>IF(TRIM(INDEX(games!$A:$A,ROW()))="","",TRIM(INDEX(games!$A:$A,ROW())))</f>
        <v>Necrosmith 2</v>
      </c>
      <c r="B529">
        <f>IF(OR($A529="",INDEX(games!$B:$B,ROW())=""),"",INDEX(games!$B:$B,ROW()))</f>
        <v>2024</v>
      </c>
      <c r="C529" t="str">
        <f>IF(OR($A529="",INDEX(games!$C:$C,ROW())=""),"",INDEX(games!$C:$C,ROW()))</f>
        <v>Action</v>
      </c>
      <c r="D529">
        <f t="shared" si="224"/>
        <v>1</v>
      </c>
      <c r="E529">
        <f t="shared" si="225"/>
        <v>1</v>
      </c>
      <c r="F529">
        <f t="shared" si="226"/>
        <v>19</v>
      </c>
      <c r="G529">
        <f t="shared" si="227"/>
        <v>2024</v>
      </c>
      <c r="H529">
        <f t="shared" si="228"/>
        <v>1.4370000000000001</v>
      </c>
      <c r="I529" t="e">
        <f t="shared" si="229"/>
        <v>#N/A</v>
      </c>
      <c r="J529" t="e">
        <f t="shared" si="230"/>
        <v>#N/A</v>
      </c>
      <c r="K529" t="e">
        <f t="shared" si="231"/>
        <v>#N/A</v>
      </c>
      <c r="L529" t="e">
        <f t="shared" si="232"/>
        <v>#N/A</v>
      </c>
      <c r="M529" t="e">
        <f t="shared" si="233"/>
        <v>#N/A</v>
      </c>
      <c r="N529" t="e">
        <f t="shared" si="234"/>
        <v>#N/A</v>
      </c>
      <c r="O529">
        <f t="shared" si="235"/>
        <v>1.000529</v>
      </c>
      <c r="P529" t="str">
        <f>IF(OR($A529="",INDEX(games!$H:$H,ROW())=""),"",INDEX(games!$H:$H,ROW()))</f>
        <v>Yes</v>
      </c>
      <c r="Q529">
        <f t="shared" si="236"/>
        <v>1.000529</v>
      </c>
      <c r="T529">
        <f t="shared" si="237"/>
        <v>2005</v>
      </c>
      <c r="U529">
        <f t="shared" si="238"/>
        <v>2012</v>
      </c>
      <c r="V529">
        <f t="shared" si="239"/>
        <v>7</v>
      </c>
      <c r="W529" t="str">
        <f>IF(TRIM(INDEX(connections!$A:$A,ROW()))="","",TRIM(INDEX(connections!$A:$A,ROW())))</f>
        <v>Weird Worlds: Return to Infinite Space</v>
      </c>
      <c r="X529" t="str">
        <f>IF($W529="","",TRIM(INDEX(connections!$B:$B,ROW())))</f>
        <v>FTL</v>
      </c>
      <c r="Y529">
        <f t="shared" si="240"/>
        <v>922</v>
      </c>
      <c r="Z529">
        <f t="shared" si="241"/>
        <v>311</v>
      </c>
      <c r="AA529" t="str">
        <f t="shared" si="242"/>
        <v>Yes</v>
      </c>
      <c r="AB529" t="str">
        <f t="shared" si="243"/>
        <v>Yes</v>
      </c>
      <c r="AC529">
        <f t="shared" si="244"/>
        <v>1</v>
      </c>
      <c r="AD529">
        <f t="shared" si="245"/>
        <v>0</v>
      </c>
      <c r="AE529" t="str">
        <f t="shared" si="246"/>
        <v/>
      </c>
      <c r="AG529">
        <f t="shared" si="247"/>
        <v>1</v>
      </c>
      <c r="AH529" t="str">
        <f t="shared" si="248"/>
        <v>Yes</v>
      </c>
      <c r="AI529">
        <f t="shared" si="249"/>
        <v>1</v>
      </c>
      <c r="AJ529">
        <f t="shared" si="250"/>
        <v>1.000529</v>
      </c>
      <c r="AK529" t="str">
        <f t="shared" si="251"/>
        <v/>
      </c>
      <c r="AL529" t="str">
        <f>IF($A529="","",INDEX(games!$J:$J,ROW())&amp;"")</f>
        <v>https://store.steampowered.com/app/2277320/Necrosmith_2/</v>
      </c>
    </row>
    <row r="530" spans="1:38" x14ac:dyDescent="0.25">
      <c r="A530" t="str">
        <f>IF(TRIM(INDEX(games!$A:$A,ROW()))="","",TRIM(INDEX(games!$A:$A,ROW())))</f>
        <v>Neon Abyss</v>
      </c>
      <c r="B530">
        <f>IF(OR($A530="",INDEX(games!$B:$B,ROW())=""),"",INDEX(games!$B:$B,ROW()))</f>
        <v>2019</v>
      </c>
      <c r="C530" t="str">
        <f>IF(OR($A530="",INDEX(games!$C:$C,ROW())=""),"",INDEX(games!$C:$C,ROW()))</f>
        <v>Action</v>
      </c>
      <c r="D530">
        <f t="shared" si="224"/>
        <v>4</v>
      </c>
      <c r="E530">
        <f t="shared" si="225"/>
        <v>1</v>
      </c>
      <c r="F530">
        <f t="shared" si="226"/>
        <v>20</v>
      </c>
      <c r="G530">
        <f t="shared" si="227"/>
        <v>2019</v>
      </c>
      <c r="H530">
        <f t="shared" si="228"/>
        <v>1.46</v>
      </c>
      <c r="I530" t="e">
        <f t="shared" si="229"/>
        <v>#N/A</v>
      </c>
      <c r="J530" t="e">
        <f t="shared" si="230"/>
        <v>#N/A</v>
      </c>
      <c r="K530" t="e">
        <f t="shared" si="231"/>
        <v>#N/A</v>
      </c>
      <c r="L530" t="e">
        <f t="shared" si="232"/>
        <v>#N/A</v>
      </c>
      <c r="M530" t="e">
        <f t="shared" si="233"/>
        <v>#N/A</v>
      </c>
      <c r="N530" t="e">
        <f t="shared" si="234"/>
        <v>#N/A</v>
      </c>
      <c r="O530">
        <f t="shared" si="235"/>
        <v>4.0005300000000004</v>
      </c>
      <c r="P530" t="str">
        <f>IF(OR($A530="",INDEX(games!$H:$H,ROW())=""),"",INDEX(games!$H:$H,ROW()))</f>
        <v>Yes</v>
      </c>
      <c r="Q530">
        <f t="shared" si="236"/>
        <v>4.0005300000000004</v>
      </c>
      <c r="T530">
        <f t="shared" si="237"/>
        <v>2011</v>
      </c>
      <c r="U530">
        <f t="shared" si="238"/>
        <v>2013</v>
      </c>
      <c r="V530">
        <f t="shared" si="239"/>
        <v>2</v>
      </c>
      <c r="W530" t="str">
        <f>IF(TRIM(INDEX(connections!$A:$A,ROW()))="","",TRIM(INDEX(connections!$A:$A,ROW())))</f>
        <v>The Binding of Isaac</v>
      </c>
      <c r="X530" t="str">
        <f>IF($W530="","",TRIM(INDEX(connections!$B:$B,ROW())))</f>
        <v>Full Mojo Rampage</v>
      </c>
      <c r="Y530">
        <f t="shared" si="240"/>
        <v>824</v>
      </c>
      <c r="Z530">
        <f t="shared" si="241"/>
        <v>313</v>
      </c>
      <c r="AA530" t="str">
        <f t="shared" si="242"/>
        <v>Yes</v>
      </c>
      <c r="AB530" t="str">
        <f t="shared" si="243"/>
        <v/>
      </c>
      <c r="AC530" t="str">
        <f t="shared" si="244"/>
        <v/>
      </c>
      <c r="AD530">
        <f t="shared" si="245"/>
        <v>0</v>
      </c>
      <c r="AE530" t="str">
        <f t="shared" si="246"/>
        <v/>
      </c>
      <c r="AG530">
        <f t="shared" si="247"/>
        <v>3</v>
      </c>
      <c r="AH530" t="str">
        <f t="shared" si="248"/>
        <v>Yes</v>
      </c>
      <c r="AI530">
        <f t="shared" si="249"/>
        <v>3</v>
      </c>
      <c r="AJ530">
        <f t="shared" si="250"/>
        <v>3.0005299999999999</v>
      </c>
      <c r="AK530" t="str">
        <f t="shared" si="251"/>
        <v/>
      </c>
      <c r="AL530" t="str">
        <f>IF($A530="","",INDEX(games!$J:$J,ROW())&amp;"")</f>
        <v>https://store.steampowered.com/app/788100/Neon_Abyss/</v>
      </c>
    </row>
    <row r="531" spans="1:38" x14ac:dyDescent="0.25">
      <c r="A531" t="str">
        <f>IF(TRIM(INDEX(games!$A:$A,ROW()))="","",TRIM(INDEX(games!$A:$A,ROW())))</f>
        <v>Neon Abyss 2</v>
      </c>
      <c r="B531">
        <f>IF(OR($A531="",INDEX(games!$B:$B,ROW())=""),"",INDEX(games!$B:$B,ROW()))</f>
        <v>2025</v>
      </c>
      <c r="C531" t="str">
        <f>IF(OR($A531="",INDEX(games!$C:$C,ROW())=""),"",INDEX(games!$C:$C,ROW()))</f>
        <v>Action</v>
      </c>
      <c r="D531">
        <f t="shared" si="224"/>
        <v>1</v>
      </c>
      <c r="E531">
        <f t="shared" si="225"/>
        <v>1</v>
      </c>
      <c r="F531">
        <f t="shared" si="226"/>
        <v>21</v>
      </c>
      <c r="G531">
        <f t="shared" si="227"/>
        <v>2025</v>
      </c>
      <c r="H531">
        <f t="shared" si="228"/>
        <v>1.4830000000000001</v>
      </c>
      <c r="I531" t="e">
        <f t="shared" si="229"/>
        <v>#N/A</v>
      </c>
      <c r="J531" t="e">
        <f t="shared" si="230"/>
        <v>#N/A</v>
      </c>
      <c r="K531" t="e">
        <f t="shared" si="231"/>
        <v>#N/A</v>
      </c>
      <c r="L531" t="e">
        <f t="shared" si="232"/>
        <v>#N/A</v>
      </c>
      <c r="M531" t="e">
        <f t="shared" si="233"/>
        <v>#N/A</v>
      </c>
      <c r="N531" t="e">
        <f t="shared" si="234"/>
        <v>#N/A</v>
      </c>
      <c r="O531">
        <f t="shared" si="235"/>
        <v>1.0005310000000001</v>
      </c>
      <c r="P531" t="str">
        <f>IF(OR($A531="",INDEX(games!$H:$H,ROW())=""),"",INDEX(games!$H:$H,ROW()))</f>
        <v/>
      </c>
      <c r="Q531" t="str">
        <f t="shared" si="236"/>
        <v/>
      </c>
      <c r="T531">
        <f t="shared" si="237"/>
        <v>2018</v>
      </c>
      <c r="U531">
        <f t="shared" si="238"/>
        <v>2020</v>
      </c>
      <c r="V531">
        <f t="shared" si="239"/>
        <v>2</v>
      </c>
      <c r="W531" t="str">
        <f>IF(TRIM(INDEX(connections!$A:$A,ROW()))="","",TRIM(INDEX(connections!$A:$A,ROW())))</f>
        <v>Dead Cells</v>
      </c>
      <c r="X531" t="str">
        <f>IF($W531="","",TRIM(INDEX(connections!$B:$B,ROW())))</f>
        <v>Fury Unleashed</v>
      </c>
      <c r="Y531">
        <f t="shared" si="240"/>
        <v>187</v>
      </c>
      <c r="Z531">
        <f t="shared" si="241"/>
        <v>314</v>
      </c>
      <c r="AA531" t="str">
        <f t="shared" si="242"/>
        <v>Yes</v>
      </c>
      <c r="AB531" t="str">
        <f t="shared" si="243"/>
        <v>Yes</v>
      </c>
      <c r="AC531">
        <f t="shared" si="244"/>
        <v>1</v>
      </c>
      <c r="AD531">
        <f t="shared" si="245"/>
        <v>0</v>
      </c>
      <c r="AE531" t="str">
        <f t="shared" si="246"/>
        <v/>
      </c>
      <c r="AG531">
        <f t="shared" si="247"/>
        <v>1</v>
      </c>
      <c r="AH531" t="str">
        <f t="shared" si="248"/>
        <v/>
      </c>
      <c r="AI531" t="str">
        <f t="shared" si="249"/>
        <v/>
      </c>
      <c r="AJ531" t="str">
        <f t="shared" si="250"/>
        <v/>
      </c>
      <c r="AK531">
        <f t="shared" si="251"/>
        <v>1.0005310000000001</v>
      </c>
      <c r="AL531" t="str">
        <f>IF($A531="","",INDEX(games!$J:$J,ROW())&amp;"")</f>
        <v/>
      </c>
    </row>
    <row r="532" spans="1:38" x14ac:dyDescent="0.25">
      <c r="A532" t="str">
        <f>IF(TRIM(INDEX(games!$A:$A,ROW()))="","",TRIM(INDEX(games!$A:$A,ROW())))</f>
        <v>Neophyte</v>
      </c>
      <c r="B532">
        <f>IF(OR($A532="",INDEX(games!$B:$B,ROW())=""),"",INDEX(games!$B:$B,ROW()))</f>
        <v>2022</v>
      </c>
      <c r="C532" t="str">
        <f>IF(OR($A532="",INDEX(games!$C:$C,ROW())=""),"",INDEX(games!$C:$C,ROW()))</f>
        <v>Action</v>
      </c>
      <c r="D532">
        <f t="shared" si="224"/>
        <v>1</v>
      </c>
      <c r="E532">
        <f t="shared" si="225"/>
        <v>1</v>
      </c>
      <c r="F532">
        <f t="shared" si="226"/>
        <v>22</v>
      </c>
      <c r="G532">
        <f t="shared" si="227"/>
        <v>2022</v>
      </c>
      <c r="H532">
        <f t="shared" si="228"/>
        <v>1.506</v>
      </c>
      <c r="I532" t="e">
        <f t="shared" si="229"/>
        <v>#N/A</v>
      </c>
      <c r="J532" t="e">
        <f t="shared" si="230"/>
        <v>#N/A</v>
      </c>
      <c r="K532" t="e">
        <f t="shared" si="231"/>
        <v>#N/A</v>
      </c>
      <c r="L532" t="e">
        <f t="shared" si="232"/>
        <v>#N/A</v>
      </c>
      <c r="M532" t="e">
        <f t="shared" si="233"/>
        <v>#N/A</v>
      </c>
      <c r="N532" t="e">
        <f t="shared" si="234"/>
        <v>#N/A</v>
      </c>
      <c r="O532">
        <f t="shared" si="235"/>
        <v>1.000532</v>
      </c>
      <c r="P532" t="str">
        <f>IF(OR($A532="",INDEX(games!$H:$H,ROW())=""),"",INDEX(games!$H:$H,ROW()))</f>
        <v/>
      </c>
      <c r="Q532" t="str">
        <f t="shared" si="236"/>
        <v/>
      </c>
      <c r="T532">
        <f t="shared" si="237"/>
        <v>2013</v>
      </c>
      <c r="U532">
        <f t="shared" si="238"/>
        <v>2020</v>
      </c>
      <c r="V532">
        <f t="shared" si="239"/>
        <v>7</v>
      </c>
      <c r="W532" t="str">
        <f>IF(TRIM(INDEX(connections!$A:$A,ROW()))="","",TRIM(INDEX(connections!$A:$A,ROW())))</f>
        <v>Rogue Legacy</v>
      </c>
      <c r="X532" t="str">
        <f>IF($W532="","",TRIM(INDEX(connections!$B:$B,ROW())))</f>
        <v>Fury Unleashed</v>
      </c>
      <c r="Y532">
        <f t="shared" si="240"/>
        <v>667</v>
      </c>
      <c r="Z532">
        <f t="shared" si="241"/>
        <v>314</v>
      </c>
      <c r="AA532" t="str">
        <f t="shared" si="242"/>
        <v>Yes</v>
      </c>
      <c r="AB532" t="str">
        <f t="shared" si="243"/>
        <v>Yes</v>
      </c>
      <c r="AC532">
        <f t="shared" si="244"/>
        <v>1</v>
      </c>
      <c r="AD532">
        <f t="shared" si="245"/>
        <v>0</v>
      </c>
      <c r="AE532" t="str">
        <f t="shared" si="246"/>
        <v/>
      </c>
      <c r="AG532">
        <f t="shared" si="247"/>
        <v>1</v>
      </c>
      <c r="AH532" t="str">
        <f t="shared" si="248"/>
        <v/>
      </c>
      <c r="AI532" t="str">
        <f t="shared" si="249"/>
        <v/>
      </c>
      <c r="AJ532" t="str">
        <f t="shared" si="250"/>
        <v/>
      </c>
      <c r="AK532">
        <f t="shared" si="251"/>
        <v>1.000532</v>
      </c>
      <c r="AL532" t="str">
        <f>IF($A532="","",INDEX(games!$J:$J,ROW())&amp;"")</f>
        <v/>
      </c>
    </row>
    <row r="533" spans="1:38" x14ac:dyDescent="0.25">
      <c r="A533" t="str">
        <f>IF(TRIM(INDEX(games!$A:$A,ROW()))="","",TRIM(INDEX(games!$A:$A,ROW())))</f>
        <v>NetHack</v>
      </c>
      <c r="B533">
        <f>IF(OR($A533="",INDEX(games!$B:$B,ROW())=""),"",INDEX(games!$B:$B,ROW()))</f>
        <v>1987</v>
      </c>
      <c r="C533" t="str">
        <f>IF(OR($A533="",INDEX(games!$C:$C,ROW())=""),"",INDEX(games!$C:$C,ROW()))</f>
        <v>Traditional</v>
      </c>
      <c r="D533">
        <f t="shared" si="224"/>
        <v>37</v>
      </c>
      <c r="E533">
        <f t="shared" si="225"/>
        <v>4</v>
      </c>
      <c r="F533">
        <f t="shared" si="226"/>
        <v>23</v>
      </c>
      <c r="G533" t="e">
        <f t="shared" si="227"/>
        <v>#N/A</v>
      </c>
      <c r="H533" t="e">
        <f t="shared" si="228"/>
        <v>#N/A</v>
      </c>
      <c r="I533" t="e">
        <f t="shared" si="229"/>
        <v>#N/A</v>
      </c>
      <c r="J533" t="e">
        <f t="shared" si="230"/>
        <v>#N/A</v>
      </c>
      <c r="K533" t="e">
        <f t="shared" si="231"/>
        <v>#N/A</v>
      </c>
      <c r="L533" t="e">
        <f t="shared" si="232"/>
        <v>#N/A</v>
      </c>
      <c r="M533">
        <f t="shared" si="233"/>
        <v>1987</v>
      </c>
      <c r="N533">
        <f t="shared" si="234"/>
        <v>4.5289999999999999</v>
      </c>
      <c r="O533">
        <f t="shared" si="235"/>
        <v>37.000532999999997</v>
      </c>
      <c r="P533" t="str">
        <f>IF(OR($A533="",INDEX(games!$H:$H,ROW())=""),"",INDEX(games!$H:$H,ROW()))</f>
        <v>Yes</v>
      </c>
      <c r="Q533">
        <f t="shared" si="236"/>
        <v>37.000532999999997</v>
      </c>
      <c r="T533">
        <f t="shared" si="237"/>
        <v>1999</v>
      </c>
      <c r="U533">
        <f t="shared" si="238"/>
        <v>2010</v>
      </c>
      <c r="V533">
        <f t="shared" si="239"/>
        <v>11</v>
      </c>
      <c r="W533" t="str">
        <f>IF(TRIM(INDEX(connections!$A:$A,ROW()))="","",TRIM(INDEX(connections!$A:$A,ROW())))</f>
        <v>Torneko: The Last Hope</v>
      </c>
      <c r="X533" t="str">
        <f>IF($W533="","",TRIM(INDEX(connections!$B:$B,ROW())))</f>
        <v>Fushigi no Gensoukyou</v>
      </c>
      <c r="Y533">
        <f t="shared" si="240"/>
        <v>861</v>
      </c>
      <c r="Z533">
        <f t="shared" si="241"/>
        <v>315</v>
      </c>
      <c r="AA533" t="str">
        <f t="shared" si="242"/>
        <v>Yes</v>
      </c>
      <c r="AB533" t="str">
        <f t="shared" si="243"/>
        <v/>
      </c>
      <c r="AC533" t="str">
        <f t="shared" si="244"/>
        <v/>
      </c>
      <c r="AD533">
        <f t="shared" si="245"/>
        <v>0</v>
      </c>
      <c r="AE533" t="str">
        <f t="shared" si="246"/>
        <v/>
      </c>
      <c r="AG533">
        <f t="shared" si="247"/>
        <v>28</v>
      </c>
      <c r="AH533" t="str">
        <f t="shared" si="248"/>
        <v>Yes</v>
      </c>
      <c r="AI533">
        <f t="shared" si="249"/>
        <v>28</v>
      </c>
      <c r="AJ533">
        <f t="shared" si="250"/>
        <v>28.000533000000001</v>
      </c>
      <c r="AK533" t="str">
        <f t="shared" si="251"/>
        <v/>
      </c>
      <c r="AL533" t="str">
        <f>IF($A533="","",INDEX(games!$J:$J,ROW())&amp;"")</f>
        <v/>
      </c>
    </row>
    <row r="534" spans="1:38" x14ac:dyDescent="0.25">
      <c r="A534" t="str">
        <f>IF(TRIM(INDEX(games!$A:$A,ROW()))="","",TRIM(INDEX(games!$A:$A,ROW())))</f>
        <v>Netherworld Covenant</v>
      </c>
      <c r="B534">
        <f>IF(OR($A534="",INDEX(games!$B:$B,ROW())=""),"",INDEX(games!$B:$B,ROW()))</f>
        <v>2025</v>
      </c>
      <c r="C534" t="str">
        <f>IF(OR($A534="",INDEX(games!$C:$C,ROW())=""),"",INDEX(games!$C:$C,ROW()))</f>
        <v>Action</v>
      </c>
      <c r="D534">
        <f t="shared" si="224"/>
        <v>2</v>
      </c>
      <c r="E534">
        <f t="shared" si="225"/>
        <v>1</v>
      </c>
      <c r="F534">
        <f t="shared" si="226"/>
        <v>24</v>
      </c>
      <c r="G534">
        <f t="shared" si="227"/>
        <v>2025</v>
      </c>
      <c r="H534">
        <f t="shared" si="228"/>
        <v>1.552</v>
      </c>
      <c r="I534" t="e">
        <f t="shared" si="229"/>
        <v>#N/A</v>
      </c>
      <c r="J534" t="e">
        <f t="shared" si="230"/>
        <v>#N/A</v>
      </c>
      <c r="K534" t="e">
        <f t="shared" si="231"/>
        <v>#N/A</v>
      </c>
      <c r="L534" t="e">
        <f t="shared" si="232"/>
        <v>#N/A</v>
      </c>
      <c r="M534" t="e">
        <f t="shared" si="233"/>
        <v>#N/A</v>
      </c>
      <c r="N534" t="e">
        <f t="shared" si="234"/>
        <v>#N/A</v>
      </c>
      <c r="O534">
        <f t="shared" si="235"/>
        <v>2.000534</v>
      </c>
      <c r="P534" t="str">
        <f>IF(OR($A534="",INDEX(games!$H:$H,ROW())=""),"",INDEX(games!$H:$H,ROW()))</f>
        <v/>
      </c>
      <c r="Q534" t="str">
        <f t="shared" si="236"/>
        <v/>
      </c>
      <c r="T534">
        <f t="shared" si="237"/>
        <v>2011</v>
      </c>
      <c r="U534">
        <f t="shared" si="238"/>
        <v>2014</v>
      </c>
      <c r="V534">
        <f t="shared" si="239"/>
        <v>3</v>
      </c>
      <c r="W534" t="str">
        <f>IF(TRIM(INDEX(connections!$A:$A,ROW()))="","",TRIM(INDEX(connections!$A:$A,ROW())))</f>
        <v>Miracle Party: Fushigi no Gensoukyou 2</v>
      </c>
      <c r="X534" t="str">
        <f>IF($W534="","",TRIM(INDEX(connections!$B:$B,ROW())))</f>
        <v>Fushigi no Gensoukyou 3</v>
      </c>
      <c r="Y534">
        <f t="shared" si="240"/>
        <v>488</v>
      </c>
      <c r="Z534">
        <f t="shared" si="241"/>
        <v>316</v>
      </c>
      <c r="AA534" t="str">
        <f t="shared" si="242"/>
        <v/>
      </c>
      <c r="AB534" t="str">
        <f t="shared" si="243"/>
        <v/>
      </c>
      <c r="AC534" t="str">
        <f t="shared" si="244"/>
        <v/>
      </c>
      <c r="AD534">
        <f t="shared" si="245"/>
        <v>0</v>
      </c>
      <c r="AE534" t="str">
        <f t="shared" si="246"/>
        <v/>
      </c>
      <c r="AG534">
        <f t="shared" si="247"/>
        <v>2</v>
      </c>
      <c r="AH534" t="str">
        <f t="shared" si="248"/>
        <v/>
      </c>
      <c r="AI534" t="str">
        <f t="shared" si="249"/>
        <v/>
      </c>
      <c r="AJ534" t="str">
        <f t="shared" si="250"/>
        <v/>
      </c>
      <c r="AK534">
        <f t="shared" si="251"/>
        <v>2.000534</v>
      </c>
      <c r="AL534" t="str">
        <f>IF($A534="","",INDEX(games!$J:$J,ROW())&amp;"")</f>
        <v>https://store.steampowered.com/app/2735580/Netherworld_Covenant/</v>
      </c>
    </row>
    <row r="535" spans="1:38" x14ac:dyDescent="0.25">
      <c r="A535" t="str">
        <f>IF(TRIM(INDEX(games!$A:$A,ROW()))="","",TRIM(INDEX(games!$A:$A,ROW())))</f>
        <v>Nigate Tale</v>
      </c>
      <c r="B535">
        <f>IF(OR($A535="",INDEX(games!$B:$B,ROW())=""),"",INDEX(games!$B:$B,ROW()))</f>
        <v>2021</v>
      </c>
      <c r="C535" t="str">
        <f>IF(OR($A535="",INDEX(games!$C:$C,ROW())=""),"",INDEX(games!$C:$C,ROW()))</f>
        <v>Action</v>
      </c>
      <c r="D535">
        <f t="shared" si="224"/>
        <v>1</v>
      </c>
      <c r="E535">
        <f t="shared" si="225"/>
        <v>1</v>
      </c>
      <c r="F535">
        <f t="shared" si="226"/>
        <v>25</v>
      </c>
      <c r="G535">
        <f t="shared" si="227"/>
        <v>2021</v>
      </c>
      <c r="H535">
        <f t="shared" si="228"/>
        <v>1.575</v>
      </c>
      <c r="I535" t="e">
        <f t="shared" si="229"/>
        <v>#N/A</v>
      </c>
      <c r="J535" t="e">
        <f t="shared" si="230"/>
        <v>#N/A</v>
      </c>
      <c r="K535" t="e">
        <f t="shared" si="231"/>
        <v>#N/A</v>
      </c>
      <c r="L535" t="e">
        <f t="shared" si="232"/>
        <v>#N/A</v>
      </c>
      <c r="M535" t="e">
        <f t="shared" si="233"/>
        <v>#N/A</v>
      </c>
      <c r="N535" t="e">
        <f t="shared" si="234"/>
        <v>#N/A</v>
      </c>
      <c r="O535">
        <f t="shared" si="235"/>
        <v>1.000535</v>
      </c>
      <c r="P535" t="str">
        <f>IF(OR($A535="",INDEX(games!$H:$H,ROW())=""),"",INDEX(games!$H:$H,ROW()))</f>
        <v/>
      </c>
      <c r="Q535" t="str">
        <f t="shared" si="236"/>
        <v/>
      </c>
      <c r="T535">
        <f t="shared" si="237"/>
        <v>2011</v>
      </c>
      <c r="U535">
        <f t="shared" si="238"/>
        <v>2014</v>
      </c>
      <c r="V535">
        <f t="shared" si="239"/>
        <v>3</v>
      </c>
      <c r="W535" t="str">
        <f>IF(TRIM(INDEX(connections!$A:$A,ROW()))="","",TRIM(INDEX(connections!$A:$A,ROW())))</f>
        <v>Motto!? Fushigi no Gensoukyou: Under the Moonlight</v>
      </c>
      <c r="X535" t="str">
        <f>IF($W535="","",TRIM(INDEX(connections!$B:$B,ROW())))</f>
        <v>Fushigi no Gensoukyou 3</v>
      </c>
      <c r="Y535">
        <f t="shared" si="240"/>
        <v>516</v>
      </c>
      <c r="Z535">
        <f t="shared" si="241"/>
        <v>316</v>
      </c>
      <c r="AA535" t="str">
        <f t="shared" si="242"/>
        <v/>
      </c>
      <c r="AB535" t="str">
        <f t="shared" si="243"/>
        <v/>
      </c>
      <c r="AC535" t="str">
        <f t="shared" si="244"/>
        <v/>
      </c>
      <c r="AD535">
        <f t="shared" si="245"/>
        <v>0</v>
      </c>
      <c r="AE535" t="str">
        <f t="shared" si="246"/>
        <v/>
      </c>
      <c r="AG535">
        <f t="shared" si="247"/>
        <v>1</v>
      </c>
      <c r="AH535" t="str">
        <f t="shared" si="248"/>
        <v/>
      </c>
      <c r="AI535" t="str">
        <f t="shared" si="249"/>
        <v/>
      </c>
      <c r="AJ535" t="str">
        <f t="shared" si="250"/>
        <v/>
      </c>
      <c r="AK535">
        <f t="shared" si="251"/>
        <v>1.000535</v>
      </c>
      <c r="AL535" t="str">
        <f>IF($A535="","",INDEX(games!$J:$J,ROW())&amp;"")</f>
        <v>https://store.steampowered.com/app/1048350/Nigate_Tale/</v>
      </c>
    </row>
    <row r="536" spans="1:38" x14ac:dyDescent="0.25">
      <c r="A536" t="str">
        <f>IF(TRIM(INDEX(games!$A:$A,ROW()))="","",TRIM(INDEX(games!$A:$A,ROW())))</f>
        <v>Night Swarm</v>
      </c>
      <c r="B536">
        <f>IF(OR($A536="",INDEX(games!$B:$B,ROW())=""),"",INDEX(games!$B:$B,ROW()))</f>
        <v>2025</v>
      </c>
      <c r="C536" t="str">
        <f>IF(OR($A536="",INDEX(games!$C:$C,ROW())=""),"",INDEX(games!$C:$C,ROW()))</f>
        <v>Action</v>
      </c>
      <c r="D536">
        <f t="shared" si="224"/>
        <v>1</v>
      </c>
      <c r="E536">
        <f t="shared" si="225"/>
        <v>1</v>
      </c>
      <c r="F536">
        <f t="shared" si="226"/>
        <v>26</v>
      </c>
      <c r="G536">
        <f t="shared" si="227"/>
        <v>2025</v>
      </c>
      <c r="H536">
        <f t="shared" si="228"/>
        <v>1.5979999999999999</v>
      </c>
      <c r="I536" t="e">
        <f t="shared" si="229"/>
        <v>#N/A</v>
      </c>
      <c r="J536" t="e">
        <f t="shared" si="230"/>
        <v>#N/A</v>
      </c>
      <c r="K536" t="e">
        <f t="shared" si="231"/>
        <v>#N/A</v>
      </c>
      <c r="L536" t="e">
        <f t="shared" si="232"/>
        <v>#N/A</v>
      </c>
      <c r="M536" t="e">
        <f t="shared" si="233"/>
        <v>#N/A</v>
      </c>
      <c r="N536" t="e">
        <f t="shared" si="234"/>
        <v>#N/A</v>
      </c>
      <c r="O536">
        <f t="shared" si="235"/>
        <v>1.0005360000000001</v>
      </c>
      <c r="P536" t="str">
        <f>IF(OR($A536="",INDEX(games!$H:$H,ROW())=""),"",INDEX(games!$H:$H,ROW()))</f>
        <v>Yes</v>
      </c>
      <c r="Q536">
        <f t="shared" si="236"/>
        <v>1.0005360000000001</v>
      </c>
      <c r="T536">
        <f t="shared" si="237"/>
        <v>1995</v>
      </c>
      <c r="U536">
        <f t="shared" si="238"/>
        <v>2018</v>
      </c>
      <c r="V536">
        <f t="shared" si="239"/>
        <v>23</v>
      </c>
      <c r="W536" t="str">
        <f>IF(TRIM(INDEX(connections!$A:$A,ROW()))="","",TRIM(INDEX(connections!$A:$A,ROW())))</f>
        <v>Mystery Dungeon 2: Shiren the Wanderer</v>
      </c>
      <c r="X536" t="str">
        <f>IF($W536="","",TRIM(INDEX(connections!$B:$B,ROW())))</f>
        <v>Fushigi no Pixel Dungeon</v>
      </c>
      <c r="Y536">
        <f t="shared" si="240"/>
        <v>521</v>
      </c>
      <c r="Z536">
        <f t="shared" si="241"/>
        <v>317</v>
      </c>
      <c r="AA536" t="str">
        <f t="shared" si="242"/>
        <v>Yes</v>
      </c>
      <c r="AB536" t="str">
        <f t="shared" si="243"/>
        <v>Yes</v>
      </c>
      <c r="AC536">
        <f t="shared" si="244"/>
        <v>1</v>
      </c>
      <c r="AD536">
        <f t="shared" si="245"/>
        <v>0</v>
      </c>
      <c r="AE536" t="str">
        <f t="shared" si="246"/>
        <v/>
      </c>
      <c r="AG536">
        <f t="shared" si="247"/>
        <v>1</v>
      </c>
      <c r="AH536" t="str">
        <f t="shared" si="248"/>
        <v>Yes</v>
      </c>
      <c r="AI536">
        <f t="shared" si="249"/>
        <v>1</v>
      </c>
      <c r="AJ536">
        <f t="shared" si="250"/>
        <v>1.0005360000000001</v>
      </c>
      <c r="AK536" t="str">
        <f t="shared" si="251"/>
        <v/>
      </c>
      <c r="AL536" t="str">
        <f>IF($A536="","",INDEX(games!$J:$J,ROW())&amp;"")</f>
        <v>https://store.steampowered.com/app/3668370/Night_Swarm/</v>
      </c>
    </row>
    <row r="537" spans="1:38" x14ac:dyDescent="0.25">
      <c r="A537" t="str">
        <f>IF(TRIM(INDEX(games!$A:$A,ROW()))="","",TRIM(INDEX(games!$A:$A,ROW())))</f>
        <v>Nimrods</v>
      </c>
      <c r="B537">
        <f>IF(OR($A537="",INDEX(games!$B:$B,ROW())=""),"",INDEX(games!$B:$B,ROW()))</f>
        <v>2024</v>
      </c>
      <c r="C537" t="str">
        <f>IF(OR($A537="",INDEX(games!$C:$C,ROW())=""),"",INDEX(games!$C:$C,ROW()))</f>
        <v>Action</v>
      </c>
      <c r="D537">
        <f t="shared" si="224"/>
        <v>2</v>
      </c>
      <c r="E537">
        <f t="shared" si="225"/>
        <v>1</v>
      </c>
      <c r="F537">
        <f t="shared" si="226"/>
        <v>27</v>
      </c>
      <c r="G537">
        <f t="shared" si="227"/>
        <v>2024</v>
      </c>
      <c r="H537">
        <f t="shared" si="228"/>
        <v>1.621</v>
      </c>
      <c r="I537" t="e">
        <f t="shared" si="229"/>
        <v>#N/A</v>
      </c>
      <c r="J537" t="e">
        <f t="shared" si="230"/>
        <v>#N/A</v>
      </c>
      <c r="K537" t="e">
        <f t="shared" si="231"/>
        <v>#N/A</v>
      </c>
      <c r="L537" t="e">
        <f t="shared" si="232"/>
        <v>#N/A</v>
      </c>
      <c r="M537" t="e">
        <f t="shared" si="233"/>
        <v>#N/A</v>
      </c>
      <c r="N537" t="e">
        <f t="shared" si="234"/>
        <v>#N/A</v>
      </c>
      <c r="O537">
        <f t="shared" si="235"/>
        <v>2.000537</v>
      </c>
      <c r="P537" t="str">
        <f>IF(OR($A537="",INDEX(games!$H:$H,ROW())=""),"",INDEX(games!$H:$H,ROW()))</f>
        <v/>
      </c>
      <c r="Q537" t="str">
        <f t="shared" si="236"/>
        <v/>
      </c>
      <c r="T537">
        <f t="shared" si="237"/>
        <v>2012</v>
      </c>
      <c r="U537">
        <f t="shared" si="238"/>
        <v>2018</v>
      </c>
      <c r="V537">
        <f t="shared" si="239"/>
        <v>6</v>
      </c>
      <c r="W537" t="str">
        <f>IF(TRIM(INDEX(connections!$A:$A,ROW()))="","",TRIM(INDEX(connections!$A:$A,ROW())))</f>
        <v>Pixel Dungeon</v>
      </c>
      <c r="X537" t="str">
        <f>IF($W537="","",TRIM(INDEX(connections!$B:$B,ROW())))</f>
        <v>Fushigi no Pixel Dungeon</v>
      </c>
      <c r="Y537">
        <f t="shared" si="240"/>
        <v>592</v>
      </c>
      <c r="Z537">
        <f t="shared" si="241"/>
        <v>317</v>
      </c>
      <c r="AA537" t="str">
        <f t="shared" si="242"/>
        <v>Yes</v>
      </c>
      <c r="AB537" t="str">
        <f t="shared" si="243"/>
        <v>Yes</v>
      </c>
      <c r="AC537">
        <f t="shared" si="244"/>
        <v>1</v>
      </c>
      <c r="AD537">
        <f t="shared" si="245"/>
        <v>0</v>
      </c>
      <c r="AE537" t="str">
        <f t="shared" si="246"/>
        <v/>
      </c>
      <c r="AG537">
        <f t="shared" si="247"/>
        <v>2</v>
      </c>
      <c r="AH537" t="str">
        <f t="shared" si="248"/>
        <v/>
      </c>
      <c r="AI537" t="str">
        <f t="shared" si="249"/>
        <v/>
      </c>
      <c r="AJ537" t="str">
        <f t="shared" si="250"/>
        <v/>
      </c>
      <c r="AK537">
        <f t="shared" si="251"/>
        <v>2.000537</v>
      </c>
      <c r="AL537" t="str">
        <f>IF($A537="","",INDEX(games!$J:$J,ROW())&amp;"")</f>
        <v/>
      </c>
    </row>
    <row r="538" spans="1:38" x14ac:dyDescent="0.25">
      <c r="A538" t="str">
        <f>IF(TRIM(INDEX(games!$A:$A,ROW()))="","",TRIM(INDEX(games!$A:$A,ROW())))</f>
        <v>Node Crown</v>
      </c>
      <c r="B538">
        <f>IF(OR($A538="",INDEX(games!$B:$B,ROW())=""),"",INDEX(games!$B:$B,ROW()))</f>
        <v>2026</v>
      </c>
      <c r="C538" t="str">
        <f>IF(OR($A538="",INDEX(games!$C:$C,ROW())=""),"",INDEX(games!$C:$C,ROW()))</f>
        <v>Deckbuilder</v>
      </c>
      <c r="D538">
        <f t="shared" si="224"/>
        <v>5</v>
      </c>
      <c r="E538">
        <f t="shared" si="225"/>
        <v>3</v>
      </c>
      <c r="F538">
        <f t="shared" si="226"/>
        <v>28</v>
      </c>
      <c r="G538" t="e">
        <f t="shared" si="227"/>
        <v>#N/A</v>
      </c>
      <c r="H538" t="e">
        <f t="shared" si="228"/>
        <v>#N/A</v>
      </c>
      <c r="I538" t="e">
        <f t="shared" si="229"/>
        <v>#N/A</v>
      </c>
      <c r="J538" t="e">
        <f t="shared" si="230"/>
        <v>#N/A</v>
      </c>
      <c r="K538">
        <f t="shared" si="231"/>
        <v>2026</v>
      </c>
      <c r="L538">
        <f t="shared" si="232"/>
        <v>3.6440000000000001</v>
      </c>
      <c r="M538" t="e">
        <f t="shared" si="233"/>
        <v>#N/A</v>
      </c>
      <c r="N538" t="e">
        <f t="shared" si="234"/>
        <v>#N/A</v>
      </c>
      <c r="O538">
        <f t="shared" si="235"/>
        <v>5.0005379999999997</v>
      </c>
      <c r="P538" t="str">
        <f>IF(OR($A538="",INDEX(games!$H:$H,ROW())=""),"",INDEX(games!$H:$H,ROW()))</f>
        <v/>
      </c>
      <c r="Q538" t="str">
        <f t="shared" si="236"/>
        <v/>
      </c>
      <c r="T538">
        <f t="shared" si="237"/>
        <v>2014</v>
      </c>
      <c r="U538">
        <f t="shared" si="238"/>
        <v>2018</v>
      </c>
      <c r="V538">
        <f t="shared" si="239"/>
        <v>4</v>
      </c>
      <c r="W538" t="str">
        <f>IF(TRIM(INDEX(connections!$A:$A,ROW()))="","",TRIM(INDEX(connections!$A:$A,ROW())))</f>
        <v>Shattered Pixel Dungeon</v>
      </c>
      <c r="X538" t="str">
        <f>IF($W538="","",TRIM(INDEX(connections!$B:$B,ROW())))</f>
        <v>Fushigi no Pixel Dungeon</v>
      </c>
      <c r="Y538">
        <f t="shared" si="240"/>
        <v>712</v>
      </c>
      <c r="Z538">
        <f t="shared" si="241"/>
        <v>317</v>
      </c>
      <c r="AA538" t="str">
        <f t="shared" si="242"/>
        <v>Yes</v>
      </c>
      <c r="AB538" t="str">
        <f t="shared" si="243"/>
        <v>Yes</v>
      </c>
      <c r="AC538">
        <f t="shared" si="244"/>
        <v>1</v>
      </c>
      <c r="AD538">
        <f t="shared" si="245"/>
        <v>0</v>
      </c>
      <c r="AE538" t="str">
        <f t="shared" si="246"/>
        <v/>
      </c>
      <c r="AG538">
        <f t="shared" si="247"/>
        <v>5</v>
      </c>
      <c r="AH538" t="str">
        <f t="shared" si="248"/>
        <v/>
      </c>
      <c r="AI538" t="str">
        <f t="shared" si="249"/>
        <v/>
      </c>
      <c r="AJ538" t="str">
        <f t="shared" si="250"/>
        <v/>
      </c>
      <c r="AK538">
        <f t="shared" si="251"/>
        <v>5.0005379999999997</v>
      </c>
      <c r="AL538" t="str">
        <f>IF($A538="","",INDEX(games!$J:$J,ROW())&amp;"")</f>
        <v/>
      </c>
    </row>
    <row r="539" spans="1:38" x14ac:dyDescent="0.25">
      <c r="A539" t="str">
        <f>IF(TRIM(INDEX(games!$A:$A,ROW()))="","",TRIM(INDEX(games!$A:$A,ROW())))</f>
        <v>Node Farm</v>
      </c>
      <c r="B539">
        <f>IF(OR($A539="",INDEX(games!$B:$B,ROW())=""),"",INDEX(games!$B:$B,ROW()))</f>
        <v>2024</v>
      </c>
      <c r="C539" t="str">
        <f>IF(OR($A539="",INDEX(games!$C:$C,ROW())=""),"",INDEX(games!$C:$C,ROW()))</f>
        <v>Strategy</v>
      </c>
      <c r="D539">
        <f t="shared" si="224"/>
        <v>1</v>
      </c>
      <c r="E539">
        <f t="shared" si="225"/>
        <v>2</v>
      </c>
      <c r="F539">
        <f t="shared" si="226"/>
        <v>29</v>
      </c>
      <c r="G539" t="e">
        <f t="shared" si="227"/>
        <v>#N/A</v>
      </c>
      <c r="H539" t="e">
        <f t="shared" si="228"/>
        <v>#N/A</v>
      </c>
      <c r="I539">
        <f t="shared" si="229"/>
        <v>2024</v>
      </c>
      <c r="J539">
        <f t="shared" si="230"/>
        <v>2.6669999999999998</v>
      </c>
      <c r="K539" t="e">
        <f t="shared" si="231"/>
        <v>#N/A</v>
      </c>
      <c r="L539" t="e">
        <f t="shared" si="232"/>
        <v>#N/A</v>
      </c>
      <c r="M539" t="e">
        <f t="shared" si="233"/>
        <v>#N/A</v>
      </c>
      <c r="N539" t="e">
        <f t="shared" si="234"/>
        <v>#N/A</v>
      </c>
      <c r="O539">
        <f t="shared" si="235"/>
        <v>1.0005390000000001</v>
      </c>
      <c r="P539" t="str">
        <f>IF(OR($A539="",INDEX(games!$H:$H,ROW())=""),"",INDEX(games!$H:$H,ROW()))</f>
        <v>Yes</v>
      </c>
      <c r="Q539">
        <f t="shared" si="236"/>
        <v>1.0005390000000001</v>
      </c>
      <c r="T539">
        <f t="shared" si="237"/>
        <v>2018</v>
      </c>
      <c r="U539">
        <f t="shared" si="238"/>
        <v>2024</v>
      </c>
      <c r="V539">
        <f t="shared" si="239"/>
        <v>6</v>
      </c>
      <c r="W539" t="str">
        <f>IF(TRIM(INDEX(connections!$A:$A,ROW()))="","",TRIM(INDEX(connections!$A:$A,ROW())))</f>
        <v>Dead Cells</v>
      </c>
      <c r="X539" t="str">
        <f>IF($W539="","",TRIM(INDEX(connections!$B:$B,ROW())))</f>
        <v>Galactic Glitch</v>
      </c>
      <c r="Y539">
        <f t="shared" si="240"/>
        <v>187</v>
      </c>
      <c r="Z539">
        <f t="shared" si="241"/>
        <v>318</v>
      </c>
      <c r="AA539" t="str">
        <f t="shared" si="242"/>
        <v>Yes</v>
      </c>
      <c r="AB539" t="str">
        <f t="shared" si="243"/>
        <v>Yes</v>
      </c>
      <c r="AC539">
        <f t="shared" si="244"/>
        <v>1</v>
      </c>
      <c r="AD539">
        <f t="shared" si="245"/>
        <v>0</v>
      </c>
      <c r="AE539" t="str">
        <f t="shared" si="246"/>
        <v/>
      </c>
      <c r="AG539">
        <f t="shared" si="247"/>
        <v>0</v>
      </c>
      <c r="AH539" t="str">
        <f t="shared" si="248"/>
        <v/>
      </c>
      <c r="AI539" t="str">
        <f t="shared" si="249"/>
        <v/>
      </c>
      <c r="AJ539" t="str">
        <f t="shared" si="250"/>
        <v/>
      </c>
      <c r="AK539" t="str">
        <f t="shared" si="251"/>
        <v/>
      </c>
      <c r="AL539" t="str">
        <f>IF($A539="","",INDEX(games!$J:$J,ROW())&amp;"")</f>
        <v>https://store.steampowered.com/app/2738990/Node_Farm/</v>
      </c>
    </row>
    <row r="540" spans="1:38" x14ac:dyDescent="0.25">
      <c r="A540" t="str">
        <f>IF(TRIM(INDEX(games!$A:$A,ROW()))="","",TRIM(INDEX(games!$A:$A,ROW())))</f>
        <v>Noita</v>
      </c>
      <c r="B540">
        <f>IF(OR($A540="",INDEX(games!$B:$B,ROW())=""),"",INDEX(games!$B:$B,ROW()))</f>
        <v>2019</v>
      </c>
      <c r="C540" t="str">
        <f>IF(OR($A540="",INDEX(games!$C:$C,ROW())=""),"",INDEX(games!$C:$C,ROW()))</f>
        <v>Action</v>
      </c>
      <c r="D540">
        <f t="shared" si="224"/>
        <v>10</v>
      </c>
      <c r="E540">
        <f t="shared" si="225"/>
        <v>1</v>
      </c>
      <c r="F540">
        <f t="shared" si="226"/>
        <v>30</v>
      </c>
      <c r="G540">
        <f t="shared" si="227"/>
        <v>2019</v>
      </c>
      <c r="H540">
        <f t="shared" si="228"/>
        <v>1.69</v>
      </c>
      <c r="I540" t="e">
        <f t="shared" si="229"/>
        <v>#N/A</v>
      </c>
      <c r="J540" t="e">
        <f t="shared" si="230"/>
        <v>#N/A</v>
      </c>
      <c r="K540" t="e">
        <f t="shared" si="231"/>
        <v>#N/A</v>
      </c>
      <c r="L540" t="e">
        <f t="shared" si="232"/>
        <v>#N/A</v>
      </c>
      <c r="M540" t="e">
        <f t="shared" si="233"/>
        <v>#N/A</v>
      </c>
      <c r="N540" t="e">
        <f t="shared" si="234"/>
        <v>#N/A</v>
      </c>
      <c r="O540">
        <f t="shared" si="235"/>
        <v>10.000540000000001</v>
      </c>
      <c r="P540" t="str">
        <f>IF(OR($A540="",INDEX(games!$H:$H,ROW())=""),"",INDEX(games!$H:$H,ROW()))</f>
        <v>Yes</v>
      </c>
      <c r="Q540">
        <f t="shared" si="236"/>
        <v>10.000540000000001</v>
      </c>
      <c r="T540">
        <f t="shared" si="237"/>
        <v>2016</v>
      </c>
      <c r="U540">
        <f t="shared" si="238"/>
        <v>2024</v>
      </c>
      <c r="V540">
        <f t="shared" si="239"/>
        <v>8</v>
      </c>
      <c r="W540" t="str">
        <f>IF(TRIM(INDEX(connections!$A:$A,ROW()))="","",TRIM(INDEX(connections!$A:$A,ROW())))</f>
        <v>Enter the Gungeon</v>
      </c>
      <c r="X540" t="str">
        <f>IF($W540="","",TRIM(INDEX(connections!$B:$B,ROW())))</f>
        <v>Galactic Glitch</v>
      </c>
      <c r="Y540">
        <f t="shared" si="240"/>
        <v>282</v>
      </c>
      <c r="Z540">
        <f t="shared" si="241"/>
        <v>318</v>
      </c>
      <c r="AA540" t="str">
        <f t="shared" si="242"/>
        <v>Yes</v>
      </c>
      <c r="AB540" t="str">
        <f t="shared" si="243"/>
        <v>Yes</v>
      </c>
      <c r="AC540">
        <f t="shared" si="244"/>
        <v>1</v>
      </c>
      <c r="AD540">
        <f t="shared" si="245"/>
        <v>0</v>
      </c>
      <c r="AE540" t="str">
        <f t="shared" si="246"/>
        <v/>
      </c>
      <c r="AG540">
        <f t="shared" si="247"/>
        <v>5</v>
      </c>
      <c r="AH540" t="str">
        <f t="shared" si="248"/>
        <v>Yes</v>
      </c>
      <c r="AI540">
        <f t="shared" si="249"/>
        <v>5</v>
      </c>
      <c r="AJ540">
        <f t="shared" si="250"/>
        <v>5.00054</v>
      </c>
      <c r="AK540" t="str">
        <f t="shared" si="251"/>
        <v/>
      </c>
      <c r="AL540" t="str">
        <f>IF($A540="","",INDEX(games!$J:$J,ROW())&amp;"")</f>
        <v>https://store.steampowered.com/app/881100/Noita/</v>
      </c>
    </row>
    <row r="541" spans="1:38" x14ac:dyDescent="0.25">
      <c r="A541" t="str">
        <f>IF(TRIM(INDEX(games!$A:$A,ROW()))="","",TRIM(INDEX(games!$A:$A,ROW())))</f>
        <v>Nomad Survival</v>
      </c>
      <c r="B541">
        <f>IF(OR($A541="",INDEX(games!$B:$B,ROW())=""),"",INDEX(games!$B:$B,ROW()))</f>
        <v>2022</v>
      </c>
      <c r="C541" t="str">
        <f>IF(OR($A541="",INDEX(games!$C:$C,ROW())=""),"",INDEX(games!$C:$C,ROW()))</f>
        <v>Action</v>
      </c>
      <c r="D541">
        <f t="shared" si="224"/>
        <v>1</v>
      </c>
      <c r="E541">
        <f t="shared" si="225"/>
        <v>1</v>
      </c>
      <c r="F541">
        <f t="shared" si="226"/>
        <v>31</v>
      </c>
      <c r="G541">
        <f t="shared" si="227"/>
        <v>2022</v>
      </c>
      <c r="H541">
        <f t="shared" si="228"/>
        <v>1.7130000000000001</v>
      </c>
      <c r="I541" t="e">
        <f t="shared" si="229"/>
        <v>#N/A</v>
      </c>
      <c r="J541" t="e">
        <f t="shared" si="230"/>
        <v>#N/A</v>
      </c>
      <c r="K541" t="e">
        <f t="shared" si="231"/>
        <v>#N/A</v>
      </c>
      <c r="L541" t="e">
        <f t="shared" si="232"/>
        <v>#N/A</v>
      </c>
      <c r="M541" t="e">
        <f t="shared" si="233"/>
        <v>#N/A</v>
      </c>
      <c r="N541" t="e">
        <f t="shared" si="234"/>
        <v>#N/A</v>
      </c>
      <c r="O541">
        <f t="shared" si="235"/>
        <v>1.0005409999999999</v>
      </c>
      <c r="P541" t="str">
        <f>IF(OR($A541="",INDEX(games!$H:$H,ROW())=""),"",INDEX(games!$H:$H,ROW()))</f>
        <v>Yes</v>
      </c>
      <c r="Q541">
        <f t="shared" si="236"/>
        <v>1.0005409999999999</v>
      </c>
      <c r="T541">
        <f t="shared" si="237"/>
        <v>2020</v>
      </c>
      <c r="U541">
        <f t="shared" si="238"/>
        <v>2024</v>
      </c>
      <c r="V541">
        <f t="shared" si="239"/>
        <v>4</v>
      </c>
      <c r="W541" t="str">
        <f>IF(TRIM(INDEX(connections!$A:$A,ROW()))="","",TRIM(INDEX(connections!$A:$A,ROW())))</f>
        <v>Scourgebringer</v>
      </c>
      <c r="X541" t="str">
        <f>IF($W541="","",TRIM(INDEX(connections!$B:$B,ROW())))</f>
        <v>Galactic Glitch</v>
      </c>
      <c r="Y541">
        <f t="shared" si="240"/>
        <v>700</v>
      </c>
      <c r="Z541">
        <f t="shared" si="241"/>
        <v>318</v>
      </c>
      <c r="AA541" t="str">
        <f t="shared" si="242"/>
        <v>Yes</v>
      </c>
      <c r="AB541" t="str">
        <f t="shared" si="243"/>
        <v>Yes</v>
      </c>
      <c r="AC541">
        <f t="shared" si="244"/>
        <v>1</v>
      </c>
      <c r="AD541">
        <f t="shared" si="245"/>
        <v>0</v>
      </c>
      <c r="AE541" t="str">
        <f t="shared" si="246"/>
        <v/>
      </c>
      <c r="AG541">
        <f t="shared" si="247"/>
        <v>1</v>
      </c>
      <c r="AH541" t="str">
        <f t="shared" si="248"/>
        <v>Yes</v>
      </c>
      <c r="AI541">
        <f t="shared" si="249"/>
        <v>1</v>
      </c>
      <c r="AJ541">
        <f t="shared" si="250"/>
        <v>1.0005409999999999</v>
      </c>
      <c r="AK541" t="str">
        <f t="shared" si="251"/>
        <v/>
      </c>
      <c r="AL541" t="str">
        <f>IF($A541="","",INDEX(games!$J:$J,ROW())&amp;"")</f>
        <v>https://store.steampowered.com/app/1929870/Nomad_Survival/</v>
      </c>
    </row>
    <row r="542" spans="1:38" x14ac:dyDescent="0.25">
      <c r="A542" t="str">
        <f>IF(TRIM(INDEX(games!$A:$A,ROW()))="","",TRIM(INDEX(games!$A:$A,ROW())))</f>
        <v>Noobs Are Coming</v>
      </c>
      <c r="B542">
        <f>IF(OR($A542="",INDEX(games!$B:$B,ROW())=""),"",INDEX(games!$B:$B,ROW()))</f>
        <v>2025</v>
      </c>
      <c r="C542" t="str">
        <f>IF(OR($A542="",INDEX(games!$C:$C,ROW())=""),"",INDEX(games!$C:$C,ROW()))</f>
        <v>Action</v>
      </c>
      <c r="D542">
        <f t="shared" si="224"/>
        <v>2</v>
      </c>
      <c r="E542">
        <f t="shared" si="225"/>
        <v>1</v>
      </c>
      <c r="F542">
        <f t="shared" si="226"/>
        <v>32</v>
      </c>
      <c r="G542">
        <f t="shared" si="227"/>
        <v>2025</v>
      </c>
      <c r="H542">
        <f t="shared" si="228"/>
        <v>1.736</v>
      </c>
      <c r="I542" t="e">
        <f t="shared" si="229"/>
        <v>#N/A</v>
      </c>
      <c r="J542" t="e">
        <f t="shared" si="230"/>
        <v>#N/A</v>
      </c>
      <c r="K542" t="e">
        <f t="shared" si="231"/>
        <v>#N/A</v>
      </c>
      <c r="L542" t="e">
        <f t="shared" si="232"/>
        <v>#N/A</v>
      </c>
      <c r="M542" t="e">
        <f t="shared" si="233"/>
        <v>#N/A</v>
      </c>
      <c r="N542" t="e">
        <f t="shared" si="234"/>
        <v>#N/A</v>
      </c>
      <c r="O542">
        <f t="shared" si="235"/>
        <v>2.0005419999999998</v>
      </c>
      <c r="P542" t="str">
        <f>IF(OR($A542="",INDEX(games!$H:$H,ROW())=""),"",INDEX(games!$H:$H,ROW()))</f>
        <v>Yes</v>
      </c>
      <c r="Q542">
        <f t="shared" si="236"/>
        <v>2.0005419999999998</v>
      </c>
      <c r="T542">
        <f t="shared" si="237"/>
        <v>2023</v>
      </c>
      <c r="U542">
        <f t="shared" si="238"/>
        <v>2026</v>
      </c>
      <c r="V542">
        <f t="shared" si="239"/>
        <v>3</v>
      </c>
      <c r="W542" t="str">
        <f>IF(TRIM(INDEX(connections!$A:$A,ROW()))="","",TRIM(INDEX(connections!$A:$A,ROW())))</f>
        <v>Balatro</v>
      </c>
      <c r="X542" t="str">
        <f>IF($W542="","",TRIM(INDEX(connections!$B:$B,ROW())))</f>
        <v>Gambonanza</v>
      </c>
      <c r="Y542">
        <f t="shared" si="240"/>
        <v>55</v>
      </c>
      <c r="Z542">
        <f t="shared" si="241"/>
        <v>319</v>
      </c>
      <c r="AA542" t="str">
        <f t="shared" si="242"/>
        <v>Yes</v>
      </c>
      <c r="AB542" t="str">
        <f t="shared" si="243"/>
        <v/>
      </c>
      <c r="AC542" t="str">
        <f t="shared" si="244"/>
        <v/>
      </c>
      <c r="AD542">
        <f t="shared" si="245"/>
        <v>0</v>
      </c>
      <c r="AE542" t="str">
        <f t="shared" si="246"/>
        <v/>
      </c>
      <c r="AG542">
        <f t="shared" si="247"/>
        <v>2</v>
      </c>
      <c r="AH542" t="str">
        <f t="shared" si="248"/>
        <v>Yes</v>
      </c>
      <c r="AI542">
        <f t="shared" si="249"/>
        <v>2</v>
      </c>
      <c r="AJ542">
        <f t="shared" si="250"/>
        <v>2.0005419999999998</v>
      </c>
      <c r="AK542" t="str">
        <f t="shared" si="251"/>
        <v/>
      </c>
      <c r="AL542" t="str">
        <f>IF($A542="","",INDEX(games!$J:$J,ROW())&amp;"")</f>
        <v>https://store.steampowered.com/app/2225960/Noobs_Are_Coming/</v>
      </c>
    </row>
    <row r="543" spans="1:38" x14ac:dyDescent="0.25">
      <c r="A543" t="str">
        <f>IF(TRIM(INDEX(games!$A:$A,ROW()))="","",TRIM(INDEX(games!$A:$A,ROW())))</f>
        <v>Noobs Want to Live</v>
      </c>
      <c r="B543">
        <f>IF(OR($A543="",INDEX(games!$B:$B,ROW())=""),"",INDEX(games!$B:$B,ROW()))</f>
        <v>2023</v>
      </c>
      <c r="C543" t="str">
        <f>IF(OR($A543="",INDEX(games!$C:$C,ROW())=""),"",INDEX(games!$C:$C,ROW()))</f>
        <v>Action</v>
      </c>
      <c r="D543">
        <f t="shared" si="224"/>
        <v>1</v>
      </c>
      <c r="E543">
        <f t="shared" si="225"/>
        <v>1</v>
      </c>
      <c r="F543">
        <f t="shared" si="226"/>
        <v>33</v>
      </c>
      <c r="G543">
        <f t="shared" si="227"/>
        <v>2023</v>
      </c>
      <c r="H543">
        <f t="shared" si="228"/>
        <v>1.7589999999999999</v>
      </c>
      <c r="I543" t="e">
        <f t="shared" si="229"/>
        <v>#N/A</v>
      </c>
      <c r="J543" t="e">
        <f t="shared" si="230"/>
        <v>#N/A</v>
      </c>
      <c r="K543" t="e">
        <f t="shared" si="231"/>
        <v>#N/A</v>
      </c>
      <c r="L543" t="e">
        <f t="shared" si="232"/>
        <v>#N/A</v>
      </c>
      <c r="M543" t="e">
        <f t="shared" si="233"/>
        <v>#N/A</v>
      </c>
      <c r="N543" t="e">
        <f t="shared" si="234"/>
        <v>#N/A</v>
      </c>
      <c r="O543">
        <f t="shared" si="235"/>
        <v>1.000543</v>
      </c>
      <c r="P543" t="str">
        <f>IF(OR($A543="",INDEX(games!$H:$H,ROW())=""),"",INDEX(games!$H:$H,ROW()))</f>
        <v>Yes</v>
      </c>
      <c r="Q543">
        <f t="shared" si="236"/>
        <v>1.000543</v>
      </c>
      <c r="T543">
        <f t="shared" si="237"/>
        <v>2022</v>
      </c>
      <c r="U543">
        <f t="shared" si="238"/>
        <v>2025</v>
      </c>
      <c r="V543">
        <f t="shared" si="239"/>
        <v>3</v>
      </c>
      <c r="W543" t="str">
        <f>IF(TRIM(INDEX(connections!$A:$A,ROW()))="","",TRIM(INDEX(connections!$A:$A,ROW())))</f>
        <v>Cult of the Lamb</v>
      </c>
      <c r="X543" t="str">
        <f>IF($W543="","",TRIM(INDEX(connections!$B:$B,ROW())))</f>
        <v>Garden of Witches</v>
      </c>
      <c r="Y543">
        <f t="shared" si="240"/>
        <v>171</v>
      </c>
      <c r="Z543">
        <f t="shared" si="241"/>
        <v>320</v>
      </c>
      <c r="AA543" t="str">
        <f t="shared" si="242"/>
        <v>Yes</v>
      </c>
      <c r="AB543" t="str">
        <f t="shared" si="243"/>
        <v/>
      </c>
      <c r="AC543" t="str">
        <f t="shared" si="244"/>
        <v/>
      </c>
      <c r="AD543">
        <f t="shared" si="245"/>
        <v>0</v>
      </c>
      <c r="AE543" t="str">
        <f t="shared" si="246"/>
        <v/>
      </c>
      <c r="AG543">
        <f t="shared" si="247"/>
        <v>1</v>
      </c>
      <c r="AH543" t="str">
        <f t="shared" si="248"/>
        <v>Yes</v>
      </c>
      <c r="AI543">
        <f t="shared" si="249"/>
        <v>1</v>
      </c>
      <c r="AJ543">
        <f t="shared" si="250"/>
        <v>1.000543</v>
      </c>
      <c r="AK543" t="str">
        <f t="shared" si="251"/>
        <v/>
      </c>
      <c r="AL543" t="str">
        <f>IF($A543="","",INDEX(games!$J:$J,ROW())&amp;"")</f>
        <v>https://store.steampowered.com/app/1737340/Noobs_Want_to_Live/</v>
      </c>
    </row>
    <row r="544" spans="1:38" x14ac:dyDescent="0.25">
      <c r="A544" t="str">
        <f>IF(TRIM(INDEX(games!$A:$A,ROW()))="","",TRIM(INDEX(games!$A:$A,ROW())))</f>
        <v>Nordhold</v>
      </c>
      <c r="B544">
        <f>IF(OR($A544="",INDEX(games!$B:$B,ROW())=""),"",INDEX(games!$B:$B,ROW()))</f>
        <v>2025</v>
      </c>
      <c r="C544" t="str">
        <f>IF(OR($A544="",INDEX(games!$C:$C,ROW())=""),"",INDEX(games!$C:$C,ROW()))</f>
        <v>Strategy</v>
      </c>
      <c r="D544">
        <f t="shared" si="224"/>
        <v>2</v>
      </c>
      <c r="E544">
        <f t="shared" si="225"/>
        <v>2</v>
      </c>
      <c r="F544">
        <f t="shared" si="226"/>
        <v>0</v>
      </c>
      <c r="G544" t="e">
        <f t="shared" si="227"/>
        <v>#N/A</v>
      </c>
      <c r="H544" t="e">
        <f t="shared" si="228"/>
        <v>#N/A</v>
      </c>
      <c r="I544">
        <f t="shared" si="229"/>
        <v>2025</v>
      </c>
      <c r="J544">
        <f t="shared" si="230"/>
        <v>2</v>
      </c>
      <c r="K544" t="e">
        <f t="shared" si="231"/>
        <v>#N/A</v>
      </c>
      <c r="L544" t="e">
        <f t="shared" si="232"/>
        <v>#N/A</v>
      </c>
      <c r="M544" t="e">
        <f t="shared" si="233"/>
        <v>#N/A</v>
      </c>
      <c r="N544" t="e">
        <f t="shared" si="234"/>
        <v>#N/A</v>
      </c>
      <c r="O544">
        <f t="shared" si="235"/>
        <v>2.0005440000000001</v>
      </c>
      <c r="P544" t="str">
        <f>IF(OR($A544="",INDEX(games!$H:$H,ROW())=""),"",INDEX(games!$H:$H,ROW()))</f>
        <v>Yes</v>
      </c>
      <c r="Q544">
        <f t="shared" si="236"/>
        <v>2.0005440000000001</v>
      </c>
      <c r="T544">
        <f t="shared" si="237"/>
        <v>2019</v>
      </c>
      <c r="U544">
        <f t="shared" si="238"/>
        <v>2025</v>
      </c>
      <c r="V544">
        <f t="shared" si="239"/>
        <v>6</v>
      </c>
      <c r="W544" t="str">
        <f>IF(TRIM(INDEX(connections!$A:$A,ROW()))="","",TRIM(INDEX(connections!$A:$A,ROW())))</f>
        <v>Hades</v>
      </c>
      <c r="X544" t="str">
        <f>IF($W544="","",TRIM(INDEX(connections!$B:$B,ROW())))</f>
        <v>Garden of Witches</v>
      </c>
      <c r="Y544">
        <f t="shared" si="240"/>
        <v>359</v>
      </c>
      <c r="Z544">
        <f t="shared" si="241"/>
        <v>320</v>
      </c>
      <c r="AA544" t="str">
        <f t="shared" si="242"/>
        <v>Yes</v>
      </c>
      <c r="AB544" t="str">
        <f t="shared" si="243"/>
        <v/>
      </c>
      <c r="AC544" t="str">
        <f t="shared" si="244"/>
        <v/>
      </c>
      <c r="AD544">
        <f t="shared" si="245"/>
        <v>0</v>
      </c>
      <c r="AE544" t="str">
        <f t="shared" si="246"/>
        <v/>
      </c>
      <c r="AG544">
        <f t="shared" si="247"/>
        <v>1</v>
      </c>
      <c r="AH544" t="str">
        <f t="shared" si="248"/>
        <v>Yes</v>
      </c>
      <c r="AI544">
        <f t="shared" si="249"/>
        <v>1</v>
      </c>
      <c r="AJ544">
        <f t="shared" si="250"/>
        <v>1.0005440000000001</v>
      </c>
      <c r="AK544" t="str">
        <f t="shared" si="251"/>
        <v/>
      </c>
      <c r="AL544" t="str">
        <f>IF($A544="","",INDEX(games!$J:$J,ROW())&amp;"")</f>
        <v>https://store.steampowered.com/app/3028310/Nordhold/</v>
      </c>
    </row>
    <row r="545" spans="1:38" x14ac:dyDescent="0.25">
      <c r="A545" t="str">
        <f>IF(TRIM(INDEX(games!$A:$A,ROW()))="","",TRIM(INDEX(games!$A:$A,ROW())))</f>
        <v>Nordic Ashes: Survivors of Ragnarok</v>
      </c>
      <c r="B545">
        <f>IF(OR($A545="",INDEX(games!$B:$B,ROW())=""),"",INDEX(games!$B:$B,ROW()))</f>
        <v>2022</v>
      </c>
      <c r="C545" t="str">
        <f>IF(OR($A545="",INDEX(games!$C:$C,ROW())=""),"",INDEX(games!$C:$C,ROW()))</f>
        <v>Action</v>
      </c>
      <c r="D545">
        <f t="shared" si="224"/>
        <v>3</v>
      </c>
      <c r="E545">
        <f t="shared" si="225"/>
        <v>1</v>
      </c>
      <c r="F545">
        <f t="shared" si="226"/>
        <v>1</v>
      </c>
      <c r="G545">
        <f t="shared" si="227"/>
        <v>2022</v>
      </c>
      <c r="H545">
        <f t="shared" si="228"/>
        <v>1.0229999999999999</v>
      </c>
      <c r="I545" t="e">
        <f t="shared" si="229"/>
        <v>#N/A</v>
      </c>
      <c r="J545" t="e">
        <f t="shared" si="230"/>
        <v>#N/A</v>
      </c>
      <c r="K545" t="e">
        <f t="shared" si="231"/>
        <v>#N/A</v>
      </c>
      <c r="L545" t="e">
        <f t="shared" si="232"/>
        <v>#N/A</v>
      </c>
      <c r="M545" t="e">
        <f t="shared" si="233"/>
        <v>#N/A</v>
      </c>
      <c r="N545" t="e">
        <f t="shared" si="234"/>
        <v>#N/A</v>
      </c>
      <c r="O545">
        <f t="shared" si="235"/>
        <v>3.0005449999999998</v>
      </c>
      <c r="P545" t="str">
        <f>IF(OR($A545="",INDEX(games!$H:$H,ROW())=""),"",INDEX(games!$H:$H,ROW()))</f>
        <v>Yes</v>
      </c>
      <c r="Q545">
        <f t="shared" si="236"/>
        <v>3.0005449999999998</v>
      </c>
      <c r="T545">
        <f t="shared" si="237"/>
        <v>2020</v>
      </c>
      <c r="U545">
        <f t="shared" si="238"/>
        <v>2024</v>
      </c>
      <c r="V545">
        <f t="shared" si="239"/>
        <v>4</v>
      </c>
      <c r="W545" t="str">
        <f>IF(TRIM(INDEX(connections!$A:$A,ROW()))="","",TRIM(INDEX(connections!$A:$A,ROW())))</f>
        <v>Risk of Rain 2</v>
      </c>
      <c r="X545" t="str">
        <f>IF($W545="","",TRIM(INDEX(connections!$B:$B,ROW())))</f>
        <v>Gatekeeper</v>
      </c>
      <c r="Y545">
        <f t="shared" si="240"/>
        <v>654</v>
      </c>
      <c r="Z545">
        <f t="shared" si="241"/>
        <v>321</v>
      </c>
      <c r="AA545" t="str">
        <f t="shared" si="242"/>
        <v>Yes</v>
      </c>
      <c r="AB545" t="str">
        <f t="shared" si="243"/>
        <v>Yes</v>
      </c>
      <c r="AC545">
        <f t="shared" si="244"/>
        <v>1</v>
      </c>
      <c r="AD545">
        <f t="shared" si="245"/>
        <v>0</v>
      </c>
      <c r="AE545" t="str">
        <f t="shared" si="246"/>
        <v/>
      </c>
      <c r="AG545">
        <f t="shared" si="247"/>
        <v>3</v>
      </c>
      <c r="AH545" t="str">
        <f t="shared" si="248"/>
        <v>Yes</v>
      </c>
      <c r="AI545">
        <f t="shared" si="249"/>
        <v>3</v>
      </c>
      <c r="AJ545">
        <f t="shared" si="250"/>
        <v>3.0005449999999998</v>
      </c>
      <c r="AK545" t="str">
        <f t="shared" si="251"/>
        <v/>
      </c>
      <c r="AL545" t="str">
        <f>IF($A545="","",INDEX(games!$J:$J,ROW())&amp;"")</f>
        <v>https://store.steampowered.com/app/2068280/Nordic_Ashes_Survivors_of_Ragnarok/</v>
      </c>
    </row>
    <row r="546" spans="1:38" x14ac:dyDescent="0.25">
      <c r="A546" t="str">
        <f>IF(TRIM(INDEX(games!$A:$A,ROW()))="","",TRIM(INDEX(games!$A:$A,ROW())))</f>
        <v>No-Skin</v>
      </c>
      <c r="B546">
        <f>IF(OR($A546="",INDEX(games!$B:$B,ROW())=""),"",INDEX(games!$B:$B,ROW()))</f>
        <v>2025</v>
      </c>
      <c r="C546" t="str">
        <f>IF(OR($A546="",INDEX(games!$C:$C,ROW())=""),"",INDEX(games!$C:$C,ROW()))</f>
        <v>Strategy</v>
      </c>
      <c r="D546">
        <f t="shared" si="224"/>
        <v>0</v>
      </c>
      <c r="E546">
        <f t="shared" si="225"/>
        <v>2</v>
      </c>
      <c r="F546">
        <f t="shared" si="226"/>
        <v>2</v>
      </c>
      <c r="G546" t="e">
        <f t="shared" si="227"/>
        <v>#N/A</v>
      </c>
      <c r="H546" t="e">
        <f t="shared" si="228"/>
        <v>#N/A</v>
      </c>
      <c r="I546">
        <f t="shared" si="229"/>
        <v>2025</v>
      </c>
      <c r="J546">
        <f t="shared" si="230"/>
        <v>2.0459999999999998</v>
      </c>
      <c r="K546" t="e">
        <f t="shared" si="231"/>
        <v>#N/A</v>
      </c>
      <c r="L546" t="e">
        <f t="shared" si="232"/>
        <v>#N/A</v>
      </c>
      <c r="M546" t="e">
        <f t="shared" si="233"/>
        <v>#N/A</v>
      </c>
      <c r="N546" t="e">
        <f t="shared" si="234"/>
        <v>#N/A</v>
      </c>
      <c r="O546">
        <f t="shared" si="235"/>
        <v>5.4600000000000004E-4</v>
      </c>
      <c r="P546" t="str">
        <f>IF(OR($A546="",INDEX(games!$H:$H,ROW())=""),"",INDEX(games!$H:$H,ROW()))</f>
        <v/>
      </c>
      <c r="Q546" t="str">
        <f t="shared" si="236"/>
        <v/>
      </c>
      <c r="T546">
        <f t="shared" si="237"/>
        <v>1994</v>
      </c>
      <c r="U546">
        <f t="shared" si="238"/>
        <v>2002</v>
      </c>
      <c r="V546">
        <f t="shared" si="239"/>
        <v>8</v>
      </c>
      <c r="W546" t="str">
        <f>IF(TRIM(INDEX(connections!$A:$A,ROW()))="","",TRIM(INDEX(connections!$A:$A,ROW())))</f>
        <v>Ancient Domains of Mystery</v>
      </c>
      <c r="X546" t="str">
        <f>IF($W546="","",TRIM(INDEX(connections!$B:$B,ROW())))</f>
        <v>GearHead</v>
      </c>
      <c r="Y546">
        <f t="shared" si="240"/>
        <v>24</v>
      </c>
      <c r="Z546">
        <f t="shared" si="241"/>
        <v>322</v>
      </c>
      <c r="AA546" t="str">
        <f t="shared" si="242"/>
        <v>Yes</v>
      </c>
      <c r="AB546" t="str">
        <f t="shared" si="243"/>
        <v>Yes</v>
      </c>
      <c r="AC546">
        <f t="shared" si="244"/>
        <v>1</v>
      </c>
      <c r="AD546">
        <f t="shared" si="245"/>
        <v>0</v>
      </c>
      <c r="AE546" t="str">
        <f t="shared" si="246"/>
        <v/>
      </c>
      <c r="AG546">
        <f t="shared" si="247"/>
        <v>0</v>
      </c>
      <c r="AH546" t="str">
        <f t="shared" si="248"/>
        <v/>
      </c>
      <c r="AI546" t="str">
        <f t="shared" si="249"/>
        <v/>
      </c>
      <c r="AJ546" t="str">
        <f t="shared" si="250"/>
        <v/>
      </c>
      <c r="AK546" t="str">
        <f t="shared" si="251"/>
        <v/>
      </c>
      <c r="AL546" t="str">
        <f>IF($A546="","",INDEX(games!$J:$J,ROW())&amp;"")</f>
        <v/>
      </c>
    </row>
    <row r="547" spans="1:38" x14ac:dyDescent="0.25">
      <c r="A547" t="str">
        <f>IF(TRIM(INDEX(games!$A:$A,ROW()))="","",TRIM(INDEX(games!$A:$A,ROW())))</f>
        <v>Nova Drift</v>
      </c>
      <c r="B547">
        <f>IF(OR($A547="",INDEX(games!$B:$B,ROW())=""),"",INDEX(games!$B:$B,ROW()))</f>
        <v>2019</v>
      </c>
      <c r="C547" t="str">
        <f>IF(OR($A547="",INDEX(games!$C:$C,ROW())=""),"",INDEX(games!$C:$C,ROW()))</f>
        <v>Action</v>
      </c>
      <c r="D547">
        <f t="shared" si="224"/>
        <v>3</v>
      </c>
      <c r="E547">
        <f t="shared" si="225"/>
        <v>1</v>
      </c>
      <c r="F547">
        <f t="shared" si="226"/>
        <v>3</v>
      </c>
      <c r="G547">
        <f t="shared" si="227"/>
        <v>2019</v>
      </c>
      <c r="H547">
        <f t="shared" si="228"/>
        <v>1.069</v>
      </c>
      <c r="I547" t="e">
        <f t="shared" si="229"/>
        <v>#N/A</v>
      </c>
      <c r="J547" t="e">
        <f t="shared" si="230"/>
        <v>#N/A</v>
      </c>
      <c r="K547" t="e">
        <f t="shared" si="231"/>
        <v>#N/A</v>
      </c>
      <c r="L547" t="e">
        <f t="shared" si="232"/>
        <v>#N/A</v>
      </c>
      <c r="M547" t="e">
        <f t="shared" si="233"/>
        <v>#N/A</v>
      </c>
      <c r="N547" t="e">
        <f t="shared" si="234"/>
        <v>#N/A</v>
      </c>
      <c r="O547">
        <f t="shared" si="235"/>
        <v>3.0005470000000001</v>
      </c>
      <c r="P547" t="str">
        <f>IF(OR($A547="",INDEX(games!$H:$H,ROW())=""),"",INDEX(games!$H:$H,ROW()))</f>
        <v>Yes</v>
      </c>
      <c r="Q547">
        <f t="shared" si="236"/>
        <v>3.0005470000000001</v>
      </c>
      <c r="T547">
        <f t="shared" si="237"/>
        <v>1984</v>
      </c>
      <c r="U547">
        <f t="shared" si="238"/>
        <v>2002</v>
      </c>
      <c r="V547">
        <f t="shared" si="239"/>
        <v>18</v>
      </c>
      <c r="W547" t="str">
        <f>IF(TRIM(INDEX(connections!$A:$A,ROW()))="","",TRIM(INDEX(connections!$A:$A,ROW())))</f>
        <v>Hack</v>
      </c>
      <c r="X547" t="str">
        <f>IF($W547="","",TRIM(INDEX(connections!$B:$B,ROW())))</f>
        <v>GearHead</v>
      </c>
      <c r="Y547">
        <f t="shared" si="240"/>
        <v>356</v>
      </c>
      <c r="Z547">
        <f t="shared" si="241"/>
        <v>322</v>
      </c>
      <c r="AA547" t="str">
        <f t="shared" si="242"/>
        <v>Yes</v>
      </c>
      <c r="AB547" t="str">
        <f t="shared" si="243"/>
        <v>Yes</v>
      </c>
      <c r="AC547">
        <f t="shared" si="244"/>
        <v>1</v>
      </c>
      <c r="AD547">
        <f t="shared" si="245"/>
        <v>0</v>
      </c>
      <c r="AE547" t="str">
        <f t="shared" si="246"/>
        <v/>
      </c>
      <c r="AG547">
        <f t="shared" si="247"/>
        <v>3</v>
      </c>
      <c r="AH547" t="str">
        <f t="shared" si="248"/>
        <v>Yes</v>
      </c>
      <c r="AI547">
        <f t="shared" si="249"/>
        <v>3</v>
      </c>
      <c r="AJ547">
        <f t="shared" si="250"/>
        <v>3.0005470000000001</v>
      </c>
      <c r="AK547" t="str">
        <f t="shared" si="251"/>
        <v/>
      </c>
      <c r="AL547" t="str">
        <f>IF($A547="","",INDEX(games!$J:$J,ROW())&amp;"")</f>
        <v>https://store.steampowered.com/app/858210/Nova_Drift/</v>
      </c>
    </row>
    <row r="548" spans="1:38" x14ac:dyDescent="0.25">
      <c r="A548" t="str">
        <f>IF(TRIM(INDEX(games!$A:$A,ROW()))="","",TRIM(INDEX(games!$A:$A,ROW())))</f>
        <v>Nowhere Prophet</v>
      </c>
      <c r="B548">
        <f>IF(OR($A548="",INDEX(games!$B:$B,ROW())=""),"",INDEX(games!$B:$B,ROW()))</f>
        <v>2019</v>
      </c>
      <c r="C548" t="str">
        <f>IF(OR($A548="",INDEX(games!$C:$C,ROW())=""),"",INDEX(games!$C:$C,ROW()))</f>
        <v>Deckbuilder</v>
      </c>
      <c r="D548">
        <f t="shared" si="224"/>
        <v>2</v>
      </c>
      <c r="E548">
        <f t="shared" si="225"/>
        <v>3</v>
      </c>
      <c r="F548">
        <f t="shared" si="226"/>
        <v>4</v>
      </c>
      <c r="G548" t="e">
        <f t="shared" si="227"/>
        <v>#N/A</v>
      </c>
      <c r="H548" t="e">
        <f t="shared" si="228"/>
        <v>#N/A</v>
      </c>
      <c r="I548" t="e">
        <f t="shared" si="229"/>
        <v>#N/A</v>
      </c>
      <c r="J548" t="e">
        <f t="shared" si="230"/>
        <v>#N/A</v>
      </c>
      <c r="K548">
        <f t="shared" si="231"/>
        <v>2019</v>
      </c>
      <c r="L548">
        <f t="shared" si="232"/>
        <v>3.0920000000000001</v>
      </c>
      <c r="M548" t="e">
        <f t="shared" si="233"/>
        <v>#N/A</v>
      </c>
      <c r="N548" t="e">
        <f t="shared" si="234"/>
        <v>#N/A</v>
      </c>
      <c r="O548">
        <f t="shared" si="235"/>
        <v>2.0005480000000002</v>
      </c>
      <c r="P548" t="str">
        <f>IF(OR($A548="",INDEX(games!$H:$H,ROW())=""),"",INDEX(games!$H:$H,ROW()))</f>
        <v>Yes</v>
      </c>
      <c r="Q548">
        <f t="shared" si="236"/>
        <v>2.0005480000000002</v>
      </c>
      <c r="T548">
        <f t="shared" si="237"/>
        <v>2002</v>
      </c>
      <c r="U548">
        <f t="shared" si="238"/>
        <v>2007</v>
      </c>
      <c r="V548">
        <f t="shared" si="239"/>
        <v>5</v>
      </c>
      <c r="W548" t="str">
        <f>IF(TRIM(INDEX(connections!$A:$A,ROW()))="","",TRIM(INDEX(connections!$A:$A,ROW())))</f>
        <v>GearHead</v>
      </c>
      <c r="X548" t="str">
        <f>IF($W548="","",TRIM(INDEX(connections!$B:$B,ROW())))</f>
        <v>GearHead 2</v>
      </c>
      <c r="Y548">
        <f t="shared" si="240"/>
        <v>322</v>
      </c>
      <c r="Z548">
        <f t="shared" si="241"/>
        <v>323</v>
      </c>
      <c r="AA548" t="str">
        <f t="shared" si="242"/>
        <v>Yes</v>
      </c>
      <c r="AB548" t="str">
        <f t="shared" si="243"/>
        <v>Yes</v>
      </c>
      <c r="AC548">
        <f t="shared" si="244"/>
        <v>1</v>
      </c>
      <c r="AD548">
        <f t="shared" si="245"/>
        <v>0</v>
      </c>
      <c r="AE548" t="str">
        <f t="shared" si="246"/>
        <v/>
      </c>
      <c r="AG548">
        <f t="shared" si="247"/>
        <v>1</v>
      </c>
      <c r="AH548" t="str">
        <f t="shared" si="248"/>
        <v>Yes</v>
      </c>
      <c r="AI548">
        <f t="shared" si="249"/>
        <v>1</v>
      </c>
      <c r="AJ548">
        <f t="shared" si="250"/>
        <v>1.000548</v>
      </c>
      <c r="AK548" t="str">
        <f t="shared" si="251"/>
        <v/>
      </c>
      <c r="AL548" t="str">
        <f>IF($A548="","",INDEX(games!$J:$J,ROW())&amp;"")</f>
        <v>https://store.steampowered.com/app/681730/Nowhere_Prophet/</v>
      </c>
    </row>
    <row r="549" spans="1:38" x14ac:dyDescent="0.25">
      <c r="A549" t="str">
        <f>IF(TRIM(INDEX(games!$A:$A,ROW()))="","",TRIM(INDEX(games!$A:$A,ROW())))</f>
        <v>Nubby's Number Factory</v>
      </c>
      <c r="B549">
        <f>IF(OR($A549="",INDEX(games!$B:$B,ROW())=""),"",INDEX(games!$B:$B,ROW()))</f>
        <v>2024</v>
      </c>
      <c r="C549" t="str">
        <f>IF(OR($A549="",INDEX(games!$C:$C,ROW())=""),"",INDEX(games!$C:$C,ROW()))</f>
        <v>Strategy</v>
      </c>
      <c r="D549">
        <f t="shared" si="224"/>
        <v>6</v>
      </c>
      <c r="E549">
        <f t="shared" si="225"/>
        <v>2</v>
      </c>
      <c r="F549">
        <f t="shared" si="226"/>
        <v>5</v>
      </c>
      <c r="G549" t="e">
        <f t="shared" si="227"/>
        <v>#N/A</v>
      </c>
      <c r="H549" t="e">
        <f t="shared" si="228"/>
        <v>#N/A</v>
      </c>
      <c r="I549">
        <f t="shared" si="229"/>
        <v>2024</v>
      </c>
      <c r="J549">
        <f t="shared" si="230"/>
        <v>2.1150000000000002</v>
      </c>
      <c r="K549" t="e">
        <f t="shared" si="231"/>
        <v>#N/A</v>
      </c>
      <c r="L549" t="e">
        <f t="shared" si="232"/>
        <v>#N/A</v>
      </c>
      <c r="M549" t="e">
        <f t="shared" si="233"/>
        <v>#N/A</v>
      </c>
      <c r="N549" t="e">
        <f t="shared" si="234"/>
        <v>#N/A</v>
      </c>
      <c r="O549">
        <f t="shared" si="235"/>
        <v>6.0005490000000004</v>
      </c>
      <c r="P549" t="str">
        <f>IF(OR($A549="",INDEX(games!$H:$H,ROW())=""),"",INDEX(games!$H:$H,ROW()))</f>
        <v>Yes</v>
      </c>
      <c r="Q549">
        <f t="shared" si="236"/>
        <v>6.0005490000000004</v>
      </c>
      <c r="T549">
        <f t="shared" si="237"/>
        <v>1994</v>
      </c>
      <c r="U549">
        <f t="shared" si="238"/>
        <v>2022</v>
      </c>
      <c r="V549">
        <f t="shared" si="239"/>
        <v>28</v>
      </c>
      <c r="W549" t="str">
        <f>IF(TRIM(INDEX(connections!$A:$A,ROW()))="","",TRIM(INDEX(connections!$A:$A,ROW())))</f>
        <v>Ancient Domains of Mystery</v>
      </c>
      <c r="X549" t="str">
        <f>IF($W549="","",TRIM(INDEX(connections!$B:$B,ROW())))</f>
        <v>GearHead Caramel</v>
      </c>
      <c r="Y549">
        <f t="shared" si="240"/>
        <v>24</v>
      </c>
      <c r="Z549">
        <f t="shared" si="241"/>
        <v>324</v>
      </c>
      <c r="AA549" t="str">
        <f t="shared" si="242"/>
        <v>Yes</v>
      </c>
      <c r="AB549" t="str">
        <f t="shared" si="243"/>
        <v/>
      </c>
      <c r="AC549" t="str">
        <f t="shared" si="244"/>
        <v/>
      </c>
      <c r="AD549">
        <f t="shared" si="245"/>
        <v>0</v>
      </c>
      <c r="AE549" t="str">
        <f t="shared" si="246"/>
        <v/>
      </c>
      <c r="AG549">
        <f t="shared" si="247"/>
        <v>3</v>
      </c>
      <c r="AH549" t="str">
        <f t="shared" si="248"/>
        <v>Yes</v>
      </c>
      <c r="AI549">
        <f t="shared" si="249"/>
        <v>3</v>
      </c>
      <c r="AJ549">
        <f t="shared" si="250"/>
        <v>3.0005489999999999</v>
      </c>
      <c r="AK549" t="str">
        <f t="shared" si="251"/>
        <v/>
      </c>
      <c r="AL549" t="str">
        <f>IF($A549="","",INDEX(games!$J:$J,ROW())&amp;"")</f>
        <v>https://store.steampowered.com/app/3191030/Nubbys_Number_Factory/</v>
      </c>
    </row>
    <row r="550" spans="1:38" x14ac:dyDescent="0.25">
      <c r="A550" t="str">
        <f>IF(TRIM(INDEX(games!$A:$A,ROW()))="","",TRIM(INDEX(games!$A:$A,ROW())))</f>
        <v>Nuclear Throne</v>
      </c>
      <c r="B550">
        <f>IF(OR($A550="",INDEX(games!$B:$B,ROW())=""),"",INDEX(games!$B:$B,ROW()))</f>
        <v>2015</v>
      </c>
      <c r="C550" t="str">
        <f>IF(OR($A550="",INDEX(games!$C:$C,ROW())=""),"",INDEX(games!$C:$C,ROW()))</f>
        <v>Action</v>
      </c>
      <c r="D550">
        <f t="shared" si="224"/>
        <v>30</v>
      </c>
      <c r="E550">
        <f t="shared" si="225"/>
        <v>1</v>
      </c>
      <c r="F550">
        <f t="shared" si="226"/>
        <v>6</v>
      </c>
      <c r="G550">
        <f t="shared" si="227"/>
        <v>2015</v>
      </c>
      <c r="H550">
        <f t="shared" si="228"/>
        <v>1.1379999999999999</v>
      </c>
      <c r="I550" t="e">
        <f t="shared" si="229"/>
        <v>#N/A</v>
      </c>
      <c r="J550" t="e">
        <f t="shared" si="230"/>
        <v>#N/A</v>
      </c>
      <c r="K550" t="e">
        <f t="shared" si="231"/>
        <v>#N/A</v>
      </c>
      <c r="L550" t="e">
        <f t="shared" si="232"/>
        <v>#N/A</v>
      </c>
      <c r="M550" t="e">
        <f t="shared" si="233"/>
        <v>#N/A</v>
      </c>
      <c r="N550" t="e">
        <f t="shared" si="234"/>
        <v>#N/A</v>
      </c>
      <c r="O550">
        <f t="shared" si="235"/>
        <v>30.00055</v>
      </c>
      <c r="P550" t="str">
        <f>IF(OR($A550="",INDEX(games!$H:$H,ROW())=""),"",INDEX(games!$H:$H,ROW()))</f>
        <v>Yes</v>
      </c>
      <c r="Q550">
        <f t="shared" si="236"/>
        <v>30.00055</v>
      </c>
      <c r="T550">
        <f t="shared" si="237"/>
        <v>2007</v>
      </c>
      <c r="U550">
        <f t="shared" si="238"/>
        <v>2022</v>
      </c>
      <c r="V550">
        <f t="shared" si="239"/>
        <v>15</v>
      </c>
      <c r="W550" t="str">
        <f>IF(TRIM(INDEX(connections!$A:$A,ROW()))="","",TRIM(INDEX(connections!$A:$A,ROW())))</f>
        <v>GearHead 2</v>
      </c>
      <c r="X550" t="str">
        <f>IF($W550="","",TRIM(INDEX(connections!$B:$B,ROW())))</f>
        <v>GearHead Caramel</v>
      </c>
      <c r="Y550">
        <f t="shared" si="240"/>
        <v>323</v>
      </c>
      <c r="Z550">
        <f t="shared" si="241"/>
        <v>324</v>
      </c>
      <c r="AA550" t="str">
        <f t="shared" si="242"/>
        <v>Yes</v>
      </c>
      <c r="AB550" t="str">
        <f t="shared" si="243"/>
        <v/>
      </c>
      <c r="AC550" t="str">
        <f t="shared" si="244"/>
        <v/>
      </c>
      <c r="AD550">
        <f t="shared" si="245"/>
        <v>0</v>
      </c>
      <c r="AE550" t="str">
        <f t="shared" si="246"/>
        <v/>
      </c>
      <c r="AG550">
        <f t="shared" si="247"/>
        <v>25</v>
      </c>
      <c r="AH550" t="str">
        <f t="shared" si="248"/>
        <v>Yes</v>
      </c>
      <c r="AI550">
        <f t="shared" si="249"/>
        <v>25</v>
      </c>
      <c r="AJ550">
        <f t="shared" si="250"/>
        <v>25.00055</v>
      </c>
      <c r="AK550" t="str">
        <f t="shared" si="251"/>
        <v/>
      </c>
      <c r="AL550" t="str">
        <f>IF($A550="","",INDEX(games!$J:$J,ROW())&amp;"")</f>
        <v>https://store.steampowered.com/app/242680/Nuclear_Throne/</v>
      </c>
    </row>
    <row r="551" spans="1:38" x14ac:dyDescent="0.25">
      <c r="A551" t="str">
        <f>IF(TRIM(INDEX(games!$A:$A,ROW()))="","",TRIM(INDEX(games!$A:$A,ROW())))</f>
        <v>Nullpoint Protocol</v>
      </c>
      <c r="B551">
        <f>IF(OR($A551="",INDEX(games!$B:$B,ROW())=""),"",INDEX(games!$B:$B,ROW()))</f>
        <v>2026</v>
      </c>
      <c r="C551" t="str">
        <f>IF(OR($A551="",INDEX(games!$C:$C,ROW())=""),"",INDEX(games!$C:$C,ROW()))</f>
        <v>Action</v>
      </c>
      <c r="D551">
        <f t="shared" si="224"/>
        <v>1</v>
      </c>
      <c r="E551">
        <f t="shared" si="225"/>
        <v>1</v>
      </c>
      <c r="F551">
        <f t="shared" si="226"/>
        <v>7</v>
      </c>
      <c r="G551">
        <f t="shared" si="227"/>
        <v>2026</v>
      </c>
      <c r="H551">
        <f t="shared" si="228"/>
        <v>1.161</v>
      </c>
      <c r="I551" t="e">
        <f t="shared" si="229"/>
        <v>#N/A</v>
      </c>
      <c r="J551" t="e">
        <f t="shared" si="230"/>
        <v>#N/A</v>
      </c>
      <c r="K551" t="e">
        <f t="shared" si="231"/>
        <v>#N/A</v>
      </c>
      <c r="L551" t="e">
        <f t="shared" si="232"/>
        <v>#N/A</v>
      </c>
      <c r="M551" t="e">
        <f t="shared" si="233"/>
        <v>#N/A</v>
      </c>
      <c r="N551" t="e">
        <f t="shared" si="234"/>
        <v>#N/A</v>
      </c>
      <c r="O551">
        <f t="shared" si="235"/>
        <v>1.000551</v>
      </c>
      <c r="P551" t="str">
        <f>IF(OR($A551="",INDEX(games!$H:$H,ROW())=""),"",INDEX(games!$H:$H,ROW()))</f>
        <v/>
      </c>
      <c r="Q551" t="str">
        <f t="shared" si="236"/>
        <v/>
      </c>
      <c r="T551">
        <f t="shared" si="237"/>
        <v>1984</v>
      </c>
      <c r="U551">
        <f t="shared" si="238"/>
        <v>2022</v>
      </c>
      <c r="V551">
        <f t="shared" si="239"/>
        <v>38</v>
      </c>
      <c r="W551" t="str">
        <f>IF(TRIM(INDEX(connections!$A:$A,ROW()))="","",TRIM(INDEX(connections!$A:$A,ROW())))</f>
        <v>Hack</v>
      </c>
      <c r="X551" t="str">
        <f>IF($W551="","",TRIM(INDEX(connections!$B:$B,ROW())))</f>
        <v>GearHead Caramel</v>
      </c>
      <c r="Y551">
        <f t="shared" si="240"/>
        <v>356</v>
      </c>
      <c r="Z551">
        <f t="shared" si="241"/>
        <v>324</v>
      </c>
      <c r="AA551" t="str">
        <f t="shared" si="242"/>
        <v>Yes</v>
      </c>
      <c r="AB551" t="str">
        <f t="shared" si="243"/>
        <v/>
      </c>
      <c r="AC551" t="str">
        <f t="shared" si="244"/>
        <v/>
      </c>
      <c r="AD551">
        <f t="shared" si="245"/>
        <v>0</v>
      </c>
      <c r="AE551" t="str">
        <f t="shared" si="246"/>
        <v/>
      </c>
      <c r="AG551">
        <f t="shared" si="247"/>
        <v>1</v>
      </c>
      <c r="AH551" t="str">
        <f t="shared" si="248"/>
        <v/>
      </c>
      <c r="AI551" t="str">
        <f t="shared" si="249"/>
        <v/>
      </c>
      <c r="AJ551" t="str">
        <f t="shared" si="250"/>
        <v/>
      </c>
      <c r="AK551">
        <f t="shared" si="251"/>
        <v>1.000551</v>
      </c>
      <c r="AL551" t="str">
        <f>IF($A551="","",INDEX(games!$J:$J,ROW())&amp;"")</f>
        <v>https://store.steampowered.com/app/3520420/Nullpoint_Protocol/</v>
      </c>
    </row>
    <row r="552" spans="1:38" x14ac:dyDescent="0.25">
      <c r="A552" t="str">
        <f>IF(TRIM(INDEX(games!$A:$A,ROW()))="","",TRIM(INDEX(games!$A:$A,ROW())))</f>
        <v>Nunholy</v>
      </c>
      <c r="B552">
        <f>IF(OR($A552="",INDEX(games!$B:$B,ROW())=""),"",INDEX(games!$B:$B,ROW()))</f>
        <v>2025</v>
      </c>
      <c r="C552" t="str">
        <f>IF(OR($A552="",INDEX(games!$C:$C,ROW())=""),"",INDEX(games!$C:$C,ROW()))</f>
        <v>Action</v>
      </c>
      <c r="D552">
        <f t="shared" si="224"/>
        <v>1</v>
      </c>
      <c r="E552">
        <f t="shared" si="225"/>
        <v>1</v>
      </c>
      <c r="F552">
        <f t="shared" si="226"/>
        <v>8</v>
      </c>
      <c r="G552">
        <f t="shared" si="227"/>
        <v>2025</v>
      </c>
      <c r="H552">
        <f t="shared" si="228"/>
        <v>1.1839999999999999</v>
      </c>
      <c r="I552" t="e">
        <f t="shared" si="229"/>
        <v>#N/A</v>
      </c>
      <c r="J552" t="e">
        <f t="shared" si="230"/>
        <v>#N/A</v>
      </c>
      <c r="K552" t="e">
        <f t="shared" si="231"/>
        <v>#N/A</v>
      </c>
      <c r="L552" t="e">
        <f t="shared" si="232"/>
        <v>#N/A</v>
      </c>
      <c r="M552" t="e">
        <f t="shared" si="233"/>
        <v>#N/A</v>
      </c>
      <c r="N552" t="e">
        <f t="shared" si="234"/>
        <v>#N/A</v>
      </c>
      <c r="O552">
        <f t="shared" si="235"/>
        <v>1.0005520000000001</v>
      </c>
      <c r="P552" t="str">
        <f>IF(OR($A552="",INDEX(games!$H:$H,ROW())=""),"",INDEX(games!$H:$H,ROW()))</f>
        <v>Yes</v>
      </c>
      <c r="Q552">
        <f t="shared" si="236"/>
        <v>1.0005520000000001</v>
      </c>
      <c r="T552">
        <f t="shared" si="237"/>
        <v>2021</v>
      </c>
      <c r="U552">
        <f t="shared" si="238"/>
        <v>2024</v>
      </c>
      <c r="V552">
        <f t="shared" si="239"/>
        <v>3</v>
      </c>
      <c r="W552" t="str">
        <f>IF(TRIM(INDEX(connections!$A:$A,ROW()))="","",TRIM(INDEX(connections!$A:$A,ROW())))</f>
        <v>Vampire Survivors</v>
      </c>
      <c r="X552" t="str">
        <f>IF($W552="","",TRIM(INDEX(connections!$B:$B,ROW())))</f>
        <v>Genome Guardian</v>
      </c>
      <c r="Y552">
        <f t="shared" si="240"/>
        <v>898</v>
      </c>
      <c r="Z552">
        <f t="shared" si="241"/>
        <v>325</v>
      </c>
      <c r="AA552" t="str">
        <f t="shared" si="242"/>
        <v>Yes</v>
      </c>
      <c r="AB552" t="str">
        <f t="shared" si="243"/>
        <v>Yes</v>
      </c>
      <c r="AC552">
        <f t="shared" si="244"/>
        <v>1</v>
      </c>
      <c r="AD552">
        <f t="shared" si="245"/>
        <v>0</v>
      </c>
      <c r="AE552" t="str">
        <f t="shared" si="246"/>
        <v/>
      </c>
      <c r="AG552">
        <f t="shared" si="247"/>
        <v>1</v>
      </c>
      <c r="AH552" t="str">
        <f t="shared" si="248"/>
        <v>Yes</v>
      </c>
      <c r="AI552">
        <f t="shared" si="249"/>
        <v>1</v>
      </c>
      <c r="AJ552">
        <f t="shared" si="250"/>
        <v>1.0005520000000001</v>
      </c>
      <c r="AK552" t="str">
        <f t="shared" si="251"/>
        <v/>
      </c>
      <c r="AL552" t="str">
        <f>IF($A552="","",INDEX(games!$J:$J,ROW())&amp;"")</f>
        <v>https://store.steampowered.com/app/2854740/Nunholy/</v>
      </c>
    </row>
    <row r="553" spans="1:38" x14ac:dyDescent="0.25">
      <c r="A553" t="str">
        <f>IF(TRIM(INDEX(games!$A:$A,ROW()))="","",TRIM(INDEX(games!$A:$A,ROW())))</f>
        <v>Oaken Tower</v>
      </c>
      <c r="B553">
        <f>IF(OR($A553="",INDEX(games!$B:$B,ROW())=""),"",INDEX(games!$B:$B,ROW()))</f>
        <v>2026</v>
      </c>
      <c r="C553" t="str">
        <f>IF(OR($A553="",INDEX(games!$C:$C,ROW())=""),"",INDEX(games!$C:$C,ROW()))</f>
        <v>Strategy</v>
      </c>
      <c r="D553">
        <f t="shared" si="224"/>
        <v>4</v>
      </c>
      <c r="E553">
        <f t="shared" si="225"/>
        <v>2</v>
      </c>
      <c r="F553">
        <f t="shared" si="226"/>
        <v>9</v>
      </c>
      <c r="G553" t="e">
        <f t="shared" si="227"/>
        <v>#N/A</v>
      </c>
      <c r="H553" t="e">
        <f t="shared" si="228"/>
        <v>#N/A</v>
      </c>
      <c r="I553">
        <f t="shared" si="229"/>
        <v>2026</v>
      </c>
      <c r="J553">
        <f t="shared" si="230"/>
        <v>2.2069999999999999</v>
      </c>
      <c r="K553" t="e">
        <f t="shared" si="231"/>
        <v>#N/A</v>
      </c>
      <c r="L553" t="e">
        <f t="shared" si="232"/>
        <v>#N/A</v>
      </c>
      <c r="M553" t="e">
        <f t="shared" si="233"/>
        <v>#N/A</v>
      </c>
      <c r="N553" t="e">
        <f t="shared" si="234"/>
        <v>#N/A</v>
      </c>
      <c r="O553">
        <f t="shared" si="235"/>
        <v>4.000553</v>
      </c>
      <c r="P553" t="str">
        <f>IF(OR($A553="",INDEX(games!$H:$H,ROW())=""),"",INDEX(games!$H:$H,ROW()))</f>
        <v/>
      </c>
      <c r="Q553" t="str">
        <f t="shared" si="236"/>
        <v/>
      </c>
      <c r="T553">
        <f t="shared" si="237"/>
        <v>2024</v>
      </c>
      <c r="U553">
        <f t="shared" si="238"/>
        <v>2026</v>
      </c>
      <c r="V553">
        <f t="shared" si="239"/>
        <v>2</v>
      </c>
      <c r="W553" t="str">
        <f>IF(TRIM(INDEX(connections!$A:$A,ROW()))="","",TRIM(INDEX(connections!$A:$A,ROW())))</f>
        <v>Genome Guardian</v>
      </c>
      <c r="X553" t="str">
        <f>IF($W553="","",TRIM(INDEX(connections!$B:$B,ROW())))</f>
        <v>Genome Guardian 2</v>
      </c>
      <c r="Y553">
        <f t="shared" si="240"/>
        <v>325</v>
      </c>
      <c r="Z553">
        <f t="shared" si="241"/>
        <v>326</v>
      </c>
      <c r="AA553" t="str">
        <f t="shared" si="242"/>
        <v>Yes</v>
      </c>
      <c r="AB553" t="str">
        <f t="shared" si="243"/>
        <v/>
      </c>
      <c r="AC553" t="str">
        <f t="shared" si="244"/>
        <v/>
      </c>
      <c r="AD553">
        <f t="shared" si="245"/>
        <v>0</v>
      </c>
      <c r="AE553" t="str">
        <f t="shared" si="246"/>
        <v/>
      </c>
      <c r="AG553">
        <f t="shared" si="247"/>
        <v>3</v>
      </c>
      <c r="AH553" t="str">
        <f t="shared" si="248"/>
        <v/>
      </c>
      <c r="AI553" t="str">
        <f t="shared" si="249"/>
        <v/>
      </c>
      <c r="AJ553" t="str">
        <f t="shared" si="250"/>
        <v/>
      </c>
      <c r="AK553">
        <f t="shared" si="251"/>
        <v>3.000553</v>
      </c>
      <c r="AL553" t="str">
        <f>IF($A553="","",INDEX(games!$J:$J,ROW())&amp;"")</f>
        <v/>
      </c>
    </row>
    <row r="554" spans="1:38" x14ac:dyDescent="0.25">
      <c r="A554" t="str">
        <f>IF(TRIM(INDEX(games!$A:$A,ROW()))="","",TRIM(INDEX(games!$A:$A,ROW())))</f>
        <v>Oblivion Override</v>
      </c>
      <c r="B554">
        <f>IF(OR($A554="",INDEX(games!$B:$B,ROW())=""),"",INDEX(games!$B:$B,ROW()))</f>
        <v>2023</v>
      </c>
      <c r="C554" t="str">
        <f>IF(OR($A554="",INDEX(games!$C:$C,ROW())=""),"",INDEX(games!$C:$C,ROW()))</f>
        <v>Action</v>
      </c>
      <c r="D554">
        <f t="shared" si="224"/>
        <v>1</v>
      </c>
      <c r="E554">
        <f t="shared" si="225"/>
        <v>1</v>
      </c>
      <c r="F554">
        <f t="shared" si="226"/>
        <v>10</v>
      </c>
      <c r="G554">
        <f t="shared" si="227"/>
        <v>2023</v>
      </c>
      <c r="H554">
        <f t="shared" si="228"/>
        <v>1.23</v>
      </c>
      <c r="I554" t="e">
        <f t="shared" si="229"/>
        <v>#N/A</v>
      </c>
      <c r="J554" t="e">
        <f t="shared" si="230"/>
        <v>#N/A</v>
      </c>
      <c r="K554" t="e">
        <f t="shared" si="231"/>
        <v>#N/A</v>
      </c>
      <c r="L554" t="e">
        <f t="shared" si="232"/>
        <v>#N/A</v>
      </c>
      <c r="M554" t="e">
        <f t="shared" si="233"/>
        <v>#N/A</v>
      </c>
      <c r="N554" t="e">
        <f t="shared" si="234"/>
        <v>#N/A</v>
      </c>
      <c r="O554">
        <f t="shared" si="235"/>
        <v>1.0005539999999999</v>
      </c>
      <c r="P554" t="str">
        <f>IF(OR($A554="",INDEX(games!$H:$H,ROW())=""),"",INDEX(games!$H:$H,ROW()))</f>
        <v/>
      </c>
      <c r="Q554" t="str">
        <f t="shared" si="236"/>
        <v/>
      </c>
      <c r="T554">
        <f t="shared" si="237"/>
        <v>2020</v>
      </c>
      <c r="U554">
        <f t="shared" si="238"/>
        <v>2023</v>
      </c>
      <c r="V554">
        <f t="shared" si="239"/>
        <v>3</v>
      </c>
      <c r="W554" t="str">
        <f>IF(TRIM(INDEX(connections!$A:$A,ROW()))="","",TRIM(INDEX(connections!$A:$A,ROW())))</f>
        <v>Geometry Arena</v>
      </c>
      <c r="X554" t="str">
        <f>IF($W554="","",TRIM(INDEX(connections!$B:$B,ROW())))</f>
        <v>Geometry Arena 2</v>
      </c>
      <c r="Y554">
        <f t="shared" si="240"/>
        <v>327</v>
      </c>
      <c r="Z554">
        <f t="shared" si="241"/>
        <v>328</v>
      </c>
      <c r="AA554" t="str">
        <f t="shared" si="242"/>
        <v>Yes</v>
      </c>
      <c r="AB554" t="str">
        <f t="shared" si="243"/>
        <v>Yes</v>
      </c>
      <c r="AC554">
        <f t="shared" si="244"/>
        <v>1</v>
      </c>
      <c r="AD554">
        <f t="shared" si="245"/>
        <v>0</v>
      </c>
      <c r="AE554">
        <f t="shared" si="246"/>
        <v>1</v>
      </c>
      <c r="AG554">
        <f t="shared" si="247"/>
        <v>1</v>
      </c>
      <c r="AH554" t="str">
        <f t="shared" si="248"/>
        <v/>
      </c>
      <c r="AI554" t="str">
        <f t="shared" si="249"/>
        <v/>
      </c>
      <c r="AJ554" t="str">
        <f t="shared" si="250"/>
        <v/>
      </c>
      <c r="AK554">
        <f t="shared" si="251"/>
        <v>1.0005539999999999</v>
      </c>
      <c r="AL554" t="str">
        <f>IF($A554="","",INDEX(games!$J:$J,ROW())&amp;"")</f>
        <v/>
      </c>
    </row>
    <row r="555" spans="1:38" x14ac:dyDescent="0.25">
      <c r="A555" t="str">
        <f>IF(TRIM(INDEX(games!$A:$A,ROW()))="","",TRIM(INDEX(games!$A:$A,ROW())))</f>
        <v>Obsidian Prince</v>
      </c>
      <c r="B555">
        <f>IF(OR($A555="",INDEX(games!$B:$B,ROW())=""),"",INDEX(games!$B:$B,ROW()))</f>
        <v>2021</v>
      </c>
      <c r="C555" t="str">
        <f>IF(OR($A555="",INDEX(games!$C:$C,ROW())=""),"",INDEX(games!$C:$C,ROW()))</f>
        <v>Deckbuilder</v>
      </c>
      <c r="D555">
        <f t="shared" si="224"/>
        <v>2</v>
      </c>
      <c r="E555">
        <f t="shared" si="225"/>
        <v>3</v>
      </c>
      <c r="F555">
        <f t="shared" si="226"/>
        <v>11</v>
      </c>
      <c r="G555" t="e">
        <f t="shared" si="227"/>
        <v>#N/A</v>
      </c>
      <c r="H555" t="e">
        <f t="shared" si="228"/>
        <v>#N/A</v>
      </c>
      <c r="I555" t="e">
        <f t="shared" si="229"/>
        <v>#N/A</v>
      </c>
      <c r="J555" t="e">
        <f t="shared" si="230"/>
        <v>#N/A</v>
      </c>
      <c r="K555">
        <f t="shared" si="231"/>
        <v>2021</v>
      </c>
      <c r="L555">
        <f t="shared" si="232"/>
        <v>3.2530000000000001</v>
      </c>
      <c r="M555" t="e">
        <f t="shared" si="233"/>
        <v>#N/A</v>
      </c>
      <c r="N555" t="e">
        <f t="shared" si="234"/>
        <v>#N/A</v>
      </c>
      <c r="O555">
        <f t="shared" si="235"/>
        <v>2.0005549999999999</v>
      </c>
      <c r="P555" t="str">
        <f>IF(OR($A555="",INDEX(games!$H:$H,ROW())=""),"",INDEX(games!$H:$H,ROW()))</f>
        <v>Yes</v>
      </c>
      <c r="Q555">
        <f t="shared" si="236"/>
        <v>2.0005549999999999</v>
      </c>
      <c r="T555">
        <f t="shared" si="237"/>
        <v>2023</v>
      </c>
      <c r="U555">
        <f t="shared" si="238"/>
        <v>2024</v>
      </c>
      <c r="V555">
        <f t="shared" si="239"/>
        <v>1</v>
      </c>
      <c r="W555" t="str">
        <f>IF(TRIM(INDEX(connections!$A:$A,ROW()))="","",TRIM(INDEX(connections!$A:$A,ROW())))</f>
        <v>Balatro</v>
      </c>
      <c r="X555" t="str">
        <f>IF($W555="","",TRIM(INDEX(connections!$B:$B,ROW())))</f>
        <v>Glyphica: Typing Survival</v>
      </c>
      <c r="Y555">
        <f t="shared" si="240"/>
        <v>55</v>
      </c>
      <c r="Z555">
        <f t="shared" si="241"/>
        <v>329</v>
      </c>
      <c r="AA555" t="str">
        <f t="shared" si="242"/>
        <v>Yes</v>
      </c>
      <c r="AB555" t="str">
        <f t="shared" si="243"/>
        <v/>
      </c>
      <c r="AC555" t="str">
        <f t="shared" si="244"/>
        <v/>
      </c>
      <c r="AD555">
        <f t="shared" si="245"/>
        <v>1</v>
      </c>
      <c r="AE555" t="str">
        <f t="shared" si="246"/>
        <v/>
      </c>
      <c r="AG555">
        <f t="shared" si="247"/>
        <v>2</v>
      </c>
      <c r="AH555" t="str">
        <f t="shared" si="248"/>
        <v>Yes</v>
      </c>
      <c r="AI555">
        <f t="shared" si="249"/>
        <v>2</v>
      </c>
      <c r="AJ555">
        <f t="shared" si="250"/>
        <v>2.0005549999999999</v>
      </c>
      <c r="AK555" t="str">
        <f t="shared" si="251"/>
        <v/>
      </c>
      <c r="AL555" t="str">
        <f>IF($A555="","",INDEX(games!$J:$J,ROW())&amp;"")</f>
        <v>https://store.steampowered.com/app/1373260/Obsidian_Prince/</v>
      </c>
    </row>
    <row r="556" spans="1:38" x14ac:dyDescent="0.25">
      <c r="A556" t="str">
        <f>IF(TRIM(INDEX(games!$A:$A,ROW()))="","",TRIM(INDEX(games!$A:$A,ROW())))</f>
        <v>Octogeddon</v>
      </c>
      <c r="B556">
        <f>IF(OR($A556="",INDEX(games!$B:$B,ROW())=""),"",INDEX(games!$B:$B,ROW()))</f>
        <v>2018</v>
      </c>
      <c r="C556" t="str">
        <f>IF(OR($A556="",INDEX(games!$C:$C,ROW())=""),"",INDEX(games!$C:$C,ROW()))</f>
        <v>Action</v>
      </c>
      <c r="D556">
        <f t="shared" si="224"/>
        <v>0</v>
      </c>
      <c r="E556">
        <f t="shared" si="225"/>
        <v>1</v>
      </c>
      <c r="F556">
        <f t="shared" si="226"/>
        <v>12</v>
      </c>
      <c r="G556">
        <f t="shared" si="227"/>
        <v>2018</v>
      </c>
      <c r="H556">
        <f t="shared" si="228"/>
        <v>1.276</v>
      </c>
      <c r="I556" t="e">
        <f t="shared" si="229"/>
        <v>#N/A</v>
      </c>
      <c r="J556" t="e">
        <f t="shared" si="230"/>
        <v>#N/A</v>
      </c>
      <c r="K556" t="e">
        <f t="shared" si="231"/>
        <v>#N/A</v>
      </c>
      <c r="L556" t="e">
        <f t="shared" si="232"/>
        <v>#N/A</v>
      </c>
      <c r="M556" t="e">
        <f t="shared" si="233"/>
        <v>#N/A</v>
      </c>
      <c r="N556" t="e">
        <f t="shared" si="234"/>
        <v>#N/A</v>
      </c>
      <c r="O556">
        <f t="shared" si="235"/>
        <v>5.5599999999999996E-4</v>
      </c>
      <c r="P556" t="str">
        <f>IF(OR($A556="",INDEX(games!$H:$H,ROW())=""),"",INDEX(games!$H:$H,ROW()))</f>
        <v>Yes</v>
      </c>
      <c r="Q556">
        <f t="shared" si="236"/>
        <v>5.5599999999999996E-4</v>
      </c>
      <c r="T556">
        <f t="shared" si="237"/>
        <v>2021</v>
      </c>
      <c r="U556">
        <f t="shared" si="238"/>
        <v>2024</v>
      </c>
      <c r="V556">
        <f t="shared" si="239"/>
        <v>3</v>
      </c>
      <c r="W556" t="str">
        <f>IF(TRIM(INDEX(connections!$A:$A,ROW()))="","",TRIM(INDEX(connections!$A:$A,ROW())))</f>
        <v>Vampire Survivors</v>
      </c>
      <c r="X556" t="str">
        <f>IF($W556="","",TRIM(INDEX(connections!$B:$B,ROW())))</f>
        <v>Glyphica: Typing Survival</v>
      </c>
      <c r="Y556">
        <f t="shared" si="240"/>
        <v>898</v>
      </c>
      <c r="Z556">
        <f t="shared" si="241"/>
        <v>329</v>
      </c>
      <c r="AA556" t="str">
        <f t="shared" si="242"/>
        <v>Yes</v>
      </c>
      <c r="AB556" t="str">
        <f t="shared" si="243"/>
        <v/>
      </c>
      <c r="AC556" t="str">
        <f t="shared" si="244"/>
        <v/>
      </c>
      <c r="AD556">
        <f t="shared" si="245"/>
        <v>0</v>
      </c>
      <c r="AE556" t="str">
        <f t="shared" si="246"/>
        <v/>
      </c>
      <c r="AG556">
        <f t="shared" si="247"/>
        <v>0</v>
      </c>
      <c r="AH556" t="str">
        <f t="shared" si="248"/>
        <v/>
      </c>
      <c r="AI556" t="str">
        <f t="shared" si="249"/>
        <v/>
      </c>
      <c r="AJ556" t="str">
        <f t="shared" si="250"/>
        <v/>
      </c>
      <c r="AK556" t="str">
        <f t="shared" si="251"/>
        <v/>
      </c>
      <c r="AL556" t="str">
        <f>IF($A556="","",INDEX(games!$J:$J,ROW())&amp;"")</f>
        <v>https://store.steampowered.com/app/525620/Octogeddon/</v>
      </c>
    </row>
    <row r="557" spans="1:38" x14ac:dyDescent="0.25">
      <c r="A557" t="str">
        <f>IF(TRIM(INDEX(games!$A:$A,ROW()))="","",TRIM(INDEX(games!$A:$A,ROW())))</f>
        <v>Oddcore</v>
      </c>
      <c r="B557">
        <f>IF(OR($A557="",INDEX(games!$B:$B,ROW())=""),"",INDEX(games!$B:$B,ROW()))</f>
        <v>2026</v>
      </c>
      <c r="C557" t="str">
        <f>IF(OR($A557="",INDEX(games!$C:$C,ROW())=""),"",INDEX(games!$C:$C,ROW()))</f>
        <v>Action</v>
      </c>
      <c r="D557">
        <f t="shared" si="224"/>
        <v>1</v>
      </c>
      <c r="E557">
        <f t="shared" si="225"/>
        <v>1</v>
      </c>
      <c r="F557">
        <f t="shared" si="226"/>
        <v>13</v>
      </c>
      <c r="G557">
        <f t="shared" si="227"/>
        <v>2026</v>
      </c>
      <c r="H557">
        <f t="shared" si="228"/>
        <v>1.2989999999999999</v>
      </c>
      <c r="I557" t="e">
        <f t="shared" si="229"/>
        <v>#N/A</v>
      </c>
      <c r="J557" t="e">
        <f t="shared" si="230"/>
        <v>#N/A</v>
      </c>
      <c r="K557" t="e">
        <f t="shared" si="231"/>
        <v>#N/A</v>
      </c>
      <c r="L557" t="e">
        <f t="shared" si="232"/>
        <v>#N/A</v>
      </c>
      <c r="M557" t="e">
        <f t="shared" si="233"/>
        <v>#N/A</v>
      </c>
      <c r="N557" t="e">
        <f t="shared" si="234"/>
        <v>#N/A</v>
      </c>
      <c r="O557">
        <f t="shared" si="235"/>
        <v>1.0005569999999999</v>
      </c>
      <c r="P557" t="str">
        <f>IF(OR($A557="",INDEX(games!$H:$H,ROW())=""),"",INDEX(games!$H:$H,ROW()))</f>
        <v/>
      </c>
      <c r="Q557" t="str">
        <f t="shared" si="236"/>
        <v/>
      </c>
      <c r="T557">
        <f t="shared" si="237"/>
        <v>1987</v>
      </c>
      <c r="U557">
        <f t="shared" si="238"/>
        <v>2020</v>
      </c>
      <c r="V557">
        <f t="shared" si="239"/>
        <v>33</v>
      </c>
      <c r="W557" t="str">
        <f>IF(TRIM(INDEX(connections!$A:$A,ROW()))="","",TRIM(INDEX(connections!$A:$A,ROW())))</f>
        <v>NetHack</v>
      </c>
      <c r="X557" t="str">
        <f>IF($W557="","",TRIM(INDEX(connections!$B:$B,ROW())))</f>
        <v>GnollHack</v>
      </c>
      <c r="Y557">
        <f t="shared" si="240"/>
        <v>532</v>
      </c>
      <c r="Z557">
        <f t="shared" si="241"/>
        <v>330</v>
      </c>
      <c r="AA557" t="str">
        <f t="shared" si="242"/>
        <v>Yes</v>
      </c>
      <c r="AB557" t="str">
        <f t="shared" si="243"/>
        <v>Yes</v>
      </c>
      <c r="AC557">
        <f t="shared" si="244"/>
        <v>1</v>
      </c>
      <c r="AD557">
        <f t="shared" si="245"/>
        <v>0</v>
      </c>
      <c r="AE557" t="str">
        <f t="shared" si="246"/>
        <v/>
      </c>
      <c r="AG557">
        <f t="shared" si="247"/>
        <v>1</v>
      </c>
      <c r="AH557" t="str">
        <f t="shared" si="248"/>
        <v/>
      </c>
      <c r="AI557" t="str">
        <f t="shared" si="249"/>
        <v/>
      </c>
      <c r="AJ557" t="str">
        <f t="shared" si="250"/>
        <v/>
      </c>
      <c r="AK557">
        <f t="shared" si="251"/>
        <v>1.0005569999999999</v>
      </c>
      <c r="AL557" t="str">
        <f>IF($A557="","",INDEX(games!$J:$J,ROW())&amp;"")</f>
        <v/>
      </c>
    </row>
    <row r="558" spans="1:38" x14ac:dyDescent="0.25">
      <c r="A558" t="str">
        <f>IF(TRIM(INDEX(games!$A:$A,ROW()))="","",TRIM(INDEX(games!$A:$A,ROW())))</f>
        <v>Odinfall</v>
      </c>
      <c r="B558">
        <f>IF(OR($A558="",INDEX(games!$B:$B,ROW())=""),"",INDEX(games!$B:$B,ROW()))</f>
        <v>2025</v>
      </c>
      <c r="C558" t="str">
        <f>IF(OR($A558="",INDEX(games!$C:$C,ROW())=""),"",INDEX(games!$C:$C,ROW()))</f>
        <v>Action</v>
      </c>
      <c r="D558">
        <f t="shared" si="224"/>
        <v>2</v>
      </c>
      <c r="E558">
        <f t="shared" si="225"/>
        <v>1</v>
      </c>
      <c r="F558">
        <f t="shared" si="226"/>
        <v>14</v>
      </c>
      <c r="G558">
        <f t="shared" si="227"/>
        <v>2025</v>
      </c>
      <c r="H558">
        <f t="shared" si="228"/>
        <v>1.3220000000000001</v>
      </c>
      <c r="I558" t="e">
        <f t="shared" si="229"/>
        <v>#N/A</v>
      </c>
      <c r="J558" t="e">
        <f t="shared" si="230"/>
        <v>#N/A</v>
      </c>
      <c r="K558" t="e">
        <f t="shared" si="231"/>
        <v>#N/A</v>
      </c>
      <c r="L558" t="e">
        <f t="shared" si="232"/>
        <v>#N/A</v>
      </c>
      <c r="M558" t="e">
        <f t="shared" si="233"/>
        <v>#N/A</v>
      </c>
      <c r="N558" t="e">
        <f t="shared" si="234"/>
        <v>#N/A</v>
      </c>
      <c r="O558">
        <f t="shared" si="235"/>
        <v>2.0005579999999998</v>
      </c>
      <c r="P558" t="str">
        <f>IF(OR($A558="",INDEX(games!$H:$H,ROW())=""),"",INDEX(games!$H:$H,ROW()))</f>
        <v/>
      </c>
      <c r="Q558" t="str">
        <f t="shared" si="236"/>
        <v/>
      </c>
      <c r="T558">
        <f t="shared" si="237"/>
        <v>2022</v>
      </c>
      <c r="U558">
        <f t="shared" si="238"/>
        <v>2025</v>
      </c>
      <c r="V558">
        <f t="shared" si="239"/>
        <v>3</v>
      </c>
      <c r="W558" t="str">
        <f>IF(TRIM(INDEX(connections!$A:$A,ROW()))="","",TRIM(INDEX(connections!$A:$A,ROW())))</f>
        <v>Brotato</v>
      </c>
      <c r="X558" t="str">
        <f>IF($W558="","",TRIM(INDEX(connections!$B:$B,ROW())))</f>
        <v>Gnomes</v>
      </c>
      <c r="Y558">
        <f t="shared" si="240"/>
        <v>101</v>
      </c>
      <c r="Z558">
        <f t="shared" si="241"/>
        <v>331</v>
      </c>
      <c r="AA558" t="str">
        <f t="shared" si="242"/>
        <v>Yes</v>
      </c>
      <c r="AB558" t="str">
        <f t="shared" si="243"/>
        <v>Yes</v>
      </c>
      <c r="AC558">
        <f t="shared" si="244"/>
        <v>1</v>
      </c>
      <c r="AD558">
        <f t="shared" si="245"/>
        <v>1</v>
      </c>
      <c r="AE558" t="str">
        <f t="shared" si="246"/>
        <v/>
      </c>
      <c r="AG558">
        <f t="shared" si="247"/>
        <v>2</v>
      </c>
      <c r="AH558" t="str">
        <f t="shared" si="248"/>
        <v/>
      </c>
      <c r="AI558" t="str">
        <f t="shared" si="249"/>
        <v/>
      </c>
      <c r="AJ558" t="str">
        <f t="shared" si="250"/>
        <v/>
      </c>
      <c r="AK558">
        <f t="shared" si="251"/>
        <v>2.0005579999999998</v>
      </c>
      <c r="AL558" t="str">
        <f>IF($A558="","",INDEX(games!$J:$J,ROW())&amp;"")</f>
        <v/>
      </c>
    </row>
    <row r="559" spans="1:38" x14ac:dyDescent="0.25">
      <c r="A559" t="str">
        <f>IF(TRIM(INDEX(games!$A:$A,ROW()))="","",TRIM(INDEX(games!$A:$A,ROW())))</f>
        <v>Ogre Chambers 2222</v>
      </c>
      <c r="B559">
        <f>IF(OR($A559="",INDEX(games!$B:$B,ROW())=""),"",INDEX(games!$B:$B,ROW()))</f>
        <v>2026</v>
      </c>
      <c r="C559" t="str">
        <f>IF(OR($A559="",INDEX(games!$C:$C,ROW())=""),"",INDEX(games!$C:$C,ROW()))</f>
        <v>Action</v>
      </c>
      <c r="D559">
        <f t="shared" si="224"/>
        <v>3</v>
      </c>
      <c r="E559">
        <f t="shared" si="225"/>
        <v>1</v>
      </c>
      <c r="F559">
        <f t="shared" si="226"/>
        <v>15</v>
      </c>
      <c r="G559">
        <f t="shared" si="227"/>
        <v>2026</v>
      </c>
      <c r="H559">
        <f t="shared" si="228"/>
        <v>1.345</v>
      </c>
      <c r="I559" t="e">
        <f t="shared" si="229"/>
        <v>#N/A</v>
      </c>
      <c r="J559" t="e">
        <f t="shared" si="230"/>
        <v>#N/A</v>
      </c>
      <c r="K559" t="e">
        <f t="shared" si="231"/>
        <v>#N/A</v>
      </c>
      <c r="L559" t="e">
        <f t="shared" si="232"/>
        <v>#N/A</v>
      </c>
      <c r="M559" t="e">
        <f t="shared" si="233"/>
        <v>#N/A</v>
      </c>
      <c r="N559" t="e">
        <f t="shared" si="234"/>
        <v>#N/A</v>
      </c>
      <c r="O559">
        <f t="shared" si="235"/>
        <v>3.000559</v>
      </c>
      <c r="P559" t="str">
        <f>IF(OR($A559="",INDEX(games!$H:$H,ROW())=""),"",INDEX(games!$H:$H,ROW()))</f>
        <v/>
      </c>
      <c r="Q559" t="str">
        <f t="shared" si="236"/>
        <v/>
      </c>
      <c r="T559">
        <f t="shared" si="237"/>
        <v>2021</v>
      </c>
      <c r="U559">
        <f t="shared" si="238"/>
        <v>2025</v>
      </c>
      <c r="V559">
        <f t="shared" si="239"/>
        <v>4</v>
      </c>
      <c r="W559" t="str">
        <f>IF(TRIM(INDEX(connections!$A:$A,ROW()))="","",TRIM(INDEX(connections!$A:$A,ROW())))</f>
        <v>Loop Hero</v>
      </c>
      <c r="X559" t="str">
        <f>IF($W559="","",TRIM(INDEX(connections!$B:$B,ROW())))</f>
        <v>Gnomes</v>
      </c>
      <c r="Y559">
        <f t="shared" si="240"/>
        <v>448</v>
      </c>
      <c r="Z559">
        <f t="shared" si="241"/>
        <v>331</v>
      </c>
      <c r="AA559" t="str">
        <f t="shared" si="242"/>
        <v>Yes</v>
      </c>
      <c r="AB559" t="str">
        <f t="shared" si="243"/>
        <v>Yes</v>
      </c>
      <c r="AC559">
        <f t="shared" si="244"/>
        <v>1</v>
      </c>
      <c r="AD559">
        <f t="shared" si="245"/>
        <v>0</v>
      </c>
      <c r="AE559" t="str">
        <f t="shared" si="246"/>
        <v/>
      </c>
      <c r="AG559">
        <f t="shared" si="247"/>
        <v>3</v>
      </c>
      <c r="AH559" t="str">
        <f t="shared" si="248"/>
        <v/>
      </c>
      <c r="AI559" t="str">
        <f t="shared" si="249"/>
        <v/>
      </c>
      <c r="AJ559" t="str">
        <f t="shared" si="250"/>
        <v/>
      </c>
      <c r="AK559">
        <f t="shared" si="251"/>
        <v>3.000559</v>
      </c>
      <c r="AL559" t="str">
        <f>IF($A559="","",INDEX(games!$J:$J,ROW())&amp;"")</f>
        <v>https://store.steampowered.com/app/3375890/Ogre_Chambers_2222/</v>
      </c>
    </row>
    <row r="560" spans="1:38" x14ac:dyDescent="0.25">
      <c r="A560" t="str">
        <f>IF(TRIM(INDEX(games!$A:$A,ROW()))="","",TRIM(INDEX(games!$A:$A,ROW())))</f>
        <v>Omega</v>
      </c>
      <c r="B560">
        <f>IF(OR($A560="",INDEX(games!$B:$B,ROW())=""),"",INDEX(games!$B:$B,ROW()))</f>
        <v>1987</v>
      </c>
      <c r="C560" t="str">
        <f>IF(OR($A560="",INDEX(games!$C:$C,ROW())=""),"",INDEX(games!$C:$C,ROW()))</f>
        <v>Traditional</v>
      </c>
      <c r="D560">
        <f t="shared" si="224"/>
        <v>6</v>
      </c>
      <c r="E560">
        <f t="shared" si="225"/>
        <v>4</v>
      </c>
      <c r="F560">
        <f t="shared" si="226"/>
        <v>16</v>
      </c>
      <c r="G560" t="e">
        <f t="shared" si="227"/>
        <v>#N/A</v>
      </c>
      <c r="H560" t="e">
        <f t="shared" si="228"/>
        <v>#N/A</v>
      </c>
      <c r="I560" t="e">
        <f t="shared" si="229"/>
        <v>#N/A</v>
      </c>
      <c r="J560" t="e">
        <f t="shared" si="230"/>
        <v>#N/A</v>
      </c>
      <c r="K560" t="e">
        <f t="shared" si="231"/>
        <v>#N/A</v>
      </c>
      <c r="L560" t="e">
        <f t="shared" si="232"/>
        <v>#N/A</v>
      </c>
      <c r="M560">
        <f t="shared" si="233"/>
        <v>1987</v>
      </c>
      <c r="N560">
        <f t="shared" si="234"/>
        <v>4.3680000000000003</v>
      </c>
      <c r="O560">
        <f t="shared" si="235"/>
        <v>6.0005600000000001</v>
      </c>
      <c r="P560" t="str">
        <f>IF(OR($A560="",INDEX(games!$H:$H,ROW())=""),"",INDEX(games!$H:$H,ROW()))</f>
        <v>Yes</v>
      </c>
      <c r="Q560">
        <f t="shared" si="236"/>
        <v>6.0005600000000001</v>
      </c>
      <c r="T560">
        <f t="shared" si="237"/>
        <v>2022</v>
      </c>
      <c r="U560">
        <f t="shared" si="238"/>
        <v>2025</v>
      </c>
      <c r="V560">
        <f t="shared" si="239"/>
        <v>3</v>
      </c>
      <c r="W560" t="str">
        <f>IF(TRIM(INDEX(connections!$A:$A,ROW()))="","",TRIM(INDEX(connections!$A:$A,ROW())))</f>
        <v>Tiny Rogues</v>
      </c>
      <c r="X560" t="str">
        <f>IF($W560="","",TRIM(INDEX(connections!$B:$B,ROW())))</f>
        <v>Gnomes</v>
      </c>
      <c r="Y560">
        <f t="shared" si="240"/>
        <v>856</v>
      </c>
      <c r="Z560">
        <f t="shared" si="241"/>
        <v>331</v>
      </c>
      <c r="AA560" t="str">
        <f t="shared" si="242"/>
        <v>Yes</v>
      </c>
      <c r="AB560" t="str">
        <f t="shared" si="243"/>
        <v>Yes</v>
      </c>
      <c r="AC560">
        <f t="shared" si="244"/>
        <v>1</v>
      </c>
      <c r="AD560">
        <f t="shared" si="245"/>
        <v>1</v>
      </c>
      <c r="AE560" t="str">
        <f t="shared" si="246"/>
        <v/>
      </c>
      <c r="AG560">
        <f t="shared" si="247"/>
        <v>6</v>
      </c>
      <c r="AH560" t="str">
        <f t="shared" si="248"/>
        <v>Yes</v>
      </c>
      <c r="AI560">
        <f t="shared" si="249"/>
        <v>6</v>
      </c>
      <c r="AJ560">
        <f t="shared" si="250"/>
        <v>6.0005600000000001</v>
      </c>
      <c r="AK560" t="str">
        <f t="shared" si="251"/>
        <v/>
      </c>
      <c r="AL560" t="str">
        <f>IF($A560="","",INDEX(games!$J:$J,ROW())&amp;"")</f>
        <v/>
      </c>
    </row>
    <row r="561" spans="1:38" x14ac:dyDescent="0.25">
      <c r="A561" t="str">
        <f>IF(TRIM(INDEX(games!$A:$A,ROW()))="","",TRIM(INDEX(games!$A:$A,ROW())))</f>
        <v>Omega Labyrinth</v>
      </c>
      <c r="B561">
        <f>IF(OR($A561="",INDEX(games!$B:$B,ROW())=""),"",INDEX(games!$B:$B,ROW()))</f>
        <v>2015</v>
      </c>
      <c r="C561" t="str">
        <f>IF(OR($A561="",INDEX(games!$C:$C,ROW())=""),"",INDEX(games!$C:$C,ROW()))</f>
        <v>Traditional</v>
      </c>
      <c r="D561">
        <f t="shared" si="224"/>
        <v>2</v>
      </c>
      <c r="E561">
        <f t="shared" si="225"/>
        <v>4</v>
      </c>
      <c r="F561">
        <f t="shared" si="226"/>
        <v>17</v>
      </c>
      <c r="G561" t="e">
        <f t="shared" si="227"/>
        <v>#N/A</v>
      </c>
      <c r="H561" t="e">
        <f t="shared" si="228"/>
        <v>#N/A</v>
      </c>
      <c r="I561" t="e">
        <f t="shared" si="229"/>
        <v>#N/A</v>
      </c>
      <c r="J561" t="e">
        <f t="shared" si="230"/>
        <v>#N/A</v>
      </c>
      <c r="K561" t="e">
        <f t="shared" si="231"/>
        <v>#N/A</v>
      </c>
      <c r="L561" t="e">
        <f t="shared" si="232"/>
        <v>#N/A</v>
      </c>
      <c r="M561">
        <f t="shared" si="233"/>
        <v>2015</v>
      </c>
      <c r="N561">
        <f t="shared" si="234"/>
        <v>4.391</v>
      </c>
      <c r="O561">
        <f t="shared" si="235"/>
        <v>2.0005609999999998</v>
      </c>
      <c r="P561" t="str">
        <f>IF(OR($A561="",INDEX(games!$H:$H,ROW())=""),"",INDEX(games!$H:$H,ROW()))</f>
        <v/>
      </c>
      <c r="Q561" t="str">
        <f t="shared" si="236"/>
        <v/>
      </c>
      <c r="T561">
        <f t="shared" si="237"/>
        <v>2022</v>
      </c>
      <c r="U561">
        <f t="shared" si="238"/>
        <v>2023</v>
      </c>
      <c r="V561">
        <f t="shared" si="239"/>
        <v>1</v>
      </c>
      <c r="W561" t="str">
        <f>IF(TRIM(INDEX(connections!$A:$A,ROW()))="","",TRIM(INDEX(connections!$A:$A,ROW())))</f>
        <v>Backpack Hero</v>
      </c>
      <c r="X561" t="str">
        <f>IF($W561="","",TRIM(INDEX(connections!$B:$B,ROW())))</f>
        <v>God of Weapons</v>
      </c>
      <c r="Y561">
        <f t="shared" si="240"/>
        <v>53</v>
      </c>
      <c r="Z561">
        <f t="shared" si="241"/>
        <v>334</v>
      </c>
      <c r="AA561" t="str">
        <f t="shared" si="242"/>
        <v>Yes</v>
      </c>
      <c r="AB561" t="str">
        <f t="shared" si="243"/>
        <v>Yes</v>
      </c>
      <c r="AC561">
        <f t="shared" si="244"/>
        <v>1</v>
      </c>
      <c r="AD561">
        <f t="shared" si="245"/>
        <v>1</v>
      </c>
      <c r="AE561" t="str">
        <f t="shared" si="246"/>
        <v/>
      </c>
      <c r="AG561">
        <f t="shared" si="247"/>
        <v>1</v>
      </c>
      <c r="AH561" t="str">
        <f t="shared" si="248"/>
        <v/>
      </c>
      <c r="AI561" t="str">
        <f t="shared" si="249"/>
        <v/>
      </c>
      <c r="AJ561" t="str">
        <f t="shared" si="250"/>
        <v/>
      </c>
      <c r="AK561">
        <f t="shared" si="251"/>
        <v>1.000561</v>
      </c>
      <c r="AL561" t="str">
        <f>IF($A561="","",INDEX(games!$J:$J,ROW())&amp;"")</f>
        <v/>
      </c>
    </row>
    <row r="562" spans="1:38" x14ac:dyDescent="0.25">
      <c r="A562" t="str">
        <f>IF(TRIM(INDEX(games!$A:$A,ROW()))="","",TRIM(INDEX(games!$A:$A,ROW())))</f>
        <v>Omega Labyrinth Life</v>
      </c>
      <c r="B562">
        <f>IF(OR($A562="",INDEX(games!$B:$B,ROW())=""),"",INDEX(games!$B:$B,ROW()))</f>
        <v>2019</v>
      </c>
      <c r="C562" t="str">
        <f>IF(OR($A562="",INDEX(games!$C:$C,ROW())=""),"",INDEX(games!$C:$C,ROW()))</f>
        <v>Traditional</v>
      </c>
      <c r="D562">
        <f t="shared" si="224"/>
        <v>1</v>
      </c>
      <c r="E562">
        <f t="shared" si="225"/>
        <v>4</v>
      </c>
      <c r="F562">
        <f t="shared" si="226"/>
        <v>18</v>
      </c>
      <c r="G562" t="e">
        <f t="shared" si="227"/>
        <v>#N/A</v>
      </c>
      <c r="H562" t="e">
        <f t="shared" si="228"/>
        <v>#N/A</v>
      </c>
      <c r="I562" t="e">
        <f t="shared" si="229"/>
        <v>#N/A</v>
      </c>
      <c r="J562" t="e">
        <f t="shared" si="230"/>
        <v>#N/A</v>
      </c>
      <c r="K562" t="e">
        <f t="shared" si="231"/>
        <v>#N/A</v>
      </c>
      <c r="L562" t="e">
        <f t="shared" si="232"/>
        <v>#N/A</v>
      </c>
      <c r="M562">
        <f t="shared" si="233"/>
        <v>2019</v>
      </c>
      <c r="N562">
        <f t="shared" si="234"/>
        <v>4.4139999999999997</v>
      </c>
      <c r="O562">
        <f t="shared" si="235"/>
        <v>1.000562</v>
      </c>
      <c r="P562" t="str">
        <f>IF(OR($A562="",INDEX(games!$H:$H,ROW())=""),"",INDEX(games!$H:$H,ROW()))</f>
        <v>Yes</v>
      </c>
      <c r="Q562">
        <f t="shared" si="236"/>
        <v>1.000562</v>
      </c>
      <c r="T562">
        <f t="shared" si="237"/>
        <v>1996</v>
      </c>
      <c r="U562">
        <f t="shared" si="238"/>
        <v>2023</v>
      </c>
      <c r="V562">
        <f t="shared" si="239"/>
        <v>27</v>
      </c>
      <c r="W562" t="str">
        <f>IF(TRIM(INDEX(connections!$A:$A,ROW()))="","",TRIM(INDEX(connections!$A:$A,ROW())))</f>
        <v>Diablo</v>
      </c>
      <c r="X562" t="str">
        <f>IF($W562="","",TRIM(INDEX(connections!$B:$B,ROW())))</f>
        <v>God of Weapons</v>
      </c>
      <c r="Y562">
        <f t="shared" si="240"/>
        <v>217</v>
      </c>
      <c r="Z562">
        <f t="shared" si="241"/>
        <v>334</v>
      </c>
      <c r="AA562" t="str">
        <f t="shared" si="242"/>
        <v>Yes</v>
      </c>
      <c r="AB562" t="str">
        <f t="shared" si="243"/>
        <v>Yes</v>
      </c>
      <c r="AC562">
        <f t="shared" si="244"/>
        <v>1</v>
      </c>
      <c r="AD562">
        <f t="shared" si="245"/>
        <v>0</v>
      </c>
      <c r="AE562" t="str">
        <f t="shared" si="246"/>
        <v/>
      </c>
      <c r="AG562">
        <f t="shared" si="247"/>
        <v>0</v>
      </c>
      <c r="AH562" t="str">
        <f t="shared" si="248"/>
        <v/>
      </c>
      <c r="AI562" t="str">
        <f t="shared" si="249"/>
        <v/>
      </c>
      <c r="AJ562" t="str">
        <f t="shared" si="250"/>
        <v/>
      </c>
      <c r="AK562" t="str">
        <f t="shared" si="251"/>
        <v/>
      </c>
      <c r="AL562" t="str">
        <f>IF($A562="","",INDEX(games!$J:$J,ROW())&amp;"")</f>
        <v>https://store.steampowered.com/app/1163600/Omega_Labyrinth_Life/</v>
      </c>
    </row>
    <row r="563" spans="1:38" x14ac:dyDescent="0.25">
      <c r="A563" t="str">
        <f>IF(TRIM(INDEX(games!$A:$A,ROW()))="","",TRIM(INDEX(games!$A:$A,ROW())))</f>
        <v>Omega Labyrinth Z</v>
      </c>
      <c r="B563">
        <f>IF(OR($A563="",INDEX(games!$B:$B,ROW())=""),"",INDEX(games!$B:$B,ROW()))</f>
        <v>2017</v>
      </c>
      <c r="C563" t="str">
        <f>IF(OR($A563="",INDEX(games!$C:$C,ROW())=""),"",INDEX(games!$C:$C,ROW()))</f>
        <v>Traditional</v>
      </c>
      <c r="D563">
        <f t="shared" si="224"/>
        <v>2</v>
      </c>
      <c r="E563">
        <f t="shared" si="225"/>
        <v>4</v>
      </c>
      <c r="F563">
        <f t="shared" si="226"/>
        <v>19</v>
      </c>
      <c r="G563" t="e">
        <f t="shared" si="227"/>
        <v>#N/A</v>
      </c>
      <c r="H563" t="e">
        <f t="shared" si="228"/>
        <v>#N/A</v>
      </c>
      <c r="I563" t="e">
        <f t="shared" si="229"/>
        <v>#N/A</v>
      </c>
      <c r="J563" t="e">
        <f t="shared" si="230"/>
        <v>#N/A</v>
      </c>
      <c r="K563" t="e">
        <f t="shared" si="231"/>
        <v>#N/A</v>
      </c>
      <c r="L563" t="e">
        <f t="shared" si="232"/>
        <v>#N/A</v>
      </c>
      <c r="M563">
        <f t="shared" si="233"/>
        <v>2017</v>
      </c>
      <c r="N563">
        <f t="shared" si="234"/>
        <v>4.4370000000000003</v>
      </c>
      <c r="O563">
        <f t="shared" si="235"/>
        <v>2.0005630000000001</v>
      </c>
      <c r="P563" t="str">
        <f>IF(OR($A563="",INDEX(games!$H:$H,ROW())=""),"",INDEX(games!$H:$H,ROW()))</f>
        <v/>
      </c>
      <c r="Q563" t="str">
        <f t="shared" si="236"/>
        <v/>
      </c>
      <c r="T563">
        <f t="shared" si="237"/>
        <v>2021</v>
      </c>
      <c r="U563">
        <f t="shared" si="238"/>
        <v>2023</v>
      </c>
      <c r="V563">
        <f t="shared" si="239"/>
        <v>2</v>
      </c>
      <c r="W563" t="str">
        <f>IF(TRIM(INDEX(connections!$A:$A,ROW()))="","",TRIM(INDEX(connections!$A:$A,ROW())))</f>
        <v>Vampire Survivors</v>
      </c>
      <c r="X563" t="str">
        <f>IF($W563="","",TRIM(INDEX(connections!$B:$B,ROW())))</f>
        <v>God of Weapons</v>
      </c>
      <c r="Y563">
        <f t="shared" si="240"/>
        <v>898</v>
      </c>
      <c r="Z563">
        <f t="shared" si="241"/>
        <v>334</v>
      </c>
      <c r="AA563" t="str">
        <f t="shared" si="242"/>
        <v>Yes</v>
      </c>
      <c r="AB563" t="str">
        <f t="shared" si="243"/>
        <v>Yes</v>
      </c>
      <c r="AC563">
        <f t="shared" si="244"/>
        <v>1</v>
      </c>
      <c r="AD563">
        <f t="shared" si="245"/>
        <v>0</v>
      </c>
      <c r="AE563" t="str">
        <f t="shared" si="246"/>
        <v/>
      </c>
      <c r="AG563">
        <f t="shared" si="247"/>
        <v>1</v>
      </c>
      <c r="AH563" t="str">
        <f t="shared" si="248"/>
        <v/>
      </c>
      <c r="AI563" t="str">
        <f t="shared" si="249"/>
        <v/>
      </c>
      <c r="AJ563" t="str">
        <f t="shared" si="250"/>
        <v/>
      </c>
      <c r="AK563">
        <f t="shared" si="251"/>
        <v>1.0005630000000001</v>
      </c>
      <c r="AL563" t="str">
        <f>IF($A563="","",INDEX(games!$J:$J,ROW())&amp;"")</f>
        <v/>
      </c>
    </row>
    <row r="564" spans="1:38" x14ac:dyDescent="0.25">
      <c r="A564" t="str">
        <f>IF(TRIM(INDEX(games!$A:$A,ROW()))="","",TRIM(INDEX(games!$A:$A,ROW())))</f>
        <v>Omelet You Cook</v>
      </c>
      <c r="B564">
        <f>IF(OR($A564="",INDEX(games!$B:$B,ROW())=""),"",INDEX(games!$B:$B,ROW()))</f>
        <v>2025</v>
      </c>
      <c r="C564" t="str">
        <f>IF(OR($A564="",INDEX(games!$C:$C,ROW())=""),"",INDEX(games!$C:$C,ROW()))</f>
        <v>Deckbuilder</v>
      </c>
      <c r="D564">
        <f t="shared" si="224"/>
        <v>3</v>
      </c>
      <c r="E564">
        <f t="shared" si="225"/>
        <v>3</v>
      </c>
      <c r="F564">
        <f t="shared" si="226"/>
        <v>20</v>
      </c>
      <c r="G564" t="e">
        <f t="shared" si="227"/>
        <v>#N/A</v>
      </c>
      <c r="H564" t="e">
        <f t="shared" si="228"/>
        <v>#N/A</v>
      </c>
      <c r="I564" t="e">
        <f t="shared" si="229"/>
        <v>#N/A</v>
      </c>
      <c r="J564" t="e">
        <f t="shared" si="230"/>
        <v>#N/A</v>
      </c>
      <c r="K564">
        <f t="shared" si="231"/>
        <v>2025</v>
      </c>
      <c r="L564">
        <f t="shared" si="232"/>
        <v>3.46</v>
      </c>
      <c r="M564" t="e">
        <f t="shared" si="233"/>
        <v>#N/A</v>
      </c>
      <c r="N564" t="e">
        <f t="shared" si="234"/>
        <v>#N/A</v>
      </c>
      <c r="O564">
        <f t="shared" si="235"/>
        <v>3.0005639999999998</v>
      </c>
      <c r="P564" t="str">
        <f>IF(OR($A564="",INDEX(games!$H:$H,ROW())=""),"",INDEX(games!$H:$H,ROW()))</f>
        <v/>
      </c>
      <c r="Q564" t="str">
        <f t="shared" si="236"/>
        <v/>
      </c>
      <c r="T564">
        <f t="shared" si="237"/>
        <v>2019</v>
      </c>
      <c r="U564">
        <f t="shared" si="238"/>
        <v>2025</v>
      </c>
      <c r="V564">
        <f t="shared" si="239"/>
        <v>6</v>
      </c>
      <c r="W564" t="str">
        <f>IF(TRIM(INDEX(connections!$A:$A,ROW()))="","",TRIM(INDEX(connections!$A:$A,ROW())))</f>
        <v>Hades</v>
      </c>
      <c r="X564" t="str">
        <f>IF($W564="","",TRIM(INDEX(connections!$B:$B,ROW())))</f>
        <v>Godbreakers</v>
      </c>
      <c r="Y564">
        <f t="shared" si="240"/>
        <v>359</v>
      </c>
      <c r="Z564">
        <f t="shared" si="241"/>
        <v>335</v>
      </c>
      <c r="AA564" t="str">
        <f t="shared" si="242"/>
        <v>Yes</v>
      </c>
      <c r="AB564" t="str">
        <f t="shared" si="243"/>
        <v>Yes</v>
      </c>
      <c r="AC564">
        <f t="shared" si="244"/>
        <v>1</v>
      </c>
      <c r="AD564">
        <f t="shared" si="245"/>
        <v>0</v>
      </c>
      <c r="AE564" t="str">
        <f t="shared" si="246"/>
        <v/>
      </c>
      <c r="AG564">
        <f t="shared" si="247"/>
        <v>3</v>
      </c>
      <c r="AH564" t="str">
        <f t="shared" si="248"/>
        <v/>
      </c>
      <c r="AI564" t="str">
        <f t="shared" si="249"/>
        <v/>
      </c>
      <c r="AJ564" t="str">
        <f t="shared" si="250"/>
        <v/>
      </c>
      <c r="AK564">
        <f t="shared" si="251"/>
        <v>3.0005639999999998</v>
      </c>
      <c r="AL564" t="str">
        <f>IF($A564="","",INDEX(games!$J:$J,ROW())&amp;"")</f>
        <v/>
      </c>
    </row>
    <row r="565" spans="1:38" x14ac:dyDescent="0.25">
      <c r="A565" t="str">
        <f>IF(TRIM(INDEX(games!$A:$A,ROW()))="","",TRIM(INDEX(games!$A:$A,ROW())))</f>
        <v>One Step From Eden</v>
      </c>
      <c r="B565">
        <f>IF(OR($A565="",INDEX(games!$B:$B,ROW())=""),"",INDEX(games!$B:$B,ROW()))</f>
        <v>2020</v>
      </c>
      <c r="C565" t="str">
        <f>IF(OR($A565="",INDEX(games!$C:$C,ROW())=""),"",INDEX(games!$C:$C,ROW()))</f>
        <v>Action</v>
      </c>
      <c r="D565">
        <f t="shared" si="224"/>
        <v>3</v>
      </c>
      <c r="E565">
        <f t="shared" si="225"/>
        <v>1</v>
      </c>
      <c r="F565">
        <f t="shared" si="226"/>
        <v>21</v>
      </c>
      <c r="G565">
        <f t="shared" si="227"/>
        <v>2020</v>
      </c>
      <c r="H565">
        <f t="shared" si="228"/>
        <v>1.4830000000000001</v>
      </c>
      <c r="I565" t="e">
        <f t="shared" si="229"/>
        <v>#N/A</v>
      </c>
      <c r="J565" t="e">
        <f t="shared" si="230"/>
        <v>#N/A</v>
      </c>
      <c r="K565" t="e">
        <f t="shared" si="231"/>
        <v>#N/A</v>
      </c>
      <c r="L565" t="e">
        <f t="shared" si="232"/>
        <v>#N/A</v>
      </c>
      <c r="M565" t="e">
        <f t="shared" si="233"/>
        <v>#N/A</v>
      </c>
      <c r="N565" t="e">
        <f t="shared" si="234"/>
        <v>#N/A</v>
      </c>
      <c r="O565">
        <f t="shared" si="235"/>
        <v>3.0005649999999999</v>
      </c>
      <c r="P565" t="str">
        <f>IF(OR($A565="",INDEX(games!$H:$H,ROW())=""),"",INDEX(games!$H:$H,ROW()))</f>
        <v>Yes</v>
      </c>
      <c r="Q565">
        <f t="shared" si="236"/>
        <v>3.0005649999999999</v>
      </c>
      <c r="T565">
        <f t="shared" si="237"/>
        <v>2020</v>
      </c>
      <c r="U565">
        <f t="shared" si="238"/>
        <v>2025</v>
      </c>
      <c r="V565">
        <f t="shared" si="239"/>
        <v>5</v>
      </c>
      <c r="W565" t="str">
        <f>IF(TRIM(INDEX(connections!$A:$A,ROW()))="","",TRIM(INDEX(connections!$A:$A,ROW())))</f>
        <v>Risk of Rain 2</v>
      </c>
      <c r="X565" t="str">
        <f>IF($W565="","",TRIM(INDEX(connections!$B:$B,ROW())))</f>
        <v>Godbreakers</v>
      </c>
      <c r="Y565">
        <f t="shared" si="240"/>
        <v>654</v>
      </c>
      <c r="Z565">
        <f t="shared" si="241"/>
        <v>335</v>
      </c>
      <c r="AA565" t="str">
        <f t="shared" si="242"/>
        <v>Yes</v>
      </c>
      <c r="AB565" t="str">
        <f t="shared" si="243"/>
        <v>Yes</v>
      </c>
      <c r="AC565">
        <f t="shared" si="244"/>
        <v>1</v>
      </c>
      <c r="AD565">
        <f t="shared" si="245"/>
        <v>0</v>
      </c>
      <c r="AE565" t="str">
        <f t="shared" si="246"/>
        <v/>
      </c>
      <c r="AG565">
        <f t="shared" si="247"/>
        <v>3</v>
      </c>
      <c r="AH565" t="str">
        <f t="shared" si="248"/>
        <v>Yes</v>
      </c>
      <c r="AI565">
        <f t="shared" si="249"/>
        <v>3</v>
      </c>
      <c r="AJ565">
        <f t="shared" si="250"/>
        <v>3.0005649999999999</v>
      </c>
      <c r="AK565" t="str">
        <f t="shared" si="251"/>
        <v/>
      </c>
      <c r="AL565" t="str">
        <f>IF($A565="","",INDEX(games!$J:$J,ROW())&amp;"")</f>
        <v>https://store.steampowered.com/app/960690/One_Step_From_Eden/</v>
      </c>
    </row>
    <row r="566" spans="1:38" x14ac:dyDescent="0.25">
      <c r="A566" t="str">
        <f>IF(TRIM(INDEX(games!$A:$A,ROW()))="","",TRIM(INDEX(games!$A:$A,ROW())))</f>
        <v>One Way Heroics</v>
      </c>
      <c r="B566">
        <f>IF(OR($A566="",INDEX(games!$B:$B,ROW())=""),"",INDEX(games!$B:$B,ROW()))</f>
        <v>2014</v>
      </c>
      <c r="C566" t="str">
        <f>IF(OR($A566="",INDEX(games!$C:$C,ROW())=""),"",INDEX(games!$C:$C,ROW()))</f>
        <v>Traditional</v>
      </c>
      <c r="D566">
        <f t="shared" si="224"/>
        <v>3</v>
      </c>
      <c r="E566">
        <f t="shared" si="225"/>
        <v>4</v>
      </c>
      <c r="F566">
        <f t="shared" si="226"/>
        <v>22</v>
      </c>
      <c r="G566" t="e">
        <f t="shared" si="227"/>
        <v>#N/A</v>
      </c>
      <c r="H566" t="e">
        <f t="shared" si="228"/>
        <v>#N/A</v>
      </c>
      <c r="I566" t="e">
        <f t="shared" si="229"/>
        <v>#N/A</v>
      </c>
      <c r="J566" t="e">
        <f t="shared" si="230"/>
        <v>#N/A</v>
      </c>
      <c r="K566" t="e">
        <f t="shared" si="231"/>
        <v>#N/A</v>
      </c>
      <c r="L566" t="e">
        <f t="shared" si="232"/>
        <v>#N/A</v>
      </c>
      <c r="M566">
        <f t="shared" si="233"/>
        <v>2014</v>
      </c>
      <c r="N566">
        <f t="shared" si="234"/>
        <v>4.5060000000000002</v>
      </c>
      <c r="O566">
        <f t="shared" si="235"/>
        <v>3.0005660000000001</v>
      </c>
      <c r="P566" t="str">
        <f>IF(OR($A566="",INDEX(games!$H:$H,ROW())=""),"",INDEX(games!$H:$H,ROW()))</f>
        <v>Yes</v>
      </c>
      <c r="Q566">
        <f t="shared" si="236"/>
        <v>3.0005660000000001</v>
      </c>
      <c r="T566">
        <f t="shared" si="237"/>
        <v>2016</v>
      </c>
      <c r="U566">
        <f t="shared" si="238"/>
        <v>2020</v>
      </c>
      <c r="V566">
        <f t="shared" si="239"/>
        <v>4</v>
      </c>
      <c r="W566" t="str">
        <f>IF(TRIM(INDEX(connections!$A:$A,ROW()))="","",TRIM(INDEX(connections!$A:$A,ROW())))</f>
        <v>Enter the Gungeon</v>
      </c>
      <c r="X566" t="str">
        <f>IF($W566="","",TRIM(INDEX(connections!$B:$B,ROW())))</f>
        <v>Going Under</v>
      </c>
      <c r="Y566">
        <f t="shared" si="240"/>
        <v>282</v>
      </c>
      <c r="Z566">
        <f t="shared" si="241"/>
        <v>336</v>
      </c>
      <c r="AA566" t="str">
        <f t="shared" si="242"/>
        <v>Yes</v>
      </c>
      <c r="AB566" t="str">
        <f t="shared" si="243"/>
        <v>Yes</v>
      </c>
      <c r="AC566">
        <f t="shared" si="244"/>
        <v>1</v>
      </c>
      <c r="AD566">
        <f t="shared" si="245"/>
        <v>0</v>
      </c>
      <c r="AE566" t="str">
        <f t="shared" si="246"/>
        <v/>
      </c>
      <c r="AG566">
        <f t="shared" si="247"/>
        <v>3</v>
      </c>
      <c r="AH566" t="str">
        <f t="shared" si="248"/>
        <v>Yes</v>
      </c>
      <c r="AI566">
        <f t="shared" si="249"/>
        <v>3</v>
      </c>
      <c r="AJ566">
        <f t="shared" si="250"/>
        <v>3.0005660000000001</v>
      </c>
      <c r="AK566" t="str">
        <f t="shared" si="251"/>
        <v/>
      </c>
      <c r="AL566" t="str">
        <f>IF($A566="","",INDEX(games!$J:$J,ROW())&amp;"")</f>
        <v>https://store.steampowered.com/app/266210/One_Way_Heroics/</v>
      </c>
    </row>
    <row r="567" spans="1:38" x14ac:dyDescent="0.25">
      <c r="A567" t="str">
        <f>IF(TRIM(INDEX(games!$A:$A,ROW()))="","",TRIM(INDEX(games!$A:$A,ROW())))</f>
        <v>OneBit Adventure</v>
      </c>
      <c r="B567">
        <f>IF(OR($A567="",INDEX(games!$B:$B,ROW())=""),"",INDEX(games!$B:$B,ROW()))</f>
        <v>2019</v>
      </c>
      <c r="C567" t="str">
        <f>IF(OR($A567="",INDEX(games!$C:$C,ROW())=""),"",INDEX(games!$C:$C,ROW()))</f>
        <v>Traditional</v>
      </c>
      <c r="D567">
        <f t="shared" si="224"/>
        <v>1</v>
      </c>
      <c r="E567">
        <f t="shared" si="225"/>
        <v>4</v>
      </c>
      <c r="F567">
        <f t="shared" si="226"/>
        <v>23</v>
      </c>
      <c r="G567" t="e">
        <f t="shared" si="227"/>
        <v>#N/A</v>
      </c>
      <c r="H567" t="e">
        <f t="shared" si="228"/>
        <v>#N/A</v>
      </c>
      <c r="I567" t="e">
        <f t="shared" si="229"/>
        <v>#N/A</v>
      </c>
      <c r="J567" t="e">
        <f t="shared" si="230"/>
        <v>#N/A</v>
      </c>
      <c r="K567" t="e">
        <f t="shared" si="231"/>
        <v>#N/A</v>
      </c>
      <c r="L567" t="e">
        <f t="shared" si="232"/>
        <v>#N/A</v>
      </c>
      <c r="M567">
        <f t="shared" si="233"/>
        <v>2019</v>
      </c>
      <c r="N567">
        <f t="shared" si="234"/>
        <v>4.5289999999999999</v>
      </c>
      <c r="O567">
        <f t="shared" si="235"/>
        <v>1.000567</v>
      </c>
      <c r="P567" t="str">
        <f>IF(OR($A567="",INDEX(games!$H:$H,ROW())=""),"",INDEX(games!$H:$H,ROW()))</f>
        <v>Yes</v>
      </c>
      <c r="Q567">
        <f t="shared" si="236"/>
        <v>1.000567</v>
      </c>
      <c r="T567">
        <f t="shared" si="237"/>
        <v>2019</v>
      </c>
      <c r="U567">
        <f t="shared" si="238"/>
        <v>2020</v>
      </c>
      <c r="V567">
        <f t="shared" si="239"/>
        <v>1</v>
      </c>
      <c r="W567" t="str">
        <f>IF(TRIM(INDEX(connections!$A:$A,ROW()))="","",TRIM(INDEX(connections!$A:$A,ROW())))</f>
        <v>Hades</v>
      </c>
      <c r="X567" t="str">
        <f>IF($W567="","",TRIM(INDEX(connections!$B:$B,ROW())))</f>
        <v>Going Under</v>
      </c>
      <c r="Y567">
        <f t="shared" si="240"/>
        <v>359</v>
      </c>
      <c r="Z567">
        <f t="shared" si="241"/>
        <v>336</v>
      </c>
      <c r="AA567" t="str">
        <f t="shared" si="242"/>
        <v>Yes</v>
      </c>
      <c r="AB567" t="str">
        <f t="shared" si="243"/>
        <v>Yes</v>
      </c>
      <c r="AC567">
        <f t="shared" si="244"/>
        <v>1</v>
      </c>
      <c r="AD567">
        <f t="shared" si="245"/>
        <v>0</v>
      </c>
      <c r="AE567" t="str">
        <f t="shared" si="246"/>
        <v/>
      </c>
      <c r="AG567">
        <f t="shared" si="247"/>
        <v>1</v>
      </c>
      <c r="AH567" t="str">
        <f t="shared" si="248"/>
        <v>Yes</v>
      </c>
      <c r="AI567">
        <f t="shared" si="249"/>
        <v>1</v>
      </c>
      <c r="AJ567">
        <f t="shared" si="250"/>
        <v>1.000567</v>
      </c>
      <c r="AK567" t="str">
        <f t="shared" si="251"/>
        <v/>
      </c>
      <c r="AL567" t="str">
        <f>IF($A567="","",INDEX(games!$J:$J,ROW())&amp;"")</f>
        <v>https://store.steampowered.com/app/1688320/OneBit_Adventure/</v>
      </c>
    </row>
    <row r="568" spans="1:38" x14ac:dyDescent="0.25">
      <c r="A568" t="str">
        <f>IF(TRIM(INDEX(games!$A:$A,ROW()))="","",TRIM(INDEX(games!$A:$A,ROW())))</f>
        <v>Orbital Bullet</v>
      </c>
      <c r="B568">
        <f>IF(OR($A568="",INDEX(games!$B:$B,ROW())=""),"",INDEX(games!$B:$B,ROW()))</f>
        <v>2021</v>
      </c>
      <c r="C568" t="str">
        <f>IF(OR($A568="",INDEX(games!$C:$C,ROW())=""),"",INDEX(games!$C:$C,ROW()))</f>
        <v>Action</v>
      </c>
      <c r="D568">
        <f t="shared" si="224"/>
        <v>0</v>
      </c>
      <c r="E568">
        <f t="shared" si="225"/>
        <v>1</v>
      </c>
      <c r="F568">
        <f t="shared" si="226"/>
        <v>24</v>
      </c>
      <c r="G568">
        <f t="shared" si="227"/>
        <v>2021</v>
      </c>
      <c r="H568">
        <f t="shared" si="228"/>
        <v>1.552</v>
      </c>
      <c r="I568" t="e">
        <f t="shared" si="229"/>
        <v>#N/A</v>
      </c>
      <c r="J568" t="e">
        <f t="shared" si="230"/>
        <v>#N/A</v>
      </c>
      <c r="K568" t="e">
        <f t="shared" si="231"/>
        <v>#N/A</v>
      </c>
      <c r="L568" t="e">
        <f t="shared" si="232"/>
        <v>#N/A</v>
      </c>
      <c r="M568" t="e">
        <f t="shared" si="233"/>
        <v>#N/A</v>
      </c>
      <c r="N568" t="e">
        <f t="shared" si="234"/>
        <v>#N/A</v>
      </c>
      <c r="O568">
        <f t="shared" si="235"/>
        <v>5.6800000000000004E-4</v>
      </c>
      <c r="P568" t="str">
        <f>IF(OR($A568="",INDEX(games!$H:$H,ROW())=""),"",INDEX(games!$H:$H,ROW()))</f>
        <v>Yes</v>
      </c>
      <c r="Q568">
        <f t="shared" si="236"/>
        <v>5.6800000000000004E-4</v>
      </c>
      <c r="T568">
        <f t="shared" si="237"/>
        <v>2008</v>
      </c>
      <c r="U568">
        <f t="shared" si="238"/>
        <v>2020</v>
      </c>
      <c r="V568">
        <f t="shared" si="239"/>
        <v>12</v>
      </c>
      <c r="W568" t="str">
        <f>IF(TRIM(INDEX(connections!$A:$A,ROW()))="","",TRIM(INDEX(connections!$A:$A,ROW())))</f>
        <v>Spelunky Classic</v>
      </c>
      <c r="X568" t="str">
        <f>IF($W568="","",TRIM(INDEX(connections!$B:$B,ROW())))</f>
        <v>Going Under</v>
      </c>
      <c r="Y568">
        <f t="shared" si="240"/>
        <v>763</v>
      </c>
      <c r="Z568">
        <f t="shared" si="241"/>
        <v>336</v>
      </c>
      <c r="AA568" t="str">
        <f t="shared" si="242"/>
        <v>Yes</v>
      </c>
      <c r="AB568" t="str">
        <f t="shared" si="243"/>
        <v>Yes</v>
      </c>
      <c r="AC568">
        <f t="shared" si="244"/>
        <v>1</v>
      </c>
      <c r="AD568">
        <f t="shared" si="245"/>
        <v>0</v>
      </c>
      <c r="AE568" t="str">
        <f t="shared" si="246"/>
        <v/>
      </c>
      <c r="AG568">
        <f t="shared" si="247"/>
        <v>0</v>
      </c>
      <c r="AH568" t="str">
        <f t="shared" si="248"/>
        <v/>
      </c>
      <c r="AI568" t="str">
        <f t="shared" si="249"/>
        <v/>
      </c>
      <c r="AJ568" t="str">
        <f t="shared" si="250"/>
        <v/>
      </c>
      <c r="AK568" t="str">
        <f t="shared" si="251"/>
        <v/>
      </c>
      <c r="AL568" t="str">
        <f>IF($A568="","",INDEX(games!$J:$J,ROW())&amp;"")</f>
        <v>https://store.steampowered.com/app/1167680/Orbital_Bullet__The_360_Roguelite/</v>
      </c>
    </row>
    <row r="569" spans="1:38" x14ac:dyDescent="0.25">
      <c r="A569" t="str">
        <f>IF(TRIM(INDEX(games!$A:$A,ROW()))="","",TRIM(INDEX(games!$A:$A,ROW())))</f>
        <v>Order Automatica</v>
      </c>
      <c r="B569">
        <f>IF(OR($A569="",INDEX(games!$B:$B,ROW())=""),"",INDEX(games!$B:$B,ROW()))</f>
        <v>2026</v>
      </c>
      <c r="C569" t="str">
        <f>IF(OR($A569="",INDEX(games!$C:$C,ROW())=""),"",INDEX(games!$C:$C,ROW()))</f>
        <v>Deckbuilder</v>
      </c>
      <c r="D569">
        <f t="shared" si="224"/>
        <v>5</v>
      </c>
      <c r="E569">
        <f t="shared" si="225"/>
        <v>3</v>
      </c>
      <c r="F569">
        <f t="shared" si="226"/>
        <v>25</v>
      </c>
      <c r="G569" t="e">
        <f t="shared" si="227"/>
        <v>#N/A</v>
      </c>
      <c r="H569" t="e">
        <f t="shared" si="228"/>
        <v>#N/A</v>
      </c>
      <c r="I569" t="e">
        <f t="shared" si="229"/>
        <v>#N/A</v>
      </c>
      <c r="J569" t="e">
        <f t="shared" si="230"/>
        <v>#N/A</v>
      </c>
      <c r="K569">
        <f t="shared" si="231"/>
        <v>2026</v>
      </c>
      <c r="L569">
        <f t="shared" si="232"/>
        <v>3.5750000000000002</v>
      </c>
      <c r="M569" t="e">
        <f t="shared" si="233"/>
        <v>#N/A</v>
      </c>
      <c r="N569" t="e">
        <f t="shared" si="234"/>
        <v>#N/A</v>
      </c>
      <c r="O569">
        <f t="shared" si="235"/>
        <v>5.0005689999999996</v>
      </c>
      <c r="P569" t="str">
        <f>IF(OR($A569="",INDEX(games!$H:$H,ROW())=""),"",INDEX(games!$H:$H,ROW()))</f>
        <v/>
      </c>
      <c r="Q569" t="str">
        <f t="shared" si="236"/>
        <v/>
      </c>
      <c r="T569">
        <f t="shared" si="237"/>
        <v>2011</v>
      </c>
      <c r="U569">
        <f t="shared" si="238"/>
        <v>2020</v>
      </c>
      <c r="V569">
        <f t="shared" si="239"/>
        <v>9</v>
      </c>
      <c r="W569" t="str">
        <f>IF(TRIM(INDEX(connections!$A:$A,ROW()))="","",TRIM(INDEX(connections!$A:$A,ROW())))</f>
        <v>The Binding of Isaac</v>
      </c>
      <c r="X569" t="str">
        <f>IF($W569="","",TRIM(INDEX(connections!$B:$B,ROW())))</f>
        <v>Going Under</v>
      </c>
      <c r="Y569">
        <f t="shared" si="240"/>
        <v>824</v>
      </c>
      <c r="Z569">
        <f t="shared" si="241"/>
        <v>336</v>
      </c>
      <c r="AA569" t="str">
        <f t="shared" si="242"/>
        <v>Yes</v>
      </c>
      <c r="AB569" t="str">
        <f t="shared" si="243"/>
        <v>Yes</v>
      </c>
      <c r="AC569">
        <f t="shared" si="244"/>
        <v>1</v>
      </c>
      <c r="AD569">
        <f t="shared" si="245"/>
        <v>0</v>
      </c>
      <c r="AE569" t="str">
        <f t="shared" si="246"/>
        <v/>
      </c>
      <c r="AG569">
        <f t="shared" si="247"/>
        <v>4</v>
      </c>
      <c r="AH569" t="str">
        <f t="shared" si="248"/>
        <v/>
      </c>
      <c r="AI569" t="str">
        <f t="shared" si="249"/>
        <v/>
      </c>
      <c r="AJ569" t="str">
        <f t="shared" si="250"/>
        <v/>
      </c>
      <c r="AK569">
        <f t="shared" si="251"/>
        <v>4.0005689999999996</v>
      </c>
      <c r="AL569" t="str">
        <f>IF($A569="","",INDEX(games!$J:$J,ROW())&amp;"")</f>
        <v>https://store.steampowered.com/app/2105840/Order_Automatica/</v>
      </c>
    </row>
    <row r="570" spans="1:38" x14ac:dyDescent="0.25">
      <c r="A570" t="str">
        <f>IF(TRIM(INDEX(games!$A:$A,ROW()))="","",TRIM(INDEX(games!$A:$A,ROW())))</f>
        <v>OTXO</v>
      </c>
      <c r="B570">
        <f>IF(OR($A570="",INDEX(games!$B:$B,ROW())=""),"",INDEX(games!$B:$B,ROW()))</f>
        <v>2023</v>
      </c>
      <c r="C570" t="str">
        <f>IF(OR($A570="",INDEX(games!$C:$C,ROW())=""),"",INDEX(games!$C:$C,ROW()))</f>
        <v>Action</v>
      </c>
      <c r="D570">
        <f t="shared" si="224"/>
        <v>0</v>
      </c>
      <c r="E570">
        <f t="shared" si="225"/>
        <v>1</v>
      </c>
      <c r="F570">
        <f t="shared" si="226"/>
        <v>26</v>
      </c>
      <c r="G570">
        <f t="shared" si="227"/>
        <v>2023</v>
      </c>
      <c r="H570">
        <f t="shared" si="228"/>
        <v>1.5979999999999999</v>
      </c>
      <c r="I570" t="e">
        <f t="shared" si="229"/>
        <v>#N/A</v>
      </c>
      <c r="J570" t="e">
        <f t="shared" si="230"/>
        <v>#N/A</v>
      </c>
      <c r="K570" t="e">
        <f t="shared" si="231"/>
        <v>#N/A</v>
      </c>
      <c r="L570" t="e">
        <f t="shared" si="232"/>
        <v>#N/A</v>
      </c>
      <c r="M570" t="e">
        <f t="shared" si="233"/>
        <v>#N/A</v>
      </c>
      <c r="N570" t="e">
        <f t="shared" si="234"/>
        <v>#N/A</v>
      </c>
      <c r="O570">
        <f t="shared" si="235"/>
        <v>5.6999999999999998E-4</v>
      </c>
      <c r="P570" t="str">
        <f>IF(OR($A570="",INDEX(games!$H:$H,ROW())=""),"",INDEX(games!$H:$H,ROW()))</f>
        <v>Yes</v>
      </c>
      <c r="Q570">
        <f t="shared" si="236"/>
        <v>5.6999999999999998E-4</v>
      </c>
      <c r="T570">
        <f t="shared" si="237"/>
        <v>2006</v>
      </c>
      <c r="U570">
        <f t="shared" si="238"/>
        <v>2014</v>
      </c>
      <c r="V570">
        <f t="shared" si="239"/>
        <v>8</v>
      </c>
      <c r="W570" t="str">
        <f>IF(TRIM(INDEX(connections!$A:$A,ROW()))="","",TRIM(INDEX(connections!$A:$A,ROW())))</f>
        <v>Dungeon Crawl Stone Soup</v>
      </c>
      <c r="X570" t="str">
        <f>IF($W570="","",TRIM(INDEX(connections!$B:$B,ROW())))</f>
        <v>Golden Krone Hotel</v>
      </c>
      <c r="Y570">
        <f t="shared" si="240"/>
        <v>257</v>
      </c>
      <c r="Z570">
        <f t="shared" si="241"/>
        <v>337</v>
      </c>
      <c r="AA570" t="str">
        <f t="shared" si="242"/>
        <v>Yes</v>
      </c>
      <c r="AB570" t="str">
        <f t="shared" si="243"/>
        <v>Yes</v>
      </c>
      <c r="AC570">
        <f t="shared" si="244"/>
        <v>1</v>
      </c>
      <c r="AD570">
        <f t="shared" si="245"/>
        <v>0</v>
      </c>
      <c r="AE570" t="str">
        <f t="shared" si="246"/>
        <v/>
      </c>
      <c r="AG570">
        <f t="shared" si="247"/>
        <v>0</v>
      </c>
      <c r="AH570" t="str">
        <f t="shared" si="248"/>
        <v/>
      </c>
      <c r="AI570" t="str">
        <f t="shared" si="249"/>
        <v/>
      </c>
      <c r="AJ570" t="str">
        <f t="shared" si="250"/>
        <v/>
      </c>
      <c r="AK570" t="str">
        <f t="shared" si="251"/>
        <v/>
      </c>
      <c r="AL570" t="str">
        <f>IF($A570="","",INDEX(games!$J:$J,ROW())&amp;"")</f>
        <v>https://store.steampowered.com/app/1608640/OTXO/</v>
      </c>
    </row>
    <row r="571" spans="1:38" x14ac:dyDescent="0.25">
      <c r="A571" t="str">
        <f>IF(TRIM(INDEX(games!$A:$A,ROW()))="","",TRIM(INDEX(games!$A:$A,ROW())))</f>
        <v>Our Darker Purpose</v>
      </c>
      <c r="B571">
        <f>IF(OR($A571="",INDEX(games!$B:$B,ROW())=""),"",INDEX(games!$B:$B,ROW()))</f>
        <v>2014</v>
      </c>
      <c r="C571" t="str">
        <f>IF(OR($A571="",INDEX(games!$C:$C,ROW())=""),"",INDEX(games!$C:$C,ROW()))</f>
        <v>Action</v>
      </c>
      <c r="D571">
        <f t="shared" si="224"/>
        <v>4</v>
      </c>
      <c r="E571">
        <f t="shared" si="225"/>
        <v>1</v>
      </c>
      <c r="F571">
        <f t="shared" si="226"/>
        <v>27</v>
      </c>
      <c r="G571">
        <f t="shared" si="227"/>
        <v>2014</v>
      </c>
      <c r="H571">
        <f t="shared" si="228"/>
        <v>1.621</v>
      </c>
      <c r="I571" t="e">
        <f t="shared" si="229"/>
        <v>#N/A</v>
      </c>
      <c r="J571" t="e">
        <f t="shared" si="230"/>
        <v>#N/A</v>
      </c>
      <c r="K571" t="e">
        <f t="shared" si="231"/>
        <v>#N/A</v>
      </c>
      <c r="L571" t="e">
        <f t="shared" si="232"/>
        <v>#N/A</v>
      </c>
      <c r="M571" t="e">
        <f t="shared" si="233"/>
        <v>#N/A</v>
      </c>
      <c r="N571" t="e">
        <f t="shared" si="234"/>
        <v>#N/A</v>
      </c>
      <c r="O571">
        <f t="shared" si="235"/>
        <v>4.0005709999999999</v>
      </c>
      <c r="P571" t="str">
        <f>IF(OR($A571="",INDEX(games!$H:$H,ROW())=""),"",INDEX(games!$H:$H,ROW()))</f>
        <v/>
      </c>
      <c r="Q571" t="str">
        <f t="shared" si="236"/>
        <v/>
      </c>
      <c r="T571">
        <f t="shared" si="237"/>
        <v>1980</v>
      </c>
      <c r="U571">
        <f t="shared" si="238"/>
        <v>2020</v>
      </c>
      <c r="V571">
        <f t="shared" si="239"/>
        <v>40</v>
      </c>
      <c r="W571" t="str">
        <f>IF(TRIM(INDEX(connections!$A:$A,ROW()))="","",TRIM(INDEX(connections!$A:$A,ROW())))</f>
        <v>Rogue</v>
      </c>
      <c r="X571" t="str">
        <f>IF($W571="","",TRIM(INDEX(connections!$B:$B,ROW())))</f>
        <v>Golden Light</v>
      </c>
      <c r="Y571">
        <f t="shared" si="240"/>
        <v>659</v>
      </c>
      <c r="Z571">
        <f t="shared" si="241"/>
        <v>338</v>
      </c>
      <c r="AA571" t="str">
        <f t="shared" si="242"/>
        <v>Yes</v>
      </c>
      <c r="AB571" t="str">
        <f t="shared" si="243"/>
        <v>Yes</v>
      </c>
      <c r="AC571">
        <f t="shared" si="244"/>
        <v>1</v>
      </c>
      <c r="AD571">
        <f t="shared" si="245"/>
        <v>1</v>
      </c>
      <c r="AE571" t="str">
        <f t="shared" si="246"/>
        <v/>
      </c>
      <c r="AG571">
        <f t="shared" si="247"/>
        <v>4</v>
      </c>
      <c r="AH571" t="str">
        <f t="shared" si="248"/>
        <v/>
      </c>
      <c r="AI571" t="str">
        <f t="shared" si="249"/>
        <v/>
      </c>
      <c r="AJ571" t="str">
        <f t="shared" si="250"/>
        <v/>
      </c>
      <c r="AK571">
        <f t="shared" si="251"/>
        <v>4.0005709999999999</v>
      </c>
      <c r="AL571" t="str">
        <f>IF($A571="","",INDEX(games!$J:$J,ROW())&amp;"")</f>
        <v>https://store.steampowered.com/app/262790/Our_Darker_Purpose/</v>
      </c>
    </row>
    <row r="572" spans="1:38" x14ac:dyDescent="0.25">
      <c r="A572" t="str">
        <f>IF(TRIM(INDEX(games!$A:$A,ROW()))="","",TRIM(INDEX(games!$A:$A,ROW())))</f>
        <v>Overlooting</v>
      </c>
      <c r="B572">
        <f>IF(OR($A572="",INDEX(games!$B:$B,ROW())=""),"",INDEX(games!$B:$B,ROW()))</f>
        <v>2025</v>
      </c>
      <c r="C572" t="str">
        <f>IF(OR($A572="",INDEX(games!$C:$C,ROW())=""),"",INDEX(games!$C:$C,ROW()))</f>
        <v>Strategy</v>
      </c>
      <c r="D572">
        <f t="shared" si="224"/>
        <v>0</v>
      </c>
      <c r="E572">
        <f t="shared" si="225"/>
        <v>2</v>
      </c>
      <c r="F572">
        <f t="shared" si="226"/>
        <v>28</v>
      </c>
      <c r="G572" t="e">
        <f t="shared" si="227"/>
        <v>#N/A</v>
      </c>
      <c r="H572" t="e">
        <f t="shared" si="228"/>
        <v>#N/A</v>
      </c>
      <c r="I572">
        <f t="shared" si="229"/>
        <v>2025</v>
      </c>
      <c r="J572">
        <f t="shared" si="230"/>
        <v>2.6440000000000001</v>
      </c>
      <c r="K572" t="e">
        <f t="shared" si="231"/>
        <v>#N/A</v>
      </c>
      <c r="L572" t="e">
        <f t="shared" si="232"/>
        <v>#N/A</v>
      </c>
      <c r="M572" t="e">
        <f t="shared" si="233"/>
        <v>#N/A</v>
      </c>
      <c r="N572" t="e">
        <f t="shared" si="234"/>
        <v>#N/A</v>
      </c>
      <c r="O572">
        <f t="shared" si="235"/>
        <v>5.7200000000000003E-4</v>
      </c>
      <c r="P572" t="str">
        <f>IF(OR($A572="",INDEX(games!$H:$H,ROW())=""),"",INDEX(games!$H:$H,ROW()))</f>
        <v>Yes</v>
      </c>
      <c r="Q572">
        <f t="shared" si="236"/>
        <v>5.7200000000000003E-4</v>
      </c>
      <c r="T572">
        <f t="shared" si="237"/>
        <v>2011</v>
      </c>
      <c r="U572">
        <f t="shared" si="238"/>
        <v>2020</v>
      </c>
      <c r="V572">
        <f t="shared" si="239"/>
        <v>9</v>
      </c>
      <c r="W572" t="str">
        <f>IF(TRIM(INDEX(connections!$A:$A,ROW()))="","",TRIM(INDEX(connections!$A:$A,ROW())))</f>
        <v>The Binding of Isaac</v>
      </c>
      <c r="X572" t="str">
        <f>IF($W572="","",TRIM(INDEX(connections!$B:$B,ROW())))</f>
        <v>Golden Light</v>
      </c>
      <c r="Y572">
        <f t="shared" si="240"/>
        <v>824</v>
      </c>
      <c r="Z572">
        <f t="shared" si="241"/>
        <v>338</v>
      </c>
      <c r="AA572" t="str">
        <f t="shared" si="242"/>
        <v>Yes</v>
      </c>
      <c r="AB572" t="str">
        <f t="shared" si="243"/>
        <v>Yes</v>
      </c>
      <c r="AC572">
        <f t="shared" si="244"/>
        <v>1</v>
      </c>
      <c r="AD572">
        <f t="shared" si="245"/>
        <v>0</v>
      </c>
      <c r="AE572" t="str">
        <f t="shared" si="246"/>
        <v/>
      </c>
      <c r="AG572">
        <f t="shared" si="247"/>
        <v>0</v>
      </c>
      <c r="AH572" t="str">
        <f t="shared" si="248"/>
        <v/>
      </c>
      <c r="AI572" t="str">
        <f t="shared" si="249"/>
        <v/>
      </c>
      <c r="AJ572" t="str">
        <f t="shared" si="250"/>
        <v/>
      </c>
      <c r="AK572" t="str">
        <f t="shared" si="251"/>
        <v/>
      </c>
      <c r="AL572" t="str">
        <f>IF($A572="","",INDEX(games!$J:$J,ROW())&amp;"")</f>
        <v>https://store.steampowered.com/app/3410180/Overlooting/</v>
      </c>
    </row>
    <row r="573" spans="1:38" x14ac:dyDescent="0.25">
      <c r="A573" t="str">
        <f>IF(TRIM(INDEX(games!$A:$A,ROW()))="","",TRIM(INDEX(games!$A:$A,ROW())))</f>
        <v>Overworld</v>
      </c>
      <c r="B573">
        <f>IF(OR($A573="",INDEX(games!$B:$B,ROW())=""),"",INDEX(games!$B:$B,ROW()))</f>
        <v>2022</v>
      </c>
      <c r="C573" t="str">
        <f>IF(OR($A573="",INDEX(games!$C:$C,ROW())=""),"",INDEX(games!$C:$C,ROW()))</f>
        <v>Traditional</v>
      </c>
      <c r="D573">
        <f t="shared" si="224"/>
        <v>1</v>
      </c>
      <c r="E573">
        <f t="shared" si="225"/>
        <v>4</v>
      </c>
      <c r="F573">
        <f t="shared" si="226"/>
        <v>29</v>
      </c>
      <c r="G573" t="e">
        <f t="shared" si="227"/>
        <v>#N/A</v>
      </c>
      <c r="H573" t="e">
        <f t="shared" si="228"/>
        <v>#N/A</v>
      </c>
      <c r="I573" t="e">
        <f t="shared" si="229"/>
        <v>#N/A</v>
      </c>
      <c r="J573" t="e">
        <f t="shared" si="230"/>
        <v>#N/A</v>
      </c>
      <c r="K573" t="e">
        <f t="shared" si="231"/>
        <v>#N/A</v>
      </c>
      <c r="L573" t="e">
        <f t="shared" si="232"/>
        <v>#N/A</v>
      </c>
      <c r="M573">
        <f t="shared" si="233"/>
        <v>2022</v>
      </c>
      <c r="N573">
        <f t="shared" si="234"/>
        <v>4.6669999999999998</v>
      </c>
      <c r="O573">
        <f t="shared" si="235"/>
        <v>1.0005729999999999</v>
      </c>
      <c r="P573" t="str">
        <f>IF(OR($A573="",INDEX(games!$H:$H,ROW())=""),"",INDEX(games!$H:$H,ROW()))</f>
        <v>Yes</v>
      </c>
      <c r="Q573">
        <f t="shared" si="236"/>
        <v>1.0005729999999999</v>
      </c>
      <c r="T573">
        <f t="shared" si="237"/>
        <v>2017</v>
      </c>
      <c r="U573">
        <f t="shared" si="238"/>
        <v>2022</v>
      </c>
      <c r="V573">
        <f t="shared" si="239"/>
        <v>5</v>
      </c>
      <c r="W573" t="str">
        <f>IF(TRIM(INDEX(connections!$A:$A,ROW()))="","",TRIM(INDEX(connections!$A:$A,ROW())))</f>
        <v>Slay the Spire</v>
      </c>
      <c r="X573" t="str">
        <f>IF($W573="","",TRIM(INDEX(connections!$B:$B,ROW())))</f>
        <v>Golfie</v>
      </c>
      <c r="Y573">
        <f t="shared" si="240"/>
        <v>735</v>
      </c>
      <c r="Z573">
        <f t="shared" si="241"/>
        <v>339</v>
      </c>
      <c r="AA573" t="str">
        <f t="shared" si="242"/>
        <v>Yes</v>
      </c>
      <c r="AB573" t="str">
        <f t="shared" si="243"/>
        <v>Yes</v>
      </c>
      <c r="AC573">
        <f t="shared" si="244"/>
        <v>1</v>
      </c>
      <c r="AD573">
        <f t="shared" si="245"/>
        <v>1</v>
      </c>
      <c r="AE573" t="str">
        <f t="shared" si="246"/>
        <v/>
      </c>
      <c r="AG573">
        <f t="shared" si="247"/>
        <v>1</v>
      </c>
      <c r="AH573" t="str">
        <f t="shared" si="248"/>
        <v>Yes</v>
      </c>
      <c r="AI573">
        <f t="shared" si="249"/>
        <v>1</v>
      </c>
      <c r="AJ573">
        <f t="shared" si="250"/>
        <v>1.0005729999999999</v>
      </c>
      <c r="AK573" t="str">
        <f t="shared" si="251"/>
        <v/>
      </c>
      <c r="AL573" t="str">
        <f>IF($A573="","",INDEX(games!$J:$J,ROW())&amp;"")</f>
        <v/>
      </c>
    </row>
    <row r="574" spans="1:38" x14ac:dyDescent="0.25">
      <c r="A574" t="str">
        <f>IF(TRIM(INDEX(games!$A:$A,ROW()))="","",TRIM(INDEX(games!$A:$A,ROW())))</f>
        <v>Pairs &amp; Perils</v>
      </c>
      <c r="B574">
        <f>IF(OR($A574="",INDEX(games!$B:$B,ROW())=""),"",INDEX(games!$B:$B,ROW()))</f>
        <v>2025</v>
      </c>
      <c r="C574" t="str">
        <f>IF(OR($A574="",INDEX(games!$C:$C,ROW())=""),"",INDEX(games!$C:$C,ROW()))</f>
        <v>Deckbuilder</v>
      </c>
      <c r="D574">
        <f t="shared" si="224"/>
        <v>1</v>
      </c>
      <c r="E574">
        <f t="shared" si="225"/>
        <v>3</v>
      </c>
      <c r="F574">
        <f t="shared" si="226"/>
        <v>30</v>
      </c>
      <c r="G574" t="e">
        <f t="shared" si="227"/>
        <v>#N/A</v>
      </c>
      <c r="H574" t="e">
        <f t="shared" si="228"/>
        <v>#N/A</v>
      </c>
      <c r="I574" t="e">
        <f t="shared" si="229"/>
        <v>#N/A</v>
      </c>
      <c r="J574" t="e">
        <f t="shared" si="230"/>
        <v>#N/A</v>
      </c>
      <c r="K574">
        <f t="shared" si="231"/>
        <v>2025</v>
      </c>
      <c r="L574">
        <f t="shared" si="232"/>
        <v>3.69</v>
      </c>
      <c r="M574" t="e">
        <f t="shared" si="233"/>
        <v>#N/A</v>
      </c>
      <c r="N574" t="e">
        <f t="shared" si="234"/>
        <v>#N/A</v>
      </c>
      <c r="O574">
        <f t="shared" si="235"/>
        <v>1.0005740000000001</v>
      </c>
      <c r="P574" t="str">
        <f>IF(OR($A574="",INDEX(games!$H:$H,ROW())=""),"",INDEX(games!$H:$H,ROW()))</f>
        <v>Yes</v>
      </c>
      <c r="Q574">
        <f t="shared" si="236"/>
        <v>1.0005740000000001</v>
      </c>
      <c r="T574">
        <f t="shared" si="237"/>
        <v>2015</v>
      </c>
      <c r="U574">
        <f t="shared" si="238"/>
        <v>2016</v>
      </c>
      <c r="V574">
        <f t="shared" si="239"/>
        <v>1</v>
      </c>
      <c r="W574" t="str">
        <f>IF(TRIM(INDEX(connections!$A:$A,ROW()))="","",TRIM(INDEX(connections!$A:$A,ROW())))</f>
        <v>Downwell</v>
      </c>
      <c r="X574" t="str">
        <f>IF($W574="","",TRIM(INDEX(connections!$B:$B,ROW())))</f>
        <v>GoNNER</v>
      </c>
      <c r="Y574">
        <f t="shared" si="240"/>
        <v>244</v>
      </c>
      <c r="Z574">
        <f t="shared" si="241"/>
        <v>340</v>
      </c>
      <c r="AA574" t="str">
        <f t="shared" si="242"/>
        <v>Yes</v>
      </c>
      <c r="AB574" t="str">
        <f t="shared" si="243"/>
        <v>Yes</v>
      </c>
      <c r="AC574">
        <f t="shared" si="244"/>
        <v>1</v>
      </c>
      <c r="AD574">
        <f t="shared" si="245"/>
        <v>0</v>
      </c>
      <c r="AE574" t="str">
        <f t="shared" si="246"/>
        <v/>
      </c>
      <c r="AG574">
        <f t="shared" si="247"/>
        <v>1</v>
      </c>
      <c r="AH574" t="str">
        <f t="shared" si="248"/>
        <v>Yes</v>
      </c>
      <c r="AI574">
        <f t="shared" si="249"/>
        <v>1</v>
      </c>
      <c r="AJ574">
        <f t="shared" si="250"/>
        <v>1.0005740000000001</v>
      </c>
      <c r="AK574" t="str">
        <f t="shared" si="251"/>
        <v/>
      </c>
      <c r="AL574" t="str">
        <f>IF($A574="","",INDEX(games!$J:$J,ROW())&amp;"")</f>
        <v>https://store.steampowered.com/app/3179860/Pairs__Perils/</v>
      </c>
    </row>
    <row r="575" spans="1:38" x14ac:dyDescent="0.25">
      <c r="A575" t="str">
        <f>IF(TRIM(INDEX(games!$A:$A,ROW()))="","",TRIM(INDEX(games!$A:$A,ROW())))</f>
        <v>Paper Animal Adventure</v>
      </c>
      <c r="B575">
        <f>IF(OR($A575="",INDEX(games!$B:$B,ROW())=""),"",INDEX(games!$B:$B,ROW()))</f>
        <v>2025</v>
      </c>
      <c r="C575" t="str">
        <f>IF(OR($A575="",INDEX(games!$C:$C,ROW())=""),"",INDEX(games!$C:$C,ROW()))</f>
        <v>Traditional</v>
      </c>
      <c r="D575">
        <f t="shared" si="224"/>
        <v>1</v>
      </c>
      <c r="E575">
        <f t="shared" si="225"/>
        <v>4</v>
      </c>
      <c r="F575">
        <f t="shared" si="226"/>
        <v>31</v>
      </c>
      <c r="G575" t="e">
        <f t="shared" si="227"/>
        <v>#N/A</v>
      </c>
      <c r="H575" t="e">
        <f t="shared" si="228"/>
        <v>#N/A</v>
      </c>
      <c r="I575" t="e">
        <f t="shared" si="229"/>
        <v>#N/A</v>
      </c>
      <c r="J575" t="e">
        <f t="shared" si="230"/>
        <v>#N/A</v>
      </c>
      <c r="K575" t="e">
        <f t="shared" si="231"/>
        <v>#N/A</v>
      </c>
      <c r="L575" t="e">
        <f t="shared" si="232"/>
        <v>#N/A</v>
      </c>
      <c r="M575">
        <f t="shared" si="233"/>
        <v>2025</v>
      </c>
      <c r="N575">
        <f t="shared" si="234"/>
        <v>4.7130000000000001</v>
      </c>
      <c r="O575">
        <f t="shared" si="235"/>
        <v>1.000575</v>
      </c>
      <c r="P575" t="str">
        <f>IF(OR($A575="",INDEX(games!$H:$H,ROW())=""),"",INDEX(games!$H:$H,ROW()))</f>
        <v/>
      </c>
      <c r="Q575" t="str">
        <f t="shared" si="236"/>
        <v/>
      </c>
      <c r="T575">
        <f t="shared" si="237"/>
        <v>2016</v>
      </c>
      <c r="U575">
        <f t="shared" si="238"/>
        <v>2016</v>
      </c>
      <c r="V575">
        <f t="shared" si="239"/>
        <v>0</v>
      </c>
      <c r="W575" t="str">
        <f>IF(TRIM(INDEX(connections!$A:$A,ROW()))="","",TRIM(INDEX(connections!$A:$A,ROW())))</f>
        <v>Enter the Gungeon</v>
      </c>
      <c r="X575" t="str">
        <f>IF($W575="","",TRIM(INDEX(connections!$B:$B,ROW())))</f>
        <v>GoNNER</v>
      </c>
      <c r="Y575">
        <f t="shared" si="240"/>
        <v>282</v>
      </c>
      <c r="Z575">
        <f t="shared" si="241"/>
        <v>340</v>
      </c>
      <c r="AA575" t="str">
        <f t="shared" si="242"/>
        <v>Yes</v>
      </c>
      <c r="AB575" t="str">
        <f t="shared" si="243"/>
        <v>Yes</v>
      </c>
      <c r="AC575">
        <f t="shared" si="244"/>
        <v>1</v>
      </c>
      <c r="AD575">
        <f t="shared" si="245"/>
        <v>0</v>
      </c>
      <c r="AE575" t="str">
        <f t="shared" si="246"/>
        <v/>
      </c>
      <c r="AG575">
        <f t="shared" si="247"/>
        <v>1</v>
      </c>
      <c r="AH575" t="str">
        <f t="shared" si="248"/>
        <v/>
      </c>
      <c r="AI575" t="str">
        <f t="shared" si="249"/>
        <v/>
      </c>
      <c r="AJ575" t="str">
        <f t="shared" si="250"/>
        <v/>
      </c>
      <c r="AK575">
        <f t="shared" si="251"/>
        <v>1.000575</v>
      </c>
      <c r="AL575" t="str">
        <f>IF($A575="","",INDEX(games!$J:$J,ROW())&amp;"")</f>
        <v/>
      </c>
    </row>
    <row r="576" spans="1:38" x14ac:dyDescent="0.25">
      <c r="A576" t="str">
        <f>IF(TRIM(INDEX(games!$A:$A,ROW()))="","",TRIM(INDEX(games!$A:$A,ROW())))</f>
        <v>Paper Planet</v>
      </c>
      <c r="B576">
        <f>IF(OR($A576="",INDEX(games!$B:$B,ROW())=""),"",INDEX(games!$B:$B,ROW()))</f>
        <v>2023</v>
      </c>
      <c r="C576" t="str">
        <f>IF(OR($A576="",INDEX(games!$C:$C,ROW())=""),"",INDEX(games!$C:$C,ROW()))</f>
        <v>Action</v>
      </c>
      <c r="D576">
        <f t="shared" si="224"/>
        <v>1</v>
      </c>
      <c r="E576">
        <f t="shared" si="225"/>
        <v>1</v>
      </c>
      <c r="F576">
        <f t="shared" si="226"/>
        <v>32</v>
      </c>
      <c r="G576">
        <f t="shared" si="227"/>
        <v>2023</v>
      </c>
      <c r="H576">
        <f t="shared" si="228"/>
        <v>1.736</v>
      </c>
      <c r="I576" t="e">
        <f t="shared" si="229"/>
        <v>#N/A</v>
      </c>
      <c r="J576" t="e">
        <f t="shared" si="230"/>
        <v>#N/A</v>
      </c>
      <c r="K576" t="e">
        <f t="shared" si="231"/>
        <v>#N/A</v>
      </c>
      <c r="L576" t="e">
        <f t="shared" si="232"/>
        <v>#N/A</v>
      </c>
      <c r="M576" t="e">
        <f t="shared" si="233"/>
        <v>#N/A</v>
      </c>
      <c r="N576" t="e">
        <f t="shared" si="234"/>
        <v>#N/A</v>
      </c>
      <c r="O576">
        <f t="shared" si="235"/>
        <v>1.0005759999999999</v>
      </c>
      <c r="P576" t="str">
        <f>IF(OR($A576="",INDEX(games!$H:$H,ROW())=""),"",INDEX(games!$H:$H,ROW()))</f>
        <v>Yes</v>
      </c>
      <c r="Q576">
        <f t="shared" si="236"/>
        <v>1.0005759999999999</v>
      </c>
      <c r="T576">
        <f t="shared" si="237"/>
        <v>2015</v>
      </c>
      <c r="U576">
        <f t="shared" si="238"/>
        <v>2016</v>
      </c>
      <c r="V576">
        <f t="shared" si="239"/>
        <v>1</v>
      </c>
      <c r="W576" t="str">
        <f>IF(TRIM(INDEX(connections!$A:$A,ROW()))="","",TRIM(INDEX(connections!$A:$A,ROW())))</f>
        <v>Nuclear Throne</v>
      </c>
      <c r="X576" t="str">
        <f>IF($W576="","",TRIM(INDEX(connections!$B:$B,ROW())))</f>
        <v>GoNNER</v>
      </c>
      <c r="Y576">
        <f t="shared" si="240"/>
        <v>549</v>
      </c>
      <c r="Z576">
        <f t="shared" si="241"/>
        <v>340</v>
      </c>
      <c r="AA576" t="str">
        <f t="shared" si="242"/>
        <v>Yes</v>
      </c>
      <c r="AB576" t="str">
        <f t="shared" si="243"/>
        <v>Yes</v>
      </c>
      <c r="AC576">
        <f t="shared" si="244"/>
        <v>1</v>
      </c>
      <c r="AD576">
        <f t="shared" si="245"/>
        <v>0</v>
      </c>
      <c r="AE576" t="str">
        <f t="shared" si="246"/>
        <v/>
      </c>
      <c r="AG576">
        <f t="shared" si="247"/>
        <v>1</v>
      </c>
      <c r="AH576" t="str">
        <f t="shared" si="248"/>
        <v>Yes</v>
      </c>
      <c r="AI576">
        <f t="shared" si="249"/>
        <v>1</v>
      </c>
      <c r="AJ576">
        <f t="shared" si="250"/>
        <v>1.0005759999999999</v>
      </c>
      <c r="AK576" t="str">
        <f t="shared" si="251"/>
        <v/>
      </c>
      <c r="AL576" t="str">
        <f>IF($A576="","",INDEX(games!$J:$J,ROW())&amp;"")</f>
        <v>https://store.steampowered.com/app/1504250/Paper_Planet/</v>
      </c>
    </row>
    <row r="577" spans="1:38" x14ac:dyDescent="0.25">
      <c r="A577" t="str">
        <f>IF(TRIM(INDEX(games!$A:$A,ROW()))="","",TRIM(INDEX(games!$A:$A,ROW())))</f>
        <v>Pass the Fear</v>
      </c>
      <c r="B577">
        <f>IF(OR($A577="",INDEX(games!$B:$B,ROW())=""),"",INDEX(games!$B:$B,ROW()))</f>
        <v>2026</v>
      </c>
      <c r="C577" t="str">
        <f>IF(OR($A577="",INDEX(games!$C:$C,ROW())=""),"",INDEX(games!$C:$C,ROW()))</f>
        <v>Action</v>
      </c>
      <c r="D577">
        <f t="shared" si="224"/>
        <v>1</v>
      </c>
      <c r="E577">
        <f t="shared" si="225"/>
        <v>1</v>
      </c>
      <c r="F577">
        <f t="shared" si="226"/>
        <v>33</v>
      </c>
      <c r="G577">
        <f t="shared" si="227"/>
        <v>2026</v>
      </c>
      <c r="H577">
        <f t="shared" si="228"/>
        <v>1.7589999999999999</v>
      </c>
      <c r="I577" t="e">
        <f t="shared" si="229"/>
        <v>#N/A</v>
      </c>
      <c r="J577" t="e">
        <f t="shared" si="230"/>
        <v>#N/A</v>
      </c>
      <c r="K577" t="e">
        <f t="shared" si="231"/>
        <v>#N/A</v>
      </c>
      <c r="L577" t="e">
        <f t="shared" si="232"/>
        <v>#N/A</v>
      </c>
      <c r="M577" t="e">
        <f t="shared" si="233"/>
        <v>#N/A</v>
      </c>
      <c r="N577" t="e">
        <f t="shared" si="234"/>
        <v>#N/A</v>
      </c>
      <c r="O577">
        <f t="shared" si="235"/>
        <v>1.000577</v>
      </c>
      <c r="P577" t="str">
        <f>IF(OR($A577="",INDEX(games!$H:$H,ROW())=""),"",INDEX(games!$H:$H,ROW()))</f>
        <v/>
      </c>
      <c r="Q577" t="str">
        <f t="shared" si="236"/>
        <v/>
      </c>
      <c r="T577">
        <f t="shared" si="237"/>
        <v>2008</v>
      </c>
      <c r="U577">
        <f t="shared" si="238"/>
        <v>2016</v>
      </c>
      <c r="V577">
        <f t="shared" si="239"/>
        <v>8</v>
      </c>
      <c r="W577" t="str">
        <f>IF(TRIM(INDEX(connections!$A:$A,ROW()))="","",TRIM(INDEX(connections!$A:$A,ROW())))</f>
        <v>Spelunky Classic</v>
      </c>
      <c r="X577" t="str">
        <f>IF($W577="","",TRIM(INDEX(connections!$B:$B,ROW())))</f>
        <v>GoNNER</v>
      </c>
      <c r="Y577">
        <f t="shared" si="240"/>
        <v>763</v>
      </c>
      <c r="Z577">
        <f t="shared" si="241"/>
        <v>340</v>
      </c>
      <c r="AA577" t="str">
        <f t="shared" si="242"/>
        <v>Yes</v>
      </c>
      <c r="AB577" t="str">
        <f t="shared" si="243"/>
        <v>Yes</v>
      </c>
      <c r="AC577">
        <f t="shared" si="244"/>
        <v>1</v>
      </c>
      <c r="AD577">
        <f t="shared" si="245"/>
        <v>0</v>
      </c>
      <c r="AE577" t="str">
        <f t="shared" si="246"/>
        <v/>
      </c>
      <c r="AG577">
        <f t="shared" si="247"/>
        <v>1</v>
      </c>
      <c r="AH577" t="str">
        <f t="shared" si="248"/>
        <v/>
      </c>
      <c r="AI577" t="str">
        <f t="shared" si="249"/>
        <v/>
      </c>
      <c r="AJ577" t="str">
        <f t="shared" si="250"/>
        <v/>
      </c>
      <c r="AK577">
        <f t="shared" si="251"/>
        <v>1.000577</v>
      </c>
      <c r="AL577" t="str">
        <f>IF($A577="","",INDEX(games!$J:$J,ROW())&amp;"")</f>
        <v>https://store.steampowered.com/app/3561220/Pass_the_Fear/</v>
      </c>
    </row>
    <row r="578" spans="1:38" x14ac:dyDescent="0.25">
      <c r="A578" t="str">
        <f>IF(TRIM(INDEX(games!$A:$A,ROW()))="","",TRIM(INDEX(games!$A:$A,ROW())))</f>
        <v>Passant: A Chess Roguelike</v>
      </c>
      <c r="B578">
        <f>IF(OR($A578="",INDEX(games!$B:$B,ROW())=""),"",INDEX(games!$B:$B,ROW()))</f>
        <v>2025</v>
      </c>
      <c r="C578" t="str">
        <f>IF(OR($A578="",INDEX(games!$C:$C,ROW())=""),"",INDEX(games!$C:$C,ROW()))</f>
        <v>Strategy</v>
      </c>
      <c r="D578">
        <f t="shared" ref="D578:D641" si="252">IF($A578="","",COUNTIF($W$2:$W$2500,$A578)+COUNTIF($X$2:$X$2500,$A578))</f>
        <v>1</v>
      </c>
      <c r="E578">
        <f t="shared" ref="E578:E641" si="253">IF($A578="","",IFERROR(MATCH($C578,$R$2:$R$5,0),0))</f>
        <v>2</v>
      </c>
      <c r="F578">
        <f t="shared" ref="F578:F641" si="254">IF($A578="","",MOD(ROW(),34))</f>
        <v>0</v>
      </c>
      <c r="G578" t="e">
        <f t="shared" ref="G578:G641" si="255">IF($A578="",NA(),IF($C578="Action",$B578,NA()))</f>
        <v>#N/A</v>
      </c>
      <c r="H578" t="e">
        <f t="shared" ref="H578:H641" si="256">IF($A578="",NA(),IF($C578="Action",1+$F578*0.023,NA()))</f>
        <v>#N/A</v>
      </c>
      <c r="I578">
        <f t="shared" ref="I578:I641" si="257">IF($A578="",NA(),IF($C578="Strategy",$B578,NA()))</f>
        <v>2025</v>
      </c>
      <c r="J578">
        <f t="shared" ref="J578:J641" si="258">IF($A578="",NA(),IF($C578="Strategy",2+$F578*0.023,NA()))</f>
        <v>2</v>
      </c>
      <c r="K578" t="e">
        <f t="shared" ref="K578:K641" si="259">IF($A578="",NA(),IF($C578="Deckbuilder",$B578,NA()))</f>
        <v>#N/A</v>
      </c>
      <c r="L578" t="e">
        <f t="shared" ref="L578:L641" si="260">IF($A578="",NA(),IF($C578="Deckbuilder",3+$F578*0.023,NA()))</f>
        <v>#N/A</v>
      </c>
      <c r="M578" t="e">
        <f t="shared" ref="M578:M641" si="261">IF($A578="",NA(),IF($C578="Traditional",$B578,NA()))</f>
        <v>#N/A</v>
      </c>
      <c r="N578" t="e">
        <f t="shared" ref="N578:N641" si="262">IF($A578="",NA(),IF($C578="Traditional",4+$F578*0.023,NA()))</f>
        <v>#N/A</v>
      </c>
      <c r="O578">
        <f t="shared" ref="O578:O641" si="263">IF($A578="","",$D578+ROW()/1000000)</f>
        <v>1.000578</v>
      </c>
      <c r="P578" t="str">
        <f>IF(OR($A578="",INDEX(games!$H:$H,ROW())=""),"",INDEX(games!$H:$H,ROW()))</f>
        <v/>
      </c>
      <c r="Q578" t="str">
        <f t="shared" ref="Q578:Q641" si="264">IF(OR($A578="",$P578&lt;&gt;"Yes"),"",$D578+ROW()/1000000)</f>
        <v/>
      </c>
      <c r="T578">
        <f t="shared" ref="T578:T641" si="265">IF($Y578="","",INDEX($B$2:$B$1500,$Y578))</f>
        <v>2013</v>
      </c>
      <c r="U578">
        <f t="shared" ref="U578:U641" si="266">IF($Z578="","",INDEX($B$2:$B$1500,$Z578))</f>
        <v>2016</v>
      </c>
      <c r="V578">
        <f t="shared" ref="V578:V641" si="267">IF(OR($T578="",$U578=""),"",$U578-$T578)</f>
        <v>3</v>
      </c>
      <c r="W578" t="str">
        <f>IF(TRIM(INDEX(connections!$A:$A,ROW()))="","",TRIM(INDEX(connections!$A:$A,ROW())))</f>
        <v>Super House of Dead Ninjas</v>
      </c>
      <c r="X578" t="str">
        <f>IF($W578="","",TRIM(INDEX(connections!$B:$B,ROW())))</f>
        <v>GoNNER</v>
      </c>
      <c r="Y578">
        <f t="shared" ref="Y578:Y641" si="268">IF($W578="","",IFERROR(MATCH($W578,$A$2:$A$1500,0),""))</f>
        <v>793</v>
      </c>
      <c r="Z578">
        <f t="shared" ref="Z578:Z641" si="269">IF($X578="","",IFERROR(MATCH($X578,$A$2:$A$1500,0),""))</f>
        <v>340</v>
      </c>
      <c r="AA578" t="str">
        <f t="shared" ref="AA578:AA641" si="270">IF($Y578="","",INDEX($P$2:$P$1500,$Y578))</f>
        <v>Yes</v>
      </c>
      <c r="AB578" t="str">
        <f t="shared" ref="AB578:AB641" si="271">IF($Z578="","",INDEX($P$2:$P$1500,$Z578))</f>
        <v>Yes</v>
      </c>
      <c r="AC578">
        <f t="shared" ref="AC578:AC641" si="272">IF(AND($AA578="Yes",$AB578="Yes"),1,"")</f>
        <v>1</v>
      </c>
      <c r="AD578">
        <f t="shared" ref="AD578:AD641" si="273">IF(OR($Y578="",$Z578=""),"",IF(INDEX($C$2:$C$1500,$Y578)=INDEX($C$2:$C$1500,$Z578),0,1))</f>
        <v>0</v>
      </c>
      <c r="AE578" t="str">
        <f t="shared" ref="AE578:AE641" si="274">IF($AC578&lt;&gt;1,"",IF(AND(INDEX($AG$2:$AG$1500,$Y578)=1,INDEX($AG$2:$AG$1500,$Z578)=1),1,""))</f>
        <v/>
      </c>
      <c r="AG578">
        <f t="shared" ref="AG578:AG641" si="275">IF($A578="","",COUNTIFS($W$2:$W$2500,$A578,$AB$2:$AB$2500,"Yes")+COUNTIFS($X$2:$X$2500,$A578,$AA$2:$AA$2500,"Yes"))</f>
        <v>1</v>
      </c>
      <c r="AH578" t="str">
        <f t="shared" ref="AH578:AH641" si="276">IF(OR($P578&lt;&gt;"Yes",N($AG578)=0),"",IF(AND($AG578=1,COUNTIFS($W$2:$W$2500,$A578,$AE$2:$AE$2500,1)+COUNTIFS($X$2:$X$2500,$A578,$AE$2:$AE$2500,1)&gt;0),"","Yes"))</f>
        <v/>
      </c>
      <c r="AI578" t="str">
        <f t="shared" ref="AI578:AI641" si="277">IF($AH578="Yes",$AG578,"")</f>
        <v/>
      </c>
      <c r="AJ578" t="str">
        <f t="shared" ref="AJ578:AJ641" si="278">IF($AI578="","",$AI578+ROW()/1000000)</f>
        <v/>
      </c>
      <c r="AK578">
        <f t="shared" ref="AK578:AK641" si="279">IF(OR($A578="",$P578="Yes",N($AG578)=0),"",$AG578+ROW()/1000000)</f>
        <v>1.000578</v>
      </c>
      <c r="AL578" t="str">
        <f>IF($A578="","",INDEX(games!$J:$J,ROW())&amp;"")</f>
        <v/>
      </c>
    </row>
    <row r="579" spans="1:38" x14ac:dyDescent="0.25">
      <c r="A579" t="str">
        <f>IF(TRIM(INDEX(games!$A:$A,ROW()))="","",TRIM(INDEX(games!$A:$A,ROW())))</f>
        <v>Patch Quest</v>
      </c>
      <c r="B579">
        <f>IF(OR($A579="",INDEX(games!$B:$B,ROW())=""),"",INDEX(games!$B:$B,ROW()))</f>
        <v>2021</v>
      </c>
      <c r="C579" t="str">
        <f>IF(OR($A579="",INDEX(games!$C:$C,ROW())=""),"",INDEX(games!$C:$C,ROW()))</f>
        <v>Action</v>
      </c>
      <c r="D579">
        <f t="shared" si="252"/>
        <v>3</v>
      </c>
      <c r="E579">
        <f t="shared" si="253"/>
        <v>1</v>
      </c>
      <c r="F579">
        <f t="shared" si="254"/>
        <v>1</v>
      </c>
      <c r="G579">
        <f t="shared" si="255"/>
        <v>2021</v>
      </c>
      <c r="H579">
        <f t="shared" si="256"/>
        <v>1.0229999999999999</v>
      </c>
      <c r="I579" t="e">
        <f t="shared" si="257"/>
        <v>#N/A</v>
      </c>
      <c r="J579" t="e">
        <f t="shared" si="258"/>
        <v>#N/A</v>
      </c>
      <c r="K579" t="e">
        <f t="shared" si="259"/>
        <v>#N/A</v>
      </c>
      <c r="L579" t="e">
        <f t="shared" si="260"/>
        <v>#N/A</v>
      </c>
      <c r="M579" t="e">
        <f t="shared" si="261"/>
        <v>#N/A</v>
      </c>
      <c r="N579" t="e">
        <f t="shared" si="262"/>
        <v>#N/A</v>
      </c>
      <c r="O579">
        <f t="shared" si="263"/>
        <v>3.0005790000000001</v>
      </c>
      <c r="P579" t="str">
        <f>IF(OR($A579="",INDEX(games!$H:$H,ROW())=""),"",INDEX(games!$H:$H,ROW()))</f>
        <v>Yes</v>
      </c>
      <c r="Q579">
        <f t="shared" si="264"/>
        <v>3.0005790000000001</v>
      </c>
      <c r="T579">
        <f t="shared" si="265"/>
        <v>2011</v>
      </c>
      <c r="U579">
        <f t="shared" si="266"/>
        <v>2016</v>
      </c>
      <c r="V579">
        <f t="shared" si="267"/>
        <v>5</v>
      </c>
      <c r="W579" t="str">
        <f>IF(TRIM(INDEX(connections!$A:$A,ROW()))="","",TRIM(INDEX(connections!$A:$A,ROW())))</f>
        <v>The Binding of Isaac</v>
      </c>
      <c r="X579" t="str">
        <f>IF($W579="","",TRIM(INDEX(connections!$B:$B,ROW())))</f>
        <v>GoNNER</v>
      </c>
      <c r="Y579">
        <f t="shared" si="268"/>
        <v>824</v>
      </c>
      <c r="Z579">
        <f t="shared" si="269"/>
        <v>340</v>
      </c>
      <c r="AA579" t="str">
        <f t="shared" si="270"/>
        <v>Yes</v>
      </c>
      <c r="AB579" t="str">
        <f t="shared" si="271"/>
        <v>Yes</v>
      </c>
      <c r="AC579">
        <f t="shared" si="272"/>
        <v>1</v>
      </c>
      <c r="AD579">
        <f t="shared" si="273"/>
        <v>0</v>
      </c>
      <c r="AE579" t="str">
        <f t="shared" si="274"/>
        <v/>
      </c>
      <c r="AG579">
        <f t="shared" si="275"/>
        <v>3</v>
      </c>
      <c r="AH579" t="str">
        <f t="shared" si="276"/>
        <v>Yes</v>
      </c>
      <c r="AI579">
        <f t="shared" si="277"/>
        <v>3</v>
      </c>
      <c r="AJ579">
        <f t="shared" si="278"/>
        <v>3.0005790000000001</v>
      </c>
      <c r="AK579" t="str">
        <f t="shared" si="279"/>
        <v/>
      </c>
      <c r="AL579" t="str">
        <f>IF($A579="","",INDEX(games!$J:$J,ROW())&amp;"")</f>
        <v>https://store.steampowered.com/app/1347970/Patch_Quest/</v>
      </c>
    </row>
    <row r="580" spans="1:38" x14ac:dyDescent="0.25">
      <c r="A580" t="str">
        <f>IF(TRIM(INDEX(games!$A:$A,ROW()))="","",TRIM(INDEX(games!$A:$A,ROW())))</f>
        <v>Path of Achra</v>
      </c>
      <c r="B580">
        <f>IF(OR($A580="",INDEX(games!$B:$B,ROW())=""),"",INDEX(games!$B:$B,ROW()))</f>
        <v>2023</v>
      </c>
      <c r="C580" t="str">
        <f>IF(OR($A580="",INDEX(games!$C:$C,ROW())=""),"",INDEX(games!$C:$C,ROW()))</f>
        <v>Traditional</v>
      </c>
      <c r="D580">
        <f t="shared" si="252"/>
        <v>3</v>
      </c>
      <c r="E580">
        <f t="shared" si="253"/>
        <v>4</v>
      </c>
      <c r="F580">
        <f t="shared" si="254"/>
        <v>2</v>
      </c>
      <c r="G580" t="e">
        <f t="shared" si="255"/>
        <v>#N/A</v>
      </c>
      <c r="H580" t="e">
        <f t="shared" si="256"/>
        <v>#N/A</v>
      </c>
      <c r="I580" t="e">
        <f t="shared" si="257"/>
        <v>#N/A</v>
      </c>
      <c r="J580" t="e">
        <f t="shared" si="258"/>
        <v>#N/A</v>
      </c>
      <c r="K580" t="e">
        <f t="shared" si="259"/>
        <v>#N/A</v>
      </c>
      <c r="L580" t="e">
        <f t="shared" si="260"/>
        <v>#N/A</v>
      </c>
      <c r="M580">
        <f t="shared" si="261"/>
        <v>2023</v>
      </c>
      <c r="N580">
        <f t="shared" si="262"/>
        <v>4.0460000000000003</v>
      </c>
      <c r="O580">
        <f t="shared" si="263"/>
        <v>3.0005799999999998</v>
      </c>
      <c r="P580" t="str">
        <f>IF(OR($A580="",INDEX(games!$H:$H,ROW())=""),"",INDEX(games!$H:$H,ROW()))</f>
        <v>Yes</v>
      </c>
      <c r="Q580">
        <f t="shared" si="264"/>
        <v>3.0005799999999998</v>
      </c>
      <c r="T580">
        <f t="shared" si="265"/>
        <v>2016</v>
      </c>
      <c r="U580">
        <f t="shared" si="266"/>
        <v>2020</v>
      </c>
      <c r="V580">
        <f t="shared" si="267"/>
        <v>4</v>
      </c>
      <c r="W580" t="str">
        <f>IF(TRIM(INDEX(connections!$A:$A,ROW()))="","",TRIM(INDEX(connections!$A:$A,ROW())))</f>
        <v>GoNNER</v>
      </c>
      <c r="X580" t="str">
        <f>IF($W580="","",TRIM(INDEX(connections!$B:$B,ROW())))</f>
        <v>GONNER2</v>
      </c>
      <c r="Y580">
        <f t="shared" si="268"/>
        <v>340</v>
      </c>
      <c r="Z580">
        <f t="shared" si="269"/>
        <v>341</v>
      </c>
      <c r="AA580" t="str">
        <f t="shared" si="270"/>
        <v>Yes</v>
      </c>
      <c r="AB580" t="str">
        <f t="shared" si="271"/>
        <v>Yes</v>
      </c>
      <c r="AC580">
        <f t="shared" si="272"/>
        <v>1</v>
      </c>
      <c r="AD580">
        <f t="shared" si="273"/>
        <v>0</v>
      </c>
      <c r="AE580" t="str">
        <f t="shared" si="274"/>
        <v/>
      </c>
      <c r="AG580">
        <f t="shared" si="275"/>
        <v>3</v>
      </c>
      <c r="AH580" t="str">
        <f t="shared" si="276"/>
        <v>Yes</v>
      </c>
      <c r="AI580">
        <f t="shared" si="277"/>
        <v>3</v>
      </c>
      <c r="AJ580">
        <f t="shared" si="278"/>
        <v>3.0005799999999998</v>
      </c>
      <c r="AK580" t="str">
        <f t="shared" si="279"/>
        <v/>
      </c>
      <c r="AL580" t="str">
        <f>IF($A580="","",INDEX(games!$J:$J,ROW())&amp;"")</f>
        <v>https://store.steampowered.com/app/2128270/Path_of_Achra/</v>
      </c>
    </row>
    <row r="581" spans="1:38" x14ac:dyDescent="0.25">
      <c r="A581" t="str">
        <f>IF(TRIM(INDEX(games!$A:$A,ROW()))="","",TRIM(INDEX(games!$A:$A,ROW())))</f>
        <v>Pathogenic</v>
      </c>
      <c r="B581">
        <f>IF(OR($A581="",INDEX(games!$B:$B,ROW())=""),"",INDEX(games!$B:$B,ROW()))</f>
        <v>2026</v>
      </c>
      <c r="C581" t="str">
        <f>IF(OR($A581="",INDEX(games!$C:$C,ROW())=""),"",INDEX(games!$C:$C,ROW()))</f>
        <v>Action</v>
      </c>
      <c r="D581">
        <f t="shared" si="252"/>
        <v>3</v>
      </c>
      <c r="E581">
        <f t="shared" si="253"/>
        <v>1</v>
      </c>
      <c r="F581">
        <f t="shared" si="254"/>
        <v>3</v>
      </c>
      <c r="G581">
        <f t="shared" si="255"/>
        <v>2026</v>
      </c>
      <c r="H581">
        <f t="shared" si="256"/>
        <v>1.069</v>
      </c>
      <c r="I581" t="e">
        <f t="shared" si="257"/>
        <v>#N/A</v>
      </c>
      <c r="J581" t="e">
        <f t="shared" si="258"/>
        <v>#N/A</v>
      </c>
      <c r="K581" t="e">
        <f t="shared" si="259"/>
        <v>#N/A</v>
      </c>
      <c r="L581" t="e">
        <f t="shared" si="260"/>
        <v>#N/A</v>
      </c>
      <c r="M581" t="e">
        <f t="shared" si="261"/>
        <v>#N/A</v>
      </c>
      <c r="N581" t="e">
        <f t="shared" si="262"/>
        <v>#N/A</v>
      </c>
      <c r="O581">
        <f t="shared" si="263"/>
        <v>3.0005809999999999</v>
      </c>
      <c r="P581" t="str">
        <f>IF(OR($A581="",INDEX(games!$H:$H,ROW())=""),"",INDEX(games!$H:$H,ROW()))</f>
        <v/>
      </c>
      <c r="Q581" t="str">
        <f t="shared" si="264"/>
        <v/>
      </c>
      <c r="T581">
        <f t="shared" si="265"/>
        <v>2021</v>
      </c>
      <c r="U581">
        <f t="shared" si="266"/>
        <v>2023</v>
      </c>
      <c r="V581">
        <f t="shared" si="267"/>
        <v>2</v>
      </c>
      <c r="W581" t="str">
        <f>IF(TRIM(INDEX(connections!$A:$A,ROW()))="","",TRIM(INDEX(connections!$A:$A,ROW())))</f>
        <v>Vampire Survivors</v>
      </c>
      <c r="X581" t="str">
        <f>IF($W581="","",TRIM(INDEX(connections!$B:$B,ROW())))</f>
        <v>Goobies</v>
      </c>
      <c r="Y581">
        <f t="shared" si="268"/>
        <v>898</v>
      </c>
      <c r="Z581">
        <f t="shared" si="269"/>
        <v>342</v>
      </c>
      <c r="AA581" t="str">
        <f t="shared" si="270"/>
        <v>Yes</v>
      </c>
      <c r="AB581" t="str">
        <f t="shared" si="271"/>
        <v/>
      </c>
      <c r="AC581" t="str">
        <f t="shared" si="272"/>
        <v/>
      </c>
      <c r="AD581">
        <f t="shared" si="273"/>
        <v>0</v>
      </c>
      <c r="AE581" t="str">
        <f t="shared" si="274"/>
        <v/>
      </c>
      <c r="AG581">
        <f t="shared" si="275"/>
        <v>3</v>
      </c>
      <c r="AH581" t="str">
        <f t="shared" si="276"/>
        <v/>
      </c>
      <c r="AI581" t="str">
        <f t="shared" si="277"/>
        <v/>
      </c>
      <c r="AJ581" t="str">
        <f t="shared" si="278"/>
        <v/>
      </c>
      <c r="AK581">
        <f t="shared" si="279"/>
        <v>3.0005809999999999</v>
      </c>
      <c r="AL581" t="str">
        <f>IF($A581="","",INDEX(games!$J:$J,ROW())&amp;"")</f>
        <v>https://store.steampowered.com/app/3808690/Pathogenic/</v>
      </c>
    </row>
    <row r="582" spans="1:38" x14ac:dyDescent="0.25">
      <c r="A582" t="str">
        <f>IF(TRIM(INDEX(games!$A:$A,ROW()))="","",TRIM(INDEX(games!$A:$A,ROW())))</f>
        <v>Pathos: Nethack Codex</v>
      </c>
      <c r="B582">
        <f>IF(OR($A582="",INDEX(games!$B:$B,ROW())=""),"",INDEX(games!$B:$B,ROW()))</f>
        <v>2015</v>
      </c>
      <c r="C582" t="str">
        <f>IF(OR($A582="",INDEX(games!$C:$C,ROW())=""),"",INDEX(games!$C:$C,ROW()))</f>
        <v>Traditional</v>
      </c>
      <c r="D582">
        <f t="shared" si="252"/>
        <v>1</v>
      </c>
      <c r="E582">
        <f t="shared" si="253"/>
        <v>4</v>
      </c>
      <c r="F582">
        <f t="shared" si="254"/>
        <v>4</v>
      </c>
      <c r="G582" t="e">
        <f t="shared" si="255"/>
        <v>#N/A</v>
      </c>
      <c r="H582" t="e">
        <f t="shared" si="256"/>
        <v>#N/A</v>
      </c>
      <c r="I582" t="e">
        <f t="shared" si="257"/>
        <v>#N/A</v>
      </c>
      <c r="J582" t="e">
        <f t="shared" si="258"/>
        <v>#N/A</v>
      </c>
      <c r="K582" t="e">
        <f t="shared" si="259"/>
        <v>#N/A</v>
      </c>
      <c r="L582" t="e">
        <f t="shared" si="260"/>
        <v>#N/A</v>
      </c>
      <c r="M582">
        <f t="shared" si="261"/>
        <v>2015</v>
      </c>
      <c r="N582">
        <f t="shared" si="262"/>
        <v>4.0919999999999996</v>
      </c>
      <c r="O582">
        <f t="shared" si="263"/>
        <v>1.0005820000000001</v>
      </c>
      <c r="P582" t="str">
        <f>IF(OR($A582="",INDEX(games!$H:$H,ROW())=""),"",INDEX(games!$H:$H,ROW()))</f>
        <v>Yes</v>
      </c>
      <c r="Q582">
        <f t="shared" si="264"/>
        <v>1.0005820000000001</v>
      </c>
      <c r="T582">
        <f t="shared" si="265"/>
        <v>2015</v>
      </c>
      <c r="U582">
        <f t="shared" si="266"/>
        <v>2020</v>
      </c>
      <c r="V582">
        <f t="shared" si="267"/>
        <v>5</v>
      </c>
      <c r="W582" t="str">
        <f>IF(TRIM(INDEX(connections!$A:$A,ROW()))="","",TRIM(INDEX(connections!$A:$A,ROW())))</f>
        <v>Darkest Dungeon</v>
      </c>
      <c r="X582" t="str">
        <f>IF($W582="","",TRIM(INDEX(connections!$B:$B,ROW())))</f>
        <v>Gordian Quest</v>
      </c>
      <c r="Y582">
        <f t="shared" si="268"/>
        <v>184</v>
      </c>
      <c r="Z582">
        <f t="shared" si="269"/>
        <v>343</v>
      </c>
      <c r="AA582" t="str">
        <f t="shared" si="270"/>
        <v>Yes</v>
      </c>
      <c r="AB582" t="str">
        <f t="shared" si="271"/>
        <v>Yes</v>
      </c>
      <c r="AC582">
        <f t="shared" si="272"/>
        <v>1</v>
      </c>
      <c r="AD582">
        <f t="shared" si="273"/>
        <v>1</v>
      </c>
      <c r="AE582" t="str">
        <f t="shared" si="274"/>
        <v/>
      </c>
      <c r="AG582">
        <f t="shared" si="275"/>
        <v>1</v>
      </c>
      <c r="AH582" t="str">
        <f t="shared" si="276"/>
        <v>Yes</v>
      </c>
      <c r="AI582">
        <f t="shared" si="277"/>
        <v>1</v>
      </c>
      <c r="AJ582">
        <f t="shared" si="278"/>
        <v>1.0005820000000001</v>
      </c>
      <c r="AK582" t="str">
        <f t="shared" si="279"/>
        <v/>
      </c>
      <c r="AL582" t="str">
        <f>IF($A582="","",INDEX(games!$J:$J,ROW())&amp;"")</f>
        <v/>
      </c>
    </row>
    <row r="583" spans="1:38" x14ac:dyDescent="0.25">
      <c r="A583" t="str">
        <f>IF(TRIM(INDEX(games!$A:$A,ROW()))="","",TRIM(INDEX(games!$A:$A,ROW())))</f>
        <v>Pawnbarian</v>
      </c>
      <c r="B583">
        <f>IF(OR($A583="",INDEX(games!$B:$B,ROW())=""),"",INDEX(games!$B:$B,ROW()))</f>
        <v>2021</v>
      </c>
      <c r="C583" t="str">
        <f>IF(OR($A583="",INDEX(games!$C:$C,ROW())=""),"",INDEX(games!$C:$C,ROW()))</f>
        <v>Strategy</v>
      </c>
      <c r="D583">
        <f t="shared" si="252"/>
        <v>3</v>
      </c>
      <c r="E583">
        <f t="shared" si="253"/>
        <v>2</v>
      </c>
      <c r="F583">
        <f t="shared" si="254"/>
        <v>5</v>
      </c>
      <c r="G583" t="e">
        <f t="shared" si="255"/>
        <v>#N/A</v>
      </c>
      <c r="H583" t="e">
        <f t="shared" si="256"/>
        <v>#N/A</v>
      </c>
      <c r="I583">
        <f t="shared" si="257"/>
        <v>2021</v>
      </c>
      <c r="J583">
        <f t="shared" si="258"/>
        <v>2.1150000000000002</v>
      </c>
      <c r="K583" t="e">
        <f t="shared" si="259"/>
        <v>#N/A</v>
      </c>
      <c r="L583" t="e">
        <f t="shared" si="260"/>
        <v>#N/A</v>
      </c>
      <c r="M583" t="e">
        <f t="shared" si="261"/>
        <v>#N/A</v>
      </c>
      <c r="N583" t="e">
        <f t="shared" si="262"/>
        <v>#N/A</v>
      </c>
      <c r="O583">
        <f t="shared" si="263"/>
        <v>3.0005829999999998</v>
      </c>
      <c r="P583" t="str">
        <f>IF(OR($A583="",INDEX(games!$H:$H,ROW())=""),"",INDEX(games!$H:$H,ROW()))</f>
        <v>Yes</v>
      </c>
      <c r="Q583">
        <f t="shared" si="264"/>
        <v>3.0005829999999998</v>
      </c>
      <c r="T583">
        <f t="shared" si="265"/>
        <v>1996</v>
      </c>
      <c r="U583">
        <f t="shared" si="266"/>
        <v>2020</v>
      </c>
      <c r="V583">
        <f t="shared" si="267"/>
        <v>24</v>
      </c>
      <c r="W583" t="str">
        <f>IF(TRIM(INDEX(connections!$A:$A,ROW()))="","",TRIM(INDEX(connections!$A:$A,ROW())))</f>
        <v>Diablo</v>
      </c>
      <c r="X583" t="str">
        <f>IF($W583="","",TRIM(INDEX(connections!$B:$B,ROW())))</f>
        <v>Gordian Quest</v>
      </c>
      <c r="Y583">
        <f t="shared" si="268"/>
        <v>217</v>
      </c>
      <c r="Z583">
        <f t="shared" si="269"/>
        <v>343</v>
      </c>
      <c r="AA583" t="str">
        <f t="shared" si="270"/>
        <v>Yes</v>
      </c>
      <c r="AB583" t="str">
        <f t="shared" si="271"/>
        <v>Yes</v>
      </c>
      <c r="AC583">
        <f t="shared" si="272"/>
        <v>1</v>
      </c>
      <c r="AD583">
        <f t="shared" si="273"/>
        <v>1</v>
      </c>
      <c r="AE583" t="str">
        <f t="shared" si="274"/>
        <v/>
      </c>
      <c r="AG583">
        <f t="shared" si="275"/>
        <v>3</v>
      </c>
      <c r="AH583" t="str">
        <f t="shared" si="276"/>
        <v>Yes</v>
      </c>
      <c r="AI583">
        <f t="shared" si="277"/>
        <v>3</v>
      </c>
      <c r="AJ583">
        <f t="shared" si="278"/>
        <v>3.0005829999999998</v>
      </c>
      <c r="AK583" t="str">
        <f t="shared" si="279"/>
        <v/>
      </c>
      <c r="AL583" t="str">
        <f>IF($A583="","",INDEX(games!$J:$J,ROW())&amp;"")</f>
        <v>https://store.steampowered.com/app/1142080/Pawnbarian/</v>
      </c>
    </row>
    <row r="584" spans="1:38" x14ac:dyDescent="0.25">
      <c r="A584" t="str">
        <f>IF(TRIM(INDEX(games!$A:$A,ROW()))="","",TRIM(INDEX(games!$A:$A,ROW())))</f>
        <v>Pax Autocratica</v>
      </c>
      <c r="B584">
        <f>IF(OR($A584="",INDEX(games!$B:$B,ROW())=""),"",INDEX(games!$B:$B,ROW()))</f>
        <v>2026</v>
      </c>
      <c r="C584" t="str">
        <f>IF(OR($A584="",INDEX(games!$C:$C,ROW())=""),"",INDEX(games!$C:$C,ROW()))</f>
        <v>Action</v>
      </c>
      <c r="D584">
        <f t="shared" si="252"/>
        <v>2</v>
      </c>
      <c r="E584">
        <f t="shared" si="253"/>
        <v>1</v>
      </c>
      <c r="F584">
        <f t="shared" si="254"/>
        <v>6</v>
      </c>
      <c r="G584">
        <f t="shared" si="255"/>
        <v>2026</v>
      </c>
      <c r="H584">
        <f t="shared" si="256"/>
        <v>1.1379999999999999</v>
      </c>
      <c r="I584" t="e">
        <f t="shared" si="257"/>
        <v>#N/A</v>
      </c>
      <c r="J584" t="e">
        <f t="shared" si="258"/>
        <v>#N/A</v>
      </c>
      <c r="K584" t="e">
        <f t="shared" si="259"/>
        <v>#N/A</v>
      </c>
      <c r="L584" t="e">
        <f t="shared" si="260"/>
        <v>#N/A</v>
      </c>
      <c r="M584" t="e">
        <f t="shared" si="261"/>
        <v>#N/A</v>
      </c>
      <c r="N584" t="e">
        <f t="shared" si="262"/>
        <v>#N/A</v>
      </c>
      <c r="O584">
        <f t="shared" si="263"/>
        <v>2.0005839999999999</v>
      </c>
      <c r="P584" t="str">
        <f>IF(OR($A584="",INDEX(games!$H:$H,ROW())=""),"",INDEX(games!$H:$H,ROW()))</f>
        <v/>
      </c>
      <c r="Q584" t="str">
        <f t="shared" si="264"/>
        <v/>
      </c>
      <c r="T584">
        <f t="shared" si="265"/>
        <v>2017</v>
      </c>
      <c r="U584">
        <f t="shared" si="266"/>
        <v>2020</v>
      </c>
      <c r="V584">
        <f t="shared" si="267"/>
        <v>3</v>
      </c>
      <c r="W584" t="str">
        <f>IF(TRIM(INDEX(connections!$A:$A,ROW()))="","",TRIM(INDEX(connections!$A:$A,ROW())))</f>
        <v>Slay the Spire</v>
      </c>
      <c r="X584" t="str">
        <f>IF($W584="","",TRIM(INDEX(connections!$B:$B,ROW())))</f>
        <v>Gordian Quest</v>
      </c>
      <c r="Y584">
        <f t="shared" si="268"/>
        <v>735</v>
      </c>
      <c r="Z584">
        <f t="shared" si="269"/>
        <v>343</v>
      </c>
      <c r="AA584" t="str">
        <f t="shared" si="270"/>
        <v>Yes</v>
      </c>
      <c r="AB584" t="str">
        <f t="shared" si="271"/>
        <v>Yes</v>
      </c>
      <c r="AC584">
        <f t="shared" si="272"/>
        <v>1</v>
      </c>
      <c r="AD584">
        <f t="shared" si="273"/>
        <v>0</v>
      </c>
      <c r="AE584" t="str">
        <f t="shared" si="274"/>
        <v/>
      </c>
      <c r="AG584">
        <f t="shared" si="275"/>
        <v>2</v>
      </c>
      <c r="AH584" t="str">
        <f t="shared" si="276"/>
        <v/>
      </c>
      <c r="AI584" t="str">
        <f t="shared" si="277"/>
        <v/>
      </c>
      <c r="AJ584" t="str">
        <f t="shared" si="278"/>
        <v/>
      </c>
      <c r="AK584">
        <f t="shared" si="279"/>
        <v>2.0005839999999999</v>
      </c>
      <c r="AL584" t="str">
        <f>IF($A584="","",INDEX(games!$J:$J,ROW())&amp;"")</f>
        <v>https://store.steampowered.com/app/1067360/Pax_Autocratica/</v>
      </c>
    </row>
    <row r="585" spans="1:38" x14ac:dyDescent="0.25">
      <c r="A585" t="str">
        <f>IF(TRIM(INDEX(games!$A:$A,ROW()))="","",TRIM(INDEX(games!$A:$A,ROW())))</f>
        <v>Pebble Knights</v>
      </c>
      <c r="B585">
        <f>IF(OR($A585="",INDEX(games!$B:$B,ROW())=""),"",INDEX(games!$B:$B,ROW()))</f>
        <v>2026</v>
      </c>
      <c r="C585" t="str">
        <f>IF(OR($A585="",INDEX(games!$C:$C,ROW())=""),"",INDEX(games!$C:$C,ROW()))</f>
        <v>Action</v>
      </c>
      <c r="D585">
        <f t="shared" si="252"/>
        <v>2</v>
      </c>
      <c r="E585">
        <f t="shared" si="253"/>
        <v>1</v>
      </c>
      <c r="F585">
        <f t="shared" si="254"/>
        <v>7</v>
      </c>
      <c r="G585">
        <f t="shared" si="255"/>
        <v>2026</v>
      </c>
      <c r="H585">
        <f t="shared" si="256"/>
        <v>1.161</v>
      </c>
      <c r="I585" t="e">
        <f t="shared" si="257"/>
        <v>#N/A</v>
      </c>
      <c r="J585" t="e">
        <f t="shared" si="258"/>
        <v>#N/A</v>
      </c>
      <c r="K585" t="e">
        <f t="shared" si="259"/>
        <v>#N/A</v>
      </c>
      <c r="L585" t="e">
        <f t="shared" si="260"/>
        <v>#N/A</v>
      </c>
      <c r="M585" t="e">
        <f t="shared" si="261"/>
        <v>#N/A</v>
      </c>
      <c r="N585" t="e">
        <f t="shared" si="262"/>
        <v>#N/A</v>
      </c>
      <c r="O585">
        <f t="shared" si="263"/>
        <v>2.0005850000000001</v>
      </c>
      <c r="P585" t="str">
        <f>IF(OR($A585="",INDEX(games!$H:$H,ROW())=""),"",INDEX(games!$H:$H,ROW()))</f>
        <v/>
      </c>
      <c r="Q585" t="str">
        <f t="shared" si="264"/>
        <v/>
      </c>
      <c r="T585">
        <f t="shared" si="265"/>
        <v>2021</v>
      </c>
      <c r="U585">
        <f t="shared" si="266"/>
        <v>2023</v>
      </c>
      <c r="V585">
        <f t="shared" si="267"/>
        <v>2</v>
      </c>
      <c r="W585" t="str">
        <f>IF(TRIM(INDEX(connections!$A:$A,ROW()))="","",TRIM(INDEX(connections!$A:$A,ROW())))</f>
        <v>Vampire Survivors</v>
      </c>
      <c r="X585" t="str">
        <f>IF($W585="","",TRIM(INDEX(connections!$B:$B,ROW())))</f>
        <v>Greedland</v>
      </c>
      <c r="Y585">
        <f t="shared" si="268"/>
        <v>898</v>
      </c>
      <c r="Z585">
        <f t="shared" si="269"/>
        <v>346</v>
      </c>
      <c r="AA585" t="str">
        <f t="shared" si="270"/>
        <v>Yes</v>
      </c>
      <c r="AB585" t="str">
        <f t="shared" si="271"/>
        <v>Yes</v>
      </c>
      <c r="AC585">
        <f t="shared" si="272"/>
        <v>1</v>
      </c>
      <c r="AD585">
        <f t="shared" si="273"/>
        <v>0</v>
      </c>
      <c r="AE585" t="str">
        <f t="shared" si="274"/>
        <v/>
      </c>
      <c r="AG585">
        <f t="shared" si="275"/>
        <v>2</v>
      </c>
      <c r="AH585" t="str">
        <f t="shared" si="276"/>
        <v/>
      </c>
      <c r="AI585" t="str">
        <f t="shared" si="277"/>
        <v/>
      </c>
      <c r="AJ585" t="str">
        <f t="shared" si="278"/>
        <v/>
      </c>
      <c r="AK585">
        <f t="shared" si="279"/>
        <v>2.0005850000000001</v>
      </c>
      <c r="AL585" t="str">
        <f>IF($A585="","",INDEX(games!$J:$J,ROW())&amp;"")</f>
        <v>https://store.steampowered.com/app/3087930/Pebble_Knights/</v>
      </c>
    </row>
    <row r="586" spans="1:38" x14ac:dyDescent="0.25">
      <c r="A586" t="str">
        <f>IF(TRIM(INDEX(games!$A:$A,ROW()))="","",TRIM(INDEX(games!$A:$A,ROW())))</f>
        <v>Peglin</v>
      </c>
      <c r="B586">
        <f>IF(OR($A586="",INDEX(games!$B:$B,ROW())=""),"",INDEX(games!$B:$B,ROW()))</f>
        <v>2022</v>
      </c>
      <c r="C586" t="str">
        <f>IF(OR($A586="",INDEX(games!$C:$C,ROW())=""),"",INDEX(games!$C:$C,ROW()))</f>
        <v>Deckbuilder</v>
      </c>
      <c r="D586">
        <f t="shared" si="252"/>
        <v>10</v>
      </c>
      <c r="E586">
        <f t="shared" si="253"/>
        <v>3</v>
      </c>
      <c r="F586">
        <f t="shared" si="254"/>
        <v>8</v>
      </c>
      <c r="G586" t="e">
        <f t="shared" si="255"/>
        <v>#N/A</v>
      </c>
      <c r="H586" t="e">
        <f t="shared" si="256"/>
        <v>#N/A</v>
      </c>
      <c r="I586" t="e">
        <f t="shared" si="257"/>
        <v>#N/A</v>
      </c>
      <c r="J586" t="e">
        <f t="shared" si="258"/>
        <v>#N/A</v>
      </c>
      <c r="K586">
        <f t="shared" si="259"/>
        <v>2022</v>
      </c>
      <c r="L586">
        <f t="shared" si="260"/>
        <v>3.1840000000000002</v>
      </c>
      <c r="M586" t="e">
        <f t="shared" si="261"/>
        <v>#N/A</v>
      </c>
      <c r="N586" t="e">
        <f t="shared" si="262"/>
        <v>#N/A</v>
      </c>
      <c r="O586">
        <f t="shared" si="263"/>
        <v>10.000586</v>
      </c>
      <c r="P586" t="str">
        <f>IF(OR($A586="",INDEX(games!$H:$H,ROW())=""),"",INDEX(games!$H:$H,ROW()))</f>
        <v>Yes</v>
      </c>
      <c r="Q586">
        <f t="shared" si="264"/>
        <v>10.000586</v>
      </c>
      <c r="T586">
        <f t="shared" si="265"/>
        <v>2017</v>
      </c>
      <c r="U586">
        <f t="shared" si="266"/>
        <v>2020</v>
      </c>
      <c r="V586">
        <f t="shared" si="267"/>
        <v>3</v>
      </c>
      <c r="W586" t="str">
        <f>IF(TRIM(INDEX(connections!$A:$A,ROW()))="","",TRIM(INDEX(connections!$A:$A,ROW())))</f>
        <v>Slay the Spire</v>
      </c>
      <c r="X586" t="str">
        <f>IF($W586="","",TRIM(INDEX(connections!$B:$B,ROW())))</f>
        <v>Griftlands</v>
      </c>
      <c r="Y586">
        <f t="shared" si="268"/>
        <v>735</v>
      </c>
      <c r="Z586">
        <f t="shared" si="269"/>
        <v>347</v>
      </c>
      <c r="AA586" t="str">
        <f t="shared" si="270"/>
        <v>Yes</v>
      </c>
      <c r="AB586" t="str">
        <f t="shared" si="271"/>
        <v>Yes</v>
      </c>
      <c r="AC586">
        <f t="shared" si="272"/>
        <v>1</v>
      </c>
      <c r="AD586">
        <f t="shared" si="273"/>
        <v>0</v>
      </c>
      <c r="AE586" t="str">
        <f t="shared" si="274"/>
        <v/>
      </c>
      <c r="AG586">
        <f t="shared" si="275"/>
        <v>4</v>
      </c>
      <c r="AH586" t="str">
        <f t="shared" si="276"/>
        <v>Yes</v>
      </c>
      <c r="AI586">
        <f t="shared" si="277"/>
        <v>4</v>
      </c>
      <c r="AJ586">
        <f t="shared" si="278"/>
        <v>4.0005860000000002</v>
      </c>
      <c r="AK586" t="str">
        <f t="shared" si="279"/>
        <v/>
      </c>
      <c r="AL586" t="str">
        <f>IF($A586="","",INDEX(games!$J:$J,ROW())&amp;"")</f>
        <v>https://store.steampowered.com/app/1296610/Peglin/</v>
      </c>
    </row>
    <row r="587" spans="1:38" x14ac:dyDescent="0.25">
      <c r="A587" t="str">
        <f>IF(TRIM(INDEX(games!$A:$A,ROW()))="","",TRIM(INDEX(games!$A:$A,ROW())))</f>
        <v>Pegs X Stickers</v>
      </c>
      <c r="B587">
        <f>IF(OR($A587="",INDEX(games!$B:$B,ROW())=""),"",INDEX(games!$B:$B,ROW()))</f>
        <v>2026</v>
      </c>
      <c r="C587" t="str">
        <f>IF(OR($A587="",INDEX(games!$C:$C,ROW())=""),"",INDEX(games!$C:$C,ROW()))</f>
        <v>Deckbuilder</v>
      </c>
      <c r="D587">
        <f t="shared" si="252"/>
        <v>3</v>
      </c>
      <c r="E587">
        <f t="shared" si="253"/>
        <v>3</v>
      </c>
      <c r="F587">
        <f t="shared" si="254"/>
        <v>9</v>
      </c>
      <c r="G587" t="e">
        <f t="shared" si="255"/>
        <v>#N/A</v>
      </c>
      <c r="H587" t="e">
        <f t="shared" si="256"/>
        <v>#N/A</v>
      </c>
      <c r="I587" t="e">
        <f t="shared" si="257"/>
        <v>#N/A</v>
      </c>
      <c r="J587" t="e">
        <f t="shared" si="258"/>
        <v>#N/A</v>
      </c>
      <c r="K587">
        <f t="shared" si="259"/>
        <v>2026</v>
      </c>
      <c r="L587">
        <f t="shared" si="260"/>
        <v>3.2069999999999999</v>
      </c>
      <c r="M587" t="e">
        <f t="shared" si="261"/>
        <v>#N/A</v>
      </c>
      <c r="N587" t="e">
        <f t="shared" si="262"/>
        <v>#N/A</v>
      </c>
      <c r="O587">
        <f t="shared" si="263"/>
        <v>3.0005869999999999</v>
      </c>
      <c r="P587" t="str">
        <f>IF(OR($A587="",INDEX(games!$H:$H,ROW())=""),"",INDEX(games!$H:$H,ROW()))</f>
        <v/>
      </c>
      <c r="Q587" t="str">
        <f t="shared" si="264"/>
        <v/>
      </c>
      <c r="T587">
        <f t="shared" si="265"/>
        <v>2015</v>
      </c>
      <c r="U587">
        <f t="shared" si="266"/>
        <v>2021</v>
      </c>
      <c r="V587">
        <f t="shared" si="267"/>
        <v>6</v>
      </c>
      <c r="W587" t="str">
        <f>IF(TRIM(INDEX(connections!$A:$A,ROW()))="","",TRIM(INDEX(connections!$A:$A,ROW())))</f>
        <v>Crypt of the NecroDancer</v>
      </c>
      <c r="X587" t="str">
        <f>IF($W587="","",TRIM(INDEX(connections!$B:$B,ROW())))</f>
        <v>Guidus</v>
      </c>
      <c r="Y587">
        <f t="shared" si="268"/>
        <v>165</v>
      </c>
      <c r="Z587">
        <f t="shared" si="269"/>
        <v>348</v>
      </c>
      <c r="AA587" t="str">
        <f t="shared" si="270"/>
        <v>Yes</v>
      </c>
      <c r="AB587" t="str">
        <f t="shared" si="271"/>
        <v>Yes</v>
      </c>
      <c r="AC587">
        <f t="shared" si="272"/>
        <v>1</v>
      </c>
      <c r="AD587">
        <f t="shared" si="273"/>
        <v>1</v>
      </c>
      <c r="AE587" t="str">
        <f t="shared" si="274"/>
        <v/>
      </c>
      <c r="AG587">
        <f t="shared" si="275"/>
        <v>3</v>
      </c>
      <c r="AH587" t="str">
        <f t="shared" si="276"/>
        <v/>
      </c>
      <c r="AI587" t="str">
        <f t="shared" si="277"/>
        <v/>
      </c>
      <c r="AJ587" t="str">
        <f t="shared" si="278"/>
        <v/>
      </c>
      <c r="AK587">
        <f t="shared" si="279"/>
        <v>3.0005869999999999</v>
      </c>
      <c r="AL587" t="str">
        <f>IF($A587="","",INDEX(games!$J:$J,ROW())&amp;"")</f>
        <v>https://store.steampowered.com/app/4403010/Pegs_X_Stickers/</v>
      </c>
    </row>
    <row r="588" spans="1:38" x14ac:dyDescent="0.25">
      <c r="A588" t="str">
        <f>IF(TRIM(INDEX(games!$A:$A,ROW()))="","",TRIM(INDEX(games!$A:$A,ROW())))</f>
        <v>PengPong</v>
      </c>
      <c r="B588">
        <f>IF(OR($A588="",INDEX(games!$B:$B,ROW())=""),"",INDEX(games!$B:$B,ROW()))</f>
        <v>2026</v>
      </c>
      <c r="C588" t="str">
        <f>IF(OR($A588="",INDEX(games!$C:$C,ROW())=""),"",INDEX(games!$C:$C,ROW()))</f>
        <v>Action</v>
      </c>
      <c r="D588">
        <f t="shared" si="252"/>
        <v>7</v>
      </c>
      <c r="E588">
        <f t="shared" si="253"/>
        <v>1</v>
      </c>
      <c r="F588">
        <f t="shared" si="254"/>
        <v>10</v>
      </c>
      <c r="G588">
        <f t="shared" si="255"/>
        <v>2026</v>
      </c>
      <c r="H588">
        <f t="shared" si="256"/>
        <v>1.23</v>
      </c>
      <c r="I588" t="e">
        <f t="shared" si="257"/>
        <v>#N/A</v>
      </c>
      <c r="J588" t="e">
        <f t="shared" si="258"/>
        <v>#N/A</v>
      </c>
      <c r="K588" t="e">
        <f t="shared" si="259"/>
        <v>#N/A</v>
      </c>
      <c r="L588" t="e">
        <f t="shared" si="260"/>
        <v>#N/A</v>
      </c>
      <c r="M588" t="e">
        <f t="shared" si="261"/>
        <v>#N/A</v>
      </c>
      <c r="N588" t="e">
        <f t="shared" si="262"/>
        <v>#N/A</v>
      </c>
      <c r="O588">
        <f t="shared" si="263"/>
        <v>7.0005879999999996</v>
      </c>
      <c r="P588" t="str">
        <f>IF(OR($A588="",INDEX(games!$H:$H,ROW())=""),"",INDEX(games!$H:$H,ROW()))</f>
        <v/>
      </c>
      <c r="Q588" t="str">
        <f t="shared" si="264"/>
        <v/>
      </c>
      <c r="T588">
        <f t="shared" si="265"/>
        <v>2021</v>
      </c>
      <c r="U588">
        <f t="shared" si="266"/>
        <v>2024</v>
      </c>
      <c r="V588">
        <f t="shared" si="267"/>
        <v>3</v>
      </c>
      <c r="W588" t="str">
        <f>IF(TRIM(INDEX(connections!$A:$A,ROW()))="","",TRIM(INDEX(connections!$A:$A,ROW())))</f>
        <v>Guidus</v>
      </c>
      <c r="X588" t="str">
        <f>IF($W588="","",TRIM(INDEX(connections!$B:$B,ROW())))</f>
        <v>Guidus Zero</v>
      </c>
      <c r="Y588">
        <f t="shared" si="268"/>
        <v>348</v>
      </c>
      <c r="Z588">
        <f t="shared" si="269"/>
        <v>349</v>
      </c>
      <c r="AA588" t="str">
        <f t="shared" si="270"/>
        <v>Yes</v>
      </c>
      <c r="AB588" t="str">
        <f t="shared" si="271"/>
        <v/>
      </c>
      <c r="AC588" t="str">
        <f t="shared" si="272"/>
        <v/>
      </c>
      <c r="AD588">
        <f t="shared" si="273"/>
        <v>0</v>
      </c>
      <c r="AE588" t="str">
        <f t="shared" si="274"/>
        <v/>
      </c>
      <c r="AG588">
        <f t="shared" si="275"/>
        <v>7</v>
      </c>
      <c r="AH588" t="str">
        <f t="shared" si="276"/>
        <v/>
      </c>
      <c r="AI588" t="str">
        <f t="shared" si="277"/>
        <v/>
      </c>
      <c r="AJ588" t="str">
        <f t="shared" si="278"/>
        <v/>
      </c>
      <c r="AK588">
        <f t="shared" si="279"/>
        <v>7.0005879999999996</v>
      </c>
      <c r="AL588" t="str">
        <f>IF($A588="","",INDEX(games!$J:$J,ROW())&amp;"")</f>
        <v>https://store.steampowered.com/app/2766910/PengPong/</v>
      </c>
    </row>
    <row r="589" spans="1:38" x14ac:dyDescent="0.25">
      <c r="A589" t="str">
        <f>IF(TRIM(INDEX(games!$A:$A,ROW()))="","",TRIM(INDEX(games!$A:$A,ROW())))</f>
        <v>Pesticide Not Required</v>
      </c>
      <c r="B589">
        <f>IF(OR($A589="",INDEX(games!$B:$B,ROW())=""),"",INDEX(games!$B:$B,ROW()))</f>
        <v>2024</v>
      </c>
      <c r="C589" t="str">
        <f>IF(OR($A589="",INDEX(games!$C:$C,ROW())=""),"",INDEX(games!$C:$C,ROW()))</f>
        <v>Action</v>
      </c>
      <c r="D589">
        <f t="shared" si="252"/>
        <v>3</v>
      </c>
      <c r="E589">
        <f t="shared" si="253"/>
        <v>1</v>
      </c>
      <c r="F589">
        <f t="shared" si="254"/>
        <v>11</v>
      </c>
      <c r="G589">
        <f t="shared" si="255"/>
        <v>2024</v>
      </c>
      <c r="H589">
        <f t="shared" si="256"/>
        <v>1.2530000000000001</v>
      </c>
      <c r="I589" t="e">
        <f t="shared" si="257"/>
        <v>#N/A</v>
      </c>
      <c r="J589" t="e">
        <f t="shared" si="258"/>
        <v>#N/A</v>
      </c>
      <c r="K589" t="e">
        <f t="shared" si="259"/>
        <v>#N/A</v>
      </c>
      <c r="L589" t="e">
        <f t="shared" si="260"/>
        <v>#N/A</v>
      </c>
      <c r="M589" t="e">
        <f t="shared" si="261"/>
        <v>#N/A</v>
      </c>
      <c r="N589" t="e">
        <f t="shared" si="262"/>
        <v>#N/A</v>
      </c>
      <c r="O589">
        <f t="shared" si="263"/>
        <v>3.0005890000000002</v>
      </c>
      <c r="P589" t="str">
        <f>IF(OR($A589="",INDEX(games!$H:$H,ROW())=""),"",INDEX(games!$H:$H,ROW()))</f>
        <v>Yes</v>
      </c>
      <c r="Q589">
        <f t="shared" si="264"/>
        <v>3.0005890000000002</v>
      </c>
      <c r="T589">
        <f t="shared" si="265"/>
        <v>2012</v>
      </c>
      <c r="U589">
        <f t="shared" si="266"/>
        <v>2015</v>
      </c>
      <c r="V589">
        <f t="shared" si="267"/>
        <v>3</v>
      </c>
      <c r="W589" t="str">
        <f>IF(TRIM(INDEX(connections!$A:$A,ROW()))="","",TRIM(INDEX(connections!$A:$A,ROW())))</f>
        <v>FTL</v>
      </c>
      <c r="X589" t="str">
        <f>IF($W589="","",TRIM(INDEX(connections!$B:$B,ROW())))</f>
        <v>Guild of Dungeoneering</v>
      </c>
      <c r="Y589">
        <f t="shared" si="268"/>
        <v>311</v>
      </c>
      <c r="Z589">
        <f t="shared" si="269"/>
        <v>350</v>
      </c>
      <c r="AA589" t="str">
        <f t="shared" si="270"/>
        <v>Yes</v>
      </c>
      <c r="AB589" t="str">
        <f t="shared" si="271"/>
        <v/>
      </c>
      <c r="AC589" t="str">
        <f t="shared" si="272"/>
        <v/>
      </c>
      <c r="AD589">
        <f t="shared" si="273"/>
        <v>1</v>
      </c>
      <c r="AE589" t="str">
        <f t="shared" si="274"/>
        <v/>
      </c>
      <c r="AG589">
        <f t="shared" si="275"/>
        <v>3</v>
      </c>
      <c r="AH589" t="str">
        <f t="shared" si="276"/>
        <v>Yes</v>
      </c>
      <c r="AI589">
        <f t="shared" si="277"/>
        <v>3</v>
      </c>
      <c r="AJ589">
        <f t="shared" si="278"/>
        <v>3.0005890000000002</v>
      </c>
      <c r="AK589" t="str">
        <f t="shared" si="279"/>
        <v/>
      </c>
      <c r="AL589" t="str">
        <f>IF($A589="","",INDEX(games!$J:$J,ROW())&amp;"")</f>
        <v>https://store.steampowered.com/app/2479320/Pesticide_Not_Required/</v>
      </c>
    </row>
    <row r="590" spans="1:38" x14ac:dyDescent="0.25">
      <c r="A590" t="str">
        <f>IF(TRIM(INDEX(games!$A:$A,ROW()))="","",TRIM(INDEX(games!$A:$A,ROW())))</f>
        <v>Picayune Dreams</v>
      </c>
      <c r="B590">
        <f>IF(OR($A590="",INDEX(games!$B:$B,ROW())=""),"",INDEX(games!$B:$B,ROW()))</f>
        <v>2023</v>
      </c>
      <c r="C590" t="str">
        <f>IF(OR($A590="",INDEX(games!$C:$C,ROW())=""),"",INDEX(games!$C:$C,ROW()))</f>
        <v>Action</v>
      </c>
      <c r="D590">
        <f t="shared" si="252"/>
        <v>2</v>
      </c>
      <c r="E590">
        <f t="shared" si="253"/>
        <v>1</v>
      </c>
      <c r="F590">
        <f t="shared" si="254"/>
        <v>12</v>
      </c>
      <c r="G590">
        <f t="shared" si="255"/>
        <v>2023</v>
      </c>
      <c r="H590">
        <f t="shared" si="256"/>
        <v>1.276</v>
      </c>
      <c r="I590" t="e">
        <f t="shared" si="257"/>
        <v>#N/A</v>
      </c>
      <c r="J590" t="e">
        <f t="shared" si="258"/>
        <v>#N/A</v>
      </c>
      <c r="K590" t="e">
        <f t="shared" si="259"/>
        <v>#N/A</v>
      </c>
      <c r="L590" t="e">
        <f t="shared" si="260"/>
        <v>#N/A</v>
      </c>
      <c r="M590" t="e">
        <f t="shared" si="261"/>
        <v>#N/A</v>
      </c>
      <c r="N590" t="e">
        <f t="shared" si="262"/>
        <v>#N/A</v>
      </c>
      <c r="O590">
        <f t="shared" si="263"/>
        <v>2.0005899999999999</v>
      </c>
      <c r="P590" t="str">
        <f>IF(OR($A590="",INDEX(games!$H:$H,ROW())=""),"",INDEX(games!$H:$H,ROW()))</f>
        <v>Yes</v>
      </c>
      <c r="Q590">
        <f t="shared" si="264"/>
        <v>2.0005899999999999</v>
      </c>
      <c r="T590">
        <f t="shared" si="265"/>
        <v>2008</v>
      </c>
      <c r="U590">
        <f t="shared" si="266"/>
        <v>2015</v>
      </c>
      <c r="V590">
        <f t="shared" si="267"/>
        <v>7</v>
      </c>
      <c r="W590" t="str">
        <f>IF(TRIM(INDEX(connections!$A:$A,ROW()))="","",TRIM(INDEX(connections!$A:$A,ROW())))</f>
        <v>Spelunky Classic</v>
      </c>
      <c r="X590" t="str">
        <f>IF($W590="","",TRIM(INDEX(connections!$B:$B,ROW())))</f>
        <v>Guild of Dungeoneering</v>
      </c>
      <c r="Y590">
        <f t="shared" si="268"/>
        <v>763</v>
      </c>
      <c r="Z590">
        <f t="shared" si="269"/>
        <v>350</v>
      </c>
      <c r="AA590" t="str">
        <f t="shared" si="270"/>
        <v>Yes</v>
      </c>
      <c r="AB590" t="str">
        <f t="shared" si="271"/>
        <v/>
      </c>
      <c r="AC590" t="str">
        <f t="shared" si="272"/>
        <v/>
      </c>
      <c r="AD590">
        <f t="shared" si="273"/>
        <v>1</v>
      </c>
      <c r="AE590" t="str">
        <f t="shared" si="274"/>
        <v/>
      </c>
      <c r="AG590">
        <f t="shared" si="275"/>
        <v>2</v>
      </c>
      <c r="AH590" t="str">
        <f t="shared" si="276"/>
        <v>Yes</v>
      </c>
      <c r="AI590">
        <f t="shared" si="277"/>
        <v>2</v>
      </c>
      <c r="AJ590">
        <f t="shared" si="278"/>
        <v>2.0005899999999999</v>
      </c>
      <c r="AK590" t="str">
        <f t="shared" si="279"/>
        <v/>
      </c>
      <c r="AL590" t="str">
        <f>IF($A590="","",INDEX(games!$J:$J,ROW())&amp;"")</f>
        <v>https://store.steampowered.com/app/2088840/Picayune_Dreams/</v>
      </c>
    </row>
    <row r="591" spans="1:38" x14ac:dyDescent="0.25">
      <c r="A591" t="str">
        <f>IF(TRIM(INDEX(games!$A:$A,ROW()))="","",TRIM(INDEX(games!$A:$A,ROW())))</f>
        <v>Pinball Storm: Lokanta</v>
      </c>
      <c r="B591">
        <f>IF(OR($A591="",INDEX(games!$B:$B,ROW())=""),"",INDEX(games!$B:$B,ROW()))</f>
        <v>2025</v>
      </c>
      <c r="C591" t="str">
        <f>IF(OR($A591="",INDEX(games!$C:$C,ROW())=""),"",INDEX(games!$C:$C,ROW()))</f>
        <v>Action</v>
      </c>
      <c r="D591">
        <f t="shared" si="252"/>
        <v>1</v>
      </c>
      <c r="E591">
        <f t="shared" si="253"/>
        <v>1</v>
      </c>
      <c r="F591">
        <f t="shared" si="254"/>
        <v>13</v>
      </c>
      <c r="G591">
        <f t="shared" si="255"/>
        <v>2025</v>
      </c>
      <c r="H591">
        <f t="shared" si="256"/>
        <v>1.2989999999999999</v>
      </c>
      <c r="I591" t="e">
        <f t="shared" si="257"/>
        <v>#N/A</v>
      </c>
      <c r="J591" t="e">
        <f t="shared" si="258"/>
        <v>#N/A</v>
      </c>
      <c r="K591" t="e">
        <f t="shared" si="259"/>
        <v>#N/A</v>
      </c>
      <c r="L591" t="e">
        <f t="shared" si="260"/>
        <v>#N/A</v>
      </c>
      <c r="M591" t="e">
        <f t="shared" si="261"/>
        <v>#N/A</v>
      </c>
      <c r="N591" t="e">
        <f t="shared" si="262"/>
        <v>#N/A</v>
      </c>
      <c r="O591">
        <f t="shared" si="263"/>
        <v>1.000591</v>
      </c>
      <c r="P591" t="str">
        <f>IF(OR($A591="",INDEX(games!$H:$H,ROW())=""),"",INDEX(games!$H:$H,ROW()))</f>
        <v>Yes</v>
      </c>
      <c r="Q591">
        <f t="shared" si="264"/>
        <v>1.000591</v>
      </c>
      <c r="T591">
        <f t="shared" si="265"/>
        <v>2016</v>
      </c>
      <c r="U591">
        <f t="shared" si="266"/>
        <v>2020</v>
      </c>
      <c r="V591">
        <f t="shared" si="267"/>
        <v>4</v>
      </c>
      <c r="W591" t="str">
        <f>IF(TRIM(INDEX(connections!$A:$A,ROW()))="","",TRIM(INDEX(connections!$A:$A,ROW())))</f>
        <v>Enter the Gungeon</v>
      </c>
      <c r="X591" t="str">
        <f>IF($W591="","",TRIM(INDEX(connections!$B:$B,ROW())))</f>
        <v>Gunfire Reborn</v>
      </c>
      <c r="Y591">
        <f t="shared" si="268"/>
        <v>282</v>
      </c>
      <c r="Z591">
        <f t="shared" si="269"/>
        <v>352</v>
      </c>
      <c r="AA591" t="str">
        <f t="shared" si="270"/>
        <v>Yes</v>
      </c>
      <c r="AB591" t="str">
        <f t="shared" si="271"/>
        <v>Yes</v>
      </c>
      <c r="AC591">
        <f t="shared" si="272"/>
        <v>1</v>
      </c>
      <c r="AD591">
        <f t="shared" si="273"/>
        <v>0</v>
      </c>
      <c r="AE591" t="str">
        <f t="shared" si="274"/>
        <v/>
      </c>
      <c r="AG591">
        <f t="shared" si="275"/>
        <v>1</v>
      </c>
      <c r="AH591" t="str">
        <f t="shared" si="276"/>
        <v>Yes</v>
      </c>
      <c r="AI591">
        <f t="shared" si="277"/>
        <v>1</v>
      </c>
      <c r="AJ591">
        <f t="shared" si="278"/>
        <v>1.000591</v>
      </c>
      <c r="AK591" t="str">
        <f t="shared" si="279"/>
        <v/>
      </c>
      <c r="AL591" t="str">
        <f>IF($A591="","",INDEX(games!$J:$J,ROW())&amp;"")</f>
        <v>https://store.steampowered.com/app/2642570/Pinball_Storm_Lokanta/</v>
      </c>
    </row>
    <row r="592" spans="1:38" x14ac:dyDescent="0.25">
      <c r="A592" t="str">
        <f>IF(TRIM(INDEX(games!$A:$A,ROW()))="","",TRIM(INDEX(games!$A:$A,ROW())))</f>
        <v>Pip My Dice</v>
      </c>
      <c r="B592">
        <f>IF(OR($A592="",INDEX(games!$B:$B,ROW())=""),"",INDEX(games!$B:$B,ROW()))</f>
        <v>2025</v>
      </c>
      <c r="C592" t="str">
        <f>IF(OR($A592="",INDEX(games!$C:$C,ROW())=""),"",INDEX(games!$C:$C,ROW()))</f>
        <v>Deckbuilder</v>
      </c>
      <c r="D592">
        <f t="shared" si="252"/>
        <v>1</v>
      </c>
      <c r="E592">
        <f t="shared" si="253"/>
        <v>3</v>
      </c>
      <c r="F592">
        <f t="shared" si="254"/>
        <v>14</v>
      </c>
      <c r="G592" t="e">
        <f t="shared" si="255"/>
        <v>#N/A</v>
      </c>
      <c r="H592" t="e">
        <f t="shared" si="256"/>
        <v>#N/A</v>
      </c>
      <c r="I592" t="e">
        <f t="shared" si="257"/>
        <v>#N/A</v>
      </c>
      <c r="J592" t="e">
        <f t="shared" si="258"/>
        <v>#N/A</v>
      </c>
      <c r="K592">
        <f t="shared" si="259"/>
        <v>2025</v>
      </c>
      <c r="L592">
        <f t="shared" si="260"/>
        <v>3.3220000000000001</v>
      </c>
      <c r="M592" t="e">
        <f t="shared" si="261"/>
        <v>#N/A</v>
      </c>
      <c r="N592" t="e">
        <f t="shared" si="262"/>
        <v>#N/A</v>
      </c>
      <c r="O592">
        <f t="shared" si="263"/>
        <v>1.0005919999999999</v>
      </c>
      <c r="P592" t="str">
        <f>IF(OR($A592="",INDEX(games!$H:$H,ROW())=""),"",INDEX(games!$H:$H,ROW()))</f>
        <v>Yes</v>
      </c>
      <c r="Q592">
        <f t="shared" si="264"/>
        <v>1.0005919999999999</v>
      </c>
      <c r="T592">
        <f t="shared" si="265"/>
        <v>2021</v>
      </c>
      <c r="U592">
        <f t="shared" si="266"/>
        <v>2022</v>
      </c>
      <c r="V592">
        <f t="shared" si="267"/>
        <v>1</v>
      </c>
      <c r="W592" t="str">
        <f>IF(TRIM(INDEX(connections!$A:$A,ROW()))="","",TRIM(INDEX(connections!$A:$A,ROW())))</f>
        <v>Vampire Survivors</v>
      </c>
      <c r="X592" t="str">
        <f>IF($W592="","",TRIM(INDEX(connections!$B:$B,ROW())))</f>
        <v>Gunlocked</v>
      </c>
      <c r="Y592">
        <f t="shared" si="268"/>
        <v>898</v>
      </c>
      <c r="Z592">
        <f t="shared" si="269"/>
        <v>353</v>
      </c>
      <c r="AA592" t="str">
        <f t="shared" si="270"/>
        <v>Yes</v>
      </c>
      <c r="AB592" t="str">
        <f t="shared" si="271"/>
        <v>Yes</v>
      </c>
      <c r="AC592">
        <f t="shared" si="272"/>
        <v>1</v>
      </c>
      <c r="AD592">
        <f t="shared" si="273"/>
        <v>0</v>
      </c>
      <c r="AE592" t="str">
        <f t="shared" si="274"/>
        <v/>
      </c>
      <c r="AG592">
        <f t="shared" si="275"/>
        <v>1</v>
      </c>
      <c r="AH592" t="str">
        <f t="shared" si="276"/>
        <v>Yes</v>
      </c>
      <c r="AI592">
        <f t="shared" si="277"/>
        <v>1</v>
      </c>
      <c r="AJ592">
        <f t="shared" si="278"/>
        <v>1.0005919999999999</v>
      </c>
      <c r="AK592" t="str">
        <f t="shared" si="279"/>
        <v/>
      </c>
      <c r="AL592" t="str">
        <f>IF($A592="","",INDEX(games!$J:$J,ROW())&amp;"")</f>
        <v>https://store.steampowered.com/app/2797650/Pip_My_Dice/</v>
      </c>
    </row>
    <row r="593" spans="1:38" x14ac:dyDescent="0.25">
      <c r="A593" t="str">
        <f>IF(TRIM(INDEX(games!$A:$A,ROW()))="","",TRIM(INDEX(games!$A:$A,ROW())))</f>
        <v>Pixel Dungeon</v>
      </c>
      <c r="B593">
        <f>IF(OR($A593="",INDEX(games!$B:$B,ROW())=""),"",INDEX(games!$B:$B,ROW()))</f>
        <v>2012</v>
      </c>
      <c r="C593" t="str">
        <f>IF(OR($A593="",INDEX(games!$C:$C,ROW())=""),"",INDEX(games!$C:$C,ROW()))</f>
        <v>Traditional</v>
      </c>
      <c r="D593">
        <f t="shared" si="252"/>
        <v>4</v>
      </c>
      <c r="E593">
        <f t="shared" si="253"/>
        <v>4</v>
      </c>
      <c r="F593">
        <f t="shared" si="254"/>
        <v>15</v>
      </c>
      <c r="G593" t="e">
        <f t="shared" si="255"/>
        <v>#N/A</v>
      </c>
      <c r="H593" t="e">
        <f t="shared" si="256"/>
        <v>#N/A</v>
      </c>
      <c r="I593" t="e">
        <f t="shared" si="257"/>
        <v>#N/A</v>
      </c>
      <c r="J593" t="e">
        <f t="shared" si="258"/>
        <v>#N/A</v>
      </c>
      <c r="K593" t="e">
        <f t="shared" si="259"/>
        <v>#N/A</v>
      </c>
      <c r="L593" t="e">
        <f t="shared" si="260"/>
        <v>#N/A</v>
      </c>
      <c r="M593">
        <f t="shared" si="261"/>
        <v>2012</v>
      </c>
      <c r="N593">
        <f t="shared" si="262"/>
        <v>4.3449999999999998</v>
      </c>
      <c r="O593">
        <f t="shared" si="263"/>
        <v>4.0005930000000003</v>
      </c>
      <c r="P593" t="str">
        <f>IF(OR($A593="",INDEX(games!$H:$H,ROW())=""),"",INDEX(games!$H:$H,ROW()))</f>
        <v>Yes</v>
      </c>
      <c r="Q593">
        <f t="shared" si="264"/>
        <v>4.0005930000000003</v>
      </c>
      <c r="T593">
        <f t="shared" si="265"/>
        <v>2022</v>
      </c>
      <c r="U593">
        <f t="shared" si="266"/>
        <v>2025</v>
      </c>
      <c r="V593">
        <f t="shared" si="267"/>
        <v>3</v>
      </c>
      <c r="W593" t="str">
        <f>IF(TRIM(INDEX(connections!$A:$A,ROW()))="","",TRIM(INDEX(connections!$A:$A,ROW())))</f>
        <v>Gunlocked</v>
      </c>
      <c r="X593" t="str">
        <f>IF($W593="","",TRIM(INDEX(connections!$B:$B,ROW())))</f>
        <v>Gunlocked 2</v>
      </c>
      <c r="Y593">
        <f t="shared" si="268"/>
        <v>353</v>
      </c>
      <c r="Z593">
        <f t="shared" si="269"/>
        <v>354</v>
      </c>
      <c r="AA593" t="str">
        <f t="shared" si="270"/>
        <v>Yes</v>
      </c>
      <c r="AB593" t="str">
        <f t="shared" si="271"/>
        <v>Yes</v>
      </c>
      <c r="AC593">
        <f t="shared" si="272"/>
        <v>1</v>
      </c>
      <c r="AD593">
        <f t="shared" si="273"/>
        <v>0</v>
      </c>
      <c r="AE593" t="str">
        <f t="shared" si="274"/>
        <v/>
      </c>
      <c r="AG593">
        <f t="shared" si="275"/>
        <v>4</v>
      </c>
      <c r="AH593" t="str">
        <f t="shared" si="276"/>
        <v>Yes</v>
      </c>
      <c r="AI593">
        <f t="shared" si="277"/>
        <v>4</v>
      </c>
      <c r="AJ593">
        <f t="shared" si="278"/>
        <v>4.0005930000000003</v>
      </c>
      <c r="AK593" t="str">
        <f t="shared" si="279"/>
        <v/>
      </c>
      <c r="AL593" t="str">
        <f>IF($A593="","",INDEX(games!$J:$J,ROW())&amp;"")</f>
        <v>https://store.steampowered.com/app/365900/Pixel_Dungeon/</v>
      </c>
    </row>
    <row r="594" spans="1:38" x14ac:dyDescent="0.25">
      <c r="A594" t="str">
        <f>IF(TRIM(INDEX(games!$A:$A,ROW()))="","",TRIM(INDEX(games!$A:$A,ROW())))</f>
        <v>PlateUp!</v>
      </c>
      <c r="B594">
        <f>IF(OR($A594="",INDEX(games!$B:$B,ROW())=""),"",INDEX(games!$B:$B,ROW()))</f>
        <v>2022</v>
      </c>
      <c r="C594" t="str">
        <f>IF(OR($A594="",INDEX(games!$C:$C,ROW())=""),"",INDEX(games!$C:$C,ROW()))</f>
        <v>Strategy</v>
      </c>
      <c r="D594">
        <f t="shared" si="252"/>
        <v>0</v>
      </c>
      <c r="E594">
        <f t="shared" si="253"/>
        <v>2</v>
      </c>
      <c r="F594">
        <f t="shared" si="254"/>
        <v>16</v>
      </c>
      <c r="G594" t="e">
        <f t="shared" si="255"/>
        <v>#N/A</v>
      </c>
      <c r="H594" t="e">
        <f t="shared" si="256"/>
        <v>#N/A</v>
      </c>
      <c r="I594">
        <f t="shared" si="257"/>
        <v>2022</v>
      </c>
      <c r="J594">
        <f t="shared" si="258"/>
        <v>2.3679999999999999</v>
      </c>
      <c r="K594" t="e">
        <f t="shared" si="259"/>
        <v>#N/A</v>
      </c>
      <c r="L594" t="e">
        <f t="shared" si="260"/>
        <v>#N/A</v>
      </c>
      <c r="M594" t="e">
        <f t="shared" si="261"/>
        <v>#N/A</v>
      </c>
      <c r="N594" t="e">
        <f t="shared" si="262"/>
        <v>#N/A</v>
      </c>
      <c r="O594">
        <f t="shared" si="263"/>
        <v>5.9400000000000002E-4</v>
      </c>
      <c r="P594" t="str">
        <f>IF(OR($A594="",INDEX(games!$H:$H,ROW())=""),"",INDEX(games!$H:$H,ROW()))</f>
        <v>Yes</v>
      </c>
      <c r="Q594">
        <f t="shared" si="264"/>
        <v>5.9400000000000002E-4</v>
      </c>
      <c r="T594">
        <f t="shared" si="265"/>
        <v>2015</v>
      </c>
      <c r="U594">
        <f t="shared" si="266"/>
        <v>2025</v>
      </c>
      <c r="V594">
        <f t="shared" si="267"/>
        <v>10</v>
      </c>
      <c r="W594" t="str">
        <f>IF(TRIM(INDEX(connections!$A:$A,ROW()))="","",TRIM(INDEX(connections!$A:$A,ROW())))</f>
        <v>Nuclear Throne</v>
      </c>
      <c r="X594" t="str">
        <f>IF($W594="","",TRIM(INDEX(connections!$B:$B,ROW())))</f>
        <v>Guntouchables</v>
      </c>
      <c r="Y594">
        <f t="shared" si="268"/>
        <v>549</v>
      </c>
      <c r="Z594">
        <f t="shared" si="269"/>
        <v>355</v>
      </c>
      <c r="AA594" t="str">
        <f t="shared" si="270"/>
        <v>Yes</v>
      </c>
      <c r="AB594" t="str">
        <f t="shared" si="271"/>
        <v>Yes</v>
      </c>
      <c r="AC594">
        <f t="shared" si="272"/>
        <v>1</v>
      </c>
      <c r="AD594">
        <f t="shared" si="273"/>
        <v>0</v>
      </c>
      <c r="AE594" t="str">
        <f t="shared" si="274"/>
        <v/>
      </c>
      <c r="AG594">
        <f t="shared" si="275"/>
        <v>0</v>
      </c>
      <c r="AH594" t="str">
        <f t="shared" si="276"/>
        <v/>
      </c>
      <c r="AI594" t="str">
        <f t="shared" si="277"/>
        <v/>
      </c>
      <c r="AJ594" t="str">
        <f t="shared" si="278"/>
        <v/>
      </c>
      <c r="AK594" t="str">
        <f t="shared" si="279"/>
        <v/>
      </c>
      <c r="AL594" t="str">
        <f>IF($A594="","",INDEX(games!$J:$J,ROW())&amp;"")</f>
        <v>https://store.steampowered.com/app/1599600/PlateUp/</v>
      </c>
    </row>
    <row r="595" spans="1:38" x14ac:dyDescent="0.25">
      <c r="A595" t="str">
        <f>IF(TRIM(INDEX(games!$A:$A,ROW()))="","",TRIM(INDEX(games!$A:$A,ROW())))</f>
        <v>Plinbo</v>
      </c>
      <c r="B595">
        <f>IF(OR($A595="",INDEX(games!$B:$B,ROW())=""),"",INDEX(games!$B:$B,ROW()))</f>
        <v>2026</v>
      </c>
      <c r="C595" t="str">
        <f>IF(OR($A595="",INDEX(games!$C:$C,ROW())=""),"",INDEX(games!$C:$C,ROW()))</f>
        <v>Deckbuilder</v>
      </c>
      <c r="D595">
        <f t="shared" si="252"/>
        <v>1</v>
      </c>
      <c r="E595">
        <f t="shared" si="253"/>
        <v>3</v>
      </c>
      <c r="F595">
        <f t="shared" si="254"/>
        <v>17</v>
      </c>
      <c r="G595" t="e">
        <f t="shared" si="255"/>
        <v>#N/A</v>
      </c>
      <c r="H595" t="e">
        <f t="shared" si="256"/>
        <v>#N/A</v>
      </c>
      <c r="I595" t="e">
        <f t="shared" si="257"/>
        <v>#N/A</v>
      </c>
      <c r="J595" t="e">
        <f t="shared" si="258"/>
        <v>#N/A</v>
      </c>
      <c r="K595">
        <f t="shared" si="259"/>
        <v>2026</v>
      </c>
      <c r="L595">
        <f t="shared" si="260"/>
        <v>3.391</v>
      </c>
      <c r="M595" t="e">
        <f t="shared" si="261"/>
        <v>#N/A</v>
      </c>
      <c r="N595" t="e">
        <f t="shared" si="262"/>
        <v>#N/A</v>
      </c>
      <c r="O595">
        <f t="shared" si="263"/>
        <v>1.0005949999999999</v>
      </c>
      <c r="P595" t="str">
        <f>IF(OR($A595="",INDEX(games!$H:$H,ROW())=""),"",INDEX(games!$H:$H,ROW()))</f>
        <v>Yes</v>
      </c>
      <c r="Q595">
        <f t="shared" si="264"/>
        <v>1.0005949999999999</v>
      </c>
      <c r="T595">
        <f t="shared" si="265"/>
        <v>1980</v>
      </c>
      <c r="U595">
        <f t="shared" si="266"/>
        <v>1984</v>
      </c>
      <c r="V595">
        <f t="shared" si="267"/>
        <v>4</v>
      </c>
      <c r="W595" t="str">
        <f>IF(TRIM(INDEX(connections!$A:$A,ROW()))="","",TRIM(INDEX(connections!$A:$A,ROW())))</f>
        <v>Rogue</v>
      </c>
      <c r="X595" t="str">
        <f>IF($W595="","",TRIM(INDEX(connections!$B:$B,ROW())))</f>
        <v>Hack</v>
      </c>
      <c r="Y595">
        <f t="shared" si="268"/>
        <v>659</v>
      </c>
      <c r="Z595">
        <f t="shared" si="269"/>
        <v>356</v>
      </c>
      <c r="AA595" t="str">
        <f t="shared" si="270"/>
        <v>Yes</v>
      </c>
      <c r="AB595" t="str">
        <f t="shared" si="271"/>
        <v>Yes</v>
      </c>
      <c r="AC595">
        <f t="shared" si="272"/>
        <v>1</v>
      </c>
      <c r="AD595">
        <f t="shared" si="273"/>
        <v>0</v>
      </c>
      <c r="AE595" t="str">
        <f t="shared" si="274"/>
        <v/>
      </c>
      <c r="AG595">
        <f t="shared" si="275"/>
        <v>1</v>
      </c>
      <c r="AH595" t="str">
        <f t="shared" si="276"/>
        <v>Yes</v>
      </c>
      <c r="AI595">
        <f t="shared" si="277"/>
        <v>1</v>
      </c>
      <c r="AJ595">
        <f t="shared" si="278"/>
        <v>1.0005949999999999</v>
      </c>
      <c r="AK595" t="str">
        <f t="shared" si="279"/>
        <v/>
      </c>
      <c r="AL595" t="str">
        <f>IF($A595="","",INDEX(games!$J:$J,ROW())&amp;"")</f>
        <v>https://store.steampowered.com/app/3948580/Plinbo_Roguelike_Plinko/</v>
      </c>
    </row>
    <row r="596" spans="1:38" x14ac:dyDescent="0.25">
      <c r="A596" t="str">
        <f>IF(TRIM(INDEX(games!$A:$A,ROW()))="","",TRIM(INDEX(games!$A:$A,ROW())))</f>
        <v>Plinko Panic!</v>
      </c>
      <c r="B596">
        <f>IF(OR($A596="",INDEX(games!$B:$B,ROW())=""),"",INDEX(games!$B:$B,ROW()))</f>
        <v>2021</v>
      </c>
      <c r="C596" t="str">
        <f>IF(OR($A596="",INDEX(games!$C:$C,ROW())=""),"",INDEX(games!$C:$C,ROW()))</f>
        <v>Deckbuilder</v>
      </c>
      <c r="D596">
        <f t="shared" si="252"/>
        <v>1</v>
      </c>
      <c r="E596">
        <f t="shared" si="253"/>
        <v>3</v>
      </c>
      <c r="F596">
        <f t="shared" si="254"/>
        <v>18</v>
      </c>
      <c r="G596" t="e">
        <f t="shared" si="255"/>
        <v>#N/A</v>
      </c>
      <c r="H596" t="e">
        <f t="shared" si="256"/>
        <v>#N/A</v>
      </c>
      <c r="I596" t="e">
        <f t="shared" si="257"/>
        <v>#N/A</v>
      </c>
      <c r="J596" t="e">
        <f t="shared" si="258"/>
        <v>#N/A</v>
      </c>
      <c r="K596">
        <f t="shared" si="259"/>
        <v>2021</v>
      </c>
      <c r="L596">
        <f t="shared" si="260"/>
        <v>3.4140000000000001</v>
      </c>
      <c r="M596" t="e">
        <f t="shared" si="261"/>
        <v>#N/A</v>
      </c>
      <c r="N596" t="e">
        <f t="shared" si="262"/>
        <v>#N/A</v>
      </c>
      <c r="O596">
        <f t="shared" si="263"/>
        <v>1.000596</v>
      </c>
      <c r="P596" t="str">
        <f>IF(OR($A596="",INDEX(games!$H:$H,ROW())=""),"",INDEX(games!$H:$H,ROW()))</f>
        <v/>
      </c>
      <c r="Q596" t="str">
        <f t="shared" si="264"/>
        <v/>
      </c>
      <c r="T596">
        <f t="shared" si="265"/>
        <v>2006</v>
      </c>
      <c r="U596">
        <f t="shared" si="266"/>
        <v>2022</v>
      </c>
      <c r="V596">
        <f t="shared" si="267"/>
        <v>16</v>
      </c>
      <c r="W596" t="str">
        <f>IF(TRIM(INDEX(connections!$A:$A,ROW()))="","",TRIM(INDEX(connections!$A:$A,ROW())))</f>
        <v>Slash'EM</v>
      </c>
      <c r="X596" t="str">
        <f>IF($W596="","",TRIM(INDEX(connections!$B:$B,ROW())))</f>
        <v>Hack'EM</v>
      </c>
      <c r="Y596">
        <f t="shared" si="268"/>
        <v>733</v>
      </c>
      <c r="Z596">
        <f t="shared" si="269"/>
        <v>357</v>
      </c>
      <c r="AA596" t="str">
        <f t="shared" si="270"/>
        <v>Yes</v>
      </c>
      <c r="AB596" t="str">
        <f t="shared" si="271"/>
        <v>Yes</v>
      </c>
      <c r="AC596">
        <f t="shared" si="272"/>
        <v>1</v>
      </c>
      <c r="AD596">
        <f t="shared" si="273"/>
        <v>0</v>
      </c>
      <c r="AE596" t="str">
        <f t="shared" si="274"/>
        <v/>
      </c>
      <c r="AG596">
        <f t="shared" si="275"/>
        <v>1</v>
      </c>
      <c r="AH596" t="str">
        <f t="shared" si="276"/>
        <v/>
      </c>
      <c r="AI596" t="str">
        <f t="shared" si="277"/>
        <v/>
      </c>
      <c r="AJ596" t="str">
        <f t="shared" si="278"/>
        <v/>
      </c>
      <c r="AK596">
        <f t="shared" si="279"/>
        <v>1.000596</v>
      </c>
      <c r="AL596" t="str">
        <f>IF($A596="","",INDEX(games!$J:$J,ROW())&amp;"")</f>
        <v/>
      </c>
    </row>
    <row r="597" spans="1:38" x14ac:dyDescent="0.25">
      <c r="A597" t="str">
        <f>IF(TRIM(INDEX(games!$A:$A,ROW()))="","",TRIM(INDEX(games!$A:$A,ROW())))</f>
        <v>Pluto</v>
      </c>
      <c r="B597">
        <f>IF(OR($A597="",INDEX(games!$B:$B,ROW())=""),"",INDEX(games!$B:$B,ROW()))</f>
        <v>2026</v>
      </c>
      <c r="C597" t="str">
        <f>IF(OR($A597="",INDEX(games!$C:$C,ROW())=""),"",INDEX(games!$C:$C,ROW()))</f>
        <v>Deckbuilder</v>
      </c>
      <c r="D597">
        <f t="shared" si="252"/>
        <v>1</v>
      </c>
      <c r="E597">
        <f t="shared" si="253"/>
        <v>3</v>
      </c>
      <c r="F597">
        <f t="shared" si="254"/>
        <v>19</v>
      </c>
      <c r="G597" t="e">
        <f t="shared" si="255"/>
        <v>#N/A</v>
      </c>
      <c r="H597" t="e">
        <f t="shared" si="256"/>
        <v>#N/A</v>
      </c>
      <c r="I597" t="e">
        <f t="shared" si="257"/>
        <v>#N/A</v>
      </c>
      <c r="J597" t="e">
        <f t="shared" si="258"/>
        <v>#N/A</v>
      </c>
      <c r="K597">
        <f t="shared" si="259"/>
        <v>2026</v>
      </c>
      <c r="L597">
        <f t="shared" si="260"/>
        <v>3.4369999999999998</v>
      </c>
      <c r="M597" t="e">
        <f t="shared" si="261"/>
        <v>#N/A</v>
      </c>
      <c r="N597" t="e">
        <f t="shared" si="262"/>
        <v>#N/A</v>
      </c>
      <c r="O597">
        <f t="shared" si="263"/>
        <v>1.000597</v>
      </c>
      <c r="P597" t="str">
        <f>IF(OR($A597="",INDEX(games!$H:$H,ROW())=""),"",INDEX(games!$H:$H,ROW()))</f>
        <v/>
      </c>
      <c r="Q597" t="str">
        <f t="shared" si="264"/>
        <v/>
      </c>
      <c r="T597">
        <f t="shared" si="265"/>
        <v>2017</v>
      </c>
      <c r="U597">
        <f t="shared" si="266"/>
        <v>2021</v>
      </c>
      <c r="V597">
        <f t="shared" si="267"/>
        <v>4</v>
      </c>
      <c r="W597" t="str">
        <f>IF(TRIM(INDEX(connections!$A:$A,ROW()))="","",TRIM(INDEX(connections!$A:$A,ROW())))</f>
        <v>Slay the Spire</v>
      </c>
      <c r="X597" t="str">
        <f>IF($W597="","",TRIM(INDEX(connections!$B:$B,ROW())))</f>
        <v>Hadean Tactics</v>
      </c>
      <c r="Y597">
        <f t="shared" si="268"/>
        <v>735</v>
      </c>
      <c r="Z597">
        <f t="shared" si="269"/>
        <v>358</v>
      </c>
      <c r="AA597" t="str">
        <f t="shared" si="270"/>
        <v>Yes</v>
      </c>
      <c r="AB597" t="str">
        <f t="shared" si="271"/>
        <v>Yes</v>
      </c>
      <c r="AC597">
        <f t="shared" si="272"/>
        <v>1</v>
      </c>
      <c r="AD597">
        <f t="shared" si="273"/>
        <v>0</v>
      </c>
      <c r="AE597" t="str">
        <f t="shared" si="274"/>
        <v/>
      </c>
      <c r="AG597">
        <f t="shared" si="275"/>
        <v>1</v>
      </c>
      <c r="AH597" t="str">
        <f t="shared" si="276"/>
        <v/>
      </c>
      <c r="AI597" t="str">
        <f t="shared" si="277"/>
        <v/>
      </c>
      <c r="AJ597" t="str">
        <f t="shared" si="278"/>
        <v/>
      </c>
      <c r="AK597">
        <f t="shared" si="279"/>
        <v>1.000597</v>
      </c>
      <c r="AL597" t="str">
        <f>IF($A597="","",INDEX(games!$J:$J,ROW())&amp;"")</f>
        <v/>
      </c>
    </row>
    <row r="598" spans="1:38" x14ac:dyDescent="0.25">
      <c r="A598" t="str">
        <f>IF(TRIM(INDEX(games!$A:$A,ROW()))="","",TRIM(INDEX(games!$A:$A,ROW())))</f>
        <v>Pocket Crystal League</v>
      </c>
      <c r="B598">
        <f>IF(OR($A598="",INDEX(games!$B:$B,ROW())=""),"",INDEX(games!$B:$B,ROW()))</f>
        <v>2022</v>
      </c>
      <c r="C598" t="str">
        <f>IF(OR($A598="",INDEX(games!$C:$C,ROW())=""),"",INDEX(games!$C:$C,ROW()))</f>
        <v>Deckbuilder</v>
      </c>
      <c r="D598">
        <f t="shared" si="252"/>
        <v>1</v>
      </c>
      <c r="E598">
        <f t="shared" si="253"/>
        <v>3</v>
      </c>
      <c r="F598">
        <f t="shared" si="254"/>
        <v>20</v>
      </c>
      <c r="G598" t="e">
        <f t="shared" si="255"/>
        <v>#N/A</v>
      </c>
      <c r="H598" t="e">
        <f t="shared" si="256"/>
        <v>#N/A</v>
      </c>
      <c r="I598" t="e">
        <f t="shared" si="257"/>
        <v>#N/A</v>
      </c>
      <c r="J598" t="e">
        <f t="shared" si="258"/>
        <v>#N/A</v>
      </c>
      <c r="K598">
        <f t="shared" si="259"/>
        <v>2022</v>
      </c>
      <c r="L598">
        <f t="shared" si="260"/>
        <v>3.46</v>
      </c>
      <c r="M598" t="e">
        <f t="shared" si="261"/>
        <v>#N/A</v>
      </c>
      <c r="N598" t="e">
        <f t="shared" si="262"/>
        <v>#N/A</v>
      </c>
      <c r="O598">
        <f t="shared" si="263"/>
        <v>1.0005980000000001</v>
      </c>
      <c r="P598" t="str">
        <f>IF(OR($A598="",INDEX(games!$H:$H,ROW())=""),"",INDEX(games!$H:$H,ROW()))</f>
        <v>Yes</v>
      </c>
      <c r="Q598">
        <f t="shared" si="264"/>
        <v>1.0005980000000001</v>
      </c>
      <c r="T598">
        <f t="shared" si="265"/>
        <v>2015</v>
      </c>
      <c r="U598">
        <f t="shared" si="266"/>
        <v>2019</v>
      </c>
      <c r="V598">
        <f t="shared" si="267"/>
        <v>4</v>
      </c>
      <c r="W598" t="str">
        <f>IF(TRIM(INDEX(connections!$A:$A,ROW()))="","",TRIM(INDEX(connections!$A:$A,ROW())))</f>
        <v>Darkest Dungeon</v>
      </c>
      <c r="X598" t="str">
        <f>IF($W598="","",TRIM(INDEX(connections!$B:$B,ROW())))</f>
        <v>Hades</v>
      </c>
      <c r="Y598">
        <f t="shared" si="268"/>
        <v>184</v>
      </c>
      <c r="Z598">
        <f t="shared" si="269"/>
        <v>359</v>
      </c>
      <c r="AA598" t="str">
        <f t="shared" si="270"/>
        <v>Yes</v>
      </c>
      <c r="AB598" t="str">
        <f t="shared" si="271"/>
        <v>Yes</v>
      </c>
      <c r="AC598">
        <f t="shared" si="272"/>
        <v>1</v>
      </c>
      <c r="AD598">
        <f t="shared" si="273"/>
        <v>1</v>
      </c>
      <c r="AE598" t="str">
        <f t="shared" si="274"/>
        <v/>
      </c>
      <c r="AG598">
        <f t="shared" si="275"/>
        <v>1</v>
      </c>
      <c r="AH598" t="str">
        <f t="shared" si="276"/>
        <v>Yes</v>
      </c>
      <c r="AI598">
        <f t="shared" si="277"/>
        <v>1</v>
      </c>
      <c r="AJ598">
        <f t="shared" si="278"/>
        <v>1.0005980000000001</v>
      </c>
      <c r="AK598" t="str">
        <f t="shared" si="279"/>
        <v/>
      </c>
      <c r="AL598" t="str">
        <f>IF($A598="","",INDEX(games!$J:$J,ROW())&amp;"")</f>
        <v/>
      </c>
    </row>
    <row r="599" spans="1:38" x14ac:dyDescent="0.25">
      <c r="A599" t="str">
        <f>IF(TRIM(INDEX(games!$A:$A,ROW()))="","",TRIM(INDEX(games!$A:$A,ROW())))</f>
        <v>Pogo Rogue</v>
      </c>
      <c r="B599">
        <f>IF(OR($A599="",INDEX(games!$B:$B,ROW())=""),"",INDEX(games!$B:$B,ROW()))</f>
        <v>2024</v>
      </c>
      <c r="C599" t="str">
        <f>IF(OR($A599="",INDEX(games!$C:$C,ROW())=""),"",INDEX(games!$C:$C,ROW()))</f>
        <v>Action</v>
      </c>
      <c r="D599">
        <f t="shared" si="252"/>
        <v>0</v>
      </c>
      <c r="E599">
        <f t="shared" si="253"/>
        <v>1</v>
      </c>
      <c r="F599">
        <f t="shared" si="254"/>
        <v>21</v>
      </c>
      <c r="G599">
        <f t="shared" si="255"/>
        <v>2024</v>
      </c>
      <c r="H599">
        <f t="shared" si="256"/>
        <v>1.4830000000000001</v>
      </c>
      <c r="I599" t="e">
        <f t="shared" si="257"/>
        <v>#N/A</v>
      </c>
      <c r="J599" t="e">
        <f t="shared" si="258"/>
        <v>#N/A</v>
      </c>
      <c r="K599" t="e">
        <f t="shared" si="259"/>
        <v>#N/A</v>
      </c>
      <c r="L599" t="e">
        <f t="shared" si="260"/>
        <v>#N/A</v>
      </c>
      <c r="M599" t="e">
        <f t="shared" si="261"/>
        <v>#N/A</v>
      </c>
      <c r="N599" t="e">
        <f t="shared" si="262"/>
        <v>#N/A</v>
      </c>
      <c r="O599">
        <f t="shared" si="263"/>
        <v>5.9900000000000003E-4</v>
      </c>
      <c r="P599" t="str">
        <f>IF(OR($A599="",INDEX(games!$H:$H,ROW())=""),"",INDEX(games!$H:$H,ROW()))</f>
        <v>Yes</v>
      </c>
      <c r="Q599">
        <f t="shared" si="264"/>
        <v>5.9900000000000003E-4</v>
      </c>
      <c r="T599">
        <f t="shared" si="265"/>
        <v>2018</v>
      </c>
      <c r="U599">
        <f t="shared" si="266"/>
        <v>2019</v>
      </c>
      <c r="V599">
        <f t="shared" si="267"/>
        <v>1</v>
      </c>
      <c r="W599" t="str">
        <f>IF(TRIM(INDEX(connections!$A:$A,ROW()))="","",TRIM(INDEX(connections!$A:$A,ROW())))</f>
        <v>Dead Cells</v>
      </c>
      <c r="X599" t="str">
        <f>IF($W599="","",TRIM(INDEX(connections!$B:$B,ROW())))</f>
        <v>Hades</v>
      </c>
      <c r="Y599">
        <f t="shared" si="268"/>
        <v>187</v>
      </c>
      <c r="Z599">
        <f t="shared" si="269"/>
        <v>359</v>
      </c>
      <c r="AA599" t="str">
        <f t="shared" si="270"/>
        <v>Yes</v>
      </c>
      <c r="AB599" t="str">
        <f t="shared" si="271"/>
        <v>Yes</v>
      </c>
      <c r="AC599">
        <f t="shared" si="272"/>
        <v>1</v>
      </c>
      <c r="AD599">
        <f t="shared" si="273"/>
        <v>0</v>
      </c>
      <c r="AE599" t="str">
        <f t="shared" si="274"/>
        <v/>
      </c>
      <c r="AG599">
        <f t="shared" si="275"/>
        <v>0</v>
      </c>
      <c r="AH599" t="str">
        <f t="shared" si="276"/>
        <v/>
      </c>
      <c r="AI599" t="str">
        <f t="shared" si="277"/>
        <v/>
      </c>
      <c r="AJ599" t="str">
        <f t="shared" si="278"/>
        <v/>
      </c>
      <c r="AK599" t="str">
        <f t="shared" si="279"/>
        <v/>
      </c>
      <c r="AL599" t="str">
        <f>IF($A599="","",INDEX(games!$J:$J,ROW())&amp;"")</f>
        <v>https://store.steampowered.com/app/2870280/Pogo_Rogue/</v>
      </c>
    </row>
    <row r="600" spans="1:38" x14ac:dyDescent="0.25">
      <c r="A600" t="str">
        <f>IF(TRIM(INDEX(games!$A:$A,ROW()))="","",TRIM(INDEX(games!$A:$A,ROW())))</f>
        <v>Pokelike</v>
      </c>
      <c r="B600">
        <f>IF(OR($A600="",INDEX(games!$B:$B,ROW())=""),"",INDEX(games!$B:$B,ROW()))</f>
        <v>2026</v>
      </c>
      <c r="C600" t="str">
        <f>IF(OR($A600="",INDEX(games!$C:$C,ROW())=""),"",INDEX(games!$C:$C,ROW()))</f>
        <v>Strategy</v>
      </c>
      <c r="D600">
        <f t="shared" si="252"/>
        <v>1</v>
      </c>
      <c r="E600">
        <f t="shared" si="253"/>
        <v>2</v>
      </c>
      <c r="F600">
        <f t="shared" si="254"/>
        <v>22</v>
      </c>
      <c r="G600" t="e">
        <f t="shared" si="255"/>
        <v>#N/A</v>
      </c>
      <c r="H600" t="e">
        <f t="shared" si="256"/>
        <v>#N/A</v>
      </c>
      <c r="I600">
        <f t="shared" si="257"/>
        <v>2026</v>
      </c>
      <c r="J600">
        <f t="shared" si="258"/>
        <v>2.5060000000000002</v>
      </c>
      <c r="K600" t="e">
        <f t="shared" si="259"/>
        <v>#N/A</v>
      </c>
      <c r="L600" t="e">
        <f t="shared" si="260"/>
        <v>#N/A</v>
      </c>
      <c r="M600" t="e">
        <f t="shared" si="261"/>
        <v>#N/A</v>
      </c>
      <c r="N600" t="e">
        <f t="shared" si="262"/>
        <v>#N/A</v>
      </c>
      <c r="O600">
        <f t="shared" si="263"/>
        <v>1.0005999999999999</v>
      </c>
      <c r="P600" t="str">
        <f>IF(OR($A600="",INDEX(games!$H:$H,ROW())=""),"",INDEX(games!$H:$H,ROW()))</f>
        <v>Yes</v>
      </c>
      <c r="Q600">
        <f t="shared" si="264"/>
        <v>1.0005999999999999</v>
      </c>
      <c r="T600">
        <f t="shared" si="265"/>
        <v>2016</v>
      </c>
      <c r="U600">
        <f t="shared" si="266"/>
        <v>2019</v>
      </c>
      <c r="V600">
        <f t="shared" si="267"/>
        <v>3</v>
      </c>
      <c r="W600" t="str">
        <f>IF(TRIM(INDEX(connections!$A:$A,ROW()))="","",TRIM(INDEX(connections!$A:$A,ROW())))</f>
        <v>Enter the Gungeon</v>
      </c>
      <c r="X600" t="str">
        <f>IF($W600="","",TRIM(INDEX(connections!$B:$B,ROW())))</f>
        <v>Hades</v>
      </c>
      <c r="Y600">
        <f t="shared" si="268"/>
        <v>282</v>
      </c>
      <c r="Z600">
        <f t="shared" si="269"/>
        <v>359</v>
      </c>
      <c r="AA600" t="str">
        <f t="shared" si="270"/>
        <v>Yes</v>
      </c>
      <c r="AB600" t="str">
        <f t="shared" si="271"/>
        <v>Yes</v>
      </c>
      <c r="AC600">
        <f t="shared" si="272"/>
        <v>1</v>
      </c>
      <c r="AD600">
        <f t="shared" si="273"/>
        <v>0</v>
      </c>
      <c r="AE600" t="str">
        <f t="shared" si="274"/>
        <v/>
      </c>
      <c r="AG600">
        <f t="shared" si="275"/>
        <v>1</v>
      </c>
      <c r="AH600" t="str">
        <f t="shared" si="276"/>
        <v>Yes</v>
      </c>
      <c r="AI600">
        <f t="shared" si="277"/>
        <v>1</v>
      </c>
      <c r="AJ600">
        <f t="shared" si="278"/>
        <v>1.0005999999999999</v>
      </c>
      <c r="AK600" t="str">
        <f t="shared" si="279"/>
        <v/>
      </c>
      <c r="AL600" t="str">
        <f>IF($A600="","",INDEX(games!$J:$J,ROW())&amp;"")</f>
        <v/>
      </c>
    </row>
    <row r="601" spans="1:38" x14ac:dyDescent="0.25">
      <c r="A601" t="str">
        <f>IF(TRIM(INDEX(games!$A:$A,ROW()))="","",TRIM(INDEX(games!$A:$A,ROW())))</f>
        <v>Pokémon Auto Chess</v>
      </c>
      <c r="B601">
        <f>IF(OR($A601="",INDEX(games!$B:$B,ROW())=""),"",INDEX(games!$B:$B,ROW()))</f>
        <v>2021</v>
      </c>
      <c r="C601" t="str">
        <f>IF(OR($A601="",INDEX(games!$C:$C,ROW())=""),"",INDEX(games!$C:$C,ROW()))</f>
        <v>Strategy</v>
      </c>
      <c r="D601">
        <f t="shared" si="252"/>
        <v>2</v>
      </c>
      <c r="E601">
        <f t="shared" si="253"/>
        <v>2</v>
      </c>
      <c r="F601">
        <f t="shared" si="254"/>
        <v>23</v>
      </c>
      <c r="G601" t="e">
        <f t="shared" si="255"/>
        <v>#N/A</v>
      </c>
      <c r="H601" t="e">
        <f t="shared" si="256"/>
        <v>#N/A</v>
      </c>
      <c r="I601">
        <f t="shared" si="257"/>
        <v>2021</v>
      </c>
      <c r="J601">
        <f t="shared" si="258"/>
        <v>2.5289999999999999</v>
      </c>
      <c r="K601" t="e">
        <f t="shared" si="259"/>
        <v>#N/A</v>
      </c>
      <c r="L601" t="e">
        <f t="shared" si="260"/>
        <v>#N/A</v>
      </c>
      <c r="M601" t="e">
        <f t="shared" si="261"/>
        <v>#N/A</v>
      </c>
      <c r="N601" t="e">
        <f t="shared" si="262"/>
        <v>#N/A</v>
      </c>
      <c r="O601">
        <f t="shared" si="263"/>
        <v>2.0006010000000001</v>
      </c>
      <c r="P601" t="str">
        <f>IF(OR($A601="",INDEX(games!$H:$H,ROW())=""),"",INDEX(games!$H:$H,ROW()))</f>
        <v>Yes</v>
      </c>
      <c r="Q601">
        <f t="shared" si="264"/>
        <v>2.0006010000000001</v>
      </c>
      <c r="T601">
        <f t="shared" si="265"/>
        <v>2013</v>
      </c>
      <c r="U601">
        <f t="shared" si="266"/>
        <v>2019</v>
      </c>
      <c r="V601">
        <f t="shared" si="267"/>
        <v>6</v>
      </c>
      <c r="W601" t="str">
        <f>IF(TRIM(INDEX(connections!$A:$A,ROW()))="","",TRIM(INDEX(connections!$A:$A,ROW())))</f>
        <v>Rogue Legacy</v>
      </c>
      <c r="X601" t="str">
        <f>IF($W601="","",TRIM(INDEX(connections!$B:$B,ROW())))</f>
        <v>Hades</v>
      </c>
      <c r="Y601">
        <f t="shared" si="268"/>
        <v>667</v>
      </c>
      <c r="Z601">
        <f t="shared" si="269"/>
        <v>359</v>
      </c>
      <c r="AA601" t="str">
        <f t="shared" si="270"/>
        <v>Yes</v>
      </c>
      <c r="AB601" t="str">
        <f t="shared" si="271"/>
        <v>Yes</v>
      </c>
      <c r="AC601">
        <f t="shared" si="272"/>
        <v>1</v>
      </c>
      <c r="AD601">
        <f t="shared" si="273"/>
        <v>0</v>
      </c>
      <c r="AE601" t="str">
        <f t="shared" si="274"/>
        <v/>
      </c>
      <c r="AG601">
        <f t="shared" si="275"/>
        <v>1</v>
      </c>
      <c r="AH601" t="str">
        <f t="shared" si="276"/>
        <v>Yes</v>
      </c>
      <c r="AI601">
        <f t="shared" si="277"/>
        <v>1</v>
      </c>
      <c r="AJ601">
        <f t="shared" si="278"/>
        <v>1.0006010000000001</v>
      </c>
      <c r="AK601" t="str">
        <f t="shared" si="279"/>
        <v/>
      </c>
      <c r="AL601" t="str">
        <f>IF($A601="","",INDEX(games!$J:$J,ROW())&amp;"")</f>
        <v/>
      </c>
    </row>
    <row r="602" spans="1:38" x14ac:dyDescent="0.25">
      <c r="A602" t="str">
        <f>IF(TRIM(INDEX(games!$A:$A,ROW()))="","",TRIM(INDEX(games!$A:$A,ROW())))</f>
        <v>Pokémon Auto Spire</v>
      </c>
      <c r="B602">
        <f>IF(OR($A602="",INDEX(games!$B:$B,ROW())=""),"",INDEX(games!$B:$B,ROW()))</f>
        <v>2026</v>
      </c>
      <c r="C602" t="str">
        <f>IF(OR($A602="",INDEX(games!$C:$C,ROW())=""),"",INDEX(games!$C:$C,ROW()))</f>
        <v>Strategy</v>
      </c>
      <c r="D602">
        <f t="shared" si="252"/>
        <v>2</v>
      </c>
      <c r="E602">
        <f t="shared" si="253"/>
        <v>2</v>
      </c>
      <c r="F602">
        <f t="shared" si="254"/>
        <v>24</v>
      </c>
      <c r="G602" t="e">
        <f t="shared" si="255"/>
        <v>#N/A</v>
      </c>
      <c r="H602" t="e">
        <f t="shared" si="256"/>
        <v>#N/A</v>
      </c>
      <c r="I602">
        <f t="shared" si="257"/>
        <v>2026</v>
      </c>
      <c r="J602">
        <f t="shared" si="258"/>
        <v>2.552</v>
      </c>
      <c r="K602" t="e">
        <f t="shared" si="259"/>
        <v>#N/A</v>
      </c>
      <c r="L602" t="e">
        <f t="shared" si="260"/>
        <v>#N/A</v>
      </c>
      <c r="M602" t="e">
        <f t="shared" si="261"/>
        <v>#N/A</v>
      </c>
      <c r="N602" t="e">
        <f t="shared" si="262"/>
        <v>#N/A</v>
      </c>
      <c r="O602">
        <f t="shared" si="263"/>
        <v>2.0006020000000002</v>
      </c>
      <c r="P602" t="str">
        <f>IF(OR($A602="",INDEX(games!$H:$H,ROW())=""),"",INDEX(games!$H:$H,ROW()))</f>
        <v>Yes</v>
      </c>
      <c r="Q602">
        <f t="shared" si="264"/>
        <v>2.0006020000000002</v>
      </c>
      <c r="T602">
        <f t="shared" si="265"/>
        <v>2017</v>
      </c>
      <c r="U602">
        <f t="shared" si="266"/>
        <v>2019</v>
      </c>
      <c r="V602">
        <f t="shared" si="267"/>
        <v>2</v>
      </c>
      <c r="W602" t="str">
        <f>IF(TRIM(INDEX(connections!$A:$A,ROW()))="","",TRIM(INDEX(connections!$A:$A,ROW())))</f>
        <v>Slay the Spire</v>
      </c>
      <c r="X602" t="str">
        <f>IF($W602="","",TRIM(INDEX(connections!$B:$B,ROW())))</f>
        <v>Hades</v>
      </c>
      <c r="Y602">
        <f t="shared" si="268"/>
        <v>735</v>
      </c>
      <c r="Z602">
        <f t="shared" si="269"/>
        <v>359</v>
      </c>
      <c r="AA602" t="str">
        <f t="shared" si="270"/>
        <v>Yes</v>
      </c>
      <c r="AB602" t="str">
        <f t="shared" si="271"/>
        <v>Yes</v>
      </c>
      <c r="AC602">
        <f t="shared" si="272"/>
        <v>1</v>
      </c>
      <c r="AD602">
        <f t="shared" si="273"/>
        <v>1</v>
      </c>
      <c r="AE602" t="str">
        <f t="shared" si="274"/>
        <v/>
      </c>
      <c r="AG602">
        <f t="shared" si="275"/>
        <v>2</v>
      </c>
      <c r="AH602" t="str">
        <f t="shared" si="276"/>
        <v>Yes</v>
      </c>
      <c r="AI602">
        <f t="shared" si="277"/>
        <v>2</v>
      </c>
      <c r="AJ602">
        <f t="shared" si="278"/>
        <v>2.0006020000000002</v>
      </c>
      <c r="AK602" t="str">
        <f t="shared" si="279"/>
        <v/>
      </c>
      <c r="AL602" t="str">
        <f>IF($A602="","",INDEX(games!$J:$J,ROW())&amp;"")</f>
        <v/>
      </c>
    </row>
    <row r="603" spans="1:38" x14ac:dyDescent="0.25">
      <c r="A603" t="str">
        <f>IF(TRIM(INDEX(games!$A:$A,ROW()))="","",TRIM(INDEX(games!$A:$A,ROW())))</f>
        <v>Pokémon Mystery Dungeon: Explorers of Sky</v>
      </c>
      <c r="B603">
        <f>IF(OR($A603="",INDEX(games!$B:$B,ROW())=""),"",INDEX(games!$B:$B,ROW()))</f>
        <v>2009</v>
      </c>
      <c r="C603" t="str">
        <f>IF(OR($A603="",INDEX(games!$C:$C,ROW())=""),"",INDEX(games!$C:$C,ROW()))</f>
        <v>Traditional</v>
      </c>
      <c r="D603">
        <f t="shared" si="252"/>
        <v>1</v>
      </c>
      <c r="E603">
        <f t="shared" si="253"/>
        <v>4</v>
      </c>
      <c r="F603">
        <f t="shared" si="254"/>
        <v>25</v>
      </c>
      <c r="G603" t="e">
        <f t="shared" si="255"/>
        <v>#N/A</v>
      </c>
      <c r="H603" t="e">
        <f t="shared" si="256"/>
        <v>#N/A</v>
      </c>
      <c r="I603" t="e">
        <f t="shared" si="257"/>
        <v>#N/A</v>
      </c>
      <c r="J603" t="e">
        <f t="shared" si="258"/>
        <v>#N/A</v>
      </c>
      <c r="K603" t="e">
        <f t="shared" si="259"/>
        <v>#N/A</v>
      </c>
      <c r="L603" t="e">
        <f t="shared" si="260"/>
        <v>#N/A</v>
      </c>
      <c r="M603">
        <f t="shared" si="261"/>
        <v>2009</v>
      </c>
      <c r="N603">
        <f t="shared" si="262"/>
        <v>4.5750000000000002</v>
      </c>
      <c r="O603">
        <f t="shared" si="263"/>
        <v>1.0006029999999999</v>
      </c>
      <c r="P603" t="str">
        <f>IF(OR($A603="",INDEX(games!$H:$H,ROW())=""),"",INDEX(games!$H:$H,ROW()))</f>
        <v>Yes</v>
      </c>
      <c r="Q603">
        <f t="shared" si="264"/>
        <v>1.0006029999999999</v>
      </c>
      <c r="T603">
        <f t="shared" si="265"/>
        <v>2008</v>
      </c>
      <c r="U603">
        <f t="shared" si="266"/>
        <v>2019</v>
      </c>
      <c r="V603">
        <f t="shared" si="267"/>
        <v>11</v>
      </c>
      <c r="W603" t="str">
        <f>IF(TRIM(INDEX(connections!$A:$A,ROW()))="","",TRIM(INDEX(connections!$A:$A,ROW())))</f>
        <v>Spelunky Classic</v>
      </c>
      <c r="X603" t="str">
        <f>IF($W603="","",TRIM(INDEX(connections!$B:$B,ROW())))</f>
        <v>Hades</v>
      </c>
      <c r="Y603">
        <f t="shared" si="268"/>
        <v>763</v>
      </c>
      <c r="Z603">
        <f t="shared" si="269"/>
        <v>359</v>
      </c>
      <c r="AA603" t="str">
        <f t="shared" si="270"/>
        <v>Yes</v>
      </c>
      <c r="AB603" t="str">
        <f t="shared" si="271"/>
        <v>Yes</v>
      </c>
      <c r="AC603">
        <f t="shared" si="272"/>
        <v>1</v>
      </c>
      <c r="AD603">
        <f t="shared" si="273"/>
        <v>0</v>
      </c>
      <c r="AE603" t="str">
        <f t="shared" si="274"/>
        <v/>
      </c>
      <c r="AG603">
        <f t="shared" si="275"/>
        <v>1</v>
      </c>
      <c r="AH603" t="str">
        <f t="shared" si="276"/>
        <v>Yes</v>
      </c>
      <c r="AI603">
        <f t="shared" si="277"/>
        <v>1</v>
      </c>
      <c r="AJ603">
        <f t="shared" si="278"/>
        <v>1.0006029999999999</v>
      </c>
      <c r="AK603" t="str">
        <f t="shared" si="279"/>
        <v/>
      </c>
      <c r="AL603" t="str">
        <f>IF($A603="","",INDEX(games!$J:$J,ROW())&amp;"")</f>
        <v/>
      </c>
    </row>
    <row r="604" spans="1:38" x14ac:dyDescent="0.25">
      <c r="A604" t="str">
        <f>IF(TRIM(INDEX(games!$A:$A,ROW()))="","",TRIM(INDEX(games!$A:$A,ROW())))</f>
        <v>Pokémon Mystery Dungeon: Explorers of Time and Explorers of Darkness</v>
      </c>
      <c r="B604">
        <f>IF(OR($A604="",INDEX(games!$B:$B,ROW())=""),"",INDEX(games!$B:$B,ROW()))</f>
        <v>2007</v>
      </c>
      <c r="C604" t="str">
        <f>IF(OR($A604="",INDEX(games!$C:$C,ROW())=""),"",INDEX(games!$C:$C,ROW()))</f>
        <v>Traditional</v>
      </c>
      <c r="D604">
        <f t="shared" si="252"/>
        <v>2</v>
      </c>
      <c r="E604">
        <f t="shared" si="253"/>
        <v>4</v>
      </c>
      <c r="F604">
        <f t="shared" si="254"/>
        <v>26</v>
      </c>
      <c r="G604" t="e">
        <f t="shared" si="255"/>
        <v>#N/A</v>
      </c>
      <c r="H604" t="e">
        <f t="shared" si="256"/>
        <v>#N/A</v>
      </c>
      <c r="I604" t="e">
        <f t="shared" si="257"/>
        <v>#N/A</v>
      </c>
      <c r="J604" t="e">
        <f t="shared" si="258"/>
        <v>#N/A</v>
      </c>
      <c r="K604" t="e">
        <f t="shared" si="259"/>
        <v>#N/A</v>
      </c>
      <c r="L604" t="e">
        <f t="shared" si="260"/>
        <v>#N/A</v>
      </c>
      <c r="M604">
        <f t="shared" si="261"/>
        <v>2007</v>
      </c>
      <c r="N604">
        <f t="shared" si="262"/>
        <v>4.5979999999999999</v>
      </c>
      <c r="O604">
        <f t="shared" si="263"/>
        <v>2.000604</v>
      </c>
      <c r="P604" t="str">
        <f>IF(OR($A604="",INDEX(games!$H:$H,ROW())=""),"",INDEX(games!$H:$H,ROW()))</f>
        <v>Yes</v>
      </c>
      <c r="Q604">
        <f t="shared" si="264"/>
        <v>2.000604</v>
      </c>
      <c r="T604">
        <f t="shared" si="265"/>
        <v>2011</v>
      </c>
      <c r="U604">
        <f t="shared" si="266"/>
        <v>2019</v>
      </c>
      <c r="V604">
        <f t="shared" si="267"/>
        <v>8</v>
      </c>
      <c r="W604" t="str">
        <f>IF(TRIM(INDEX(connections!$A:$A,ROW()))="","",TRIM(INDEX(connections!$A:$A,ROW())))</f>
        <v>The Binding of Isaac</v>
      </c>
      <c r="X604" t="str">
        <f>IF($W604="","",TRIM(INDEX(connections!$B:$B,ROW())))</f>
        <v>Hades</v>
      </c>
      <c r="Y604">
        <f t="shared" si="268"/>
        <v>824</v>
      </c>
      <c r="Z604">
        <f t="shared" si="269"/>
        <v>359</v>
      </c>
      <c r="AA604" t="str">
        <f t="shared" si="270"/>
        <v>Yes</v>
      </c>
      <c r="AB604" t="str">
        <f t="shared" si="271"/>
        <v>Yes</v>
      </c>
      <c r="AC604">
        <f t="shared" si="272"/>
        <v>1</v>
      </c>
      <c r="AD604">
        <f t="shared" si="273"/>
        <v>0</v>
      </c>
      <c r="AE604" t="str">
        <f t="shared" si="274"/>
        <v/>
      </c>
      <c r="AG604">
        <f t="shared" si="275"/>
        <v>2</v>
      </c>
      <c r="AH604" t="str">
        <f t="shared" si="276"/>
        <v>Yes</v>
      </c>
      <c r="AI604">
        <f t="shared" si="277"/>
        <v>2</v>
      </c>
      <c r="AJ604">
        <f t="shared" si="278"/>
        <v>2.000604</v>
      </c>
      <c r="AK604" t="str">
        <f t="shared" si="279"/>
        <v/>
      </c>
      <c r="AL604" t="str">
        <f>IF($A604="","",INDEX(games!$J:$J,ROW())&amp;"")</f>
        <v/>
      </c>
    </row>
    <row r="605" spans="1:38" x14ac:dyDescent="0.25">
      <c r="A605" t="str">
        <f>IF(TRIM(INDEX(games!$A:$A,ROW()))="","",TRIM(INDEX(games!$A:$A,ROW())))</f>
        <v>Pokémon Mystery Dungeon: Gates to Infinity</v>
      </c>
      <c r="B605">
        <f>IF(OR($A605="",INDEX(games!$B:$B,ROW())=""),"",INDEX(games!$B:$B,ROW()))</f>
        <v>2012</v>
      </c>
      <c r="C605" t="str">
        <f>IF(OR($A605="",INDEX(games!$C:$C,ROW())=""),"",INDEX(games!$C:$C,ROW()))</f>
        <v>Traditional</v>
      </c>
      <c r="D605">
        <f t="shared" si="252"/>
        <v>1</v>
      </c>
      <c r="E605">
        <f t="shared" si="253"/>
        <v>4</v>
      </c>
      <c r="F605">
        <f t="shared" si="254"/>
        <v>27</v>
      </c>
      <c r="G605" t="e">
        <f t="shared" si="255"/>
        <v>#N/A</v>
      </c>
      <c r="H605" t="e">
        <f t="shared" si="256"/>
        <v>#N/A</v>
      </c>
      <c r="I605" t="e">
        <f t="shared" si="257"/>
        <v>#N/A</v>
      </c>
      <c r="J605" t="e">
        <f t="shared" si="258"/>
        <v>#N/A</v>
      </c>
      <c r="K605" t="e">
        <f t="shared" si="259"/>
        <v>#N/A</v>
      </c>
      <c r="L605" t="e">
        <f t="shared" si="260"/>
        <v>#N/A</v>
      </c>
      <c r="M605">
        <f t="shared" si="261"/>
        <v>2012</v>
      </c>
      <c r="N605">
        <f t="shared" si="262"/>
        <v>4.6210000000000004</v>
      </c>
      <c r="O605">
        <f t="shared" si="263"/>
        <v>1.000605</v>
      </c>
      <c r="P605" t="str">
        <f>IF(OR($A605="",INDEX(games!$H:$H,ROW())=""),"",INDEX(games!$H:$H,ROW()))</f>
        <v/>
      </c>
      <c r="Q605" t="str">
        <f t="shared" si="264"/>
        <v/>
      </c>
      <c r="T605">
        <f t="shared" si="265"/>
        <v>2018</v>
      </c>
      <c r="U605">
        <f t="shared" si="266"/>
        <v>2019</v>
      </c>
      <c r="V605">
        <f t="shared" si="267"/>
        <v>1</v>
      </c>
      <c r="W605" t="str">
        <f>IF(TRIM(INDEX(connections!$A:$A,ROW()))="","",TRIM(INDEX(connections!$A:$A,ROW())))</f>
        <v>Wizard of Legend</v>
      </c>
      <c r="X605" t="str">
        <f>IF($W605="","",TRIM(INDEX(connections!$B:$B,ROW())))</f>
        <v>Hades</v>
      </c>
      <c r="Y605">
        <f t="shared" si="268"/>
        <v>934</v>
      </c>
      <c r="Z605">
        <f t="shared" si="269"/>
        <v>359</v>
      </c>
      <c r="AA605" t="str">
        <f t="shared" si="270"/>
        <v>Yes</v>
      </c>
      <c r="AB605" t="str">
        <f t="shared" si="271"/>
        <v>Yes</v>
      </c>
      <c r="AC605">
        <f t="shared" si="272"/>
        <v>1</v>
      </c>
      <c r="AD605">
        <f t="shared" si="273"/>
        <v>0</v>
      </c>
      <c r="AE605" t="str">
        <f t="shared" si="274"/>
        <v/>
      </c>
      <c r="AG605">
        <f t="shared" si="275"/>
        <v>1</v>
      </c>
      <c r="AH605" t="str">
        <f t="shared" si="276"/>
        <v/>
      </c>
      <c r="AI605" t="str">
        <f t="shared" si="277"/>
        <v/>
      </c>
      <c r="AJ605" t="str">
        <f t="shared" si="278"/>
        <v/>
      </c>
      <c r="AK605">
        <f t="shared" si="279"/>
        <v>1.000605</v>
      </c>
      <c r="AL605" t="str">
        <f>IF($A605="","",INDEX(games!$J:$J,ROW())&amp;"")</f>
        <v/>
      </c>
    </row>
    <row r="606" spans="1:38" x14ac:dyDescent="0.25">
      <c r="A606" t="str">
        <f>IF(TRIM(INDEX(games!$A:$A,ROW()))="","",TRIM(INDEX(games!$A:$A,ROW())))</f>
        <v>Pokémon Mystery Dungeon: Red and Blue Rescue Team</v>
      </c>
      <c r="B606">
        <f>IF(OR($A606="",INDEX(games!$B:$B,ROW())=""),"",INDEX(games!$B:$B,ROW()))</f>
        <v>2005</v>
      </c>
      <c r="C606" t="str">
        <f>IF(OR($A606="",INDEX(games!$C:$C,ROW())=""),"",INDEX(games!$C:$C,ROW()))</f>
        <v>Traditional</v>
      </c>
      <c r="D606">
        <f t="shared" si="252"/>
        <v>7</v>
      </c>
      <c r="E606">
        <f t="shared" si="253"/>
        <v>4</v>
      </c>
      <c r="F606">
        <f t="shared" si="254"/>
        <v>28</v>
      </c>
      <c r="G606" t="e">
        <f t="shared" si="255"/>
        <v>#N/A</v>
      </c>
      <c r="H606" t="e">
        <f t="shared" si="256"/>
        <v>#N/A</v>
      </c>
      <c r="I606" t="e">
        <f t="shared" si="257"/>
        <v>#N/A</v>
      </c>
      <c r="J606" t="e">
        <f t="shared" si="258"/>
        <v>#N/A</v>
      </c>
      <c r="K606" t="e">
        <f t="shared" si="259"/>
        <v>#N/A</v>
      </c>
      <c r="L606" t="e">
        <f t="shared" si="260"/>
        <v>#N/A</v>
      </c>
      <c r="M606">
        <f t="shared" si="261"/>
        <v>2005</v>
      </c>
      <c r="N606">
        <f t="shared" si="262"/>
        <v>4.6440000000000001</v>
      </c>
      <c r="O606">
        <f t="shared" si="263"/>
        <v>7.0006060000000003</v>
      </c>
      <c r="P606" t="str">
        <f>IF(OR($A606="",INDEX(games!$H:$H,ROW())=""),"",INDEX(games!$H:$H,ROW()))</f>
        <v>Yes</v>
      </c>
      <c r="Q606">
        <f t="shared" si="264"/>
        <v>7.0006060000000003</v>
      </c>
      <c r="T606">
        <f t="shared" si="265"/>
        <v>2019</v>
      </c>
      <c r="U606">
        <f t="shared" si="266"/>
        <v>2024</v>
      </c>
      <c r="V606">
        <f t="shared" si="267"/>
        <v>5</v>
      </c>
      <c r="W606" t="str">
        <f>IF(TRIM(INDEX(connections!$A:$A,ROW()))="","",TRIM(INDEX(connections!$A:$A,ROW())))</f>
        <v>Hades</v>
      </c>
      <c r="X606" t="str">
        <f>IF($W606="","",TRIM(INDEX(connections!$B:$B,ROW())))</f>
        <v>Hades II</v>
      </c>
      <c r="Y606">
        <f t="shared" si="268"/>
        <v>359</v>
      </c>
      <c r="Z606">
        <f t="shared" si="269"/>
        <v>360</v>
      </c>
      <c r="AA606" t="str">
        <f t="shared" si="270"/>
        <v>Yes</v>
      </c>
      <c r="AB606" t="str">
        <f t="shared" si="271"/>
        <v>Yes</v>
      </c>
      <c r="AC606">
        <f t="shared" si="272"/>
        <v>1</v>
      </c>
      <c r="AD606">
        <f t="shared" si="273"/>
        <v>0</v>
      </c>
      <c r="AE606" t="str">
        <f t="shared" si="274"/>
        <v/>
      </c>
      <c r="AG606">
        <f t="shared" si="275"/>
        <v>3</v>
      </c>
      <c r="AH606" t="str">
        <f t="shared" si="276"/>
        <v>Yes</v>
      </c>
      <c r="AI606">
        <f t="shared" si="277"/>
        <v>3</v>
      </c>
      <c r="AJ606">
        <f t="shared" si="278"/>
        <v>3.0006059999999999</v>
      </c>
      <c r="AK606" t="str">
        <f t="shared" si="279"/>
        <v/>
      </c>
      <c r="AL606" t="str">
        <f>IF($A606="","",INDEX(games!$J:$J,ROW())&amp;"")</f>
        <v/>
      </c>
    </row>
    <row r="607" spans="1:38" x14ac:dyDescent="0.25">
      <c r="A607" t="str">
        <f>IF(TRIM(INDEX(games!$A:$A,ROW()))="","",TRIM(INDEX(games!$A:$A,ROW())))</f>
        <v>Pokémon Mystery Dungeon: Rescue Team DX</v>
      </c>
      <c r="B607">
        <f>IF(OR($A607="",INDEX(games!$B:$B,ROW())=""),"",INDEX(games!$B:$B,ROW()))</f>
        <v>2020</v>
      </c>
      <c r="C607" t="str">
        <f>IF(OR($A607="",INDEX(games!$C:$C,ROW())=""),"",INDEX(games!$C:$C,ROW()))</f>
        <v>Traditional</v>
      </c>
      <c r="D607">
        <f t="shared" si="252"/>
        <v>1</v>
      </c>
      <c r="E607">
        <f t="shared" si="253"/>
        <v>4</v>
      </c>
      <c r="F607">
        <f t="shared" si="254"/>
        <v>29</v>
      </c>
      <c r="G607" t="e">
        <f t="shared" si="255"/>
        <v>#N/A</v>
      </c>
      <c r="H607" t="e">
        <f t="shared" si="256"/>
        <v>#N/A</v>
      </c>
      <c r="I607" t="e">
        <f t="shared" si="257"/>
        <v>#N/A</v>
      </c>
      <c r="J607" t="e">
        <f t="shared" si="258"/>
        <v>#N/A</v>
      </c>
      <c r="K607" t="e">
        <f t="shared" si="259"/>
        <v>#N/A</v>
      </c>
      <c r="L607" t="e">
        <f t="shared" si="260"/>
        <v>#N/A</v>
      </c>
      <c r="M607">
        <f t="shared" si="261"/>
        <v>2020</v>
      </c>
      <c r="N607">
        <f t="shared" si="262"/>
        <v>4.6669999999999998</v>
      </c>
      <c r="O607">
        <f t="shared" si="263"/>
        <v>1.000607</v>
      </c>
      <c r="P607" t="str">
        <f>IF(OR($A607="",INDEX(games!$H:$H,ROW())=""),"",INDEX(games!$H:$H,ROW()))</f>
        <v/>
      </c>
      <c r="Q607" t="str">
        <f t="shared" si="264"/>
        <v/>
      </c>
      <c r="T607">
        <f t="shared" si="265"/>
        <v>1996</v>
      </c>
      <c r="U607">
        <f t="shared" si="266"/>
        <v>2023</v>
      </c>
      <c r="V607">
        <f t="shared" si="267"/>
        <v>27</v>
      </c>
      <c r="W607" t="str">
        <f>IF(TRIM(INDEX(connections!$A:$A,ROW()))="","",TRIM(INDEX(connections!$A:$A,ROW())))</f>
        <v>Diablo</v>
      </c>
      <c r="X607" t="str">
        <f>IF($W607="","",TRIM(INDEX(connections!$B:$B,ROW())))</f>
        <v>Halls of Torment</v>
      </c>
      <c r="Y607">
        <f t="shared" si="268"/>
        <v>217</v>
      </c>
      <c r="Z607">
        <f t="shared" si="269"/>
        <v>361</v>
      </c>
      <c r="AA607" t="str">
        <f t="shared" si="270"/>
        <v>Yes</v>
      </c>
      <c r="AB607" t="str">
        <f t="shared" si="271"/>
        <v>Yes</v>
      </c>
      <c r="AC607">
        <f t="shared" si="272"/>
        <v>1</v>
      </c>
      <c r="AD607">
        <f t="shared" si="273"/>
        <v>0</v>
      </c>
      <c r="AE607" t="str">
        <f t="shared" si="274"/>
        <v/>
      </c>
      <c r="AG607">
        <f t="shared" si="275"/>
        <v>1</v>
      </c>
      <c r="AH607" t="str">
        <f t="shared" si="276"/>
        <v/>
      </c>
      <c r="AI607" t="str">
        <f t="shared" si="277"/>
        <v/>
      </c>
      <c r="AJ607" t="str">
        <f t="shared" si="278"/>
        <v/>
      </c>
      <c r="AK607">
        <f t="shared" si="279"/>
        <v>1.000607</v>
      </c>
      <c r="AL607" t="str">
        <f>IF($A607="","",INDEX(games!$J:$J,ROW())&amp;"")</f>
        <v/>
      </c>
    </row>
    <row r="608" spans="1:38" x14ac:dyDescent="0.25">
      <c r="A608" t="str">
        <f>IF(TRIM(INDEX(games!$A:$A,ROW()))="","",TRIM(INDEX(games!$A:$A,ROW())))</f>
        <v>Pokémon Super Mystery Dungeon</v>
      </c>
      <c r="B608">
        <f>IF(OR($A608="",INDEX(games!$B:$B,ROW())=""),"",INDEX(games!$B:$B,ROW()))</f>
        <v>2015</v>
      </c>
      <c r="C608" t="str">
        <f>IF(OR($A608="",INDEX(games!$C:$C,ROW())=""),"",INDEX(games!$C:$C,ROW()))</f>
        <v>Traditional</v>
      </c>
      <c r="D608">
        <f t="shared" si="252"/>
        <v>1</v>
      </c>
      <c r="E608">
        <f t="shared" si="253"/>
        <v>4</v>
      </c>
      <c r="F608">
        <f t="shared" si="254"/>
        <v>30</v>
      </c>
      <c r="G608" t="e">
        <f t="shared" si="255"/>
        <v>#N/A</v>
      </c>
      <c r="H608" t="e">
        <f t="shared" si="256"/>
        <v>#N/A</v>
      </c>
      <c r="I608" t="e">
        <f t="shared" si="257"/>
        <v>#N/A</v>
      </c>
      <c r="J608" t="e">
        <f t="shared" si="258"/>
        <v>#N/A</v>
      </c>
      <c r="K608" t="e">
        <f t="shared" si="259"/>
        <v>#N/A</v>
      </c>
      <c r="L608" t="e">
        <f t="shared" si="260"/>
        <v>#N/A</v>
      </c>
      <c r="M608">
        <f t="shared" si="261"/>
        <v>2015</v>
      </c>
      <c r="N608">
        <f t="shared" si="262"/>
        <v>4.6899999999999995</v>
      </c>
      <c r="O608">
        <f t="shared" si="263"/>
        <v>1.0006079999999999</v>
      </c>
      <c r="P608" t="str">
        <f>IF(OR($A608="",INDEX(games!$H:$H,ROW())=""),"",INDEX(games!$H:$H,ROW()))</f>
        <v/>
      </c>
      <c r="Q608" t="str">
        <f t="shared" si="264"/>
        <v/>
      </c>
      <c r="T608">
        <f t="shared" si="265"/>
        <v>2021</v>
      </c>
      <c r="U608">
        <f t="shared" si="266"/>
        <v>2023</v>
      </c>
      <c r="V608">
        <f t="shared" si="267"/>
        <v>2</v>
      </c>
      <c r="W608" t="str">
        <f>IF(TRIM(INDEX(connections!$A:$A,ROW()))="","",TRIM(INDEX(connections!$A:$A,ROW())))</f>
        <v>Vampire Survivors</v>
      </c>
      <c r="X608" t="str">
        <f>IF($W608="","",TRIM(INDEX(connections!$B:$B,ROW())))</f>
        <v>Halls of Torment</v>
      </c>
      <c r="Y608">
        <f t="shared" si="268"/>
        <v>898</v>
      </c>
      <c r="Z608">
        <f t="shared" si="269"/>
        <v>361</v>
      </c>
      <c r="AA608" t="str">
        <f t="shared" si="270"/>
        <v>Yes</v>
      </c>
      <c r="AB608" t="str">
        <f t="shared" si="271"/>
        <v>Yes</v>
      </c>
      <c r="AC608">
        <f t="shared" si="272"/>
        <v>1</v>
      </c>
      <c r="AD608">
        <f t="shared" si="273"/>
        <v>0</v>
      </c>
      <c r="AE608" t="str">
        <f t="shared" si="274"/>
        <v/>
      </c>
      <c r="AG608">
        <f t="shared" si="275"/>
        <v>1</v>
      </c>
      <c r="AH608" t="str">
        <f t="shared" si="276"/>
        <v/>
      </c>
      <c r="AI608" t="str">
        <f t="shared" si="277"/>
        <v/>
      </c>
      <c r="AJ608" t="str">
        <f t="shared" si="278"/>
        <v/>
      </c>
      <c r="AK608">
        <f t="shared" si="279"/>
        <v>1.0006079999999999</v>
      </c>
      <c r="AL608" t="str">
        <f>IF($A608="","",INDEX(games!$J:$J,ROW())&amp;"")</f>
        <v/>
      </c>
    </row>
    <row r="609" spans="1:38" x14ac:dyDescent="0.25">
      <c r="A609" t="str">
        <f>IF(TRIM(INDEX(games!$A:$A,ROW()))="","",TRIM(INDEX(games!$A:$A,ROW())))</f>
        <v>Pokémon Survivor Burst</v>
      </c>
      <c r="B609">
        <f>IF(OR($A609="",INDEX(games!$B:$B,ROW())=""),"",INDEX(games!$B:$B,ROW()))</f>
        <v>2026</v>
      </c>
      <c r="C609" t="str">
        <f>IF(OR($A609="",INDEX(games!$C:$C,ROW())=""),"",INDEX(games!$C:$C,ROW()))</f>
        <v>Action</v>
      </c>
      <c r="D609">
        <f t="shared" si="252"/>
        <v>1</v>
      </c>
      <c r="E609">
        <f t="shared" si="253"/>
        <v>1</v>
      </c>
      <c r="F609">
        <f t="shared" si="254"/>
        <v>31</v>
      </c>
      <c r="G609">
        <f t="shared" si="255"/>
        <v>2026</v>
      </c>
      <c r="H609">
        <f t="shared" si="256"/>
        <v>1.7130000000000001</v>
      </c>
      <c r="I609" t="e">
        <f t="shared" si="257"/>
        <v>#N/A</v>
      </c>
      <c r="J609" t="e">
        <f t="shared" si="258"/>
        <v>#N/A</v>
      </c>
      <c r="K609" t="e">
        <f t="shared" si="259"/>
        <v>#N/A</v>
      </c>
      <c r="L609" t="e">
        <f t="shared" si="260"/>
        <v>#N/A</v>
      </c>
      <c r="M609" t="e">
        <f t="shared" si="261"/>
        <v>#N/A</v>
      </c>
      <c r="N609" t="e">
        <f t="shared" si="262"/>
        <v>#N/A</v>
      </c>
      <c r="O609">
        <f t="shared" si="263"/>
        <v>1.0006090000000001</v>
      </c>
      <c r="P609" t="str">
        <f>IF(OR($A609="",INDEX(games!$H:$H,ROW())=""),"",INDEX(games!$H:$H,ROW()))</f>
        <v>Yes</v>
      </c>
      <c r="Q609">
        <f t="shared" si="264"/>
        <v>1.0006090000000001</v>
      </c>
      <c r="T609">
        <f t="shared" si="265"/>
        <v>2012</v>
      </c>
      <c r="U609">
        <f t="shared" si="266"/>
        <v>2014</v>
      </c>
      <c r="V609">
        <f t="shared" si="267"/>
        <v>2</v>
      </c>
      <c r="W609" t="str">
        <f>IF(TRIM(INDEX(connections!$A:$A,ROW()))="","",TRIM(INDEX(connections!$A:$A,ROW())))</f>
        <v>FTL</v>
      </c>
      <c r="X609" t="str">
        <f>IF($W609="","",TRIM(INDEX(connections!$B:$B,ROW())))</f>
        <v>Hand of Fate</v>
      </c>
      <c r="Y609">
        <f t="shared" si="268"/>
        <v>311</v>
      </c>
      <c r="Z609">
        <f t="shared" si="269"/>
        <v>362</v>
      </c>
      <c r="AA609" t="str">
        <f t="shared" si="270"/>
        <v>Yes</v>
      </c>
      <c r="AB609" t="str">
        <f t="shared" si="271"/>
        <v>Yes</v>
      </c>
      <c r="AC609">
        <f t="shared" si="272"/>
        <v>1</v>
      </c>
      <c r="AD609">
        <f t="shared" si="273"/>
        <v>1</v>
      </c>
      <c r="AE609" t="str">
        <f t="shared" si="274"/>
        <v/>
      </c>
      <c r="AG609">
        <f t="shared" si="275"/>
        <v>1</v>
      </c>
      <c r="AH609" t="str">
        <f t="shared" si="276"/>
        <v>Yes</v>
      </c>
      <c r="AI609">
        <f t="shared" si="277"/>
        <v>1</v>
      </c>
      <c r="AJ609">
        <f t="shared" si="278"/>
        <v>1.0006090000000001</v>
      </c>
      <c r="AK609" t="str">
        <f t="shared" si="279"/>
        <v/>
      </c>
      <c r="AL609" t="str">
        <f>IF($A609="","",INDEX(games!$J:$J,ROW())&amp;"")</f>
        <v/>
      </c>
    </row>
    <row r="610" spans="1:38" x14ac:dyDescent="0.25">
      <c r="A610" t="str">
        <f>IF(TRIM(INDEX(games!$A:$A,ROW()))="","",TRIM(INDEX(games!$A:$A,ROW())))</f>
        <v>PokéRogue</v>
      </c>
      <c r="B610">
        <f>IF(OR($A610="",INDEX(games!$B:$B,ROW())=""),"",INDEX(games!$B:$B,ROW()))</f>
        <v>2024</v>
      </c>
      <c r="C610" t="str">
        <f>IF(OR($A610="",INDEX(games!$C:$C,ROW())=""),"",INDEX(games!$C:$C,ROW()))</f>
        <v>Strategy</v>
      </c>
      <c r="D610">
        <f t="shared" si="252"/>
        <v>3</v>
      </c>
      <c r="E610">
        <f t="shared" si="253"/>
        <v>2</v>
      </c>
      <c r="F610">
        <f t="shared" si="254"/>
        <v>32</v>
      </c>
      <c r="G610" t="e">
        <f t="shared" si="255"/>
        <v>#N/A</v>
      </c>
      <c r="H610" t="e">
        <f t="shared" si="256"/>
        <v>#N/A</v>
      </c>
      <c r="I610">
        <f t="shared" si="257"/>
        <v>2024</v>
      </c>
      <c r="J610">
        <f t="shared" si="258"/>
        <v>2.7359999999999998</v>
      </c>
      <c r="K610" t="e">
        <f t="shared" si="259"/>
        <v>#N/A</v>
      </c>
      <c r="L610" t="e">
        <f t="shared" si="260"/>
        <v>#N/A</v>
      </c>
      <c r="M610" t="e">
        <f t="shared" si="261"/>
        <v>#N/A</v>
      </c>
      <c r="N610" t="e">
        <f t="shared" si="262"/>
        <v>#N/A</v>
      </c>
      <c r="O610">
        <f t="shared" si="263"/>
        <v>3.00061</v>
      </c>
      <c r="P610" t="str">
        <f>IF(OR($A610="",INDEX(games!$H:$H,ROW())=""),"",INDEX(games!$H:$H,ROW()))</f>
        <v/>
      </c>
      <c r="Q610" t="str">
        <f t="shared" si="264"/>
        <v/>
      </c>
      <c r="T610">
        <f t="shared" si="265"/>
        <v>2014</v>
      </c>
      <c r="U610">
        <f t="shared" si="266"/>
        <v>2017</v>
      </c>
      <c r="V610">
        <f t="shared" si="267"/>
        <v>3</v>
      </c>
      <c r="W610" t="str">
        <f>IF(TRIM(INDEX(connections!$A:$A,ROW()))="","",TRIM(INDEX(connections!$A:$A,ROW())))</f>
        <v>Hand of Fate</v>
      </c>
      <c r="X610" t="str">
        <f>IF($W610="","",TRIM(INDEX(connections!$B:$B,ROW())))</f>
        <v>Hand of Fate 2</v>
      </c>
      <c r="Y610">
        <f t="shared" si="268"/>
        <v>362</v>
      </c>
      <c r="Z610">
        <f t="shared" si="269"/>
        <v>363</v>
      </c>
      <c r="AA610" t="str">
        <f t="shared" si="270"/>
        <v>Yes</v>
      </c>
      <c r="AB610" t="str">
        <f t="shared" si="271"/>
        <v>Yes</v>
      </c>
      <c r="AC610">
        <f t="shared" si="272"/>
        <v>1</v>
      </c>
      <c r="AD610">
        <f t="shared" si="273"/>
        <v>0</v>
      </c>
      <c r="AE610" t="str">
        <f t="shared" si="274"/>
        <v/>
      </c>
      <c r="AG610">
        <f t="shared" si="275"/>
        <v>2</v>
      </c>
      <c r="AH610" t="str">
        <f t="shared" si="276"/>
        <v/>
      </c>
      <c r="AI610" t="str">
        <f t="shared" si="277"/>
        <v/>
      </c>
      <c r="AJ610" t="str">
        <f t="shared" si="278"/>
        <v/>
      </c>
      <c r="AK610">
        <f t="shared" si="279"/>
        <v>2.00061</v>
      </c>
      <c r="AL610" t="str">
        <f>IF($A610="","",INDEX(games!$J:$J,ROW())&amp;"")</f>
        <v/>
      </c>
    </row>
    <row r="611" spans="1:38" x14ac:dyDescent="0.25">
      <c r="A611" t="str">
        <f>IF(TRIM(INDEX(games!$A:$A,ROW()))="","",TRIM(INDEX(games!$A:$A,ROW())))</f>
        <v>PokeVoid</v>
      </c>
      <c r="B611">
        <f>IF(OR($A611="",INDEX(games!$B:$B,ROW())=""),"",INDEX(games!$B:$B,ROW()))</f>
        <v>2025</v>
      </c>
      <c r="C611" t="str">
        <f>IF(OR($A611="",INDEX(games!$C:$C,ROW())=""),"",INDEX(games!$C:$C,ROW()))</f>
        <v>Strategy</v>
      </c>
      <c r="D611">
        <f t="shared" si="252"/>
        <v>3</v>
      </c>
      <c r="E611">
        <f t="shared" si="253"/>
        <v>2</v>
      </c>
      <c r="F611">
        <f t="shared" si="254"/>
        <v>33</v>
      </c>
      <c r="G611" t="e">
        <f t="shared" si="255"/>
        <v>#N/A</v>
      </c>
      <c r="H611" t="e">
        <f t="shared" si="256"/>
        <v>#N/A</v>
      </c>
      <c r="I611">
        <f t="shared" si="257"/>
        <v>2025</v>
      </c>
      <c r="J611">
        <f t="shared" si="258"/>
        <v>2.7589999999999999</v>
      </c>
      <c r="K611" t="e">
        <f t="shared" si="259"/>
        <v>#N/A</v>
      </c>
      <c r="L611" t="e">
        <f t="shared" si="260"/>
        <v>#N/A</v>
      </c>
      <c r="M611" t="e">
        <f t="shared" si="261"/>
        <v>#N/A</v>
      </c>
      <c r="N611" t="e">
        <f t="shared" si="262"/>
        <v>#N/A</v>
      </c>
      <c r="O611">
        <f t="shared" si="263"/>
        <v>3.0006110000000001</v>
      </c>
      <c r="P611" t="str">
        <f>IF(OR($A611="",INDEX(games!$H:$H,ROW())=""),"",INDEX(games!$H:$H,ROW()))</f>
        <v>Yes</v>
      </c>
      <c r="Q611">
        <f t="shared" si="264"/>
        <v>3.0006110000000001</v>
      </c>
      <c r="T611">
        <f t="shared" si="265"/>
        <v>2024</v>
      </c>
      <c r="U611">
        <f t="shared" si="266"/>
        <v>2026</v>
      </c>
      <c r="V611">
        <f t="shared" si="267"/>
        <v>2</v>
      </c>
      <c r="W611" t="str">
        <f>IF(TRIM(INDEX(connections!$A:$A,ROW()))="","",TRIM(INDEX(connections!$A:$A,ROW())))</f>
        <v>Deep Rock Galactic: Survivor</v>
      </c>
      <c r="X611" t="str">
        <f>IF($W611="","",TRIM(INDEX(connections!$B:$B,ROW())))</f>
        <v>Hand of Fate: Hordes</v>
      </c>
      <c r="Y611">
        <f t="shared" si="268"/>
        <v>202</v>
      </c>
      <c r="Z611">
        <f t="shared" si="269"/>
        <v>364</v>
      </c>
      <c r="AA611" t="str">
        <f t="shared" si="270"/>
        <v>Yes</v>
      </c>
      <c r="AB611" t="str">
        <f t="shared" si="271"/>
        <v/>
      </c>
      <c r="AC611" t="str">
        <f t="shared" si="272"/>
        <v/>
      </c>
      <c r="AD611">
        <f t="shared" si="273"/>
        <v>0</v>
      </c>
      <c r="AE611" t="str">
        <f t="shared" si="274"/>
        <v/>
      </c>
      <c r="AG611">
        <f t="shared" si="275"/>
        <v>2</v>
      </c>
      <c r="AH611" t="str">
        <f t="shared" si="276"/>
        <v>Yes</v>
      </c>
      <c r="AI611">
        <f t="shared" si="277"/>
        <v>2</v>
      </c>
      <c r="AJ611">
        <f t="shared" si="278"/>
        <v>2.0006110000000001</v>
      </c>
      <c r="AK611" t="str">
        <f t="shared" si="279"/>
        <v/>
      </c>
      <c r="AL611" t="str">
        <f>IF($A611="","",INDEX(games!$J:$J,ROW())&amp;"")</f>
        <v/>
      </c>
    </row>
    <row r="612" spans="1:38" x14ac:dyDescent="0.25">
      <c r="A612" t="str">
        <f>IF(TRIM(INDEX(games!$A:$A,ROW()))="","",TRIM(INDEX(games!$A:$A,ROW())))</f>
        <v>Poly Fighter</v>
      </c>
      <c r="B612">
        <f>IF(OR($A612="",INDEX(games!$B:$B,ROW())=""),"",INDEX(games!$B:$B,ROW()))</f>
        <v>2026</v>
      </c>
      <c r="C612" t="str">
        <f>IF(OR($A612="",INDEX(games!$C:$C,ROW())=""),"",INDEX(games!$C:$C,ROW()))</f>
        <v>Action</v>
      </c>
      <c r="D612">
        <f t="shared" si="252"/>
        <v>1</v>
      </c>
      <c r="E612">
        <f t="shared" si="253"/>
        <v>1</v>
      </c>
      <c r="F612">
        <f t="shared" si="254"/>
        <v>0</v>
      </c>
      <c r="G612">
        <f t="shared" si="255"/>
        <v>2026</v>
      </c>
      <c r="H612">
        <f t="shared" si="256"/>
        <v>1</v>
      </c>
      <c r="I612" t="e">
        <f t="shared" si="257"/>
        <v>#N/A</v>
      </c>
      <c r="J612" t="e">
        <f t="shared" si="258"/>
        <v>#N/A</v>
      </c>
      <c r="K612" t="e">
        <f t="shared" si="259"/>
        <v>#N/A</v>
      </c>
      <c r="L612" t="e">
        <f t="shared" si="260"/>
        <v>#N/A</v>
      </c>
      <c r="M612" t="e">
        <f t="shared" si="261"/>
        <v>#N/A</v>
      </c>
      <c r="N612" t="e">
        <f t="shared" si="262"/>
        <v>#N/A</v>
      </c>
      <c r="O612">
        <f t="shared" si="263"/>
        <v>1.0006120000000001</v>
      </c>
      <c r="P612" t="str">
        <f>IF(OR($A612="",INDEX(games!$H:$H,ROW())=""),"",INDEX(games!$H:$H,ROW()))</f>
        <v/>
      </c>
      <c r="Q612" t="str">
        <f t="shared" si="264"/>
        <v/>
      </c>
      <c r="T612">
        <f t="shared" si="265"/>
        <v>2014</v>
      </c>
      <c r="U612">
        <f t="shared" si="266"/>
        <v>2026</v>
      </c>
      <c r="V612">
        <f t="shared" si="267"/>
        <v>12</v>
      </c>
      <c r="W612" t="str">
        <f>IF(TRIM(INDEX(connections!$A:$A,ROW()))="","",TRIM(INDEX(connections!$A:$A,ROW())))</f>
        <v>Hand of Fate</v>
      </c>
      <c r="X612" t="str">
        <f>IF($W612="","",TRIM(INDEX(connections!$B:$B,ROW())))</f>
        <v>Hand of Fate: Hordes</v>
      </c>
      <c r="Y612">
        <f t="shared" si="268"/>
        <v>362</v>
      </c>
      <c r="Z612">
        <f t="shared" si="269"/>
        <v>364</v>
      </c>
      <c r="AA612" t="str">
        <f t="shared" si="270"/>
        <v>Yes</v>
      </c>
      <c r="AB612" t="str">
        <f t="shared" si="271"/>
        <v/>
      </c>
      <c r="AC612" t="str">
        <f t="shared" si="272"/>
        <v/>
      </c>
      <c r="AD612">
        <f t="shared" si="273"/>
        <v>1</v>
      </c>
      <c r="AE612" t="str">
        <f t="shared" si="274"/>
        <v/>
      </c>
      <c r="AG612">
        <f t="shared" si="275"/>
        <v>1</v>
      </c>
      <c r="AH612" t="str">
        <f t="shared" si="276"/>
        <v/>
      </c>
      <c r="AI612" t="str">
        <f t="shared" si="277"/>
        <v/>
      </c>
      <c r="AJ612" t="str">
        <f t="shared" si="278"/>
        <v/>
      </c>
      <c r="AK612">
        <f t="shared" si="279"/>
        <v>1.0006120000000001</v>
      </c>
      <c r="AL612" t="str">
        <f>IF($A612="","",INDEX(games!$J:$J,ROW())&amp;"")</f>
        <v>https://store.steampowered.com/app/3977340/Poly_Fighter/</v>
      </c>
    </row>
    <row r="613" spans="1:38" x14ac:dyDescent="0.25">
      <c r="A613" t="str">
        <f>IF(TRIM(INDEX(games!$A:$A,ROW()))="","",TRIM(INDEX(games!$A:$A,ROW())))</f>
        <v>Popup Dungeon</v>
      </c>
      <c r="B613">
        <f>IF(OR($A613="",INDEX(games!$B:$B,ROW())=""),"",INDEX(games!$B:$B,ROW()))</f>
        <v>2020</v>
      </c>
      <c r="C613" t="str">
        <f>IF(OR($A613="",INDEX(games!$C:$C,ROW())=""),"",INDEX(games!$C:$C,ROW()))</f>
        <v>Strategy</v>
      </c>
      <c r="D613">
        <f t="shared" si="252"/>
        <v>1</v>
      </c>
      <c r="E613">
        <f t="shared" si="253"/>
        <v>2</v>
      </c>
      <c r="F613">
        <f t="shared" si="254"/>
        <v>1</v>
      </c>
      <c r="G613" t="e">
        <f t="shared" si="255"/>
        <v>#N/A</v>
      </c>
      <c r="H613" t="e">
        <f t="shared" si="256"/>
        <v>#N/A</v>
      </c>
      <c r="I613">
        <f t="shared" si="257"/>
        <v>2020</v>
      </c>
      <c r="J613">
        <f t="shared" si="258"/>
        <v>2.0230000000000001</v>
      </c>
      <c r="K613" t="e">
        <f t="shared" si="259"/>
        <v>#N/A</v>
      </c>
      <c r="L613" t="e">
        <f t="shared" si="260"/>
        <v>#N/A</v>
      </c>
      <c r="M613" t="e">
        <f t="shared" si="261"/>
        <v>#N/A</v>
      </c>
      <c r="N613" t="e">
        <f t="shared" si="262"/>
        <v>#N/A</v>
      </c>
      <c r="O613">
        <f t="shared" si="263"/>
        <v>1.000613</v>
      </c>
      <c r="P613" t="str">
        <f>IF(OR($A613="",INDEX(games!$H:$H,ROW())=""),"",INDEX(games!$H:$H,ROW()))</f>
        <v/>
      </c>
      <c r="Q613" t="str">
        <f t="shared" si="264"/>
        <v/>
      </c>
      <c r="T613">
        <f t="shared" si="265"/>
        <v>2017</v>
      </c>
      <c r="U613">
        <f t="shared" si="266"/>
        <v>2026</v>
      </c>
      <c r="V613">
        <f t="shared" si="267"/>
        <v>9</v>
      </c>
      <c r="W613" t="str">
        <f>IF(TRIM(INDEX(connections!$A:$A,ROW()))="","",TRIM(INDEX(connections!$A:$A,ROW())))</f>
        <v>Slay the Spire</v>
      </c>
      <c r="X613" t="str">
        <f>IF($W613="","",TRIM(INDEX(connections!$B:$B,ROW())))</f>
        <v>Handmancers</v>
      </c>
      <c r="Y613">
        <f t="shared" si="268"/>
        <v>735</v>
      </c>
      <c r="Z613">
        <f t="shared" si="269"/>
        <v>365</v>
      </c>
      <c r="AA613" t="str">
        <f t="shared" si="270"/>
        <v>Yes</v>
      </c>
      <c r="AB613" t="str">
        <f t="shared" si="271"/>
        <v/>
      </c>
      <c r="AC613" t="str">
        <f t="shared" si="272"/>
        <v/>
      </c>
      <c r="AD613">
        <f t="shared" si="273"/>
        <v>0</v>
      </c>
      <c r="AE613" t="str">
        <f t="shared" si="274"/>
        <v/>
      </c>
      <c r="AG613">
        <f t="shared" si="275"/>
        <v>1</v>
      </c>
      <c r="AH613" t="str">
        <f t="shared" si="276"/>
        <v/>
      </c>
      <c r="AI613" t="str">
        <f t="shared" si="277"/>
        <v/>
      </c>
      <c r="AJ613" t="str">
        <f t="shared" si="278"/>
        <v/>
      </c>
      <c r="AK613">
        <f t="shared" si="279"/>
        <v>1.000613</v>
      </c>
      <c r="AL613" t="str">
        <f>IF($A613="","",INDEX(games!$J:$J,ROW())&amp;"")</f>
        <v/>
      </c>
    </row>
    <row r="614" spans="1:38" x14ac:dyDescent="0.25">
      <c r="A614" t="str">
        <f>IF(TRIM(INDEX(games!$A:$A,ROW()))="","",TRIM(INDEX(games!$A:$A,ROW())))</f>
        <v>Powder</v>
      </c>
      <c r="B614">
        <f>IF(OR($A614="",INDEX(games!$B:$B,ROW())=""),"",INDEX(games!$B:$B,ROW()))</f>
        <v>2003</v>
      </c>
      <c r="C614" t="str">
        <f>IF(OR($A614="",INDEX(games!$C:$C,ROW())=""),"",INDEX(games!$C:$C,ROW()))</f>
        <v>Traditional</v>
      </c>
      <c r="D614">
        <f t="shared" si="252"/>
        <v>11</v>
      </c>
      <c r="E614">
        <f t="shared" si="253"/>
        <v>4</v>
      </c>
      <c r="F614">
        <f t="shared" si="254"/>
        <v>2</v>
      </c>
      <c r="G614" t="e">
        <f t="shared" si="255"/>
        <v>#N/A</v>
      </c>
      <c r="H614" t="e">
        <f t="shared" si="256"/>
        <v>#N/A</v>
      </c>
      <c r="I614" t="e">
        <f t="shared" si="257"/>
        <v>#N/A</v>
      </c>
      <c r="J614" t="e">
        <f t="shared" si="258"/>
        <v>#N/A</v>
      </c>
      <c r="K614" t="e">
        <f t="shared" si="259"/>
        <v>#N/A</v>
      </c>
      <c r="L614" t="e">
        <f t="shared" si="260"/>
        <v>#N/A</v>
      </c>
      <c r="M614">
        <f t="shared" si="261"/>
        <v>2003</v>
      </c>
      <c r="N614">
        <f t="shared" si="262"/>
        <v>4.0460000000000003</v>
      </c>
      <c r="O614">
        <f t="shared" si="263"/>
        <v>11.000614000000001</v>
      </c>
      <c r="P614" t="str">
        <f>IF(OR($A614="",INDEX(games!$H:$H,ROW())=""),"",INDEX(games!$H:$H,ROW()))</f>
        <v>Yes</v>
      </c>
      <c r="Q614">
        <f t="shared" si="264"/>
        <v>11.000614000000001</v>
      </c>
      <c r="T614">
        <f t="shared" si="265"/>
        <v>1997</v>
      </c>
      <c r="U614">
        <f t="shared" si="266"/>
        <v>2017</v>
      </c>
      <c r="V614">
        <f t="shared" si="267"/>
        <v>20</v>
      </c>
      <c r="W614" t="str">
        <f>IF(TRIM(INDEX(connections!$A:$A,ROW()))="","",TRIM(INDEX(connections!$A:$A,ROW())))</f>
        <v>Azure Dreams</v>
      </c>
      <c r="X614" t="str">
        <f>IF($W614="","",TRIM(INDEX(connections!$B:$B,ROW())))</f>
        <v>Haque</v>
      </c>
      <c r="Y614">
        <f t="shared" si="268"/>
        <v>51</v>
      </c>
      <c r="Z614">
        <f t="shared" si="269"/>
        <v>367</v>
      </c>
      <c r="AA614" t="str">
        <f t="shared" si="270"/>
        <v>Yes</v>
      </c>
      <c r="AB614" t="str">
        <f t="shared" si="271"/>
        <v/>
      </c>
      <c r="AC614" t="str">
        <f t="shared" si="272"/>
        <v/>
      </c>
      <c r="AD614">
        <f t="shared" si="273"/>
        <v>0</v>
      </c>
      <c r="AE614" t="str">
        <f t="shared" si="274"/>
        <v/>
      </c>
      <c r="AG614">
        <f t="shared" si="275"/>
        <v>7</v>
      </c>
      <c r="AH614" t="str">
        <f t="shared" si="276"/>
        <v>Yes</v>
      </c>
      <c r="AI614">
        <f t="shared" si="277"/>
        <v>7</v>
      </c>
      <c r="AJ614">
        <f t="shared" si="278"/>
        <v>7.0006139999999997</v>
      </c>
      <c r="AK614" t="str">
        <f t="shared" si="279"/>
        <v/>
      </c>
      <c r="AL614" t="str">
        <f>IF($A614="","",INDEX(games!$J:$J,ROW())&amp;"")</f>
        <v/>
      </c>
    </row>
    <row r="615" spans="1:38" x14ac:dyDescent="0.25">
      <c r="A615" t="str">
        <f>IF(TRIM(INDEX(games!$A:$A,ROW()))="","",TRIM(INDEX(games!$A:$A,ROW())))</f>
        <v>Prime Monster</v>
      </c>
      <c r="B615">
        <f>IF(OR($A615="",INDEX(games!$B:$B,ROW())=""),"",INDEX(games!$B:$B,ROW()))</f>
        <v>2026</v>
      </c>
      <c r="C615" t="str">
        <f>IF(OR($A615="",INDEX(games!$C:$C,ROW())=""),"",INDEX(games!$C:$C,ROW()))</f>
        <v>Deckbuilder</v>
      </c>
      <c r="D615">
        <f t="shared" si="252"/>
        <v>0</v>
      </c>
      <c r="E615">
        <f t="shared" si="253"/>
        <v>3</v>
      </c>
      <c r="F615">
        <f t="shared" si="254"/>
        <v>3</v>
      </c>
      <c r="G615" t="e">
        <f t="shared" si="255"/>
        <v>#N/A</v>
      </c>
      <c r="H615" t="e">
        <f t="shared" si="256"/>
        <v>#N/A</v>
      </c>
      <c r="I615" t="e">
        <f t="shared" si="257"/>
        <v>#N/A</v>
      </c>
      <c r="J615" t="e">
        <f t="shared" si="258"/>
        <v>#N/A</v>
      </c>
      <c r="K615">
        <f t="shared" si="259"/>
        <v>2026</v>
      </c>
      <c r="L615">
        <f t="shared" si="260"/>
        <v>3.069</v>
      </c>
      <c r="M615" t="e">
        <f t="shared" si="261"/>
        <v>#N/A</v>
      </c>
      <c r="N615" t="e">
        <f t="shared" si="262"/>
        <v>#N/A</v>
      </c>
      <c r="O615">
        <f t="shared" si="263"/>
        <v>6.1499999999999999E-4</v>
      </c>
      <c r="P615" t="str">
        <f>IF(OR($A615="",INDEX(games!$H:$H,ROW())=""),"",INDEX(games!$H:$H,ROW()))</f>
        <v/>
      </c>
      <c r="Q615" t="str">
        <f t="shared" si="264"/>
        <v/>
      </c>
      <c r="T615">
        <f t="shared" si="265"/>
        <v>1987</v>
      </c>
      <c r="U615">
        <f t="shared" si="266"/>
        <v>2017</v>
      </c>
      <c r="V615">
        <f t="shared" si="267"/>
        <v>30</v>
      </c>
      <c r="W615" t="str">
        <f>IF(TRIM(INDEX(connections!$A:$A,ROW()))="","",TRIM(INDEX(connections!$A:$A,ROW())))</f>
        <v>NetHack</v>
      </c>
      <c r="X615" t="str">
        <f>IF($W615="","",TRIM(INDEX(connections!$B:$B,ROW())))</f>
        <v>Haque</v>
      </c>
      <c r="Y615">
        <f t="shared" si="268"/>
        <v>532</v>
      </c>
      <c r="Z615">
        <f t="shared" si="269"/>
        <v>367</v>
      </c>
      <c r="AA615" t="str">
        <f t="shared" si="270"/>
        <v>Yes</v>
      </c>
      <c r="AB615" t="str">
        <f t="shared" si="271"/>
        <v/>
      </c>
      <c r="AC615" t="str">
        <f t="shared" si="272"/>
        <v/>
      </c>
      <c r="AD615">
        <f t="shared" si="273"/>
        <v>0</v>
      </c>
      <c r="AE615" t="str">
        <f t="shared" si="274"/>
        <v/>
      </c>
      <c r="AG615">
        <f t="shared" si="275"/>
        <v>0</v>
      </c>
      <c r="AH615" t="str">
        <f t="shared" si="276"/>
        <v/>
      </c>
      <c r="AI615" t="str">
        <f t="shared" si="277"/>
        <v/>
      </c>
      <c r="AJ615" t="str">
        <f t="shared" si="278"/>
        <v/>
      </c>
      <c r="AK615" t="str">
        <f t="shared" si="279"/>
        <v/>
      </c>
      <c r="AL615" t="str">
        <f>IF($A615="","",INDEX(games!$J:$J,ROW())&amp;"")</f>
        <v>https://store.steampowered.com/app/3214480/Prime_Monster/</v>
      </c>
    </row>
    <row r="616" spans="1:38" x14ac:dyDescent="0.25">
      <c r="A616" t="str">
        <f>IF(TRIM(INDEX(games!$A:$A,ROW()))="","",TRIM(INDEX(games!$A:$A,ROW())))</f>
        <v>Primordialis</v>
      </c>
      <c r="B616">
        <f>IF(OR($A616="",INDEX(games!$B:$B,ROW())=""),"",INDEX(games!$B:$B,ROW()))</f>
        <v>2024</v>
      </c>
      <c r="C616" t="str">
        <f>IF(OR($A616="",INDEX(games!$C:$C,ROW())=""),"",INDEX(games!$C:$C,ROW()))</f>
        <v>Action</v>
      </c>
      <c r="D616">
        <f t="shared" si="252"/>
        <v>1</v>
      </c>
      <c r="E616">
        <f t="shared" si="253"/>
        <v>1</v>
      </c>
      <c r="F616">
        <f t="shared" si="254"/>
        <v>4</v>
      </c>
      <c r="G616">
        <f t="shared" si="255"/>
        <v>2024</v>
      </c>
      <c r="H616">
        <f t="shared" si="256"/>
        <v>1.0920000000000001</v>
      </c>
      <c r="I616" t="e">
        <f t="shared" si="257"/>
        <v>#N/A</v>
      </c>
      <c r="J616" t="e">
        <f t="shared" si="258"/>
        <v>#N/A</v>
      </c>
      <c r="K616" t="e">
        <f t="shared" si="259"/>
        <v>#N/A</v>
      </c>
      <c r="L616" t="e">
        <f t="shared" si="260"/>
        <v>#N/A</v>
      </c>
      <c r="M616" t="e">
        <f t="shared" si="261"/>
        <v>#N/A</v>
      </c>
      <c r="N616" t="e">
        <f t="shared" si="262"/>
        <v>#N/A</v>
      </c>
      <c r="O616">
        <f t="shared" si="263"/>
        <v>1.0006159999999999</v>
      </c>
      <c r="P616" t="str">
        <f>IF(OR($A616="",INDEX(games!$H:$H,ROW())=""),"",INDEX(games!$H:$H,ROW()))</f>
        <v/>
      </c>
      <c r="Q616" t="str">
        <f t="shared" si="264"/>
        <v/>
      </c>
      <c r="T616">
        <f t="shared" si="265"/>
        <v>2015</v>
      </c>
      <c r="U616">
        <f t="shared" si="266"/>
        <v>2017</v>
      </c>
      <c r="V616">
        <f t="shared" si="267"/>
        <v>2</v>
      </c>
      <c r="W616" t="str">
        <f>IF(TRIM(INDEX(connections!$A:$A,ROW()))="","",TRIM(INDEX(connections!$A:$A,ROW())))</f>
        <v>Nuclear Throne</v>
      </c>
      <c r="X616" t="str">
        <f>IF($W616="","",TRIM(INDEX(connections!$B:$B,ROW())))</f>
        <v>Haque</v>
      </c>
      <c r="Y616">
        <f t="shared" si="268"/>
        <v>549</v>
      </c>
      <c r="Z616">
        <f t="shared" si="269"/>
        <v>367</v>
      </c>
      <c r="AA616" t="str">
        <f t="shared" si="270"/>
        <v>Yes</v>
      </c>
      <c r="AB616" t="str">
        <f t="shared" si="271"/>
        <v/>
      </c>
      <c r="AC616" t="str">
        <f t="shared" si="272"/>
        <v/>
      </c>
      <c r="AD616">
        <f t="shared" si="273"/>
        <v>1</v>
      </c>
      <c r="AE616" t="str">
        <f t="shared" si="274"/>
        <v/>
      </c>
      <c r="AG616">
        <f t="shared" si="275"/>
        <v>1</v>
      </c>
      <c r="AH616" t="str">
        <f t="shared" si="276"/>
        <v/>
      </c>
      <c r="AI616" t="str">
        <f t="shared" si="277"/>
        <v/>
      </c>
      <c r="AJ616" t="str">
        <f t="shared" si="278"/>
        <v/>
      </c>
      <c r="AK616">
        <f t="shared" si="279"/>
        <v>1.0006159999999999</v>
      </c>
      <c r="AL616" t="str">
        <f>IF($A616="","",INDEX(games!$J:$J,ROW())&amp;"")</f>
        <v/>
      </c>
    </row>
    <row r="617" spans="1:38" x14ac:dyDescent="0.25">
      <c r="A617" t="str">
        <f>IF(TRIM(INDEX(games!$A:$A,ROW()))="","",TRIM(INDEX(games!$A:$A,ROW())))</f>
        <v>Pro Jank Footy</v>
      </c>
      <c r="B617">
        <f>IF(OR($A617="",INDEX(games!$B:$B,ROW())=""),"",INDEX(games!$B:$B,ROW()))</f>
        <v>2026</v>
      </c>
      <c r="C617" t="str">
        <f>IF(OR($A617="",INDEX(games!$C:$C,ROW())=""),"",INDEX(games!$C:$C,ROW()))</f>
        <v>Action</v>
      </c>
      <c r="D617">
        <f t="shared" si="252"/>
        <v>0</v>
      </c>
      <c r="E617">
        <f t="shared" si="253"/>
        <v>1</v>
      </c>
      <c r="F617">
        <f t="shared" si="254"/>
        <v>5</v>
      </c>
      <c r="G617">
        <f t="shared" si="255"/>
        <v>2026</v>
      </c>
      <c r="H617">
        <f t="shared" si="256"/>
        <v>1.115</v>
      </c>
      <c r="I617" t="e">
        <f t="shared" si="257"/>
        <v>#N/A</v>
      </c>
      <c r="J617" t="e">
        <f t="shared" si="258"/>
        <v>#N/A</v>
      </c>
      <c r="K617" t="e">
        <f t="shared" si="259"/>
        <v>#N/A</v>
      </c>
      <c r="L617" t="e">
        <f t="shared" si="260"/>
        <v>#N/A</v>
      </c>
      <c r="M617" t="e">
        <f t="shared" si="261"/>
        <v>#N/A</v>
      </c>
      <c r="N617" t="e">
        <f t="shared" si="262"/>
        <v>#N/A</v>
      </c>
      <c r="O617">
        <f t="shared" si="263"/>
        <v>6.1700000000000004E-4</v>
      </c>
      <c r="P617" t="str">
        <f>IF(OR($A617="",INDEX(games!$H:$H,ROW())=""),"",INDEX(games!$H:$H,ROW()))</f>
        <v/>
      </c>
      <c r="Q617" t="str">
        <f t="shared" si="264"/>
        <v/>
      </c>
      <c r="T617">
        <f t="shared" si="265"/>
        <v>2003</v>
      </c>
      <c r="U617">
        <f t="shared" si="266"/>
        <v>2017</v>
      </c>
      <c r="V617">
        <f t="shared" si="267"/>
        <v>14</v>
      </c>
      <c r="W617" t="str">
        <f>IF(TRIM(INDEX(connections!$A:$A,ROW()))="","",TRIM(INDEX(connections!$A:$A,ROW())))</f>
        <v>Powder</v>
      </c>
      <c r="X617" t="str">
        <f>IF($W617="","",TRIM(INDEX(connections!$B:$B,ROW())))</f>
        <v>Haque</v>
      </c>
      <c r="Y617">
        <f t="shared" si="268"/>
        <v>613</v>
      </c>
      <c r="Z617">
        <f t="shared" si="269"/>
        <v>367</v>
      </c>
      <c r="AA617" t="str">
        <f t="shared" si="270"/>
        <v>Yes</v>
      </c>
      <c r="AB617" t="str">
        <f t="shared" si="271"/>
        <v/>
      </c>
      <c r="AC617" t="str">
        <f t="shared" si="272"/>
        <v/>
      </c>
      <c r="AD617">
        <f t="shared" si="273"/>
        <v>0</v>
      </c>
      <c r="AE617" t="str">
        <f t="shared" si="274"/>
        <v/>
      </c>
      <c r="AG617">
        <f t="shared" si="275"/>
        <v>0</v>
      </c>
      <c r="AH617" t="str">
        <f t="shared" si="276"/>
        <v/>
      </c>
      <c r="AI617" t="str">
        <f t="shared" si="277"/>
        <v/>
      </c>
      <c r="AJ617" t="str">
        <f t="shared" si="278"/>
        <v/>
      </c>
      <c r="AK617" t="str">
        <f t="shared" si="279"/>
        <v/>
      </c>
      <c r="AL617" t="str">
        <f>IF($A617="","",INDEX(games!$J:$J,ROW())&amp;"")</f>
        <v>https://store.steampowered.com/app/3621330/Pro_Jank_Footy/</v>
      </c>
    </row>
    <row r="618" spans="1:38" x14ac:dyDescent="0.25">
      <c r="A618" t="str">
        <f>IF(TRIM(INDEX(games!$A:$A,ROW()))="","",TRIM(INDEX(games!$A:$A,ROW())))</f>
        <v>Pronoun Palace</v>
      </c>
      <c r="B618">
        <f>IF(OR($A618="",INDEX(games!$B:$B,ROW())=""),"",INDEX(games!$B:$B,ROW()))</f>
        <v>2026</v>
      </c>
      <c r="C618" t="str">
        <f>IF(OR($A618="",INDEX(games!$C:$C,ROW())=""),"",INDEX(games!$C:$C,ROW()))</f>
        <v>Strategy</v>
      </c>
      <c r="D618">
        <f t="shared" si="252"/>
        <v>2</v>
      </c>
      <c r="E618">
        <f t="shared" si="253"/>
        <v>2</v>
      </c>
      <c r="F618">
        <f t="shared" si="254"/>
        <v>6</v>
      </c>
      <c r="G618" t="e">
        <f t="shared" si="255"/>
        <v>#N/A</v>
      </c>
      <c r="H618" t="e">
        <f t="shared" si="256"/>
        <v>#N/A</v>
      </c>
      <c r="I618">
        <f t="shared" si="257"/>
        <v>2026</v>
      </c>
      <c r="J618">
        <f t="shared" si="258"/>
        <v>2.1379999999999999</v>
      </c>
      <c r="K618" t="e">
        <f t="shared" si="259"/>
        <v>#N/A</v>
      </c>
      <c r="L618" t="e">
        <f t="shared" si="260"/>
        <v>#N/A</v>
      </c>
      <c r="M618" t="e">
        <f t="shared" si="261"/>
        <v>#N/A</v>
      </c>
      <c r="N618" t="e">
        <f t="shared" si="262"/>
        <v>#N/A</v>
      </c>
      <c r="O618">
        <f t="shared" si="263"/>
        <v>2.0006179999999998</v>
      </c>
      <c r="P618" t="str">
        <f>IF(OR($A618="",INDEX(games!$H:$H,ROW())=""),"",INDEX(games!$H:$H,ROW()))</f>
        <v/>
      </c>
      <c r="Q618" t="str">
        <f t="shared" si="264"/>
        <v/>
      </c>
      <c r="T618">
        <f t="shared" si="265"/>
        <v>2012</v>
      </c>
      <c r="U618">
        <f t="shared" si="266"/>
        <v>2017</v>
      </c>
      <c r="V618">
        <f t="shared" si="267"/>
        <v>5</v>
      </c>
      <c r="W618" t="str">
        <f>IF(TRIM(INDEX(connections!$A:$A,ROW()))="","",TRIM(INDEX(connections!$A:$A,ROW())))</f>
        <v>FTL</v>
      </c>
      <c r="X618" t="str">
        <f>IF($W618="","",TRIM(INDEX(connections!$B:$B,ROW())))</f>
        <v>Has-Been Heroes</v>
      </c>
      <c r="Y618">
        <f t="shared" si="268"/>
        <v>311</v>
      </c>
      <c r="Z618">
        <f t="shared" si="269"/>
        <v>368</v>
      </c>
      <c r="AA618" t="str">
        <f t="shared" si="270"/>
        <v>Yes</v>
      </c>
      <c r="AB618" t="str">
        <f t="shared" si="271"/>
        <v/>
      </c>
      <c r="AC618" t="str">
        <f t="shared" si="272"/>
        <v/>
      </c>
      <c r="AD618">
        <f t="shared" si="273"/>
        <v>1</v>
      </c>
      <c r="AE618" t="str">
        <f t="shared" si="274"/>
        <v/>
      </c>
      <c r="AG618">
        <f t="shared" si="275"/>
        <v>2</v>
      </c>
      <c r="AH618" t="str">
        <f t="shared" si="276"/>
        <v/>
      </c>
      <c r="AI618" t="str">
        <f t="shared" si="277"/>
        <v/>
      </c>
      <c r="AJ618" t="str">
        <f t="shared" si="278"/>
        <v/>
      </c>
      <c r="AK618">
        <f t="shared" si="279"/>
        <v>2.0006179999999998</v>
      </c>
      <c r="AL618" t="str">
        <f>IF($A618="","",INDEX(games!$J:$J,ROW())&amp;"")</f>
        <v>https://store.steampowered.com/app/3618850/Pronoun_Palace/</v>
      </c>
    </row>
    <row r="619" spans="1:38" x14ac:dyDescent="0.25">
      <c r="A619" t="str">
        <f>IF(TRIM(INDEX(games!$A:$A,ROW()))="","",TRIM(INDEX(games!$A:$A,ROW())))</f>
        <v>Putrid Shot Ultra</v>
      </c>
      <c r="B619">
        <f>IF(OR($A619="",INDEX(games!$B:$B,ROW())=""),"",INDEX(games!$B:$B,ROW()))</f>
        <v>2022</v>
      </c>
      <c r="C619" t="str">
        <f>IF(OR($A619="",INDEX(games!$C:$C,ROW())=""),"",INDEX(games!$C:$C,ROW()))</f>
        <v>Action</v>
      </c>
      <c r="D619">
        <f t="shared" si="252"/>
        <v>3</v>
      </c>
      <c r="E619">
        <f t="shared" si="253"/>
        <v>1</v>
      </c>
      <c r="F619">
        <f t="shared" si="254"/>
        <v>7</v>
      </c>
      <c r="G619">
        <f t="shared" si="255"/>
        <v>2022</v>
      </c>
      <c r="H619">
        <f t="shared" si="256"/>
        <v>1.161</v>
      </c>
      <c r="I619" t="e">
        <f t="shared" si="257"/>
        <v>#N/A</v>
      </c>
      <c r="J619" t="e">
        <f t="shared" si="258"/>
        <v>#N/A</v>
      </c>
      <c r="K619" t="e">
        <f t="shared" si="259"/>
        <v>#N/A</v>
      </c>
      <c r="L619" t="e">
        <f t="shared" si="260"/>
        <v>#N/A</v>
      </c>
      <c r="M619" t="e">
        <f t="shared" si="261"/>
        <v>#N/A</v>
      </c>
      <c r="N619" t="e">
        <f t="shared" si="262"/>
        <v>#N/A</v>
      </c>
      <c r="O619">
        <f t="shared" si="263"/>
        <v>3.0006189999999999</v>
      </c>
      <c r="P619" t="str">
        <f>IF(OR($A619="",INDEX(games!$H:$H,ROW())=""),"",INDEX(games!$H:$H,ROW()))</f>
        <v>Yes</v>
      </c>
      <c r="Q619">
        <f t="shared" si="264"/>
        <v>3.0006189999999999</v>
      </c>
      <c r="T619">
        <f t="shared" si="265"/>
        <v>2011</v>
      </c>
      <c r="U619">
        <f t="shared" si="266"/>
        <v>2017</v>
      </c>
      <c r="V619">
        <f t="shared" si="267"/>
        <v>6</v>
      </c>
      <c r="W619" t="str">
        <f>IF(TRIM(INDEX(connections!$A:$A,ROW()))="","",TRIM(INDEX(connections!$A:$A,ROW())))</f>
        <v>The Binding of Isaac</v>
      </c>
      <c r="X619" t="str">
        <f>IF($W619="","",TRIM(INDEX(connections!$B:$B,ROW())))</f>
        <v>Has-Been Heroes</v>
      </c>
      <c r="Y619">
        <f t="shared" si="268"/>
        <v>824</v>
      </c>
      <c r="Z619">
        <f t="shared" si="269"/>
        <v>368</v>
      </c>
      <c r="AA619" t="str">
        <f t="shared" si="270"/>
        <v>Yes</v>
      </c>
      <c r="AB619" t="str">
        <f t="shared" si="271"/>
        <v/>
      </c>
      <c r="AC619" t="str">
        <f t="shared" si="272"/>
        <v/>
      </c>
      <c r="AD619">
        <f t="shared" si="273"/>
        <v>0</v>
      </c>
      <c r="AE619" t="str">
        <f t="shared" si="274"/>
        <v/>
      </c>
      <c r="AG619">
        <f t="shared" si="275"/>
        <v>3</v>
      </c>
      <c r="AH619" t="str">
        <f t="shared" si="276"/>
        <v>Yes</v>
      </c>
      <c r="AI619">
        <f t="shared" si="277"/>
        <v>3</v>
      </c>
      <c r="AJ619">
        <f t="shared" si="278"/>
        <v>3.0006189999999999</v>
      </c>
      <c r="AK619" t="str">
        <f t="shared" si="279"/>
        <v/>
      </c>
      <c r="AL619" t="str">
        <f>IF($A619="","",INDEX(games!$J:$J,ROW())&amp;"")</f>
        <v>https://store.steampowered.com/app/2053360/PUTRID_SHOT_ULTRA/</v>
      </c>
    </row>
    <row r="620" spans="1:38" x14ac:dyDescent="0.25">
      <c r="A620" t="str">
        <f>IF(TRIM(INDEX(games!$A:$A,ROW()))="","",TRIM(INDEX(games!$A:$A,ROW())))</f>
        <v>Pyrene</v>
      </c>
      <c r="B620">
        <f>IF(OR($A620="",INDEX(games!$B:$B,ROW())=""),"",INDEX(games!$B:$B,ROW()))</f>
        <v>2024</v>
      </c>
      <c r="C620" t="str">
        <f>IF(OR($A620="",INDEX(games!$C:$C,ROW())=""),"",INDEX(games!$C:$C,ROW()))</f>
        <v>Deckbuilder</v>
      </c>
      <c r="D620">
        <f t="shared" si="252"/>
        <v>1</v>
      </c>
      <c r="E620">
        <f t="shared" si="253"/>
        <v>3</v>
      </c>
      <c r="F620">
        <f t="shared" si="254"/>
        <v>8</v>
      </c>
      <c r="G620" t="e">
        <f t="shared" si="255"/>
        <v>#N/A</v>
      </c>
      <c r="H620" t="e">
        <f t="shared" si="256"/>
        <v>#N/A</v>
      </c>
      <c r="I620" t="e">
        <f t="shared" si="257"/>
        <v>#N/A</v>
      </c>
      <c r="J620" t="e">
        <f t="shared" si="258"/>
        <v>#N/A</v>
      </c>
      <c r="K620">
        <f t="shared" si="259"/>
        <v>2024</v>
      </c>
      <c r="L620">
        <f t="shared" si="260"/>
        <v>3.1840000000000002</v>
      </c>
      <c r="M620" t="e">
        <f t="shared" si="261"/>
        <v>#N/A</v>
      </c>
      <c r="N620" t="e">
        <f t="shared" si="262"/>
        <v>#N/A</v>
      </c>
      <c r="O620">
        <f t="shared" si="263"/>
        <v>1.0006200000000001</v>
      </c>
      <c r="P620" t="str">
        <f>IF(OR($A620="",INDEX(games!$H:$H,ROW())=""),"",INDEX(games!$H:$H,ROW()))</f>
        <v/>
      </c>
      <c r="Q620" t="str">
        <f t="shared" si="264"/>
        <v/>
      </c>
      <c r="T620">
        <f t="shared" si="265"/>
        <v>2019</v>
      </c>
      <c r="U620">
        <f t="shared" si="266"/>
        <v>2022</v>
      </c>
      <c r="V620">
        <f t="shared" si="267"/>
        <v>3</v>
      </c>
      <c r="W620" t="str">
        <f>IF(TRIM(INDEX(connections!$A:$A,ROW()))="","",TRIM(INDEX(connections!$A:$A,ROW())))</f>
        <v>Hades</v>
      </c>
      <c r="X620" t="str">
        <f>IF($W620="","",TRIM(INDEX(connections!$B:$B,ROW())))</f>
        <v>Have a Nice Death</v>
      </c>
      <c r="Y620">
        <f t="shared" si="268"/>
        <v>359</v>
      </c>
      <c r="Z620">
        <f t="shared" si="269"/>
        <v>370</v>
      </c>
      <c r="AA620" t="str">
        <f t="shared" si="270"/>
        <v>Yes</v>
      </c>
      <c r="AB620" t="str">
        <f t="shared" si="271"/>
        <v>Yes</v>
      </c>
      <c r="AC620">
        <f t="shared" si="272"/>
        <v>1</v>
      </c>
      <c r="AD620">
        <f t="shared" si="273"/>
        <v>0</v>
      </c>
      <c r="AE620" t="str">
        <f t="shared" si="274"/>
        <v/>
      </c>
      <c r="AG620">
        <f t="shared" si="275"/>
        <v>1</v>
      </c>
      <c r="AH620" t="str">
        <f t="shared" si="276"/>
        <v/>
      </c>
      <c r="AI620" t="str">
        <f t="shared" si="277"/>
        <v/>
      </c>
      <c r="AJ620" t="str">
        <f t="shared" si="278"/>
        <v/>
      </c>
      <c r="AK620">
        <f t="shared" si="279"/>
        <v>1.0006200000000001</v>
      </c>
      <c r="AL620" t="str">
        <f>IF($A620="","",INDEX(games!$J:$J,ROW())&amp;"")</f>
        <v>https://store.steampowered.com/app/2468100/Pyrene/</v>
      </c>
    </row>
    <row r="621" spans="1:38" x14ac:dyDescent="0.25">
      <c r="A621" t="str">
        <f>IF(TRIM(INDEX(games!$A:$A,ROW()))="","",TRIM(INDEX(games!$A:$A,ROW())))</f>
        <v>Quasimorph</v>
      </c>
      <c r="B621">
        <f>IF(OR($A621="",INDEX(games!$B:$B,ROW())=""),"",INDEX(games!$B:$B,ROW()))</f>
        <v>2023</v>
      </c>
      <c r="C621" t="str">
        <f>IF(OR($A621="",INDEX(games!$C:$C,ROW())=""),"",INDEX(games!$C:$C,ROW()))</f>
        <v>Traditional</v>
      </c>
      <c r="D621">
        <f t="shared" si="252"/>
        <v>2</v>
      </c>
      <c r="E621">
        <f t="shared" si="253"/>
        <v>4</v>
      </c>
      <c r="F621">
        <f t="shared" si="254"/>
        <v>9</v>
      </c>
      <c r="G621" t="e">
        <f t="shared" si="255"/>
        <v>#N/A</v>
      </c>
      <c r="H621" t="e">
        <f t="shared" si="256"/>
        <v>#N/A</v>
      </c>
      <c r="I621" t="e">
        <f t="shared" si="257"/>
        <v>#N/A</v>
      </c>
      <c r="J621" t="e">
        <f t="shared" si="258"/>
        <v>#N/A</v>
      </c>
      <c r="K621" t="e">
        <f t="shared" si="259"/>
        <v>#N/A</v>
      </c>
      <c r="L621" t="e">
        <f t="shared" si="260"/>
        <v>#N/A</v>
      </c>
      <c r="M621">
        <f t="shared" si="261"/>
        <v>2023</v>
      </c>
      <c r="N621">
        <f t="shared" si="262"/>
        <v>4.2069999999999999</v>
      </c>
      <c r="O621">
        <f t="shared" si="263"/>
        <v>2.0006210000000002</v>
      </c>
      <c r="P621" t="str">
        <f>IF(OR($A621="",INDEX(games!$H:$H,ROW())=""),"",INDEX(games!$H:$H,ROW()))</f>
        <v>Yes</v>
      </c>
      <c r="Q621">
        <f t="shared" si="264"/>
        <v>2.0006210000000002</v>
      </c>
      <c r="T621">
        <f t="shared" si="265"/>
        <v>2023</v>
      </c>
      <c r="U621">
        <f t="shared" si="266"/>
        <v>2025</v>
      </c>
      <c r="V621">
        <f t="shared" si="267"/>
        <v>2</v>
      </c>
      <c r="W621" t="str">
        <f>IF(TRIM(INDEX(connections!$A:$A,ROW()))="","",TRIM(INDEX(connections!$A:$A,ROW())))</f>
        <v>Backpack Battles</v>
      </c>
      <c r="X621" t="str">
        <f>IF($W621="","",TRIM(INDEX(connections!$B:$B,ROW())))</f>
        <v>He is Coming</v>
      </c>
      <c r="Y621">
        <f t="shared" si="268"/>
        <v>52</v>
      </c>
      <c r="Z621">
        <f t="shared" si="269"/>
        <v>371</v>
      </c>
      <c r="AA621" t="str">
        <f t="shared" si="270"/>
        <v>Yes</v>
      </c>
      <c r="AB621" t="str">
        <f t="shared" si="271"/>
        <v>Yes</v>
      </c>
      <c r="AC621">
        <f t="shared" si="272"/>
        <v>1</v>
      </c>
      <c r="AD621">
        <f t="shared" si="273"/>
        <v>1</v>
      </c>
      <c r="AE621" t="str">
        <f t="shared" si="274"/>
        <v/>
      </c>
      <c r="AG621">
        <f t="shared" si="275"/>
        <v>1</v>
      </c>
      <c r="AH621" t="str">
        <f t="shared" si="276"/>
        <v>Yes</v>
      </c>
      <c r="AI621">
        <f t="shared" si="277"/>
        <v>1</v>
      </c>
      <c r="AJ621">
        <f t="shared" si="278"/>
        <v>1.000621</v>
      </c>
      <c r="AK621" t="str">
        <f t="shared" si="279"/>
        <v/>
      </c>
      <c r="AL621" t="str">
        <f>IF($A621="","",INDEX(games!$J:$J,ROW())&amp;"")</f>
        <v>https://store.steampowered.com/app/2059170/Quasimorph/</v>
      </c>
    </row>
    <row r="622" spans="1:38" x14ac:dyDescent="0.25">
      <c r="A622" t="str">
        <f>IF(TRIM(INDEX(games!$A:$A,ROW()))="","",TRIM(INDEX(games!$A:$A,ROW())))</f>
        <v>Quest of Dungeons</v>
      </c>
      <c r="B622">
        <f>IF(OR($A622="",INDEX(games!$B:$B,ROW())=""),"",INDEX(games!$B:$B,ROW()))</f>
        <v>2014</v>
      </c>
      <c r="C622" t="str">
        <f>IF(OR($A622="",INDEX(games!$C:$C,ROW())=""),"",INDEX(games!$C:$C,ROW()))</f>
        <v>Traditional</v>
      </c>
      <c r="D622">
        <f t="shared" si="252"/>
        <v>2</v>
      </c>
      <c r="E622">
        <f t="shared" si="253"/>
        <v>4</v>
      </c>
      <c r="F622">
        <f t="shared" si="254"/>
        <v>10</v>
      </c>
      <c r="G622" t="e">
        <f t="shared" si="255"/>
        <v>#N/A</v>
      </c>
      <c r="H622" t="e">
        <f t="shared" si="256"/>
        <v>#N/A</v>
      </c>
      <c r="I622" t="e">
        <f t="shared" si="257"/>
        <v>#N/A</v>
      </c>
      <c r="J622" t="e">
        <f t="shared" si="258"/>
        <v>#N/A</v>
      </c>
      <c r="K622" t="e">
        <f t="shared" si="259"/>
        <v>#N/A</v>
      </c>
      <c r="L622" t="e">
        <f t="shared" si="260"/>
        <v>#N/A</v>
      </c>
      <c r="M622">
        <f t="shared" si="261"/>
        <v>2014</v>
      </c>
      <c r="N622">
        <f t="shared" si="262"/>
        <v>4.2300000000000004</v>
      </c>
      <c r="O622">
        <f t="shared" si="263"/>
        <v>2.0006219999999999</v>
      </c>
      <c r="P622" t="str">
        <f>IF(OR($A622="",INDEX(games!$H:$H,ROW())=""),"",INDEX(games!$H:$H,ROW()))</f>
        <v>Yes</v>
      </c>
      <c r="Q622">
        <f t="shared" si="264"/>
        <v>2.0006219999999999</v>
      </c>
      <c r="T622">
        <f t="shared" si="265"/>
        <v>2012</v>
      </c>
      <c r="U622">
        <f t="shared" si="266"/>
        <v>2023</v>
      </c>
      <c r="V622">
        <f t="shared" si="267"/>
        <v>11</v>
      </c>
      <c r="W622" t="str">
        <f>IF(TRIM(INDEX(connections!$A:$A,ROW()))="","",TRIM(INDEX(connections!$A:$A,ROW())))</f>
        <v>FTL</v>
      </c>
      <c r="X622" t="str">
        <f>IF($W622="","",TRIM(INDEX(connections!$B:$B,ROW())))</f>
        <v>Heading Out</v>
      </c>
      <c r="Y622">
        <f t="shared" si="268"/>
        <v>311</v>
      </c>
      <c r="Z622">
        <f t="shared" si="269"/>
        <v>372</v>
      </c>
      <c r="AA622" t="str">
        <f t="shared" si="270"/>
        <v>Yes</v>
      </c>
      <c r="AB622" t="str">
        <f t="shared" si="271"/>
        <v/>
      </c>
      <c r="AC622" t="str">
        <f t="shared" si="272"/>
        <v/>
      </c>
      <c r="AD622">
        <f t="shared" si="273"/>
        <v>1</v>
      </c>
      <c r="AE622" t="str">
        <f t="shared" si="274"/>
        <v/>
      </c>
      <c r="AG622">
        <f t="shared" si="275"/>
        <v>1</v>
      </c>
      <c r="AH622" t="str">
        <f t="shared" si="276"/>
        <v>Yes</v>
      </c>
      <c r="AI622">
        <f t="shared" si="277"/>
        <v>1</v>
      </c>
      <c r="AJ622">
        <f t="shared" si="278"/>
        <v>1.0006219999999999</v>
      </c>
      <c r="AK622" t="str">
        <f t="shared" si="279"/>
        <v/>
      </c>
      <c r="AL622" t="str">
        <f>IF($A622="","",INDEX(games!$J:$J,ROW())&amp;"")</f>
        <v>https://store.steampowered.com/app/270050/Quest_of_Dungeons/</v>
      </c>
    </row>
    <row r="623" spans="1:38" x14ac:dyDescent="0.25">
      <c r="A623" t="str">
        <f>IF(TRIM(INDEX(games!$A:$A,ROW()))="","",TRIM(INDEX(games!$A:$A,ROW())))</f>
        <v>Rabbit and Steel</v>
      </c>
      <c r="B623">
        <f>IF(OR($A623="",INDEX(games!$B:$B,ROW())=""),"",INDEX(games!$B:$B,ROW()))</f>
        <v>2024</v>
      </c>
      <c r="C623" t="str">
        <f>IF(OR($A623="",INDEX(games!$C:$C,ROW())=""),"",INDEX(games!$C:$C,ROW()))</f>
        <v>Action</v>
      </c>
      <c r="D623">
        <f t="shared" si="252"/>
        <v>2</v>
      </c>
      <c r="E623">
        <f t="shared" si="253"/>
        <v>1</v>
      </c>
      <c r="F623">
        <f t="shared" si="254"/>
        <v>11</v>
      </c>
      <c r="G623">
        <f t="shared" si="255"/>
        <v>2024</v>
      </c>
      <c r="H623">
        <f t="shared" si="256"/>
        <v>1.2530000000000001</v>
      </c>
      <c r="I623" t="e">
        <f t="shared" si="257"/>
        <v>#N/A</v>
      </c>
      <c r="J623" t="e">
        <f t="shared" si="258"/>
        <v>#N/A</v>
      </c>
      <c r="K623" t="e">
        <f t="shared" si="259"/>
        <v>#N/A</v>
      </c>
      <c r="L623" t="e">
        <f t="shared" si="260"/>
        <v>#N/A</v>
      </c>
      <c r="M623" t="e">
        <f t="shared" si="261"/>
        <v>#N/A</v>
      </c>
      <c r="N623" t="e">
        <f t="shared" si="262"/>
        <v>#N/A</v>
      </c>
      <c r="O623">
        <f t="shared" si="263"/>
        <v>2.000623</v>
      </c>
      <c r="P623" t="str">
        <f>IF(OR($A623="",INDEX(games!$H:$H,ROW())=""),"",INDEX(games!$H:$H,ROW()))</f>
        <v>Yes</v>
      </c>
      <c r="Q623">
        <f t="shared" si="264"/>
        <v>2.000623</v>
      </c>
      <c r="T623">
        <f t="shared" si="265"/>
        <v>2012</v>
      </c>
      <c r="U623">
        <f t="shared" si="266"/>
        <v>2017</v>
      </c>
      <c r="V623">
        <f t="shared" si="267"/>
        <v>5</v>
      </c>
      <c r="W623" t="str">
        <f>IF(TRIM(INDEX(connections!$A:$A,ROW()))="","",TRIM(INDEX(connections!$A:$A,ROW())))</f>
        <v>FTL</v>
      </c>
      <c r="X623" t="str">
        <f>IF($W623="","",TRIM(INDEX(connections!$B:$B,ROW())))</f>
        <v>Heat Signature</v>
      </c>
      <c r="Y623">
        <f t="shared" si="268"/>
        <v>311</v>
      </c>
      <c r="Z623">
        <f t="shared" si="269"/>
        <v>373</v>
      </c>
      <c r="AA623" t="str">
        <f t="shared" si="270"/>
        <v>Yes</v>
      </c>
      <c r="AB623" t="str">
        <f t="shared" si="271"/>
        <v>Yes</v>
      </c>
      <c r="AC623">
        <f t="shared" si="272"/>
        <v>1</v>
      </c>
      <c r="AD623">
        <f t="shared" si="273"/>
        <v>1</v>
      </c>
      <c r="AE623" t="str">
        <f t="shared" si="274"/>
        <v/>
      </c>
      <c r="AG623">
        <f t="shared" si="275"/>
        <v>1</v>
      </c>
      <c r="AH623" t="str">
        <f t="shared" si="276"/>
        <v>Yes</v>
      </c>
      <c r="AI623">
        <f t="shared" si="277"/>
        <v>1</v>
      </c>
      <c r="AJ623">
        <f t="shared" si="278"/>
        <v>1.000623</v>
      </c>
      <c r="AK623" t="str">
        <f t="shared" si="279"/>
        <v/>
      </c>
      <c r="AL623" t="str">
        <f>IF($A623="","",INDEX(games!$J:$J,ROW())&amp;"")</f>
        <v>https://store.steampowered.com/app/2132850/Rabbit_and_Steel/</v>
      </c>
    </row>
    <row r="624" spans="1:38" x14ac:dyDescent="0.25">
      <c r="A624" t="str">
        <f>IF(TRIM(INDEX(games!$A:$A,ROW()))="","",TRIM(INDEX(games!$A:$A,ROW())))</f>
        <v>Raccoin: Coin Pusher Roguelike</v>
      </c>
      <c r="B624">
        <f>IF(OR($A624="",INDEX(games!$B:$B,ROW())=""),"",INDEX(games!$B:$B,ROW()))</f>
        <v>2026</v>
      </c>
      <c r="C624" t="str">
        <f>IF(OR($A624="",INDEX(games!$C:$C,ROW())=""),"",INDEX(games!$C:$C,ROW()))</f>
        <v>Deckbuilder</v>
      </c>
      <c r="D624">
        <f t="shared" si="252"/>
        <v>2</v>
      </c>
      <c r="E624">
        <f t="shared" si="253"/>
        <v>3</v>
      </c>
      <c r="F624">
        <f t="shared" si="254"/>
        <v>12</v>
      </c>
      <c r="G624" t="e">
        <f t="shared" si="255"/>
        <v>#N/A</v>
      </c>
      <c r="H624" t="e">
        <f t="shared" si="256"/>
        <v>#N/A</v>
      </c>
      <c r="I624" t="e">
        <f t="shared" si="257"/>
        <v>#N/A</v>
      </c>
      <c r="J624" t="e">
        <f t="shared" si="258"/>
        <v>#N/A</v>
      </c>
      <c r="K624">
        <f t="shared" si="259"/>
        <v>2026</v>
      </c>
      <c r="L624">
        <f t="shared" si="260"/>
        <v>3.2759999999999998</v>
      </c>
      <c r="M624" t="e">
        <f t="shared" si="261"/>
        <v>#N/A</v>
      </c>
      <c r="N624" t="e">
        <f t="shared" si="262"/>
        <v>#N/A</v>
      </c>
      <c r="O624">
        <f t="shared" si="263"/>
        <v>2.0006240000000002</v>
      </c>
      <c r="P624" t="str">
        <f>IF(OR($A624="",INDEX(games!$H:$H,ROW())=""),"",INDEX(games!$H:$H,ROW()))</f>
        <v>Yes</v>
      </c>
      <c r="Q624">
        <f t="shared" si="264"/>
        <v>2.0006240000000002</v>
      </c>
      <c r="T624">
        <f t="shared" si="265"/>
        <v>2008</v>
      </c>
      <c r="U624">
        <f t="shared" si="266"/>
        <v>2014</v>
      </c>
      <c r="V624">
        <f t="shared" si="267"/>
        <v>6</v>
      </c>
      <c r="W624" t="str">
        <f>IF(TRIM(INDEX(connections!$A:$A,ROW()))="","",TRIM(INDEX(connections!$A:$A,ROW())))</f>
        <v>Spelunky Classic</v>
      </c>
      <c r="X624" t="str">
        <f>IF($W624="","",TRIM(INDEX(connections!$B:$B,ROW())))</f>
        <v>Heavy Bullets</v>
      </c>
      <c r="Y624">
        <f t="shared" si="268"/>
        <v>763</v>
      </c>
      <c r="Z624">
        <f t="shared" si="269"/>
        <v>374</v>
      </c>
      <c r="AA624" t="str">
        <f t="shared" si="270"/>
        <v>Yes</v>
      </c>
      <c r="AB624" t="str">
        <f t="shared" si="271"/>
        <v>Yes</v>
      </c>
      <c r="AC624">
        <f t="shared" si="272"/>
        <v>1</v>
      </c>
      <c r="AD624">
        <f t="shared" si="273"/>
        <v>0</v>
      </c>
      <c r="AE624" t="str">
        <f t="shared" si="274"/>
        <v/>
      </c>
      <c r="AG624">
        <f t="shared" si="275"/>
        <v>1</v>
      </c>
      <c r="AH624" t="str">
        <f t="shared" si="276"/>
        <v>Yes</v>
      </c>
      <c r="AI624">
        <f t="shared" si="277"/>
        <v>1</v>
      </c>
      <c r="AJ624">
        <f t="shared" si="278"/>
        <v>1.000624</v>
      </c>
      <c r="AK624" t="str">
        <f t="shared" si="279"/>
        <v/>
      </c>
      <c r="AL624" t="str">
        <f>IF($A624="","",INDEX(games!$J:$J,ROW())&amp;"")</f>
        <v>https://store.steampowered.com/app/3784030/RACCOIN_Coin_Pusher_Roguelike/</v>
      </c>
    </row>
    <row r="625" spans="1:38" x14ac:dyDescent="0.25">
      <c r="A625" t="str">
        <f>IF(TRIM(INDEX(games!$A:$A,ROW()))="","",TRIM(INDEX(games!$A:$A,ROW())))</f>
        <v>Rack and Slay</v>
      </c>
      <c r="B625">
        <f>IF(OR($A625="",INDEX(games!$B:$B,ROW())=""),"",INDEX(games!$B:$B,ROW()))</f>
        <v>2024</v>
      </c>
      <c r="C625" t="str">
        <f>IF(OR($A625="",INDEX(games!$C:$C,ROW())=""),"",INDEX(games!$C:$C,ROW()))</f>
        <v>Strategy</v>
      </c>
      <c r="D625">
        <f t="shared" si="252"/>
        <v>2</v>
      </c>
      <c r="E625">
        <f t="shared" si="253"/>
        <v>2</v>
      </c>
      <c r="F625">
        <f t="shared" si="254"/>
        <v>13</v>
      </c>
      <c r="G625" t="e">
        <f t="shared" si="255"/>
        <v>#N/A</v>
      </c>
      <c r="H625" t="e">
        <f t="shared" si="256"/>
        <v>#N/A</v>
      </c>
      <c r="I625">
        <f t="shared" si="257"/>
        <v>2024</v>
      </c>
      <c r="J625">
        <f t="shared" si="258"/>
        <v>2.2989999999999999</v>
      </c>
      <c r="K625" t="e">
        <f t="shared" si="259"/>
        <v>#N/A</v>
      </c>
      <c r="L625" t="e">
        <f t="shared" si="260"/>
        <v>#N/A</v>
      </c>
      <c r="M625" t="e">
        <f t="shared" si="261"/>
        <v>#N/A</v>
      </c>
      <c r="N625" t="e">
        <f t="shared" si="262"/>
        <v>#N/A</v>
      </c>
      <c r="O625">
        <f t="shared" si="263"/>
        <v>2.0006249999999999</v>
      </c>
      <c r="P625" t="str">
        <f>IF(OR($A625="",INDEX(games!$H:$H,ROW())=""),"",INDEX(games!$H:$H,ROW()))</f>
        <v>Yes</v>
      </c>
      <c r="Q625">
        <f t="shared" si="264"/>
        <v>2.0006249999999999</v>
      </c>
      <c r="T625">
        <f t="shared" si="265"/>
        <v>2015</v>
      </c>
      <c r="U625">
        <f t="shared" si="266"/>
        <v>2025</v>
      </c>
      <c r="V625">
        <f t="shared" si="267"/>
        <v>10</v>
      </c>
      <c r="W625" t="str">
        <f>IF(TRIM(INDEX(connections!$A:$A,ROW()))="","",TRIM(INDEX(connections!$A:$A,ROW())))</f>
        <v>Darkest Dungeon</v>
      </c>
      <c r="X625" t="str">
        <f>IF($W625="","",TRIM(INDEX(connections!$B:$B,ROW())))</f>
        <v>Hell Clock</v>
      </c>
      <c r="Y625">
        <f t="shared" si="268"/>
        <v>184</v>
      </c>
      <c r="Z625">
        <f t="shared" si="269"/>
        <v>375</v>
      </c>
      <c r="AA625" t="str">
        <f t="shared" si="270"/>
        <v>Yes</v>
      </c>
      <c r="AB625" t="str">
        <f t="shared" si="271"/>
        <v>Yes</v>
      </c>
      <c r="AC625">
        <f t="shared" si="272"/>
        <v>1</v>
      </c>
      <c r="AD625">
        <f t="shared" si="273"/>
        <v>1</v>
      </c>
      <c r="AE625" t="str">
        <f t="shared" si="274"/>
        <v/>
      </c>
      <c r="AG625">
        <f t="shared" si="275"/>
        <v>1</v>
      </c>
      <c r="AH625" t="str">
        <f t="shared" si="276"/>
        <v>Yes</v>
      </c>
      <c r="AI625">
        <f t="shared" si="277"/>
        <v>1</v>
      </c>
      <c r="AJ625">
        <f t="shared" si="278"/>
        <v>1.0006250000000001</v>
      </c>
      <c r="AK625" t="str">
        <f t="shared" si="279"/>
        <v/>
      </c>
      <c r="AL625" t="str">
        <f>IF($A625="","",INDEX(games!$J:$J,ROW())&amp;"")</f>
        <v>https://store.steampowered.com/app/2311990/Rack_and_Slay/</v>
      </c>
    </row>
    <row r="626" spans="1:38" x14ac:dyDescent="0.25">
      <c r="A626" t="str">
        <f>IF(TRIM(INDEX(games!$A:$A,ROW()))="","",TRIM(INDEX(games!$A:$A,ROW())))</f>
        <v>Ragnarok</v>
      </c>
      <c r="B626">
        <f>IF(OR($A626="",INDEX(games!$B:$B,ROW())=""),"",INDEX(games!$B:$B,ROW()))</f>
        <v>1992</v>
      </c>
      <c r="C626" t="str">
        <f>IF(OR($A626="",INDEX(games!$C:$C,ROW())=""),"",INDEX(games!$C:$C,ROW()))</f>
        <v>Traditional</v>
      </c>
      <c r="D626">
        <f t="shared" si="252"/>
        <v>3</v>
      </c>
      <c r="E626">
        <f t="shared" si="253"/>
        <v>4</v>
      </c>
      <c r="F626">
        <f t="shared" si="254"/>
        <v>14</v>
      </c>
      <c r="G626" t="e">
        <f t="shared" si="255"/>
        <v>#N/A</v>
      </c>
      <c r="H626" t="e">
        <f t="shared" si="256"/>
        <v>#N/A</v>
      </c>
      <c r="I626" t="e">
        <f t="shared" si="257"/>
        <v>#N/A</v>
      </c>
      <c r="J626" t="e">
        <f t="shared" si="258"/>
        <v>#N/A</v>
      </c>
      <c r="K626" t="e">
        <f t="shared" si="259"/>
        <v>#N/A</v>
      </c>
      <c r="L626" t="e">
        <f t="shared" si="260"/>
        <v>#N/A</v>
      </c>
      <c r="M626">
        <f t="shared" si="261"/>
        <v>1992</v>
      </c>
      <c r="N626">
        <f t="shared" si="262"/>
        <v>4.3220000000000001</v>
      </c>
      <c r="O626">
        <f t="shared" si="263"/>
        <v>3.000626</v>
      </c>
      <c r="P626" t="str">
        <f>IF(OR($A626="",INDEX(games!$H:$H,ROW())=""),"",INDEX(games!$H:$H,ROW()))</f>
        <v>Yes</v>
      </c>
      <c r="Q626">
        <f t="shared" si="264"/>
        <v>3.000626</v>
      </c>
      <c r="T626">
        <f t="shared" si="265"/>
        <v>1996</v>
      </c>
      <c r="U626">
        <f t="shared" si="266"/>
        <v>2025</v>
      </c>
      <c r="V626">
        <f t="shared" si="267"/>
        <v>29</v>
      </c>
      <c r="W626" t="str">
        <f>IF(TRIM(INDEX(connections!$A:$A,ROW()))="","",TRIM(INDEX(connections!$A:$A,ROW())))</f>
        <v>Diablo</v>
      </c>
      <c r="X626" t="str">
        <f>IF($W626="","",TRIM(INDEX(connections!$B:$B,ROW())))</f>
        <v>Hell Clock</v>
      </c>
      <c r="Y626">
        <f t="shared" si="268"/>
        <v>217</v>
      </c>
      <c r="Z626">
        <f t="shared" si="269"/>
        <v>375</v>
      </c>
      <c r="AA626" t="str">
        <f t="shared" si="270"/>
        <v>Yes</v>
      </c>
      <c r="AB626" t="str">
        <f t="shared" si="271"/>
        <v>Yes</v>
      </c>
      <c r="AC626">
        <f t="shared" si="272"/>
        <v>1</v>
      </c>
      <c r="AD626">
        <f t="shared" si="273"/>
        <v>0</v>
      </c>
      <c r="AE626" t="str">
        <f t="shared" si="274"/>
        <v/>
      </c>
      <c r="AG626">
        <f t="shared" si="275"/>
        <v>2</v>
      </c>
      <c r="AH626" t="str">
        <f t="shared" si="276"/>
        <v>Yes</v>
      </c>
      <c r="AI626">
        <f t="shared" si="277"/>
        <v>2</v>
      </c>
      <c r="AJ626">
        <f t="shared" si="278"/>
        <v>2.000626</v>
      </c>
      <c r="AK626" t="str">
        <f t="shared" si="279"/>
        <v/>
      </c>
      <c r="AL626" t="str">
        <f>IF($A626="","",INDEX(games!$J:$J,ROW())&amp;"")</f>
        <v/>
      </c>
    </row>
    <row r="627" spans="1:38" x14ac:dyDescent="0.25">
      <c r="A627" t="str">
        <f>IF(TRIM(INDEX(games!$A:$A,ROW()))="","",TRIM(INDEX(games!$A:$A,ROW())))</f>
        <v>RAM: Random Access Mayhem</v>
      </c>
      <c r="B627">
        <f>IF(OR($A627="",INDEX(games!$B:$B,ROW())=""),"",INDEX(games!$B:$B,ROW()))</f>
        <v>2024</v>
      </c>
      <c r="C627" t="str">
        <f>IF(OR($A627="",INDEX(games!$C:$C,ROW())=""),"",INDEX(games!$C:$C,ROW()))</f>
        <v>Action</v>
      </c>
      <c r="D627">
        <f t="shared" si="252"/>
        <v>2</v>
      </c>
      <c r="E627">
        <f t="shared" si="253"/>
        <v>1</v>
      </c>
      <c r="F627">
        <f t="shared" si="254"/>
        <v>15</v>
      </c>
      <c r="G627">
        <f t="shared" si="255"/>
        <v>2024</v>
      </c>
      <c r="H627">
        <f t="shared" si="256"/>
        <v>1.345</v>
      </c>
      <c r="I627" t="e">
        <f t="shared" si="257"/>
        <v>#N/A</v>
      </c>
      <c r="J627" t="e">
        <f t="shared" si="258"/>
        <v>#N/A</v>
      </c>
      <c r="K627" t="e">
        <f t="shared" si="259"/>
        <v>#N/A</v>
      </c>
      <c r="L627" t="e">
        <f t="shared" si="260"/>
        <v>#N/A</v>
      </c>
      <c r="M627" t="e">
        <f t="shared" si="261"/>
        <v>#N/A</v>
      </c>
      <c r="N627" t="e">
        <f t="shared" si="262"/>
        <v>#N/A</v>
      </c>
      <c r="O627">
        <f t="shared" si="263"/>
        <v>2.0006270000000002</v>
      </c>
      <c r="P627" t="str">
        <f>IF(OR($A627="",INDEX(games!$H:$H,ROW())=""),"",INDEX(games!$H:$H,ROW()))</f>
        <v/>
      </c>
      <c r="Q627" t="str">
        <f t="shared" si="264"/>
        <v/>
      </c>
      <c r="T627">
        <f t="shared" si="265"/>
        <v>2019</v>
      </c>
      <c r="U627">
        <f t="shared" si="266"/>
        <v>2025</v>
      </c>
      <c r="V627">
        <f t="shared" si="267"/>
        <v>6</v>
      </c>
      <c r="W627" t="str">
        <f>IF(TRIM(INDEX(connections!$A:$A,ROW()))="","",TRIM(INDEX(connections!$A:$A,ROW())))</f>
        <v>Hades</v>
      </c>
      <c r="X627" t="str">
        <f>IF($W627="","",TRIM(INDEX(connections!$B:$B,ROW())))</f>
        <v>Hell Clock</v>
      </c>
      <c r="Y627">
        <f t="shared" si="268"/>
        <v>359</v>
      </c>
      <c r="Z627">
        <f t="shared" si="269"/>
        <v>375</v>
      </c>
      <c r="AA627" t="str">
        <f t="shared" si="270"/>
        <v>Yes</v>
      </c>
      <c r="AB627" t="str">
        <f t="shared" si="271"/>
        <v>Yes</v>
      </c>
      <c r="AC627">
        <f t="shared" si="272"/>
        <v>1</v>
      </c>
      <c r="AD627">
        <f t="shared" si="273"/>
        <v>0</v>
      </c>
      <c r="AE627" t="str">
        <f t="shared" si="274"/>
        <v/>
      </c>
      <c r="AG627">
        <f t="shared" si="275"/>
        <v>2</v>
      </c>
      <c r="AH627" t="str">
        <f t="shared" si="276"/>
        <v/>
      </c>
      <c r="AI627" t="str">
        <f t="shared" si="277"/>
        <v/>
      </c>
      <c r="AJ627" t="str">
        <f t="shared" si="278"/>
        <v/>
      </c>
      <c r="AK627">
        <f t="shared" si="279"/>
        <v>2.0006270000000002</v>
      </c>
      <c r="AL627" t="str">
        <f>IF($A627="","",INDEX(games!$J:$J,ROW())&amp;"")</f>
        <v/>
      </c>
    </row>
    <row r="628" spans="1:38" x14ac:dyDescent="0.25">
      <c r="A628" t="str">
        <f>IF(TRIM(INDEX(games!$A:$A,ROW()))="","",TRIM(INDEX(games!$A:$A,ROW())))</f>
        <v>Rampage Knights</v>
      </c>
      <c r="B628">
        <f>IF(OR($A628="",INDEX(games!$B:$B,ROW())=""),"",INDEX(games!$B:$B,ROW()))</f>
        <v>2015</v>
      </c>
      <c r="C628" t="str">
        <f>IF(OR($A628="",INDEX(games!$C:$C,ROW())=""),"",INDEX(games!$C:$C,ROW()))</f>
        <v>Action</v>
      </c>
      <c r="D628">
        <f t="shared" si="252"/>
        <v>1</v>
      </c>
      <c r="E628">
        <f t="shared" si="253"/>
        <v>1</v>
      </c>
      <c r="F628">
        <f t="shared" si="254"/>
        <v>16</v>
      </c>
      <c r="G628">
        <f t="shared" si="255"/>
        <v>2015</v>
      </c>
      <c r="H628">
        <f t="shared" si="256"/>
        <v>1.3679999999999999</v>
      </c>
      <c r="I628" t="e">
        <f t="shared" si="257"/>
        <v>#N/A</v>
      </c>
      <c r="J628" t="e">
        <f t="shared" si="258"/>
        <v>#N/A</v>
      </c>
      <c r="K628" t="e">
        <f t="shared" si="259"/>
        <v>#N/A</v>
      </c>
      <c r="L628" t="e">
        <f t="shared" si="260"/>
        <v>#N/A</v>
      </c>
      <c r="M628" t="e">
        <f t="shared" si="261"/>
        <v>#N/A</v>
      </c>
      <c r="N628" t="e">
        <f t="shared" si="262"/>
        <v>#N/A</v>
      </c>
      <c r="O628">
        <f t="shared" si="263"/>
        <v>1.0006280000000001</v>
      </c>
      <c r="P628" t="str">
        <f>IF(OR($A628="",INDEX(games!$H:$H,ROW())=""),"",INDEX(games!$H:$H,ROW()))</f>
        <v/>
      </c>
      <c r="Q628" t="str">
        <f t="shared" si="264"/>
        <v/>
      </c>
      <c r="T628">
        <f t="shared" si="265"/>
        <v>2019</v>
      </c>
      <c r="U628">
        <f t="shared" si="266"/>
        <v>2026</v>
      </c>
      <c r="V628">
        <f t="shared" si="267"/>
        <v>7</v>
      </c>
      <c r="W628" t="str">
        <f>IF(TRIM(INDEX(connections!$A:$A,ROW()))="","",TRIM(INDEX(connections!$A:$A,ROW())))</f>
        <v>Hades</v>
      </c>
      <c r="X628" t="str">
        <f>IF($W628="","",TRIM(INDEX(connections!$B:$B,ROW())))</f>
        <v>Hell Maiden</v>
      </c>
      <c r="Y628">
        <f t="shared" si="268"/>
        <v>359</v>
      </c>
      <c r="Z628">
        <f t="shared" si="269"/>
        <v>377</v>
      </c>
      <c r="AA628" t="str">
        <f t="shared" si="270"/>
        <v>Yes</v>
      </c>
      <c r="AB628" t="str">
        <f t="shared" si="271"/>
        <v/>
      </c>
      <c r="AC628" t="str">
        <f t="shared" si="272"/>
        <v/>
      </c>
      <c r="AD628">
        <f t="shared" si="273"/>
        <v>0</v>
      </c>
      <c r="AE628" t="str">
        <f t="shared" si="274"/>
        <v/>
      </c>
      <c r="AG628">
        <f t="shared" si="275"/>
        <v>1</v>
      </c>
      <c r="AH628" t="str">
        <f t="shared" si="276"/>
        <v/>
      </c>
      <c r="AI628" t="str">
        <f t="shared" si="277"/>
        <v/>
      </c>
      <c r="AJ628" t="str">
        <f t="shared" si="278"/>
        <v/>
      </c>
      <c r="AK628">
        <f t="shared" si="279"/>
        <v>1.0006280000000001</v>
      </c>
      <c r="AL628" t="str">
        <f>IF($A628="","",INDEX(games!$J:$J,ROW())&amp;"")</f>
        <v>https://store.steampowered.com/app/314410/Rampage_Knights/</v>
      </c>
    </row>
    <row r="629" spans="1:38" x14ac:dyDescent="0.25">
      <c r="A629" t="str">
        <f>IF(TRIM(INDEX(games!$A:$A,ROW()))="","",TRIM(INDEX(games!$A:$A,ROW())))</f>
        <v>Rangedrifter</v>
      </c>
      <c r="B629">
        <f>IF(OR($A629="",INDEX(games!$B:$B,ROW())=""),"",INDEX(games!$B:$B,ROW()))</f>
        <v>2026</v>
      </c>
      <c r="C629" t="str">
        <f>IF(OR($A629="",INDEX(games!$C:$C,ROW())=""),"",INDEX(games!$C:$C,ROW()))</f>
        <v>Traditional</v>
      </c>
      <c r="D629">
        <f t="shared" si="252"/>
        <v>1</v>
      </c>
      <c r="E629">
        <f t="shared" si="253"/>
        <v>4</v>
      </c>
      <c r="F629">
        <f t="shared" si="254"/>
        <v>17</v>
      </c>
      <c r="G629" t="e">
        <f t="shared" si="255"/>
        <v>#N/A</v>
      </c>
      <c r="H629" t="e">
        <f t="shared" si="256"/>
        <v>#N/A</v>
      </c>
      <c r="I629" t="e">
        <f t="shared" si="257"/>
        <v>#N/A</v>
      </c>
      <c r="J629" t="e">
        <f t="shared" si="258"/>
        <v>#N/A</v>
      </c>
      <c r="K629" t="e">
        <f t="shared" si="259"/>
        <v>#N/A</v>
      </c>
      <c r="L629" t="e">
        <f t="shared" si="260"/>
        <v>#N/A</v>
      </c>
      <c r="M629">
        <f t="shared" si="261"/>
        <v>2026</v>
      </c>
      <c r="N629">
        <f t="shared" si="262"/>
        <v>4.391</v>
      </c>
      <c r="O629">
        <f t="shared" si="263"/>
        <v>1.000629</v>
      </c>
      <c r="P629" t="str">
        <f>IF(OR($A629="",INDEX(games!$H:$H,ROW())=""),"",INDEX(games!$H:$H,ROW()))</f>
        <v/>
      </c>
      <c r="Q629" t="str">
        <f t="shared" si="264"/>
        <v/>
      </c>
      <c r="T629">
        <f t="shared" si="265"/>
        <v>2023</v>
      </c>
      <c r="U629">
        <f t="shared" si="266"/>
        <v>2026</v>
      </c>
      <c r="V629">
        <f t="shared" si="267"/>
        <v>3</v>
      </c>
      <c r="W629" t="str">
        <f>IF(TRIM(INDEX(connections!$A:$A,ROW()))="","",TRIM(INDEX(connections!$A:$A,ROW())))</f>
        <v>Halls of Torment</v>
      </c>
      <c r="X629" t="str">
        <f>IF($W629="","",TRIM(INDEX(connections!$B:$B,ROW())))</f>
        <v>Hell Maiden</v>
      </c>
      <c r="Y629">
        <f t="shared" si="268"/>
        <v>361</v>
      </c>
      <c r="Z629">
        <f t="shared" si="269"/>
        <v>377</v>
      </c>
      <c r="AA629" t="str">
        <f t="shared" si="270"/>
        <v>Yes</v>
      </c>
      <c r="AB629" t="str">
        <f t="shared" si="271"/>
        <v/>
      </c>
      <c r="AC629" t="str">
        <f t="shared" si="272"/>
        <v/>
      </c>
      <c r="AD629">
        <f t="shared" si="273"/>
        <v>0</v>
      </c>
      <c r="AE629" t="str">
        <f t="shared" si="274"/>
        <v/>
      </c>
      <c r="AG629">
        <f t="shared" si="275"/>
        <v>0</v>
      </c>
      <c r="AH629" t="str">
        <f t="shared" si="276"/>
        <v/>
      </c>
      <c r="AI629" t="str">
        <f t="shared" si="277"/>
        <v/>
      </c>
      <c r="AJ629" t="str">
        <f t="shared" si="278"/>
        <v/>
      </c>
      <c r="AK629" t="str">
        <f t="shared" si="279"/>
        <v/>
      </c>
      <c r="AL629" t="str">
        <f>IF($A629="","",INDEX(games!$J:$J,ROW())&amp;"")</f>
        <v>https://store.steampowered.com/app/4595710/Rangedrifter/</v>
      </c>
    </row>
    <row r="630" spans="1:38" x14ac:dyDescent="0.25">
      <c r="A630" t="str">
        <f>IF(TRIM(INDEX(games!$A:$A,ROW()))="","",TRIM(INDEX(games!$A:$A,ROW())))</f>
        <v>Ratatan</v>
      </c>
      <c r="B630">
        <f>IF(OR($A630="",INDEX(games!$B:$B,ROW())=""),"",INDEX(games!$B:$B,ROW()))</f>
        <v>2025</v>
      </c>
      <c r="C630" t="str">
        <f>IF(OR($A630="",INDEX(games!$C:$C,ROW())=""),"",INDEX(games!$C:$C,ROW()))</f>
        <v>Action</v>
      </c>
      <c r="D630">
        <f t="shared" si="252"/>
        <v>0</v>
      </c>
      <c r="E630">
        <f t="shared" si="253"/>
        <v>1</v>
      </c>
      <c r="F630">
        <f t="shared" si="254"/>
        <v>18</v>
      </c>
      <c r="G630">
        <f t="shared" si="255"/>
        <v>2025</v>
      </c>
      <c r="H630">
        <f t="shared" si="256"/>
        <v>1.4139999999999999</v>
      </c>
      <c r="I630" t="e">
        <f t="shared" si="257"/>
        <v>#N/A</v>
      </c>
      <c r="J630" t="e">
        <f t="shared" si="258"/>
        <v>#N/A</v>
      </c>
      <c r="K630" t="e">
        <f t="shared" si="259"/>
        <v>#N/A</v>
      </c>
      <c r="L630" t="e">
        <f t="shared" si="260"/>
        <v>#N/A</v>
      </c>
      <c r="M630" t="e">
        <f t="shared" si="261"/>
        <v>#N/A</v>
      </c>
      <c r="N630" t="e">
        <f t="shared" si="262"/>
        <v>#N/A</v>
      </c>
      <c r="O630">
        <f t="shared" si="263"/>
        <v>6.3000000000000003E-4</v>
      </c>
      <c r="P630" t="str">
        <f>IF(OR($A630="",INDEX(games!$H:$H,ROW())=""),"",INDEX(games!$H:$H,ROW()))</f>
        <v/>
      </c>
      <c r="Q630" t="str">
        <f t="shared" si="264"/>
        <v/>
      </c>
      <c r="T630">
        <f t="shared" si="265"/>
        <v>2017</v>
      </c>
      <c r="U630">
        <f t="shared" si="266"/>
        <v>2026</v>
      </c>
      <c r="V630">
        <f t="shared" si="267"/>
        <v>9</v>
      </c>
      <c r="W630" t="str">
        <f>IF(TRIM(INDEX(connections!$A:$A,ROW()))="","",TRIM(INDEX(connections!$A:$A,ROW())))</f>
        <v>Slay the Spire</v>
      </c>
      <c r="X630" t="str">
        <f>IF($W630="","",TRIM(INDEX(connections!$B:$B,ROW())))</f>
        <v>Hell Maiden</v>
      </c>
      <c r="Y630">
        <f t="shared" si="268"/>
        <v>735</v>
      </c>
      <c r="Z630">
        <f t="shared" si="269"/>
        <v>377</v>
      </c>
      <c r="AA630" t="str">
        <f t="shared" si="270"/>
        <v>Yes</v>
      </c>
      <c r="AB630" t="str">
        <f t="shared" si="271"/>
        <v/>
      </c>
      <c r="AC630" t="str">
        <f t="shared" si="272"/>
        <v/>
      </c>
      <c r="AD630">
        <f t="shared" si="273"/>
        <v>1</v>
      </c>
      <c r="AE630" t="str">
        <f t="shared" si="274"/>
        <v/>
      </c>
      <c r="AG630">
        <f t="shared" si="275"/>
        <v>0</v>
      </c>
      <c r="AH630" t="str">
        <f t="shared" si="276"/>
        <v/>
      </c>
      <c r="AI630" t="str">
        <f t="shared" si="277"/>
        <v/>
      </c>
      <c r="AJ630" t="str">
        <f t="shared" si="278"/>
        <v/>
      </c>
      <c r="AK630" t="str">
        <f t="shared" si="279"/>
        <v/>
      </c>
      <c r="AL630" t="str">
        <f>IF($A630="","",INDEX(games!$J:$J,ROW())&amp;"")</f>
        <v>https://store.steampowered.com/app/2949320/Ratatan/</v>
      </c>
    </row>
    <row r="631" spans="1:38" x14ac:dyDescent="0.25">
      <c r="A631" t="str">
        <f>IF(TRIM(INDEX(games!$A:$A,ROW()))="","",TRIM(INDEX(games!$A:$A,ROW())))</f>
        <v>Ratropolis</v>
      </c>
      <c r="B631">
        <f>IF(OR($A631="",INDEX(games!$B:$B,ROW())=""),"",INDEX(games!$B:$B,ROW()))</f>
        <v>2019</v>
      </c>
      <c r="C631" t="str">
        <f>IF(OR($A631="",INDEX(games!$C:$C,ROW())=""),"",INDEX(games!$C:$C,ROW()))</f>
        <v>Deckbuilder</v>
      </c>
      <c r="D631">
        <f t="shared" si="252"/>
        <v>2</v>
      </c>
      <c r="E631">
        <f t="shared" si="253"/>
        <v>3</v>
      </c>
      <c r="F631">
        <f t="shared" si="254"/>
        <v>19</v>
      </c>
      <c r="G631" t="e">
        <f t="shared" si="255"/>
        <v>#N/A</v>
      </c>
      <c r="H631" t="e">
        <f t="shared" si="256"/>
        <v>#N/A</v>
      </c>
      <c r="I631" t="e">
        <f t="shared" si="257"/>
        <v>#N/A</v>
      </c>
      <c r="J631" t="e">
        <f t="shared" si="258"/>
        <v>#N/A</v>
      </c>
      <c r="K631">
        <f t="shared" si="259"/>
        <v>2019</v>
      </c>
      <c r="L631">
        <f t="shared" si="260"/>
        <v>3.4369999999999998</v>
      </c>
      <c r="M631" t="e">
        <f t="shared" si="261"/>
        <v>#N/A</v>
      </c>
      <c r="N631" t="e">
        <f t="shared" si="262"/>
        <v>#N/A</v>
      </c>
      <c r="O631">
        <f t="shared" si="263"/>
        <v>2.0006309999999998</v>
      </c>
      <c r="P631" t="str">
        <f>IF(OR($A631="",INDEX(games!$H:$H,ROW())=""),"",INDEX(games!$H:$H,ROW()))</f>
        <v>Yes</v>
      </c>
      <c r="Q631">
        <f t="shared" si="264"/>
        <v>2.0006309999999998</v>
      </c>
      <c r="T631">
        <f t="shared" si="265"/>
        <v>2021</v>
      </c>
      <c r="U631">
        <f t="shared" si="266"/>
        <v>2026</v>
      </c>
      <c r="V631">
        <f t="shared" si="267"/>
        <v>5</v>
      </c>
      <c r="W631" t="str">
        <f>IF(TRIM(INDEX(connections!$A:$A,ROW()))="","",TRIM(INDEX(connections!$A:$A,ROW())))</f>
        <v>Vampire Survivors</v>
      </c>
      <c r="X631" t="str">
        <f>IF($W631="","",TRIM(INDEX(connections!$B:$B,ROW())))</f>
        <v>Hell Maiden</v>
      </c>
      <c r="Y631">
        <f t="shared" si="268"/>
        <v>898</v>
      </c>
      <c r="Z631">
        <f t="shared" si="269"/>
        <v>377</v>
      </c>
      <c r="AA631" t="str">
        <f t="shared" si="270"/>
        <v>Yes</v>
      </c>
      <c r="AB631" t="str">
        <f t="shared" si="271"/>
        <v/>
      </c>
      <c r="AC631" t="str">
        <f t="shared" si="272"/>
        <v/>
      </c>
      <c r="AD631">
        <f t="shared" si="273"/>
        <v>0</v>
      </c>
      <c r="AE631" t="str">
        <f t="shared" si="274"/>
        <v/>
      </c>
      <c r="AG631">
        <f t="shared" si="275"/>
        <v>2</v>
      </c>
      <c r="AH631" t="str">
        <f t="shared" si="276"/>
        <v>Yes</v>
      </c>
      <c r="AI631">
        <f t="shared" si="277"/>
        <v>2</v>
      </c>
      <c r="AJ631">
        <f t="shared" si="278"/>
        <v>2.0006309999999998</v>
      </c>
      <c r="AK631" t="str">
        <f t="shared" si="279"/>
        <v/>
      </c>
      <c r="AL631" t="str">
        <f>IF($A631="","",INDEX(games!$J:$J,ROW())&amp;"")</f>
        <v>https://store.steampowered.com/app/1108370/Ratropolis/</v>
      </c>
    </row>
    <row r="632" spans="1:38" x14ac:dyDescent="0.25">
      <c r="A632" t="str">
        <f>IF(TRIM(INDEX(games!$A:$A,ROW()))="","",TRIM(INDEX(games!$A:$A,ROW())))</f>
        <v>Ravenswatch</v>
      </c>
      <c r="B632">
        <f>IF(OR($A632="",INDEX(games!$B:$B,ROW())=""),"",INDEX(games!$B:$B,ROW()))</f>
        <v>2023</v>
      </c>
      <c r="C632" t="str">
        <f>IF(OR($A632="",INDEX(games!$C:$C,ROW())=""),"",INDEX(games!$C:$C,ROW()))</f>
        <v>Action</v>
      </c>
      <c r="D632">
        <f t="shared" si="252"/>
        <v>2</v>
      </c>
      <c r="E632">
        <f t="shared" si="253"/>
        <v>1</v>
      </c>
      <c r="F632">
        <f t="shared" si="254"/>
        <v>20</v>
      </c>
      <c r="G632">
        <f t="shared" si="255"/>
        <v>2023</v>
      </c>
      <c r="H632">
        <f t="shared" si="256"/>
        <v>1.46</v>
      </c>
      <c r="I632" t="e">
        <f t="shared" si="257"/>
        <v>#N/A</v>
      </c>
      <c r="J632" t="e">
        <f t="shared" si="258"/>
        <v>#N/A</v>
      </c>
      <c r="K632" t="e">
        <f t="shared" si="259"/>
        <v>#N/A</v>
      </c>
      <c r="L632" t="e">
        <f t="shared" si="260"/>
        <v>#N/A</v>
      </c>
      <c r="M632" t="e">
        <f t="shared" si="261"/>
        <v>#N/A</v>
      </c>
      <c r="N632" t="e">
        <f t="shared" si="262"/>
        <v>#N/A</v>
      </c>
      <c r="O632">
        <f t="shared" si="263"/>
        <v>2.000632</v>
      </c>
      <c r="P632" t="str">
        <f>IF(OR($A632="",INDEX(games!$H:$H,ROW())=""),"",INDEX(games!$H:$H,ROW()))</f>
        <v>Yes</v>
      </c>
      <c r="Q632">
        <f t="shared" si="264"/>
        <v>2.000632</v>
      </c>
      <c r="T632">
        <f t="shared" si="265"/>
        <v>2020</v>
      </c>
      <c r="U632">
        <f t="shared" si="266"/>
        <v>2023</v>
      </c>
      <c r="V632">
        <f t="shared" si="267"/>
        <v>3</v>
      </c>
      <c r="W632" t="str">
        <f>IF(TRIM(INDEX(connections!$A:$A,ROW()))="","",TRIM(INDEX(connections!$A:$A,ROW())))</f>
        <v>West of Dead</v>
      </c>
      <c r="X632" t="str">
        <f>IF($W632="","",TRIM(INDEX(connections!$B:$B,ROW())))</f>
        <v>Hellboy Web of Wyrd</v>
      </c>
      <c r="Y632">
        <f t="shared" si="268"/>
        <v>923</v>
      </c>
      <c r="Z632">
        <f t="shared" si="269"/>
        <v>378</v>
      </c>
      <c r="AA632" t="str">
        <f t="shared" si="270"/>
        <v>Yes</v>
      </c>
      <c r="AB632" t="str">
        <f t="shared" si="271"/>
        <v/>
      </c>
      <c r="AC632" t="str">
        <f t="shared" si="272"/>
        <v/>
      </c>
      <c r="AD632">
        <f t="shared" si="273"/>
        <v>0</v>
      </c>
      <c r="AE632" t="str">
        <f t="shared" si="274"/>
        <v/>
      </c>
      <c r="AG632">
        <f t="shared" si="275"/>
        <v>2</v>
      </c>
      <c r="AH632" t="str">
        <f t="shared" si="276"/>
        <v>Yes</v>
      </c>
      <c r="AI632">
        <f t="shared" si="277"/>
        <v>2</v>
      </c>
      <c r="AJ632">
        <f t="shared" si="278"/>
        <v>2.000632</v>
      </c>
      <c r="AK632" t="str">
        <f t="shared" si="279"/>
        <v/>
      </c>
      <c r="AL632" t="str">
        <f>IF($A632="","",INDEX(games!$J:$J,ROW())&amp;"")</f>
        <v>https://store.steampowered.com/app/2071280/Ravenswatch/</v>
      </c>
    </row>
    <row r="633" spans="1:38" x14ac:dyDescent="0.25">
      <c r="A633" t="str">
        <f>IF(TRIM(INDEX(games!$A:$A,ROW()))="","",TRIM(INDEX(games!$A:$A,ROW())))</f>
        <v>Reality Break</v>
      </c>
      <c r="B633">
        <f>IF(OR($A633="",INDEX(games!$B:$B,ROW())=""),"",INDEX(games!$B:$B,ROW()))</f>
        <v>2025</v>
      </c>
      <c r="C633" t="str">
        <f>IF(OR($A633="",INDEX(games!$C:$C,ROW())=""),"",INDEX(games!$C:$C,ROW()))</f>
        <v>Action</v>
      </c>
      <c r="D633">
        <f t="shared" si="252"/>
        <v>2</v>
      </c>
      <c r="E633">
        <f t="shared" si="253"/>
        <v>1</v>
      </c>
      <c r="F633">
        <f t="shared" si="254"/>
        <v>21</v>
      </c>
      <c r="G633">
        <f t="shared" si="255"/>
        <v>2025</v>
      </c>
      <c r="H633">
        <f t="shared" si="256"/>
        <v>1.4830000000000001</v>
      </c>
      <c r="I633" t="e">
        <f t="shared" si="257"/>
        <v>#N/A</v>
      </c>
      <c r="J633" t="e">
        <f t="shared" si="258"/>
        <v>#N/A</v>
      </c>
      <c r="K633" t="e">
        <f t="shared" si="259"/>
        <v>#N/A</v>
      </c>
      <c r="L633" t="e">
        <f t="shared" si="260"/>
        <v>#N/A</v>
      </c>
      <c r="M633" t="e">
        <f t="shared" si="261"/>
        <v>#N/A</v>
      </c>
      <c r="N633" t="e">
        <f t="shared" si="262"/>
        <v>#N/A</v>
      </c>
      <c r="O633">
        <f t="shared" si="263"/>
        <v>2.0006330000000001</v>
      </c>
      <c r="P633" t="str">
        <f>IF(OR($A633="",INDEX(games!$H:$H,ROW())=""),"",INDEX(games!$H:$H,ROW()))</f>
        <v/>
      </c>
      <c r="Q633" t="str">
        <f t="shared" si="264"/>
        <v/>
      </c>
      <c r="T633">
        <f t="shared" si="265"/>
        <v>2018</v>
      </c>
      <c r="U633">
        <f t="shared" si="266"/>
        <v>2023</v>
      </c>
      <c r="V633">
        <f t="shared" si="267"/>
        <v>5</v>
      </c>
      <c r="W633" t="str">
        <f>IF(TRIM(INDEX(connections!$A:$A,ROW()))="","",TRIM(INDEX(connections!$A:$A,ROW())))</f>
        <v>Book of Demons</v>
      </c>
      <c r="X633" t="str">
        <f>IF($W633="","",TRIM(INDEX(connections!$B:$B,ROW())))</f>
        <v>Hellcard</v>
      </c>
      <c r="Y633">
        <f t="shared" si="268"/>
        <v>90</v>
      </c>
      <c r="Z633">
        <f t="shared" si="269"/>
        <v>379</v>
      </c>
      <c r="AA633" t="str">
        <f t="shared" si="270"/>
        <v/>
      </c>
      <c r="AB633" t="str">
        <f t="shared" si="271"/>
        <v>Yes</v>
      </c>
      <c r="AC633" t="str">
        <f t="shared" si="272"/>
        <v/>
      </c>
      <c r="AD633">
        <f t="shared" si="273"/>
        <v>0</v>
      </c>
      <c r="AE633" t="str">
        <f t="shared" si="274"/>
        <v/>
      </c>
      <c r="AG633">
        <f t="shared" si="275"/>
        <v>2</v>
      </c>
      <c r="AH633" t="str">
        <f t="shared" si="276"/>
        <v/>
      </c>
      <c r="AI633" t="str">
        <f t="shared" si="277"/>
        <v/>
      </c>
      <c r="AJ633" t="str">
        <f t="shared" si="278"/>
        <v/>
      </c>
      <c r="AK633">
        <f t="shared" si="279"/>
        <v>2.0006330000000001</v>
      </c>
      <c r="AL633" t="str">
        <f>IF($A633="","",INDEX(games!$J:$J,ROW())&amp;"")</f>
        <v/>
      </c>
    </row>
    <row r="634" spans="1:38" x14ac:dyDescent="0.25">
      <c r="A634" t="str">
        <f>IF(TRIM(INDEX(games!$A:$A,ROW()))="","",TRIM(INDEX(games!$A:$A,ROW())))</f>
        <v>Realm of Ink</v>
      </c>
      <c r="B634">
        <f>IF(OR($A634="",INDEX(games!$B:$B,ROW())=""),"",INDEX(games!$B:$B,ROW()))</f>
        <v>2024</v>
      </c>
      <c r="C634" t="str">
        <f>IF(OR($A634="",INDEX(games!$C:$C,ROW())=""),"",INDEX(games!$C:$C,ROW()))</f>
        <v>Action</v>
      </c>
      <c r="D634">
        <f t="shared" si="252"/>
        <v>2</v>
      </c>
      <c r="E634">
        <f t="shared" si="253"/>
        <v>1</v>
      </c>
      <c r="F634">
        <f t="shared" si="254"/>
        <v>22</v>
      </c>
      <c r="G634">
        <f t="shared" si="255"/>
        <v>2024</v>
      </c>
      <c r="H634">
        <f t="shared" si="256"/>
        <v>1.506</v>
      </c>
      <c r="I634" t="e">
        <f t="shared" si="257"/>
        <v>#N/A</v>
      </c>
      <c r="J634" t="e">
        <f t="shared" si="258"/>
        <v>#N/A</v>
      </c>
      <c r="K634" t="e">
        <f t="shared" si="259"/>
        <v>#N/A</v>
      </c>
      <c r="L634" t="e">
        <f t="shared" si="260"/>
        <v>#N/A</v>
      </c>
      <c r="M634" t="e">
        <f t="shared" si="261"/>
        <v>#N/A</v>
      </c>
      <c r="N634" t="e">
        <f t="shared" si="262"/>
        <v>#N/A</v>
      </c>
      <c r="O634">
        <f t="shared" si="263"/>
        <v>2.0006339999999998</v>
      </c>
      <c r="P634" t="str">
        <f>IF(OR($A634="",INDEX(games!$H:$H,ROW())=""),"",INDEX(games!$H:$H,ROW()))</f>
        <v/>
      </c>
      <c r="Q634" t="str">
        <f t="shared" si="264"/>
        <v/>
      </c>
      <c r="T634">
        <f t="shared" si="265"/>
        <v>2017</v>
      </c>
      <c r="U634">
        <f t="shared" si="266"/>
        <v>2023</v>
      </c>
      <c r="V634">
        <f t="shared" si="267"/>
        <v>6</v>
      </c>
      <c r="W634" t="str">
        <f>IF(TRIM(INDEX(connections!$A:$A,ROW()))="","",TRIM(INDEX(connections!$A:$A,ROW())))</f>
        <v>Slay the Spire</v>
      </c>
      <c r="X634" t="str">
        <f>IF($W634="","",TRIM(INDEX(connections!$B:$B,ROW())))</f>
        <v>Hellcard</v>
      </c>
      <c r="Y634">
        <f t="shared" si="268"/>
        <v>735</v>
      </c>
      <c r="Z634">
        <f t="shared" si="269"/>
        <v>379</v>
      </c>
      <c r="AA634" t="str">
        <f t="shared" si="270"/>
        <v>Yes</v>
      </c>
      <c r="AB634" t="str">
        <f t="shared" si="271"/>
        <v>Yes</v>
      </c>
      <c r="AC634">
        <f t="shared" si="272"/>
        <v>1</v>
      </c>
      <c r="AD634">
        <f t="shared" si="273"/>
        <v>0</v>
      </c>
      <c r="AE634" t="str">
        <f t="shared" si="274"/>
        <v/>
      </c>
      <c r="AG634">
        <f t="shared" si="275"/>
        <v>2</v>
      </c>
      <c r="AH634" t="str">
        <f t="shared" si="276"/>
        <v/>
      </c>
      <c r="AI634" t="str">
        <f t="shared" si="277"/>
        <v/>
      </c>
      <c r="AJ634" t="str">
        <f t="shared" si="278"/>
        <v/>
      </c>
      <c r="AK634">
        <f t="shared" si="279"/>
        <v>2.0006339999999998</v>
      </c>
      <c r="AL634" t="str">
        <f>IF($A634="","",INDEX(games!$J:$J,ROW())&amp;"")</f>
        <v/>
      </c>
    </row>
    <row r="635" spans="1:38" x14ac:dyDescent="0.25">
      <c r="A635" t="str">
        <f>IF(TRIM(INDEX(games!$A:$A,ROW()))="","",TRIM(INDEX(games!$A:$A,ROW())))</f>
        <v>Realm of the Mad God</v>
      </c>
      <c r="B635">
        <f>IF(OR($A635="",INDEX(games!$B:$B,ROW())=""),"",INDEX(games!$B:$B,ROW()))</f>
        <v>2010</v>
      </c>
      <c r="C635" t="str">
        <f>IF(OR($A635="",INDEX(games!$C:$C,ROW())=""),"",INDEX(games!$C:$C,ROW()))</f>
        <v>Action</v>
      </c>
      <c r="D635">
        <f t="shared" si="252"/>
        <v>4</v>
      </c>
      <c r="E635">
        <f t="shared" si="253"/>
        <v>1</v>
      </c>
      <c r="F635">
        <f t="shared" si="254"/>
        <v>23</v>
      </c>
      <c r="G635">
        <f t="shared" si="255"/>
        <v>2010</v>
      </c>
      <c r="H635">
        <f t="shared" si="256"/>
        <v>1.5289999999999999</v>
      </c>
      <c r="I635" t="e">
        <f t="shared" si="257"/>
        <v>#N/A</v>
      </c>
      <c r="J635" t="e">
        <f t="shared" si="258"/>
        <v>#N/A</v>
      </c>
      <c r="K635" t="e">
        <f t="shared" si="259"/>
        <v>#N/A</v>
      </c>
      <c r="L635" t="e">
        <f t="shared" si="260"/>
        <v>#N/A</v>
      </c>
      <c r="M635" t="e">
        <f t="shared" si="261"/>
        <v>#N/A</v>
      </c>
      <c r="N635" t="e">
        <f t="shared" si="262"/>
        <v>#N/A</v>
      </c>
      <c r="O635">
        <f t="shared" si="263"/>
        <v>4.0006349999999999</v>
      </c>
      <c r="P635" t="str">
        <f>IF(OR($A635="",INDEX(games!$H:$H,ROW())=""),"",INDEX(games!$H:$H,ROW()))</f>
        <v>Yes</v>
      </c>
      <c r="Q635">
        <f t="shared" si="264"/>
        <v>4.0006349999999999</v>
      </c>
      <c r="T635">
        <f t="shared" si="265"/>
        <v>2019</v>
      </c>
      <c r="U635">
        <f t="shared" si="266"/>
        <v>2025</v>
      </c>
      <c r="V635">
        <f t="shared" si="267"/>
        <v>6</v>
      </c>
      <c r="W635" t="str">
        <f>IF(TRIM(INDEX(connections!$A:$A,ROW()))="","",TRIM(INDEX(connections!$A:$A,ROW())))</f>
        <v>Hades</v>
      </c>
      <c r="X635" t="str">
        <f>IF($W635="","",TRIM(INDEX(connections!$B:$B,ROW())))</f>
        <v>Helskate</v>
      </c>
      <c r="Y635">
        <f t="shared" si="268"/>
        <v>359</v>
      </c>
      <c r="Z635">
        <f t="shared" si="269"/>
        <v>380</v>
      </c>
      <c r="AA635" t="str">
        <f t="shared" si="270"/>
        <v>Yes</v>
      </c>
      <c r="AB635" t="str">
        <f t="shared" si="271"/>
        <v>Yes</v>
      </c>
      <c r="AC635">
        <f t="shared" si="272"/>
        <v>1</v>
      </c>
      <c r="AD635">
        <f t="shared" si="273"/>
        <v>0</v>
      </c>
      <c r="AE635" t="str">
        <f t="shared" si="274"/>
        <v/>
      </c>
      <c r="AG635">
        <f t="shared" si="275"/>
        <v>4</v>
      </c>
      <c r="AH635" t="str">
        <f t="shared" si="276"/>
        <v>Yes</v>
      </c>
      <c r="AI635">
        <f t="shared" si="277"/>
        <v>4</v>
      </c>
      <c r="AJ635">
        <f t="shared" si="278"/>
        <v>4.0006349999999999</v>
      </c>
      <c r="AK635" t="str">
        <f t="shared" si="279"/>
        <v/>
      </c>
      <c r="AL635" t="str">
        <f>IF($A635="","",INDEX(games!$J:$J,ROW())&amp;"")</f>
        <v>https://store.steampowered.com/app/200210/Realm_of_the_Mad_God_Exalt/</v>
      </c>
    </row>
    <row r="636" spans="1:38" x14ac:dyDescent="0.25">
      <c r="A636" t="str">
        <f>IF(TRIM(INDEX(games!$A:$A,ROW()))="","",TRIM(INDEX(games!$A:$A,ROW())))</f>
        <v>Red Rogue</v>
      </c>
      <c r="B636">
        <f>IF(OR($A636="",INDEX(games!$B:$B,ROW())=""),"",INDEX(games!$B:$B,ROW()))</f>
        <v>2012</v>
      </c>
      <c r="C636" t="str">
        <f>IF(OR($A636="",INDEX(games!$C:$C,ROW())=""),"",INDEX(games!$C:$C,ROW()))</f>
        <v>Action</v>
      </c>
      <c r="D636">
        <f t="shared" si="252"/>
        <v>3</v>
      </c>
      <c r="E636">
        <f t="shared" si="253"/>
        <v>1</v>
      </c>
      <c r="F636">
        <f t="shared" si="254"/>
        <v>24</v>
      </c>
      <c r="G636">
        <f t="shared" si="255"/>
        <v>2012</v>
      </c>
      <c r="H636">
        <f t="shared" si="256"/>
        <v>1.552</v>
      </c>
      <c r="I636" t="e">
        <f t="shared" si="257"/>
        <v>#N/A</v>
      </c>
      <c r="J636" t="e">
        <f t="shared" si="258"/>
        <v>#N/A</v>
      </c>
      <c r="K636" t="e">
        <f t="shared" si="259"/>
        <v>#N/A</v>
      </c>
      <c r="L636" t="e">
        <f t="shared" si="260"/>
        <v>#N/A</v>
      </c>
      <c r="M636" t="e">
        <f t="shared" si="261"/>
        <v>#N/A</v>
      </c>
      <c r="N636" t="e">
        <f t="shared" si="262"/>
        <v>#N/A</v>
      </c>
      <c r="O636">
        <f t="shared" si="263"/>
        <v>3.0006360000000001</v>
      </c>
      <c r="P636" t="str">
        <f>IF(OR($A636="",INDEX(games!$H:$H,ROW())=""),"",INDEX(games!$H:$H,ROW()))</f>
        <v>Yes</v>
      </c>
      <c r="Q636">
        <f t="shared" si="264"/>
        <v>3.0006360000000001</v>
      </c>
      <c r="T636">
        <f t="shared" si="265"/>
        <v>2022</v>
      </c>
      <c r="U636">
        <f t="shared" si="266"/>
        <v>2023</v>
      </c>
      <c r="V636">
        <f t="shared" si="267"/>
        <v>1</v>
      </c>
      <c r="W636" t="str">
        <f>IF(TRIM(INDEX(connections!$A:$A,ROW()))="","",TRIM(INDEX(connections!$A:$A,ROW())))</f>
        <v>Brotato</v>
      </c>
      <c r="X636" t="str">
        <f>IF($W636="","",TRIM(INDEX(connections!$B:$B,ROW())))</f>
        <v>Heretic's Fork</v>
      </c>
      <c r="Y636">
        <f t="shared" si="268"/>
        <v>101</v>
      </c>
      <c r="Z636">
        <f t="shared" si="269"/>
        <v>381</v>
      </c>
      <c r="AA636" t="str">
        <f t="shared" si="270"/>
        <v>Yes</v>
      </c>
      <c r="AB636" t="str">
        <f t="shared" si="271"/>
        <v>Yes</v>
      </c>
      <c r="AC636">
        <f t="shared" si="272"/>
        <v>1</v>
      </c>
      <c r="AD636">
        <f t="shared" si="273"/>
        <v>0</v>
      </c>
      <c r="AE636" t="str">
        <f t="shared" si="274"/>
        <v/>
      </c>
      <c r="AG636">
        <f t="shared" si="275"/>
        <v>2</v>
      </c>
      <c r="AH636" t="str">
        <f t="shared" si="276"/>
        <v>Yes</v>
      </c>
      <c r="AI636">
        <f t="shared" si="277"/>
        <v>2</v>
      </c>
      <c r="AJ636">
        <f t="shared" si="278"/>
        <v>2.0006360000000001</v>
      </c>
      <c r="AK636" t="str">
        <f t="shared" si="279"/>
        <v/>
      </c>
      <c r="AL636" t="str">
        <f>IF($A636="","",INDEX(games!$J:$J,ROW())&amp;"")</f>
        <v/>
      </c>
    </row>
    <row r="637" spans="1:38" x14ac:dyDescent="0.25">
      <c r="A637" t="str">
        <f>IF(TRIM(INDEX(games!$A:$A,ROW()))="","",TRIM(INDEX(games!$A:$A,ROW())))</f>
        <v>Reignbreaker</v>
      </c>
      <c r="B637">
        <f>IF(OR($A637="",INDEX(games!$B:$B,ROW())=""),"",INDEX(games!$B:$B,ROW()))</f>
        <v>2025</v>
      </c>
      <c r="C637" t="str">
        <f>IF(OR($A637="",INDEX(games!$C:$C,ROW())=""),"",INDEX(games!$C:$C,ROW()))</f>
        <v>Action</v>
      </c>
      <c r="D637">
        <f t="shared" si="252"/>
        <v>2</v>
      </c>
      <c r="E637">
        <f t="shared" si="253"/>
        <v>1</v>
      </c>
      <c r="F637">
        <f t="shared" si="254"/>
        <v>25</v>
      </c>
      <c r="G637">
        <f t="shared" si="255"/>
        <v>2025</v>
      </c>
      <c r="H637">
        <f t="shared" si="256"/>
        <v>1.575</v>
      </c>
      <c r="I637" t="e">
        <f t="shared" si="257"/>
        <v>#N/A</v>
      </c>
      <c r="J637" t="e">
        <f t="shared" si="258"/>
        <v>#N/A</v>
      </c>
      <c r="K637" t="e">
        <f t="shared" si="259"/>
        <v>#N/A</v>
      </c>
      <c r="L637" t="e">
        <f t="shared" si="260"/>
        <v>#N/A</v>
      </c>
      <c r="M637" t="e">
        <f t="shared" si="261"/>
        <v>#N/A</v>
      </c>
      <c r="N637" t="e">
        <f t="shared" si="262"/>
        <v>#N/A</v>
      </c>
      <c r="O637">
        <f t="shared" si="263"/>
        <v>2.0006370000000002</v>
      </c>
      <c r="P637" t="str">
        <f>IF(OR($A637="",INDEX(games!$H:$H,ROW())=""),"",INDEX(games!$H:$H,ROW()))</f>
        <v>Yes</v>
      </c>
      <c r="Q637">
        <f t="shared" si="264"/>
        <v>2.0006370000000002</v>
      </c>
      <c r="T637">
        <f t="shared" si="265"/>
        <v>2021</v>
      </c>
      <c r="U637">
        <f t="shared" si="266"/>
        <v>2023</v>
      </c>
      <c r="V637">
        <f t="shared" si="267"/>
        <v>2</v>
      </c>
      <c r="W637" t="str">
        <f>IF(TRIM(INDEX(connections!$A:$A,ROW()))="","",TRIM(INDEX(connections!$A:$A,ROW())))</f>
        <v>Vampire Survivors</v>
      </c>
      <c r="X637" t="str">
        <f>IF($W637="","",TRIM(INDEX(connections!$B:$B,ROW())))</f>
        <v>Heretic's Fork</v>
      </c>
      <c r="Y637">
        <f t="shared" si="268"/>
        <v>898</v>
      </c>
      <c r="Z637">
        <f t="shared" si="269"/>
        <v>381</v>
      </c>
      <c r="AA637" t="str">
        <f t="shared" si="270"/>
        <v>Yes</v>
      </c>
      <c r="AB637" t="str">
        <f t="shared" si="271"/>
        <v>Yes</v>
      </c>
      <c r="AC637">
        <f t="shared" si="272"/>
        <v>1</v>
      </c>
      <c r="AD637">
        <f t="shared" si="273"/>
        <v>0</v>
      </c>
      <c r="AE637" t="str">
        <f t="shared" si="274"/>
        <v/>
      </c>
      <c r="AG637">
        <f t="shared" si="275"/>
        <v>2</v>
      </c>
      <c r="AH637" t="str">
        <f t="shared" si="276"/>
        <v>Yes</v>
      </c>
      <c r="AI637">
        <f t="shared" si="277"/>
        <v>2</v>
      </c>
      <c r="AJ637">
        <f t="shared" si="278"/>
        <v>2.0006370000000002</v>
      </c>
      <c r="AK637" t="str">
        <f t="shared" si="279"/>
        <v/>
      </c>
      <c r="AL637" t="str">
        <f>IF($A637="","",INDEX(games!$J:$J,ROW())&amp;"")</f>
        <v>https://store.steampowered.com/app/2129810/Reignbreaker/</v>
      </c>
    </row>
    <row r="638" spans="1:38" x14ac:dyDescent="0.25">
      <c r="A638" t="str">
        <f>IF(TRIM(INDEX(games!$A:$A,ROW()))="","",TRIM(INDEX(games!$A:$A,ROW())))</f>
        <v>Renowned Explorers: International Society</v>
      </c>
      <c r="B638">
        <f>IF(OR($A638="",INDEX(games!$B:$B,ROW())=""),"",INDEX(games!$B:$B,ROW()))</f>
        <v>2015</v>
      </c>
      <c r="C638" t="str">
        <f>IF(OR($A638="",INDEX(games!$C:$C,ROW())=""),"",INDEX(games!$C:$C,ROW()))</f>
        <v>Strategy</v>
      </c>
      <c r="D638">
        <f t="shared" si="252"/>
        <v>2</v>
      </c>
      <c r="E638">
        <f t="shared" si="253"/>
        <v>2</v>
      </c>
      <c r="F638">
        <f t="shared" si="254"/>
        <v>26</v>
      </c>
      <c r="G638" t="e">
        <f t="shared" si="255"/>
        <v>#N/A</v>
      </c>
      <c r="H638" t="e">
        <f t="shared" si="256"/>
        <v>#N/A</v>
      </c>
      <c r="I638">
        <f t="shared" si="257"/>
        <v>2015</v>
      </c>
      <c r="J638">
        <f t="shared" si="258"/>
        <v>2.5979999999999999</v>
      </c>
      <c r="K638" t="e">
        <f t="shared" si="259"/>
        <v>#N/A</v>
      </c>
      <c r="L638" t="e">
        <f t="shared" si="260"/>
        <v>#N/A</v>
      </c>
      <c r="M638" t="e">
        <f t="shared" si="261"/>
        <v>#N/A</v>
      </c>
      <c r="N638" t="e">
        <f t="shared" si="262"/>
        <v>#N/A</v>
      </c>
      <c r="O638">
        <f t="shared" si="263"/>
        <v>2.0006379999999999</v>
      </c>
      <c r="P638" t="str">
        <f>IF(OR($A638="",INDEX(games!$H:$H,ROW())=""),"",INDEX(games!$H:$H,ROW()))</f>
        <v>Yes</v>
      </c>
      <c r="Q638">
        <f t="shared" si="264"/>
        <v>2.0006379999999999</v>
      </c>
      <c r="T638">
        <f t="shared" si="265"/>
        <v>2018</v>
      </c>
      <c r="U638">
        <f t="shared" si="266"/>
        <v>2025</v>
      </c>
      <c r="V638">
        <f t="shared" si="267"/>
        <v>7</v>
      </c>
      <c r="W638" t="str">
        <f>IF(TRIM(INDEX(connections!$A:$A,ROW()))="","",TRIM(INDEX(connections!$A:$A,ROW())))</f>
        <v>Heroes of Hammerwatch</v>
      </c>
      <c r="X638" t="str">
        <f>IF($W638="","",TRIM(INDEX(connections!$B:$B,ROW())))</f>
        <v>Heroes of Hammerwatch II</v>
      </c>
      <c r="Y638">
        <f t="shared" si="268"/>
        <v>382</v>
      </c>
      <c r="Z638">
        <f t="shared" si="269"/>
        <v>383</v>
      </c>
      <c r="AA638" t="str">
        <f t="shared" si="270"/>
        <v>Yes</v>
      </c>
      <c r="AB638" t="str">
        <f t="shared" si="271"/>
        <v>Yes</v>
      </c>
      <c r="AC638">
        <f t="shared" si="272"/>
        <v>1</v>
      </c>
      <c r="AD638">
        <f t="shared" si="273"/>
        <v>0</v>
      </c>
      <c r="AE638">
        <f t="shared" si="274"/>
        <v>1</v>
      </c>
      <c r="AG638">
        <f t="shared" si="275"/>
        <v>2</v>
      </c>
      <c r="AH638" t="str">
        <f t="shared" si="276"/>
        <v>Yes</v>
      </c>
      <c r="AI638">
        <f t="shared" si="277"/>
        <v>2</v>
      </c>
      <c r="AJ638">
        <f t="shared" si="278"/>
        <v>2.0006379999999999</v>
      </c>
      <c r="AK638" t="str">
        <f t="shared" si="279"/>
        <v/>
      </c>
      <c r="AL638" t="str">
        <f>IF($A638="","",INDEX(games!$J:$J,ROW())&amp;"")</f>
        <v>https://store.steampowered.com/app/296970/Renowned_Explorers_International_Society/</v>
      </c>
    </row>
    <row r="639" spans="1:38" x14ac:dyDescent="0.25">
      <c r="A639" t="str">
        <f>IF(TRIM(INDEX(games!$A:$A,ROW()))="","",TRIM(INDEX(games!$A:$A,ROW())))</f>
        <v>RentPoly</v>
      </c>
      <c r="B639">
        <f>IF(OR($A639="",INDEX(games!$B:$B,ROW())=""),"",INDEX(games!$B:$B,ROW()))</f>
        <v>2026</v>
      </c>
      <c r="C639" t="str">
        <f>IF(OR($A639="",INDEX(games!$C:$C,ROW())=""),"",INDEX(games!$C:$C,ROW()))</f>
        <v>Deckbuilder</v>
      </c>
      <c r="D639">
        <f t="shared" si="252"/>
        <v>2</v>
      </c>
      <c r="E639">
        <f t="shared" si="253"/>
        <v>3</v>
      </c>
      <c r="F639">
        <f t="shared" si="254"/>
        <v>27</v>
      </c>
      <c r="G639" t="e">
        <f t="shared" si="255"/>
        <v>#N/A</v>
      </c>
      <c r="H639" t="e">
        <f t="shared" si="256"/>
        <v>#N/A</v>
      </c>
      <c r="I639" t="e">
        <f t="shared" si="257"/>
        <v>#N/A</v>
      </c>
      <c r="J639" t="e">
        <f t="shared" si="258"/>
        <v>#N/A</v>
      </c>
      <c r="K639">
        <f t="shared" si="259"/>
        <v>2026</v>
      </c>
      <c r="L639">
        <f t="shared" si="260"/>
        <v>3.621</v>
      </c>
      <c r="M639" t="e">
        <f t="shared" si="261"/>
        <v>#N/A</v>
      </c>
      <c r="N639" t="e">
        <f t="shared" si="262"/>
        <v>#N/A</v>
      </c>
      <c r="O639">
        <f t="shared" si="263"/>
        <v>2.0006390000000001</v>
      </c>
      <c r="P639" t="str">
        <f>IF(OR($A639="",INDEX(games!$H:$H,ROW())=""),"",INDEX(games!$H:$H,ROW()))</f>
        <v/>
      </c>
      <c r="Q639" t="str">
        <f t="shared" si="264"/>
        <v/>
      </c>
      <c r="T639">
        <f t="shared" si="265"/>
        <v>2022</v>
      </c>
      <c r="U639">
        <f t="shared" si="266"/>
        <v>2025</v>
      </c>
      <c r="V639">
        <f t="shared" si="267"/>
        <v>3</v>
      </c>
      <c r="W639" t="str">
        <f>IF(TRIM(INDEX(connections!$A:$A,ROW()))="","",TRIM(INDEX(connections!$A:$A,ROW())))</f>
        <v>Chess Survivors</v>
      </c>
      <c r="X639" t="str">
        <f>IF($W639="","",TRIM(INDEX(connections!$B:$B,ROW())))</f>
        <v>Hexagod</v>
      </c>
      <c r="Y639">
        <f t="shared" si="268"/>
        <v>127</v>
      </c>
      <c r="Z639">
        <f t="shared" si="269"/>
        <v>384</v>
      </c>
      <c r="AA639" t="str">
        <f t="shared" si="270"/>
        <v>Yes</v>
      </c>
      <c r="AB639" t="str">
        <f t="shared" si="271"/>
        <v/>
      </c>
      <c r="AC639" t="str">
        <f t="shared" si="272"/>
        <v/>
      </c>
      <c r="AD639">
        <f t="shared" si="273"/>
        <v>1</v>
      </c>
      <c r="AE639" t="str">
        <f t="shared" si="274"/>
        <v/>
      </c>
      <c r="AG639">
        <f t="shared" si="275"/>
        <v>1</v>
      </c>
      <c r="AH639" t="str">
        <f t="shared" si="276"/>
        <v/>
      </c>
      <c r="AI639" t="str">
        <f t="shared" si="277"/>
        <v/>
      </c>
      <c r="AJ639" t="str">
        <f t="shared" si="278"/>
        <v/>
      </c>
      <c r="AK639">
        <f t="shared" si="279"/>
        <v>1.0006390000000001</v>
      </c>
      <c r="AL639" t="str">
        <f>IF($A639="","",INDEX(games!$J:$J,ROW())&amp;"")</f>
        <v>https://store.steampowered.com/app/4236430/RentPoly/</v>
      </c>
    </row>
    <row r="640" spans="1:38" x14ac:dyDescent="0.25">
      <c r="A640" t="str">
        <f>IF(TRIM(INDEX(games!$A:$A,ROW()))="","",TRIM(INDEX(games!$A:$A,ROW())))</f>
        <v>Repetendium</v>
      </c>
      <c r="B640">
        <f>IF(OR($A640="",INDEX(games!$B:$B,ROW())=""),"",INDEX(games!$B:$B,ROW()))</f>
        <v>2022</v>
      </c>
      <c r="C640" t="str">
        <f>IF(OR($A640="",INDEX(games!$C:$C,ROW())=""),"",INDEX(games!$C:$C,ROW()))</f>
        <v>Action</v>
      </c>
      <c r="D640">
        <f t="shared" si="252"/>
        <v>1</v>
      </c>
      <c r="E640">
        <f t="shared" si="253"/>
        <v>1</v>
      </c>
      <c r="F640">
        <f t="shared" si="254"/>
        <v>28</v>
      </c>
      <c r="G640">
        <f t="shared" si="255"/>
        <v>2022</v>
      </c>
      <c r="H640">
        <f t="shared" si="256"/>
        <v>1.6440000000000001</v>
      </c>
      <c r="I640" t="e">
        <f t="shared" si="257"/>
        <v>#N/A</v>
      </c>
      <c r="J640" t="e">
        <f t="shared" si="258"/>
        <v>#N/A</v>
      </c>
      <c r="K640" t="e">
        <f t="shared" si="259"/>
        <v>#N/A</v>
      </c>
      <c r="L640" t="e">
        <f t="shared" si="260"/>
        <v>#N/A</v>
      </c>
      <c r="M640" t="e">
        <f t="shared" si="261"/>
        <v>#N/A</v>
      </c>
      <c r="N640" t="e">
        <f t="shared" si="262"/>
        <v>#N/A</v>
      </c>
      <c r="O640">
        <f t="shared" si="263"/>
        <v>1.00064</v>
      </c>
      <c r="P640" t="str">
        <f>IF(OR($A640="",INDEX(games!$H:$H,ROW())=""),"",INDEX(games!$H:$H,ROW()))</f>
        <v>Yes</v>
      </c>
      <c r="Q640">
        <f t="shared" si="264"/>
        <v>1.00064</v>
      </c>
      <c r="T640">
        <f t="shared" si="265"/>
        <v>2022</v>
      </c>
      <c r="U640">
        <f t="shared" si="266"/>
        <v>2026</v>
      </c>
      <c r="V640">
        <f t="shared" si="267"/>
        <v>4</v>
      </c>
      <c r="W640" t="str">
        <f>IF(TRIM(INDEX(connections!$A:$A,ROW()))="","",TRIM(INDEX(connections!$A:$A,ROW())))</f>
        <v>Bounty of One</v>
      </c>
      <c r="X640" t="str">
        <f>IF($W640="","",TRIM(INDEX(connections!$B:$B,ROW())))</f>
        <v>Hive Blight</v>
      </c>
      <c r="Y640">
        <f t="shared" si="268"/>
        <v>91</v>
      </c>
      <c r="Z640">
        <f t="shared" si="269"/>
        <v>385</v>
      </c>
      <c r="AA640" t="str">
        <f t="shared" si="270"/>
        <v>Yes</v>
      </c>
      <c r="AB640" t="str">
        <f t="shared" si="271"/>
        <v/>
      </c>
      <c r="AC640" t="str">
        <f t="shared" si="272"/>
        <v/>
      </c>
      <c r="AD640">
        <f t="shared" si="273"/>
        <v>1</v>
      </c>
      <c r="AE640" t="str">
        <f t="shared" si="274"/>
        <v/>
      </c>
      <c r="AG640">
        <f t="shared" si="275"/>
        <v>1</v>
      </c>
      <c r="AH640" t="str">
        <f t="shared" si="276"/>
        <v>Yes</v>
      </c>
      <c r="AI640">
        <f t="shared" si="277"/>
        <v>1</v>
      </c>
      <c r="AJ640">
        <f t="shared" si="278"/>
        <v>1.00064</v>
      </c>
      <c r="AK640" t="str">
        <f t="shared" si="279"/>
        <v/>
      </c>
      <c r="AL640" t="str">
        <f>IF($A640="","",INDEX(games!$J:$J,ROW())&amp;"")</f>
        <v>https://store.steampowered.com/app/2055500/Repetendium/</v>
      </c>
    </row>
    <row r="641" spans="1:38" x14ac:dyDescent="0.25">
      <c r="A641" t="str">
        <f>IF(TRIM(INDEX(games!$A:$A,ROW()))="","",TRIM(INDEX(games!$A:$A,ROW())))</f>
        <v>Replicat</v>
      </c>
      <c r="B641">
        <f>IF(OR($A641="",INDEX(games!$B:$B,ROW())=""),"",INDEX(games!$B:$B,ROW()))</f>
        <v>2025</v>
      </c>
      <c r="C641" t="str">
        <f>IF(OR($A641="",INDEX(games!$C:$C,ROW())=""),"",INDEX(games!$C:$C,ROW()))</f>
        <v>Deckbuilder</v>
      </c>
      <c r="D641">
        <f t="shared" si="252"/>
        <v>2</v>
      </c>
      <c r="E641">
        <f t="shared" si="253"/>
        <v>3</v>
      </c>
      <c r="F641">
        <f t="shared" si="254"/>
        <v>29</v>
      </c>
      <c r="G641" t="e">
        <f t="shared" si="255"/>
        <v>#N/A</v>
      </c>
      <c r="H641" t="e">
        <f t="shared" si="256"/>
        <v>#N/A</v>
      </c>
      <c r="I641" t="e">
        <f t="shared" si="257"/>
        <v>#N/A</v>
      </c>
      <c r="J641" t="e">
        <f t="shared" si="258"/>
        <v>#N/A</v>
      </c>
      <c r="K641">
        <f t="shared" si="259"/>
        <v>2025</v>
      </c>
      <c r="L641">
        <f t="shared" si="260"/>
        <v>3.6669999999999998</v>
      </c>
      <c r="M641" t="e">
        <f t="shared" si="261"/>
        <v>#N/A</v>
      </c>
      <c r="N641" t="e">
        <f t="shared" si="262"/>
        <v>#N/A</v>
      </c>
      <c r="O641">
        <f t="shared" si="263"/>
        <v>2.0006409999999999</v>
      </c>
      <c r="P641" t="str">
        <f>IF(OR($A641="",INDEX(games!$H:$H,ROW())=""),"",INDEX(games!$H:$H,ROW()))</f>
        <v/>
      </c>
      <c r="Q641" t="str">
        <f t="shared" si="264"/>
        <v/>
      </c>
      <c r="T641">
        <f t="shared" si="265"/>
        <v>2017</v>
      </c>
      <c r="U641">
        <f t="shared" si="266"/>
        <v>2026</v>
      </c>
      <c r="V641">
        <f t="shared" si="267"/>
        <v>9</v>
      </c>
      <c r="W641" t="str">
        <f>IF(TRIM(INDEX(connections!$A:$A,ROW()))="","",TRIM(INDEX(connections!$A:$A,ROW())))</f>
        <v>Slay the Spire</v>
      </c>
      <c r="X641" t="str">
        <f>IF($W641="","",TRIM(INDEX(connections!$B:$B,ROW())))</f>
        <v>Hive Blight</v>
      </c>
      <c r="Y641">
        <f t="shared" si="268"/>
        <v>735</v>
      </c>
      <c r="Z641">
        <f t="shared" si="269"/>
        <v>385</v>
      </c>
      <c r="AA641" t="str">
        <f t="shared" si="270"/>
        <v>Yes</v>
      </c>
      <c r="AB641" t="str">
        <f t="shared" si="271"/>
        <v/>
      </c>
      <c r="AC641" t="str">
        <f t="shared" si="272"/>
        <v/>
      </c>
      <c r="AD641">
        <f t="shared" si="273"/>
        <v>1</v>
      </c>
      <c r="AE641" t="str">
        <f t="shared" si="274"/>
        <v/>
      </c>
      <c r="AG641">
        <f t="shared" si="275"/>
        <v>2</v>
      </c>
      <c r="AH641" t="str">
        <f t="shared" si="276"/>
        <v/>
      </c>
      <c r="AI641" t="str">
        <f t="shared" si="277"/>
        <v/>
      </c>
      <c r="AJ641" t="str">
        <f t="shared" si="278"/>
        <v/>
      </c>
      <c r="AK641">
        <f t="shared" si="279"/>
        <v>2.0006409999999999</v>
      </c>
      <c r="AL641" t="str">
        <f>IF($A641="","",INDEX(games!$J:$J,ROW())&amp;"")</f>
        <v>https://store.steampowered.com/app/3509430/Replicat/?curator_clanid=45876201</v>
      </c>
    </row>
    <row r="642" spans="1:38" x14ac:dyDescent="0.25">
      <c r="A642" t="str">
        <f>IF(TRIM(INDEX(games!$A:$A,ROW()))="","",TRIM(INDEX(games!$A:$A,ROW())))</f>
        <v>Return to Abyss</v>
      </c>
      <c r="B642">
        <f>IF(OR($A642="",INDEX(games!$B:$B,ROW())=""),"",INDEX(games!$B:$B,ROW()))</f>
        <v>2023</v>
      </c>
      <c r="C642" t="str">
        <f>IF(OR($A642="",INDEX(games!$C:$C,ROW())=""),"",INDEX(games!$C:$C,ROW()))</f>
        <v>Action</v>
      </c>
      <c r="D642">
        <f t="shared" ref="D642:D705" si="280">IF($A642="","",COUNTIF($W$2:$W$2500,$A642)+COUNTIF($X$2:$X$2500,$A642))</f>
        <v>1</v>
      </c>
      <c r="E642">
        <f t="shared" ref="E642:E705" si="281">IF($A642="","",IFERROR(MATCH($C642,$R$2:$R$5,0),0))</f>
        <v>1</v>
      </c>
      <c r="F642">
        <f t="shared" ref="F642:F705" si="282">IF($A642="","",MOD(ROW(),34))</f>
        <v>30</v>
      </c>
      <c r="G642">
        <f t="shared" ref="G642:G705" si="283">IF($A642="",NA(),IF($C642="Action",$B642,NA()))</f>
        <v>2023</v>
      </c>
      <c r="H642">
        <f t="shared" ref="H642:H705" si="284">IF($A642="",NA(),IF($C642="Action",1+$F642*0.023,NA()))</f>
        <v>1.69</v>
      </c>
      <c r="I642" t="e">
        <f t="shared" ref="I642:I705" si="285">IF($A642="",NA(),IF($C642="Strategy",$B642,NA()))</f>
        <v>#N/A</v>
      </c>
      <c r="J642" t="e">
        <f t="shared" ref="J642:J705" si="286">IF($A642="",NA(),IF($C642="Strategy",2+$F642*0.023,NA()))</f>
        <v>#N/A</v>
      </c>
      <c r="K642" t="e">
        <f t="shared" ref="K642:K705" si="287">IF($A642="",NA(),IF($C642="Deckbuilder",$B642,NA()))</f>
        <v>#N/A</v>
      </c>
      <c r="L642" t="e">
        <f t="shared" ref="L642:L705" si="288">IF($A642="",NA(),IF($C642="Deckbuilder",3+$F642*0.023,NA()))</f>
        <v>#N/A</v>
      </c>
      <c r="M642" t="e">
        <f t="shared" ref="M642:M705" si="289">IF($A642="",NA(),IF($C642="Traditional",$B642,NA()))</f>
        <v>#N/A</v>
      </c>
      <c r="N642" t="e">
        <f t="shared" ref="N642:N705" si="290">IF($A642="",NA(),IF($C642="Traditional",4+$F642*0.023,NA()))</f>
        <v>#N/A</v>
      </c>
      <c r="O642">
        <f t="shared" ref="O642:O705" si="291">IF($A642="","",$D642+ROW()/1000000)</f>
        <v>1.000642</v>
      </c>
      <c r="P642" t="str">
        <f>IF(OR($A642="",INDEX(games!$H:$H,ROW())=""),"",INDEX(games!$H:$H,ROW()))</f>
        <v>Yes</v>
      </c>
      <c r="Q642">
        <f t="shared" ref="Q642:Q705" si="292">IF(OR($A642="",$P642&lt;&gt;"Yes"),"",$D642+ROW()/1000000)</f>
        <v>1.000642</v>
      </c>
      <c r="T642">
        <f t="shared" ref="T642:T705" si="293">IF($Y642="","",INDEX($B$2:$B$1500,$Y642))</f>
        <v>2019</v>
      </c>
      <c r="U642">
        <f t="shared" ref="U642:U705" si="294">IF($Z642="","",INDEX($B$2:$B$1500,$Z642))</f>
        <v>2023</v>
      </c>
      <c r="V642">
        <f t="shared" ref="V642:V705" si="295">IF(OR($T642="",$U642=""),"",$U642-$T642)</f>
        <v>4</v>
      </c>
      <c r="W642" t="str">
        <f>IF(TRIM(INDEX(connections!$A:$A,ROW()))="","",TRIM(INDEX(connections!$A:$A,ROW())))</f>
        <v>Magic Survival</v>
      </c>
      <c r="X642" t="str">
        <f>IF($W642="","",TRIM(INDEX(connections!$B:$B,ROW())))</f>
        <v>HoloCure: Save the Fans!</v>
      </c>
      <c r="Y642">
        <f t="shared" ref="Y642:Y705" si="296">IF($W642="","",IFERROR(MATCH($W642,$A$2:$A$1500,0),""))</f>
        <v>466</v>
      </c>
      <c r="Z642">
        <f t="shared" ref="Z642:Z705" si="297">IF($X642="","",IFERROR(MATCH($X642,$A$2:$A$1500,0),""))</f>
        <v>386</v>
      </c>
      <c r="AA642" t="str">
        <f t="shared" ref="AA642:AA705" si="298">IF($Y642="","",INDEX($P$2:$P$1500,$Y642))</f>
        <v/>
      </c>
      <c r="AB642" t="str">
        <f t="shared" ref="AB642:AB705" si="299">IF($Z642="","",INDEX($P$2:$P$1500,$Z642))</f>
        <v>Yes</v>
      </c>
      <c r="AC642" t="str">
        <f t="shared" ref="AC642:AC705" si="300">IF(AND($AA642="Yes",$AB642="Yes"),1,"")</f>
        <v/>
      </c>
      <c r="AD642">
        <f t="shared" ref="AD642:AD705" si="301">IF(OR($Y642="",$Z642=""),"",IF(INDEX($C$2:$C$1500,$Y642)=INDEX($C$2:$C$1500,$Z642),0,1))</f>
        <v>0</v>
      </c>
      <c r="AE642" t="str">
        <f t="shared" ref="AE642:AE705" si="302">IF($AC642&lt;&gt;1,"",IF(AND(INDEX($AG$2:$AG$1500,$Y642)=1,INDEX($AG$2:$AG$1500,$Z642)=1),1,""))</f>
        <v/>
      </c>
      <c r="AG642">
        <f t="shared" ref="AG642:AG705" si="303">IF($A642="","",COUNTIFS($W$2:$W$2500,$A642,$AB$2:$AB$2500,"Yes")+COUNTIFS($X$2:$X$2500,$A642,$AA$2:$AA$2500,"Yes"))</f>
        <v>1</v>
      </c>
      <c r="AH642" t="str">
        <f t="shared" ref="AH642:AH705" si="304">IF(OR($P642&lt;&gt;"Yes",N($AG642)=0),"",IF(AND($AG642=1,COUNTIFS($W$2:$W$2500,$A642,$AE$2:$AE$2500,1)+COUNTIFS($X$2:$X$2500,$A642,$AE$2:$AE$2500,1)&gt;0),"","Yes"))</f>
        <v>Yes</v>
      </c>
      <c r="AI642">
        <f t="shared" ref="AI642:AI705" si="305">IF($AH642="Yes",$AG642,"")</f>
        <v>1</v>
      </c>
      <c r="AJ642">
        <f t="shared" ref="AJ642:AJ705" si="306">IF($AI642="","",$AI642+ROW()/1000000)</f>
        <v>1.000642</v>
      </c>
      <c r="AK642" t="str">
        <f t="shared" ref="AK642:AK705" si="307">IF(OR($A642="",$P642="Yes",N($AG642)=0),"",$AG642+ROW()/1000000)</f>
        <v/>
      </c>
      <c r="AL642" t="str">
        <f>IF($A642="","",INDEX(games!$J:$J,ROW())&amp;"")</f>
        <v>https://store.steampowered.com/app/2185780/Return_to_abyss/</v>
      </c>
    </row>
    <row r="643" spans="1:38" x14ac:dyDescent="0.25">
      <c r="A643" t="str">
        <f>IF(TRIM(INDEX(games!$A:$A,ROW()))="","",TRIM(INDEX(games!$A:$A,ROW())))</f>
        <v>Returnal</v>
      </c>
      <c r="B643">
        <f>IF(OR($A643="",INDEX(games!$B:$B,ROW())=""),"",INDEX(games!$B:$B,ROW()))</f>
        <v>2023</v>
      </c>
      <c r="C643" t="str">
        <f>IF(OR($A643="",INDEX(games!$C:$C,ROW())=""),"",INDEX(games!$C:$C,ROW()))</f>
        <v>Action</v>
      </c>
      <c r="D643">
        <f t="shared" si="280"/>
        <v>5</v>
      </c>
      <c r="E643">
        <f t="shared" si="281"/>
        <v>1</v>
      </c>
      <c r="F643">
        <f t="shared" si="282"/>
        <v>31</v>
      </c>
      <c r="G643">
        <f t="shared" si="283"/>
        <v>2023</v>
      </c>
      <c r="H643">
        <f t="shared" si="284"/>
        <v>1.7130000000000001</v>
      </c>
      <c r="I643" t="e">
        <f t="shared" si="285"/>
        <v>#N/A</v>
      </c>
      <c r="J643" t="e">
        <f t="shared" si="286"/>
        <v>#N/A</v>
      </c>
      <c r="K643" t="e">
        <f t="shared" si="287"/>
        <v>#N/A</v>
      </c>
      <c r="L643" t="e">
        <f t="shared" si="288"/>
        <v>#N/A</v>
      </c>
      <c r="M643" t="e">
        <f t="shared" si="289"/>
        <v>#N/A</v>
      </c>
      <c r="N643" t="e">
        <f t="shared" si="290"/>
        <v>#N/A</v>
      </c>
      <c r="O643">
        <f t="shared" si="291"/>
        <v>5.0006430000000002</v>
      </c>
      <c r="P643" t="str">
        <f>IF(OR($A643="",INDEX(games!$H:$H,ROW())=""),"",INDEX(games!$H:$H,ROW()))</f>
        <v>Yes</v>
      </c>
      <c r="Q643">
        <f t="shared" si="292"/>
        <v>5.0006430000000002</v>
      </c>
      <c r="T643">
        <f t="shared" si="293"/>
        <v>2021</v>
      </c>
      <c r="U643">
        <f t="shared" si="294"/>
        <v>2023</v>
      </c>
      <c r="V643">
        <f t="shared" si="295"/>
        <v>2</v>
      </c>
      <c r="W643" t="str">
        <f>IF(TRIM(INDEX(connections!$A:$A,ROW()))="","",TRIM(INDEX(connections!$A:$A,ROW())))</f>
        <v>Vampire Survivors</v>
      </c>
      <c r="X643" t="str">
        <f>IF($W643="","",TRIM(INDEX(connections!$B:$B,ROW())))</f>
        <v>HoloCure: Save the Fans!</v>
      </c>
      <c r="Y643">
        <f t="shared" si="296"/>
        <v>898</v>
      </c>
      <c r="Z643">
        <f t="shared" si="297"/>
        <v>386</v>
      </c>
      <c r="AA643" t="str">
        <f t="shared" si="298"/>
        <v>Yes</v>
      </c>
      <c r="AB643" t="str">
        <f t="shared" si="299"/>
        <v>Yes</v>
      </c>
      <c r="AC643">
        <f t="shared" si="300"/>
        <v>1</v>
      </c>
      <c r="AD643">
        <f t="shared" si="301"/>
        <v>0</v>
      </c>
      <c r="AE643" t="str">
        <f t="shared" si="302"/>
        <v/>
      </c>
      <c r="AG643">
        <f t="shared" si="303"/>
        <v>1</v>
      </c>
      <c r="AH643" t="str">
        <f t="shared" si="304"/>
        <v>Yes</v>
      </c>
      <c r="AI643">
        <f t="shared" si="305"/>
        <v>1</v>
      </c>
      <c r="AJ643">
        <f t="shared" si="306"/>
        <v>1.0006429999999999</v>
      </c>
      <c r="AK643" t="str">
        <f t="shared" si="307"/>
        <v/>
      </c>
      <c r="AL643" t="str">
        <f>IF($A643="","",INDEX(games!$J:$J,ROW())&amp;"")</f>
        <v>https://store.steampowered.com/app/1649240/Returnal/</v>
      </c>
    </row>
    <row r="644" spans="1:38" x14ac:dyDescent="0.25">
      <c r="A644" t="str">
        <f>IF(TRIM(INDEX(games!$A:$A,ROW()))="","",TRIM(INDEX(games!$A:$A,ROW())))</f>
        <v>Revita</v>
      </c>
      <c r="B644">
        <f>IF(OR($A644="",INDEX(games!$B:$B,ROW())=""),"",INDEX(games!$B:$B,ROW()))</f>
        <v>2021</v>
      </c>
      <c r="C644" t="str">
        <f>IF(OR($A644="",INDEX(games!$C:$C,ROW())=""),"",INDEX(games!$C:$C,ROW()))</f>
        <v>Action</v>
      </c>
      <c r="D644">
        <f t="shared" si="280"/>
        <v>2</v>
      </c>
      <c r="E644">
        <f t="shared" si="281"/>
        <v>1</v>
      </c>
      <c r="F644">
        <f t="shared" si="282"/>
        <v>32</v>
      </c>
      <c r="G644">
        <f t="shared" si="283"/>
        <v>2021</v>
      </c>
      <c r="H644">
        <f t="shared" si="284"/>
        <v>1.736</v>
      </c>
      <c r="I644" t="e">
        <f t="shared" si="285"/>
        <v>#N/A</v>
      </c>
      <c r="J644" t="e">
        <f t="shared" si="286"/>
        <v>#N/A</v>
      </c>
      <c r="K644" t="e">
        <f t="shared" si="287"/>
        <v>#N/A</v>
      </c>
      <c r="L644" t="e">
        <f t="shared" si="288"/>
        <v>#N/A</v>
      </c>
      <c r="M644" t="e">
        <f t="shared" si="289"/>
        <v>#N/A</v>
      </c>
      <c r="N644" t="e">
        <f t="shared" si="290"/>
        <v>#N/A</v>
      </c>
      <c r="O644">
        <f t="shared" si="291"/>
        <v>2.0006439999999999</v>
      </c>
      <c r="P644" t="str">
        <f>IF(OR($A644="",INDEX(games!$H:$H,ROW())=""),"",INDEX(games!$H:$H,ROW()))</f>
        <v>Yes</v>
      </c>
      <c r="Q644">
        <f t="shared" si="292"/>
        <v>2.0006439999999999</v>
      </c>
      <c r="T644">
        <f t="shared" si="293"/>
        <v>1993</v>
      </c>
      <c r="U644">
        <f t="shared" si="294"/>
        <v>2026</v>
      </c>
      <c r="V644">
        <f t="shared" si="295"/>
        <v>33</v>
      </c>
      <c r="W644" t="str">
        <f>IF(TRIM(INDEX(connections!$A:$A,ROW()))="","",TRIM(INDEX(connections!$A:$A,ROW())))</f>
        <v>Torneko's Great Adventure: Mystery Dungeon</v>
      </c>
      <c r="X644" t="str">
        <f>IF($W644="","",TRIM(INDEX(connections!$B:$B,ROW())))</f>
        <v>HoloDungeon: Koyori vs HollowLive in Honsha Tower</v>
      </c>
      <c r="Y644">
        <f t="shared" si="296"/>
        <v>863</v>
      </c>
      <c r="Z644">
        <f t="shared" si="297"/>
        <v>387</v>
      </c>
      <c r="AA644" t="str">
        <f t="shared" si="298"/>
        <v>Yes</v>
      </c>
      <c r="AB644" t="str">
        <f t="shared" si="299"/>
        <v/>
      </c>
      <c r="AC644" t="str">
        <f t="shared" si="300"/>
        <v/>
      </c>
      <c r="AD644">
        <f t="shared" si="301"/>
        <v>0</v>
      </c>
      <c r="AE644" t="str">
        <f t="shared" si="302"/>
        <v/>
      </c>
      <c r="AG644">
        <f t="shared" si="303"/>
        <v>2</v>
      </c>
      <c r="AH644" t="str">
        <f t="shared" si="304"/>
        <v>Yes</v>
      </c>
      <c r="AI644">
        <f t="shared" si="305"/>
        <v>2</v>
      </c>
      <c r="AJ644">
        <f t="shared" si="306"/>
        <v>2.0006439999999999</v>
      </c>
      <c r="AK644" t="str">
        <f t="shared" si="307"/>
        <v/>
      </c>
      <c r="AL644" t="str">
        <f>IF($A644="","",INDEX(games!$J:$J,ROW())&amp;"")</f>
        <v>https://store.steampowered.com/app/1175460/Revita/</v>
      </c>
    </row>
    <row r="645" spans="1:38" x14ac:dyDescent="0.25">
      <c r="A645" t="str">
        <f>IF(TRIM(INDEX(games!$A:$A,ROW()))="","",TRIM(INDEX(games!$A:$A,ROW())))</f>
        <v>Rhythm Witch: Beat Death</v>
      </c>
      <c r="B645">
        <f>IF(OR($A645="",INDEX(games!$B:$B,ROW())=""),"",INDEX(games!$B:$B,ROW()))</f>
        <v>2025</v>
      </c>
      <c r="C645" t="str">
        <f>IF(OR($A645="",INDEX(games!$C:$C,ROW())=""),"",INDEX(games!$C:$C,ROW()))</f>
        <v>Action</v>
      </c>
      <c r="D645">
        <f t="shared" si="280"/>
        <v>2</v>
      </c>
      <c r="E645">
        <f t="shared" si="281"/>
        <v>1</v>
      </c>
      <c r="F645">
        <f t="shared" si="282"/>
        <v>33</v>
      </c>
      <c r="G645">
        <f t="shared" si="283"/>
        <v>2025</v>
      </c>
      <c r="H645">
        <f t="shared" si="284"/>
        <v>1.7589999999999999</v>
      </c>
      <c r="I645" t="e">
        <f t="shared" si="285"/>
        <v>#N/A</v>
      </c>
      <c r="J645" t="e">
        <f t="shared" si="286"/>
        <v>#N/A</v>
      </c>
      <c r="K645" t="e">
        <f t="shared" si="287"/>
        <v>#N/A</v>
      </c>
      <c r="L645" t="e">
        <f t="shared" si="288"/>
        <v>#N/A</v>
      </c>
      <c r="M645" t="e">
        <f t="shared" si="289"/>
        <v>#N/A</v>
      </c>
      <c r="N645" t="e">
        <f t="shared" si="290"/>
        <v>#N/A</v>
      </c>
      <c r="O645">
        <f t="shared" si="291"/>
        <v>2.000645</v>
      </c>
      <c r="P645" t="str">
        <f>IF(OR($A645="",INDEX(games!$H:$H,ROW())=""),"",INDEX(games!$H:$H,ROW()))</f>
        <v>Yes</v>
      </c>
      <c r="Q645">
        <f t="shared" si="292"/>
        <v>2.000645</v>
      </c>
      <c r="T645">
        <f t="shared" si="293"/>
        <v>1995</v>
      </c>
      <c r="U645">
        <f t="shared" si="294"/>
        <v>2025</v>
      </c>
      <c r="V645">
        <f t="shared" si="295"/>
        <v>30</v>
      </c>
      <c r="W645" t="str">
        <f>IF(TRIM(INDEX(connections!$A:$A,ROW()))="","",TRIM(INDEX(connections!$A:$A,ROW())))</f>
        <v>Mystery Dungeon 2: Shiren the Wanderer</v>
      </c>
      <c r="X645" t="str">
        <f>IF($W645="","",TRIM(INDEX(connections!$B:$B,ROW())))</f>
        <v>House of Necrosis</v>
      </c>
      <c r="Y645">
        <f t="shared" si="296"/>
        <v>521</v>
      </c>
      <c r="Z645">
        <f t="shared" si="297"/>
        <v>389</v>
      </c>
      <c r="AA645" t="str">
        <f t="shared" si="298"/>
        <v>Yes</v>
      </c>
      <c r="AB645" t="str">
        <f t="shared" si="299"/>
        <v/>
      </c>
      <c r="AC645" t="str">
        <f t="shared" si="300"/>
        <v/>
      </c>
      <c r="AD645">
        <f t="shared" si="301"/>
        <v>0</v>
      </c>
      <c r="AE645" t="str">
        <f t="shared" si="302"/>
        <v/>
      </c>
      <c r="AG645">
        <f t="shared" si="303"/>
        <v>2</v>
      </c>
      <c r="AH645" t="str">
        <f t="shared" si="304"/>
        <v>Yes</v>
      </c>
      <c r="AI645">
        <f t="shared" si="305"/>
        <v>2</v>
      </c>
      <c r="AJ645">
        <f t="shared" si="306"/>
        <v>2.000645</v>
      </c>
      <c r="AK645" t="str">
        <f t="shared" si="307"/>
        <v/>
      </c>
      <c r="AL645" t="str">
        <f>IF($A645="","",INDEX(games!$J:$J,ROW())&amp;"")</f>
        <v>https://store.steampowered.com/app/2951580/Rhythm_Witch_Beat_Death/</v>
      </c>
    </row>
    <row r="646" spans="1:38" x14ac:dyDescent="0.25">
      <c r="A646" t="str">
        <f>IF(TRIM(INDEX(games!$A:$A,ROW()))="","",TRIM(INDEX(games!$A:$A,ROW())))</f>
        <v>Rift Wizard</v>
      </c>
      <c r="B646">
        <f>IF(OR($A646="",INDEX(games!$B:$B,ROW())=""),"",INDEX(games!$B:$B,ROW()))</f>
        <v>2020</v>
      </c>
      <c r="C646" t="str">
        <f>IF(OR($A646="",INDEX(games!$C:$C,ROW())=""),"",INDEX(games!$C:$C,ROW()))</f>
        <v>Traditional</v>
      </c>
      <c r="D646">
        <f t="shared" si="280"/>
        <v>8</v>
      </c>
      <c r="E646">
        <f t="shared" si="281"/>
        <v>4</v>
      </c>
      <c r="F646">
        <f t="shared" si="282"/>
        <v>0</v>
      </c>
      <c r="G646" t="e">
        <f t="shared" si="283"/>
        <v>#N/A</v>
      </c>
      <c r="H646" t="e">
        <f t="shared" si="284"/>
        <v>#N/A</v>
      </c>
      <c r="I646" t="e">
        <f t="shared" si="285"/>
        <v>#N/A</v>
      </c>
      <c r="J646" t="e">
        <f t="shared" si="286"/>
        <v>#N/A</v>
      </c>
      <c r="K646" t="e">
        <f t="shared" si="287"/>
        <v>#N/A</v>
      </c>
      <c r="L646" t="e">
        <f t="shared" si="288"/>
        <v>#N/A</v>
      </c>
      <c r="M646">
        <f t="shared" si="289"/>
        <v>2020</v>
      </c>
      <c r="N646">
        <f t="shared" si="290"/>
        <v>4</v>
      </c>
      <c r="O646">
        <f t="shared" si="291"/>
        <v>8.0006459999999997</v>
      </c>
      <c r="P646" t="str">
        <f>IF(OR($A646="",INDEX(games!$H:$H,ROW())=""),"",INDEX(games!$H:$H,ROW()))</f>
        <v>Yes</v>
      </c>
      <c r="Q646">
        <f t="shared" si="292"/>
        <v>8.0006459999999997</v>
      </c>
      <c r="T646">
        <f t="shared" si="293"/>
        <v>1993</v>
      </c>
      <c r="U646">
        <f t="shared" si="294"/>
        <v>2025</v>
      </c>
      <c r="V646">
        <f t="shared" si="295"/>
        <v>32</v>
      </c>
      <c r="W646" t="str">
        <f>IF(TRIM(INDEX(connections!$A:$A,ROW()))="","",TRIM(INDEX(connections!$A:$A,ROW())))</f>
        <v>Torneko's Great Adventure: Mystery Dungeon</v>
      </c>
      <c r="X646" t="str">
        <f>IF($W646="","",TRIM(INDEX(connections!$B:$B,ROW())))</f>
        <v>House of Necrosis</v>
      </c>
      <c r="Y646">
        <f t="shared" si="296"/>
        <v>863</v>
      </c>
      <c r="Z646">
        <f t="shared" si="297"/>
        <v>389</v>
      </c>
      <c r="AA646" t="str">
        <f t="shared" si="298"/>
        <v>Yes</v>
      </c>
      <c r="AB646" t="str">
        <f t="shared" si="299"/>
        <v/>
      </c>
      <c r="AC646" t="str">
        <f t="shared" si="300"/>
        <v/>
      </c>
      <c r="AD646">
        <f t="shared" si="301"/>
        <v>0</v>
      </c>
      <c r="AE646" t="str">
        <f t="shared" si="302"/>
        <v/>
      </c>
      <c r="AG646">
        <f t="shared" si="303"/>
        <v>7</v>
      </c>
      <c r="AH646" t="str">
        <f t="shared" si="304"/>
        <v>Yes</v>
      </c>
      <c r="AI646">
        <f t="shared" si="305"/>
        <v>7</v>
      </c>
      <c r="AJ646">
        <f t="shared" si="306"/>
        <v>7.0006459999999997</v>
      </c>
      <c r="AK646" t="str">
        <f t="shared" si="307"/>
        <v/>
      </c>
      <c r="AL646" t="str">
        <f>IF($A646="","",INDEX(games!$J:$J,ROW())&amp;"")</f>
        <v>https://store.steampowered.com/app/1271280/Rift_Wizard/</v>
      </c>
    </row>
    <row r="647" spans="1:38" x14ac:dyDescent="0.25">
      <c r="A647" t="str">
        <f>IF(TRIM(INDEX(games!$A:$A,ROW()))="","",TRIM(INDEX(games!$A:$A,ROW())))</f>
        <v>Rift Wizard 2</v>
      </c>
      <c r="B647">
        <f>IF(OR($A647="",INDEX(games!$B:$B,ROW())=""),"",INDEX(games!$B:$B,ROW()))</f>
        <v>2024</v>
      </c>
      <c r="C647" t="str">
        <f>IF(OR($A647="",INDEX(games!$C:$C,ROW())=""),"",INDEX(games!$C:$C,ROW()))</f>
        <v>Traditional</v>
      </c>
      <c r="D647">
        <f t="shared" si="280"/>
        <v>2</v>
      </c>
      <c r="E647">
        <f t="shared" si="281"/>
        <v>4</v>
      </c>
      <c r="F647">
        <f t="shared" si="282"/>
        <v>1</v>
      </c>
      <c r="G647" t="e">
        <f t="shared" si="283"/>
        <v>#N/A</v>
      </c>
      <c r="H647" t="e">
        <f t="shared" si="284"/>
        <v>#N/A</v>
      </c>
      <c r="I647" t="e">
        <f t="shared" si="285"/>
        <v>#N/A</v>
      </c>
      <c r="J647" t="e">
        <f t="shared" si="286"/>
        <v>#N/A</v>
      </c>
      <c r="K647" t="e">
        <f t="shared" si="287"/>
        <v>#N/A</v>
      </c>
      <c r="L647" t="e">
        <f t="shared" si="288"/>
        <v>#N/A</v>
      </c>
      <c r="M647">
        <f t="shared" si="289"/>
        <v>2024</v>
      </c>
      <c r="N647">
        <f t="shared" si="290"/>
        <v>4.0229999999999997</v>
      </c>
      <c r="O647">
        <f t="shared" si="291"/>
        <v>2.0006469999999998</v>
      </c>
      <c r="P647" t="str">
        <f>IF(OR($A647="",INDEX(games!$H:$H,ROW())=""),"",INDEX(games!$H:$H,ROW()))</f>
        <v>Yes</v>
      </c>
      <c r="Q647">
        <f t="shared" si="292"/>
        <v>2.0006469999999998</v>
      </c>
      <c r="T647">
        <f t="shared" si="293"/>
        <v>2023</v>
      </c>
      <c r="U647">
        <f t="shared" si="294"/>
        <v>2026</v>
      </c>
      <c r="V647">
        <f t="shared" si="295"/>
        <v>3</v>
      </c>
      <c r="W647" t="str">
        <f>IF(TRIM(INDEX(connections!$A:$A,ROW()))="","",TRIM(INDEX(connections!$A:$A,ROW())))</f>
        <v>Balatro</v>
      </c>
      <c r="X647" t="str">
        <f>IF($W647="","",TRIM(INDEX(connections!$B:$B,ROW())))</f>
        <v>How Many Dudes?</v>
      </c>
      <c r="Y647">
        <f t="shared" si="296"/>
        <v>55</v>
      </c>
      <c r="Z647">
        <f t="shared" si="297"/>
        <v>390</v>
      </c>
      <c r="AA647" t="str">
        <f t="shared" si="298"/>
        <v>Yes</v>
      </c>
      <c r="AB647" t="str">
        <f t="shared" si="299"/>
        <v/>
      </c>
      <c r="AC647" t="str">
        <f t="shared" si="300"/>
        <v/>
      </c>
      <c r="AD647">
        <f t="shared" si="301"/>
        <v>1</v>
      </c>
      <c r="AE647" t="str">
        <f t="shared" si="302"/>
        <v/>
      </c>
      <c r="AG647">
        <f t="shared" si="303"/>
        <v>1</v>
      </c>
      <c r="AH647" t="str">
        <f t="shared" si="304"/>
        <v>Yes</v>
      </c>
      <c r="AI647">
        <f t="shared" si="305"/>
        <v>1</v>
      </c>
      <c r="AJ647">
        <f t="shared" si="306"/>
        <v>1.0006470000000001</v>
      </c>
      <c r="AK647" t="str">
        <f t="shared" si="307"/>
        <v/>
      </c>
      <c r="AL647" t="str">
        <f>IF($A647="","",INDEX(games!$J:$J,ROW())&amp;"")</f>
        <v>https://store.steampowered.com/app/2058570/Rift_Wizard_2/</v>
      </c>
    </row>
    <row r="648" spans="1:38" x14ac:dyDescent="0.25">
      <c r="A648" t="str">
        <f>IF(TRIM(INDEX(games!$A:$A,ROW()))="","",TRIM(INDEX(games!$A:$A,ROW())))</f>
        <v>Rift Wizard 3</v>
      </c>
      <c r="B648">
        <f>IF(OR($A648="",INDEX(games!$B:$B,ROW())=""),"",INDEX(games!$B:$B,ROW()))</f>
        <v>2026</v>
      </c>
      <c r="C648" t="str">
        <f>IF(OR($A648="",INDEX(games!$C:$C,ROW())=""),"",INDEX(games!$C:$C,ROW()))</f>
        <v>Traditional</v>
      </c>
      <c r="D648">
        <f t="shared" si="280"/>
        <v>1</v>
      </c>
      <c r="E648">
        <f t="shared" si="281"/>
        <v>4</v>
      </c>
      <c r="F648">
        <f t="shared" si="282"/>
        <v>2</v>
      </c>
      <c r="G648" t="e">
        <f t="shared" si="283"/>
        <v>#N/A</v>
      </c>
      <c r="H648" t="e">
        <f t="shared" si="284"/>
        <v>#N/A</v>
      </c>
      <c r="I648" t="e">
        <f t="shared" si="285"/>
        <v>#N/A</v>
      </c>
      <c r="J648" t="e">
        <f t="shared" si="286"/>
        <v>#N/A</v>
      </c>
      <c r="K648" t="e">
        <f t="shared" si="287"/>
        <v>#N/A</v>
      </c>
      <c r="L648" t="e">
        <f t="shared" si="288"/>
        <v>#N/A</v>
      </c>
      <c r="M648">
        <f t="shared" si="289"/>
        <v>2026</v>
      </c>
      <c r="N648">
        <f t="shared" si="290"/>
        <v>4.0460000000000003</v>
      </c>
      <c r="O648">
        <f t="shared" si="291"/>
        <v>1.000648</v>
      </c>
      <c r="P648" t="str">
        <f>IF(OR($A648="",INDEX(games!$H:$H,ROW())=""),"",INDEX(games!$H:$H,ROW()))</f>
        <v/>
      </c>
      <c r="Q648" t="str">
        <f t="shared" si="292"/>
        <v/>
      </c>
      <c r="T648">
        <f t="shared" si="293"/>
        <v>2022</v>
      </c>
      <c r="U648">
        <f t="shared" si="294"/>
        <v>2026</v>
      </c>
      <c r="V648">
        <f t="shared" si="295"/>
        <v>4</v>
      </c>
      <c r="W648" t="str">
        <f>IF(TRIM(INDEX(connections!$A:$A,ROW()))="","",TRIM(INDEX(connections!$A:$A,ROW())))</f>
        <v>Brotato</v>
      </c>
      <c r="X648" t="str">
        <f>IF($W648="","",TRIM(INDEX(connections!$B:$B,ROW())))</f>
        <v>How Many Dudes?</v>
      </c>
      <c r="Y648">
        <f t="shared" si="296"/>
        <v>101</v>
      </c>
      <c r="Z648">
        <f t="shared" si="297"/>
        <v>390</v>
      </c>
      <c r="AA648" t="str">
        <f t="shared" si="298"/>
        <v>Yes</v>
      </c>
      <c r="AB648" t="str">
        <f t="shared" si="299"/>
        <v/>
      </c>
      <c r="AC648" t="str">
        <f t="shared" si="300"/>
        <v/>
      </c>
      <c r="AD648">
        <f t="shared" si="301"/>
        <v>0</v>
      </c>
      <c r="AE648" t="str">
        <f t="shared" si="302"/>
        <v/>
      </c>
      <c r="AG648">
        <f t="shared" si="303"/>
        <v>1</v>
      </c>
      <c r="AH648" t="str">
        <f t="shared" si="304"/>
        <v/>
      </c>
      <c r="AI648" t="str">
        <f t="shared" si="305"/>
        <v/>
      </c>
      <c r="AJ648" t="str">
        <f t="shared" si="306"/>
        <v/>
      </c>
      <c r="AK648">
        <f t="shared" si="307"/>
        <v>1.000648</v>
      </c>
      <c r="AL648" t="str">
        <f>IF($A648="","",INDEX(games!$J:$J,ROW())&amp;"")</f>
        <v>https://store.steampowered.com/app/4366330/Rift_Wizard_3/</v>
      </c>
    </row>
    <row r="649" spans="1:38" x14ac:dyDescent="0.25">
      <c r="A649" t="str">
        <f>IF(TRIM(INDEX(games!$A:$A,ROW()))="","",TRIM(INDEX(games!$A:$A,ROW())))</f>
        <v>Rig Riot</v>
      </c>
      <c r="B649">
        <f>IF(OR($A649="",INDEX(games!$B:$B,ROW())=""),"",INDEX(games!$B:$B,ROW()))</f>
        <v>2026</v>
      </c>
      <c r="C649" t="str">
        <f>IF(OR($A649="",INDEX(games!$C:$C,ROW())=""),"",INDEX(games!$C:$C,ROW()))</f>
        <v>Action</v>
      </c>
      <c r="D649">
        <f t="shared" si="280"/>
        <v>2</v>
      </c>
      <c r="E649">
        <f t="shared" si="281"/>
        <v>1</v>
      </c>
      <c r="F649">
        <f t="shared" si="282"/>
        <v>3</v>
      </c>
      <c r="G649">
        <f t="shared" si="283"/>
        <v>2026</v>
      </c>
      <c r="H649">
        <f t="shared" si="284"/>
        <v>1.069</v>
      </c>
      <c r="I649" t="e">
        <f t="shared" si="285"/>
        <v>#N/A</v>
      </c>
      <c r="J649" t="e">
        <f t="shared" si="286"/>
        <v>#N/A</v>
      </c>
      <c r="K649" t="e">
        <f t="shared" si="287"/>
        <v>#N/A</v>
      </c>
      <c r="L649" t="e">
        <f t="shared" si="288"/>
        <v>#N/A</v>
      </c>
      <c r="M649" t="e">
        <f t="shared" si="289"/>
        <v>#N/A</v>
      </c>
      <c r="N649" t="e">
        <f t="shared" si="290"/>
        <v>#N/A</v>
      </c>
      <c r="O649">
        <f t="shared" si="291"/>
        <v>2.0006490000000001</v>
      </c>
      <c r="P649" t="str">
        <f>IF(OR($A649="",INDEX(games!$H:$H,ROW())=""),"",INDEX(games!$H:$H,ROW()))</f>
        <v/>
      </c>
      <c r="Q649" t="str">
        <f t="shared" si="292"/>
        <v/>
      </c>
      <c r="T649">
        <f t="shared" si="293"/>
        <v>2023</v>
      </c>
      <c r="U649">
        <f t="shared" si="294"/>
        <v>2026</v>
      </c>
      <c r="V649">
        <f t="shared" si="295"/>
        <v>3</v>
      </c>
      <c r="W649" t="str">
        <f>IF(TRIM(INDEX(connections!$A:$A,ROW()))="","",TRIM(INDEX(connections!$A:$A,ROW())))</f>
        <v>Balatro</v>
      </c>
      <c r="X649" t="str">
        <f>IF($W649="","",TRIM(INDEX(connections!$B:$B,ROW())))</f>
        <v>Hungry Horrors</v>
      </c>
      <c r="Y649">
        <f t="shared" si="296"/>
        <v>55</v>
      </c>
      <c r="Z649">
        <f t="shared" si="297"/>
        <v>391</v>
      </c>
      <c r="AA649" t="str">
        <f t="shared" si="298"/>
        <v>Yes</v>
      </c>
      <c r="AB649" t="str">
        <f t="shared" si="299"/>
        <v/>
      </c>
      <c r="AC649" t="str">
        <f t="shared" si="300"/>
        <v/>
      </c>
      <c r="AD649">
        <f t="shared" si="301"/>
        <v>0</v>
      </c>
      <c r="AE649" t="str">
        <f t="shared" si="302"/>
        <v/>
      </c>
      <c r="AG649">
        <f t="shared" si="303"/>
        <v>2</v>
      </c>
      <c r="AH649" t="str">
        <f t="shared" si="304"/>
        <v/>
      </c>
      <c r="AI649" t="str">
        <f t="shared" si="305"/>
        <v/>
      </c>
      <c r="AJ649" t="str">
        <f t="shared" si="306"/>
        <v/>
      </c>
      <c r="AK649">
        <f t="shared" si="307"/>
        <v>2.0006490000000001</v>
      </c>
      <c r="AL649" t="str">
        <f>IF($A649="","",INDEX(games!$J:$J,ROW())&amp;"")</f>
        <v>https://store.steampowered.com/app/3180340/RIG_Riot/</v>
      </c>
    </row>
    <row r="650" spans="1:38" x14ac:dyDescent="0.25">
      <c r="A650" t="str">
        <f>IF(TRIM(INDEX(games!$A:$A,ROW()))="","",TRIM(INDEX(games!$A:$A,ROW())))</f>
        <v>Right and Down</v>
      </c>
      <c r="B650">
        <f>IF(OR($A650="",INDEX(games!$B:$B,ROW())=""),"",INDEX(games!$B:$B,ROW()))</f>
        <v>2022</v>
      </c>
      <c r="C650" t="str">
        <f>IF(OR($A650="",INDEX(games!$C:$C,ROW())=""),"",INDEX(games!$C:$C,ROW()))</f>
        <v>Deckbuilder</v>
      </c>
      <c r="D650">
        <f t="shared" si="280"/>
        <v>1</v>
      </c>
      <c r="E650">
        <f t="shared" si="281"/>
        <v>3</v>
      </c>
      <c r="F650">
        <f t="shared" si="282"/>
        <v>4</v>
      </c>
      <c r="G650" t="e">
        <f t="shared" si="283"/>
        <v>#N/A</v>
      </c>
      <c r="H650" t="e">
        <f t="shared" si="284"/>
        <v>#N/A</v>
      </c>
      <c r="I650" t="e">
        <f t="shared" si="285"/>
        <v>#N/A</v>
      </c>
      <c r="J650" t="e">
        <f t="shared" si="286"/>
        <v>#N/A</v>
      </c>
      <c r="K650">
        <f t="shared" si="287"/>
        <v>2022</v>
      </c>
      <c r="L650">
        <f t="shared" si="288"/>
        <v>3.0920000000000001</v>
      </c>
      <c r="M650" t="e">
        <f t="shared" si="289"/>
        <v>#N/A</v>
      </c>
      <c r="N650" t="e">
        <f t="shared" si="290"/>
        <v>#N/A</v>
      </c>
      <c r="O650">
        <f t="shared" si="291"/>
        <v>1.00065</v>
      </c>
      <c r="P650" t="str">
        <f>IF(OR($A650="",INDEX(games!$H:$H,ROW())=""),"",INDEX(games!$H:$H,ROW()))</f>
        <v>Yes</v>
      </c>
      <c r="Q650">
        <f t="shared" si="292"/>
        <v>1.00065</v>
      </c>
      <c r="T650">
        <f t="shared" si="293"/>
        <v>2014</v>
      </c>
      <c r="U650">
        <f t="shared" si="294"/>
        <v>2026</v>
      </c>
      <c r="V650">
        <f t="shared" si="295"/>
        <v>12</v>
      </c>
      <c r="W650" t="str">
        <f>IF(TRIM(INDEX(connections!$A:$A,ROW()))="","",TRIM(INDEX(connections!$A:$A,ROW())))</f>
        <v>Don't Starve Together</v>
      </c>
      <c r="X650" t="str">
        <f>IF($W650="","",TRIM(INDEX(connections!$B:$B,ROW())))</f>
        <v>Hungry Horrors</v>
      </c>
      <c r="Y650">
        <f t="shared" si="296"/>
        <v>240</v>
      </c>
      <c r="Z650">
        <f t="shared" si="297"/>
        <v>391</v>
      </c>
      <c r="AA650" t="str">
        <f t="shared" si="298"/>
        <v>Yes</v>
      </c>
      <c r="AB650" t="str">
        <f t="shared" si="299"/>
        <v/>
      </c>
      <c r="AC650" t="str">
        <f t="shared" si="300"/>
        <v/>
      </c>
      <c r="AD650">
        <f t="shared" si="301"/>
        <v>1</v>
      </c>
      <c r="AE650" t="str">
        <f t="shared" si="302"/>
        <v/>
      </c>
      <c r="AG650">
        <f t="shared" si="303"/>
        <v>1</v>
      </c>
      <c r="AH650" t="str">
        <f t="shared" si="304"/>
        <v>Yes</v>
      </c>
      <c r="AI650">
        <f t="shared" si="305"/>
        <v>1</v>
      </c>
      <c r="AJ650">
        <f t="shared" si="306"/>
        <v>1.00065</v>
      </c>
      <c r="AK650" t="str">
        <f t="shared" si="307"/>
        <v/>
      </c>
      <c r="AL650" t="str">
        <f>IF($A650="","",INDEX(games!$J:$J,ROW())&amp;"")</f>
        <v>https://store.steampowered.com/app/2008050/Right_and_Down/</v>
      </c>
    </row>
    <row r="651" spans="1:38" x14ac:dyDescent="0.25">
      <c r="A651" t="str">
        <f>IF(TRIM(INDEX(games!$A:$A,ROW()))="","",TRIM(INDEX(games!$A:$A,ROW())))</f>
        <v>Ring of Pain</v>
      </c>
      <c r="B651">
        <f>IF(OR($A651="",INDEX(games!$B:$B,ROW())=""),"",INDEX(games!$B:$B,ROW()))</f>
        <v>2020</v>
      </c>
      <c r="C651" t="str">
        <f>IF(OR($A651="",INDEX(games!$C:$C,ROW())=""),"",INDEX(games!$C:$C,ROW()))</f>
        <v>Strategy</v>
      </c>
      <c r="D651">
        <f t="shared" si="280"/>
        <v>2</v>
      </c>
      <c r="E651">
        <f t="shared" si="281"/>
        <v>2</v>
      </c>
      <c r="F651">
        <f t="shared" si="282"/>
        <v>5</v>
      </c>
      <c r="G651" t="e">
        <f t="shared" si="283"/>
        <v>#N/A</v>
      </c>
      <c r="H651" t="e">
        <f t="shared" si="284"/>
        <v>#N/A</v>
      </c>
      <c r="I651">
        <f t="shared" si="285"/>
        <v>2020</v>
      </c>
      <c r="J651">
        <f t="shared" si="286"/>
        <v>2.1150000000000002</v>
      </c>
      <c r="K651" t="e">
        <f t="shared" si="287"/>
        <v>#N/A</v>
      </c>
      <c r="L651" t="e">
        <f t="shared" si="288"/>
        <v>#N/A</v>
      </c>
      <c r="M651" t="e">
        <f t="shared" si="289"/>
        <v>#N/A</v>
      </c>
      <c r="N651" t="e">
        <f t="shared" si="290"/>
        <v>#N/A</v>
      </c>
      <c r="O651">
        <f t="shared" si="291"/>
        <v>2.000651</v>
      </c>
      <c r="P651" t="str">
        <f>IF(OR($A651="",INDEX(games!$H:$H,ROW())=""),"",INDEX(games!$H:$H,ROW()))</f>
        <v>Yes</v>
      </c>
      <c r="Q651">
        <f t="shared" si="292"/>
        <v>2.000651</v>
      </c>
      <c r="T651">
        <f t="shared" si="293"/>
        <v>2017</v>
      </c>
      <c r="U651">
        <f t="shared" si="294"/>
        <v>2026</v>
      </c>
      <c r="V651">
        <f t="shared" si="295"/>
        <v>9</v>
      </c>
      <c r="W651" t="str">
        <f>IF(TRIM(INDEX(connections!$A:$A,ROW()))="","",TRIM(INDEX(connections!$A:$A,ROW())))</f>
        <v>Slay the Spire</v>
      </c>
      <c r="X651" t="str">
        <f>IF($W651="","",TRIM(INDEX(connections!$B:$B,ROW())))</f>
        <v>Hungry Horrors</v>
      </c>
      <c r="Y651">
        <f t="shared" si="296"/>
        <v>735</v>
      </c>
      <c r="Z651">
        <f t="shared" si="297"/>
        <v>391</v>
      </c>
      <c r="AA651" t="str">
        <f t="shared" si="298"/>
        <v>Yes</v>
      </c>
      <c r="AB651" t="str">
        <f t="shared" si="299"/>
        <v/>
      </c>
      <c r="AC651" t="str">
        <f t="shared" si="300"/>
        <v/>
      </c>
      <c r="AD651">
        <f t="shared" si="301"/>
        <v>0</v>
      </c>
      <c r="AE651" t="str">
        <f t="shared" si="302"/>
        <v/>
      </c>
      <c r="AG651">
        <f t="shared" si="303"/>
        <v>1</v>
      </c>
      <c r="AH651" t="str">
        <f t="shared" si="304"/>
        <v>Yes</v>
      </c>
      <c r="AI651">
        <f t="shared" si="305"/>
        <v>1</v>
      </c>
      <c r="AJ651">
        <f t="shared" si="306"/>
        <v>1.000651</v>
      </c>
      <c r="AK651" t="str">
        <f t="shared" si="307"/>
        <v/>
      </c>
      <c r="AL651" t="str">
        <f>IF($A651="","",INDEX(games!$J:$J,ROW())&amp;"")</f>
        <v>https://store.steampowered.com/app/998740/Ring_of_Pain/</v>
      </c>
    </row>
    <row r="652" spans="1:38" x14ac:dyDescent="0.25">
      <c r="A652" t="str">
        <f>IF(TRIM(INDEX(games!$A:$A,ROW()))="","",TRIM(INDEX(games!$A:$A,ROW())))</f>
        <v>Ringer</v>
      </c>
      <c r="B652">
        <f>IF(OR($A652="",INDEX(games!$B:$B,ROW())=""),"",INDEX(games!$B:$B,ROW()))</f>
        <v>2025</v>
      </c>
      <c r="C652" t="str">
        <f>IF(OR($A652="",INDEX(games!$C:$C,ROW())=""),"",INDEX(games!$C:$C,ROW()))</f>
        <v>Deckbuilder</v>
      </c>
      <c r="D652">
        <f t="shared" si="280"/>
        <v>0</v>
      </c>
      <c r="E652">
        <f t="shared" si="281"/>
        <v>3</v>
      </c>
      <c r="F652">
        <f t="shared" si="282"/>
        <v>6</v>
      </c>
      <c r="G652" t="e">
        <f t="shared" si="283"/>
        <v>#N/A</v>
      </c>
      <c r="H652" t="e">
        <f t="shared" si="284"/>
        <v>#N/A</v>
      </c>
      <c r="I652" t="e">
        <f t="shared" si="285"/>
        <v>#N/A</v>
      </c>
      <c r="J652" t="e">
        <f t="shared" si="286"/>
        <v>#N/A</v>
      </c>
      <c r="K652">
        <f t="shared" si="287"/>
        <v>2025</v>
      </c>
      <c r="L652">
        <f t="shared" si="288"/>
        <v>3.1379999999999999</v>
      </c>
      <c r="M652" t="e">
        <f t="shared" si="289"/>
        <v>#N/A</v>
      </c>
      <c r="N652" t="e">
        <f t="shared" si="290"/>
        <v>#N/A</v>
      </c>
      <c r="O652">
        <f t="shared" si="291"/>
        <v>6.5200000000000002E-4</v>
      </c>
      <c r="P652" t="str">
        <f>IF(OR($A652="",INDEX(games!$H:$H,ROW())=""),"",INDEX(games!$H:$H,ROW()))</f>
        <v>Yes</v>
      </c>
      <c r="Q652">
        <f t="shared" si="292"/>
        <v>6.5200000000000002E-4</v>
      </c>
      <c r="T652">
        <f t="shared" si="293"/>
        <v>2023</v>
      </c>
      <c r="U652">
        <f t="shared" si="294"/>
        <v>2026</v>
      </c>
      <c r="V652">
        <f t="shared" si="295"/>
        <v>3</v>
      </c>
      <c r="W652" t="str">
        <f>IF(TRIM(INDEX(connections!$A:$A,ROW()))="","",TRIM(INDEX(connections!$A:$A,ROW())))</f>
        <v>Wildfrost</v>
      </c>
      <c r="X652" t="str">
        <f>IF($W652="","",TRIM(INDEX(connections!$B:$B,ROW())))</f>
        <v>Hungry Horrors</v>
      </c>
      <c r="Y652">
        <f t="shared" si="296"/>
        <v>928</v>
      </c>
      <c r="Z652">
        <f t="shared" si="297"/>
        <v>391</v>
      </c>
      <c r="AA652" t="str">
        <f t="shared" si="298"/>
        <v>Yes</v>
      </c>
      <c r="AB652" t="str">
        <f t="shared" si="299"/>
        <v/>
      </c>
      <c r="AC652" t="str">
        <f t="shared" si="300"/>
        <v/>
      </c>
      <c r="AD652">
        <f t="shared" si="301"/>
        <v>0</v>
      </c>
      <c r="AE652" t="str">
        <f t="shared" si="302"/>
        <v/>
      </c>
      <c r="AG652">
        <f t="shared" si="303"/>
        <v>0</v>
      </c>
      <c r="AH652" t="str">
        <f t="shared" si="304"/>
        <v/>
      </c>
      <c r="AI652" t="str">
        <f t="shared" si="305"/>
        <v/>
      </c>
      <c r="AJ652" t="str">
        <f t="shared" si="306"/>
        <v/>
      </c>
      <c r="AK652" t="str">
        <f t="shared" si="307"/>
        <v/>
      </c>
      <c r="AL652" t="str">
        <f>IF($A652="","",INDEX(games!$J:$J,ROW())&amp;"")</f>
        <v>https://store.steampowered.com/app/3308190/Ringer/</v>
      </c>
    </row>
    <row r="653" spans="1:38" x14ac:dyDescent="0.25">
      <c r="A653" t="str">
        <f>IF(TRIM(INDEX(games!$A:$A,ROW()))="","",TRIM(INDEX(games!$A:$A,ROW())))</f>
        <v>Riptale</v>
      </c>
      <c r="B653">
        <f>IF(OR($A653="",INDEX(games!$B:$B,ROW())=""),"",INDEX(games!$B:$B,ROW()))</f>
        <v>2017</v>
      </c>
      <c r="C653" t="str">
        <f>IF(OR($A653="",INDEX(games!$C:$C,ROW())=""),"",INDEX(games!$C:$C,ROW()))</f>
        <v>Action</v>
      </c>
      <c r="D653">
        <f t="shared" si="280"/>
        <v>2</v>
      </c>
      <c r="E653">
        <f t="shared" si="281"/>
        <v>1</v>
      </c>
      <c r="F653">
        <f t="shared" si="282"/>
        <v>7</v>
      </c>
      <c r="G653">
        <f t="shared" si="283"/>
        <v>2017</v>
      </c>
      <c r="H653">
        <f t="shared" si="284"/>
        <v>1.161</v>
      </c>
      <c r="I653" t="e">
        <f t="shared" si="285"/>
        <v>#N/A</v>
      </c>
      <c r="J653" t="e">
        <f t="shared" si="286"/>
        <v>#N/A</v>
      </c>
      <c r="K653" t="e">
        <f t="shared" si="287"/>
        <v>#N/A</v>
      </c>
      <c r="L653" t="e">
        <f t="shared" si="288"/>
        <v>#N/A</v>
      </c>
      <c r="M653" t="e">
        <f t="shared" si="289"/>
        <v>#N/A</v>
      </c>
      <c r="N653" t="e">
        <f t="shared" si="290"/>
        <v>#N/A</v>
      </c>
      <c r="O653">
        <f t="shared" si="291"/>
        <v>2.0006529999999998</v>
      </c>
      <c r="P653" t="str">
        <f>IF(OR($A653="",INDEX(games!$H:$H,ROW())=""),"",INDEX(games!$H:$H,ROW()))</f>
        <v/>
      </c>
      <c r="Q653" t="str">
        <f t="shared" si="292"/>
        <v/>
      </c>
      <c r="T653">
        <f t="shared" si="293"/>
        <v>2021</v>
      </c>
      <c r="U653">
        <f t="shared" si="294"/>
        <v>2026</v>
      </c>
      <c r="V653">
        <f t="shared" si="295"/>
        <v>5</v>
      </c>
      <c r="W653" t="str">
        <f>IF(TRIM(INDEX(connections!$A:$A,ROW()))="","",TRIM(INDEX(connections!$A:$A,ROW())))</f>
        <v>Vampire Survivors</v>
      </c>
      <c r="X653" t="str">
        <f>IF($W653="","",TRIM(INDEX(connections!$B:$B,ROW())))</f>
        <v>Hunter X Hunter: Nen X Survivor</v>
      </c>
      <c r="Y653">
        <f t="shared" si="296"/>
        <v>898</v>
      </c>
      <c r="Z653">
        <f t="shared" si="297"/>
        <v>392</v>
      </c>
      <c r="AA653" t="str">
        <f t="shared" si="298"/>
        <v>Yes</v>
      </c>
      <c r="AB653" t="str">
        <f t="shared" si="299"/>
        <v>Yes</v>
      </c>
      <c r="AC653">
        <f t="shared" si="300"/>
        <v>1</v>
      </c>
      <c r="AD653">
        <f t="shared" si="301"/>
        <v>0</v>
      </c>
      <c r="AE653" t="str">
        <f t="shared" si="302"/>
        <v/>
      </c>
      <c r="AG653">
        <f t="shared" si="303"/>
        <v>2</v>
      </c>
      <c r="AH653" t="str">
        <f t="shared" si="304"/>
        <v/>
      </c>
      <c r="AI653" t="str">
        <f t="shared" si="305"/>
        <v/>
      </c>
      <c r="AJ653" t="str">
        <f t="shared" si="306"/>
        <v/>
      </c>
      <c r="AK653">
        <f t="shared" si="307"/>
        <v>2.0006529999999998</v>
      </c>
      <c r="AL653" t="str">
        <f>IF($A653="","",INDEX(games!$J:$J,ROW())&amp;"")</f>
        <v/>
      </c>
    </row>
    <row r="654" spans="1:38" x14ac:dyDescent="0.25">
      <c r="A654" t="str">
        <f>IF(TRIM(INDEX(games!$A:$A,ROW()))="","",TRIM(INDEX(games!$A:$A,ROW())))</f>
        <v>Risk of Rain</v>
      </c>
      <c r="B654">
        <f>IF(OR($A654="",INDEX(games!$B:$B,ROW())=""),"",INDEX(games!$B:$B,ROW()))</f>
        <v>2013</v>
      </c>
      <c r="C654" t="str">
        <f>IF(OR($A654="",INDEX(games!$C:$C,ROW())=""),"",INDEX(games!$C:$C,ROW()))</f>
        <v>Action</v>
      </c>
      <c r="D654">
        <f t="shared" si="280"/>
        <v>10</v>
      </c>
      <c r="E654">
        <f t="shared" si="281"/>
        <v>1</v>
      </c>
      <c r="F654">
        <f t="shared" si="282"/>
        <v>8</v>
      </c>
      <c r="G654">
        <f t="shared" si="283"/>
        <v>2013</v>
      </c>
      <c r="H654">
        <f t="shared" si="284"/>
        <v>1.1839999999999999</v>
      </c>
      <c r="I654" t="e">
        <f t="shared" si="285"/>
        <v>#N/A</v>
      </c>
      <c r="J654" t="e">
        <f t="shared" si="286"/>
        <v>#N/A</v>
      </c>
      <c r="K654" t="e">
        <f t="shared" si="287"/>
        <v>#N/A</v>
      </c>
      <c r="L654" t="e">
        <f t="shared" si="288"/>
        <v>#N/A</v>
      </c>
      <c r="M654" t="e">
        <f t="shared" si="289"/>
        <v>#N/A</v>
      </c>
      <c r="N654" t="e">
        <f t="shared" si="290"/>
        <v>#N/A</v>
      </c>
      <c r="O654">
        <f t="shared" si="291"/>
        <v>10.000654000000001</v>
      </c>
      <c r="P654" t="str">
        <f>IF(OR($A654="",INDEX(games!$H:$H,ROW())=""),"",INDEX(games!$H:$H,ROW()))</f>
        <v>Yes</v>
      </c>
      <c r="Q654">
        <f t="shared" si="292"/>
        <v>10.000654000000001</v>
      </c>
      <c r="T654">
        <f t="shared" si="293"/>
        <v>1994</v>
      </c>
      <c r="U654">
        <f t="shared" si="294"/>
        <v>2012</v>
      </c>
      <c r="V654">
        <f t="shared" si="295"/>
        <v>18</v>
      </c>
      <c r="W654" t="str">
        <f>IF(TRIM(INDEX(connections!$A:$A,ROW()))="","",TRIM(INDEX(connections!$A:$A,ROW())))</f>
        <v>Ancient Domains of Mystery</v>
      </c>
      <c r="X654" t="str">
        <f>IF($W654="","",TRIM(INDEX(connections!$B:$B,ROW())))</f>
        <v>HyperRogue</v>
      </c>
      <c r="Y654">
        <f t="shared" si="296"/>
        <v>24</v>
      </c>
      <c r="Z654">
        <f t="shared" si="297"/>
        <v>393</v>
      </c>
      <c r="AA654" t="str">
        <f t="shared" si="298"/>
        <v>Yes</v>
      </c>
      <c r="AB654" t="str">
        <f t="shared" si="299"/>
        <v/>
      </c>
      <c r="AC654" t="str">
        <f t="shared" si="300"/>
        <v/>
      </c>
      <c r="AD654">
        <f t="shared" si="301"/>
        <v>0</v>
      </c>
      <c r="AE654" t="str">
        <f t="shared" si="302"/>
        <v/>
      </c>
      <c r="AG654">
        <f t="shared" si="303"/>
        <v>9</v>
      </c>
      <c r="AH654" t="str">
        <f t="shared" si="304"/>
        <v>Yes</v>
      </c>
      <c r="AI654">
        <f t="shared" si="305"/>
        <v>9</v>
      </c>
      <c r="AJ654">
        <f t="shared" si="306"/>
        <v>9.0006540000000008</v>
      </c>
      <c r="AK654" t="str">
        <f t="shared" si="307"/>
        <v/>
      </c>
      <c r="AL654" t="str">
        <f>IF($A654="","",INDEX(games!$J:$J,ROW())&amp;"")</f>
        <v>https://store.steampowered.com/app/248820/Risk_of_Rain_2013/</v>
      </c>
    </row>
    <row r="655" spans="1:38" x14ac:dyDescent="0.25">
      <c r="A655" t="str">
        <f>IF(TRIM(INDEX(games!$A:$A,ROW()))="","",TRIM(INDEX(games!$A:$A,ROW())))</f>
        <v>Risk of Rain 2</v>
      </c>
      <c r="B655">
        <f>IF(OR($A655="",INDEX(games!$B:$B,ROW())=""),"",INDEX(games!$B:$B,ROW()))</f>
        <v>2020</v>
      </c>
      <c r="C655" t="str">
        <f>IF(OR($A655="",INDEX(games!$C:$C,ROW())=""),"",INDEX(games!$C:$C,ROW()))</f>
        <v>Action</v>
      </c>
      <c r="D655">
        <f t="shared" si="280"/>
        <v>24</v>
      </c>
      <c r="E655">
        <f t="shared" si="281"/>
        <v>1</v>
      </c>
      <c r="F655">
        <f t="shared" si="282"/>
        <v>9</v>
      </c>
      <c r="G655">
        <f t="shared" si="283"/>
        <v>2020</v>
      </c>
      <c r="H655">
        <f t="shared" si="284"/>
        <v>1.2070000000000001</v>
      </c>
      <c r="I655" t="e">
        <f t="shared" si="285"/>
        <v>#N/A</v>
      </c>
      <c r="J655" t="e">
        <f t="shared" si="286"/>
        <v>#N/A</v>
      </c>
      <c r="K655" t="e">
        <f t="shared" si="287"/>
        <v>#N/A</v>
      </c>
      <c r="L655" t="e">
        <f t="shared" si="288"/>
        <v>#N/A</v>
      </c>
      <c r="M655" t="e">
        <f t="shared" si="289"/>
        <v>#N/A</v>
      </c>
      <c r="N655" t="e">
        <f t="shared" si="290"/>
        <v>#N/A</v>
      </c>
      <c r="O655">
        <f t="shared" si="291"/>
        <v>24.000654999999998</v>
      </c>
      <c r="P655" t="str">
        <f>IF(OR($A655="",INDEX(games!$H:$H,ROW())=""),"",INDEX(games!$H:$H,ROW()))</f>
        <v>Yes</v>
      </c>
      <c r="Q655">
        <f t="shared" si="292"/>
        <v>24.000654999999998</v>
      </c>
      <c r="T655">
        <f t="shared" si="293"/>
        <v>2015</v>
      </c>
      <c r="U655">
        <f t="shared" si="294"/>
        <v>2012</v>
      </c>
      <c r="V655">
        <f t="shared" si="295"/>
        <v>-3</v>
      </c>
      <c r="W655" t="str">
        <f>IF(TRIM(INDEX(connections!$A:$A,ROW()))="","",TRIM(INDEX(connections!$A:$A,ROW())))</f>
        <v>Crypt of the NecroDancer</v>
      </c>
      <c r="X655" t="str">
        <f>IF($W655="","",TRIM(INDEX(connections!$B:$B,ROW())))</f>
        <v>HyperRogue</v>
      </c>
      <c r="Y655">
        <f t="shared" si="296"/>
        <v>165</v>
      </c>
      <c r="Z655">
        <f t="shared" si="297"/>
        <v>393</v>
      </c>
      <c r="AA655" t="str">
        <f t="shared" si="298"/>
        <v>Yes</v>
      </c>
      <c r="AB655" t="str">
        <f t="shared" si="299"/>
        <v/>
      </c>
      <c r="AC655" t="str">
        <f t="shared" si="300"/>
        <v/>
      </c>
      <c r="AD655">
        <f t="shared" si="301"/>
        <v>0</v>
      </c>
      <c r="AE655" t="str">
        <f t="shared" si="302"/>
        <v/>
      </c>
      <c r="AG655">
        <f t="shared" si="303"/>
        <v>10</v>
      </c>
      <c r="AH655" t="str">
        <f t="shared" si="304"/>
        <v>Yes</v>
      </c>
      <c r="AI655">
        <f t="shared" si="305"/>
        <v>10</v>
      </c>
      <c r="AJ655">
        <f t="shared" si="306"/>
        <v>10.000655</v>
      </c>
      <c r="AK655" t="str">
        <f t="shared" si="307"/>
        <v/>
      </c>
      <c r="AL655" t="str">
        <f>IF($A655="","",INDEX(games!$J:$J,ROW())&amp;"")</f>
        <v>https://store.steampowered.com/app/632360/Risk_of_Rain_2/</v>
      </c>
    </row>
    <row r="656" spans="1:38" x14ac:dyDescent="0.25">
      <c r="A656" t="str">
        <f>IF(TRIM(INDEX(games!$A:$A,ROW()))="","",TRIM(INDEX(games!$A:$A,ROW())))</f>
        <v>Risk of Rain Returns</v>
      </c>
      <c r="B656">
        <f>IF(OR($A656="",INDEX(games!$B:$B,ROW())=""),"",INDEX(games!$B:$B,ROW()))</f>
        <v>2023</v>
      </c>
      <c r="C656" t="str">
        <f>IF(OR($A656="",INDEX(games!$C:$C,ROW())=""),"",INDEX(games!$C:$C,ROW()))</f>
        <v>Action</v>
      </c>
      <c r="D656">
        <f t="shared" si="280"/>
        <v>2</v>
      </c>
      <c r="E656">
        <f t="shared" si="281"/>
        <v>1</v>
      </c>
      <c r="F656">
        <f t="shared" si="282"/>
        <v>10</v>
      </c>
      <c r="G656">
        <f t="shared" si="283"/>
        <v>2023</v>
      </c>
      <c r="H656">
        <f t="shared" si="284"/>
        <v>1.23</v>
      </c>
      <c r="I656" t="e">
        <f t="shared" si="285"/>
        <v>#N/A</v>
      </c>
      <c r="J656" t="e">
        <f t="shared" si="286"/>
        <v>#N/A</v>
      </c>
      <c r="K656" t="e">
        <f t="shared" si="287"/>
        <v>#N/A</v>
      </c>
      <c r="L656" t="e">
        <f t="shared" si="288"/>
        <v>#N/A</v>
      </c>
      <c r="M656" t="e">
        <f t="shared" si="289"/>
        <v>#N/A</v>
      </c>
      <c r="N656" t="e">
        <f t="shared" si="290"/>
        <v>#N/A</v>
      </c>
      <c r="O656">
        <f t="shared" si="291"/>
        <v>2.0006560000000002</v>
      </c>
      <c r="P656" t="str">
        <f>IF(OR($A656="",INDEX(games!$H:$H,ROW())=""),"",INDEX(games!$H:$H,ROW()))</f>
        <v>Yes</v>
      </c>
      <c r="Q656">
        <f t="shared" si="292"/>
        <v>2.0006560000000002</v>
      </c>
      <c r="T656">
        <f t="shared" si="293"/>
        <v>2013</v>
      </c>
      <c r="U656">
        <f t="shared" si="294"/>
        <v>2012</v>
      </c>
      <c r="V656">
        <f t="shared" si="295"/>
        <v>-1</v>
      </c>
      <c r="W656" t="str">
        <f>IF(TRIM(INDEX(connections!$A:$A,ROW()))="","",TRIM(INDEX(connections!$A:$A,ROW())))</f>
        <v>Hoplite</v>
      </c>
      <c r="X656" t="str">
        <f>IF($W656="","",TRIM(INDEX(connections!$B:$B,ROW())))</f>
        <v>HyperRogue</v>
      </c>
      <c r="Y656">
        <f t="shared" si="296"/>
        <v>388</v>
      </c>
      <c r="Z656">
        <f t="shared" si="297"/>
        <v>393</v>
      </c>
      <c r="AA656" t="str">
        <f t="shared" si="298"/>
        <v>Yes</v>
      </c>
      <c r="AB656" t="str">
        <f t="shared" si="299"/>
        <v/>
      </c>
      <c r="AC656" t="str">
        <f t="shared" si="300"/>
        <v/>
      </c>
      <c r="AD656">
        <f t="shared" si="301"/>
        <v>0</v>
      </c>
      <c r="AE656" t="str">
        <f t="shared" si="302"/>
        <v/>
      </c>
      <c r="AG656">
        <f t="shared" si="303"/>
        <v>2</v>
      </c>
      <c r="AH656" t="str">
        <f t="shared" si="304"/>
        <v>Yes</v>
      </c>
      <c r="AI656">
        <f t="shared" si="305"/>
        <v>2</v>
      </c>
      <c r="AJ656">
        <f t="shared" si="306"/>
        <v>2.0006560000000002</v>
      </c>
      <c r="AK656" t="str">
        <f t="shared" si="307"/>
        <v/>
      </c>
      <c r="AL656" t="str">
        <f>IF($A656="","",INDEX(games!$J:$J,ROW())&amp;"")</f>
        <v>https://store.steampowered.com/app/1337520/Risk_of_Rain_Returns/</v>
      </c>
    </row>
    <row r="657" spans="1:38" x14ac:dyDescent="0.25">
      <c r="A657" t="str">
        <f>IF(TRIM(INDEX(games!$A:$A,ROW()))="","",TRIM(INDEX(games!$A:$A,ROW())))</f>
        <v>Road Not Taken</v>
      </c>
      <c r="B657">
        <f>IF(OR($A657="",INDEX(games!$B:$B,ROW())=""),"",INDEX(games!$B:$B,ROW()))</f>
        <v>2014</v>
      </c>
      <c r="C657" t="str">
        <f>IF(OR($A657="",INDEX(games!$C:$C,ROW())=""),"",INDEX(games!$C:$C,ROW()))</f>
        <v>Strategy</v>
      </c>
      <c r="D657">
        <f t="shared" si="280"/>
        <v>2</v>
      </c>
      <c r="E657">
        <f t="shared" si="281"/>
        <v>2</v>
      </c>
      <c r="F657">
        <f t="shared" si="282"/>
        <v>11</v>
      </c>
      <c r="G657" t="e">
        <f t="shared" si="283"/>
        <v>#N/A</v>
      </c>
      <c r="H657" t="e">
        <f t="shared" si="284"/>
        <v>#N/A</v>
      </c>
      <c r="I657">
        <f t="shared" si="285"/>
        <v>2014</v>
      </c>
      <c r="J657">
        <f t="shared" si="286"/>
        <v>2.2530000000000001</v>
      </c>
      <c r="K657" t="e">
        <f t="shared" si="287"/>
        <v>#N/A</v>
      </c>
      <c r="L657" t="e">
        <f t="shared" si="288"/>
        <v>#N/A</v>
      </c>
      <c r="M657" t="e">
        <f t="shared" si="289"/>
        <v>#N/A</v>
      </c>
      <c r="N657" t="e">
        <f t="shared" si="290"/>
        <v>#N/A</v>
      </c>
      <c r="O657">
        <f t="shared" si="291"/>
        <v>2.0006569999999999</v>
      </c>
      <c r="P657" t="str">
        <f>IF(OR($A657="",INDEX(games!$H:$H,ROW())=""),"",INDEX(games!$H:$H,ROW()))</f>
        <v/>
      </c>
      <c r="Q657" t="str">
        <f t="shared" si="292"/>
        <v/>
      </c>
      <c r="T657">
        <f t="shared" si="293"/>
        <v>1987</v>
      </c>
      <c r="U657">
        <f t="shared" si="294"/>
        <v>2012</v>
      </c>
      <c r="V657">
        <f t="shared" si="295"/>
        <v>25</v>
      </c>
      <c r="W657" t="str">
        <f>IF(TRIM(INDEX(connections!$A:$A,ROW()))="","",TRIM(INDEX(connections!$A:$A,ROW())))</f>
        <v>NetHack</v>
      </c>
      <c r="X657" t="str">
        <f>IF($W657="","",TRIM(INDEX(connections!$B:$B,ROW())))</f>
        <v>HyperRogue</v>
      </c>
      <c r="Y657">
        <f t="shared" si="296"/>
        <v>532</v>
      </c>
      <c r="Z657">
        <f t="shared" si="297"/>
        <v>393</v>
      </c>
      <c r="AA657" t="str">
        <f t="shared" si="298"/>
        <v>Yes</v>
      </c>
      <c r="AB657" t="str">
        <f t="shared" si="299"/>
        <v/>
      </c>
      <c r="AC657" t="str">
        <f t="shared" si="300"/>
        <v/>
      </c>
      <c r="AD657">
        <f t="shared" si="301"/>
        <v>0</v>
      </c>
      <c r="AE657" t="str">
        <f t="shared" si="302"/>
        <v/>
      </c>
      <c r="AG657">
        <f t="shared" si="303"/>
        <v>2</v>
      </c>
      <c r="AH657" t="str">
        <f t="shared" si="304"/>
        <v/>
      </c>
      <c r="AI657" t="str">
        <f t="shared" si="305"/>
        <v/>
      </c>
      <c r="AJ657" t="str">
        <f t="shared" si="306"/>
        <v/>
      </c>
      <c r="AK657">
        <f t="shared" si="307"/>
        <v>2.0006569999999999</v>
      </c>
      <c r="AL657" t="str">
        <f>IF($A657="","",INDEX(games!$J:$J,ROW())&amp;"")</f>
        <v/>
      </c>
    </row>
    <row r="658" spans="1:38" x14ac:dyDescent="0.25">
      <c r="A658" t="str">
        <f>IF(TRIM(INDEX(games!$A:$A,ROW()))="","",TRIM(INDEX(games!$A:$A,ROW())))</f>
        <v>Roboquest</v>
      </c>
      <c r="B658">
        <f>IF(OR($A658="",INDEX(games!$B:$B,ROW())=""),"",INDEX(games!$B:$B,ROW()))</f>
        <v>2020</v>
      </c>
      <c r="C658" t="str">
        <f>IF(OR($A658="",INDEX(games!$C:$C,ROW())=""),"",INDEX(games!$C:$C,ROW()))</f>
        <v>Action</v>
      </c>
      <c r="D658">
        <f t="shared" si="280"/>
        <v>9</v>
      </c>
      <c r="E658">
        <f t="shared" si="281"/>
        <v>1</v>
      </c>
      <c r="F658">
        <f t="shared" si="282"/>
        <v>12</v>
      </c>
      <c r="G658">
        <f t="shared" si="283"/>
        <v>2020</v>
      </c>
      <c r="H658">
        <f t="shared" si="284"/>
        <v>1.276</v>
      </c>
      <c r="I658" t="e">
        <f t="shared" si="285"/>
        <v>#N/A</v>
      </c>
      <c r="J658" t="e">
        <f t="shared" si="286"/>
        <v>#N/A</v>
      </c>
      <c r="K658" t="e">
        <f t="shared" si="287"/>
        <v>#N/A</v>
      </c>
      <c r="L658" t="e">
        <f t="shared" si="288"/>
        <v>#N/A</v>
      </c>
      <c r="M658" t="e">
        <f t="shared" si="289"/>
        <v>#N/A</v>
      </c>
      <c r="N658" t="e">
        <f t="shared" si="290"/>
        <v>#N/A</v>
      </c>
      <c r="O658">
        <f t="shared" si="291"/>
        <v>9.0006579999999996</v>
      </c>
      <c r="P658" t="str">
        <f>IF(OR($A658="",INDEX(games!$H:$H,ROW())=""),"",INDEX(games!$H:$H,ROW()))</f>
        <v>Yes</v>
      </c>
      <c r="Q658">
        <f t="shared" si="292"/>
        <v>9.0006579999999996</v>
      </c>
      <c r="T658">
        <f t="shared" si="293"/>
        <v>1992</v>
      </c>
      <c r="U658">
        <f t="shared" si="294"/>
        <v>2012</v>
      </c>
      <c r="V658">
        <f t="shared" si="295"/>
        <v>20</v>
      </c>
      <c r="W658" t="str">
        <f>IF(TRIM(INDEX(connections!$A:$A,ROW()))="","",TRIM(INDEX(connections!$A:$A,ROW())))</f>
        <v>Ragnarok</v>
      </c>
      <c r="X658" t="str">
        <f>IF($W658="","",TRIM(INDEX(connections!$B:$B,ROW())))</f>
        <v>HyperRogue</v>
      </c>
      <c r="Y658">
        <f t="shared" si="296"/>
        <v>625</v>
      </c>
      <c r="Z658">
        <f t="shared" si="297"/>
        <v>393</v>
      </c>
      <c r="AA658" t="str">
        <f t="shared" si="298"/>
        <v>Yes</v>
      </c>
      <c r="AB658" t="str">
        <f t="shared" si="299"/>
        <v/>
      </c>
      <c r="AC658" t="str">
        <f t="shared" si="300"/>
        <v/>
      </c>
      <c r="AD658">
        <f t="shared" si="301"/>
        <v>0</v>
      </c>
      <c r="AE658" t="str">
        <f t="shared" si="302"/>
        <v/>
      </c>
      <c r="AG658">
        <f t="shared" si="303"/>
        <v>5</v>
      </c>
      <c r="AH658" t="str">
        <f t="shared" si="304"/>
        <v>Yes</v>
      </c>
      <c r="AI658">
        <f t="shared" si="305"/>
        <v>5</v>
      </c>
      <c r="AJ658">
        <f t="shared" si="306"/>
        <v>5.0006579999999996</v>
      </c>
      <c r="AK658" t="str">
        <f t="shared" si="307"/>
        <v/>
      </c>
      <c r="AL658" t="str">
        <f>IF($A658="","",INDEX(games!$J:$J,ROW())&amp;"")</f>
        <v>https://store.steampowered.com/app/692890/Roboquest/</v>
      </c>
    </row>
    <row r="659" spans="1:38" x14ac:dyDescent="0.25">
      <c r="A659" t="str">
        <f>IF(TRIM(INDEX(games!$A:$A,ROW()))="","",TRIM(INDEX(games!$A:$A,ROW())))</f>
        <v>Rocket Rats</v>
      </c>
      <c r="B659">
        <f>IF(OR($A659="",INDEX(games!$B:$B,ROW())=""),"",INDEX(games!$B:$B,ROW()))</f>
        <v>2024</v>
      </c>
      <c r="C659" t="str">
        <f>IF(OR($A659="",INDEX(games!$C:$C,ROW())=""),"",INDEX(games!$C:$C,ROW()))</f>
        <v>Action</v>
      </c>
      <c r="D659">
        <f t="shared" si="280"/>
        <v>1</v>
      </c>
      <c r="E659">
        <f t="shared" si="281"/>
        <v>1</v>
      </c>
      <c r="F659">
        <f t="shared" si="282"/>
        <v>13</v>
      </c>
      <c r="G659">
        <f t="shared" si="283"/>
        <v>2024</v>
      </c>
      <c r="H659">
        <f t="shared" si="284"/>
        <v>1.2989999999999999</v>
      </c>
      <c r="I659" t="e">
        <f t="shared" si="285"/>
        <v>#N/A</v>
      </c>
      <c r="J659" t="e">
        <f t="shared" si="286"/>
        <v>#N/A</v>
      </c>
      <c r="K659" t="e">
        <f t="shared" si="287"/>
        <v>#N/A</v>
      </c>
      <c r="L659" t="e">
        <f t="shared" si="288"/>
        <v>#N/A</v>
      </c>
      <c r="M659" t="e">
        <f t="shared" si="289"/>
        <v>#N/A</v>
      </c>
      <c r="N659" t="e">
        <f t="shared" si="290"/>
        <v>#N/A</v>
      </c>
      <c r="O659">
        <f t="shared" si="291"/>
        <v>1.000659</v>
      </c>
      <c r="P659" t="str">
        <f>IF(OR($A659="",INDEX(games!$H:$H,ROW())=""),"",INDEX(games!$H:$H,ROW()))</f>
        <v>Yes</v>
      </c>
      <c r="Q659">
        <f t="shared" si="292"/>
        <v>1.000659</v>
      </c>
      <c r="T659">
        <f t="shared" si="293"/>
        <v>1980</v>
      </c>
      <c r="U659">
        <f t="shared" si="294"/>
        <v>2012</v>
      </c>
      <c r="V659">
        <f t="shared" si="295"/>
        <v>32</v>
      </c>
      <c r="W659" t="str">
        <f>IF(TRIM(INDEX(connections!$A:$A,ROW()))="","",TRIM(INDEX(connections!$A:$A,ROW())))</f>
        <v>Rogue</v>
      </c>
      <c r="X659" t="str">
        <f>IF($W659="","",TRIM(INDEX(connections!$B:$B,ROW())))</f>
        <v>HyperRogue</v>
      </c>
      <c r="Y659">
        <f t="shared" si="296"/>
        <v>659</v>
      </c>
      <c r="Z659">
        <f t="shared" si="297"/>
        <v>393</v>
      </c>
      <c r="AA659" t="str">
        <f t="shared" si="298"/>
        <v>Yes</v>
      </c>
      <c r="AB659" t="str">
        <f t="shared" si="299"/>
        <v/>
      </c>
      <c r="AC659" t="str">
        <f t="shared" si="300"/>
        <v/>
      </c>
      <c r="AD659">
        <f t="shared" si="301"/>
        <v>0</v>
      </c>
      <c r="AE659" t="str">
        <f t="shared" si="302"/>
        <v/>
      </c>
      <c r="AG659">
        <f t="shared" si="303"/>
        <v>1</v>
      </c>
      <c r="AH659" t="str">
        <f t="shared" si="304"/>
        <v>Yes</v>
      </c>
      <c r="AI659">
        <f t="shared" si="305"/>
        <v>1</v>
      </c>
      <c r="AJ659">
        <f t="shared" si="306"/>
        <v>1.000659</v>
      </c>
      <c r="AK659" t="str">
        <f t="shared" si="307"/>
        <v/>
      </c>
      <c r="AL659" t="str">
        <f>IF($A659="","",INDEX(games!$J:$J,ROW())&amp;"")</f>
        <v>https://store.steampowered.com/app/3069810/Rocket_Rats/</v>
      </c>
    </row>
    <row r="660" spans="1:38" x14ac:dyDescent="0.25">
      <c r="A660" t="str">
        <f>IF(TRIM(INDEX(games!$A:$A,ROW()))="","",TRIM(INDEX(games!$A:$A,ROW())))</f>
        <v>Rogue</v>
      </c>
      <c r="B660">
        <f>IF(OR($A660="",INDEX(games!$B:$B,ROW())=""),"",INDEX(games!$B:$B,ROW()))</f>
        <v>1980</v>
      </c>
      <c r="C660" t="str">
        <f>IF(OR($A660="",INDEX(games!$C:$C,ROW())=""),"",INDEX(games!$C:$C,ROW()))</f>
        <v>Traditional</v>
      </c>
      <c r="D660">
        <f t="shared" si="280"/>
        <v>29</v>
      </c>
      <c r="E660">
        <f t="shared" si="281"/>
        <v>4</v>
      </c>
      <c r="F660">
        <f t="shared" si="282"/>
        <v>14</v>
      </c>
      <c r="G660" t="e">
        <f t="shared" si="283"/>
        <v>#N/A</v>
      </c>
      <c r="H660" t="e">
        <f t="shared" si="284"/>
        <v>#N/A</v>
      </c>
      <c r="I660" t="e">
        <f t="shared" si="285"/>
        <v>#N/A</v>
      </c>
      <c r="J660" t="e">
        <f t="shared" si="286"/>
        <v>#N/A</v>
      </c>
      <c r="K660" t="e">
        <f t="shared" si="287"/>
        <v>#N/A</v>
      </c>
      <c r="L660" t="e">
        <f t="shared" si="288"/>
        <v>#N/A</v>
      </c>
      <c r="M660">
        <f t="shared" si="289"/>
        <v>1980</v>
      </c>
      <c r="N660">
        <f t="shared" si="290"/>
        <v>4.3220000000000001</v>
      </c>
      <c r="O660">
        <f t="shared" si="291"/>
        <v>29.00066</v>
      </c>
      <c r="P660" t="str">
        <f>IF(OR($A660="",INDEX(games!$H:$H,ROW())=""),"",INDEX(games!$H:$H,ROW()))</f>
        <v>Yes</v>
      </c>
      <c r="Q660">
        <f t="shared" si="292"/>
        <v>29.00066</v>
      </c>
      <c r="T660">
        <f t="shared" si="293"/>
        <v>2021</v>
      </c>
      <c r="U660">
        <f t="shared" si="294"/>
        <v>2025</v>
      </c>
      <c r="V660">
        <f t="shared" si="295"/>
        <v>4</v>
      </c>
      <c r="W660" t="str">
        <f>IF(TRIM(INDEX(connections!$A:$A,ROW()))="","",TRIM(INDEX(connections!$A:$A,ROW())))</f>
        <v>Vampire Survivors</v>
      </c>
      <c r="X660" t="str">
        <f>IF($W660="","",TRIM(INDEX(connections!$B:$B,ROW())))</f>
        <v>I Am Legion: Stand Survivors</v>
      </c>
      <c r="Y660">
        <f t="shared" si="296"/>
        <v>898</v>
      </c>
      <c r="Z660">
        <f t="shared" si="297"/>
        <v>394</v>
      </c>
      <c r="AA660" t="str">
        <f t="shared" si="298"/>
        <v>Yes</v>
      </c>
      <c r="AB660" t="str">
        <f t="shared" si="299"/>
        <v>Yes</v>
      </c>
      <c r="AC660">
        <f t="shared" si="300"/>
        <v>1</v>
      </c>
      <c r="AD660">
        <f t="shared" si="301"/>
        <v>0</v>
      </c>
      <c r="AE660" t="str">
        <f t="shared" si="302"/>
        <v/>
      </c>
      <c r="AG660">
        <f t="shared" si="303"/>
        <v>23</v>
      </c>
      <c r="AH660" t="str">
        <f t="shared" si="304"/>
        <v>Yes</v>
      </c>
      <c r="AI660">
        <f t="shared" si="305"/>
        <v>23</v>
      </c>
      <c r="AJ660">
        <f t="shared" si="306"/>
        <v>23.00066</v>
      </c>
      <c r="AK660" t="str">
        <f t="shared" si="307"/>
        <v/>
      </c>
      <c r="AL660" t="str">
        <f>IF($A660="","",INDEX(games!$J:$J,ROW())&amp;"")</f>
        <v>https://store.steampowered.com/app/1443430/Rogue/</v>
      </c>
    </row>
    <row r="661" spans="1:38" x14ac:dyDescent="0.25">
      <c r="A661" t="str">
        <f>IF(TRIM(INDEX(games!$A:$A,ROW()))="","",TRIM(INDEX(games!$A:$A,ROW())))</f>
        <v>Rogue Blight</v>
      </c>
      <c r="B661">
        <f>IF(OR($A661="",INDEX(games!$B:$B,ROW())=""),"",INDEX(games!$B:$B,ROW()))</f>
        <v>2026</v>
      </c>
      <c r="C661" t="str">
        <f>IF(OR($A661="",INDEX(games!$C:$C,ROW())=""),"",INDEX(games!$C:$C,ROW()))</f>
        <v>Action</v>
      </c>
      <c r="D661">
        <f t="shared" si="280"/>
        <v>1</v>
      </c>
      <c r="E661">
        <f t="shared" si="281"/>
        <v>1</v>
      </c>
      <c r="F661">
        <f t="shared" si="282"/>
        <v>15</v>
      </c>
      <c r="G661">
        <f t="shared" si="283"/>
        <v>2026</v>
      </c>
      <c r="H661">
        <f t="shared" si="284"/>
        <v>1.345</v>
      </c>
      <c r="I661" t="e">
        <f t="shared" si="285"/>
        <v>#N/A</v>
      </c>
      <c r="J661" t="e">
        <f t="shared" si="286"/>
        <v>#N/A</v>
      </c>
      <c r="K661" t="e">
        <f t="shared" si="287"/>
        <v>#N/A</v>
      </c>
      <c r="L661" t="e">
        <f t="shared" si="288"/>
        <v>#N/A</v>
      </c>
      <c r="M661" t="e">
        <f t="shared" si="289"/>
        <v>#N/A</v>
      </c>
      <c r="N661" t="e">
        <f t="shared" si="290"/>
        <v>#N/A</v>
      </c>
      <c r="O661">
        <f t="shared" si="291"/>
        <v>1.000661</v>
      </c>
      <c r="P661" t="str">
        <f>IF(OR($A661="",INDEX(games!$H:$H,ROW())=""),"",INDEX(games!$H:$H,ROW()))</f>
        <v/>
      </c>
      <c r="Q661" t="str">
        <f t="shared" si="292"/>
        <v/>
      </c>
      <c r="T661">
        <f t="shared" si="293"/>
        <v>2010</v>
      </c>
      <c r="U661">
        <f t="shared" si="294"/>
        <v>2017</v>
      </c>
      <c r="V661">
        <f t="shared" si="295"/>
        <v>7</v>
      </c>
      <c r="W661" t="str">
        <f>IF(TRIM(INDEX(connections!$A:$A,ROW()))="","",TRIM(INDEX(connections!$A:$A,ROW())))</f>
        <v>Desktop Dungeons</v>
      </c>
      <c r="X661" t="str">
        <f>IF($W661="","",TRIM(INDEX(connections!$B:$B,ROW())))</f>
        <v>I Am Overburdened</v>
      </c>
      <c r="Y661">
        <f t="shared" si="296"/>
        <v>210</v>
      </c>
      <c r="Z661">
        <f t="shared" si="297"/>
        <v>395</v>
      </c>
      <c r="AA661" t="str">
        <f t="shared" si="298"/>
        <v/>
      </c>
      <c r="AB661" t="str">
        <f t="shared" si="299"/>
        <v/>
      </c>
      <c r="AC661" t="str">
        <f t="shared" si="300"/>
        <v/>
      </c>
      <c r="AD661">
        <f t="shared" si="301"/>
        <v>0</v>
      </c>
      <c r="AE661" t="str">
        <f t="shared" si="302"/>
        <v/>
      </c>
      <c r="AG661">
        <f t="shared" si="303"/>
        <v>1</v>
      </c>
      <c r="AH661" t="str">
        <f t="shared" si="304"/>
        <v/>
      </c>
      <c r="AI661" t="str">
        <f t="shared" si="305"/>
        <v/>
      </c>
      <c r="AJ661" t="str">
        <f t="shared" si="306"/>
        <v/>
      </c>
      <c r="AK661">
        <f t="shared" si="307"/>
        <v>1.000661</v>
      </c>
      <c r="AL661" t="str">
        <f>IF($A661="","",INDEX(games!$J:$J,ROW())&amp;"")</f>
        <v>https://store.steampowered.com/app/1890310/Rogue_Blight/</v>
      </c>
    </row>
    <row r="662" spans="1:38" x14ac:dyDescent="0.25">
      <c r="A662" t="str">
        <f>IF(TRIM(INDEX(games!$A:$A,ROW()))="","",TRIM(INDEX(games!$A:$A,ROW())))</f>
        <v>Rogue Command</v>
      </c>
      <c r="B662">
        <f>IF(OR($A662="",INDEX(games!$B:$B,ROW())=""),"",INDEX(games!$B:$B,ROW()))</f>
        <v>2024</v>
      </c>
      <c r="C662" t="str">
        <f>IF(OR($A662="",INDEX(games!$C:$C,ROW())=""),"",INDEX(games!$C:$C,ROW()))</f>
        <v>Strategy</v>
      </c>
      <c r="D662">
        <f t="shared" si="280"/>
        <v>3</v>
      </c>
      <c r="E662">
        <f t="shared" si="281"/>
        <v>2</v>
      </c>
      <c r="F662">
        <f t="shared" si="282"/>
        <v>16</v>
      </c>
      <c r="G662" t="e">
        <f t="shared" si="283"/>
        <v>#N/A</v>
      </c>
      <c r="H662" t="e">
        <f t="shared" si="284"/>
        <v>#N/A</v>
      </c>
      <c r="I662">
        <f t="shared" si="285"/>
        <v>2024</v>
      </c>
      <c r="J662">
        <f t="shared" si="286"/>
        <v>2.3679999999999999</v>
      </c>
      <c r="K662" t="e">
        <f t="shared" si="287"/>
        <v>#N/A</v>
      </c>
      <c r="L662" t="e">
        <f t="shared" si="288"/>
        <v>#N/A</v>
      </c>
      <c r="M662" t="e">
        <f t="shared" si="289"/>
        <v>#N/A</v>
      </c>
      <c r="N662" t="e">
        <f t="shared" si="290"/>
        <v>#N/A</v>
      </c>
      <c r="O662">
        <f t="shared" si="291"/>
        <v>3.0006620000000002</v>
      </c>
      <c r="P662" t="str">
        <f>IF(OR($A662="",INDEX(games!$H:$H,ROW())=""),"",INDEX(games!$H:$H,ROW()))</f>
        <v/>
      </c>
      <c r="Q662" t="str">
        <f t="shared" si="292"/>
        <v/>
      </c>
      <c r="T662">
        <f t="shared" si="293"/>
        <v>2011</v>
      </c>
      <c r="U662">
        <f t="shared" si="294"/>
        <v>2017</v>
      </c>
      <c r="V662">
        <f t="shared" si="295"/>
        <v>6</v>
      </c>
      <c r="W662" t="str">
        <f>IF(TRIM(INDEX(connections!$A:$A,ROW()))="","",TRIM(INDEX(connections!$A:$A,ROW())))</f>
        <v>Dungeons of Dredmor</v>
      </c>
      <c r="X662" t="str">
        <f>IF($W662="","",TRIM(INDEX(connections!$B:$B,ROW())))</f>
        <v>I Am Overburdened</v>
      </c>
      <c r="Y662">
        <f t="shared" si="296"/>
        <v>266</v>
      </c>
      <c r="Z662">
        <f t="shared" si="297"/>
        <v>395</v>
      </c>
      <c r="AA662" t="str">
        <f t="shared" si="298"/>
        <v>Yes</v>
      </c>
      <c r="AB662" t="str">
        <f t="shared" si="299"/>
        <v/>
      </c>
      <c r="AC662" t="str">
        <f t="shared" si="300"/>
        <v/>
      </c>
      <c r="AD662">
        <f t="shared" si="301"/>
        <v>0</v>
      </c>
      <c r="AE662" t="str">
        <f t="shared" si="302"/>
        <v/>
      </c>
      <c r="AG662">
        <f t="shared" si="303"/>
        <v>3</v>
      </c>
      <c r="AH662" t="str">
        <f t="shared" si="304"/>
        <v/>
      </c>
      <c r="AI662" t="str">
        <f t="shared" si="305"/>
        <v/>
      </c>
      <c r="AJ662" t="str">
        <f t="shared" si="306"/>
        <v/>
      </c>
      <c r="AK662">
        <f t="shared" si="307"/>
        <v>3.0006620000000002</v>
      </c>
      <c r="AL662" t="str">
        <f>IF($A662="","",INDEX(games!$J:$J,ROW())&amp;"")</f>
        <v/>
      </c>
    </row>
    <row r="663" spans="1:38" x14ac:dyDescent="0.25">
      <c r="A663" t="str">
        <f>IF(TRIM(INDEX(games!$A:$A,ROW()))="","",TRIM(INDEX(games!$A:$A,ROW())))</f>
        <v>Rogue Empire</v>
      </c>
      <c r="B663">
        <f>IF(OR($A663="",INDEX(games!$B:$B,ROW())=""),"",INDEX(games!$B:$B,ROW()))</f>
        <v>2019</v>
      </c>
      <c r="C663" t="str">
        <f>IF(OR($A663="",INDEX(games!$C:$C,ROW())=""),"",INDEX(games!$C:$C,ROW()))</f>
        <v>Traditional</v>
      </c>
      <c r="D663">
        <f t="shared" si="280"/>
        <v>2</v>
      </c>
      <c r="E663">
        <f t="shared" si="281"/>
        <v>4</v>
      </c>
      <c r="F663">
        <f t="shared" si="282"/>
        <v>17</v>
      </c>
      <c r="G663" t="e">
        <f t="shared" si="283"/>
        <v>#N/A</v>
      </c>
      <c r="H663" t="e">
        <f t="shared" si="284"/>
        <v>#N/A</v>
      </c>
      <c r="I663" t="e">
        <f t="shared" si="285"/>
        <v>#N/A</v>
      </c>
      <c r="J663" t="e">
        <f t="shared" si="286"/>
        <v>#N/A</v>
      </c>
      <c r="K663" t="e">
        <f t="shared" si="287"/>
        <v>#N/A</v>
      </c>
      <c r="L663" t="e">
        <f t="shared" si="288"/>
        <v>#N/A</v>
      </c>
      <c r="M663">
        <f t="shared" si="289"/>
        <v>2019</v>
      </c>
      <c r="N663">
        <f t="shared" si="290"/>
        <v>4.391</v>
      </c>
      <c r="O663">
        <f t="shared" si="291"/>
        <v>2.0006629999999999</v>
      </c>
      <c r="P663" t="str">
        <f>IF(OR($A663="",INDEX(games!$H:$H,ROW())=""),"",INDEX(games!$H:$H,ROW()))</f>
        <v/>
      </c>
      <c r="Q663" t="str">
        <f t="shared" si="292"/>
        <v/>
      </c>
      <c r="T663">
        <f t="shared" si="293"/>
        <v>2001</v>
      </c>
      <c r="U663">
        <f t="shared" si="294"/>
        <v>2017</v>
      </c>
      <c r="V663">
        <f t="shared" si="295"/>
        <v>16</v>
      </c>
      <c r="W663" t="str">
        <f>IF(TRIM(INDEX(connections!$A:$A,ROW()))="","",TRIM(INDEX(connections!$A:$A,ROW())))</f>
        <v>Lost Labyrinth</v>
      </c>
      <c r="X663" t="str">
        <f>IF($W663="","",TRIM(INDEX(connections!$B:$B,ROW())))</f>
        <v>I Am Overburdened</v>
      </c>
      <c r="Y663">
        <f t="shared" si="296"/>
        <v>458</v>
      </c>
      <c r="Z663">
        <f t="shared" si="297"/>
        <v>395</v>
      </c>
      <c r="AA663" t="str">
        <f t="shared" si="298"/>
        <v/>
      </c>
      <c r="AB663" t="str">
        <f t="shared" si="299"/>
        <v/>
      </c>
      <c r="AC663" t="str">
        <f t="shared" si="300"/>
        <v/>
      </c>
      <c r="AD663">
        <f t="shared" si="301"/>
        <v>0</v>
      </c>
      <c r="AE663" t="str">
        <f t="shared" si="302"/>
        <v/>
      </c>
      <c r="AG663">
        <f t="shared" si="303"/>
        <v>2</v>
      </c>
      <c r="AH663" t="str">
        <f t="shared" si="304"/>
        <v/>
      </c>
      <c r="AI663" t="str">
        <f t="shared" si="305"/>
        <v/>
      </c>
      <c r="AJ663" t="str">
        <f t="shared" si="306"/>
        <v/>
      </c>
      <c r="AK663">
        <f t="shared" si="307"/>
        <v>2.0006629999999999</v>
      </c>
      <c r="AL663" t="str">
        <f>IF($A663="","",INDEX(games!$J:$J,ROW())&amp;"")</f>
        <v/>
      </c>
    </row>
    <row r="664" spans="1:38" x14ac:dyDescent="0.25">
      <c r="A664" t="str">
        <f>IF(TRIM(INDEX(games!$A:$A,ROW()))="","",TRIM(INDEX(games!$A:$A,ROW())))</f>
        <v>Rogue Factory</v>
      </c>
      <c r="B664">
        <f>IF(OR($A664="",INDEX(games!$B:$B,ROW())=""),"",INDEX(games!$B:$B,ROW()))</f>
        <v>2026</v>
      </c>
      <c r="C664" t="str">
        <f>IF(OR($A664="",INDEX(games!$C:$C,ROW())=""),"",INDEX(games!$C:$C,ROW()))</f>
        <v>Action</v>
      </c>
      <c r="D664">
        <f t="shared" si="280"/>
        <v>2</v>
      </c>
      <c r="E664">
        <f t="shared" si="281"/>
        <v>1</v>
      </c>
      <c r="F664">
        <f t="shared" si="282"/>
        <v>18</v>
      </c>
      <c r="G664">
        <f t="shared" si="283"/>
        <v>2026</v>
      </c>
      <c r="H664">
        <f t="shared" si="284"/>
        <v>1.4139999999999999</v>
      </c>
      <c r="I664" t="e">
        <f t="shared" si="285"/>
        <v>#N/A</v>
      </c>
      <c r="J664" t="e">
        <f t="shared" si="286"/>
        <v>#N/A</v>
      </c>
      <c r="K664" t="e">
        <f t="shared" si="287"/>
        <v>#N/A</v>
      </c>
      <c r="L664" t="e">
        <f t="shared" si="288"/>
        <v>#N/A</v>
      </c>
      <c r="M664" t="e">
        <f t="shared" si="289"/>
        <v>#N/A</v>
      </c>
      <c r="N664" t="e">
        <f t="shared" si="290"/>
        <v>#N/A</v>
      </c>
      <c r="O664">
        <f t="shared" si="291"/>
        <v>2.000664</v>
      </c>
      <c r="P664" t="str">
        <f>IF(OR($A664="",INDEX(games!$H:$H,ROW())=""),"",INDEX(games!$H:$H,ROW()))</f>
        <v/>
      </c>
      <c r="Q664" t="str">
        <f t="shared" si="292"/>
        <v/>
      </c>
      <c r="T664">
        <f t="shared" si="293"/>
        <v>2014</v>
      </c>
      <c r="U664">
        <f t="shared" si="294"/>
        <v>2022</v>
      </c>
      <c r="V664">
        <f t="shared" si="295"/>
        <v>8</v>
      </c>
      <c r="W664" t="str">
        <f>IF(TRIM(INDEX(connections!$A:$A,ROW()))="","",TRIM(INDEX(connections!$A:$A,ROW())))</f>
        <v>The Binding of Isaac: Rebirth</v>
      </c>
      <c r="X664" t="str">
        <f>IF($W664="","",TRIM(INDEX(connections!$B:$B,ROW())))</f>
        <v>I.Rule</v>
      </c>
      <c r="Y664">
        <f t="shared" si="296"/>
        <v>825</v>
      </c>
      <c r="Z664">
        <f t="shared" si="297"/>
        <v>396</v>
      </c>
      <c r="AA664" t="str">
        <f t="shared" si="298"/>
        <v>Yes</v>
      </c>
      <c r="AB664" t="str">
        <f t="shared" si="299"/>
        <v>Yes</v>
      </c>
      <c r="AC664">
        <f t="shared" si="300"/>
        <v>1</v>
      </c>
      <c r="AD664">
        <f t="shared" si="301"/>
        <v>1</v>
      </c>
      <c r="AE664" t="str">
        <f t="shared" si="302"/>
        <v/>
      </c>
      <c r="AG664">
        <f t="shared" si="303"/>
        <v>2</v>
      </c>
      <c r="AH664" t="str">
        <f t="shared" si="304"/>
        <v/>
      </c>
      <c r="AI664" t="str">
        <f t="shared" si="305"/>
        <v/>
      </c>
      <c r="AJ664" t="str">
        <f t="shared" si="306"/>
        <v/>
      </c>
      <c r="AK664">
        <f t="shared" si="307"/>
        <v>2.000664</v>
      </c>
      <c r="AL664" t="str">
        <f>IF($A664="","",INDEX(games!$J:$J,ROW())&amp;"")</f>
        <v/>
      </c>
    </row>
    <row r="665" spans="1:38" x14ac:dyDescent="0.25">
      <c r="A665" t="str">
        <f>IF(TRIM(INDEX(games!$A:$A,ROW()))="","",TRIM(INDEX(games!$A:$A,ROW())))</f>
        <v>Rogue Flight</v>
      </c>
      <c r="B665">
        <f>IF(OR($A665="",INDEX(games!$B:$B,ROW())=""),"",INDEX(games!$B:$B,ROW()))</f>
        <v>2024</v>
      </c>
      <c r="C665" t="str">
        <f>IF(OR($A665="",INDEX(games!$C:$C,ROW())=""),"",INDEX(games!$C:$C,ROW()))</f>
        <v>Action</v>
      </c>
      <c r="D665">
        <f t="shared" si="280"/>
        <v>0</v>
      </c>
      <c r="E665">
        <f t="shared" si="281"/>
        <v>1</v>
      </c>
      <c r="F665">
        <f t="shared" si="282"/>
        <v>19</v>
      </c>
      <c r="G665">
        <f t="shared" si="283"/>
        <v>2024</v>
      </c>
      <c r="H665">
        <f t="shared" si="284"/>
        <v>1.4370000000000001</v>
      </c>
      <c r="I665" t="e">
        <f t="shared" si="285"/>
        <v>#N/A</v>
      </c>
      <c r="J665" t="e">
        <f t="shared" si="286"/>
        <v>#N/A</v>
      </c>
      <c r="K665" t="e">
        <f t="shared" si="287"/>
        <v>#N/A</v>
      </c>
      <c r="L665" t="e">
        <f t="shared" si="288"/>
        <v>#N/A</v>
      </c>
      <c r="M665" t="e">
        <f t="shared" si="289"/>
        <v>#N/A</v>
      </c>
      <c r="N665" t="e">
        <f t="shared" si="290"/>
        <v>#N/A</v>
      </c>
      <c r="O665">
        <f t="shared" si="291"/>
        <v>6.6500000000000001E-4</v>
      </c>
      <c r="P665" t="str">
        <f>IF(OR($A665="",INDEX(games!$H:$H,ROW())=""),"",INDEX(games!$H:$H,ROW()))</f>
        <v/>
      </c>
      <c r="Q665" t="str">
        <f t="shared" si="292"/>
        <v/>
      </c>
      <c r="T665">
        <f t="shared" si="293"/>
        <v>2021</v>
      </c>
      <c r="U665">
        <f t="shared" si="294"/>
        <v>2022</v>
      </c>
      <c r="V665">
        <f t="shared" si="295"/>
        <v>1</v>
      </c>
      <c r="W665" t="str">
        <f>IF(TRIM(INDEX(connections!$A:$A,ROW()))="","",TRIM(INDEX(connections!$A:$A,ROW())))</f>
        <v>Vampire Survivors</v>
      </c>
      <c r="X665" t="str">
        <f>IF($W665="","",TRIM(INDEX(connections!$B:$B,ROW())))</f>
        <v>Icewall</v>
      </c>
      <c r="Y665">
        <f t="shared" si="296"/>
        <v>898</v>
      </c>
      <c r="Z665">
        <f t="shared" si="297"/>
        <v>397</v>
      </c>
      <c r="AA665" t="str">
        <f t="shared" si="298"/>
        <v>Yes</v>
      </c>
      <c r="AB665" t="str">
        <f t="shared" si="299"/>
        <v>Yes</v>
      </c>
      <c r="AC665">
        <f t="shared" si="300"/>
        <v>1</v>
      </c>
      <c r="AD665">
        <f t="shared" si="301"/>
        <v>0</v>
      </c>
      <c r="AE665" t="str">
        <f t="shared" si="302"/>
        <v/>
      </c>
      <c r="AG665">
        <f t="shared" si="303"/>
        <v>0</v>
      </c>
      <c r="AH665" t="str">
        <f t="shared" si="304"/>
        <v/>
      </c>
      <c r="AI665" t="str">
        <f t="shared" si="305"/>
        <v/>
      </c>
      <c r="AJ665" t="str">
        <f t="shared" si="306"/>
        <v/>
      </c>
      <c r="AK665" t="str">
        <f t="shared" si="307"/>
        <v/>
      </c>
      <c r="AL665" t="str">
        <f>IF($A665="","",INDEX(games!$J:$J,ROW())&amp;"")</f>
        <v/>
      </c>
    </row>
    <row r="666" spans="1:38" x14ac:dyDescent="0.25">
      <c r="A666" t="str">
        <f>IF(TRIM(INDEX(games!$A:$A,ROW()))="","",TRIM(INDEX(games!$A:$A,ROW())))</f>
        <v>Rogue Hearts Dungeon</v>
      </c>
      <c r="B666">
        <f>IF(OR($A666="",INDEX(games!$B:$B,ROW())=""),"",INDEX(games!$B:$B,ROW()))</f>
        <v>2007</v>
      </c>
      <c r="C666" t="str">
        <f>IF(OR($A666="",INDEX(games!$C:$C,ROW())=""),"",INDEX(games!$C:$C,ROW()))</f>
        <v>Traditional</v>
      </c>
      <c r="D666">
        <f t="shared" si="280"/>
        <v>2</v>
      </c>
      <c r="E666">
        <f t="shared" si="281"/>
        <v>4</v>
      </c>
      <c r="F666">
        <f t="shared" si="282"/>
        <v>20</v>
      </c>
      <c r="G666" t="e">
        <f t="shared" si="283"/>
        <v>#N/A</v>
      </c>
      <c r="H666" t="e">
        <f t="shared" si="284"/>
        <v>#N/A</v>
      </c>
      <c r="I666" t="e">
        <f t="shared" si="285"/>
        <v>#N/A</v>
      </c>
      <c r="J666" t="e">
        <f t="shared" si="286"/>
        <v>#N/A</v>
      </c>
      <c r="K666" t="e">
        <f t="shared" si="287"/>
        <v>#N/A</v>
      </c>
      <c r="L666" t="e">
        <f t="shared" si="288"/>
        <v>#N/A</v>
      </c>
      <c r="M666">
        <f t="shared" si="289"/>
        <v>2007</v>
      </c>
      <c r="N666">
        <f t="shared" si="290"/>
        <v>4.46</v>
      </c>
      <c r="O666">
        <f t="shared" si="291"/>
        <v>2.0006659999999998</v>
      </c>
      <c r="P666" t="str">
        <f>IF(OR($A666="",INDEX(games!$H:$H,ROW())=""),"",INDEX(games!$H:$H,ROW()))</f>
        <v>Yes</v>
      </c>
      <c r="Q666">
        <f t="shared" si="292"/>
        <v>2.0006659999999998</v>
      </c>
      <c r="T666">
        <f t="shared" si="293"/>
        <v>2016</v>
      </c>
      <c r="U666">
        <f t="shared" si="294"/>
        <v>2017</v>
      </c>
      <c r="V666">
        <f t="shared" si="295"/>
        <v>1</v>
      </c>
      <c r="W666" t="str">
        <f>IF(TRIM(INDEX(connections!$A:$A,ROW()))="","",TRIM(INDEX(connections!$A:$A,ROW())))</f>
        <v>Enter the Gungeon</v>
      </c>
      <c r="X666" t="str">
        <f>IF($W666="","",TRIM(INDEX(connections!$B:$B,ROW())))</f>
        <v>Immortal Redneck</v>
      </c>
      <c r="Y666">
        <f t="shared" si="296"/>
        <v>282</v>
      </c>
      <c r="Z666">
        <f t="shared" si="297"/>
        <v>398</v>
      </c>
      <c r="AA666" t="str">
        <f t="shared" si="298"/>
        <v>Yes</v>
      </c>
      <c r="AB666" t="str">
        <f t="shared" si="299"/>
        <v>Yes</v>
      </c>
      <c r="AC666">
        <f t="shared" si="300"/>
        <v>1</v>
      </c>
      <c r="AD666">
        <f t="shared" si="301"/>
        <v>0</v>
      </c>
      <c r="AE666" t="str">
        <f t="shared" si="302"/>
        <v/>
      </c>
      <c r="AG666">
        <f t="shared" si="303"/>
        <v>2</v>
      </c>
      <c r="AH666" t="str">
        <f t="shared" si="304"/>
        <v>Yes</v>
      </c>
      <c r="AI666">
        <f t="shared" si="305"/>
        <v>2</v>
      </c>
      <c r="AJ666">
        <f t="shared" si="306"/>
        <v>2.0006659999999998</v>
      </c>
      <c r="AK666" t="str">
        <f t="shared" si="307"/>
        <v/>
      </c>
      <c r="AL666" t="str">
        <f>IF($A666="","",INDEX(games!$J:$J,ROW())&amp;"")</f>
        <v/>
      </c>
    </row>
    <row r="667" spans="1:38" x14ac:dyDescent="0.25">
      <c r="A667" t="str">
        <f>IF(TRIM(INDEX(games!$A:$A,ROW()))="","",TRIM(INDEX(games!$A:$A,ROW())))</f>
        <v>Rogue Heroes: Ruins of Tasos</v>
      </c>
      <c r="B667">
        <f>IF(OR($A667="",INDEX(games!$B:$B,ROW())=""),"",INDEX(games!$B:$B,ROW()))</f>
        <v>2021</v>
      </c>
      <c r="C667" t="str">
        <f>IF(OR($A667="",INDEX(games!$C:$C,ROW())=""),"",INDEX(games!$C:$C,ROW()))</f>
        <v>Action</v>
      </c>
      <c r="D667">
        <f t="shared" si="280"/>
        <v>1</v>
      </c>
      <c r="E667">
        <f t="shared" si="281"/>
        <v>1</v>
      </c>
      <c r="F667">
        <f t="shared" si="282"/>
        <v>21</v>
      </c>
      <c r="G667">
        <f t="shared" si="283"/>
        <v>2021</v>
      </c>
      <c r="H667">
        <f t="shared" si="284"/>
        <v>1.4830000000000001</v>
      </c>
      <c r="I667" t="e">
        <f t="shared" si="285"/>
        <v>#N/A</v>
      </c>
      <c r="J667" t="e">
        <f t="shared" si="286"/>
        <v>#N/A</v>
      </c>
      <c r="K667" t="e">
        <f t="shared" si="287"/>
        <v>#N/A</v>
      </c>
      <c r="L667" t="e">
        <f t="shared" si="288"/>
        <v>#N/A</v>
      </c>
      <c r="M667" t="e">
        <f t="shared" si="289"/>
        <v>#N/A</v>
      </c>
      <c r="N667" t="e">
        <f t="shared" si="290"/>
        <v>#N/A</v>
      </c>
      <c r="O667">
        <f t="shared" si="291"/>
        <v>1.000667</v>
      </c>
      <c r="P667" t="str">
        <f>IF(OR($A667="",INDEX(games!$H:$H,ROW())=""),"",INDEX(games!$H:$H,ROW()))</f>
        <v>Yes</v>
      </c>
      <c r="Q667">
        <f t="shared" si="292"/>
        <v>1.000667</v>
      </c>
      <c r="T667">
        <f t="shared" si="293"/>
        <v>2013</v>
      </c>
      <c r="U667">
        <f t="shared" si="294"/>
        <v>2017</v>
      </c>
      <c r="V667">
        <f t="shared" si="295"/>
        <v>4</v>
      </c>
      <c r="W667" t="str">
        <f>IF(TRIM(INDEX(connections!$A:$A,ROW()))="","",TRIM(INDEX(connections!$A:$A,ROW())))</f>
        <v>Rogue Legacy</v>
      </c>
      <c r="X667" t="str">
        <f>IF($W667="","",TRIM(INDEX(connections!$B:$B,ROW())))</f>
        <v>Immortal Redneck</v>
      </c>
      <c r="Y667">
        <f t="shared" si="296"/>
        <v>667</v>
      </c>
      <c r="Z667">
        <f t="shared" si="297"/>
        <v>398</v>
      </c>
      <c r="AA667" t="str">
        <f t="shared" si="298"/>
        <v>Yes</v>
      </c>
      <c r="AB667" t="str">
        <f t="shared" si="299"/>
        <v>Yes</v>
      </c>
      <c r="AC667">
        <f t="shared" si="300"/>
        <v>1</v>
      </c>
      <c r="AD667">
        <f t="shared" si="301"/>
        <v>0</v>
      </c>
      <c r="AE667" t="str">
        <f t="shared" si="302"/>
        <v/>
      </c>
      <c r="AG667">
        <f t="shared" si="303"/>
        <v>1</v>
      </c>
      <c r="AH667" t="str">
        <f t="shared" si="304"/>
        <v>Yes</v>
      </c>
      <c r="AI667">
        <f t="shared" si="305"/>
        <v>1</v>
      </c>
      <c r="AJ667">
        <f t="shared" si="306"/>
        <v>1.000667</v>
      </c>
      <c r="AK667" t="str">
        <f t="shared" si="307"/>
        <v/>
      </c>
      <c r="AL667" t="str">
        <f>IF($A667="","",INDEX(games!$J:$J,ROW())&amp;"")</f>
        <v>https://store.steampowered.com/app/787810/Rogue_Heroes_Ruins_of_Tasos/</v>
      </c>
    </row>
    <row r="668" spans="1:38" x14ac:dyDescent="0.25">
      <c r="A668" t="str">
        <f>IF(TRIM(INDEX(games!$A:$A,ROW()))="","",TRIM(INDEX(games!$A:$A,ROW())))</f>
        <v>Rogue Legacy</v>
      </c>
      <c r="B668">
        <f>IF(OR($A668="",INDEX(games!$B:$B,ROW())=""),"",INDEX(games!$B:$B,ROW()))</f>
        <v>2013</v>
      </c>
      <c r="C668" t="str">
        <f>IF(OR($A668="",INDEX(games!$C:$C,ROW())=""),"",INDEX(games!$C:$C,ROW()))</f>
        <v>Action</v>
      </c>
      <c r="D668">
        <f t="shared" si="280"/>
        <v>19</v>
      </c>
      <c r="E668">
        <f t="shared" si="281"/>
        <v>1</v>
      </c>
      <c r="F668">
        <f t="shared" si="282"/>
        <v>22</v>
      </c>
      <c r="G668">
        <f t="shared" si="283"/>
        <v>2013</v>
      </c>
      <c r="H668">
        <f t="shared" si="284"/>
        <v>1.506</v>
      </c>
      <c r="I668" t="e">
        <f t="shared" si="285"/>
        <v>#N/A</v>
      </c>
      <c r="J668" t="e">
        <f t="shared" si="286"/>
        <v>#N/A</v>
      </c>
      <c r="K668" t="e">
        <f t="shared" si="287"/>
        <v>#N/A</v>
      </c>
      <c r="L668" t="e">
        <f t="shared" si="288"/>
        <v>#N/A</v>
      </c>
      <c r="M668" t="e">
        <f t="shared" si="289"/>
        <v>#N/A</v>
      </c>
      <c r="N668" t="e">
        <f t="shared" si="290"/>
        <v>#N/A</v>
      </c>
      <c r="O668">
        <f t="shared" si="291"/>
        <v>19.000668000000001</v>
      </c>
      <c r="P668" t="str">
        <f>IF(OR($A668="",INDEX(games!$H:$H,ROW())=""),"",INDEX(games!$H:$H,ROW()))</f>
        <v>Yes</v>
      </c>
      <c r="Q668">
        <f t="shared" si="292"/>
        <v>19.000668000000001</v>
      </c>
      <c r="T668">
        <f t="shared" si="293"/>
        <v>2008</v>
      </c>
      <c r="U668">
        <f t="shared" si="294"/>
        <v>2017</v>
      </c>
      <c r="V668">
        <f t="shared" si="295"/>
        <v>9</v>
      </c>
      <c r="W668" t="str">
        <f>IF(TRIM(INDEX(connections!$A:$A,ROW()))="","",TRIM(INDEX(connections!$A:$A,ROW())))</f>
        <v>Spelunky Classic</v>
      </c>
      <c r="X668" t="str">
        <f>IF($W668="","",TRIM(INDEX(connections!$B:$B,ROW())))</f>
        <v>Immortal Redneck</v>
      </c>
      <c r="Y668">
        <f t="shared" si="296"/>
        <v>763</v>
      </c>
      <c r="Z668">
        <f t="shared" si="297"/>
        <v>398</v>
      </c>
      <c r="AA668" t="str">
        <f t="shared" si="298"/>
        <v>Yes</v>
      </c>
      <c r="AB668" t="str">
        <f t="shared" si="299"/>
        <v>Yes</v>
      </c>
      <c r="AC668">
        <f t="shared" si="300"/>
        <v>1</v>
      </c>
      <c r="AD668">
        <f t="shared" si="301"/>
        <v>0</v>
      </c>
      <c r="AE668" t="str">
        <f t="shared" si="302"/>
        <v/>
      </c>
      <c r="AG668">
        <f t="shared" si="303"/>
        <v>17</v>
      </c>
      <c r="AH668" t="str">
        <f t="shared" si="304"/>
        <v>Yes</v>
      </c>
      <c r="AI668">
        <f t="shared" si="305"/>
        <v>17</v>
      </c>
      <c r="AJ668">
        <f t="shared" si="306"/>
        <v>17.000668000000001</v>
      </c>
      <c r="AK668" t="str">
        <f t="shared" si="307"/>
        <v/>
      </c>
      <c r="AL668" t="str">
        <f>IF($A668="","",INDEX(games!$J:$J,ROW())&amp;"")</f>
        <v>https://store.steampowered.com/app/241600/Rogue_Legacy/</v>
      </c>
    </row>
    <row r="669" spans="1:38" x14ac:dyDescent="0.25">
      <c r="A669" t="str">
        <f>IF(TRIM(INDEX(games!$A:$A,ROW()))="","",TRIM(INDEX(games!$A:$A,ROW())))</f>
        <v>Rogue Legacy 2</v>
      </c>
      <c r="B669">
        <f>IF(OR($A669="",INDEX(games!$B:$B,ROW())=""),"",INDEX(games!$B:$B,ROW()))</f>
        <v>2020</v>
      </c>
      <c r="C669" t="str">
        <f>IF(OR($A669="",INDEX(games!$C:$C,ROW())=""),"",INDEX(games!$C:$C,ROW()))</f>
        <v>Action</v>
      </c>
      <c r="D669">
        <f t="shared" si="280"/>
        <v>1</v>
      </c>
      <c r="E669">
        <f t="shared" si="281"/>
        <v>1</v>
      </c>
      <c r="F669">
        <f t="shared" si="282"/>
        <v>23</v>
      </c>
      <c r="G669">
        <f t="shared" si="283"/>
        <v>2020</v>
      </c>
      <c r="H669">
        <f t="shared" si="284"/>
        <v>1.5289999999999999</v>
      </c>
      <c r="I669" t="e">
        <f t="shared" si="285"/>
        <v>#N/A</v>
      </c>
      <c r="J669" t="e">
        <f t="shared" si="286"/>
        <v>#N/A</v>
      </c>
      <c r="K669" t="e">
        <f t="shared" si="287"/>
        <v>#N/A</v>
      </c>
      <c r="L669" t="e">
        <f t="shared" si="288"/>
        <v>#N/A</v>
      </c>
      <c r="M669" t="e">
        <f t="shared" si="289"/>
        <v>#N/A</v>
      </c>
      <c r="N669" t="e">
        <f t="shared" si="290"/>
        <v>#N/A</v>
      </c>
      <c r="O669">
        <f t="shared" si="291"/>
        <v>1.000669</v>
      </c>
      <c r="P669" t="str">
        <f>IF(OR($A669="",INDEX(games!$H:$H,ROW())=""),"",INDEX(games!$H:$H,ROW()))</f>
        <v>Yes</v>
      </c>
      <c r="Q669">
        <f t="shared" si="292"/>
        <v>1.000669</v>
      </c>
      <c r="T669">
        <f t="shared" si="293"/>
        <v>2014</v>
      </c>
      <c r="U669">
        <f t="shared" si="294"/>
        <v>2017</v>
      </c>
      <c r="V669">
        <f t="shared" si="295"/>
        <v>3</v>
      </c>
      <c r="W669" t="str">
        <f>IF(TRIM(INDEX(connections!$A:$A,ROW()))="","",TRIM(INDEX(connections!$A:$A,ROW())))</f>
        <v>Ziggurat</v>
      </c>
      <c r="X669" t="str">
        <f>IF($W669="","",TRIM(INDEX(connections!$B:$B,ROW())))</f>
        <v>Immortal Redneck</v>
      </c>
      <c r="Y669">
        <f t="shared" si="296"/>
        <v>948</v>
      </c>
      <c r="Z669">
        <f t="shared" si="297"/>
        <v>398</v>
      </c>
      <c r="AA669" t="str">
        <f t="shared" si="298"/>
        <v>Yes</v>
      </c>
      <c r="AB669" t="str">
        <f t="shared" si="299"/>
        <v>Yes</v>
      </c>
      <c r="AC669">
        <f t="shared" si="300"/>
        <v>1</v>
      </c>
      <c r="AD669">
        <f t="shared" si="301"/>
        <v>0</v>
      </c>
      <c r="AE669" t="str">
        <f t="shared" si="302"/>
        <v/>
      </c>
      <c r="AG669">
        <f t="shared" si="303"/>
        <v>1</v>
      </c>
      <c r="AH669" t="str">
        <f t="shared" si="304"/>
        <v>Yes</v>
      </c>
      <c r="AI669">
        <f t="shared" si="305"/>
        <v>1</v>
      </c>
      <c r="AJ669">
        <f t="shared" si="306"/>
        <v>1.000669</v>
      </c>
      <c r="AK669" t="str">
        <f t="shared" si="307"/>
        <v/>
      </c>
      <c r="AL669" t="str">
        <f>IF($A669="","",INDEX(games!$J:$J,ROW())&amp;"")</f>
        <v>https://store.steampowered.com/app/1253920/Rogue_Legacy_2/</v>
      </c>
    </row>
    <row r="670" spans="1:38" x14ac:dyDescent="0.25">
      <c r="A670" t="str">
        <f>IF(TRIM(INDEX(games!$A:$A,ROW()))="","",TRIM(INDEX(games!$A:$A,ROW())))</f>
        <v>Rogue Lords</v>
      </c>
      <c r="B670">
        <f>IF(OR($A670="",INDEX(games!$B:$B,ROW())=""),"",INDEX(games!$B:$B,ROW()))</f>
        <v>2021</v>
      </c>
      <c r="C670" t="str">
        <f>IF(OR($A670="",INDEX(games!$C:$C,ROW())=""),"",INDEX(games!$C:$C,ROW()))</f>
        <v>Strategy</v>
      </c>
      <c r="D670">
        <f t="shared" si="280"/>
        <v>1</v>
      </c>
      <c r="E670">
        <f t="shared" si="281"/>
        <v>2</v>
      </c>
      <c r="F670">
        <f t="shared" si="282"/>
        <v>24</v>
      </c>
      <c r="G670" t="e">
        <f t="shared" si="283"/>
        <v>#N/A</v>
      </c>
      <c r="H670" t="e">
        <f t="shared" si="284"/>
        <v>#N/A</v>
      </c>
      <c r="I670">
        <f t="shared" si="285"/>
        <v>2021</v>
      </c>
      <c r="J670">
        <f t="shared" si="286"/>
        <v>2.552</v>
      </c>
      <c r="K670" t="e">
        <f t="shared" si="287"/>
        <v>#N/A</v>
      </c>
      <c r="L670" t="e">
        <f t="shared" si="288"/>
        <v>#N/A</v>
      </c>
      <c r="M670" t="e">
        <f t="shared" si="289"/>
        <v>#N/A</v>
      </c>
      <c r="N670" t="e">
        <f t="shared" si="290"/>
        <v>#N/A</v>
      </c>
      <c r="O670">
        <f t="shared" si="291"/>
        <v>1.0006699999999999</v>
      </c>
      <c r="P670" t="str">
        <f>IF(OR($A670="",INDEX(games!$H:$H,ROW())=""),"",INDEX(games!$H:$H,ROW()))</f>
        <v>Yes</v>
      </c>
      <c r="Q670">
        <f t="shared" si="292"/>
        <v>1.0006699999999999</v>
      </c>
      <c r="T670">
        <f t="shared" si="293"/>
        <v>2013</v>
      </c>
      <c r="U670">
        <f t="shared" si="294"/>
        <v>2016</v>
      </c>
      <c r="V670">
        <f t="shared" si="295"/>
        <v>3</v>
      </c>
      <c r="W670" t="str">
        <f>IF(TRIM(INDEX(connections!$A:$A,ROW()))="","",TRIM(INDEX(connections!$A:$A,ROW())))</f>
        <v>Risk of Rain</v>
      </c>
      <c r="X670" t="str">
        <f>IF($W670="","",TRIM(INDEX(connections!$B:$B,ROW())))</f>
        <v>In Celebration of Violence</v>
      </c>
      <c r="Y670">
        <f t="shared" si="296"/>
        <v>653</v>
      </c>
      <c r="Z670">
        <f t="shared" si="297"/>
        <v>399</v>
      </c>
      <c r="AA670" t="str">
        <f t="shared" si="298"/>
        <v>Yes</v>
      </c>
      <c r="AB670" t="str">
        <f t="shared" si="299"/>
        <v/>
      </c>
      <c r="AC670" t="str">
        <f t="shared" si="300"/>
        <v/>
      </c>
      <c r="AD670">
        <f t="shared" si="301"/>
        <v>0</v>
      </c>
      <c r="AE670" t="str">
        <f t="shared" si="302"/>
        <v/>
      </c>
      <c r="AG670">
        <f t="shared" si="303"/>
        <v>1</v>
      </c>
      <c r="AH670" t="str">
        <f t="shared" si="304"/>
        <v>Yes</v>
      </c>
      <c r="AI670">
        <f t="shared" si="305"/>
        <v>1</v>
      </c>
      <c r="AJ670">
        <f t="shared" si="306"/>
        <v>1.0006699999999999</v>
      </c>
      <c r="AK670" t="str">
        <f t="shared" si="307"/>
        <v/>
      </c>
      <c r="AL670" t="str">
        <f>IF($A670="","",INDEX(games!$J:$J,ROW())&amp;"")</f>
        <v>https://store.steampowered.com/app/1069690/Rogue_Lords/</v>
      </c>
    </row>
    <row r="671" spans="1:38" x14ac:dyDescent="0.25">
      <c r="A671" t="str">
        <f>IF(TRIM(INDEX(games!$A:$A,ROW()))="","",TRIM(INDEX(games!$A:$A,ROW())))</f>
        <v>Rogue Monster Rush</v>
      </c>
      <c r="B671">
        <f>IF(OR($A671="",INDEX(games!$B:$B,ROW())=""),"",INDEX(games!$B:$B,ROW()))</f>
        <v>2025</v>
      </c>
      <c r="C671" t="str">
        <f>IF(OR($A671="",INDEX(games!$C:$C,ROW())=""),"",INDEX(games!$C:$C,ROW()))</f>
        <v>Strategy</v>
      </c>
      <c r="D671">
        <f t="shared" si="280"/>
        <v>0</v>
      </c>
      <c r="E671">
        <f t="shared" si="281"/>
        <v>2</v>
      </c>
      <c r="F671">
        <f t="shared" si="282"/>
        <v>25</v>
      </c>
      <c r="G671" t="e">
        <f t="shared" si="283"/>
        <v>#N/A</v>
      </c>
      <c r="H671" t="e">
        <f t="shared" si="284"/>
        <v>#N/A</v>
      </c>
      <c r="I671">
        <f t="shared" si="285"/>
        <v>2025</v>
      </c>
      <c r="J671">
        <f t="shared" si="286"/>
        <v>2.5750000000000002</v>
      </c>
      <c r="K671" t="e">
        <f t="shared" si="287"/>
        <v>#N/A</v>
      </c>
      <c r="L671" t="e">
        <f t="shared" si="288"/>
        <v>#N/A</v>
      </c>
      <c r="M671" t="e">
        <f t="shared" si="289"/>
        <v>#N/A</v>
      </c>
      <c r="N671" t="e">
        <f t="shared" si="290"/>
        <v>#N/A</v>
      </c>
      <c r="O671">
        <f t="shared" si="291"/>
        <v>6.7100000000000005E-4</v>
      </c>
      <c r="P671" t="str">
        <f>IF(OR($A671="",INDEX(games!$H:$H,ROW())=""),"",INDEX(games!$H:$H,ROW()))</f>
        <v/>
      </c>
      <c r="Q671" t="str">
        <f t="shared" si="292"/>
        <v/>
      </c>
      <c r="T671">
        <f t="shared" si="293"/>
        <v>1994</v>
      </c>
      <c r="U671">
        <f t="shared" si="294"/>
        <v>2007</v>
      </c>
      <c r="V671">
        <f t="shared" si="295"/>
        <v>13</v>
      </c>
      <c r="W671" t="str">
        <f>IF(TRIM(INDEX(connections!$A:$A,ROW()))="","",TRIM(INDEX(connections!$A:$A,ROW())))</f>
        <v>Ancient Domains of Mystery</v>
      </c>
      <c r="X671" t="str">
        <f>IF($W671="","",TRIM(INDEX(connections!$B:$B,ROW())))</f>
        <v>Incursion</v>
      </c>
      <c r="Y671">
        <f t="shared" si="296"/>
        <v>24</v>
      </c>
      <c r="Z671">
        <f t="shared" si="297"/>
        <v>400</v>
      </c>
      <c r="AA671" t="str">
        <f t="shared" si="298"/>
        <v>Yes</v>
      </c>
      <c r="AB671" t="str">
        <f t="shared" si="299"/>
        <v>Yes</v>
      </c>
      <c r="AC671">
        <f t="shared" si="300"/>
        <v>1</v>
      </c>
      <c r="AD671">
        <f t="shared" si="301"/>
        <v>0</v>
      </c>
      <c r="AE671" t="str">
        <f t="shared" si="302"/>
        <v/>
      </c>
      <c r="AG671">
        <f t="shared" si="303"/>
        <v>0</v>
      </c>
      <c r="AH671" t="str">
        <f t="shared" si="304"/>
        <v/>
      </c>
      <c r="AI671" t="str">
        <f t="shared" si="305"/>
        <v/>
      </c>
      <c r="AJ671" t="str">
        <f t="shared" si="306"/>
        <v/>
      </c>
      <c r="AK671" t="str">
        <f t="shared" si="307"/>
        <v/>
      </c>
      <c r="AL671" t="str">
        <f>IF($A671="","",INDEX(games!$J:$J,ROW())&amp;"")</f>
        <v>https://store.steampowered.com/app/971220/Rogue_Monster_Rush/</v>
      </c>
    </row>
    <row r="672" spans="1:38" x14ac:dyDescent="0.25">
      <c r="A672" t="str">
        <f>IF(TRIM(INDEX(games!$A:$A,ROW()))="","",TRIM(INDEX(games!$A:$A,ROW())))</f>
        <v>Rogue Tower</v>
      </c>
      <c r="B672">
        <f>IF(OR($A672="",INDEX(games!$B:$B,ROW())=""),"",INDEX(games!$B:$B,ROW()))</f>
        <v>2022</v>
      </c>
      <c r="C672" t="str">
        <f>IF(OR($A672="",INDEX(games!$C:$C,ROW())=""),"",INDEX(games!$C:$C,ROW()))</f>
        <v>Strategy</v>
      </c>
      <c r="D672">
        <f t="shared" si="280"/>
        <v>2</v>
      </c>
      <c r="E672">
        <f t="shared" si="281"/>
        <v>2</v>
      </c>
      <c r="F672">
        <f t="shared" si="282"/>
        <v>26</v>
      </c>
      <c r="G672" t="e">
        <f t="shared" si="283"/>
        <v>#N/A</v>
      </c>
      <c r="H672" t="e">
        <f t="shared" si="284"/>
        <v>#N/A</v>
      </c>
      <c r="I672">
        <f t="shared" si="285"/>
        <v>2022</v>
      </c>
      <c r="J672">
        <f t="shared" si="286"/>
        <v>2.5979999999999999</v>
      </c>
      <c r="K672" t="e">
        <f t="shared" si="287"/>
        <v>#N/A</v>
      </c>
      <c r="L672" t="e">
        <f t="shared" si="288"/>
        <v>#N/A</v>
      </c>
      <c r="M672" t="e">
        <f t="shared" si="289"/>
        <v>#N/A</v>
      </c>
      <c r="N672" t="e">
        <f t="shared" si="290"/>
        <v>#N/A</v>
      </c>
      <c r="O672">
        <f t="shared" si="291"/>
        <v>2.0006719999999998</v>
      </c>
      <c r="P672" t="str">
        <f>IF(OR($A672="",INDEX(games!$H:$H,ROW())=""),"",INDEX(games!$H:$H,ROW()))</f>
        <v/>
      </c>
      <c r="Q672" t="str">
        <f t="shared" si="292"/>
        <v/>
      </c>
      <c r="T672">
        <f t="shared" si="293"/>
        <v>1990</v>
      </c>
      <c r="U672">
        <f t="shared" si="294"/>
        <v>2007</v>
      </c>
      <c r="V672">
        <f t="shared" si="295"/>
        <v>17</v>
      </c>
      <c r="W672" t="str">
        <f>IF(TRIM(INDEX(connections!$A:$A,ROW()))="","",TRIM(INDEX(connections!$A:$A,ROW())))</f>
        <v>Angband</v>
      </c>
      <c r="X672" t="str">
        <f>IF($W672="","",TRIM(INDEX(connections!$B:$B,ROW())))</f>
        <v>Incursion</v>
      </c>
      <c r="Y672">
        <f t="shared" si="296"/>
        <v>25</v>
      </c>
      <c r="Z672">
        <f t="shared" si="297"/>
        <v>400</v>
      </c>
      <c r="AA672" t="str">
        <f t="shared" si="298"/>
        <v>Yes</v>
      </c>
      <c r="AB672" t="str">
        <f t="shared" si="299"/>
        <v>Yes</v>
      </c>
      <c r="AC672">
        <f t="shared" si="300"/>
        <v>1</v>
      </c>
      <c r="AD672">
        <f t="shared" si="301"/>
        <v>0</v>
      </c>
      <c r="AE672" t="str">
        <f t="shared" si="302"/>
        <v/>
      </c>
      <c r="AG672">
        <f t="shared" si="303"/>
        <v>1</v>
      </c>
      <c r="AH672" t="str">
        <f t="shared" si="304"/>
        <v/>
      </c>
      <c r="AI672" t="str">
        <f t="shared" si="305"/>
        <v/>
      </c>
      <c r="AJ672" t="str">
        <f t="shared" si="306"/>
        <v/>
      </c>
      <c r="AK672">
        <f t="shared" si="307"/>
        <v>1.000672</v>
      </c>
      <c r="AL672" t="str">
        <f>IF($A672="","",INDEX(games!$J:$J,ROW())&amp;"")</f>
        <v/>
      </c>
    </row>
    <row r="673" spans="1:38" x14ac:dyDescent="0.25">
      <c r="A673" t="str">
        <f>IF(TRIM(INDEX(games!$A:$A,ROW()))="","",TRIM(INDEX(games!$A:$A,ROW())))</f>
        <v>Rogue Voltage</v>
      </c>
      <c r="B673">
        <f>IF(OR($A673="",INDEX(games!$B:$B,ROW())=""),"",INDEX(games!$B:$B,ROW()))</f>
        <v>2024</v>
      </c>
      <c r="C673" t="str">
        <f>IF(OR($A673="",INDEX(games!$C:$C,ROW())=""),"",INDEX(games!$C:$C,ROW()))</f>
        <v>Deckbuilder</v>
      </c>
      <c r="D673">
        <f t="shared" si="280"/>
        <v>6</v>
      </c>
      <c r="E673">
        <f t="shared" si="281"/>
        <v>3</v>
      </c>
      <c r="F673">
        <f t="shared" si="282"/>
        <v>27</v>
      </c>
      <c r="G673" t="e">
        <f t="shared" si="283"/>
        <v>#N/A</v>
      </c>
      <c r="H673" t="e">
        <f t="shared" si="284"/>
        <v>#N/A</v>
      </c>
      <c r="I673" t="e">
        <f t="shared" si="285"/>
        <v>#N/A</v>
      </c>
      <c r="J673" t="e">
        <f t="shared" si="286"/>
        <v>#N/A</v>
      </c>
      <c r="K673">
        <f t="shared" si="287"/>
        <v>2024</v>
      </c>
      <c r="L673">
        <f t="shared" si="288"/>
        <v>3.621</v>
      </c>
      <c r="M673" t="e">
        <f t="shared" si="289"/>
        <v>#N/A</v>
      </c>
      <c r="N673" t="e">
        <f t="shared" si="290"/>
        <v>#N/A</v>
      </c>
      <c r="O673">
        <f t="shared" si="291"/>
        <v>6.0006729999999999</v>
      </c>
      <c r="P673" t="str">
        <f>IF(OR($A673="",INDEX(games!$H:$H,ROW())=""),"",INDEX(games!$H:$H,ROW()))</f>
        <v/>
      </c>
      <c r="Q673" t="str">
        <f t="shared" si="292"/>
        <v/>
      </c>
      <c r="T673">
        <f t="shared" si="293"/>
        <v>1987</v>
      </c>
      <c r="U673">
        <f t="shared" si="294"/>
        <v>2007</v>
      </c>
      <c r="V673">
        <f t="shared" si="295"/>
        <v>20</v>
      </c>
      <c r="W673" t="str">
        <f>IF(TRIM(INDEX(connections!$A:$A,ROW()))="","",TRIM(INDEX(connections!$A:$A,ROW())))</f>
        <v>NetHack</v>
      </c>
      <c r="X673" t="str">
        <f>IF($W673="","",TRIM(INDEX(connections!$B:$B,ROW())))</f>
        <v>Incursion</v>
      </c>
      <c r="Y673">
        <f t="shared" si="296"/>
        <v>532</v>
      </c>
      <c r="Z673">
        <f t="shared" si="297"/>
        <v>400</v>
      </c>
      <c r="AA673" t="str">
        <f t="shared" si="298"/>
        <v>Yes</v>
      </c>
      <c r="AB673" t="str">
        <f t="shared" si="299"/>
        <v>Yes</v>
      </c>
      <c r="AC673">
        <f t="shared" si="300"/>
        <v>1</v>
      </c>
      <c r="AD673">
        <f t="shared" si="301"/>
        <v>0</v>
      </c>
      <c r="AE673" t="str">
        <f t="shared" si="302"/>
        <v/>
      </c>
      <c r="AG673">
        <f t="shared" si="303"/>
        <v>6</v>
      </c>
      <c r="AH673" t="str">
        <f t="shared" si="304"/>
        <v/>
      </c>
      <c r="AI673" t="str">
        <f t="shared" si="305"/>
        <v/>
      </c>
      <c r="AJ673" t="str">
        <f t="shared" si="306"/>
        <v/>
      </c>
      <c r="AK673">
        <f t="shared" si="307"/>
        <v>6.0006729999999999</v>
      </c>
      <c r="AL673" t="str">
        <f>IF($A673="","",INDEX(games!$J:$J,ROW())&amp;"")</f>
        <v>https://store.steampowered.com/app/1494560/Rogue_Voltage/</v>
      </c>
    </row>
    <row r="674" spans="1:38" x14ac:dyDescent="0.25">
      <c r="A674" t="str">
        <f>IF(TRIM(INDEX(games!$A:$A,ROW()))="","",TRIM(INDEX(games!$A:$A,ROW())))</f>
        <v>Rogue Waters</v>
      </c>
      <c r="B674">
        <f>IF(OR($A674="",INDEX(games!$B:$B,ROW())=""),"",INDEX(games!$B:$B,ROW()))</f>
        <v>2024</v>
      </c>
      <c r="C674" t="str">
        <f>IF(OR($A674="",INDEX(games!$C:$C,ROW())=""),"",INDEX(games!$C:$C,ROW()))</f>
        <v>Strategy</v>
      </c>
      <c r="D674">
        <f t="shared" si="280"/>
        <v>0</v>
      </c>
      <c r="E674">
        <f t="shared" si="281"/>
        <v>2</v>
      </c>
      <c r="F674">
        <f t="shared" si="282"/>
        <v>28</v>
      </c>
      <c r="G674" t="e">
        <f t="shared" si="283"/>
        <v>#N/A</v>
      </c>
      <c r="H674" t="e">
        <f t="shared" si="284"/>
        <v>#N/A</v>
      </c>
      <c r="I674">
        <f t="shared" si="285"/>
        <v>2024</v>
      </c>
      <c r="J674">
        <f t="shared" si="286"/>
        <v>2.6440000000000001</v>
      </c>
      <c r="K674" t="e">
        <f t="shared" si="287"/>
        <v>#N/A</v>
      </c>
      <c r="L674" t="e">
        <f t="shared" si="288"/>
        <v>#N/A</v>
      </c>
      <c r="M674" t="e">
        <f t="shared" si="289"/>
        <v>#N/A</v>
      </c>
      <c r="N674" t="e">
        <f t="shared" si="290"/>
        <v>#N/A</v>
      </c>
      <c r="O674">
        <f t="shared" si="291"/>
        <v>6.7400000000000001E-4</v>
      </c>
      <c r="P674" t="str">
        <f>IF(OR($A674="",INDEX(games!$H:$H,ROW())=""),"",INDEX(games!$H:$H,ROW()))</f>
        <v>Yes</v>
      </c>
      <c r="Q674">
        <f t="shared" si="292"/>
        <v>6.7400000000000001E-4</v>
      </c>
      <c r="T674">
        <f t="shared" si="293"/>
        <v>1987</v>
      </c>
      <c r="U674">
        <f t="shared" si="294"/>
        <v>2007</v>
      </c>
      <c r="V674">
        <f t="shared" si="295"/>
        <v>20</v>
      </c>
      <c r="W674" t="str">
        <f>IF(TRIM(INDEX(connections!$A:$A,ROW()))="","",TRIM(INDEX(connections!$A:$A,ROW())))</f>
        <v>Omega</v>
      </c>
      <c r="X674" t="str">
        <f>IF($W674="","",TRIM(INDEX(connections!$B:$B,ROW())))</f>
        <v>Incursion</v>
      </c>
      <c r="Y674">
        <f t="shared" si="296"/>
        <v>559</v>
      </c>
      <c r="Z674">
        <f t="shared" si="297"/>
        <v>400</v>
      </c>
      <c r="AA674" t="str">
        <f t="shared" si="298"/>
        <v>Yes</v>
      </c>
      <c r="AB674" t="str">
        <f t="shared" si="299"/>
        <v>Yes</v>
      </c>
      <c r="AC674">
        <f t="shared" si="300"/>
        <v>1</v>
      </c>
      <c r="AD674">
        <f t="shared" si="301"/>
        <v>0</v>
      </c>
      <c r="AE674" t="str">
        <f t="shared" si="302"/>
        <v/>
      </c>
      <c r="AG674">
        <f t="shared" si="303"/>
        <v>0</v>
      </c>
      <c r="AH674" t="str">
        <f t="shared" si="304"/>
        <v/>
      </c>
      <c r="AI674" t="str">
        <f t="shared" si="305"/>
        <v/>
      </c>
      <c r="AJ674" t="str">
        <f t="shared" si="306"/>
        <v/>
      </c>
      <c r="AK674" t="str">
        <f t="shared" si="307"/>
        <v/>
      </c>
      <c r="AL674" t="str">
        <f>IF($A674="","",INDEX(games!$J:$J,ROW())&amp;"")</f>
        <v>https://store.steampowered.com/app/1691190/Rogue_Waters/</v>
      </c>
    </row>
    <row r="675" spans="1:38" x14ac:dyDescent="0.25">
      <c r="A675" t="str">
        <f>IF(TRIM(INDEX(games!$A:$A,ROW()))="","",TRIM(INDEX(games!$A:$A,ROW())))</f>
        <v>Rogue Wizards</v>
      </c>
      <c r="B675">
        <f>IF(OR($A675="",INDEX(games!$B:$B,ROW())=""),"",INDEX(games!$B:$B,ROW()))</f>
        <v>2016</v>
      </c>
      <c r="C675" t="str">
        <f>IF(OR($A675="",INDEX(games!$C:$C,ROW())=""),"",INDEX(games!$C:$C,ROW()))</f>
        <v>Strategy</v>
      </c>
      <c r="D675">
        <f t="shared" si="280"/>
        <v>2</v>
      </c>
      <c r="E675">
        <f t="shared" si="281"/>
        <v>2</v>
      </c>
      <c r="F675">
        <f t="shared" si="282"/>
        <v>29</v>
      </c>
      <c r="G675" t="e">
        <f t="shared" si="283"/>
        <v>#N/A</v>
      </c>
      <c r="H675" t="e">
        <f t="shared" si="284"/>
        <v>#N/A</v>
      </c>
      <c r="I675">
        <f t="shared" si="285"/>
        <v>2016</v>
      </c>
      <c r="J675">
        <f t="shared" si="286"/>
        <v>2.6669999999999998</v>
      </c>
      <c r="K675" t="e">
        <f t="shared" si="287"/>
        <v>#N/A</v>
      </c>
      <c r="L675" t="e">
        <f t="shared" si="288"/>
        <v>#N/A</v>
      </c>
      <c r="M675" t="e">
        <f t="shared" si="289"/>
        <v>#N/A</v>
      </c>
      <c r="N675" t="e">
        <f t="shared" si="290"/>
        <v>#N/A</v>
      </c>
      <c r="O675">
        <f t="shared" si="291"/>
        <v>2.0006750000000002</v>
      </c>
      <c r="P675" t="str">
        <f>IF(OR($A675="",INDEX(games!$H:$H,ROW())=""),"",INDEX(games!$H:$H,ROW()))</f>
        <v/>
      </c>
      <c r="Q675" t="str">
        <f t="shared" si="292"/>
        <v/>
      </c>
      <c r="T675">
        <f t="shared" si="293"/>
        <v>1998</v>
      </c>
      <c r="U675">
        <f t="shared" si="294"/>
        <v>2007</v>
      </c>
      <c r="V675">
        <f t="shared" si="295"/>
        <v>9</v>
      </c>
      <c r="W675" t="str">
        <f>IF(TRIM(INDEX(connections!$A:$A,ROW()))="","",TRIM(INDEX(connections!$A:$A,ROW())))</f>
        <v>Tales of Maj'Eyal</v>
      </c>
      <c r="X675" t="str">
        <f>IF($W675="","",TRIM(INDEX(connections!$B:$B,ROW())))</f>
        <v>Incursion</v>
      </c>
      <c r="Y675">
        <f t="shared" si="296"/>
        <v>810</v>
      </c>
      <c r="Z675">
        <f t="shared" si="297"/>
        <v>400</v>
      </c>
      <c r="AA675" t="str">
        <f t="shared" si="298"/>
        <v>Yes</v>
      </c>
      <c r="AB675" t="str">
        <f t="shared" si="299"/>
        <v>Yes</v>
      </c>
      <c r="AC675">
        <f t="shared" si="300"/>
        <v>1</v>
      </c>
      <c r="AD675">
        <f t="shared" si="301"/>
        <v>0</v>
      </c>
      <c r="AE675" t="str">
        <f t="shared" si="302"/>
        <v/>
      </c>
      <c r="AG675">
        <f t="shared" si="303"/>
        <v>1</v>
      </c>
      <c r="AH675" t="str">
        <f t="shared" si="304"/>
        <v/>
      </c>
      <c r="AI675" t="str">
        <f t="shared" si="305"/>
        <v/>
      </c>
      <c r="AJ675" t="str">
        <f t="shared" si="306"/>
        <v/>
      </c>
      <c r="AK675">
        <f t="shared" si="307"/>
        <v>1.000675</v>
      </c>
      <c r="AL675" t="str">
        <f>IF($A675="","",INDEX(games!$J:$J,ROW())&amp;"")</f>
        <v/>
      </c>
    </row>
    <row r="676" spans="1:38" x14ac:dyDescent="0.25">
      <c r="A676" t="str">
        <f>IF(TRIM(INDEX(games!$A:$A,ROW()))="","",TRIM(INDEX(games!$A:$A,ROW())))</f>
        <v>Rogue: Genesia</v>
      </c>
      <c r="B676">
        <f>IF(OR($A676="",INDEX(games!$B:$B,ROW())=""),"",INDEX(games!$B:$B,ROW()))</f>
        <v>2022</v>
      </c>
      <c r="C676" t="str">
        <f>IF(OR($A676="",INDEX(games!$C:$C,ROW())=""),"",INDEX(games!$C:$C,ROW()))</f>
        <v>Action</v>
      </c>
      <c r="D676">
        <f t="shared" si="280"/>
        <v>3</v>
      </c>
      <c r="E676">
        <f t="shared" si="281"/>
        <v>1</v>
      </c>
      <c r="F676">
        <f t="shared" si="282"/>
        <v>30</v>
      </c>
      <c r="G676">
        <f t="shared" si="283"/>
        <v>2022</v>
      </c>
      <c r="H676">
        <f t="shared" si="284"/>
        <v>1.69</v>
      </c>
      <c r="I676" t="e">
        <f t="shared" si="285"/>
        <v>#N/A</v>
      </c>
      <c r="J676" t="e">
        <f t="shared" si="286"/>
        <v>#N/A</v>
      </c>
      <c r="K676" t="e">
        <f t="shared" si="287"/>
        <v>#N/A</v>
      </c>
      <c r="L676" t="e">
        <f t="shared" si="288"/>
        <v>#N/A</v>
      </c>
      <c r="M676" t="e">
        <f t="shared" si="289"/>
        <v>#N/A</v>
      </c>
      <c r="N676" t="e">
        <f t="shared" si="290"/>
        <v>#N/A</v>
      </c>
      <c r="O676">
        <f t="shared" si="291"/>
        <v>3.0006759999999999</v>
      </c>
      <c r="P676" t="str">
        <f>IF(OR($A676="",INDEX(games!$H:$H,ROW())=""),"",INDEX(games!$H:$H,ROW()))</f>
        <v>Yes</v>
      </c>
      <c r="Q676">
        <f t="shared" si="292"/>
        <v>3.0006759999999999</v>
      </c>
      <c r="T676">
        <f t="shared" si="293"/>
        <v>2005</v>
      </c>
      <c r="U676">
        <f t="shared" si="294"/>
        <v>2015</v>
      </c>
      <c r="V676">
        <f t="shared" si="295"/>
        <v>10</v>
      </c>
      <c r="W676" t="str">
        <f>IF(TRIM(INDEX(connections!$A:$A,ROW()))="","",TRIM(INDEX(connections!$A:$A,ROW())))</f>
        <v>Weird Worlds: Return to Infinite Space</v>
      </c>
      <c r="X676" t="str">
        <f>IF($W676="","",TRIM(INDEX(connections!$B:$B,ROW())))</f>
        <v>Infinite Space III: Sea of Stars</v>
      </c>
      <c r="Y676">
        <f t="shared" si="296"/>
        <v>922</v>
      </c>
      <c r="Z676">
        <f t="shared" si="297"/>
        <v>401</v>
      </c>
      <c r="AA676" t="str">
        <f t="shared" si="298"/>
        <v>Yes</v>
      </c>
      <c r="AB676" t="str">
        <f t="shared" si="299"/>
        <v>Yes</v>
      </c>
      <c r="AC676">
        <f t="shared" si="300"/>
        <v>1</v>
      </c>
      <c r="AD676">
        <f t="shared" si="301"/>
        <v>0</v>
      </c>
      <c r="AE676" t="str">
        <f t="shared" si="302"/>
        <v/>
      </c>
      <c r="AG676">
        <f t="shared" si="303"/>
        <v>3</v>
      </c>
      <c r="AH676" t="str">
        <f t="shared" si="304"/>
        <v>Yes</v>
      </c>
      <c r="AI676">
        <f t="shared" si="305"/>
        <v>3</v>
      </c>
      <c r="AJ676">
        <f t="shared" si="306"/>
        <v>3.0006759999999999</v>
      </c>
      <c r="AK676" t="str">
        <f t="shared" si="307"/>
        <v/>
      </c>
      <c r="AL676" t="str">
        <f>IF($A676="","",INDEX(games!$J:$J,ROW())&amp;"")</f>
        <v>https://store.steampowered.com/app/2067920/Rogue_Genesia/</v>
      </c>
    </row>
    <row r="677" spans="1:38" x14ac:dyDescent="0.25">
      <c r="A677" t="str">
        <f>IF(TRIM(INDEX(games!$A:$A,ROW()))="","",TRIM(INDEX(games!$A:$A,ROW())))</f>
        <v>Roguebook</v>
      </c>
      <c r="B677">
        <f>IF(OR($A677="",INDEX(games!$B:$B,ROW())=""),"",INDEX(games!$B:$B,ROW()))</f>
        <v>2021</v>
      </c>
      <c r="C677" t="str">
        <f>IF(OR($A677="",INDEX(games!$C:$C,ROW())=""),"",INDEX(games!$C:$C,ROW()))</f>
        <v>Deckbuilder</v>
      </c>
      <c r="D677">
        <f t="shared" si="280"/>
        <v>3</v>
      </c>
      <c r="E677">
        <f t="shared" si="281"/>
        <v>3</v>
      </c>
      <c r="F677">
        <f t="shared" si="282"/>
        <v>31</v>
      </c>
      <c r="G677" t="e">
        <f t="shared" si="283"/>
        <v>#N/A</v>
      </c>
      <c r="H677" t="e">
        <f t="shared" si="284"/>
        <v>#N/A</v>
      </c>
      <c r="I677" t="e">
        <f t="shared" si="285"/>
        <v>#N/A</v>
      </c>
      <c r="J677" t="e">
        <f t="shared" si="286"/>
        <v>#N/A</v>
      </c>
      <c r="K677">
        <f t="shared" si="287"/>
        <v>2021</v>
      </c>
      <c r="L677">
        <f t="shared" si="288"/>
        <v>3.7130000000000001</v>
      </c>
      <c r="M677" t="e">
        <f t="shared" si="289"/>
        <v>#N/A</v>
      </c>
      <c r="N677" t="e">
        <f t="shared" si="290"/>
        <v>#N/A</v>
      </c>
      <c r="O677">
        <f t="shared" si="291"/>
        <v>3.000677</v>
      </c>
      <c r="P677" t="str">
        <f>IF(OR($A677="",INDEX(games!$H:$H,ROW())=""),"",INDEX(games!$H:$H,ROW()))</f>
        <v>Yes</v>
      </c>
      <c r="Q677">
        <f t="shared" si="292"/>
        <v>3.000677</v>
      </c>
      <c r="T677">
        <f t="shared" si="293"/>
        <v>1990</v>
      </c>
      <c r="U677">
        <f t="shared" si="294"/>
        <v>2011</v>
      </c>
      <c r="V677">
        <f t="shared" si="295"/>
        <v>21</v>
      </c>
      <c r="W677" t="str">
        <f>IF(TRIM(INDEX(connections!$A:$A,ROW()))="","",TRIM(INDEX(connections!$A:$A,ROW())))</f>
        <v>Angband</v>
      </c>
      <c r="X677" t="str">
        <f>IF($W677="","",TRIM(INDEX(connections!$B:$B,ROW())))</f>
        <v>Infra Arcana</v>
      </c>
      <c r="Y677">
        <f t="shared" si="296"/>
        <v>25</v>
      </c>
      <c r="Z677">
        <f t="shared" si="297"/>
        <v>403</v>
      </c>
      <c r="AA677" t="str">
        <f t="shared" si="298"/>
        <v>Yes</v>
      </c>
      <c r="AB677" t="str">
        <f t="shared" si="299"/>
        <v>Yes</v>
      </c>
      <c r="AC677">
        <f t="shared" si="300"/>
        <v>1</v>
      </c>
      <c r="AD677">
        <f t="shared" si="301"/>
        <v>0</v>
      </c>
      <c r="AE677" t="str">
        <f t="shared" si="302"/>
        <v/>
      </c>
      <c r="AG677">
        <f t="shared" si="303"/>
        <v>3</v>
      </c>
      <c r="AH677" t="str">
        <f t="shared" si="304"/>
        <v>Yes</v>
      </c>
      <c r="AI677">
        <f t="shared" si="305"/>
        <v>3</v>
      </c>
      <c r="AJ677">
        <f t="shared" si="306"/>
        <v>3.000677</v>
      </c>
      <c r="AK677" t="str">
        <f t="shared" si="307"/>
        <v/>
      </c>
      <c r="AL677" t="str">
        <f>IF($A677="","",INDEX(games!$J:$J,ROW())&amp;"")</f>
        <v>https://store.steampowered.com/app/1076200/Roguebook/</v>
      </c>
    </row>
    <row r="678" spans="1:38" x14ac:dyDescent="0.25">
      <c r="A678" t="str">
        <f>IF(TRIM(INDEX(games!$A:$A,ROW()))="","",TRIM(INDEX(games!$A:$A,ROW())))</f>
        <v>RogueDiceR</v>
      </c>
      <c r="B678">
        <f>IF(OR($A678="",INDEX(games!$B:$B,ROW())=""),"",INDEX(games!$B:$B,ROW()))</f>
        <v>2026</v>
      </c>
      <c r="C678" t="str">
        <f>IF(OR($A678="",INDEX(games!$C:$C,ROW())=""),"",INDEX(games!$C:$C,ROW()))</f>
        <v>Deckbuilder</v>
      </c>
      <c r="D678">
        <f t="shared" si="280"/>
        <v>1</v>
      </c>
      <c r="E678">
        <f t="shared" si="281"/>
        <v>3</v>
      </c>
      <c r="F678">
        <f t="shared" si="282"/>
        <v>32</v>
      </c>
      <c r="G678" t="e">
        <f t="shared" si="283"/>
        <v>#N/A</v>
      </c>
      <c r="H678" t="e">
        <f t="shared" si="284"/>
        <v>#N/A</v>
      </c>
      <c r="I678" t="e">
        <f t="shared" si="285"/>
        <v>#N/A</v>
      </c>
      <c r="J678" t="e">
        <f t="shared" si="286"/>
        <v>#N/A</v>
      </c>
      <c r="K678">
        <f t="shared" si="287"/>
        <v>2026</v>
      </c>
      <c r="L678">
        <f t="shared" si="288"/>
        <v>3.7359999999999998</v>
      </c>
      <c r="M678" t="e">
        <f t="shared" si="289"/>
        <v>#N/A</v>
      </c>
      <c r="N678" t="e">
        <f t="shared" si="290"/>
        <v>#N/A</v>
      </c>
      <c r="O678">
        <f t="shared" si="291"/>
        <v>1.000678</v>
      </c>
      <c r="P678" t="str">
        <f>IF(OR($A678="",INDEX(games!$H:$H,ROW())=""),"",INDEX(games!$H:$H,ROW()))</f>
        <v/>
      </c>
      <c r="Q678" t="str">
        <f t="shared" si="292"/>
        <v/>
      </c>
      <c r="T678">
        <f t="shared" si="293"/>
        <v>2002</v>
      </c>
      <c r="U678">
        <f t="shared" si="294"/>
        <v>2011</v>
      </c>
      <c r="V678">
        <f t="shared" si="295"/>
        <v>9</v>
      </c>
      <c r="W678" t="str">
        <f>IF(TRIM(INDEX(connections!$A:$A,ROW()))="","",TRIM(INDEX(connections!$A:$A,ROW())))</f>
        <v>DoomRL</v>
      </c>
      <c r="X678" t="str">
        <f>IF($W678="","",TRIM(INDEX(connections!$B:$B,ROW())))</f>
        <v>Infra Arcana</v>
      </c>
      <c r="Y678">
        <f t="shared" si="296"/>
        <v>241</v>
      </c>
      <c r="Z678">
        <f t="shared" si="297"/>
        <v>403</v>
      </c>
      <c r="AA678" t="str">
        <f t="shared" si="298"/>
        <v/>
      </c>
      <c r="AB678" t="str">
        <f t="shared" si="299"/>
        <v>Yes</v>
      </c>
      <c r="AC678" t="str">
        <f t="shared" si="300"/>
        <v/>
      </c>
      <c r="AD678">
        <f t="shared" si="301"/>
        <v>0</v>
      </c>
      <c r="AE678" t="str">
        <f t="shared" si="302"/>
        <v/>
      </c>
      <c r="AG678">
        <f t="shared" si="303"/>
        <v>1</v>
      </c>
      <c r="AH678" t="str">
        <f t="shared" si="304"/>
        <v/>
      </c>
      <c r="AI678" t="str">
        <f t="shared" si="305"/>
        <v/>
      </c>
      <c r="AJ678" t="str">
        <f t="shared" si="306"/>
        <v/>
      </c>
      <c r="AK678">
        <f t="shared" si="307"/>
        <v>1.000678</v>
      </c>
      <c r="AL678" t="str">
        <f>IF($A678="","",INDEX(games!$J:$J,ROW())&amp;"")</f>
        <v>https://store.steampowered.com/app/3636060/RogueDiceR/</v>
      </c>
    </row>
    <row r="679" spans="1:38" x14ac:dyDescent="0.25">
      <c r="A679" t="str">
        <f>IF(TRIM(INDEX(games!$A:$A,ROW()))="","",TRIM(INDEX(games!$A:$A,ROW())))</f>
        <v>Roguefort</v>
      </c>
      <c r="B679">
        <f>IF(OR($A679="",INDEX(games!$B:$B,ROW())=""),"",INDEX(games!$B:$B,ROW()))</f>
        <v>2026</v>
      </c>
      <c r="C679" t="str">
        <f>IF(OR($A679="",INDEX(games!$C:$C,ROW())=""),"",INDEX(games!$C:$C,ROW()))</f>
        <v>Traditional</v>
      </c>
      <c r="D679">
        <f t="shared" si="280"/>
        <v>4</v>
      </c>
      <c r="E679">
        <f t="shared" si="281"/>
        <v>4</v>
      </c>
      <c r="F679">
        <f t="shared" si="282"/>
        <v>33</v>
      </c>
      <c r="G679" t="e">
        <f t="shared" si="283"/>
        <v>#N/A</v>
      </c>
      <c r="H679" t="e">
        <f t="shared" si="284"/>
        <v>#N/A</v>
      </c>
      <c r="I679" t="e">
        <f t="shared" si="285"/>
        <v>#N/A</v>
      </c>
      <c r="J679" t="e">
        <f t="shared" si="286"/>
        <v>#N/A</v>
      </c>
      <c r="K679" t="e">
        <f t="shared" si="287"/>
        <v>#N/A</v>
      </c>
      <c r="L679" t="e">
        <f t="shared" si="288"/>
        <v>#N/A</v>
      </c>
      <c r="M679">
        <f t="shared" si="289"/>
        <v>2026</v>
      </c>
      <c r="N679">
        <f t="shared" si="290"/>
        <v>4.7590000000000003</v>
      </c>
      <c r="O679">
        <f t="shared" si="291"/>
        <v>4.0006789999999999</v>
      </c>
      <c r="P679" t="str">
        <f>IF(OR($A679="",INDEX(games!$H:$H,ROW())=""),"",INDEX(games!$H:$H,ROW()))</f>
        <v/>
      </c>
      <c r="Q679" t="str">
        <f t="shared" si="292"/>
        <v/>
      </c>
      <c r="T679">
        <f t="shared" si="293"/>
        <v>1980</v>
      </c>
      <c r="U679">
        <f t="shared" si="294"/>
        <v>2011</v>
      </c>
      <c r="V679">
        <f t="shared" si="295"/>
        <v>31</v>
      </c>
      <c r="W679" t="str">
        <f>IF(TRIM(INDEX(connections!$A:$A,ROW()))="","",TRIM(INDEX(connections!$A:$A,ROW())))</f>
        <v>Rogue</v>
      </c>
      <c r="X679" t="str">
        <f>IF($W679="","",TRIM(INDEX(connections!$B:$B,ROW())))</f>
        <v>Infra Arcana</v>
      </c>
      <c r="Y679">
        <f t="shared" si="296"/>
        <v>659</v>
      </c>
      <c r="Z679">
        <f t="shared" si="297"/>
        <v>403</v>
      </c>
      <c r="AA679" t="str">
        <f t="shared" si="298"/>
        <v>Yes</v>
      </c>
      <c r="AB679" t="str">
        <f t="shared" si="299"/>
        <v>Yes</v>
      </c>
      <c r="AC679">
        <f t="shared" si="300"/>
        <v>1</v>
      </c>
      <c r="AD679">
        <f t="shared" si="301"/>
        <v>0</v>
      </c>
      <c r="AE679" t="str">
        <f t="shared" si="302"/>
        <v/>
      </c>
      <c r="AG679">
        <f t="shared" si="303"/>
        <v>4</v>
      </c>
      <c r="AH679" t="str">
        <f t="shared" si="304"/>
        <v/>
      </c>
      <c r="AI679" t="str">
        <f t="shared" si="305"/>
        <v/>
      </c>
      <c r="AJ679" t="str">
        <f t="shared" si="306"/>
        <v/>
      </c>
      <c r="AK679">
        <f t="shared" si="307"/>
        <v>4.0006789999999999</v>
      </c>
      <c r="AL679" t="str">
        <f>IF($A679="","",INDEX(games!$J:$J,ROW())&amp;"")</f>
        <v>https://store.steampowered.com/app/4274730/Roguefort</v>
      </c>
    </row>
    <row r="680" spans="1:38" x14ac:dyDescent="0.25">
      <c r="A680" t="str">
        <f>IF(TRIM(INDEX(games!$A:$A,ROW()))="","",TRIM(INDEX(games!$A:$A,ROW())))</f>
        <v>Rogue-Fp</v>
      </c>
      <c r="B680">
        <f>IF(OR($A680="",INDEX(games!$B:$B,ROW())=""),"",INDEX(games!$B:$B,ROW()))</f>
        <v>2023</v>
      </c>
      <c r="C680" t="str">
        <f>IF(OR($A680="",INDEX(games!$C:$C,ROW())=""),"",INDEX(games!$C:$C,ROW()))</f>
        <v>Traditional</v>
      </c>
      <c r="D680">
        <f t="shared" si="280"/>
        <v>2</v>
      </c>
      <c r="E680">
        <f t="shared" si="281"/>
        <v>4</v>
      </c>
      <c r="F680">
        <f t="shared" si="282"/>
        <v>0</v>
      </c>
      <c r="G680" t="e">
        <f t="shared" si="283"/>
        <v>#N/A</v>
      </c>
      <c r="H680" t="e">
        <f t="shared" si="284"/>
        <v>#N/A</v>
      </c>
      <c r="I680" t="e">
        <f t="shared" si="285"/>
        <v>#N/A</v>
      </c>
      <c r="J680" t="e">
        <f t="shared" si="286"/>
        <v>#N/A</v>
      </c>
      <c r="K680" t="e">
        <f t="shared" si="287"/>
        <v>#N/A</v>
      </c>
      <c r="L680" t="e">
        <f t="shared" si="288"/>
        <v>#N/A</v>
      </c>
      <c r="M680">
        <f t="shared" si="289"/>
        <v>2023</v>
      </c>
      <c r="N680">
        <f t="shared" si="290"/>
        <v>4</v>
      </c>
      <c r="O680">
        <f t="shared" si="291"/>
        <v>2.00068</v>
      </c>
      <c r="P680" t="str">
        <f>IF(OR($A680="",INDEX(games!$H:$H,ROW())=""),"",INDEX(games!$H:$H,ROW()))</f>
        <v>Yes</v>
      </c>
      <c r="Q680">
        <f t="shared" si="292"/>
        <v>2.00068</v>
      </c>
      <c r="T680">
        <f t="shared" si="293"/>
        <v>2020</v>
      </c>
      <c r="U680">
        <f t="shared" si="294"/>
        <v>2023</v>
      </c>
      <c r="V680">
        <f t="shared" si="295"/>
        <v>3</v>
      </c>
      <c r="W680" t="str">
        <f>IF(TRIM(INDEX(connections!$A:$A,ROW()))="","",TRIM(INDEX(connections!$A:$A,ROW())))</f>
        <v>Monster Train</v>
      </c>
      <c r="X680" t="str">
        <f>IF($W680="","",TRIM(INDEX(connections!$B:$B,ROW())))</f>
        <v>Inkbound</v>
      </c>
      <c r="Y680">
        <f t="shared" si="296"/>
        <v>498</v>
      </c>
      <c r="Z680">
        <f t="shared" si="297"/>
        <v>404</v>
      </c>
      <c r="AA680" t="str">
        <f t="shared" si="298"/>
        <v>Yes</v>
      </c>
      <c r="AB680" t="str">
        <f t="shared" si="299"/>
        <v>Yes</v>
      </c>
      <c r="AC680">
        <f t="shared" si="300"/>
        <v>1</v>
      </c>
      <c r="AD680">
        <f t="shared" si="301"/>
        <v>1</v>
      </c>
      <c r="AE680" t="str">
        <f t="shared" si="302"/>
        <v/>
      </c>
      <c r="AG680">
        <f t="shared" si="303"/>
        <v>2</v>
      </c>
      <c r="AH680" t="str">
        <f t="shared" si="304"/>
        <v>Yes</v>
      </c>
      <c r="AI680">
        <f t="shared" si="305"/>
        <v>2</v>
      </c>
      <c r="AJ680">
        <f t="shared" si="306"/>
        <v>2.00068</v>
      </c>
      <c r="AK680" t="str">
        <f t="shared" si="307"/>
        <v/>
      </c>
      <c r="AL680" t="str">
        <f>IF($A680="","",INDEX(games!$J:$J,ROW())&amp;"")</f>
        <v>https://store.steampowered.com/app/2343160/ROGUEFP/</v>
      </c>
    </row>
    <row r="681" spans="1:38" x14ac:dyDescent="0.25">
      <c r="A681" t="str">
        <f>IF(TRIM(INDEX(games!$A:$A,ROW()))="","",TRIM(INDEX(games!$A:$A,ROW())))</f>
        <v>RogueJack21</v>
      </c>
      <c r="B681">
        <f>IF(OR($A681="",INDEX(games!$B:$B,ROW())=""),"",INDEX(games!$B:$B,ROW()))</f>
        <v>2026</v>
      </c>
      <c r="C681" t="str">
        <f>IF(OR($A681="",INDEX(games!$C:$C,ROW())=""),"",INDEX(games!$C:$C,ROW()))</f>
        <v>Deckbuilder</v>
      </c>
      <c r="D681">
        <f t="shared" si="280"/>
        <v>2</v>
      </c>
      <c r="E681">
        <f t="shared" si="281"/>
        <v>3</v>
      </c>
      <c r="F681">
        <f t="shared" si="282"/>
        <v>1</v>
      </c>
      <c r="G681" t="e">
        <f t="shared" si="283"/>
        <v>#N/A</v>
      </c>
      <c r="H681" t="e">
        <f t="shared" si="284"/>
        <v>#N/A</v>
      </c>
      <c r="I681" t="e">
        <f t="shared" si="285"/>
        <v>#N/A</v>
      </c>
      <c r="J681" t="e">
        <f t="shared" si="286"/>
        <v>#N/A</v>
      </c>
      <c r="K681">
        <f t="shared" si="287"/>
        <v>2026</v>
      </c>
      <c r="L681">
        <f t="shared" si="288"/>
        <v>3.0230000000000001</v>
      </c>
      <c r="M681" t="e">
        <f t="shared" si="289"/>
        <v>#N/A</v>
      </c>
      <c r="N681" t="e">
        <f t="shared" si="290"/>
        <v>#N/A</v>
      </c>
      <c r="O681">
        <f t="shared" si="291"/>
        <v>2.0006810000000002</v>
      </c>
      <c r="P681" t="str">
        <f>IF(OR($A681="",INDEX(games!$H:$H,ROW())=""),"",INDEX(games!$H:$H,ROW()))</f>
        <v/>
      </c>
      <c r="Q681" t="str">
        <f t="shared" si="292"/>
        <v/>
      </c>
      <c r="T681">
        <f t="shared" si="293"/>
        <v>2014</v>
      </c>
      <c r="U681">
        <f t="shared" si="294"/>
        <v>2025</v>
      </c>
      <c r="V681">
        <f t="shared" si="295"/>
        <v>11</v>
      </c>
      <c r="W681" t="str">
        <f>IF(TRIM(INDEX(connections!$A:$A,ROW()))="","",TRIM(INDEX(connections!$A:$A,ROW())))</f>
        <v>Hand of Fate</v>
      </c>
      <c r="X681" t="str">
        <f>IF($W681="","",TRIM(INDEX(connections!$B:$B,ROW())))</f>
        <v>Inkshade</v>
      </c>
      <c r="Y681">
        <f t="shared" si="296"/>
        <v>362</v>
      </c>
      <c r="Z681">
        <f t="shared" si="297"/>
        <v>405</v>
      </c>
      <c r="AA681" t="str">
        <f t="shared" si="298"/>
        <v>Yes</v>
      </c>
      <c r="AB681" t="str">
        <f t="shared" si="299"/>
        <v/>
      </c>
      <c r="AC681" t="str">
        <f t="shared" si="300"/>
        <v/>
      </c>
      <c r="AD681">
        <f t="shared" si="301"/>
        <v>1</v>
      </c>
      <c r="AE681" t="str">
        <f t="shared" si="302"/>
        <v/>
      </c>
      <c r="AG681">
        <f t="shared" si="303"/>
        <v>2</v>
      </c>
      <c r="AH681" t="str">
        <f t="shared" si="304"/>
        <v/>
      </c>
      <c r="AI681" t="str">
        <f t="shared" si="305"/>
        <v/>
      </c>
      <c r="AJ681" t="str">
        <f t="shared" si="306"/>
        <v/>
      </c>
      <c r="AK681">
        <f t="shared" si="307"/>
        <v>2.0006810000000002</v>
      </c>
      <c r="AL681" t="str">
        <f>IF($A681="","",INDEX(games!$J:$J,ROW())&amp;"")</f>
        <v/>
      </c>
    </row>
    <row r="682" spans="1:38" x14ac:dyDescent="0.25">
      <c r="A682" t="str">
        <f>IF(TRIM(INDEX(games!$A:$A,ROW()))="","",TRIM(INDEX(games!$A:$A,ROW())))</f>
        <v>Rogue's Tale</v>
      </c>
      <c r="B682">
        <f>IF(OR($A682="",INDEX(games!$B:$B,ROW())=""),"",INDEX(games!$B:$B,ROW()))</f>
        <v>2014</v>
      </c>
      <c r="C682" t="str">
        <f>IF(OR($A682="",INDEX(games!$C:$C,ROW())=""),"",INDEX(games!$C:$C,ROW()))</f>
        <v>Traditional</v>
      </c>
      <c r="D682">
        <f t="shared" si="280"/>
        <v>1</v>
      </c>
      <c r="E682">
        <f t="shared" si="281"/>
        <v>4</v>
      </c>
      <c r="F682">
        <f t="shared" si="282"/>
        <v>2</v>
      </c>
      <c r="G682" t="e">
        <f t="shared" si="283"/>
        <v>#N/A</v>
      </c>
      <c r="H682" t="e">
        <f t="shared" si="284"/>
        <v>#N/A</v>
      </c>
      <c r="I682" t="e">
        <f t="shared" si="285"/>
        <v>#N/A</v>
      </c>
      <c r="J682" t="e">
        <f t="shared" si="286"/>
        <v>#N/A</v>
      </c>
      <c r="K682" t="e">
        <f t="shared" si="287"/>
        <v>#N/A</v>
      </c>
      <c r="L682" t="e">
        <f t="shared" si="288"/>
        <v>#N/A</v>
      </c>
      <c r="M682">
        <f t="shared" si="289"/>
        <v>2014</v>
      </c>
      <c r="N682">
        <f t="shared" si="290"/>
        <v>4.0460000000000003</v>
      </c>
      <c r="O682">
        <f t="shared" si="291"/>
        <v>1.0006820000000001</v>
      </c>
      <c r="P682" t="str">
        <f>IF(OR($A682="",INDEX(games!$H:$H,ROW())=""),"",INDEX(games!$H:$H,ROW()))</f>
        <v/>
      </c>
      <c r="Q682" t="str">
        <f t="shared" si="292"/>
        <v/>
      </c>
      <c r="T682">
        <f t="shared" si="293"/>
        <v>2021</v>
      </c>
      <c r="U682">
        <f t="shared" si="294"/>
        <v>2025</v>
      </c>
      <c r="V682">
        <f t="shared" si="295"/>
        <v>4</v>
      </c>
      <c r="W682" t="str">
        <f>IF(TRIM(INDEX(connections!$A:$A,ROW()))="","",TRIM(INDEX(connections!$A:$A,ROW())))</f>
        <v>Inscryption</v>
      </c>
      <c r="X682" t="str">
        <f>IF($W682="","",TRIM(INDEX(connections!$B:$B,ROW())))</f>
        <v>Inkshade</v>
      </c>
      <c r="Y682">
        <f t="shared" si="296"/>
        <v>406</v>
      </c>
      <c r="Z682">
        <f t="shared" si="297"/>
        <v>405</v>
      </c>
      <c r="AA682" t="str">
        <f t="shared" si="298"/>
        <v>Yes</v>
      </c>
      <c r="AB682" t="str">
        <f t="shared" si="299"/>
        <v/>
      </c>
      <c r="AC682" t="str">
        <f t="shared" si="300"/>
        <v/>
      </c>
      <c r="AD682">
        <f t="shared" si="301"/>
        <v>1</v>
      </c>
      <c r="AE682" t="str">
        <f t="shared" si="302"/>
        <v/>
      </c>
      <c r="AG682">
        <f t="shared" si="303"/>
        <v>1</v>
      </c>
      <c r="AH682" t="str">
        <f t="shared" si="304"/>
        <v/>
      </c>
      <c r="AI682" t="str">
        <f t="shared" si="305"/>
        <v/>
      </c>
      <c r="AJ682" t="str">
        <f t="shared" si="306"/>
        <v/>
      </c>
      <c r="AK682">
        <f t="shared" si="307"/>
        <v>1.0006820000000001</v>
      </c>
      <c r="AL682" t="str">
        <f>IF($A682="","",INDEX(games!$J:$J,ROW())&amp;"")</f>
        <v>https://store.steampowered.com/app/265990/Rogues_Tale/</v>
      </c>
    </row>
    <row r="683" spans="1:38" x14ac:dyDescent="0.25">
      <c r="A683" t="str">
        <f>IF(TRIM(INDEX(games!$A:$A,ROW()))="","",TRIM(INDEX(games!$A:$A,ROW())))</f>
        <v>RogueSlide</v>
      </c>
      <c r="B683">
        <f>IF(OR($A683="",INDEX(games!$B:$B,ROW())=""),"",INDEX(games!$B:$B,ROW()))</f>
        <v>2022</v>
      </c>
      <c r="C683" t="str">
        <f>IF(OR($A683="",INDEX(games!$C:$C,ROW())=""),"",INDEX(games!$C:$C,ROW()))</f>
        <v>Strategy</v>
      </c>
      <c r="D683">
        <f t="shared" si="280"/>
        <v>0</v>
      </c>
      <c r="E683">
        <f t="shared" si="281"/>
        <v>2</v>
      </c>
      <c r="F683">
        <f t="shared" si="282"/>
        <v>3</v>
      </c>
      <c r="G683" t="e">
        <f t="shared" si="283"/>
        <v>#N/A</v>
      </c>
      <c r="H683" t="e">
        <f t="shared" si="284"/>
        <v>#N/A</v>
      </c>
      <c r="I683">
        <f t="shared" si="285"/>
        <v>2022</v>
      </c>
      <c r="J683">
        <f t="shared" si="286"/>
        <v>2.069</v>
      </c>
      <c r="K683" t="e">
        <f t="shared" si="287"/>
        <v>#N/A</v>
      </c>
      <c r="L683" t="e">
        <f t="shared" si="288"/>
        <v>#N/A</v>
      </c>
      <c r="M683" t="e">
        <f t="shared" si="289"/>
        <v>#N/A</v>
      </c>
      <c r="N683" t="e">
        <f t="shared" si="290"/>
        <v>#N/A</v>
      </c>
      <c r="O683">
        <f t="shared" si="291"/>
        <v>6.8300000000000001E-4</v>
      </c>
      <c r="P683" t="str">
        <f>IF(OR($A683="",INDEX(games!$H:$H,ROW())=""),"",INDEX(games!$H:$H,ROW()))</f>
        <v>Yes</v>
      </c>
      <c r="Q683">
        <f t="shared" si="292"/>
        <v>6.8300000000000001E-4</v>
      </c>
      <c r="T683">
        <f t="shared" si="293"/>
        <v>2020</v>
      </c>
      <c r="U683">
        <f t="shared" si="294"/>
        <v>2021</v>
      </c>
      <c r="V683">
        <f t="shared" si="295"/>
        <v>1</v>
      </c>
      <c r="W683" t="str">
        <f>IF(TRIM(INDEX(connections!$A:$A,ROW()))="","",TRIM(INDEX(connections!$A:$A,ROW())))</f>
        <v>Monster Train</v>
      </c>
      <c r="X683" t="str">
        <f>IF($W683="","",TRIM(INDEX(connections!$B:$B,ROW())))</f>
        <v>Inscryption</v>
      </c>
      <c r="Y683">
        <f t="shared" si="296"/>
        <v>498</v>
      </c>
      <c r="Z683">
        <f t="shared" si="297"/>
        <v>406</v>
      </c>
      <c r="AA683" t="str">
        <f t="shared" si="298"/>
        <v>Yes</v>
      </c>
      <c r="AB683" t="str">
        <f t="shared" si="299"/>
        <v>Yes</v>
      </c>
      <c r="AC683">
        <f t="shared" si="300"/>
        <v>1</v>
      </c>
      <c r="AD683">
        <f t="shared" si="301"/>
        <v>0</v>
      </c>
      <c r="AE683" t="str">
        <f t="shared" si="302"/>
        <v/>
      </c>
      <c r="AG683">
        <f t="shared" si="303"/>
        <v>0</v>
      </c>
      <c r="AH683" t="str">
        <f t="shared" si="304"/>
        <v/>
      </c>
      <c r="AI683" t="str">
        <f t="shared" si="305"/>
        <v/>
      </c>
      <c r="AJ683" t="str">
        <f t="shared" si="306"/>
        <v/>
      </c>
      <c r="AK683" t="str">
        <f t="shared" si="307"/>
        <v/>
      </c>
      <c r="AL683" t="str">
        <f>IF($A683="","",INDEX(games!$J:$J,ROW())&amp;"")</f>
        <v>https://store.steampowered.com/app/1443100/RogueSlide/</v>
      </c>
    </row>
    <row r="684" spans="1:38" x14ac:dyDescent="0.25">
      <c r="A684" t="str">
        <f>IF(TRIM(INDEX(games!$A:$A,ROW()))="","",TRIM(INDEX(games!$A:$A,ROW())))</f>
        <v>Roll</v>
      </c>
      <c r="B684">
        <f>IF(OR($A684="",INDEX(games!$B:$B,ROW())=""),"",INDEX(games!$B:$B,ROW()))</f>
        <v>2021</v>
      </c>
      <c r="C684" t="str">
        <f>IF(OR($A684="",INDEX(games!$C:$C,ROW())=""),"",INDEX(games!$C:$C,ROW()))</f>
        <v>Strategy</v>
      </c>
      <c r="D684">
        <f t="shared" si="280"/>
        <v>1</v>
      </c>
      <c r="E684">
        <f t="shared" si="281"/>
        <v>2</v>
      </c>
      <c r="F684">
        <f t="shared" si="282"/>
        <v>4</v>
      </c>
      <c r="G684" t="e">
        <f t="shared" si="283"/>
        <v>#N/A</v>
      </c>
      <c r="H684" t="e">
        <f t="shared" si="284"/>
        <v>#N/A</v>
      </c>
      <c r="I684">
        <f t="shared" si="285"/>
        <v>2021</v>
      </c>
      <c r="J684">
        <f t="shared" si="286"/>
        <v>2.0920000000000001</v>
      </c>
      <c r="K684" t="e">
        <f t="shared" si="287"/>
        <v>#N/A</v>
      </c>
      <c r="L684" t="e">
        <f t="shared" si="288"/>
        <v>#N/A</v>
      </c>
      <c r="M684" t="e">
        <f t="shared" si="289"/>
        <v>#N/A</v>
      </c>
      <c r="N684" t="e">
        <f t="shared" si="290"/>
        <v>#N/A</v>
      </c>
      <c r="O684">
        <f t="shared" si="291"/>
        <v>1.0006839999999999</v>
      </c>
      <c r="P684" t="str">
        <f>IF(OR($A684="",INDEX(games!$H:$H,ROW())=""),"",INDEX(games!$H:$H,ROW()))</f>
        <v>Yes</v>
      </c>
      <c r="Q684">
        <f t="shared" si="292"/>
        <v>1.0006839999999999</v>
      </c>
      <c r="T684">
        <f t="shared" si="293"/>
        <v>2017</v>
      </c>
      <c r="U684">
        <f t="shared" si="294"/>
        <v>2021</v>
      </c>
      <c r="V684">
        <f t="shared" si="295"/>
        <v>4</v>
      </c>
      <c r="W684" t="str">
        <f>IF(TRIM(INDEX(connections!$A:$A,ROW()))="","",TRIM(INDEX(connections!$A:$A,ROW())))</f>
        <v>Slay the Spire</v>
      </c>
      <c r="X684" t="str">
        <f>IF($W684="","",TRIM(INDEX(connections!$B:$B,ROW())))</f>
        <v>Inscryption</v>
      </c>
      <c r="Y684">
        <f t="shared" si="296"/>
        <v>735</v>
      </c>
      <c r="Z684">
        <f t="shared" si="297"/>
        <v>406</v>
      </c>
      <c r="AA684" t="str">
        <f t="shared" si="298"/>
        <v>Yes</v>
      </c>
      <c r="AB684" t="str">
        <f t="shared" si="299"/>
        <v>Yes</v>
      </c>
      <c r="AC684">
        <f t="shared" si="300"/>
        <v>1</v>
      </c>
      <c r="AD684">
        <f t="shared" si="301"/>
        <v>0</v>
      </c>
      <c r="AE684" t="str">
        <f t="shared" si="302"/>
        <v/>
      </c>
      <c r="AG684">
        <f t="shared" si="303"/>
        <v>1</v>
      </c>
      <c r="AH684" t="str">
        <f t="shared" si="304"/>
        <v>Yes</v>
      </c>
      <c r="AI684">
        <f t="shared" si="305"/>
        <v>1</v>
      </c>
      <c r="AJ684">
        <f t="shared" si="306"/>
        <v>1.0006839999999999</v>
      </c>
      <c r="AK684" t="str">
        <f t="shared" si="307"/>
        <v/>
      </c>
      <c r="AL684" t="str">
        <f>IF($A684="","",INDEX(games!$J:$J,ROW())&amp;"")</f>
        <v>https://store.steampowered.com/app/1585910/Roll/</v>
      </c>
    </row>
    <row r="685" spans="1:38" x14ac:dyDescent="0.25">
      <c r="A685" t="str">
        <f>IF(TRIM(INDEX(games!$A:$A,ROW()))="","",TRIM(INDEX(games!$A:$A,ROW())))</f>
        <v>RollScape</v>
      </c>
      <c r="B685">
        <f>IF(OR($A685="",INDEX(games!$B:$B,ROW())=""),"",INDEX(games!$B:$B,ROW()))</f>
        <v>2024</v>
      </c>
      <c r="C685" t="str">
        <f>IF(OR($A685="",INDEX(games!$C:$C,ROW())=""),"",INDEX(games!$C:$C,ROW()))</f>
        <v>Strategy</v>
      </c>
      <c r="D685">
        <f t="shared" si="280"/>
        <v>2</v>
      </c>
      <c r="E685">
        <f t="shared" si="281"/>
        <v>2</v>
      </c>
      <c r="F685">
        <f t="shared" si="282"/>
        <v>5</v>
      </c>
      <c r="G685" t="e">
        <f t="shared" si="283"/>
        <v>#N/A</v>
      </c>
      <c r="H685" t="e">
        <f t="shared" si="284"/>
        <v>#N/A</v>
      </c>
      <c r="I685">
        <f t="shared" si="285"/>
        <v>2024</v>
      </c>
      <c r="J685">
        <f t="shared" si="286"/>
        <v>2.1150000000000002</v>
      </c>
      <c r="K685" t="e">
        <f t="shared" si="287"/>
        <v>#N/A</v>
      </c>
      <c r="L685" t="e">
        <f t="shared" si="288"/>
        <v>#N/A</v>
      </c>
      <c r="M685" t="e">
        <f t="shared" si="289"/>
        <v>#N/A</v>
      </c>
      <c r="N685" t="e">
        <f t="shared" si="290"/>
        <v>#N/A</v>
      </c>
      <c r="O685">
        <f t="shared" si="291"/>
        <v>2.0006849999999998</v>
      </c>
      <c r="P685" t="str">
        <f>IF(OR($A685="",INDEX(games!$H:$H,ROW())=""),"",INDEX(games!$H:$H,ROW()))</f>
        <v>Yes</v>
      </c>
      <c r="Q685">
        <f t="shared" si="292"/>
        <v>2.0006849999999998</v>
      </c>
      <c r="T685">
        <f t="shared" si="293"/>
        <v>2023</v>
      </c>
      <c r="U685">
        <f t="shared" si="294"/>
        <v>2026</v>
      </c>
      <c r="V685">
        <f t="shared" si="295"/>
        <v>3</v>
      </c>
      <c r="W685" t="str">
        <f>IF(TRIM(INDEX(connections!$A:$A,ROW()))="","",TRIM(INDEX(connections!$A:$A,ROW())))</f>
        <v>Balatro</v>
      </c>
      <c r="X685" t="str">
        <f>IF($W685="","",TRIM(INDEX(connections!$B:$B,ROW())))</f>
        <v>Insider Trading</v>
      </c>
      <c r="Y685">
        <f t="shared" si="296"/>
        <v>55</v>
      </c>
      <c r="Z685">
        <f t="shared" si="297"/>
        <v>407</v>
      </c>
      <c r="AA685" t="str">
        <f t="shared" si="298"/>
        <v>Yes</v>
      </c>
      <c r="AB685" t="str">
        <f t="shared" si="299"/>
        <v/>
      </c>
      <c r="AC685" t="str">
        <f t="shared" si="300"/>
        <v/>
      </c>
      <c r="AD685">
        <f t="shared" si="301"/>
        <v>0</v>
      </c>
      <c r="AE685" t="str">
        <f t="shared" si="302"/>
        <v/>
      </c>
      <c r="AG685">
        <f t="shared" si="303"/>
        <v>2</v>
      </c>
      <c r="AH685" t="str">
        <f t="shared" si="304"/>
        <v>Yes</v>
      </c>
      <c r="AI685">
        <f t="shared" si="305"/>
        <v>2</v>
      </c>
      <c r="AJ685">
        <f t="shared" si="306"/>
        <v>2.0006849999999998</v>
      </c>
      <c r="AK685" t="str">
        <f t="shared" si="307"/>
        <v/>
      </c>
      <c r="AL685" t="str">
        <f>IF($A685="","",INDEX(games!$J:$J,ROW())&amp;"")</f>
        <v>https://store.steampowered.com/app/2904290/RollScape/</v>
      </c>
    </row>
    <row r="686" spans="1:38" x14ac:dyDescent="0.25">
      <c r="A686" t="str">
        <f>IF(TRIM(INDEX(games!$A:$A,ROW()))="","",TRIM(INDEX(games!$A:$A,ROW())))</f>
        <v>Roulette Dungeon</v>
      </c>
      <c r="B686">
        <f>IF(OR($A686="",INDEX(games!$B:$B,ROW())=""),"",INDEX(games!$B:$B,ROW()))</f>
        <v>2026</v>
      </c>
      <c r="C686" t="str">
        <f>IF(OR($A686="",INDEX(games!$C:$C,ROW())=""),"",INDEX(games!$C:$C,ROW()))</f>
        <v>Deckbuilder</v>
      </c>
      <c r="D686">
        <f t="shared" si="280"/>
        <v>1</v>
      </c>
      <c r="E686">
        <f t="shared" si="281"/>
        <v>3</v>
      </c>
      <c r="F686">
        <f t="shared" si="282"/>
        <v>6</v>
      </c>
      <c r="G686" t="e">
        <f t="shared" si="283"/>
        <v>#N/A</v>
      </c>
      <c r="H686" t="e">
        <f t="shared" si="284"/>
        <v>#N/A</v>
      </c>
      <c r="I686" t="e">
        <f t="shared" si="285"/>
        <v>#N/A</v>
      </c>
      <c r="J686" t="e">
        <f t="shared" si="286"/>
        <v>#N/A</v>
      </c>
      <c r="K686">
        <f t="shared" si="287"/>
        <v>2026</v>
      </c>
      <c r="L686">
        <f t="shared" si="288"/>
        <v>3.1379999999999999</v>
      </c>
      <c r="M686" t="e">
        <f t="shared" si="289"/>
        <v>#N/A</v>
      </c>
      <c r="N686" t="e">
        <f t="shared" si="290"/>
        <v>#N/A</v>
      </c>
      <c r="O686">
        <f t="shared" si="291"/>
        <v>1.000686</v>
      </c>
      <c r="P686" t="str">
        <f>IF(OR($A686="",INDEX(games!$H:$H,ROW())=""),"",INDEX(games!$H:$H,ROW()))</f>
        <v/>
      </c>
      <c r="Q686" t="str">
        <f t="shared" si="292"/>
        <v/>
      </c>
      <c r="T686">
        <f t="shared" si="293"/>
        <v>2016</v>
      </c>
      <c r="U686">
        <f t="shared" si="294"/>
        <v>2021</v>
      </c>
      <c r="V686">
        <f t="shared" si="295"/>
        <v>5</v>
      </c>
      <c r="W686" t="str">
        <f>IF(TRIM(INDEX(connections!$A:$A,ROW()))="","",TRIM(INDEX(connections!$A:$A,ROW())))</f>
        <v>Curious Expedition</v>
      </c>
      <c r="X686" t="str">
        <f>IF($W686="","",TRIM(INDEX(connections!$B:$B,ROW())))</f>
        <v>Insurmountable</v>
      </c>
      <c r="Y686">
        <f t="shared" si="296"/>
        <v>174</v>
      </c>
      <c r="Z686">
        <f t="shared" si="297"/>
        <v>408</v>
      </c>
      <c r="AA686" t="str">
        <f t="shared" si="298"/>
        <v>Yes</v>
      </c>
      <c r="AB686" t="str">
        <f t="shared" si="299"/>
        <v>Yes</v>
      </c>
      <c r="AC686">
        <f t="shared" si="300"/>
        <v>1</v>
      </c>
      <c r="AD686">
        <f t="shared" si="301"/>
        <v>0</v>
      </c>
      <c r="AE686" t="str">
        <f t="shared" si="302"/>
        <v/>
      </c>
      <c r="AG686">
        <f t="shared" si="303"/>
        <v>1</v>
      </c>
      <c r="AH686" t="str">
        <f t="shared" si="304"/>
        <v/>
      </c>
      <c r="AI686" t="str">
        <f t="shared" si="305"/>
        <v/>
      </c>
      <c r="AJ686" t="str">
        <f t="shared" si="306"/>
        <v/>
      </c>
      <c r="AK686">
        <f t="shared" si="307"/>
        <v>1.000686</v>
      </c>
      <c r="AL686" t="str">
        <f>IF($A686="","",INDEX(games!$J:$J,ROW())&amp;"")</f>
        <v>https://store.steampowered.com/app/3399930/Roulette_Dungeon/</v>
      </c>
    </row>
    <row r="687" spans="1:38" x14ac:dyDescent="0.25">
      <c r="A687" t="str">
        <f>IF(TRIM(INDEX(games!$A:$A,ROW()))="","",TRIM(INDEX(games!$A:$A,ROW())))</f>
        <v>Roulette Hero</v>
      </c>
      <c r="B687">
        <f>IF(OR($A687="",INDEX(games!$B:$B,ROW())=""),"",INDEX(games!$B:$B,ROW()))</f>
        <v>2025</v>
      </c>
      <c r="C687" t="str">
        <f>IF(OR($A687="",INDEX(games!$C:$C,ROW())=""),"",INDEX(games!$C:$C,ROW()))</f>
        <v>Deckbuilder</v>
      </c>
      <c r="D687">
        <f t="shared" si="280"/>
        <v>4</v>
      </c>
      <c r="E687">
        <f t="shared" si="281"/>
        <v>3</v>
      </c>
      <c r="F687">
        <f t="shared" si="282"/>
        <v>7</v>
      </c>
      <c r="G687" t="e">
        <f t="shared" si="283"/>
        <v>#N/A</v>
      </c>
      <c r="H687" t="e">
        <f t="shared" si="284"/>
        <v>#N/A</v>
      </c>
      <c r="I687" t="e">
        <f t="shared" si="285"/>
        <v>#N/A</v>
      </c>
      <c r="J687" t="e">
        <f t="shared" si="286"/>
        <v>#N/A</v>
      </c>
      <c r="K687">
        <f t="shared" si="287"/>
        <v>2025</v>
      </c>
      <c r="L687">
        <f t="shared" si="288"/>
        <v>3.161</v>
      </c>
      <c r="M687" t="e">
        <f t="shared" si="289"/>
        <v>#N/A</v>
      </c>
      <c r="N687" t="e">
        <f t="shared" si="290"/>
        <v>#N/A</v>
      </c>
      <c r="O687">
        <f t="shared" si="291"/>
        <v>4.0006870000000001</v>
      </c>
      <c r="P687" t="str">
        <f>IF(OR($A687="",INDEX(games!$H:$H,ROW())=""),"",INDEX(games!$H:$H,ROW()))</f>
        <v/>
      </c>
      <c r="Q687" t="str">
        <f t="shared" si="292"/>
        <v/>
      </c>
      <c r="T687">
        <f t="shared" si="293"/>
        <v>2012</v>
      </c>
      <c r="U687">
        <f t="shared" si="294"/>
        <v>2021</v>
      </c>
      <c r="V687">
        <f t="shared" si="295"/>
        <v>9</v>
      </c>
      <c r="W687" t="str">
        <f>IF(TRIM(INDEX(connections!$A:$A,ROW()))="","",TRIM(INDEX(connections!$A:$A,ROW())))</f>
        <v>FTL</v>
      </c>
      <c r="X687" t="str">
        <f>IF($W687="","",TRIM(INDEX(connections!$B:$B,ROW())))</f>
        <v>Insurmountable</v>
      </c>
      <c r="Y687">
        <f t="shared" si="296"/>
        <v>311</v>
      </c>
      <c r="Z687">
        <f t="shared" si="297"/>
        <v>408</v>
      </c>
      <c r="AA687" t="str">
        <f t="shared" si="298"/>
        <v>Yes</v>
      </c>
      <c r="AB687" t="str">
        <f t="shared" si="299"/>
        <v>Yes</v>
      </c>
      <c r="AC687">
        <f t="shared" si="300"/>
        <v>1</v>
      </c>
      <c r="AD687">
        <f t="shared" si="301"/>
        <v>0</v>
      </c>
      <c r="AE687" t="str">
        <f t="shared" si="302"/>
        <v/>
      </c>
      <c r="AG687">
        <f t="shared" si="303"/>
        <v>4</v>
      </c>
      <c r="AH687" t="str">
        <f t="shared" si="304"/>
        <v/>
      </c>
      <c r="AI687" t="str">
        <f t="shared" si="305"/>
        <v/>
      </c>
      <c r="AJ687" t="str">
        <f t="shared" si="306"/>
        <v/>
      </c>
      <c r="AK687">
        <f t="shared" si="307"/>
        <v>4.0006870000000001</v>
      </c>
      <c r="AL687" t="str">
        <f>IF($A687="","",INDEX(games!$J:$J,ROW())&amp;"")</f>
        <v>https://store.steampowered.com/app/3371510/Roulette_Hero/</v>
      </c>
    </row>
    <row r="688" spans="1:38" x14ac:dyDescent="0.25">
      <c r="A688" t="str">
        <f>IF(TRIM(INDEX(games!$A:$A,ROW()))="","",TRIM(INDEX(games!$A:$A,ROW())))</f>
        <v>Roundguard</v>
      </c>
      <c r="B688">
        <f>IF(OR($A688="",INDEX(games!$B:$B,ROW())=""),"",INDEX(games!$B:$B,ROW()))</f>
        <v>2020</v>
      </c>
      <c r="C688" t="str">
        <f>IF(OR($A688="",INDEX(games!$C:$C,ROW())=""),"",INDEX(games!$C:$C,ROW()))</f>
        <v>Action</v>
      </c>
      <c r="D688">
        <f t="shared" si="280"/>
        <v>1</v>
      </c>
      <c r="E688">
        <f t="shared" si="281"/>
        <v>1</v>
      </c>
      <c r="F688">
        <f t="shared" si="282"/>
        <v>8</v>
      </c>
      <c r="G688">
        <f t="shared" si="283"/>
        <v>2020</v>
      </c>
      <c r="H688">
        <f t="shared" si="284"/>
        <v>1.1839999999999999</v>
      </c>
      <c r="I688" t="e">
        <f t="shared" si="285"/>
        <v>#N/A</v>
      </c>
      <c r="J688" t="e">
        <f t="shared" si="286"/>
        <v>#N/A</v>
      </c>
      <c r="K688" t="e">
        <f t="shared" si="287"/>
        <v>#N/A</v>
      </c>
      <c r="L688" t="e">
        <f t="shared" si="288"/>
        <v>#N/A</v>
      </c>
      <c r="M688" t="e">
        <f t="shared" si="289"/>
        <v>#N/A</v>
      </c>
      <c r="N688" t="e">
        <f t="shared" si="290"/>
        <v>#N/A</v>
      </c>
      <c r="O688">
        <f t="shared" si="291"/>
        <v>1.000688</v>
      </c>
      <c r="P688" t="str">
        <f>IF(OR($A688="",INDEX(games!$H:$H,ROW())=""),"",INDEX(games!$H:$H,ROW()))</f>
        <v>Yes</v>
      </c>
      <c r="Q688">
        <f t="shared" si="292"/>
        <v>1.000688</v>
      </c>
      <c r="T688">
        <f t="shared" si="293"/>
        <v>2012</v>
      </c>
      <c r="U688">
        <f t="shared" si="294"/>
        <v>2018</v>
      </c>
      <c r="V688">
        <f t="shared" si="295"/>
        <v>6</v>
      </c>
      <c r="W688" t="str">
        <f>IF(TRIM(INDEX(connections!$A:$A,ROW()))="","",TRIM(INDEX(connections!$A:$A,ROW())))</f>
        <v>FTL</v>
      </c>
      <c r="X688" t="str">
        <f>IF($W688="","",TRIM(INDEX(connections!$B:$B,ROW())))</f>
        <v>Into the Breach</v>
      </c>
      <c r="Y688">
        <f t="shared" si="296"/>
        <v>311</v>
      </c>
      <c r="Z688">
        <f t="shared" si="297"/>
        <v>409</v>
      </c>
      <c r="AA688" t="str">
        <f t="shared" si="298"/>
        <v>Yes</v>
      </c>
      <c r="AB688" t="str">
        <f t="shared" si="299"/>
        <v>Yes</v>
      </c>
      <c r="AC688">
        <f t="shared" si="300"/>
        <v>1</v>
      </c>
      <c r="AD688">
        <f t="shared" si="301"/>
        <v>0</v>
      </c>
      <c r="AE688" t="str">
        <f t="shared" si="302"/>
        <v/>
      </c>
      <c r="AG688">
        <f t="shared" si="303"/>
        <v>1</v>
      </c>
      <c r="AH688" t="str">
        <f t="shared" si="304"/>
        <v>Yes</v>
      </c>
      <c r="AI688">
        <f t="shared" si="305"/>
        <v>1</v>
      </c>
      <c r="AJ688">
        <f t="shared" si="306"/>
        <v>1.000688</v>
      </c>
      <c r="AK688" t="str">
        <f t="shared" si="307"/>
        <v/>
      </c>
      <c r="AL688" t="str">
        <f>IF($A688="","",INDEX(games!$J:$J,ROW())&amp;"")</f>
        <v>https://store.steampowered.com/app/848030/Roundguard/</v>
      </c>
    </row>
    <row r="689" spans="1:38" x14ac:dyDescent="0.25">
      <c r="A689" t="str">
        <f>IF(TRIM(INDEX(games!$A:$A,ROW()))="","",TRIM(INDEX(games!$A:$A,ROW())))</f>
        <v>Rounds</v>
      </c>
      <c r="B689">
        <f>IF(OR($A689="",INDEX(games!$B:$B,ROW())=""),"",INDEX(games!$B:$B,ROW()))</f>
        <v>2021</v>
      </c>
      <c r="C689" t="str">
        <f>IF(OR($A689="",INDEX(games!$C:$C,ROW())=""),"",INDEX(games!$C:$C,ROW()))</f>
        <v>Action</v>
      </c>
      <c r="D689">
        <f t="shared" si="280"/>
        <v>1</v>
      </c>
      <c r="E689">
        <f t="shared" si="281"/>
        <v>1</v>
      </c>
      <c r="F689">
        <f t="shared" si="282"/>
        <v>9</v>
      </c>
      <c r="G689">
        <f t="shared" si="283"/>
        <v>2021</v>
      </c>
      <c r="H689">
        <f t="shared" si="284"/>
        <v>1.2070000000000001</v>
      </c>
      <c r="I689" t="e">
        <f t="shared" si="285"/>
        <v>#N/A</v>
      </c>
      <c r="J689" t="e">
        <f t="shared" si="286"/>
        <v>#N/A</v>
      </c>
      <c r="K689" t="e">
        <f t="shared" si="287"/>
        <v>#N/A</v>
      </c>
      <c r="L689" t="e">
        <f t="shared" si="288"/>
        <v>#N/A</v>
      </c>
      <c r="M689" t="e">
        <f t="shared" si="289"/>
        <v>#N/A</v>
      </c>
      <c r="N689" t="e">
        <f t="shared" si="290"/>
        <v>#N/A</v>
      </c>
      <c r="O689">
        <f t="shared" si="291"/>
        <v>1.0006889999999999</v>
      </c>
      <c r="P689" t="str">
        <f>IF(OR($A689="",INDEX(games!$H:$H,ROW())=""),"",INDEX(games!$H:$H,ROW()))</f>
        <v>Yes</v>
      </c>
      <c r="Q689">
        <f t="shared" si="292"/>
        <v>1.0006889999999999</v>
      </c>
      <c r="T689">
        <f t="shared" si="293"/>
        <v>2013</v>
      </c>
      <c r="U689">
        <f t="shared" si="294"/>
        <v>2018</v>
      </c>
      <c r="V689">
        <f t="shared" si="295"/>
        <v>5</v>
      </c>
      <c r="W689" t="str">
        <f>IF(TRIM(INDEX(connections!$A:$A,ROW()))="","",TRIM(INDEX(connections!$A:$A,ROW())))</f>
        <v>Hoplite</v>
      </c>
      <c r="X689" t="str">
        <f>IF($W689="","",TRIM(INDEX(connections!$B:$B,ROW())))</f>
        <v>Into the Breach</v>
      </c>
      <c r="Y689">
        <f t="shared" si="296"/>
        <v>388</v>
      </c>
      <c r="Z689">
        <f t="shared" si="297"/>
        <v>409</v>
      </c>
      <c r="AA689" t="str">
        <f t="shared" si="298"/>
        <v>Yes</v>
      </c>
      <c r="AB689" t="str">
        <f t="shared" si="299"/>
        <v>Yes</v>
      </c>
      <c r="AC689">
        <f t="shared" si="300"/>
        <v>1</v>
      </c>
      <c r="AD689">
        <f t="shared" si="301"/>
        <v>1</v>
      </c>
      <c r="AE689" t="str">
        <f t="shared" si="302"/>
        <v/>
      </c>
      <c r="AG689">
        <f t="shared" si="303"/>
        <v>1</v>
      </c>
      <c r="AH689" t="str">
        <f t="shared" si="304"/>
        <v/>
      </c>
      <c r="AI689" t="str">
        <f t="shared" si="305"/>
        <v/>
      </c>
      <c r="AJ689" t="str">
        <f t="shared" si="306"/>
        <v/>
      </c>
      <c r="AK689" t="str">
        <f t="shared" si="307"/>
        <v/>
      </c>
      <c r="AL689" t="str">
        <f>IF($A689="","",INDEX(games!$J:$J,ROW())&amp;"")</f>
        <v>https://store.steampowered.com/app/1557740/ROUNDS/</v>
      </c>
    </row>
    <row r="690" spans="1:38" x14ac:dyDescent="0.25">
      <c r="A690" t="str">
        <f>IF(TRIM(INDEX(games!$A:$A,ROW()))="","",TRIM(INDEX(games!$A:$A,ROW())))</f>
        <v>Rune Dice</v>
      </c>
      <c r="B690">
        <f>IF(OR($A690="",INDEX(games!$B:$B,ROW())=""),"",INDEX(games!$B:$B,ROW()))</f>
        <v>2026</v>
      </c>
      <c r="C690" t="str">
        <f>IF(OR($A690="",INDEX(games!$C:$C,ROW())=""),"",INDEX(games!$C:$C,ROW()))</f>
        <v>Deckbuilder</v>
      </c>
      <c r="D690">
        <f t="shared" si="280"/>
        <v>1</v>
      </c>
      <c r="E690">
        <f t="shared" si="281"/>
        <v>3</v>
      </c>
      <c r="F690">
        <f t="shared" si="282"/>
        <v>10</v>
      </c>
      <c r="G690" t="e">
        <f t="shared" si="283"/>
        <v>#N/A</v>
      </c>
      <c r="H690" t="e">
        <f t="shared" si="284"/>
        <v>#N/A</v>
      </c>
      <c r="I690" t="e">
        <f t="shared" si="285"/>
        <v>#N/A</v>
      </c>
      <c r="J690" t="e">
        <f t="shared" si="286"/>
        <v>#N/A</v>
      </c>
      <c r="K690">
        <f t="shared" si="287"/>
        <v>2026</v>
      </c>
      <c r="L690">
        <f t="shared" si="288"/>
        <v>3.23</v>
      </c>
      <c r="M690" t="e">
        <f t="shared" si="289"/>
        <v>#N/A</v>
      </c>
      <c r="N690" t="e">
        <f t="shared" si="290"/>
        <v>#N/A</v>
      </c>
      <c r="O690">
        <f t="shared" si="291"/>
        <v>1.0006900000000001</v>
      </c>
      <c r="P690" t="str">
        <f>IF(OR($A690="",INDEX(games!$H:$H,ROW())=""),"",INDEX(games!$H:$H,ROW()))</f>
        <v/>
      </c>
      <c r="Q690" t="str">
        <f t="shared" si="292"/>
        <v/>
      </c>
      <c r="T690">
        <f t="shared" si="293"/>
        <v>2017</v>
      </c>
      <c r="U690">
        <f t="shared" si="294"/>
        <v>2025</v>
      </c>
      <c r="V690">
        <f t="shared" si="295"/>
        <v>8</v>
      </c>
      <c r="W690" t="str">
        <f>IF(TRIM(INDEX(connections!$A:$A,ROW()))="","",TRIM(INDEX(connections!$A:$A,ROW())))</f>
        <v>Slay the Spire</v>
      </c>
      <c r="X690" t="str">
        <f>IF($W690="","",TRIM(INDEX(connections!$B:$B,ROW())))</f>
        <v>Into The Grid</v>
      </c>
      <c r="Y690">
        <f t="shared" si="296"/>
        <v>735</v>
      </c>
      <c r="Z690">
        <f t="shared" si="297"/>
        <v>410</v>
      </c>
      <c r="AA690" t="str">
        <f t="shared" si="298"/>
        <v>Yes</v>
      </c>
      <c r="AB690" t="str">
        <f t="shared" si="299"/>
        <v/>
      </c>
      <c r="AC690" t="str">
        <f t="shared" si="300"/>
        <v/>
      </c>
      <c r="AD690">
        <f t="shared" si="301"/>
        <v>0</v>
      </c>
      <c r="AE690" t="str">
        <f t="shared" si="302"/>
        <v/>
      </c>
      <c r="AG690">
        <f t="shared" si="303"/>
        <v>1</v>
      </c>
      <c r="AH690" t="str">
        <f t="shared" si="304"/>
        <v/>
      </c>
      <c r="AI690" t="str">
        <f t="shared" si="305"/>
        <v/>
      </c>
      <c r="AJ690" t="str">
        <f t="shared" si="306"/>
        <v/>
      </c>
      <c r="AK690">
        <f t="shared" si="307"/>
        <v>1.0006900000000001</v>
      </c>
      <c r="AL690" t="str">
        <f>IF($A690="","",INDEX(games!$J:$J,ROW())&amp;"")</f>
        <v>https://store.steampowered.com/app/3542380/Rune_Dice/</v>
      </c>
    </row>
    <row r="691" spans="1:38" x14ac:dyDescent="0.25">
      <c r="A691" t="str">
        <f>IF(TRIM(INDEX(games!$A:$A,ROW()))="","",TRIM(INDEX(games!$A:$A,ROW())))</f>
        <v>Runeborn</v>
      </c>
      <c r="B691">
        <f>IF(OR($A691="",INDEX(games!$B:$B,ROW())=""),"",INDEX(games!$B:$B,ROW()))</f>
        <v>2025</v>
      </c>
      <c r="C691" t="str">
        <f>IF(OR($A691="",INDEX(games!$C:$C,ROW())=""),"",INDEX(games!$C:$C,ROW()))</f>
        <v>Deckbuilder</v>
      </c>
      <c r="D691">
        <f t="shared" si="280"/>
        <v>4</v>
      </c>
      <c r="E691">
        <f t="shared" si="281"/>
        <v>3</v>
      </c>
      <c r="F691">
        <f t="shared" si="282"/>
        <v>11</v>
      </c>
      <c r="G691" t="e">
        <f t="shared" si="283"/>
        <v>#N/A</v>
      </c>
      <c r="H691" t="e">
        <f t="shared" si="284"/>
        <v>#N/A</v>
      </c>
      <c r="I691" t="e">
        <f t="shared" si="285"/>
        <v>#N/A</v>
      </c>
      <c r="J691" t="e">
        <f t="shared" si="286"/>
        <v>#N/A</v>
      </c>
      <c r="K691">
        <f t="shared" si="287"/>
        <v>2025</v>
      </c>
      <c r="L691">
        <f t="shared" si="288"/>
        <v>3.2530000000000001</v>
      </c>
      <c r="M691" t="e">
        <f t="shared" si="289"/>
        <v>#N/A</v>
      </c>
      <c r="N691" t="e">
        <f t="shared" si="290"/>
        <v>#N/A</v>
      </c>
      <c r="O691">
        <f t="shared" si="291"/>
        <v>4.0006909999999998</v>
      </c>
      <c r="P691" t="str">
        <f>IF(OR($A691="",INDEX(games!$H:$H,ROW())=""),"",INDEX(games!$H:$H,ROW()))</f>
        <v>Yes</v>
      </c>
      <c r="Q691">
        <f t="shared" si="292"/>
        <v>4.0006909999999998</v>
      </c>
      <c r="T691">
        <f t="shared" si="293"/>
        <v>2015</v>
      </c>
      <c r="U691">
        <f t="shared" si="294"/>
        <v>2019</v>
      </c>
      <c r="V691">
        <f t="shared" si="295"/>
        <v>4</v>
      </c>
      <c r="W691" t="str">
        <f>IF(TRIM(INDEX(connections!$A:$A,ROW()))="","",TRIM(INDEX(connections!$A:$A,ROW())))</f>
        <v>Darkest Dungeon</v>
      </c>
      <c r="X691" t="str">
        <f>IF($W691="","",TRIM(INDEX(connections!$B:$B,ROW())))</f>
        <v>Iratus: Lord of the Dead</v>
      </c>
      <c r="Y691">
        <f t="shared" si="296"/>
        <v>184</v>
      </c>
      <c r="Z691">
        <f t="shared" si="297"/>
        <v>411</v>
      </c>
      <c r="AA691" t="str">
        <f t="shared" si="298"/>
        <v>Yes</v>
      </c>
      <c r="AB691" t="str">
        <f t="shared" si="299"/>
        <v>Yes</v>
      </c>
      <c r="AC691">
        <f t="shared" si="300"/>
        <v>1</v>
      </c>
      <c r="AD691">
        <f t="shared" si="301"/>
        <v>0</v>
      </c>
      <c r="AE691" t="str">
        <f t="shared" si="302"/>
        <v/>
      </c>
      <c r="AG691">
        <f t="shared" si="303"/>
        <v>4</v>
      </c>
      <c r="AH691" t="str">
        <f t="shared" si="304"/>
        <v>Yes</v>
      </c>
      <c r="AI691">
        <f t="shared" si="305"/>
        <v>4</v>
      </c>
      <c r="AJ691">
        <f t="shared" si="306"/>
        <v>4.0006909999999998</v>
      </c>
      <c r="AK691" t="str">
        <f t="shared" si="307"/>
        <v/>
      </c>
      <c r="AL691" t="str">
        <f>IF($A691="","",INDEX(games!$J:$J,ROW())&amp;"")</f>
        <v>https://store.steampowered.com/app/3073990/Runeborn/</v>
      </c>
    </row>
    <row r="692" spans="1:38" x14ac:dyDescent="0.25">
      <c r="A692" t="str">
        <f>IF(TRIM(INDEX(games!$A:$A,ROW()))="","",TRIM(INDEX(games!$A:$A,ROW())))</f>
        <v>Runeveil</v>
      </c>
      <c r="B692">
        <f>IF(OR($A692="",INDEX(games!$B:$B,ROW())=""),"",INDEX(games!$B:$B,ROW()))</f>
        <v>2026</v>
      </c>
      <c r="C692" t="str">
        <f>IF(OR($A692="",INDEX(games!$C:$C,ROW())=""),"",INDEX(games!$C:$C,ROW()))</f>
        <v>Deckbuilder</v>
      </c>
      <c r="D692">
        <f t="shared" si="280"/>
        <v>2</v>
      </c>
      <c r="E692">
        <f t="shared" si="281"/>
        <v>3</v>
      </c>
      <c r="F692">
        <f t="shared" si="282"/>
        <v>12</v>
      </c>
      <c r="G692" t="e">
        <f t="shared" si="283"/>
        <v>#N/A</v>
      </c>
      <c r="H692" t="e">
        <f t="shared" si="284"/>
        <v>#N/A</v>
      </c>
      <c r="I692" t="e">
        <f t="shared" si="285"/>
        <v>#N/A</v>
      </c>
      <c r="J692" t="e">
        <f t="shared" si="286"/>
        <v>#N/A</v>
      </c>
      <c r="K692">
        <f t="shared" si="287"/>
        <v>2026</v>
      </c>
      <c r="L692">
        <f t="shared" si="288"/>
        <v>3.2759999999999998</v>
      </c>
      <c r="M692" t="e">
        <f t="shared" si="289"/>
        <v>#N/A</v>
      </c>
      <c r="N692" t="e">
        <f t="shared" si="290"/>
        <v>#N/A</v>
      </c>
      <c r="O692">
        <f t="shared" si="291"/>
        <v>2.0006919999999999</v>
      </c>
      <c r="P692" t="str">
        <f>IF(OR($A692="",INDEX(games!$H:$H,ROW())=""),"",INDEX(games!$H:$H,ROW()))</f>
        <v/>
      </c>
      <c r="Q692" t="str">
        <f t="shared" si="292"/>
        <v/>
      </c>
      <c r="T692">
        <f t="shared" si="293"/>
        <v>2017</v>
      </c>
      <c r="U692">
        <f t="shared" si="294"/>
        <v>2019</v>
      </c>
      <c r="V692">
        <f t="shared" si="295"/>
        <v>2</v>
      </c>
      <c r="W692" t="str">
        <f>IF(TRIM(INDEX(connections!$A:$A,ROW()))="","",TRIM(INDEX(connections!$A:$A,ROW())))</f>
        <v>Slay the Spire</v>
      </c>
      <c r="X692" t="str">
        <f>IF($W692="","",TRIM(INDEX(connections!$B:$B,ROW())))</f>
        <v>Iratus: Lord of the Dead</v>
      </c>
      <c r="Y692">
        <f t="shared" si="296"/>
        <v>735</v>
      </c>
      <c r="Z692">
        <f t="shared" si="297"/>
        <v>411</v>
      </c>
      <c r="AA692" t="str">
        <f t="shared" si="298"/>
        <v>Yes</v>
      </c>
      <c r="AB692" t="str">
        <f t="shared" si="299"/>
        <v>Yes</v>
      </c>
      <c r="AC692">
        <f t="shared" si="300"/>
        <v>1</v>
      </c>
      <c r="AD692">
        <f t="shared" si="301"/>
        <v>1</v>
      </c>
      <c r="AE692" t="str">
        <f t="shared" si="302"/>
        <v/>
      </c>
      <c r="AG692">
        <f t="shared" si="303"/>
        <v>2</v>
      </c>
      <c r="AH692" t="str">
        <f t="shared" si="304"/>
        <v/>
      </c>
      <c r="AI692" t="str">
        <f t="shared" si="305"/>
        <v/>
      </c>
      <c r="AJ692" t="str">
        <f t="shared" si="306"/>
        <v/>
      </c>
      <c r="AK692">
        <f t="shared" si="307"/>
        <v>2.0006919999999999</v>
      </c>
      <c r="AL692" t="str">
        <f>IF($A692="","",INDEX(games!$J:$J,ROW())&amp;"")</f>
        <v>https://store.steampowered.com/app/3656560/Runeveil/</v>
      </c>
    </row>
    <row r="693" spans="1:38" x14ac:dyDescent="0.25">
      <c r="A693" t="str">
        <f>IF(TRIM(INDEX(games!$A:$A,ROW()))="","",TRIM(INDEX(games!$A:$A,ROW())))</f>
        <v>Rungore</v>
      </c>
      <c r="B693">
        <f>IF(OR($A693="",INDEX(games!$B:$B,ROW())=""),"",INDEX(games!$B:$B,ROW()))</f>
        <v>2023</v>
      </c>
      <c r="C693" t="str">
        <f>IF(OR($A693="",INDEX(games!$C:$C,ROW())=""),"",INDEX(games!$C:$C,ROW()))</f>
        <v>Deckbuilder</v>
      </c>
      <c r="D693">
        <f t="shared" si="280"/>
        <v>2</v>
      </c>
      <c r="E693">
        <f t="shared" si="281"/>
        <v>3</v>
      </c>
      <c r="F693">
        <f t="shared" si="282"/>
        <v>13</v>
      </c>
      <c r="G693" t="e">
        <f t="shared" si="283"/>
        <v>#N/A</v>
      </c>
      <c r="H693" t="e">
        <f t="shared" si="284"/>
        <v>#N/A</v>
      </c>
      <c r="I693" t="e">
        <f t="shared" si="285"/>
        <v>#N/A</v>
      </c>
      <c r="J693" t="e">
        <f t="shared" si="286"/>
        <v>#N/A</v>
      </c>
      <c r="K693">
        <f t="shared" si="287"/>
        <v>2023</v>
      </c>
      <c r="L693">
        <f t="shared" si="288"/>
        <v>3.2989999999999999</v>
      </c>
      <c r="M693" t="e">
        <f t="shared" si="289"/>
        <v>#N/A</v>
      </c>
      <c r="N693" t="e">
        <f t="shared" si="290"/>
        <v>#N/A</v>
      </c>
      <c r="O693">
        <f t="shared" si="291"/>
        <v>2.0006930000000001</v>
      </c>
      <c r="P693" t="str">
        <f>IF(OR($A693="",INDEX(games!$H:$H,ROW())=""),"",INDEX(games!$H:$H,ROW()))</f>
        <v>Yes</v>
      </c>
      <c r="Q693">
        <f t="shared" si="292"/>
        <v>2.0006930000000001</v>
      </c>
      <c r="T693">
        <f t="shared" si="293"/>
        <v>1987</v>
      </c>
      <c r="U693">
        <f t="shared" si="294"/>
        <v>2001</v>
      </c>
      <c r="V693">
        <f t="shared" si="295"/>
        <v>14</v>
      </c>
      <c r="W693" t="str">
        <f>IF(TRIM(INDEX(connections!$A:$A,ROW()))="","",TRIM(INDEX(connections!$A:$A,ROW())))</f>
        <v>NetHack</v>
      </c>
      <c r="X693" t="str">
        <f>IF($W693="","",TRIM(INDEX(connections!$B:$B,ROW())))</f>
        <v>Iter Vehemens Ad Necem</v>
      </c>
      <c r="Y693">
        <f t="shared" si="296"/>
        <v>532</v>
      </c>
      <c r="Z693">
        <f t="shared" si="297"/>
        <v>412</v>
      </c>
      <c r="AA693" t="str">
        <f t="shared" si="298"/>
        <v>Yes</v>
      </c>
      <c r="AB693" t="str">
        <f t="shared" si="299"/>
        <v>Yes</v>
      </c>
      <c r="AC693">
        <f t="shared" si="300"/>
        <v>1</v>
      </c>
      <c r="AD693">
        <f t="shared" si="301"/>
        <v>0</v>
      </c>
      <c r="AE693" t="str">
        <f t="shared" si="302"/>
        <v/>
      </c>
      <c r="AG693">
        <f t="shared" si="303"/>
        <v>2</v>
      </c>
      <c r="AH693" t="str">
        <f t="shared" si="304"/>
        <v>Yes</v>
      </c>
      <c r="AI693">
        <f t="shared" si="305"/>
        <v>2</v>
      </c>
      <c r="AJ693">
        <f t="shared" si="306"/>
        <v>2.0006930000000001</v>
      </c>
      <c r="AK693" t="str">
        <f t="shared" si="307"/>
        <v/>
      </c>
      <c r="AL693" t="str">
        <f>IF($A693="","",INDEX(games!$J:$J,ROW())&amp;"")</f>
        <v>https://store.steampowered.com/app/2113040/RUNGORE/</v>
      </c>
    </row>
    <row r="694" spans="1:38" x14ac:dyDescent="0.25">
      <c r="A694" t="str">
        <f>IF(TRIM(INDEX(games!$A:$A,ROW()))="","",TRIM(INDEX(games!$A:$A,ROW())))</f>
        <v>Runic Survivor</v>
      </c>
      <c r="B694">
        <f>IF(OR($A694="",INDEX(games!$B:$B,ROW())=""),"",INDEX(games!$B:$B,ROW()))</f>
        <v>2022</v>
      </c>
      <c r="C694" t="str">
        <f>IF(OR($A694="",INDEX(games!$C:$C,ROW())=""),"",INDEX(games!$C:$C,ROW()))</f>
        <v>Action</v>
      </c>
      <c r="D694">
        <f t="shared" si="280"/>
        <v>2</v>
      </c>
      <c r="E694">
        <f t="shared" si="281"/>
        <v>1</v>
      </c>
      <c r="F694">
        <f t="shared" si="282"/>
        <v>14</v>
      </c>
      <c r="G694">
        <f t="shared" si="283"/>
        <v>2022</v>
      </c>
      <c r="H694">
        <f t="shared" si="284"/>
        <v>1.3220000000000001</v>
      </c>
      <c r="I694" t="e">
        <f t="shared" si="285"/>
        <v>#N/A</v>
      </c>
      <c r="J694" t="e">
        <f t="shared" si="286"/>
        <v>#N/A</v>
      </c>
      <c r="K694" t="e">
        <f t="shared" si="287"/>
        <v>#N/A</v>
      </c>
      <c r="L694" t="e">
        <f t="shared" si="288"/>
        <v>#N/A</v>
      </c>
      <c r="M694" t="e">
        <f t="shared" si="289"/>
        <v>#N/A</v>
      </c>
      <c r="N694" t="e">
        <f t="shared" si="290"/>
        <v>#N/A</v>
      </c>
      <c r="O694">
        <f t="shared" si="291"/>
        <v>2.0006940000000002</v>
      </c>
      <c r="P694" t="str">
        <f>IF(OR($A694="",INDEX(games!$H:$H,ROW())=""),"",INDEX(games!$H:$H,ROW()))</f>
        <v>Yes</v>
      </c>
      <c r="Q694">
        <f t="shared" si="292"/>
        <v>2.0006940000000002</v>
      </c>
      <c r="T694">
        <f t="shared" si="293"/>
        <v>2006</v>
      </c>
      <c r="U694">
        <f t="shared" si="294"/>
        <v>2007</v>
      </c>
      <c r="V694">
        <f t="shared" si="295"/>
        <v>1</v>
      </c>
      <c r="W694" t="str">
        <f>IF(TRIM(INDEX(connections!$A:$A,ROW()))="","",TRIM(INDEX(connections!$A:$A,ROW())))</f>
        <v>Izuna: Legend of the Unemployed Ninja</v>
      </c>
      <c r="X694" t="str">
        <f>IF($W694="","",TRIM(INDEX(connections!$B:$B,ROW())))</f>
        <v>Izuna 2: The Unemployed Ninja Returns</v>
      </c>
      <c r="Y694">
        <f t="shared" si="296"/>
        <v>414</v>
      </c>
      <c r="Z694">
        <f t="shared" si="297"/>
        <v>413</v>
      </c>
      <c r="AA694" t="str">
        <f t="shared" si="298"/>
        <v>Yes</v>
      </c>
      <c r="AB694" t="str">
        <f t="shared" si="299"/>
        <v>Yes</v>
      </c>
      <c r="AC694">
        <f t="shared" si="300"/>
        <v>1</v>
      </c>
      <c r="AD694">
        <f t="shared" si="301"/>
        <v>0</v>
      </c>
      <c r="AE694" t="str">
        <f t="shared" si="302"/>
        <v/>
      </c>
      <c r="AG694">
        <f t="shared" si="303"/>
        <v>2</v>
      </c>
      <c r="AH694" t="str">
        <f t="shared" si="304"/>
        <v>Yes</v>
      </c>
      <c r="AI694">
        <f t="shared" si="305"/>
        <v>2</v>
      </c>
      <c r="AJ694">
        <f t="shared" si="306"/>
        <v>2.0006940000000002</v>
      </c>
      <c r="AK694" t="str">
        <f t="shared" si="307"/>
        <v/>
      </c>
      <c r="AL694" t="str">
        <f>IF($A694="","",INDEX(games!$J:$J,ROW())&amp;"")</f>
        <v>https://store.steampowered.com/app/2116920/Runic_Survivor/</v>
      </c>
    </row>
    <row r="695" spans="1:38" x14ac:dyDescent="0.25">
      <c r="A695" t="str">
        <f>IF(TRIM(INDEX(games!$A:$A,ROW()))="","",TRIM(INDEX(games!$A:$A,ROW())))</f>
        <v>Samurai Bringer</v>
      </c>
      <c r="B695">
        <f>IF(OR($A695="",INDEX(games!$B:$B,ROW())=""),"",INDEX(games!$B:$B,ROW()))</f>
        <v>2022</v>
      </c>
      <c r="C695" t="str">
        <f>IF(OR($A695="",INDEX(games!$C:$C,ROW())=""),"",INDEX(games!$C:$C,ROW()))</f>
        <v>Action</v>
      </c>
      <c r="D695">
        <f t="shared" si="280"/>
        <v>1</v>
      </c>
      <c r="E695">
        <f t="shared" si="281"/>
        <v>1</v>
      </c>
      <c r="F695">
        <f t="shared" si="282"/>
        <v>15</v>
      </c>
      <c r="G695">
        <f t="shared" si="283"/>
        <v>2022</v>
      </c>
      <c r="H695">
        <f t="shared" si="284"/>
        <v>1.345</v>
      </c>
      <c r="I695" t="e">
        <f t="shared" si="285"/>
        <v>#N/A</v>
      </c>
      <c r="J695" t="e">
        <f t="shared" si="286"/>
        <v>#N/A</v>
      </c>
      <c r="K695" t="e">
        <f t="shared" si="287"/>
        <v>#N/A</v>
      </c>
      <c r="L695" t="e">
        <f t="shared" si="288"/>
        <v>#N/A</v>
      </c>
      <c r="M695" t="e">
        <f t="shared" si="289"/>
        <v>#N/A</v>
      </c>
      <c r="N695" t="e">
        <f t="shared" si="290"/>
        <v>#N/A</v>
      </c>
      <c r="O695">
        <f t="shared" si="291"/>
        <v>1.0006949999999999</v>
      </c>
      <c r="P695" t="str">
        <f>IF(OR($A695="",INDEX(games!$H:$H,ROW())=""),"",INDEX(games!$H:$H,ROW()))</f>
        <v/>
      </c>
      <c r="Q695" t="str">
        <f t="shared" si="292"/>
        <v/>
      </c>
      <c r="T695">
        <f t="shared" si="293"/>
        <v>1993</v>
      </c>
      <c r="U695">
        <f t="shared" si="294"/>
        <v>2006</v>
      </c>
      <c r="V695">
        <f t="shared" si="295"/>
        <v>13</v>
      </c>
      <c r="W695" t="str">
        <f>IF(TRIM(INDEX(connections!$A:$A,ROW()))="","",TRIM(INDEX(connections!$A:$A,ROW())))</f>
        <v>Torneko's Great Adventure: Mystery Dungeon</v>
      </c>
      <c r="X695" t="str">
        <f>IF($W695="","",TRIM(INDEX(connections!$B:$B,ROW())))</f>
        <v>Izuna: Legend of the Unemployed Ninja</v>
      </c>
      <c r="Y695">
        <f t="shared" si="296"/>
        <v>863</v>
      </c>
      <c r="Z695">
        <f t="shared" si="297"/>
        <v>414</v>
      </c>
      <c r="AA695" t="str">
        <f t="shared" si="298"/>
        <v>Yes</v>
      </c>
      <c r="AB695" t="str">
        <f t="shared" si="299"/>
        <v>Yes</v>
      </c>
      <c r="AC695">
        <f t="shared" si="300"/>
        <v>1</v>
      </c>
      <c r="AD695">
        <f t="shared" si="301"/>
        <v>0</v>
      </c>
      <c r="AE695" t="str">
        <f t="shared" si="302"/>
        <v/>
      </c>
      <c r="AG695">
        <f t="shared" si="303"/>
        <v>0</v>
      </c>
      <c r="AH695" t="str">
        <f t="shared" si="304"/>
        <v/>
      </c>
      <c r="AI695" t="str">
        <f t="shared" si="305"/>
        <v/>
      </c>
      <c r="AJ695" t="str">
        <f t="shared" si="306"/>
        <v/>
      </c>
      <c r="AK695" t="str">
        <f t="shared" si="307"/>
        <v/>
      </c>
      <c r="AL695" t="str">
        <f>IF($A695="","",INDEX(games!$J:$J,ROW())&amp;"")</f>
        <v>https://store.steampowered.com/app/1851280/Samurai_Bringer/</v>
      </c>
    </row>
    <row r="696" spans="1:38" x14ac:dyDescent="0.25">
      <c r="A696" t="str">
        <f>IF(TRIM(INDEX(games!$A:$A,ROW()))="","",TRIM(INDEX(games!$A:$A,ROW())))</f>
        <v>Sanae no Chou Tokkyuu: The Express Trial</v>
      </c>
      <c r="B696">
        <f>IF(OR($A696="",INDEX(games!$B:$B,ROW())=""),"",INDEX(games!$B:$B,ROW()))</f>
        <v>2010</v>
      </c>
      <c r="C696" t="str">
        <f>IF(OR($A696="",INDEX(games!$C:$C,ROW())=""),"",INDEX(games!$C:$C,ROW()))</f>
        <v>Traditional</v>
      </c>
      <c r="D696">
        <f t="shared" si="280"/>
        <v>1</v>
      </c>
      <c r="E696">
        <f t="shared" si="281"/>
        <v>4</v>
      </c>
      <c r="F696">
        <f t="shared" si="282"/>
        <v>16</v>
      </c>
      <c r="G696" t="e">
        <f t="shared" si="283"/>
        <v>#N/A</v>
      </c>
      <c r="H696" t="e">
        <f t="shared" si="284"/>
        <v>#N/A</v>
      </c>
      <c r="I696" t="e">
        <f t="shared" si="285"/>
        <v>#N/A</v>
      </c>
      <c r="J696" t="e">
        <f t="shared" si="286"/>
        <v>#N/A</v>
      </c>
      <c r="K696" t="e">
        <f t="shared" si="287"/>
        <v>#N/A</v>
      </c>
      <c r="L696" t="e">
        <f t="shared" si="288"/>
        <v>#N/A</v>
      </c>
      <c r="M696">
        <f t="shared" si="289"/>
        <v>2010</v>
      </c>
      <c r="N696">
        <f t="shared" si="290"/>
        <v>4.3680000000000003</v>
      </c>
      <c r="O696">
        <f t="shared" si="291"/>
        <v>1.000696</v>
      </c>
      <c r="P696" t="str">
        <f>IF(OR($A696="",INDEX(games!$H:$H,ROW())=""),"",INDEX(games!$H:$H,ROW()))</f>
        <v/>
      </c>
      <c r="Q696" t="str">
        <f t="shared" si="292"/>
        <v/>
      </c>
      <c r="T696">
        <f t="shared" si="293"/>
        <v>2023</v>
      </c>
      <c r="U696">
        <f t="shared" si="294"/>
        <v>2025</v>
      </c>
      <c r="V696">
        <f t="shared" si="295"/>
        <v>2</v>
      </c>
      <c r="W696" t="str">
        <f>IF(TRIM(INDEX(connections!$A:$A,ROW()))="","",TRIM(INDEX(connections!$A:$A,ROW())))</f>
        <v>Death Must Die</v>
      </c>
      <c r="X696" t="str">
        <f>IF($W696="","",TRIM(INDEX(connections!$B:$B,ROW())))</f>
        <v>Jotunnslayer: Hordes of Hel</v>
      </c>
      <c r="Y696">
        <f t="shared" si="296"/>
        <v>193</v>
      </c>
      <c r="Z696">
        <f t="shared" si="297"/>
        <v>415</v>
      </c>
      <c r="AA696" t="str">
        <f t="shared" si="298"/>
        <v>Yes</v>
      </c>
      <c r="AB696" t="str">
        <f t="shared" si="299"/>
        <v/>
      </c>
      <c r="AC696" t="str">
        <f t="shared" si="300"/>
        <v/>
      </c>
      <c r="AD696">
        <f t="shared" si="301"/>
        <v>0</v>
      </c>
      <c r="AE696" t="str">
        <f t="shared" si="302"/>
        <v/>
      </c>
      <c r="AG696">
        <f t="shared" si="303"/>
        <v>0</v>
      </c>
      <c r="AH696" t="str">
        <f t="shared" si="304"/>
        <v/>
      </c>
      <c r="AI696" t="str">
        <f t="shared" si="305"/>
        <v/>
      </c>
      <c r="AJ696" t="str">
        <f t="shared" si="306"/>
        <v/>
      </c>
      <c r="AK696" t="str">
        <f t="shared" si="307"/>
        <v/>
      </c>
      <c r="AL696" t="str">
        <f>IF($A696="","",INDEX(games!$J:$J,ROW())&amp;"")</f>
        <v/>
      </c>
    </row>
    <row r="697" spans="1:38" x14ac:dyDescent="0.25">
      <c r="A697" t="str">
        <f>IF(TRIM(INDEX(games!$A:$A,ROW()))="","",TRIM(INDEX(games!$A:$A,ROW())))</f>
        <v>Sandwalkers</v>
      </c>
      <c r="B697">
        <f>IF(OR($A697="",INDEX(games!$B:$B,ROW())=""),"",INDEX(games!$B:$B,ROW()))</f>
        <v>2024</v>
      </c>
      <c r="C697" t="str">
        <f>IF(OR($A697="",INDEX(games!$C:$C,ROW())=""),"",INDEX(games!$C:$C,ROW()))</f>
        <v>Action</v>
      </c>
      <c r="D697">
        <f t="shared" si="280"/>
        <v>3</v>
      </c>
      <c r="E697">
        <f t="shared" si="281"/>
        <v>1</v>
      </c>
      <c r="F697">
        <f t="shared" si="282"/>
        <v>17</v>
      </c>
      <c r="G697">
        <f t="shared" si="283"/>
        <v>2024</v>
      </c>
      <c r="H697">
        <f t="shared" si="284"/>
        <v>1.391</v>
      </c>
      <c r="I697" t="e">
        <f t="shared" si="285"/>
        <v>#N/A</v>
      </c>
      <c r="J697" t="e">
        <f t="shared" si="286"/>
        <v>#N/A</v>
      </c>
      <c r="K697" t="e">
        <f t="shared" si="287"/>
        <v>#N/A</v>
      </c>
      <c r="L697" t="e">
        <f t="shared" si="288"/>
        <v>#N/A</v>
      </c>
      <c r="M697" t="e">
        <f t="shared" si="289"/>
        <v>#N/A</v>
      </c>
      <c r="N697" t="e">
        <f t="shared" si="290"/>
        <v>#N/A</v>
      </c>
      <c r="O697">
        <f t="shared" si="291"/>
        <v>3.0006970000000002</v>
      </c>
      <c r="P697" t="str">
        <f>IF(OR($A697="",INDEX(games!$H:$H,ROW())=""),"",INDEX(games!$H:$H,ROW()))</f>
        <v>Yes</v>
      </c>
      <c r="Q697">
        <f t="shared" si="292"/>
        <v>3.0006970000000002</v>
      </c>
      <c r="T697">
        <f t="shared" si="293"/>
        <v>1996</v>
      </c>
      <c r="U697">
        <f t="shared" si="294"/>
        <v>2025</v>
      </c>
      <c r="V697">
        <f t="shared" si="295"/>
        <v>29</v>
      </c>
      <c r="W697" t="str">
        <f>IF(TRIM(INDEX(connections!$A:$A,ROW()))="","",TRIM(INDEX(connections!$A:$A,ROW())))</f>
        <v>Diablo</v>
      </c>
      <c r="X697" t="str">
        <f>IF($W697="","",TRIM(INDEX(connections!$B:$B,ROW())))</f>
        <v>Jotunnslayer: Hordes of Hel</v>
      </c>
      <c r="Y697">
        <f t="shared" si="296"/>
        <v>217</v>
      </c>
      <c r="Z697">
        <f t="shared" si="297"/>
        <v>415</v>
      </c>
      <c r="AA697" t="str">
        <f t="shared" si="298"/>
        <v>Yes</v>
      </c>
      <c r="AB697" t="str">
        <f t="shared" si="299"/>
        <v/>
      </c>
      <c r="AC697" t="str">
        <f t="shared" si="300"/>
        <v/>
      </c>
      <c r="AD697">
        <f t="shared" si="301"/>
        <v>0</v>
      </c>
      <c r="AE697" t="str">
        <f t="shared" si="302"/>
        <v/>
      </c>
      <c r="AG697">
        <f t="shared" si="303"/>
        <v>3</v>
      </c>
      <c r="AH697" t="str">
        <f t="shared" si="304"/>
        <v>Yes</v>
      </c>
      <c r="AI697">
        <f t="shared" si="305"/>
        <v>3</v>
      </c>
      <c r="AJ697">
        <f t="shared" si="306"/>
        <v>3.0006970000000002</v>
      </c>
      <c r="AK697" t="str">
        <f t="shared" si="307"/>
        <v/>
      </c>
      <c r="AL697" t="str">
        <f>IF($A697="","",INDEX(games!$J:$J,ROW())&amp;"")</f>
        <v>https://store.steampowered.com/app/1639080/Sandwalkers/</v>
      </c>
    </row>
    <row r="698" spans="1:38" x14ac:dyDescent="0.25">
      <c r="A698" t="str">
        <f>IF(TRIM(INDEX(games!$A:$A,ROW()))="","",TRIM(INDEX(games!$A:$A,ROW())))</f>
        <v>Scarlet Skips</v>
      </c>
      <c r="B698">
        <f>IF(OR($A698="",INDEX(games!$B:$B,ROW())=""),"",INDEX(games!$B:$B,ROW()))</f>
        <v>2026</v>
      </c>
      <c r="C698" t="str">
        <f>IF(OR($A698="",INDEX(games!$C:$C,ROW())=""),"",INDEX(games!$C:$C,ROW()))</f>
        <v>Action</v>
      </c>
      <c r="D698">
        <f t="shared" si="280"/>
        <v>0</v>
      </c>
      <c r="E698">
        <f t="shared" si="281"/>
        <v>1</v>
      </c>
      <c r="F698">
        <f t="shared" si="282"/>
        <v>18</v>
      </c>
      <c r="G698">
        <f t="shared" si="283"/>
        <v>2026</v>
      </c>
      <c r="H698">
        <f t="shared" si="284"/>
        <v>1.4139999999999999</v>
      </c>
      <c r="I698" t="e">
        <f t="shared" si="285"/>
        <v>#N/A</v>
      </c>
      <c r="J698" t="e">
        <f t="shared" si="286"/>
        <v>#N/A</v>
      </c>
      <c r="K698" t="e">
        <f t="shared" si="287"/>
        <v>#N/A</v>
      </c>
      <c r="L698" t="e">
        <f t="shared" si="288"/>
        <v>#N/A</v>
      </c>
      <c r="M698" t="e">
        <f t="shared" si="289"/>
        <v>#N/A</v>
      </c>
      <c r="N698" t="e">
        <f t="shared" si="290"/>
        <v>#N/A</v>
      </c>
      <c r="O698">
        <f t="shared" si="291"/>
        <v>6.9800000000000005E-4</v>
      </c>
      <c r="P698" t="str">
        <f>IF(OR($A698="",INDEX(games!$H:$H,ROW())=""),"",INDEX(games!$H:$H,ROW()))</f>
        <v/>
      </c>
      <c r="Q698" t="str">
        <f t="shared" si="292"/>
        <v/>
      </c>
      <c r="T698">
        <f t="shared" si="293"/>
        <v>2023</v>
      </c>
      <c r="U698">
        <f t="shared" si="294"/>
        <v>2025</v>
      </c>
      <c r="V698">
        <f t="shared" si="295"/>
        <v>2</v>
      </c>
      <c r="W698" t="str">
        <f>IF(TRIM(INDEX(connections!$A:$A,ROW()))="","",TRIM(INDEX(connections!$A:$A,ROW())))</f>
        <v>Halls of Torment</v>
      </c>
      <c r="X698" t="str">
        <f>IF($W698="","",TRIM(INDEX(connections!$B:$B,ROW())))</f>
        <v>Jotunnslayer: Hordes of Hel</v>
      </c>
      <c r="Y698">
        <f t="shared" si="296"/>
        <v>361</v>
      </c>
      <c r="Z698">
        <f t="shared" si="297"/>
        <v>415</v>
      </c>
      <c r="AA698" t="str">
        <f t="shared" si="298"/>
        <v>Yes</v>
      </c>
      <c r="AB698" t="str">
        <f t="shared" si="299"/>
        <v/>
      </c>
      <c r="AC698" t="str">
        <f t="shared" si="300"/>
        <v/>
      </c>
      <c r="AD698">
        <f t="shared" si="301"/>
        <v>0</v>
      </c>
      <c r="AE698" t="str">
        <f t="shared" si="302"/>
        <v/>
      </c>
      <c r="AG698">
        <f t="shared" si="303"/>
        <v>0</v>
      </c>
      <c r="AH698" t="str">
        <f t="shared" si="304"/>
        <v/>
      </c>
      <c r="AI698" t="str">
        <f t="shared" si="305"/>
        <v/>
      </c>
      <c r="AJ698" t="str">
        <f t="shared" si="306"/>
        <v/>
      </c>
      <c r="AK698" t="str">
        <f t="shared" si="307"/>
        <v/>
      </c>
      <c r="AL698" t="str">
        <f>IF($A698="","",INDEX(games!$J:$J,ROW())&amp;"")</f>
        <v>https://store.steampowered.com/app/4513480/Scarlet_Skips/</v>
      </c>
    </row>
    <row r="699" spans="1:38" x14ac:dyDescent="0.25">
      <c r="A699" t="str">
        <f>IF(TRIM(INDEX(games!$A:$A,ROW()))="","",TRIM(INDEX(games!$A:$A,ROW())))</f>
        <v>Scarlet Tower</v>
      </c>
      <c r="B699">
        <f>IF(OR($A699="",INDEX(games!$B:$B,ROW())=""),"",INDEX(games!$B:$B,ROW()))</f>
        <v>2022</v>
      </c>
      <c r="C699" t="str">
        <f>IF(OR($A699="",INDEX(games!$C:$C,ROW())=""),"",INDEX(games!$C:$C,ROW()))</f>
        <v>Action</v>
      </c>
      <c r="D699">
        <f t="shared" si="280"/>
        <v>1</v>
      </c>
      <c r="E699">
        <f t="shared" si="281"/>
        <v>1</v>
      </c>
      <c r="F699">
        <f t="shared" si="282"/>
        <v>19</v>
      </c>
      <c r="G699">
        <f t="shared" si="283"/>
        <v>2022</v>
      </c>
      <c r="H699">
        <f t="shared" si="284"/>
        <v>1.4370000000000001</v>
      </c>
      <c r="I699" t="e">
        <f t="shared" si="285"/>
        <v>#N/A</v>
      </c>
      <c r="J699" t="e">
        <f t="shared" si="286"/>
        <v>#N/A</v>
      </c>
      <c r="K699" t="e">
        <f t="shared" si="287"/>
        <v>#N/A</v>
      </c>
      <c r="L699" t="e">
        <f t="shared" si="288"/>
        <v>#N/A</v>
      </c>
      <c r="M699" t="e">
        <f t="shared" si="289"/>
        <v>#N/A</v>
      </c>
      <c r="N699" t="e">
        <f t="shared" si="290"/>
        <v>#N/A</v>
      </c>
      <c r="O699">
        <f t="shared" si="291"/>
        <v>1.000699</v>
      </c>
      <c r="P699" t="str">
        <f>IF(OR($A699="",INDEX(games!$H:$H,ROW())=""),"",INDEX(games!$H:$H,ROW()))</f>
        <v>Yes</v>
      </c>
      <c r="Q699">
        <f t="shared" si="292"/>
        <v>1.000699</v>
      </c>
      <c r="T699">
        <f t="shared" si="293"/>
        <v>2021</v>
      </c>
      <c r="U699">
        <f t="shared" si="294"/>
        <v>2025</v>
      </c>
      <c r="V699">
        <f t="shared" si="295"/>
        <v>4</v>
      </c>
      <c r="W699" t="str">
        <f>IF(TRIM(INDEX(connections!$A:$A,ROW()))="","",TRIM(INDEX(connections!$A:$A,ROW())))</f>
        <v>Vampire Survivors</v>
      </c>
      <c r="X699" t="str">
        <f>IF($W699="","",TRIM(INDEX(connections!$B:$B,ROW())))</f>
        <v>Jotunnslayer: Hordes of Hel</v>
      </c>
      <c r="Y699">
        <f t="shared" si="296"/>
        <v>898</v>
      </c>
      <c r="Z699">
        <f t="shared" si="297"/>
        <v>415</v>
      </c>
      <c r="AA699" t="str">
        <f t="shared" si="298"/>
        <v>Yes</v>
      </c>
      <c r="AB699" t="str">
        <f t="shared" si="299"/>
        <v/>
      </c>
      <c r="AC699" t="str">
        <f t="shared" si="300"/>
        <v/>
      </c>
      <c r="AD699">
        <f t="shared" si="301"/>
        <v>0</v>
      </c>
      <c r="AE699" t="str">
        <f t="shared" si="302"/>
        <v/>
      </c>
      <c r="AG699">
        <f t="shared" si="303"/>
        <v>1</v>
      </c>
      <c r="AH699" t="str">
        <f t="shared" si="304"/>
        <v>Yes</v>
      </c>
      <c r="AI699">
        <f t="shared" si="305"/>
        <v>1</v>
      </c>
      <c r="AJ699">
        <f t="shared" si="306"/>
        <v>1.000699</v>
      </c>
      <c r="AK699" t="str">
        <f t="shared" si="307"/>
        <v/>
      </c>
      <c r="AL699" t="str">
        <f>IF($A699="","",INDEX(games!$J:$J,ROW())&amp;"")</f>
        <v>https://store.steampowered.com/app/2181720/Scarlet_Tower/</v>
      </c>
    </row>
    <row r="700" spans="1:38" x14ac:dyDescent="0.25">
      <c r="A700" t="str">
        <f>IF(TRIM(INDEX(games!$A:$A,ROW()))="","",TRIM(INDEX(games!$A:$A,ROW())))</f>
        <v>Schism</v>
      </c>
      <c r="B700">
        <f>IF(OR($A700="",INDEX(games!$B:$B,ROW())=""),"",INDEX(games!$B:$B,ROW()))</f>
        <v>2023</v>
      </c>
      <c r="C700" t="str">
        <f>IF(OR($A700="",INDEX(games!$C:$C,ROW())=""),"",INDEX(games!$C:$C,ROW()))</f>
        <v>Action</v>
      </c>
      <c r="D700">
        <f t="shared" si="280"/>
        <v>2</v>
      </c>
      <c r="E700">
        <f t="shared" si="281"/>
        <v>1</v>
      </c>
      <c r="F700">
        <f t="shared" si="282"/>
        <v>20</v>
      </c>
      <c r="G700">
        <f t="shared" si="283"/>
        <v>2023</v>
      </c>
      <c r="H700">
        <f t="shared" si="284"/>
        <v>1.46</v>
      </c>
      <c r="I700" t="e">
        <f t="shared" si="285"/>
        <v>#N/A</v>
      </c>
      <c r="J700" t="e">
        <f t="shared" si="286"/>
        <v>#N/A</v>
      </c>
      <c r="K700" t="e">
        <f t="shared" si="287"/>
        <v>#N/A</v>
      </c>
      <c r="L700" t="e">
        <f t="shared" si="288"/>
        <v>#N/A</v>
      </c>
      <c r="M700" t="e">
        <f t="shared" si="289"/>
        <v>#N/A</v>
      </c>
      <c r="N700" t="e">
        <f t="shared" si="290"/>
        <v>#N/A</v>
      </c>
      <c r="O700">
        <f t="shared" si="291"/>
        <v>2.0007000000000001</v>
      </c>
      <c r="P700" t="str">
        <f>IF(OR($A700="",INDEX(games!$H:$H,ROW())=""),"",INDEX(games!$H:$H,ROW()))</f>
        <v/>
      </c>
      <c r="Q700" t="str">
        <f t="shared" si="292"/>
        <v/>
      </c>
      <c r="T700">
        <f t="shared" si="293"/>
        <v>2002</v>
      </c>
      <c r="U700">
        <f t="shared" si="294"/>
        <v>2019</v>
      </c>
      <c r="V700">
        <f t="shared" si="295"/>
        <v>17</v>
      </c>
      <c r="W700" t="str">
        <f>IF(TRIM(INDEX(connections!$A:$A,ROW()))="","",TRIM(INDEX(connections!$A:$A,ROW())))</f>
        <v>DoomRL</v>
      </c>
      <c r="X700" t="str">
        <f>IF($W700="","",TRIM(INDEX(connections!$B:$B,ROW())))</f>
        <v>Jupiter Hell</v>
      </c>
      <c r="Y700">
        <f t="shared" si="296"/>
        <v>241</v>
      </c>
      <c r="Z700">
        <f t="shared" si="297"/>
        <v>417</v>
      </c>
      <c r="AA700" t="str">
        <f t="shared" si="298"/>
        <v/>
      </c>
      <c r="AB700" t="str">
        <f t="shared" si="299"/>
        <v>Yes</v>
      </c>
      <c r="AC700" t="str">
        <f t="shared" si="300"/>
        <v/>
      </c>
      <c r="AD700">
        <f t="shared" si="301"/>
        <v>0</v>
      </c>
      <c r="AE700" t="str">
        <f t="shared" si="302"/>
        <v/>
      </c>
      <c r="AG700">
        <f t="shared" si="303"/>
        <v>2</v>
      </c>
      <c r="AH700" t="str">
        <f t="shared" si="304"/>
        <v/>
      </c>
      <c r="AI700" t="str">
        <f t="shared" si="305"/>
        <v/>
      </c>
      <c r="AJ700" t="str">
        <f t="shared" si="306"/>
        <v/>
      </c>
      <c r="AK700">
        <f t="shared" si="307"/>
        <v>2.0007000000000001</v>
      </c>
      <c r="AL700" t="str">
        <f>IF($A700="","",INDEX(games!$J:$J,ROW())&amp;"")</f>
        <v>https://store.steampowered.com/app/2084300/Schism/</v>
      </c>
    </row>
    <row r="701" spans="1:38" x14ac:dyDescent="0.25">
      <c r="A701" t="str">
        <f>IF(TRIM(INDEX(games!$A:$A,ROW()))="","",TRIM(INDEX(games!$A:$A,ROW())))</f>
        <v>Scourgebringer</v>
      </c>
      <c r="B701">
        <f>IF(OR($A701="",INDEX(games!$B:$B,ROW())=""),"",INDEX(games!$B:$B,ROW()))</f>
        <v>2020</v>
      </c>
      <c r="C701" t="str">
        <f>IF(OR($A701="",INDEX(games!$C:$C,ROW())=""),"",INDEX(games!$C:$C,ROW()))</f>
        <v>Action</v>
      </c>
      <c r="D701">
        <f t="shared" si="280"/>
        <v>8</v>
      </c>
      <c r="E701">
        <f t="shared" si="281"/>
        <v>1</v>
      </c>
      <c r="F701">
        <f t="shared" si="282"/>
        <v>21</v>
      </c>
      <c r="G701">
        <f t="shared" si="283"/>
        <v>2020</v>
      </c>
      <c r="H701">
        <f t="shared" si="284"/>
        <v>1.4830000000000001</v>
      </c>
      <c r="I701" t="e">
        <f t="shared" si="285"/>
        <v>#N/A</v>
      </c>
      <c r="J701" t="e">
        <f t="shared" si="286"/>
        <v>#N/A</v>
      </c>
      <c r="K701" t="e">
        <f t="shared" si="287"/>
        <v>#N/A</v>
      </c>
      <c r="L701" t="e">
        <f t="shared" si="288"/>
        <v>#N/A</v>
      </c>
      <c r="M701" t="e">
        <f t="shared" si="289"/>
        <v>#N/A</v>
      </c>
      <c r="N701" t="e">
        <f t="shared" si="290"/>
        <v>#N/A</v>
      </c>
      <c r="O701">
        <f t="shared" si="291"/>
        <v>8.0007009999999994</v>
      </c>
      <c r="P701" t="str">
        <f>IF(OR($A701="",INDEX(games!$H:$H,ROW())=""),"",INDEX(games!$H:$H,ROW()))</f>
        <v>Yes</v>
      </c>
      <c r="Q701">
        <f t="shared" si="292"/>
        <v>8.0007009999999994</v>
      </c>
      <c r="T701">
        <f t="shared" si="293"/>
        <v>2021</v>
      </c>
      <c r="U701">
        <f t="shared" si="294"/>
        <v>2023</v>
      </c>
      <c r="V701">
        <f t="shared" si="295"/>
        <v>2</v>
      </c>
      <c r="W701" t="str">
        <f>IF(TRIM(INDEX(connections!$A:$A,ROW()))="","",TRIM(INDEX(connections!$A:$A,ROW())))</f>
        <v>SNKRX</v>
      </c>
      <c r="X701" t="str">
        <f>IF($W701="","",TRIM(INDEX(connections!$B:$B,ROW())))</f>
        <v>Just King</v>
      </c>
      <c r="Y701">
        <f t="shared" si="296"/>
        <v>744</v>
      </c>
      <c r="Z701">
        <f t="shared" si="297"/>
        <v>418</v>
      </c>
      <c r="AA701" t="str">
        <f t="shared" si="298"/>
        <v>Yes</v>
      </c>
      <c r="AB701" t="str">
        <f t="shared" si="299"/>
        <v>Yes</v>
      </c>
      <c r="AC701">
        <f t="shared" si="300"/>
        <v>1</v>
      </c>
      <c r="AD701">
        <f t="shared" si="301"/>
        <v>0</v>
      </c>
      <c r="AE701" t="str">
        <f t="shared" si="302"/>
        <v/>
      </c>
      <c r="AG701">
        <f t="shared" si="303"/>
        <v>5</v>
      </c>
      <c r="AH701" t="str">
        <f t="shared" si="304"/>
        <v>Yes</v>
      </c>
      <c r="AI701">
        <f t="shared" si="305"/>
        <v>5</v>
      </c>
      <c r="AJ701">
        <f t="shared" si="306"/>
        <v>5.0007010000000003</v>
      </c>
      <c r="AK701" t="str">
        <f t="shared" si="307"/>
        <v/>
      </c>
      <c r="AL701" t="str">
        <f>IF($A701="","",INDEX(games!$J:$J,ROW())&amp;"")</f>
        <v>https://store.steampowered.com/app/1037020/ScourgeBringer/</v>
      </c>
    </row>
    <row r="702" spans="1:38" x14ac:dyDescent="0.25">
      <c r="A702" t="str">
        <f>IF(TRIM(INDEX(games!$A:$A,ROW()))="","",TRIM(INDEX(games!$A:$A,ROW())))</f>
        <v>Sea of Survivors</v>
      </c>
      <c r="B702">
        <f>IF(OR($A702="",INDEX(games!$B:$B,ROW())=""),"",INDEX(games!$B:$B,ROW()))</f>
        <v>2023</v>
      </c>
      <c r="C702" t="str">
        <f>IF(OR($A702="",INDEX(games!$C:$C,ROW())=""),"",INDEX(games!$C:$C,ROW()))</f>
        <v>Action</v>
      </c>
      <c r="D702">
        <f t="shared" si="280"/>
        <v>1</v>
      </c>
      <c r="E702">
        <f t="shared" si="281"/>
        <v>1</v>
      </c>
      <c r="F702">
        <f t="shared" si="282"/>
        <v>22</v>
      </c>
      <c r="G702">
        <f t="shared" si="283"/>
        <v>2023</v>
      </c>
      <c r="H702">
        <f t="shared" si="284"/>
        <v>1.506</v>
      </c>
      <c r="I702" t="e">
        <f t="shared" si="285"/>
        <v>#N/A</v>
      </c>
      <c r="J702" t="e">
        <f t="shared" si="286"/>
        <v>#N/A</v>
      </c>
      <c r="K702" t="e">
        <f t="shared" si="287"/>
        <v>#N/A</v>
      </c>
      <c r="L702" t="e">
        <f t="shared" si="288"/>
        <v>#N/A</v>
      </c>
      <c r="M702" t="e">
        <f t="shared" si="289"/>
        <v>#N/A</v>
      </c>
      <c r="N702" t="e">
        <f t="shared" si="290"/>
        <v>#N/A</v>
      </c>
      <c r="O702">
        <f t="shared" si="291"/>
        <v>1.000702</v>
      </c>
      <c r="P702" t="str">
        <f>IF(OR($A702="",INDEX(games!$H:$H,ROW())=""),"",INDEX(games!$H:$H,ROW()))</f>
        <v/>
      </c>
      <c r="Q702" t="str">
        <f t="shared" si="292"/>
        <v/>
      </c>
      <c r="T702">
        <f t="shared" si="293"/>
        <v>2021</v>
      </c>
      <c r="U702">
        <f t="shared" si="294"/>
        <v>2024</v>
      </c>
      <c r="V702">
        <f t="shared" si="295"/>
        <v>3</v>
      </c>
      <c r="W702" t="str">
        <f>IF(TRIM(INDEX(connections!$A:$A,ROW()))="","",TRIM(INDEX(connections!$A:$A,ROW())))</f>
        <v>Patch Quest</v>
      </c>
      <c r="X702" t="str">
        <f>IF($W702="","",TRIM(INDEX(connections!$B:$B,ROW())))</f>
        <v>Kādomon: Hyper Auto Battlers</v>
      </c>
      <c r="Y702">
        <f t="shared" si="296"/>
        <v>578</v>
      </c>
      <c r="Z702">
        <f t="shared" si="297"/>
        <v>419</v>
      </c>
      <c r="AA702" t="str">
        <f t="shared" si="298"/>
        <v>Yes</v>
      </c>
      <c r="AB702" t="str">
        <f t="shared" si="299"/>
        <v>Yes</v>
      </c>
      <c r="AC702">
        <f t="shared" si="300"/>
        <v>1</v>
      </c>
      <c r="AD702">
        <f t="shared" si="301"/>
        <v>1</v>
      </c>
      <c r="AE702" t="str">
        <f t="shared" si="302"/>
        <v/>
      </c>
      <c r="AG702">
        <f t="shared" si="303"/>
        <v>1</v>
      </c>
      <c r="AH702" t="str">
        <f t="shared" si="304"/>
        <v/>
      </c>
      <c r="AI702" t="str">
        <f t="shared" si="305"/>
        <v/>
      </c>
      <c r="AJ702" t="str">
        <f t="shared" si="306"/>
        <v/>
      </c>
      <c r="AK702">
        <f t="shared" si="307"/>
        <v>1.000702</v>
      </c>
      <c r="AL702" t="str">
        <f>IF($A702="","",INDEX(games!$J:$J,ROW())&amp;"")</f>
        <v/>
      </c>
    </row>
    <row r="703" spans="1:38" x14ac:dyDescent="0.25">
      <c r="A703" t="str">
        <f>IF(TRIM(INDEX(games!$A:$A,ROW()))="","",TRIM(INDEX(games!$A:$A,ROW())))</f>
        <v>Section 13</v>
      </c>
      <c r="B703">
        <f>IF(OR($A703="",INDEX(games!$B:$B,ROW())=""),"",INDEX(games!$B:$B,ROW()))</f>
        <v>2023</v>
      </c>
      <c r="C703" t="str">
        <f>IF(OR($A703="",INDEX(games!$C:$C,ROW())=""),"",INDEX(games!$C:$C,ROW()))</f>
        <v>Action</v>
      </c>
      <c r="D703">
        <f t="shared" si="280"/>
        <v>1</v>
      </c>
      <c r="E703">
        <f t="shared" si="281"/>
        <v>1</v>
      </c>
      <c r="F703">
        <f t="shared" si="282"/>
        <v>23</v>
      </c>
      <c r="G703">
        <f t="shared" si="283"/>
        <v>2023</v>
      </c>
      <c r="H703">
        <f t="shared" si="284"/>
        <v>1.5289999999999999</v>
      </c>
      <c r="I703" t="e">
        <f t="shared" si="285"/>
        <v>#N/A</v>
      </c>
      <c r="J703" t="e">
        <f t="shared" si="286"/>
        <v>#N/A</v>
      </c>
      <c r="K703" t="e">
        <f t="shared" si="287"/>
        <v>#N/A</v>
      </c>
      <c r="L703" t="e">
        <f t="shared" si="288"/>
        <v>#N/A</v>
      </c>
      <c r="M703" t="e">
        <f t="shared" si="289"/>
        <v>#N/A</v>
      </c>
      <c r="N703" t="e">
        <f t="shared" si="290"/>
        <v>#N/A</v>
      </c>
      <c r="O703">
        <f t="shared" si="291"/>
        <v>1.0007029999999999</v>
      </c>
      <c r="P703" t="str">
        <f>IF(OR($A703="",INDEX(games!$H:$H,ROW())=""),"",INDEX(games!$H:$H,ROW()))</f>
        <v>Yes</v>
      </c>
      <c r="Q703">
        <f t="shared" si="292"/>
        <v>1.0007029999999999</v>
      </c>
      <c r="T703">
        <f t="shared" si="293"/>
        <v>2017</v>
      </c>
      <c r="U703">
        <f t="shared" si="294"/>
        <v>2024</v>
      </c>
      <c r="V703">
        <f t="shared" si="295"/>
        <v>7</v>
      </c>
      <c r="W703" t="str">
        <f>IF(TRIM(INDEX(connections!$A:$A,ROW()))="","",TRIM(INDEX(connections!$A:$A,ROW())))</f>
        <v>Slay the Spire</v>
      </c>
      <c r="X703" t="str">
        <f>IF($W703="","",TRIM(INDEX(connections!$B:$B,ROW())))</f>
        <v>Kādomon: Hyper Auto Battlers</v>
      </c>
      <c r="Y703">
        <f t="shared" si="296"/>
        <v>735</v>
      </c>
      <c r="Z703">
        <f t="shared" si="297"/>
        <v>419</v>
      </c>
      <c r="AA703" t="str">
        <f t="shared" si="298"/>
        <v>Yes</v>
      </c>
      <c r="AB703" t="str">
        <f t="shared" si="299"/>
        <v>Yes</v>
      </c>
      <c r="AC703">
        <f t="shared" si="300"/>
        <v>1</v>
      </c>
      <c r="AD703">
        <f t="shared" si="301"/>
        <v>1</v>
      </c>
      <c r="AE703" t="str">
        <f t="shared" si="302"/>
        <v/>
      </c>
      <c r="AG703">
        <f t="shared" si="303"/>
        <v>1</v>
      </c>
      <c r="AH703" t="str">
        <f t="shared" si="304"/>
        <v/>
      </c>
      <c r="AI703" t="str">
        <f t="shared" si="305"/>
        <v/>
      </c>
      <c r="AJ703" t="str">
        <f t="shared" si="306"/>
        <v/>
      </c>
      <c r="AK703" t="str">
        <f t="shared" si="307"/>
        <v/>
      </c>
      <c r="AL703" t="str">
        <f>IF($A703="","",INDEX(games!$J:$J,ROW())&amp;"")</f>
        <v>https://store.steampowered.com/app/2111870/Section_13/</v>
      </c>
    </row>
    <row r="704" spans="1:38" x14ac:dyDescent="0.25">
      <c r="A704" t="str">
        <f>IF(TRIM(INDEX(games!$A:$A,ROW()))="","",TRIM(INDEX(games!$A:$A,ROW())))</f>
        <v>Seedborne Soldiers</v>
      </c>
      <c r="B704">
        <f>IF(OR($A704="",INDEX(games!$B:$B,ROW())=""),"",INDEX(games!$B:$B,ROW()))</f>
        <v>2025</v>
      </c>
      <c r="C704" t="str">
        <f>IF(OR($A704="",INDEX(games!$C:$C,ROW())=""),"",INDEX(games!$C:$C,ROW()))</f>
        <v>Strategy</v>
      </c>
      <c r="D704">
        <f t="shared" si="280"/>
        <v>2</v>
      </c>
      <c r="E704">
        <f t="shared" si="281"/>
        <v>2</v>
      </c>
      <c r="F704">
        <f t="shared" si="282"/>
        <v>24</v>
      </c>
      <c r="G704" t="e">
        <f t="shared" si="283"/>
        <v>#N/A</v>
      </c>
      <c r="H704" t="e">
        <f t="shared" si="284"/>
        <v>#N/A</v>
      </c>
      <c r="I704">
        <f t="shared" si="285"/>
        <v>2025</v>
      </c>
      <c r="J704">
        <f t="shared" si="286"/>
        <v>2.552</v>
      </c>
      <c r="K704" t="e">
        <f t="shared" si="287"/>
        <v>#N/A</v>
      </c>
      <c r="L704" t="e">
        <f t="shared" si="288"/>
        <v>#N/A</v>
      </c>
      <c r="M704" t="e">
        <f t="shared" si="289"/>
        <v>#N/A</v>
      </c>
      <c r="N704" t="e">
        <f t="shared" si="290"/>
        <v>#N/A</v>
      </c>
      <c r="O704">
        <f t="shared" si="291"/>
        <v>2.0007039999999998</v>
      </c>
      <c r="P704" t="str">
        <f>IF(OR($A704="",INDEX(games!$H:$H,ROW())=""),"",INDEX(games!$H:$H,ROW()))</f>
        <v/>
      </c>
      <c r="Q704" t="str">
        <f t="shared" si="292"/>
        <v/>
      </c>
      <c r="T704">
        <f t="shared" si="293"/>
        <v>2021</v>
      </c>
      <c r="U704">
        <f t="shared" si="294"/>
        <v>2024</v>
      </c>
      <c r="V704">
        <f t="shared" si="295"/>
        <v>3</v>
      </c>
      <c r="W704" t="str">
        <f>IF(TRIM(INDEX(connections!$A:$A,ROW()))="","",TRIM(INDEX(connections!$A:$A,ROW())))</f>
        <v>Super Auto Pets</v>
      </c>
      <c r="X704" t="str">
        <f>IF($W704="","",TRIM(INDEX(connections!$B:$B,ROW())))</f>
        <v>Kādomon: Hyper Auto Battlers</v>
      </c>
      <c r="Y704">
        <f t="shared" si="296"/>
        <v>790</v>
      </c>
      <c r="Z704">
        <f t="shared" si="297"/>
        <v>419</v>
      </c>
      <c r="AA704" t="str">
        <f t="shared" si="298"/>
        <v>Yes</v>
      </c>
      <c r="AB704" t="str">
        <f t="shared" si="299"/>
        <v>Yes</v>
      </c>
      <c r="AC704">
        <f t="shared" si="300"/>
        <v>1</v>
      </c>
      <c r="AD704">
        <f t="shared" si="301"/>
        <v>0</v>
      </c>
      <c r="AE704" t="str">
        <f t="shared" si="302"/>
        <v/>
      </c>
      <c r="AG704">
        <f t="shared" si="303"/>
        <v>1</v>
      </c>
      <c r="AH704" t="str">
        <f t="shared" si="304"/>
        <v/>
      </c>
      <c r="AI704" t="str">
        <f t="shared" si="305"/>
        <v/>
      </c>
      <c r="AJ704" t="str">
        <f t="shared" si="306"/>
        <v/>
      </c>
      <c r="AK704">
        <f t="shared" si="307"/>
        <v>1.000704</v>
      </c>
      <c r="AL704" t="str">
        <f>IF($A704="","",INDEX(games!$J:$J,ROW())&amp;"")</f>
        <v>https://store.steampowered.com/app/3039930/Seedborne_Soldiers/</v>
      </c>
    </row>
    <row r="705" spans="1:38" x14ac:dyDescent="0.25">
      <c r="A705" t="str">
        <f>IF(TRIM(INDEX(games!$A:$A,ROW()))="","",TRIM(INDEX(games!$A:$A,ROW())))</f>
        <v>Sephiria</v>
      </c>
      <c r="B705">
        <f>IF(OR($A705="",INDEX(games!$B:$B,ROW())=""),"",INDEX(games!$B:$B,ROW()))</f>
        <v>2025</v>
      </c>
      <c r="C705" t="str">
        <f>IF(OR($A705="",INDEX(games!$C:$C,ROW())=""),"",INDEX(games!$C:$C,ROW()))</f>
        <v>Action</v>
      </c>
      <c r="D705">
        <f t="shared" si="280"/>
        <v>5</v>
      </c>
      <c r="E705">
        <f t="shared" si="281"/>
        <v>1</v>
      </c>
      <c r="F705">
        <f t="shared" si="282"/>
        <v>25</v>
      </c>
      <c r="G705">
        <f t="shared" si="283"/>
        <v>2025</v>
      </c>
      <c r="H705">
        <f t="shared" si="284"/>
        <v>1.575</v>
      </c>
      <c r="I705" t="e">
        <f t="shared" si="285"/>
        <v>#N/A</v>
      </c>
      <c r="J705" t="e">
        <f t="shared" si="286"/>
        <v>#N/A</v>
      </c>
      <c r="K705" t="e">
        <f t="shared" si="287"/>
        <v>#N/A</v>
      </c>
      <c r="L705" t="e">
        <f t="shared" si="288"/>
        <v>#N/A</v>
      </c>
      <c r="M705" t="e">
        <f t="shared" si="289"/>
        <v>#N/A</v>
      </c>
      <c r="N705" t="e">
        <f t="shared" si="290"/>
        <v>#N/A</v>
      </c>
      <c r="O705">
        <f t="shared" si="291"/>
        <v>5.000705</v>
      </c>
      <c r="P705" t="str">
        <f>IF(OR($A705="",INDEX(games!$H:$H,ROW())=""),"",INDEX(games!$H:$H,ROW()))</f>
        <v/>
      </c>
      <c r="Q705" t="str">
        <f t="shared" si="292"/>
        <v/>
      </c>
      <c r="T705">
        <f t="shared" si="293"/>
        <v>2018</v>
      </c>
      <c r="U705">
        <f t="shared" si="294"/>
        <v>2025</v>
      </c>
      <c r="V705">
        <f t="shared" si="295"/>
        <v>7</v>
      </c>
      <c r="W705" t="str">
        <f>IF(TRIM(INDEX(connections!$A:$A,ROW()))="","",TRIM(INDEX(connections!$A:$A,ROW())))</f>
        <v>Dead Cells</v>
      </c>
      <c r="X705" t="str">
        <f>IF($W705="","",TRIM(INDEX(connections!$B:$B,ROW())))</f>
        <v>Katanaut</v>
      </c>
      <c r="Y705">
        <f t="shared" si="296"/>
        <v>187</v>
      </c>
      <c r="Z705">
        <f t="shared" si="297"/>
        <v>420</v>
      </c>
      <c r="AA705" t="str">
        <f t="shared" si="298"/>
        <v>Yes</v>
      </c>
      <c r="AB705" t="str">
        <f t="shared" si="299"/>
        <v/>
      </c>
      <c r="AC705" t="str">
        <f t="shared" si="300"/>
        <v/>
      </c>
      <c r="AD705">
        <f t="shared" si="301"/>
        <v>0</v>
      </c>
      <c r="AE705" t="str">
        <f t="shared" si="302"/>
        <v/>
      </c>
      <c r="AG705">
        <f t="shared" si="303"/>
        <v>5</v>
      </c>
      <c r="AH705" t="str">
        <f t="shared" si="304"/>
        <v/>
      </c>
      <c r="AI705" t="str">
        <f t="shared" si="305"/>
        <v/>
      </c>
      <c r="AJ705" t="str">
        <f t="shared" si="306"/>
        <v/>
      </c>
      <c r="AK705">
        <f t="shared" si="307"/>
        <v>5.000705</v>
      </c>
      <c r="AL705" t="str">
        <f>IF($A705="","",INDEX(games!$J:$J,ROW())&amp;"")</f>
        <v/>
      </c>
    </row>
    <row r="706" spans="1:38" x14ac:dyDescent="0.25">
      <c r="A706" t="str">
        <f>IF(TRIM(INDEX(games!$A:$A,ROW()))="","",TRIM(INDEX(games!$A:$A,ROW())))</f>
        <v>Seraph's Last Stand</v>
      </c>
      <c r="B706">
        <f>IF(OR($A706="",INDEX(games!$B:$B,ROW())=""),"",INDEX(games!$B:$B,ROW()))</f>
        <v>2022</v>
      </c>
      <c r="C706" t="str">
        <f>IF(OR($A706="",INDEX(games!$C:$C,ROW())=""),"",INDEX(games!$C:$C,ROW()))</f>
        <v>Action</v>
      </c>
      <c r="D706">
        <f t="shared" ref="D706:D769" si="308">IF($A706="","",COUNTIF($W$2:$W$2500,$A706)+COUNTIF($X$2:$X$2500,$A706))</f>
        <v>1</v>
      </c>
      <c r="E706">
        <f t="shared" ref="E706:E769" si="309">IF($A706="","",IFERROR(MATCH($C706,$R$2:$R$5,0),0))</f>
        <v>1</v>
      </c>
      <c r="F706">
        <f t="shared" ref="F706:F769" si="310">IF($A706="","",MOD(ROW(),34))</f>
        <v>26</v>
      </c>
      <c r="G706">
        <f t="shared" ref="G706:G769" si="311">IF($A706="",NA(),IF($C706="Action",$B706,NA()))</f>
        <v>2022</v>
      </c>
      <c r="H706">
        <f t="shared" ref="H706:H769" si="312">IF($A706="",NA(),IF($C706="Action",1+$F706*0.023,NA()))</f>
        <v>1.5979999999999999</v>
      </c>
      <c r="I706" t="e">
        <f t="shared" ref="I706:I769" si="313">IF($A706="",NA(),IF($C706="Strategy",$B706,NA()))</f>
        <v>#N/A</v>
      </c>
      <c r="J706" t="e">
        <f t="shared" ref="J706:J769" si="314">IF($A706="",NA(),IF($C706="Strategy",2+$F706*0.023,NA()))</f>
        <v>#N/A</v>
      </c>
      <c r="K706" t="e">
        <f t="shared" ref="K706:K769" si="315">IF($A706="",NA(),IF($C706="Deckbuilder",$B706,NA()))</f>
        <v>#N/A</v>
      </c>
      <c r="L706" t="e">
        <f t="shared" ref="L706:L769" si="316">IF($A706="",NA(),IF($C706="Deckbuilder",3+$F706*0.023,NA()))</f>
        <v>#N/A</v>
      </c>
      <c r="M706" t="e">
        <f t="shared" ref="M706:M769" si="317">IF($A706="",NA(),IF($C706="Traditional",$B706,NA()))</f>
        <v>#N/A</v>
      </c>
      <c r="N706" t="e">
        <f t="shared" ref="N706:N769" si="318">IF($A706="",NA(),IF($C706="Traditional",4+$F706*0.023,NA()))</f>
        <v>#N/A</v>
      </c>
      <c r="O706">
        <f t="shared" ref="O706:O769" si="319">IF($A706="","",$D706+ROW()/1000000)</f>
        <v>1.0007060000000001</v>
      </c>
      <c r="P706" t="str">
        <f>IF(OR($A706="",INDEX(games!$H:$H,ROW())=""),"",INDEX(games!$H:$H,ROW()))</f>
        <v>Yes</v>
      </c>
      <c r="Q706">
        <f t="shared" ref="Q706:Q769" si="320">IF(OR($A706="",$P706&lt;&gt;"Yes"),"",$D706+ROW()/1000000)</f>
        <v>1.0007060000000001</v>
      </c>
      <c r="T706">
        <f t="shared" ref="T706:T769" si="321">IF($Y706="","",INDEX($B$2:$B$1500,$Y706))</f>
        <v>1994</v>
      </c>
      <c r="U706">
        <f t="shared" ref="U706:U769" si="322">IF($Z706="","",INDEX($B$2:$B$1500,$Z706))</f>
        <v>2015</v>
      </c>
      <c r="V706">
        <f t="shared" ref="V706:V769" si="323">IF(OR($T706="",$U706=""),"",$U706-$T706)</f>
        <v>21</v>
      </c>
      <c r="W706" t="str">
        <f>IF(TRIM(INDEX(connections!$A:$A,ROW()))="","",TRIM(INDEX(connections!$A:$A,ROW())))</f>
        <v>Ancient Domains of Mystery</v>
      </c>
      <c r="X706" t="str">
        <f>IF($W706="","",TRIM(INDEX(connections!$B:$B,ROW())))</f>
        <v>KeeperRL</v>
      </c>
      <c r="Y706">
        <f t="shared" ref="Y706:Y769" si="324">IF($W706="","",IFERROR(MATCH($W706,$A$2:$A$1500,0),""))</f>
        <v>24</v>
      </c>
      <c r="Z706">
        <f t="shared" ref="Z706:Z769" si="325">IF($X706="","",IFERROR(MATCH($X706,$A$2:$A$1500,0),""))</f>
        <v>422</v>
      </c>
      <c r="AA706" t="str">
        <f t="shared" ref="AA706:AA769" si="326">IF($Y706="","",INDEX($P$2:$P$1500,$Y706))</f>
        <v>Yes</v>
      </c>
      <c r="AB706" t="str">
        <f t="shared" ref="AB706:AB769" si="327">IF($Z706="","",INDEX($P$2:$P$1500,$Z706))</f>
        <v>Yes</v>
      </c>
      <c r="AC706">
        <f t="shared" ref="AC706:AC769" si="328">IF(AND($AA706="Yes",$AB706="Yes"),1,"")</f>
        <v>1</v>
      </c>
      <c r="AD706">
        <f t="shared" ref="AD706:AD769" si="329">IF(OR($Y706="",$Z706=""),"",IF(INDEX($C$2:$C$1500,$Y706)=INDEX($C$2:$C$1500,$Z706),0,1))</f>
        <v>0</v>
      </c>
      <c r="AE706" t="str">
        <f t="shared" ref="AE706:AE769" si="330">IF($AC706&lt;&gt;1,"",IF(AND(INDEX($AG$2:$AG$1500,$Y706)=1,INDEX($AG$2:$AG$1500,$Z706)=1),1,""))</f>
        <v/>
      </c>
      <c r="AG706">
        <f t="shared" ref="AG706:AG769" si="331">IF($A706="","",COUNTIFS($W$2:$W$2500,$A706,$AB$2:$AB$2500,"Yes")+COUNTIFS($X$2:$X$2500,$A706,$AA$2:$AA$2500,"Yes"))</f>
        <v>1</v>
      </c>
      <c r="AH706" t="str">
        <f t="shared" ref="AH706:AH769" si="332">IF(OR($P706&lt;&gt;"Yes",N($AG706)=0),"",IF(AND($AG706=1,COUNTIFS($W$2:$W$2500,$A706,$AE$2:$AE$2500,1)+COUNTIFS($X$2:$X$2500,$A706,$AE$2:$AE$2500,1)&gt;0),"","Yes"))</f>
        <v>Yes</v>
      </c>
      <c r="AI706">
        <f t="shared" ref="AI706:AI769" si="333">IF($AH706="Yes",$AG706,"")</f>
        <v>1</v>
      </c>
      <c r="AJ706">
        <f t="shared" ref="AJ706:AJ769" si="334">IF($AI706="","",$AI706+ROW()/1000000)</f>
        <v>1.0007060000000001</v>
      </c>
      <c r="AK706" t="str">
        <f t="shared" ref="AK706:AK769" si="335">IF(OR($A706="",$P706="Yes",N($AG706)=0),"",$AG706+ROW()/1000000)</f>
        <v/>
      </c>
      <c r="AL706" t="str">
        <f>IF($A706="","",INDEX(games!$J:$J,ROW())&amp;"")</f>
        <v>https://store.steampowered.com/app/1919460/Seraphs_Last_Stand/</v>
      </c>
    </row>
    <row r="707" spans="1:38" x14ac:dyDescent="0.25">
      <c r="A707" t="str">
        <f>IF(TRIM(INDEX(games!$A:$A,ROW()))="","",TRIM(INDEX(games!$A:$A,ROW())))</f>
        <v>Serpent's Gaze</v>
      </c>
      <c r="B707">
        <f>IF(OR($A707="",INDEX(games!$B:$B,ROW())=""),"",INDEX(games!$B:$B,ROW()))</f>
        <v>2026</v>
      </c>
      <c r="C707" t="str">
        <f>IF(OR($A707="",INDEX(games!$C:$C,ROW())=""),"",INDEX(games!$C:$C,ROW()))</f>
        <v>Action</v>
      </c>
      <c r="D707">
        <f t="shared" si="308"/>
        <v>3</v>
      </c>
      <c r="E707">
        <f t="shared" si="309"/>
        <v>1</v>
      </c>
      <c r="F707">
        <f t="shared" si="310"/>
        <v>27</v>
      </c>
      <c r="G707">
        <f t="shared" si="311"/>
        <v>2026</v>
      </c>
      <c r="H707">
        <f t="shared" si="312"/>
        <v>1.621</v>
      </c>
      <c r="I707" t="e">
        <f t="shared" si="313"/>
        <v>#N/A</v>
      </c>
      <c r="J707" t="e">
        <f t="shared" si="314"/>
        <v>#N/A</v>
      </c>
      <c r="K707" t="e">
        <f t="shared" si="315"/>
        <v>#N/A</v>
      </c>
      <c r="L707" t="e">
        <f t="shared" si="316"/>
        <v>#N/A</v>
      </c>
      <c r="M707" t="e">
        <f t="shared" si="317"/>
        <v>#N/A</v>
      </c>
      <c r="N707" t="e">
        <f t="shared" si="318"/>
        <v>#N/A</v>
      </c>
      <c r="O707">
        <f t="shared" si="319"/>
        <v>3.0007069999999998</v>
      </c>
      <c r="P707" t="str">
        <f>IF(OR($A707="",INDEX(games!$H:$H,ROW())=""),"",INDEX(games!$H:$H,ROW()))</f>
        <v/>
      </c>
      <c r="Q707" t="str">
        <f t="shared" si="320"/>
        <v/>
      </c>
      <c r="T707">
        <f t="shared" si="321"/>
        <v>2006</v>
      </c>
      <c r="U707">
        <f t="shared" si="322"/>
        <v>2015</v>
      </c>
      <c r="V707">
        <f t="shared" si="323"/>
        <v>9</v>
      </c>
      <c r="W707" t="str">
        <f>IF(TRIM(INDEX(connections!$A:$A,ROW()))="","",TRIM(INDEX(connections!$A:$A,ROW())))</f>
        <v>Dwarf Fortress</v>
      </c>
      <c r="X707" t="str">
        <f>IF($W707="","",TRIM(INDEX(connections!$B:$B,ROW())))</f>
        <v>KeeperRL</v>
      </c>
      <c r="Y707">
        <f t="shared" si="324"/>
        <v>269</v>
      </c>
      <c r="Z707">
        <f t="shared" si="325"/>
        <v>422</v>
      </c>
      <c r="AA707" t="str">
        <f t="shared" si="326"/>
        <v>Yes</v>
      </c>
      <c r="AB707" t="str">
        <f t="shared" si="327"/>
        <v>Yes</v>
      </c>
      <c r="AC707">
        <f t="shared" si="328"/>
        <v>1</v>
      </c>
      <c r="AD707">
        <f t="shared" si="329"/>
        <v>1</v>
      </c>
      <c r="AE707" t="str">
        <f t="shared" si="330"/>
        <v/>
      </c>
      <c r="AG707">
        <f t="shared" si="331"/>
        <v>3</v>
      </c>
      <c r="AH707" t="str">
        <f t="shared" si="332"/>
        <v/>
      </c>
      <c r="AI707" t="str">
        <f t="shared" si="333"/>
        <v/>
      </c>
      <c r="AJ707" t="str">
        <f t="shared" si="334"/>
        <v/>
      </c>
      <c r="AK707">
        <f t="shared" si="335"/>
        <v>3.0007069999999998</v>
      </c>
      <c r="AL707" t="str">
        <f>IF($A707="","",INDEX(games!$J:$J,ROW())&amp;"")</f>
        <v>https://store.steampowered.com/app/3069050/Serpents_Gaze/</v>
      </c>
    </row>
    <row r="708" spans="1:38" x14ac:dyDescent="0.25">
      <c r="A708" t="str">
        <f>IF(TRIM(INDEX(games!$A:$A,ROW()))="","",TRIM(INDEX(games!$A:$A,ROW())))</f>
        <v>Shadow of the Wyrm</v>
      </c>
      <c r="B708">
        <f>IF(OR($A708="",INDEX(games!$B:$B,ROW())=""),"",INDEX(games!$B:$B,ROW()))</f>
        <v>2015</v>
      </c>
      <c r="C708" t="str">
        <f>IF(OR($A708="",INDEX(games!$C:$C,ROW())=""),"",INDEX(games!$C:$C,ROW()))</f>
        <v>Traditional</v>
      </c>
      <c r="D708">
        <f t="shared" si="308"/>
        <v>2</v>
      </c>
      <c r="E708">
        <f t="shared" si="309"/>
        <v>4</v>
      </c>
      <c r="F708">
        <f t="shared" si="310"/>
        <v>28</v>
      </c>
      <c r="G708" t="e">
        <f t="shared" si="311"/>
        <v>#N/A</v>
      </c>
      <c r="H708" t="e">
        <f t="shared" si="312"/>
        <v>#N/A</v>
      </c>
      <c r="I708" t="e">
        <f t="shared" si="313"/>
        <v>#N/A</v>
      </c>
      <c r="J708" t="e">
        <f t="shared" si="314"/>
        <v>#N/A</v>
      </c>
      <c r="K708" t="e">
        <f t="shared" si="315"/>
        <v>#N/A</v>
      </c>
      <c r="L708" t="e">
        <f t="shared" si="316"/>
        <v>#N/A</v>
      </c>
      <c r="M708">
        <f t="shared" si="317"/>
        <v>2015</v>
      </c>
      <c r="N708">
        <f t="shared" si="318"/>
        <v>4.6440000000000001</v>
      </c>
      <c r="O708">
        <f t="shared" si="319"/>
        <v>2.0007079999999999</v>
      </c>
      <c r="P708" t="str">
        <f>IF(OR($A708="",INDEX(games!$H:$H,ROW())=""),"",INDEX(games!$H:$H,ROW()))</f>
        <v>Yes</v>
      </c>
      <c r="Q708">
        <f t="shared" si="320"/>
        <v>2.0007079999999999</v>
      </c>
      <c r="T708">
        <f t="shared" si="321"/>
        <v>1987</v>
      </c>
      <c r="U708">
        <f t="shared" si="322"/>
        <v>2015</v>
      </c>
      <c r="V708">
        <f t="shared" si="323"/>
        <v>28</v>
      </c>
      <c r="W708" t="str">
        <f>IF(TRIM(INDEX(connections!$A:$A,ROW()))="","",TRIM(INDEX(connections!$A:$A,ROW())))</f>
        <v>NetHack</v>
      </c>
      <c r="X708" t="str">
        <f>IF($W708="","",TRIM(INDEX(connections!$B:$B,ROW())))</f>
        <v>KeeperRL</v>
      </c>
      <c r="Y708">
        <f t="shared" si="324"/>
        <v>532</v>
      </c>
      <c r="Z708">
        <f t="shared" si="325"/>
        <v>422</v>
      </c>
      <c r="AA708" t="str">
        <f t="shared" si="326"/>
        <v>Yes</v>
      </c>
      <c r="AB708" t="str">
        <f t="shared" si="327"/>
        <v>Yes</v>
      </c>
      <c r="AC708">
        <f t="shared" si="328"/>
        <v>1</v>
      </c>
      <c r="AD708">
        <f t="shared" si="329"/>
        <v>0</v>
      </c>
      <c r="AE708" t="str">
        <f t="shared" si="330"/>
        <v/>
      </c>
      <c r="AG708">
        <f t="shared" si="331"/>
        <v>2</v>
      </c>
      <c r="AH708" t="str">
        <f t="shared" si="332"/>
        <v>Yes</v>
      </c>
      <c r="AI708">
        <f t="shared" si="333"/>
        <v>2</v>
      </c>
      <c r="AJ708">
        <f t="shared" si="334"/>
        <v>2.0007079999999999</v>
      </c>
      <c r="AK708" t="str">
        <f t="shared" si="335"/>
        <v/>
      </c>
      <c r="AL708" t="str">
        <f>IF($A708="","",INDEX(games!$J:$J,ROW())&amp;"")</f>
        <v/>
      </c>
    </row>
    <row r="709" spans="1:38" x14ac:dyDescent="0.25">
      <c r="A709" t="str">
        <f>IF(TRIM(INDEX(games!$A:$A,ROW()))="","",TRIM(INDEX(games!$A:$A,ROW())))</f>
        <v>Shadowveil: Legend of The Five Rings</v>
      </c>
      <c r="B709">
        <f>IF(OR($A709="",INDEX(games!$B:$B,ROW())=""),"",INDEX(games!$B:$B,ROW()))</f>
        <v>2025</v>
      </c>
      <c r="C709" t="str">
        <f>IF(OR($A709="",INDEX(games!$C:$C,ROW())=""),"",INDEX(games!$C:$C,ROW()))</f>
        <v>Strategy</v>
      </c>
      <c r="D709">
        <f t="shared" si="308"/>
        <v>3</v>
      </c>
      <c r="E709">
        <f t="shared" si="309"/>
        <v>2</v>
      </c>
      <c r="F709">
        <f t="shared" si="310"/>
        <v>29</v>
      </c>
      <c r="G709" t="e">
        <f t="shared" si="311"/>
        <v>#N/A</v>
      </c>
      <c r="H709" t="e">
        <f t="shared" si="312"/>
        <v>#N/A</v>
      </c>
      <c r="I709">
        <f t="shared" si="313"/>
        <v>2025</v>
      </c>
      <c r="J709">
        <f t="shared" si="314"/>
        <v>2.6669999999999998</v>
      </c>
      <c r="K709" t="e">
        <f t="shared" si="315"/>
        <v>#N/A</v>
      </c>
      <c r="L709" t="e">
        <f t="shared" si="316"/>
        <v>#N/A</v>
      </c>
      <c r="M709" t="e">
        <f t="shared" si="317"/>
        <v>#N/A</v>
      </c>
      <c r="N709" t="e">
        <f t="shared" si="318"/>
        <v>#N/A</v>
      </c>
      <c r="O709">
        <f t="shared" si="319"/>
        <v>3.0007090000000001</v>
      </c>
      <c r="P709" t="str">
        <f>IF(OR($A709="",INDEX(games!$H:$H,ROW())=""),"",INDEX(games!$H:$H,ROW()))</f>
        <v/>
      </c>
      <c r="Q709" t="str">
        <f t="shared" si="320"/>
        <v/>
      </c>
      <c r="T709">
        <f t="shared" si="321"/>
        <v>2011</v>
      </c>
      <c r="U709">
        <f t="shared" si="322"/>
        <v>2023</v>
      </c>
      <c r="V709">
        <f t="shared" si="323"/>
        <v>12</v>
      </c>
      <c r="W709" t="str">
        <f>IF(TRIM(INDEX(connections!$A:$A,ROW()))="","",TRIM(INDEX(connections!$A:$A,ROW())))</f>
        <v>The Binding of Isaac</v>
      </c>
      <c r="X709" t="str">
        <f>IF($W709="","",TRIM(INDEX(connections!$B:$B,ROW())))</f>
        <v>Keeper's Toll</v>
      </c>
      <c r="Y709">
        <f t="shared" si="324"/>
        <v>824</v>
      </c>
      <c r="Z709">
        <f t="shared" si="325"/>
        <v>423</v>
      </c>
      <c r="AA709" t="str">
        <f t="shared" si="326"/>
        <v>Yes</v>
      </c>
      <c r="AB709" t="str">
        <f t="shared" si="327"/>
        <v>Yes</v>
      </c>
      <c r="AC709">
        <f t="shared" si="328"/>
        <v>1</v>
      </c>
      <c r="AD709">
        <f t="shared" si="329"/>
        <v>0</v>
      </c>
      <c r="AE709" t="str">
        <f t="shared" si="330"/>
        <v/>
      </c>
      <c r="AG709">
        <f t="shared" si="331"/>
        <v>3</v>
      </c>
      <c r="AH709" t="str">
        <f t="shared" si="332"/>
        <v/>
      </c>
      <c r="AI709" t="str">
        <f t="shared" si="333"/>
        <v/>
      </c>
      <c r="AJ709" t="str">
        <f t="shared" si="334"/>
        <v/>
      </c>
      <c r="AK709">
        <f t="shared" si="335"/>
        <v>3.0007090000000001</v>
      </c>
      <c r="AL709" t="str">
        <f>IF($A709="","",INDEX(games!$J:$J,ROW())&amp;"")</f>
        <v/>
      </c>
    </row>
    <row r="710" spans="1:38" x14ac:dyDescent="0.25">
      <c r="A710" t="str">
        <f>IF(TRIM(INDEX(games!$A:$A,ROW()))="","",TRIM(INDEX(games!$A:$A,ROW())))</f>
        <v>Shape of Dreams</v>
      </c>
      <c r="B710">
        <f>IF(OR($A710="",INDEX(games!$B:$B,ROW())=""),"",INDEX(games!$B:$B,ROW()))</f>
        <v>2025</v>
      </c>
      <c r="C710" t="str">
        <f>IF(OR($A710="",INDEX(games!$C:$C,ROW())=""),"",INDEX(games!$C:$C,ROW()))</f>
        <v>Action</v>
      </c>
      <c r="D710">
        <f t="shared" si="308"/>
        <v>3</v>
      </c>
      <c r="E710">
        <f t="shared" si="309"/>
        <v>1</v>
      </c>
      <c r="F710">
        <f t="shared" si="310"/>
        <v>30</v>
      </c>
      <c r="G710">
        <f t="shared" si="311"/>
        <v>2025</v>
      </c>
      <c r="H710">
        <f t="shared" si="312"/>
        <v>1.69</v>
      </c>
      <c r="I710" t="e">
        <f t="shared" si="313"/>
        <v>#N/A</v>
      </c>
      <c r="J710" t="e">
        <f t="shared" si="314"/>
        <v>#N/A</v>
      </c>
      <c r="K710" t="e">
        <f t="shared" si="315"/>
        <v>#N/A</v>
      </c>
      <c r="L710" t="e">
        <f t="shared" si="316"/>
        <v>#N/A</v>
      </c>
      <c r="M710" t="e">
        <f t="shared" si="317"/>
        <v>#N/A</v>
      </c>
      <c r="N710" t="e">
        <f t="shared" si="318"/>
        <v>#N/A</v>
      </c>
      <c r="O710">
        <f t="shared" si="319"/>
        <v>3.0007100000000002</v>
      </c>
      <c r="P710" t="str">
        <f>IF(OR($A710="",INDEX(games!$H:$H,ROW())=""),"",INDEX(games!$H:$H,ROW()))</f>
        <v>Yes</v>
      </c>
      <c r="Q710">
        <f t="shared" si="320"/>
        <v>3.0007100000000002</v>
      </c>
      <c r="T710">
        <f t="shared" si="321"/>
        <v>2021</v>
      </c>
      <c r="U710">
        <f t="shared" si="322"/>
        <v>2023</v>
      </c>
      <c r="V710">
        <f t="shared" si="323"/>
        <v>2</v>
      </c>
      <c r="W710" t="str">
        <f>IF(TRIM(INDEX(connections!$A:$A,ROW()))="","",TRIM(INDEX(connections!$A:$A,ROW())))</f>
        <v>Vampire Survivors</v>
      </c>
      <c r="X710" t="str">
        <f>IF($W710="","",TRIM(INDEX(connections!$B:$B,ROW())))</f>
        <v>Keeper's Toll</v>
      </c>
      <c r="Y710">
        <f t="shared" si="324"/>
        <v>898</v>
      </c>
      <c r="Z710">
        <f t="shared" si="325"/>
        <v>423</v>
      </c>
      <c r="AA710" t="str">
        <f t="shared" si="326"/>
        <v>Yes</v>
      </c>
      <c r="AB710" t="str">
        <f t="shared" si="327"/>
        <v>Yes</v>
      </c>
      <c r="AC710">
        <f t="shared" si="328"/>
        <v>1</v>
      </c>
      <c r="AD710">
        <f t="shared" si="329"/>
        <v>0</v>
      </c>
      <c r="AE710" t="str">
        <f t="shared" si="330"/>
        <v/>
      </c>
      <c r="AG710">
        <f t="shared" si="331"/>
        <v>3</v>
      </c>
      <c r="AH710" t="str">
        <f t="shared" si="332"/>
        <v>Yes</v>
      </c>
      <c r="AI710">
        <f t="shared" si="333"/>
        <v>3</v>
      </c>
      <c r="AJ710">
        <f t="shared" si="334"/>
        <v>3.0007100000000002</v>
      </c>
      <c r="AK710" t="str">
        <f t="shared" si="335"/>
        <v/>
      </c>
      <c r="AL710" t="str">
        <f>IF($A710="","",INDEX(games!$J:$J,ROW())&amp;"")</f>
        <v>https://store.steampowered.com/app/2444750/Shape_of_Dreams/</v>
      </c>
    </row>
    <row r="711" spans="1:38" x14ac:dyDescent="0.25">
      <c r="A711" t="str">
        <f>IF(TRIM(INDEX(games!$A:$A,ROW()))="","",TRIM(INDEX(games!$A:$A,ROW())))</f>
        <v>Shape Shifter: Formations</v>
      </c>
      <c r="B711">
        <f>IF(OR($A711="",INDEX(games!$B:$B,ROW())=""),"",INDEX(games!$B:$B,ROW()))</f>
        <v>2023</v>
      </c>
      <c r="C711" t="str">
        <f>IF(OR($A711="",INDEX(games!$C:$C,ROW())=""),"",INDEX(games!$C:$C,ROW()))</f>
        <v>Action</v>
      </c>
      <c r="D711">
        <f t="shared" si="308"/>
        <v>2</v>
      </c>
      <c r="E711">
        <f t="shared" si="309"/>
        <v>1</v>
      </c>
      <c r="F711">
        <f t="shared" si="310"/>
        <v>31</v>
      </c>
      <c r="G711">
        <f t="shared" si="311"/>
        <v>2023</v>
      </c>
      <c r="H711">
        <f t="shared" si="312"/>
        <v>1.7130000000000001</v>
      </c>
      <c r="I711" t="e">
        <f t="shared" si="313"/>
        <v>#N/A</v>
      </c>
      <c r="J711" t="e">
        <f t="shared" si="314"/>
        <v>#N/A</v>
      </c>
      <c r="K711" t="e">
        <f t="shared" si="315"/>
        <v>#N/A</v>
      </c>
      <c r="L711" t="e">
        <f t="shared" si="316"/>
        <v>#N/A</v>
      </c>
      <c r="M711" t="e">
        <f t="shared" si="317"/>
        <v>#N/A</v>
      </c>
      <c r="N711" t="e">
        <f t="shared" si="318"/>
        <v>#N/A</v>
      </c>
      <c r="O711">
        <f t="shared" si="319"/>
        <v>2.0007109999999999</v>
      </c>
      <c r="P711" t="str">
        <f>IF(OR($A711="",INDEX(games!$H:$H,ROW())=""),"",INDEX(games!$H:$H,ROW()))</f>
        <v/>
      </c>
      <c r="Q711" t="str">
        <f t="shared" si="320"/>
        <v/>
      </c>
      <c r="T711">
        <f t="shared" si="321"/>
        <v>1998</v>
      </c>
      <c r="U711">
        <f t="shared" si="322"/>
        <v>2026</v>
      </c>
      <c r="V711">
        <f t="shared" si="323"/>
        <v>28</v>
      </c>
      <c r="W711" t="str">
        <f>IF(TRIM(INDEX(connections!$A:$A,ROW()))="","",TRIM(INDEX(connections!$A:$A,ROW())))</f>
        <v>Baroque</v>
      </c>
      <c r="X711" t="str">
        <f>IF($W711="","",TRIM(INDEX(connections!$B:$B,ROW())))</f>
        <v>Kernel Hearts</v>
      </c>
      <c r="Y711">
        <f t="shared" si="324"/>
        <v>62</v>
      </c>
      <c r="Z711">
        <f t="shared" si="325"/>
        <v>424</v>
      </c>
      <c r="AA711" t="str">
        <f t="shared" si="326"/>
        <v/>
      </c>
      <c r="AB711" t="str">
        <f t="shared" si="327"/>
        <v/>
      </c>
      <c r="AC711" t="str">
        <f t="shared" si="328"/>
        <v/>
      </c>
      <c r="AD711">
        <f t="shared" si="329"/>
        <v>0</v>
      </c>
      <c r="AE711" t="str">
        <f t="shared" si="330"/>
        <v/>
      </c>
      <c r="AG711">
        <f t="shared" si="331"/>
        <v>2</v>
      </c>
      <c r="AH711" t="str">
        <f t="shared" si="332"/>
        <v/>
      </c>
      <c r="AI711" t="str">
        <f t="shared" si="333"/>
        <v/>
      </c>
      <c r="AJ711" t="str">
        <f t="shared" si="334"/>
        <v/>
      </c>
      <c r="AK711">
        <f t="shared" si="335"/>
        <v>2.0007109999999999</v>
      </c>
      <c r="AL711" t="str">
        <f>IF($A711="","",INDEX(games!$J:$J,ROW())&amp;"")</f>
        <v>https://store.steampowered.com/app/2202590/Shape_Shifter_Formations/</v>
      </c>
    </row>
    <row r="712" spans="1:38" x14ac:dyDescent="0.25">
      <c r="A712" t="str">
        <f>IF(TRIM(INDEX(games!$A:$A,ROW()))="","",TRIM(INDEX(games!$A:$A,ROW())))</f>
        <v>Shard Squad</v>
      </c>
      <c r="B712">
        <f>IF(OR($A712="",INDEX(games!$B:$B,ROW())=""),"",INDEX(games!$B:$B,ROW()))</f>
        <v>2025</v>
      </c>
      <c r="C712" t="str">
        <f>IF(OR($A712="",INDEX(games!$C:$C,ROW())=""),"",INDEX(games!$C:$C,ROW()))</f>
        <v>Action</v>
      </c>
      <c r="D712">
        <f t="shared" si="308"/>
        <v>1</v>
      </c>
      <c r="E712">
        <f t="shared" si="309"/>
        <v>1</v>
      </c>
      <c r="F712">
        <f t="shared" si="310"/>
        <v>32</v>
      </c>
      <c r="G712">
        <f t="shared" si="311"/>
        <v>2025</v>
      </c>
      <c r="H712">
        <f t="shared" si="312"/>
        <v>1.736</v>
      </c>
      <c r="I712" t="e">
        <f t="shared" si="313"/>
        <v>#N/A</v>
      </c>
      <c r="J712" t="e">
        <f t="shared" si="314"/>
        <v>#N/A</v>
      </c>
      <c r="K712" t="e">
        <f t="shared" si="315"/>
        <v>#N/A</v>
      </c>
      <c r="L712" t="e">
        <f t="shared" si="316"/>
        <v>#N/A</v>
      </c>
      <c r="M712" t="e">
        <f t="shared" si="317"/>
        <v>#N/A</v>
      </c>
      <c r="N712" t="e">
        <f t="shared" si="318"/>
        <v>#N/A</v>
      </c>
      <c r="O712">
        <f t="shared" si="319"/>
        <v>1.000712</v>
      </c>
      <c r="P712" t="str">
        <f>IF(OR($A712="",INDEX(games!$H:$H,ROW())=""),"",INDEX(games!$H:$H,ROW()))</f>
        <v/>
      </c>
      <c r="Q712" t="str">
        <f t="shared" si="320"/>
        <v/>
      </c>
      <c r="T712">
        <f t="shared" si="321"/>
        <v>2022</v>
      </c>
      <c r="U712">
        <f t="shared" si="322"/>
        <v>2025</v>
      </c>
      <c r="V712">
        <f t="shared" si="323"/>
        <v>3</v>
      </c>
      <c r="W712" t="str">
        <f>IF(TRIM(INDEX(connections!$A:$A,ROW()))="","",TRIM(INDEX(connections!$A:$A,ROW())))</f>
        <v>Peglin</v>
      </c>
      <c r="X712" t="str">
        <f>IF($W712="","",TRIM(INDEX(connections!$B:$B,ROW())))</f>
        <v>Kill the Brickman</v>
      </c>
      <c r="Y712">
        <f t="shared" si="324"/>
        <v>585</v>
      </c>
      <c r="Z712">
        <f t="shared" si="325"/>
        <v>425</v>
      </c>
      <c r="AA712" t="str">
        <f t="shared" si="326"/>
        <v>Yes</v>
      </c>
      <c r="AB712" t="str">
        <f t="shared" si="327"/>
        <v>Yes</v>
      </c>
      <c r="AC712">
        <f t="shared" si="328"/>
        <v>1</v>
      </c>
      <c r="AD712">
        <f t="shared" si="329"/>
        <v>1</v>
      </c>
      <c r="AE712" t="str">
        <f t="shared" si="330"/>
        <v/>
      </c>
      <c r="AG712">
        <f t="shared" si="331"/>
        <v>1</v>
      </c>
      <c r="AH712" t="str">
        <f t="shared" si="332"/>
        <v/>
      </c>
      <c r="AI712" t="str">
        <f t="shared" si="333"/>
        <v/>
      </c>
      <c r="AJ712" t="str">
        <f t="shared" si="334"/>
        <v/>
      </c>
      <c r="AK712">
        <f t="shared" si="335"/>
        <v>1.000712</v>
      </c>
      <c r="AL712" t="str">
        <f>IF($A712="","",INDEX(games!$J:$J,ROW())&amp;"")</f>
        <v>https://store.steampowered.com/app/3363560/Shard_Squad/</v>
      </c>
    </row>
    <row r="713" spans="1:38" x14ac:dyDescent="0.25">
      <c r="A713" t="str">
        <f>IF(TRIM(INDEX(games!$A:$A,ROW()))="","",TRIM(INDEX(games!$A:$A,ROW())))</f>
        <v>Shattered Pixel Dungeon</v>
      </c>
      <c r="B713">
        <f>IF(OR($A713="",INDEX(games!$B:$B,ROW())=""),"",INDEX(games!$B:$B,ROW()))</f>
        <v>2014</v>
      </c>
      <c r="C713" t="str">
        <f>IF(OR($A713="",INDEX(games!$C:$C,ROW())=""),"",INDEX(games!$C:$C,ROW()))</f>
        <v>Traditional</v>
      </c>
      <c r="D713">
        <f t="shared" si="308"/>
        <v>3</v>
      </c>
      <c r="E713">
        <f t="shared" si="309"/>
        <v>4</v>
      </c>
      <c r="F713">
        <f t="shared" si="310"/>
        <v>33</v>
      </c>
      <c r="G713" t="e">
        <f t="shared" si="311"/>
        <v>#N/A</v>
      </c>
      <c r="H713" t="e">
        <f t="shared" si="312"/>
        <v>#N/A</v>
      </c>
      <c r="I713" t="e">
        <f t="shared" si="313"/>
        <v>#N/A</v>
      </c>
      <c r="J713" t="e">
        <f t="shared" si="314"/>
        <v>#N/A</v>
      </c>
      <c r="K713" t="e">
        <f t="shared" si="315"/>
        <v>#N/A</v>
      </c>
      <c r="L713" t="e">
        <f t="shared" si="316"/>
        <v>#N/A</v>
      </c>
      <c r="M713">
        <f t="shared" si="317"/>
        <v>2014</v>
      </c>
      <c r="N713">
        <f t="shared" si="318"/>
        <v>4.7590000000000003</v>
      </c>
      <c r="O713">
        <f t="shared" si="319"/>
        <v>3.0007130000000002</v>
      </c>
      <c r="P713" t="str">
        <f>IF(OR($A713="",INDEX(games!$H:$H,ROW())=""),"",INDEX(games!$H:$H,ROW()))</f>
        <v>Yes</v>
      </c>
      <c r="Q713">
        <f t="shared" si="320"/>
        <v>3.0007130000000002</v>
      </c>
      <c r="T713">
        <f t="shared" si="321"/>
        <v>2022</v>
      </c>
      <c r="U713">
        <f t="shared" si="322"/>
        <v>2025</v>
      </c>
      <c r="V713">
        <f t="shared" si="323"/>
        <v>3</v>
      </c>
      <c r="W713" t="str">
        <f>IF(TRIM(INDEX(connections!$A:$A,ROW()))="","",TRIM(INDEX(connections!$A:$A,ROW())))</f>
        <v>Brotato</v>
      </c>
      <c r="X713" t="str">
        <f>IF($W713="","",TRIM(INDEX(connections!$B:$B,ROW())))</f>
        <v>Kill The Music</v>
      </c>
      <c r="Y713">
        <f t="shared" si="324"/>
        <v>101</v>
      </c>
      <c r="Z713">
        <f t="shared" si="325"/>
        <v>426</v>
      </c>
      <c r="AA713" t="str">
        <f t="shared" si="326"/>
        <v>Yes</v>
      </c>
      <c r="AB713" t="str">
        <f t="shared" si="327"/>
        <v>Yes</v>
      </c>
      <c r="AC713">
        <f t="shared" si="328"/>
        <v>1</v>
      </c>
      <c r="AD713">
        <f t="shared" si="329"/>
        <v>0</v>
      </c>
      <c r="AE713" t="str">
        <f t="shared" si="330"/>
        <v/>
      </c>
      <c r="AG713">
        <f t="shared" si="331"/>
        <v>2</v>
      </c>
      <c r="AH713" t="str">
        <f t="shared" si="332"/>
        <v>Yes</v>
      </c>
      <c r="AI713">
        <f t="shared" si="333"/>
        <v>2</v>
      </c>
      <c r="AJ713">
        <f t="shared" si="334"/>
        <v>2.0007130000000002</v>
      </c>
      <c r="AK713" t="str">
        <f t="shared" si="335"/>
        <v/>
      </c>
      <c r="AL713" t="str">
        <f>IF($A713="","",INDEX(games!$J:$J,ROW())&amp;"")</f>
        <v>https://store.steampowered.com/app/1769170/Shattered_Pixel_Dungeon/</v>
      </c>
    </row>
    <row r="714" spans="1:38" x14ac:dyDescent="0.25">
      <c r="A714" t="str">
        <f>IF(TRIM(INDEX(games!$A:$A,ROW()))="","",TRIM(INDEX(games!$A:$A,ROW())))</f>
        <v>Ship of Fools</v>
      </c>
      <c r="B714">
        <f>IF(OR($A714="",INDEX(games!$B:$B,ROW())=""),"",INDEX(games!$B:$B,ROW()))</f>
        <v>2022</v>
      </c>
      <c r="C714" t="str">
        <f>IF(OR($A714="",INDEX(games!$C:$C,ROW())=""),"",INDEX(games!$C:$C,ROW()))</f>
        <v>Action</v>
      </c>
      <c r="D714">
        <f t="shared" si="308"/>
        <v>3</v>
      </c>
      <c r="E714">
        <f t="shared" si="309"/>
        <v>1</v>
      </c>
      <c r="F714">
        <f t="shared" si="310"/>
        <v>0</v>
      </c>
      <c r="G714">
        <f t="shared" si="311"/>
        <v>2022</v>
      </c>
      <c r="H714">
        <f t="shared" si="312"/>
        <v>1</v>
      </c>
      <c r="I714" t="e">
        <f t="shared" si="313"/>
        <v>#N/A</v>
      </c>
      <c r="J714" t="e">
        <f t="shared" si="314"/>
        <v>#N/A</v>
      </c>
      <c r="K714" t="e">
        <f t="shared" si="315"/>
        <v>#N/A</v>
      </c>
      <c r="L714" t="e">
        <f t="shared" si="316"/>
        <v>#N/A</v>
      </c>
      <c r="M714" t="e">
        <f t="shared" si="317"/>
        <v>#N/A</v>
      </c>
      <c r="N714" t="e">
        <f t="shared" si="318"/>
        <v>#N/A</v>
      </c>
      <c r="O714">
        <f t="shared" si="319"/>
        <v>3.0007139999999999</v>
      </c>
      <c r="P714" t="str">
        <f>IF(OR($A714="",INDEX(games!$H:$H,ROW())=""),"",INDEX(games!$H:$H,ROW()))</f>
        <v>Yes</v>
      </c>
      <c r="Q714">
        <f t="shared" si="320"/>
        <v>3.0007139999999999</v>
      </c>
      <c r="T714">
        <f t="shared" si="321"/>
        <v>2015</v>
      </c>
      <c r="U714">
        <f t="shared" si="322"/>
        <v>2025</v>
      </c>
      <c r="V714">
        <f t="shared" si="323"/>
        <v>10</v>
      </c>
      <c r="W714" t="str">
        <f>IF(TRIM(INDEX(connections!$A:$A,ROW()))="","",TRIM(INDEX(connections!$A:$A,ROW())))</f>
        <v>Crypt of the NecroDancer</v>
      </c>
      <c r="X714" t="str">
        <f>IF($W714="","",TRIM(INDEX(connections!$B:$B,ROW())))</f>
        <v>Kill The Music</v>
      </c>
      <c r="Y714">
        <f t="shared" si="324"/>
        <v>165</v>
      </c>
      <c r="Z714">
        <f t="shared" si="325"/>
        <v>426</v>
      </c>
      <c r="AA714" t="str">
        <f t="shared" si="326"/>
        <v>Yes</v>
      </c>
      <c r="AB714" t="str">
        <f t="shared" si="327"/>
        <v>Yes</v>
      </c>
      <c r="AC714">
        <f t="shared" si="328"/>
        <v>1</v>
      </c>
      <c r="AD714">
        <f t="shared" si="329"/>
        <v>1</v>
      </c>
      <c r="AE714" t="str">
        <f t="shared" si="330"/>
        <v/>
      </c>
      <c r="AG714">
        <f t="shared" si="331"/>
        <v>3</v>
      </c>
      <c r="AH714" t="str">
        <f t="shared" si="332"/>
        <v>Yes</v>
      </c>
      <c r="AI714">
        <f t="shared" si="333"/>
        <v>3</v>
      </c>
      <c r="AJ714">
        <f t="shared" si="334"/>
        <v>3.0007139999999999</v>
      </c>
      <c r="AK714" t="str">
        <f t="shared" si="335"/>
        <v/>
      </c>
      <c r="AL714" t="str">
        <f>IF($A714="","",INDEX(games!$J:$J,ROW())&amp;"")</f>
        <v>https://store.steampowered.com/app/1286580/Ship_of_Fools/</v>
      </c>
    </row>
    <row r="715" spans="1:38" x14ac:dyDescent="0.25">
      <c r="A715" t="str">
        <f>IF(TRIM(INDEX(games!$A:$A,ROW()))="","",TRIM(INDEX(games!$A:$A,ROW())))</f>
        <v>Shiren the Wanderer (2008)</v>
      </c>
      <c r="B715">
        <f>IF(OR($A715="",INDEX(games!$B:$B,ROW())=""),"",INDEX(games!$B:$B,ROW()))</f>
        <v>2008</v>
      </c>
      <c r="C715" t="str">
        <f>IF(OR($A715="",INDEX(games!$C:$C,ROW())=""),"",INDEX(games!$C:$C,ROW()))</f>
        <v>Traditional</v>
      </c>
      <c r="D715">
        <f t="shared" si="308"/>
        <v>2</v>
      </c>
      <c r="E715">
        <f t="shared" si="309"/>
        <v>4</v>
      </c>
      <c r="F715">
        <f t="shared" si="310"/>
        <v>1</v>
      </c>
      <c r="G715" t="e">
        <f t="shared" si="311"/>
        <v>#N/A</v>
      </c>
      <c r="H715" t="e">
        <f t="shared" si="312"/>
        <v>#N/A</v>
      </c>
      <c r="I715" t="e">
        <f t="shared" si="313"/>
        <v>#N/A</v>
      </c>
      <c r="J715" t="e">
        <f t="shared" si="314"/>
        <v>#N/A</v>
      </c>
      <c r="K715" t="e">
        <f t="shared" si="315"/>
        <v>#N/A</v>
      </c>
      <c r="L715" t="e">
        <f t="shared" si="316"/>
        <v>#N/A</v>
      </c>
      <c r="M715">
        <f t="shared" si="317"/>
        <v>2008</v>
      </c>
      <c r="N715">
        <f t="shared" si="318"/>
        <v>4.0229999999999997</v>
      </c>
      <c r="O715">
        <f t="shared" si="319"/>
        <v>2.000715</v>
      </c>
      <c r="P715" t="str">
        <f>IF(OR($A715="",INDEX(games!$H:$H,ROW())=""),"",INDEX(games!$H:$H,ROW()))</f>
        <v>Yes</v>
      </c>
      <c r="Q715">
        <f t="shared" si="320"/>
        <v>2.000715</v>
      </c>
      <c r="T715">
        <f t="shared" si="321"/>
        <v>2019</v>
      </c>
      <c r="U715">
        <f t="shared" si="322"/>
        <v>2025</v>
      </c>
      <c r="V715">
        <f t="shared" si="323"/>
        <v>6</v>
      </c>
      <c r="W715" t="str">
        <f>IF(TRIM(INDEX(connections!$A:$A,ROW()))="","",TRIM(INDEX(connections!$A:$A,ROW())))</f>
        <v>Hades</v>
      </c>
      <c r="X715" t="str">
        <f>IF($W715="","",TRIM(INDEX(connections!$B:$B,ROW())))</f>
        <v>Kill The Music</v>
      </c>
      <c r="Y715">
        <f t="shared" si="324"/>
        <v>359</v>
      </c>
      <c r="Z715">
        <f t="shared" si="325"/>
        <v>426</v>
      </c>
      <c r="AA715" t="str">
        <f t="shared" si="326"/>
        <v>Yes</v>
      </c>
      <c r="AB715" t="str">
        <f t="shared" si="327"/>
        <v>Yes</v>
      </c>
      <c r="AC715">
        <f t="shared" si="328"/>
        <v>1</v>
      </c>
      <c r="AD715">
        <f t="shared" si="329"/>
        <v>0</v>
      </c>
      <c r="AE715" t="str">
        <f t="shared" si="330"/>
        <v/>
      </c>
      <c r="AG715">
        <f t="shared" si="331"/>
        <v>2</v>
      </c>
      <c r="AH715" t="str">
        <f t="shared" si="332"/>
        <v>Yes</v>
      </c>
      <c r="AI715">
        <f t="shared" si="333"/>
        <v>2</v>
      </c>
      <c r="AJ715">
        <f t="shared" si="334"/>
        <v>2.000715</v>
      </c>
      <c r="AK715" t="str">
        <f t="shared" si="335"/>
        <v/>
      </c>
      <c r="AL715" t="str">
        <f>IF($A715="","",INDEX(games!$J:$J,ROW())&amp;"")</f>
        <v/>
      </c>
    </row>
    <row r="716" spans="1:38" x14ac:dyDescent="0.25">
      <c r="A716" t="str">
        <f>IF(TRIM(INDEX(games!$A:$A,ROW()))="","",TRIM(INDEX(games!$A:$A,ROW())))</f>
        <v>Shiren the Wanderer 2: Shiren's Castle and the Oni Invasion</v>
      </c>
      <c r="B716">
        <f>IF(OR($A716="",INDEX(games!$B:$B,ROW())=""),"",INDEX(games!$B:$B,ROW()))</f>
        <v>2000</v>
      </c>
      <c r="C716" t="str">
        <f>IF(OR($A716="",INDEX(games!$C:$C,ROW())=""),"",INDEX(games!$C:$C,ROW()))</f>
        <v>Traditional</v>
      </c>
      <c r="D716">
        <f t="shared" si="308"/>
        <v>3</v>
      </c>
      <c r="E716">
        <f t="shared" si="309"/>
        <v>4</v>
      </c>
      <c r="F716">
        <f t="shared" si="310"/>
        <v>2</v>
      </c>
      <c r="G716" t="e">
        <f t="shared" si="311"/>
        <v>#N/A</v>
      </c>
      <c r="H716" t="e">
        <f t="shared" si="312"/>
        <v>#N/A</v>
      </c>
      <c r="I716" t="e">
        <f t="shared" si="313"/>
        <v>#N/A</v>
      </c>
      <c r="J716" t="e">
        <f t="shared" si="314"/>
        <v>#N/A</v>
      </c>
      <c r="K716" t="e">
        <f t="shared" si="315"/>
        <v>#N/A</v>
      </c>
      <c r="L716" t="e">
        <f t="shared" si="316"/>
        <v>#N/A</v>
      </c>
      <c r="M716">
        <f t="shared" si="317"/>
        <v>2000</v>
      </c>
      <c r="N716">
        <f t="shared" si="318"/>
        <v>4.0460000000000003</v>
      </c>
      <c r="O716">
        <f t="shared" si="319"/>
        <v>3.0007160000000002</v>
      </c>
      <c r="P716" t="str">
        <f>IF(OR($A716="",INDEX(games!$H:$H,ROW())=""),"",INDEX(games!$H:$H,ROW()))</f>
        <v>Yes</v>
      </c>
      <c r="Q716">
        <f t="shared" si="320"/>
        <v>3.0007160000000002</v>
      </c>
      <c r="T716">
        <f t="shared" si="321"/>
        <v>2021</v>
      </c>
      <c r="U716">
        <f t="shared" si="322"/>
        <v>2025</v>
      </c>
      <c r="V716">
        <f t="shared" si="323"/>
        <v>4</v>
      </c>
      <c r="W716" t="str">
        <f>IF(TRIM(INDEX(connections!$A:$A,ROW()))="","",TRIM(INDEX(connections!$A:$A,ROW())))</f>
        <v>Vampire Survivors</v>
      </c>
      <c r="X716" t="str">
        <f>IF($W716="","",TRIM(INDEX(connections!$B:$B,ROW())))</f>
        <v>Kill The Music</v>
      </c>
      <c r="Y716">
        <f t="shared" si="324"/>
        <v>898</v>
      </c>
      <c r="Z716">
        <f t="shared" si="325"/>
        <v>426</v>
      </c>
      <c r="AA716" t="str">
        <f t="shared" si="326"/>
        <v>Yes</v>
      </c>
      <c r="AB716" t="str">
        <f t="shared" si="327"/>
        <v>Yes</v>
      </c>
      <c r="AC716">
        <f t="shared" si="328"/>
        <v>1</v>
      </c>
      <c r="AD716">
        <f t="shared" si="329"/>
        <v>0</v>
      </c>
      <c r="AE716" t="str">
        <f t="shared" si="330"/>
        <v/>
      </c>
      <c r="AG716">
        <f t="shared" si="331"/>
        <v>3</v>
      </c>
      <c r="AH716" t="str">
        <f t="shared" si="332"/>
        <v>Yes</v>
      </c>
      <c r="AI716">
        <f t="shared" si="333"/>
        <v>3</v>
      </c>
      <c r="AJ716">
        <f t="shared" si="334"/>
        <v>3.0007160000000002</v>
      </c>
      <c r="AK716" t="str">
        <f t="shared" si="335"/>
        <v/>
      </c>
      <c r="AL716" t="str">
        <f>IF($A716="","",INDEX(games!$J:$J,ROW())&amp;"")</f>
        <v/>
      </c>
    </row>
    <row r="717" spans="1:38" x14ac:dyDescent="0.25">
      <c r="A717" t="str">
        <f>IF(TRIM(INDEX(games!$A:$A,ROW()))="","",TRIM(INDEX(games!$A:$A,ROW())))</f>
        <v>Shiren the Wanderer 4: The Eye of God and the Devil's Navel</v>
      </c>
      <c r="B717">
        <f>IF(OR($A717="",INDEX(games!$B:$B,ROW())=""),"",INDEX(games!$B:$B,ROW()))</f>
        <v>2010</v>
      </c>
      <c r="C717" t="str">
        <f>IF(OR($A717="",INDEX(games!$C:$C,ROW())=""),"",INDEX(games!$C:$C,ROW()))</f>
        <v>Traditional</v>
      </c>
      <c r="D717">
        <f t="shared" si="308"/>
        <v>2</v>
      </c>
      <c r="E717">
        <f t="shared" si="309"/>
        <v>4</v>
      </c>
      <c r="F717">
        <f t="shared" si="310"/>
        <v>3</v>
      </c>
      <c r="G717" t="e">
        <f t="shared" si="311"/>
        <v>#N/A</v>
      </c>
      <c r="H717" t="e">
        <f t="shared" si="312"/>
        <v>#N/A</v>
      </c>
      <c r="I717" t="e">
        <f t="shared" si="313"/>
        <v>#N/A</v>
      </c>
      <c r="J717" t="e">
        <f t="shared" si="314"/>
        <v>#N/A</v>
      </c>
      <c r="K717" t="e">
        <f t="shared" si="315"/>
        <v>#N/A</v>
      </c>
      <c r="L717" t="e">
        <f t="shared" si="316"/>
        <v>#N/A</v>
      </c>
      <c r="M717">
        <f t="shared" si="317"/>
        <v>2010</v>
      </c>
      <c r="N717">
        <f t="shared" si="318"/>
        <v>4.069</v>
      </c>
      <c r="O717">
        <f t="shared" si="319"/>
        <v>2.0007169999999999</v>
      </c>
      <c r="P717" t="str">
        <f>IF(OR($A717="",INDEX(games!$H:$H,ROW())=""),"",INDEX(games!$H:$H,ROW()))</f>
        <v>Yes</v>
      </c>
      <c r="Q717">
        <f t="shared" si="320"/>
        <v>2.0007169999999999</v>
      </c>
      <c r="T717">
        <f t="shared" si="321"/>
        <v>2021</v>
      </c>
      <c r="U717">
        <f t="shared" si="322"/>
        <v>2026</v>
      </c>
      <c r="V717">
        <f t="shared" si="323"/>
        <v>5</v>
      </c>
      <c r="W717" t="str">
        <f>IF(TRIM(INDEX(connections!$A:$A,ROW()))="","",TRIM(INDEX(connections!$A:$A,ROW())))</f>
        <v>Luck be a Landlord</v>
      </c>
      <c r="X717" t="str">
        <f>IF($W717="","",TRIM(INDEX(connections!$B:$B,ROW())))</f>
        <v>Kinny and the Cosmic Cauldron</v>
      </c>
      <c r="Y717">
        <f t="shared" si="324"/>
        <v>460</v>
      </c>
      <c r="Z717">
        <f t="shared" si="325"/>
        <v>429</v>
      </c>
      <c r="AA717" t="str">
        <f t="shared" si="326"/>
        <v>Yes</v>
      </c>
      <c r="AB717" t="str">
        <f t="shared" si="327"/>
        <v/>
      </c>
      <c r="AC717" t="str">
        <f t="shared" si="328"/>
        <v/>
      </c>
      <c r="AD717">
        <f t="shared" si="329"/>
        <v>0</v>
      </c>
      <c r="AE717" t="str">
        <f t="shared" si="330"/>
        <v/>
      </c>
      <c r="AG717">
        <f t="shared" si="331"/>
        <v>2</v>
      </c>
      <c r="AH717" t="str">
        <f t="shared" si="332"/>
        <v>Yes</v>
      </c>
      <c r="AI717">
        <f t="shared" si="333"/>
        <v>2</v>
      </c>
      <c r="AJ717">
        <f t="shared" si="334"/>
        <v>2.0007169999999999</v>
      </c>
      <c r="AK717" t="str">
        <f t="shared" si="335"/>
        <v/>
      </c>
      <c r="AL717" t="str">
        <f>IF($A717="","",INDEX(games!$J:$J,ROW())&amp;"")</f>
        <v/>
      </c>
    </row>
    <row r="718" spans="1:38" x14ac:dyDescent="0.25">
      <c r="A718" t="str">
        <f>IF(TRIM(INDEX(games!$A:$A,ROW()))="","",TRIM(INDEX(games!$A:$A,ROW())))</f>
        <v>Shiren the Wanderer Gaiden: Asuka the Swordswoman</v>
      </c>
      <c r="B718">
        <f>IF(OR($A718="",INDEX(games!$B:$B,ROW())=""),"",INDEX(games!$B:$B,ROW()))</f>
        <v>2002</v>
      </c>
      <c r="C718" t="str">
        <f>IF(OR($A718="",INDEX(games!$C:$C,ROW())=""),"",INDEX(games!$C:$C,ROW()))</f>
        <v>Traditional</v>
      </c>
      <c r="D718">
        <f t="shared" si="308"/>
        <v>1</v>
      </c>
      <c r="E718">
        <f t="shared" si="309"/>
        <v>4</v>
      </c>
      <c r="F718">
        <f t="shared" si="310"/>
        <v>4</v>
      </c>
      <c r="G718" t="e">
        <f t="shared" si="311"/>
        <v>#N/A</v>
      </c>
      <c r="H718" t="e">
        <f t="shared" si="312"/>
        <v>#N/A</v>
      </c>
      <c r="I718" t="e">
        <f t="shared" si="313"/>
        <v>#N/A</v>
      </c>
      <c r="J718" t="e">
        <f t="shared" si="314"/>
        <v>#N/A</v>
      </c>
      <c r="K718" t="e">
        <f t="shared" si="315"/>
        <v>#N/A</v>
      </c>
      <c r="L718" t="e">
        <f t="shared" si="316"/>
        <v>#N/A</v>
      </c>
      <c r="M718">
        <f t="shared" si="317"/>
        <v>2002</v>
      </c>
      <c r="N718">
        <f t="shared" si="318"/>
        <v>4.0919999999999996</v>
      </c>
      <c r="O718">
        <f t="shared" si="319"/>
        <v>1.000718</v>
      </c>
      <c r="P718" t="str">
        <f>IF(OR($A718="",INDEX(games!$H:$H,ROW())=""),"",INDEX(games!$H:$H,ROW()))</f>
        <v>Yes</v>
      </c>
      <c r="Q718">
        <f t="shared" si="320"/>
        <v>1.000718</v>
      </c>
      <c r="T718">
        <f t="shared" si="321"/>
        <v>2017</v>
      </c>
      <c r="U718">
        <f t="shared" si="322"/>
        <v>2026</v>
      </c>
      <c r="V718">
        <f t="shared" si="323"/>
        <v>9</v>
      </c>
      <c r="W718" t="str">
        <f>IF(TRIM(INDEX(connections!$A:$A,ROW()))="","",TRIM(INDEX(connections!$A:$A,ROW())))</f>
        <v>Slay the Spire</v>
      </c>
      <c r="X718" t="str">
        <f>IF($W718="","",TRIM(INDEX(connections!$B:$B,ROW())))</f>
        <v>Kinny and the Cosmic Cauldron</v>
      </c>
      <c r="Y718">
        <f t="shared" si="324"/>
        <v>735</v>
      </c>
      <c r="Z718">
        <f t="shared" si="325"/>
        <v>429</v>
      </c>
      <c r="AA718" t="str">
        <f t="shared" si="326"/>
        <v>Yes</v>
      </c>
      <c r="AB718" t="str">
        <f t="shared" si="327"/>
        <v/>
      </c>
      <c r="AC718" t="str">
        <f t="shared" si="328"/>
        <v/>
      </c>
      <c r="AD718">
        <f t="shared" si="329"/>
        <v>0</v>
      </c>
      <c r="AE718" t="str">
        <f t="shared" si="330"/>
        <v/>
      </c>
      <c r="AG718">
        <f t="shared" si="331"/>
        <v>1</v>
      </c>
      <c r="AH718" t="str">
        <f t="shared" si="332"/>
        <v>Yes</v>
      </c>
      <c r="AI718">
        <f t="shared" si="333"/>
        <v>1</v>
      </c>
      <c r="AJ718">
        <f t="shared" si="334"/>
        <v>1.000718</v>
      </c>
      <c r="AK718" t="str">
        <f t="shared" si="335"/>
        <v/>
      </c>
      <c r="AL718" t="str">
        <f>IF($A718="","",INDEX(games!$J:$J,ROW())&amp;"")</f>
        <v/>
      </c>
    </row>
    <row r="719" spans="1:38" x14ac:dyDescent="0.25">
      <c r="A719" t="str">
        <f>IF(TRIM(INDEX(games!$A:$A,ROW()))="","",TRIM(INDEX(games!$A:$A,ROW())))</f>
        <v>Shiren the Wanderer GB: Monster of Moonlight Village</v>
      </c>
      <c r="B719">
        <f>IF(OR($A719="",INDEX(games!$B:$B,ROW())=""),"",INDEX(games!$B:$B,ROW()))</f>
        <v>1996</v>
      </c>
      <c r="C719" t="str">
        <f>IF(OR($A719="",INDEX(games!$C:$C,ROW())=""),"",INDEX(games!$C:$C,ROW()))</f>
        <v>Traditional</v>
      </c>
      <c r="D719">
        <f t="shared" si="308"/>
        <v>2</v>
      </c>
      <c r="E719">
        <f t="shared" si="309"/>
        <v>4</v>
      </c>
      <c r="F719">
        <f t="shared" si="310"/>
        <v>5</v>
      </c>
      <c r="G719" t="e">
        <f t="shared" si="311"/>
        <v>#N/A</v>
      </c>
      <c r="H719" t="e">
        <f t="shared" si="312"/>
        <v>#N/A</v>
      </c>
      <c r="I719" t="e">
        <f t="shared" si="313"/>
        <v>#N/A</v>
      </c>
      <c r="J719" t="e">
        <f t="shared" si="314"/>
        <v>#N/A</v>
      </c>
      <c r="K719" t="e">
        <f t="shared" si="315"/>
        <v>#N/A</v>
      </c>
      <c r="L719" t="e">
        <f t="shared" si="316"/>
        <v>#N/A</v>
      </c>
      <c r="M719">
        <f t="shared" si="317"/>
        <v>1996</v>
      </c>
      <c r="N719">
        <f t="shared" si="318"/>
        <v>4.1150000000000002</v>
      </c>
      <c r="O719">
        <f t="shared" si="319"/>
        <v>2.0007190000000001</v>
      </c>
      <c r="P719" t="str">
        <f>IF(OR($A719="",INDEX(games!$H:$H,ROW())=""),"",INDEX(games!$H:$H,ROW()))</f>
        <v>Yes</v>
      </c>
      <c r="Q719">
        <f t="shared" si="320"/>
        <v>2.0007190000000001</v>
      </c>
      <c r="T719">
        <f t="shared" si="321"/>
        <v>2021</v>
      </c>
      <c r="U719">
        <f t="shared" si="322"/>
        <v>2023</v>
      </c>
      <c r="V719">
        <f t="shared" si="323"/>
        <v>2</v>
      </c>
      <c r="W719" t="str">
        <f>IF(TRIM(INDEX(connections!$A:$A,ROW()))="","",TRIM(INDEX(connections!$A:$A,ROW())))</f>
        <v>Vampire Survivors</v>
      </c>
      <c r="X719" t="str">
        <f>IF($W719="","",TRIM(INDEX(connections!$B:$B,ROW())))</f>
        <v>Kitty Survivors: Rogues of Catmere</v>
      </c>
      <c r="Y719">
        <f t="shared" si="324"/>
        <v>898</v>
      </c>
      <c r="Z719">
        <f t="shared" si="325"/>
        <v>430</v>
      </c>
      <c r="AA719" t="str">
        <f t="shared" si="326"/>
        <v>Yes</v>
      </c>
      <c r="AB719" t="str">
        <f t="shared" si="327"/>
        <v>Yes</v>
      </c>
      <c r="AC719">
        <f t="shared" si="328"/>
        <v>1</v>
      </c>
      <c r="AD719">
        <f t="shared" si="329"/>
        <v>0</v>
      </c>
      <c r="AE719" t="str">
        <f t="shared" si="330"/>
        <v/>
      </c>
      <c r="AG719">
        <f t="shared" si="331"/>
        <v>2</v>
      </c>
      <c r="AH719" t="str">
        <f t="shared" si="332"/>
        <v>Yes</v>
      </c>
      <c r="AI719">
        <f t="shared" si="333"/>
        <v>2</v>
      </c>
      <c r="AJ719">
        <f t="shared" si="334"/>
        <v>2.0007190000000001</v>
      </c>
      <c r="AK719" t="str">
        <f t="shared" si="335"/>
        <v/>
      </c>
      <c r="AL719" t="str">
        <f>IF($A719="","",INDEX(games!$J:$J,ROW())&amp;"")</f>
        <v/>
      </c>
    </row>
    <row r="720" spans="1:38" x14ac:dyDescent="0.25">
      <c r="A720" t="str">
        <f>IF(TRIM(INDEX(games!$A:$A,ROW()))="","",TRIM(INDEX(games!$A:$A,ROW())))</f>
        <v>Shiren the Wanderer GB2: Magic Castle of the Desert</v>
      </c>
      <c r="B720">
        <f>IF(OR($A720="",INDEX(games!$B:$B,ROW())=""),"",INDEX(games!$B:$B,ROW()))</f>
        <v>2001</v>
      </c>
      <c r="C720" t="str">
        <f>IF(OR($A720="",INDEX(games!$C:$C,ROW())=""),"",INDEX(games!$C:$C,ROW()))</f>
        <v>Traditional</v>
      </c>
      <c r="D720">
        <f t="shared" si="308"/>
        <v>1</v>
      </c>
      <c r="E720">
        <f t="shared" si="309"/>
        <v>4</v>
      </c>
      <c r="F720">
        <f t="shared" si="310"/>
        <v>6</v>
      </c>
      <c r="G720" t="e">
        <f t="shared" si="311"/>
        <v>#N/A</v>
      </c>
      <c r="H720" t="e">
        <f t="shared" si="312"/>
        <v>#N/A</v>
      </c>
      <c r="I720" t="e">
        <f t="shared" si="313"/>
        <v>#N/A</v>
      </c>
      <c r="J720" t="e">
        <f t="shared" si="314"/>
        <v>#N/A</v>
      </c>
      <c r="K720" t="e">
        <f t="shared" si="315"/>
        <v>#N/A</v>
      </c>
      <c r="L720" t="e">
        <f t="shared" si="316"/>
        <v>#N/A</v>
      </c>
      <c r="M720">
        <f t="shared" si="317"/>
        <v>2001</v>
      </c>
      <c r="N720">
        <f t="shared" si="318"/>
        <v>4.1379999999999999</v>
      </c>
      <c r="O720">
        <f t="shared" si="319"/>
        <v>1.0007200000000001</v>
      </c>
      <c r="P720" t="str">
        <f>IF(OR($A720="",INDEX(games!$H:$H,ROW())=""),"",INDEX(games!$H:$H,ROW()))</f>
        <v>Yes</v>
      </c>
      <c r="Q720">
        <f t="shared" si="320"/>
        <v>1.0007200000000001</v>
      </c>
      <c r="T720">
        <f t="shared" si="321"/>
        <v>2023</v>
      </c>
      <c r="U720">
        <f t="shared" si="322"/>
        <v>2025</v>
      </c>
      <c r="V720">
        <f t="shared" si="323"/>
        <v>2</v>
      </c>
      <c r="W720" t="str">
        <f>IF(TRIM(INDEX(connections!$A:$A,ROW()))="","",TRIM(INDEX(connections!$A:$A,ROW())))</f>
        <v>Backpack Battles</v>
      </c>
      <c r="X720" t="str">
        <f>IF($W720="","",TRIM(INDEX(connections!$B:$B,ROW())))</f>
        <v>Knightica</v>
      </c>
      <c r="Y720">
        <f t="shared" si="324"/>
        <v>52</v>
      </c>
      <c r="Z720">
        <f t="shared" si="325"/>
        <v>431</v>
      </c>
      <c r="AA720" t="str">
        <f t="shared" si="326"/>
        <v>Yes</v>
      </c>
      <c r="AB720" t="str">
        <f t="shared" si="327"/>
        <v>Yes</v>
      </c>
      <c r="AC720">
        <f t="shared" si="328"/>
        <v>1</v>
      </c>
      <c r="AD720">
        <f t="shared" si="329"/>
        <v>0</v>
      </c>
      <c r="AE720" t="str">
        <f t="shared" si="330"/>
        <v/>
      </c>
      <c r="AG720">
        <f t="shared" si="331"/>
        <v>1</v>
      </c>
      <c r="AH720" t="str">
        <f t="shared" si="332"/>
        <v>Yes</v>
      </c>
      <c r="AI720">
        <f t="shared" si="333"/>
        <v>1</v>
      </c>
      <c r="AJ720">
        <f t="shared" si="334"/>
        <v>1.0007200000000001</v>
      </c>
      <c r="AK720" t="str">
        <f t="shared" si="335"/>
        <v/>
      </c>
      <c r="AL720" t="str">
        <f>IF($A720="","",INDEX(games!$J:$J,ROW())&amp;"")</f>
        <v/>
      </c>
    </row>
    <row r="721" spans="1:38" x14ac:dyDescent="0.25">
      <c r="A721" t="str">
        <f>IF(TRIM(INDEX(games!$A:$A,ROW()))="","",TRIM(INDEX(games!$A:$A,ROW())))</f>
        <v>Shiren the Wanderer: The Mystery Dungeon of Serpentcoil Island</v>
      </c>
      <c r="B721">
        <f>IF(OR($A721="",INDEX(games!$B:$B,ROW())=""),"",INDEX(games!$B:$B,ROW()))</f>
        <v>2024</v>
      </c>
      <c r="C721" t="str">
        <f>IF(OR($A721="",INDEX(games!$C:$C,ROW())=""),"",INDEX(games!$C:$C,ROW()))</f>
        <v>Traditional</v>
      </c>
      <c r="D721">
        <f t="shared" si="308"/>
        <v>1</v>
      </c>
      <c r="E721">
        <f t="shared" si="309"/>
        <v>4</v>
      </c>
      <c r="F721">
        <f t="shared" si="310"/>
        <v>7</v>
      </c>
      <c r="G721" t="e">
        <f t="shared" si="311"/>
        <v>#N/A</v>
      </c>
      <c r="H721" t="e">
        <f t="shared" si="312"/>
        <v>#N/A</v>
      </c>
      <c r="I721" t="e">
        <f t="shared" si="313"/>
        <v>#N/A</v>
      </c>
      <c r="J721" t="e">
        <f t="shared" si="314"/>
        <v>#N/A</v>
      </c>
      <c r="K721" t="e">
        <f t="shared" si="315"/>
        <v>#N/A</v>
      </c>
      <c r="L721" t="e">
        <f t="shared" si="316"/>
        <v>#N/A</v>
      </c>
      <c r="M721">
        <f t="shared" si="317"/>
        <v>2024</v>
      </c>
      <c r="N721">
        <f t="shared" si="318"/>
        <v>4.1609999999999996</v>
      </c>
      <c r="O721">
        <f t="shared" si="319"/>
        <v>1.000721</v>
      </c>
      <c r="P721" t="str">
        <f>IF(OR($A721="",INDEX(games!$H:$H,ROW())=""),"",INDEX(games!$H:$H,ROW()))</f>
        <v>Yes</v>
      </c>
      <c r="Q721">
        <f t="shared" si="320"/>
        <v>1.000721</v>
      </c>
      <c r="T721">
        <f t="shared" si="321"/>
        <v>2021</v>
      </c>
      <c r="U721">
        <f t="shared" si="322"/>
        <v>2025</v>
      </c>
      <c r="V721">
        <f t="shared" si="323"/>
        <v>4</v>
      </c>
      <c r="W721" t="str">
        <f>IF(TRIM(INDEX(connections!$A:$A,ROW()))="","",TRIM(INDEX(connections!$A:$A,ROW())))</f>
        <v>Super Auto Pets</v>
      </c>
      <c r="X721" t="str">
        <f>IF($W721="","",TRIM(INDEX(connections!$B:$B,ROW())))</f>
        <v>Knightica</v>
      </c>
      <c r="Y721">
        <f t="shared" si="324"/>
        <v>790</v>
      </c>
      <c r="Z721">
        <f t="shared" si="325"/>
        <v>431</v>
      </c>
      <c r="AA721" t="str">
        <f t="shared" si="326"/>
        <v>Yes</v>
      </c>
      <c r="AB721" t="str">
        <f t="shared" si="327"/>
        <v>Yes</v>
      </c>
      <c r="AC721">
        <f t="shared" si="328"/>
        <v>1</v>
      </c>
      <c r="AD721">
        <f t="shared" si="329"/>
        <v>0</v>
      </c>
      <c r="AE721" t="str">
        <f t="shared" si="330"/>
        <v/>
      </c>
      <c r="AG721">
        <f t="shared" si="331"/>
        <v>1</v>
      </c>
      <c r="AH721" t="str">
        <f t="shared" si="332"/>
        <v>Yes</v>
      </c>
      <c r="AI721">
        <f t="shared" si="333"/>
        <v>1</v>
      </c>
      <c r="AJ721">
        <f t="shared" si="334"/>
        <v>1.000721</v>
      </c>
      <c r="AK721" t="str">
        <f t="shared" si="335"/>
        <v/>
      </c>
      <c r="AL721" t="str">
        <f>IF($A721="","",INDEX(games!$J:$J,ROW())&amp;"")</f>
        <v>https://store.steampowered.com/app/2178480/Shiren_the_Wanderer_The_Mystery_Dungeon_of_Serpentcoil_Island/</v>
      </c>
    </row>
    <row r="722" spans="1:38" x14ac:dyDescent="0.25">
      <c r="A722" t="str">
        <f>IF(TRIM(INDEX(games!$A:$A,ROW()))="","",TRIM(INDEX(games!$A:$A,ROW())))</f>
        <v>Shiren the Wanderer: The Tower of Fortune and the Dice of Fate</v>
      </c>
      <c r="B722">
        <f>IF(OR($A722="",INDEX(games!$B:$B,ROW())=""),"",INDEX(games!$B:$B,ROW()))</f>
        <v>2010</v>
      </c>
      <c r="C722" t="str">
        <f>IF(OR($A722="",INDEX(games!$C:$C,ROW())=""),"",INDEX(games!$C:$C,ROW()))</f>
        <v>Traditional</v>
      </c>
      <c r="D722">
        <f t="shared" si="308"/>
        <v>2</v>
      </c>
      <c r="E722">
        <f t="shared" si="309"/>
        <v>4</v>
      </c>
      <c r="F722">
        <f t="shared" si="310"/>
        <v>8</v>
      </c>
      <c r="G722" t="e">
        <f t="shared" si="311"/>
        <v>#N/A</v>
      </c>
      <c r="H722" t="e">
        <f t="shared" si="312"/>
        <v>#N/A</v>
      </c>
      <c r="I722" t="e">
        <f t="shared" si="313"/>
        <v>#N/A</v>
      </c>
      <c r="J722" t="e">
        <f t="shared" si="314"/>
        <v>#N/A</v>
      </c>
      <c r="K722" t="e">
        <f t="shared" si="315"/>
        <v>#N/A</v>
      </c>
      <c r="L722" t="e">
        <f t="shared" si="316"/>
        <v>#N/A</v>
      </c>
      <c r="M722">
        <f t="shared" si="317"/>
        <v>2010</v>
      </c>
      <c r="N722">
        <f t="shared" si="318"/>
        <v>4.1840000000000002</v>
      </c>
      <c r="O722">
        <f t="shared" si="319"/>
        <v>2.0007220000000001</v>
      </c>
      <c r="P722" t="str">
        <f>IF(OR($A722="",INDEX(games!$H:$H,ROW())=""),"",INDEX(games!$H:$H,ROW()))</f>
        <v>Yes</v>
      </c>
      <c r="Q722">
        <f t="shared" si="320"/>
        <v>2.0007220000000001</v>
      </c>
      <c r="T722">
        <f t="shared" si="321"/>
        <v>2019</v>
      </c>
      <c r="U722">
        <f t="shared" si="322"/>
        <v>2025</v>
      </c>
      <c r="V722">
        <f t="shared" si="323"/>
        <v>6</v>
      </c>
      <c r="W722" t="str">
        <f>IF(TRIM(INDEX(connections!$A:$A,ROW()))="","",TRIM(INDEX(connections!$A:$A,ROW())))</f>
        <v>Teamfight Tactics</v>
      </c>
      <c r="X722" t="str">
        <f>IF($W722="","",TRIM(INDEX(connections!$B:$B,ROW())))</f>
        <v>Knightica</v>
      </c>
      <c r="Y722">
        <f t="shared" si="324"/>
        <v>816</v>
      </c>
      <c r="Z722">
        <f t="shared" si="325"/>
        <v>431</v>
      </c>
      <c r="AA722" t="str">
        <f t="shared" si="326"/>
        <v/>
      </c>
      <c r="AB722" t="str">
        <f t="shared" si="327"/>
        <v>Yes</v>
      </c>
      <c r="AC722" t="str">
        <f t="shared" si="328"/>
        <v/>
      </c>
      <c r="AD722">
        <f t="shared" si="329"/>
        <v>0</v>
      </c>
      <c r="AE722" t="str">
        <f t="shared" si="330"/>
        <v/>
      </c>
      <c r="AG722">
        <f t="shared" si="331"/>
        <v>2</v>
      </c>
      <c r="AH722" t="str">
        <f t="shared" si="332"/>
        <v>Yes</v>
      </c>
      <c r="AI722">
        <f t="shared" si="333"/>
        <v>2</v>
      </c>
      <c r="AJ722">
        <f t="shared" si="334"/>
        <v>2.0007220000000001</v>
      </c>
      <c r="AK722" t="str">
        <f t="shared" si="335"/>
        <v/>
      </c>
      <c r="AL722" t="str">
        <f>IF($A722="","",INDEX(games!$J:$J,ROW())&amp;"")</f>
        <v>https://store.steampowered.com/app/1178790/Shiren_the_Wanderer_The_Tower_of_Fortune_and_the_Dice_of_Fate/</v>
      </c>
    </row>
    <row r="723" spans="1:38" x14ac:dyDescent="0.25">
      <c r="A723" t="str">
        <f>IF(TRIM(INDEX(games!$A:$A,ROW()))="","",TRIM(INDEX(games!$A:$A,ROW())))</f>
        <v>Shogun Showdown</v>
      </c>
      <c r="B723">
        <f>IF(OR($A723="",INDEX(games!$B:$B,ROW())=""),"",INDEX(games!$B:$B,ROW()))</f>
        <v>2023</v>
      </c>
      <c r="C723" t="str">
        <f>IF(OR($A723="",INDEX(games!$C:$C,ROW())=""),"",INDEX(games!$C:$C,ROW()))</f>
        <v>Strategy</v>
      </c>
      <c r="D723">
        <f t="shared" si="308"/>
        <v>5</v>
      </c>
      <c r="E723">
        <f t="shared" si="309"/>
        <v>2</v>
      </c>
      <c r="F723">
        <f t="shared" si="310"/>
        <v>9</v>
      </c>
      <c r="G723" t="e">
        <f t="shared" si="311"/>
        <v>#N/A</v>
      </c>
      <c r="H723" t="e">
        <f t="shared" si="312"/>
        <v>#N/A</v>
      </c>
      <c r="I723">
        <f t="shared" si="313"/>
        <v>2023</v>
      </c>
      <c r="J723">
        <f t="shared" si="314"/>
        <v>2.2069999999999999</v>
      </c>
      <c r="K723" t="e">
        <f t="shared" si="315"/>
        <v>#N/A</v>
      </c>
      <c r="L723" t="e">
        <f t="shared" si="316"/>
        <v>#N/A</v>
      </c>
      <c r="M723" t="e">
        <f t="shared" si="317"/>
        <v>#N/A</v>
      </c>
      <c r="N723" t="e">
        <f t="shared" si="318"/>
        <v>#N/A</v>
      </c>
      <c r="O723">
        <f t="shared" si="319"/>
        <v>5.0007229999999998</v>
      </c>
      <c r="P723" t="str">
        <f>IF(OR($A723="",INDEX(games!$H:$H,ROW())=""),"",INDEX(games!$H:$H,ROW()))</f>
        <v>Yes</v>
      </c>
      <c r="Q723">
        <f t="shared" si="320"/>
        <v>5.0007229999999998</v>
      </c>
      <c r="T723">
        <f t="shared" si="321"/>
        <v>2021</v>
      </c>
      <c r="U723">
        <f t="shared" si="322"/>
        <v>2025</v>
      </c>
      <c r="V723">
        <f t="shared" si="323"/>
        <v>4</v>
      </c>
      <c r="W723" t="str">
        <f>IF(TRIM(INDEX(connections!$A:$A,ROW()))="","",TRIM(INDEX(connections!$A:$A,ROW())))</f>
        <v>Fights in Tight Spaces</v>
      </c>
      <c r="X723" t="str">
        <f>IF($W723="","",TRIM(INDEX(connections!$B:$B,ROW())))</f>
        <v>Knights in Tight Spaces</v>
      </c>
      <c r="Y723">
        <f t="shared" si="324"/>
        <v>295</v>
      </c>
      <c r="Z723">
        <f t="shared" si="325"/>
        <v>432</v>
      </c>
      <c r="AA723" t="str">
        <f t="shared" si="326"/>
        <v>Yes</v>
      </c>
      <c r="AB723" t="str">
        <f t="shared" si="327"/>
        <v>Yes</v>
      </c>
      <c r="AC723">
        <f t="shared" si="328"/>
        <v>1</v>
      </c>
      <c r="AD723">
        <f t="shared" si="329"/>
        <v>0</v>
      </c>
      <c r="AE723" t="str">
        <f t="shared" si="330"/>
        <v/>
      </c>
      <c r="AG723">
        <f t="shared" si="331"/>
        <v>4</v>
      </c>
      <c r="AH723" t="str">
        <f t="shared" si="332"/>
        <v>Yes</v>
      </c>
      <c r="AI723">
        <f t="shared" si="333"/>
        <v>4</v>
      </c>
      <c r="AJ723">
        <f t="shared" si="334"/>
        <v>4.0007229999999998</v>
      </c>
      <c r="AK723" t="str">
        <f t="shared" si="335"/>
        <v/>
      </c>
      <c r="AL723" t="str">
        <f>IF($A723="","",INDEX(games!$J:$J,ROW())&amp;"")</f>
        <v>https://store.steampowered.com/app/2084000/Shogun_Showdown/</v>
      </c>
    </row>
    <row r="724" spans="1:38" x14ac:dyDescent="0.25">
      <c r="A724" t="str">
        <f>IF(TRIM(INDEX(games!$A:$A,ROW()))="","",TRIM(INDEX(games!$A:$A,ROW())))</f>
        <v>Shoot First</v>
      </c>
      <c r="B724">
        <f>IF(OR($A724="",INDEX(games!$B:$B,ROW())=""),"",INDEX(games!$B:$B,ROW()))</f>
        <v>2010</v>
      </c>
      <c r="C724" t="str">
        <f>IF(OR($A724="",INDEX(games!$C:$C,ROW())=""),"",INDEX(games!$C:$C,ROW()))</f>
        <v>Action</v>
      </c>
      <c r="D724">
        <f t="shared" si="308"/>
        <v>1</v>
      </c>
      <c r="E724">
        <f t="shared" si="309"/>
        <v>1</v>
      </c>
      <c r="F724">
        <f t="shared" si="310"/>
        <v>10</v>
      </c>
      <c r="G724">
        <f t="shared" si="311"/>
        <v>2010</v>
      </c>
      <c r="H724">
        <f t="shared" si="312"/>
        <v>1.23</v>
      </c>
      <c r="I724" t="e">
        <f t="shared" si="313"/>
        <v>#N/A</v>
      </c>
      <c r="J724" t="e">
        <f t="shared" si="314"/>
        <v>#N/A</v>
      </c>
      <c r="K724" t="e">
        <f t="shared" si="315"/>
        <v>#N/A</v>
      </c>
      <c r="L724" t="e">
        <f t="shared" si="316"/>
        <v>#N/A</v>
      </c>
      <c r="M724" t="e">
        <f t="shared" si="317"/>
        <v>#N/A</v>
      </c>
      <c r="N724" t="e">
        <f t="shared" si="318"/>
        <v>#N/A</v>
      </c>
      <c r="O724">
        <f t="shared" si="319"/>
        <v>1.0007239999999999</v>
      </c>
      <c r="P724" t="str">
        <f>IF(OR($A724="",INDEX(games!$H:$H,ROW())=""),"",INDEX(games!$H:$H,ROW()))</f>
        <v/>
      </c>
      <c r="Q724" t="str">
        <f t="shared" si="320"/>
        <v/>
      </c>
      <c r="T724">
        <f t="shared" si="321"/>
        <v>2017</v>
      </c>
      <c r="U724">
        <f t="shared" si="322"/>
        <v>2020</v>
      </c>
      <c r="V724">
        <f t="shared" si="323"/>
        <v>3</v>
      </c>
      <c r="W724" t="str">
        <f>IF(TRIM(INDEX(connections!$A:$A,ROW()))="","",TRIM(INDEX(connections!$A:$A,ROW())))</f>
        <v>Slay the Spire</v>
      </c>
      <c r="X724" t="str">
        <f>IF($W724="","",TRIM(INDEX(connections!$B:$B,ROW())))</f>
        <v>Knock on the Coffin Lid</v>
      </c>
      <c r="Y724">
        <f t="shared" si="324"/>
        <v>735</v>
      </c>
      <c r="Z724">
        <f t="shared" si="325"/>
        <v>433</v>
      </c>
      <c r="AA724" t="str">
        <f t="shared" si="326"/>
        <v>Yes</v>
      </c>
      <c r="AB724" t="str">
        <f t="shared" si="327"/>
        <v/>
      </c>
      <c r="AC724" t="str">
        <f t="shared" si="328"/>
        <v/>
      </c>
      <c r="AD724">
        <f t="shared" si="329"/>
        <v>0</v>
      </c>
      <c r="AE724" t="str">
        <f t="shared" si="330"/>
        <v/>
      </c>
      <c r="AG724">
        <f t="shared" si="331"/>
        <v>1</v>
      </c>
      <c r="AH724" t="str">
        <f t="shared" si="332"/>
        <v/>
      </c>
      <c r="AI724" t="str">
        <f t="shared" si="333"/>
        <v/>
      </c>
      <c r="AJ724" t="str">
        <f t="shared" si="334"/>
        <v/>
      </c>
      <c r="AK724">
        <f t="shared" si="335"/>
        <v>1.0007239999999999</v>
      </c>
      <c r="AL724" t="str">
        <f>IF($A724="","",INDEX(games!$J:$J,ROW())&amp;"")</f>
        <v/>
      </c>
    </row>
    <row r="725" spans="1:38" x14ac:dyDescent="0.25">
      <c r="A725" t="str">
        <f>IF(TRIM(INDEX(games!$A:$A,ROW()))="","",TRIM(INDEX(games!$A:$A,ROW())))</f>
        <v>Shotgun King: The Final Checkmate</v>
      </c>
      <c r="B725">
        <f>IF(OR($A725="",INDEX(games!$B:$B,ROW())=""),"",INDEX(games!$B:$B,ROW()))</f>
        <v>2022</v>
      </c>
      <c r="C725" t="str">
        <f>IF(OR($A725="",INDEX(games!$C:$C,ROW())=""),"",INDEX(games!$C:$C,ROW()))</f>
        <v>Strategy</v>
      </c>
      <c r="D725">
        <f t="shared" si="308"/>
        <v>4</v>
      </c>
      <c r="E725">
        <f t="shared" si="309"/>
        <v>2</v>
      </c>
      <c r="F725">
        <f t="shared" si="310"/>
        <v>11</v>
      </c>
      <c r="G725" t="e">
        <f t="shared" si="311"/>
        <v>#N/A</v>
      </c>
      <c r="H725" t="e">
        <f t="shared" si="312"/>
        <v>#N/A</v>
      </c>
      <c r="I725">
        <f t="shared" si="313"/>
        <v>2022</v>
      </c>
      <c r="J725">
        <f t="shared" si="314"/>
        <v>2.2530000000000001</v>
      </c>
      <c r="K725" t="e">
        <f t="shared" si="315"/>
        <v>#N/A</v>
      </c>
      <c r="L725" t="e">
        <f t="shared" si="316"/>
        <v>#N/A</v>
      </c>
      <c r="M725" t="e">
        <f t="shared" si="317"/>
        <v>#N/A</v>
      </c>
      <c r="N725" t="e">
        <f t="shared" si="318"/>
        <v>#N/A</v>
      </c>
      <c r="O725">
        <f t="shared" si="319"/>
        <v>4.0007250000000001</v>
      </c>
      <c r="P725" t="str">
        <f>IF(OR($A725="",INDEX(games!$H:$H,ROW())=""),"",INDEX(games!$H:$H,ROW()))</f>
        <v>Yes</v>
      </c>
      <c r="Q725">
        <f t="shared" si="320"/>
        <v>4.0007250000000001</v>
      </c>
      <c r="T725">
        <f t="shared" si="321"/>
        <v>1997</v>
      </c>
      <c r="U725">
        <f t="shared" si="322"/>
        <v>2020</v>
      </c>
      <c r="V725">
        <f t="shared" si="323"/>
        <v>23</v>
      </c>
      <c r="W725" t="str">
        <f>IF(TRIM(INDEX(connections!$A:$A,ROW()))="","",TRIM(INDEX(connections!$A:$A,ROW())))</f>
        <v>Azure Dreams</v>
      </c>
      <c r="X725" t="str">
        <f>IF($W725="","",TRIM(INDEX(connections!$B:$B,ROW())))</f>
        <v>Labyrinth of Legendary Loot</v>
      </c>
      <c r="Y725">
        <f t="shared" si="324"/>
        <v>51</v>
      </c>
      <c r="Z725">
        <f t="shared" si="325"/>
        <v>434</v>
      </c>
      <c r="AA725" t="str">
        <f t="shared" si="326"/>
        <v>Yes</v>
      </c>
      <c r="AB725" t="str">
        <f t="shared" si="327"/>
        <v>Yes</v>
      </c>
      <c r="AC725">
        <f t="shared" si="328"/>
        <v>1</v>
      </c>
      <c r="AD725">
        <f t="shared" si="329"/>
        <v>0</v>
      </c>
      <c r="AE725" t="str">
        <f t="shared" si="330"/>
        <v/>
      </c>
      <c r="AG725">
        <f t="shared" si="331"/>
        <v>3</v>
      </c>
      <c r="AH725" t="str">
        <f t="shared" si="332"/>
        <v>Yes</v>
      </c>
      <c r="AI725">
        <f t="shared" si="333"/>
        <v>3</v>
      </c>
      <c r="AJ725">
        <f t="shared" si="334"/>
        <v>3.0007250000000001</v>
      </c>
      <c r="AK725" t="str">
        <f t="shared" si="335"/>
        <v/>
      </c>
      <c r="AL725" t="str">
        <f>IF($A725="","",INDEX(games!$J:$J,ROW())&amp;"")</f>
        <v>https://store.steampowered.com/app/1972440/Shotgun_King_The_Final_Checkmate/</v>
      </c>
    </row>
    <row r="726" spans="1:38" x14ac:dyDescent="0.25">
      <c r="A726" t="str">
        <f>IF(TRIM(INDEX(games!$A:$A,ROW()))="","",TRIM(INDEX(games!$A:$A,ROW())))</f>
        <v>Shovel Knight Dig</v>
      </c>
      <c r="B726">
        <f>IF(OR($A726="",INDEX(games!$B:$B,ROW())=""),"",INDEX(games!$B:$B,ROW()))</f>
        <v>2022</v>
      </c>
      <c r="C726" t="str">
        <f>IF(OR($A726="",INDEX(games!$C:$C,ROW())=""),"",INDEX(games!$C:$C,ROW()))</f>
        <v>Action</v>
      </c>
      <c r="D726">
        <f t="shared" si="308"/>
        <v>2</v>
      </c>
      <c r="E726">
        <f t="shared" si="309"/>
        <v>1</v>
      </c>
      <c r="F726">
        <f t="shared" si="310"/>
        <v>12</v>
      </c>
      <c r="G726">
        <f t="shared" si="311"/>
        <v>2022</v>
      </c>
      <c r="H726">
        <f t="shared" si="312"/>
        <v>1.276</v>
      </c>
      <c r="I726" t="e">
        <f t="shared" si="313"/>
        <v>#N/A</v>
      </c>
      <c r="J726" t="e">
        <f t="shared" si="314"/>
        <v>#N/A</v>
      </c>
      <c r="K726" t="e">
        <f t="shared" si="315"/>
        <v>#N/A</v>
      </c>
      <c r="L726" t="e">
        <f t="shared" si="316"/>
        <v>#N/A</v>
      </c>
      <c r="M726" t="e">
        <f t="shared" si="317"/>
        <v>#N/A</v>
      </c>
      <c r="N726" t="e">
        <f t="shared" si="318"/>
        <v>#N/A</v>
      </c>
      <c r="O726">
        <f t="shared" si="319"/>
        <v>2.0007259999999998</v>
      </c>
      <c r="P726" t="str">
        <f>IF(OR($A726="",INDEX(games!$H:$H,ROW())=""),"",INDEX(games!$H:$H,ROW()))</f>
        <v/>
      </c>
      <c r="Q726" t="str">
        <f t="shared" si="320"/>
        <v/>
      </c>
      <c r="T726">
        <f t="shared" si="321"/>
        <v>2009</v>
      </c>
      <c r="U726">
        <f t="shared" si="322"/>
        <v>2020</v>
      </c>
      <c r="V726">
        <f t="shared" si="323"/>
        <v>11</v>
      </c>
      <c r="W726" t="str">
        <f>IF(TRIM(INDEX(connections!$A:$A,ROW()))="","",TRIM(INDEX(connections!$A:$A,ROW())))</f>
        <v>Brogue</v>
      </c>
      <c r="X726" t="str">
        <f>IF($W726="","",TRIM(INDEX(connections!$B:$B,ROW())))</f>
        <v>Labyrinth of Legendary Loot</v>
      </c>
      <c r="Y726">
        <f t="shared" si="324"/>
        <v>99</v>
      </c>
      <c r="Z726">
        <f t="shared" si="325"/>
        <v>434</v>
      </c>
      <c r="AA726" t="str">
        <f t="shared" si="326"/>
        <v>Yes</v>
      </c>
      <c r="AB726" t="str">
        <f t="shared" si="327"/>
        <v>Yes</v>
      </c>
      <c r="AC726">
        <f t="shared" si="328"/>
        <v>1</v>
      </c>
      <c r="AD726">
        <f t="shared" si="329"/>
        <v>0</v>
      </c>
      <c r="AE726" t="str">
        <f t="shared" si="330"/>
        <v/>
      </c>
      <c r="AG726">
        <f t="shared" si="331"/>
        <v>2</v>
      </c>
      <c r="AH726" t="str">
        <f t="shared" si="332"/>
        <v/>
      </c>
      <c r="AI726" t="str">
        <f t="shared" si="333"/>
        <v/>
      </c>
      <c r="AJ726" t="str">
        <f t="shared" si="334"/>
        <v/>
      </c>
      <c r="AK726">
        <f t="shared" si="335"/>
        <v>2.0007259999999998</v>
      </c>
      <c r="AL726" t="str">
        <f>IF($A726="","",INDEX(games!$J:$J,ROW())&amp;"")</f>
        <v/>
      </c>
    </row>
    <row r="727" spans="1:38" x14ac:dyDescent="0.25">
      <c r="A727" t="str">
        <f>IF(TRIM(INDEX(games!$A:$A,ROW()))="","",TRIM(INDEX(games!$A:$A,ROW())))</f>
        <v>Shroom and Gloom</v>
      </c>
      <c r="B727">
        <f>IF(OR($A727="",INDEX(games!$B:$B,ROW())=""),"",INDEX(games!$B:$B,ROW()))</f>
        <v>2026</v>
      </c>
      <c r="C727" t="str">
        <f>IF(OR($A727="",INDEX(games!$C:$C,ROW())=""),"",INDEX(games!$C:$C,ROW()))</f>
        <v>Deckbuilder</v>
      </c>
      <c r="D727">
        <f t="shared" si="308"/>
        <v>2</v>
      </c>
      <c r="E727">
        <f t="shared" si="309"/>
        <v>3</v>
      </c>
      <c r="F727">
        <f t="shared" si="310"/>
        <v>13</v>
      </c>
      <c r="G727" t="e">
        <f t="shared" si="311"/>
        <v>#N/A</v>
      </c>
      <c r="H727" t="e">
        <f t="shared" si="312"/>
        <v>#N/A</v>
      </c>
      <c r="I727" t="e">
        <f t="shared" si="313"/>
        <v>#N/A</v>
      </c>
      <c r="J727" t="e">
        <f t="shared" si="314"/>
        <v>#N/A</v>
      </c>
      <c r="K727">
        <f t="shared" si="315"/>
        <v>2026</v>
      </c>
      <c r="L727">
        <f t="shared" si="316"/>
        <v>3.2989999999999999</v>
      </c>
      <c r="M727" t="e">
        <f t="shared" si="317"/>
        <v>#N/A</v>
      </c>
      <c r="N727" t="e">
        <f t="shared" si="318"/>
        <v>#N/A</v>
      </c>
      <c r="O727">
        <f t="shared" si="319"/>
        <v>2.0007269999999999</v>
      </c>
      <c r="P727" t="str">
        <f>IF(OR($A727="",INDEX(games!$H:$H,ROW())=""),"",INDEX(games!$H:$H,ROW()))</f>
        <v/>
      </c>
      <c r="Q727" t="str">
        <f t="shared" si="320"/>
        <v/>
      </c>
      <c r="T727">
        <f t="shared" si="321"/>
        <v>2005</v>
      </c>
      <c r="U727">
        <f t="shared" si="322"/>
        <v>2020</v>
      </c>
      <c r="V727">
        <f t="shared" si="323"/>
        <v>15</v>
      </c>
      <c r="W727" t="str">
        <f>IF(TRIM(INDEX(connections!$A:$A,ROW()))="","",TRIM(INDEX(connections!$A:$A,ROW())))</f>
        <v>Pokémon Mystery Dungeon: Red and Blue Rescue Team</v>
      </c>
      <c r="X727" t="str">
        <f>IF($W727="","",TRIM(INDEX(connections!$B:$B,ROW())))</f>
        <v>Labyrinth of Legendary Loot</v>
      </c>
      <c r="Y727">
        <f t="shared" si="324"/>
        <v>605</v>
      </c>
      <c r="Z727">
        <f t="shared" si="325"/>
        <v>434</v>
      </c>
      <c r="AA727" t="str">
        <f t="shared" si="326"/>
        <v>Yes</v>
      </c>
      <c r="AB727" t="str">
        <f t="shared" si="327"/>
        <v>Yes</v>
      </c>
      <c r="AC727">
        <f t="shared" si="328"/>
        <v>1</v>
      </c>
      <c r="AD727">
        <f t="shared" si="329"/>
        <v>0</v>
      </c>
      <c r="AE727" t="str">
        <f t="shared" si="330"/>
        <v/>
      </c>
      <c r="AG727">
        <f t="shared" si="331"/>
        <v>2</v>
      </c>
      <c r="AH727" t="str">
        <f t="shared" si="332"/>
        <v/>
      </c>
      <c r="AI727" t="str">
        <f t="shared" si="333"/>
        <v/>
      </c>
      <c r="AJ727" t="str">
        <f t="shared" si="334"/>
        <v/>
      </c>
      <c r="AK727">
        <f t="shared" si="335"/>
        <v>2.0007269999999999</v>
      </c>
      <c r="AL727" t="str">
        <f>IF($A727="","",INDEX(games!$J:$J,ROW())&amp;"")</f>
        <v>https://store.steampowered.com/app/3271280/Shroom_and_Gloom/</v>
      </c>
    </row>
    <row r="728" spans="1:38" x14ac:dyDescent="0.25">
      <c r="A728" t="str">
        <f>IF(TRIM(INDEX(games!$A:$A,ROW()))="","",TRIM(INDEX(games!$A:$A,ROW())))</f>
        <v>Sil</v>
      </c>
      <c r="B728">
        <f>IF(OR($A728="",INDEX(games!$B:$B,ROW())=""),"",INDEX(games!$B:$B,ROW()))</f>
        <v>2012</v>
      </c>
      <c r="C728" t="str">
        <f>IF(OR($A728="",INDEX(games!$C:$C,ROW())=""),"",INDEX(games!$C:$C,ROW()))</f>
        <v>Traditional</v>
      </c>
      <c r="D728">
        <f t="shared" si="308"/>
        <v>1</v>
      </c>
      <c r="E728">
        <f t="shared" si="309"/>
        <v>4</v>
      </c>
      <c r="F728">
        <f t="shared" si="310"/>
        <v>14</v>
      </c>
      <c r="G728" t="e">
        <f t="shared" si="311"/>
        <v>#N/A</v>
      </c>
      <c r="H728" t="e">
        <f t="shared" si="312"/>
        <v>#N/A</v>
      </c>
      <c r="I728" t="e">
        <f t="shared" si="313"/>
        <v>#N/A</v>
      </c>
      <c r="J728" t="e">
        <f t="shared" si="314"/>
        <v>#N/A</v>
      </c>
      <c r="K728" t="e">
        <f t="shared" si="315"/>
        <v>#N/A</v>
      </c>
      <c r="L728" t="e">
        <f t="shared" si="316"/>
        <v>#N/A</v>
      </c>
      <c r="M728">
        <f t="shared" si="317"/>
        <v>2012</v>
      </c>
      <c r="N728">
        <f t="shared" si="318"/>
        <v>4.3220000000000001</v>
      </c>
      <c r="O728">
        <f t="shared" si="319"/>
        <v>1.0007280000000001</v>
      </c>
      <c r="P728" t="str">
        <f>IF(OR($A728="",INDEX(games!$H:$H,ROW())=""),"",INDEX(games!$H:$H,ROW()))</f>
        <v/>
      </c>
      <c r="Q728" t="str">
        <f t="shared" si="320"/>
        <v/>
      </c>
      <c r="T728">
        <f t="shared" si="321"/>
        <v>1998</v>
      </c>
      <c r="U728">
        <f t="shared" si="322"/>
        <v>2020</v>
      </c>
      <c r="V728">
        <f t="shared" si="323"/>
        <v>22</v>
      </c>
      <c r="W728" t="str">
        <f>IF(TRIM(INDEX(connections!$A:$A,ROW()))="","",TRIM(INDEX(connections!$A:$A,ROW())))</f>
        <v>Tales of Maj'Eyal</v>
      </c>
      <c r="X728" t="str">
        <f>IF($W728="","",TRIM(INDEX(connections!$B:$B,ROW())))</f>
        <v>Labyrinth of Legendary Loot</v>
      </c>
      <c r="Y728">
        <f t="shared" si="324"/>
        <v>810</v>
      </c>
      <c r="Z728">
        <f t="shared" si="325"/>
        <v>434</v>
      </c>
      <c r="AA728" t="str">
        <f t="shared" si="326"/>
        <v>Yes</v>
      </c>
      <c r="AB728" t="str">
        <f t="shared" si="327"/>
        <v>Yes</v>
      </c>
      <c r="AC728">
        <f t="shared" si="328"/>
        <v>1</v>
      </c>
      <c r="AD728">
        <f t="shared" si="329"/>
        <v>0</v>
      </c>
      <c r="AE728" t="str">
        <f t="shared" si="330"/>
        <v/>
      </c>
      <c r="AG728">
        <f t="shared" si="331"/>
        <v>1</v>
      </c>
      <c r="AH728" t="str">
        <f t="shared" si="332"/>
        <v/>
      </c>
      <c r="AI728" t="str">
        <f t="shared" si="333"/>
        <v/>
      </c>
      <c r="AJ728" t="str">
        <f t="shared" si="334"/>
        <v/>
      </c>
      <c r="AK728">
        <f t="shared" si="335"/>
        <v>1.0007280000000001</v>
      </c>
      <c r="AL728" t="str">
        <f>IF($A728="","",INDEX(games!$J:$J,ROW())&amp;"")</f>
        <v/>
      </c>
    </row>
    <row r="729" spans="1:38" x14ac:dyDescent="0.25">
      <c r="A729" t="str">
        <f>IF(TRIM(INDEX(games!$A:$A,ROW()))="","",TRIM(INDEX(games!$A:$A,ROW())))</f>
        <v>Sir, We Have an Orc Problem</v>
      </c>
      <c r="B729">
        <f>IF(OR($A729="",INDEX(games!$B:$B,ROW())=""),"",INDEX(games!$B:$B,ROW()))</f>
        <v>2026</v>
      </c>
      <c r="C729" t="str">
        <f>IF(OR($A729="",INDEX(games!$C:$C,ROW())=""),"",INDEX(games!$C:$C,ROW()))</f>
        <v>Strategy</v>
      </c>
      <c r="D729">
        <f t="shared" si="308"/>
        <v>1</v>
      </c>
      <c r="E729">
        <f t="shared" si="309"/>
        <v>2</v>
      </c>
      <c r="F729">
        <f t="shared" si="310"/>
        <v>15</v>
      </c>
      <c r="G729" t="e">
        <f t="shared" si="311"/>
        <v>#N/A</v>
      </c>
      <c r="H729" t="e">
        <f t="shared" si="312"/>
        <v>#N/A</v>
      </c>
      <c r="I729">
        <f t="shared" si="313"/>
        <v>2026</v>
      </c>
      <c r="J729">
        <f t="shared" si="314"/>
        <v>2.3449999999999998</v>
      </c>
      <c r="K729" t="e">
        <f t="shared" si="315"/>
        <v>#N/A</v>
      </c>
      <c r="L729" t="e">
        <f t="shared" si="316"/>
        <v>#N/A</v>
      </c>
      <c r="M729" t="e">
        <f t="shared" si="317"/>
        <v>#N/A</v>
      </c>
      <c r="N729" t="e">
        <f t="shared" si="318"/>
        <v>#N/A</v>
      </c>
      <c r="O729">
        <f t="shared" si="319"/>
        <v>1.000729</v>
      </c>
      <c r="P729" t="str">
        <f>IF(OR($A729="",INDEX(games!$H:$H,ROW())=""),"",INDEX(games!$H:$H,ROW()))</f>
        <v/>
      </c>
      <c r="Q729" t="str">
        <f t="shared" si="320"/>
        <v/>
      </c>
      <c r="T729">
        <f t="shared" si="321"/>
        <v>2017</v>
      </c>
      <c r="U729">
        <f t="shared" si="322"/>
        <v>2020</v>
      </c>
      <c r="V729">
        <f t="shared" si="323"/>
        <v>3</v>
      </c>
      <c r="W729" t="str">
        <f>IF(TRIM(INDEX(connections!$A:$A,ROW()))="","",TRIM(INDEX(connections!$A:$A,ROW())))</f>
        <v>Tangledeep</v>
      </c>
      <c r="X729" t="str">
        <f>IF($W729="","",TRIM(INDEX(connections!$B:$B,ROW())))</f>
        <v>Labyrinth of Legendary Loot</v>
      </c>
      <c r="Y729">
        <f t="shared" si="324"/>
        <v>812</v>
      </c>
      <c r="Z729">
        <f t="shared" si="325"/>
        <v>434</v>
      </c>
      <c r="AA729" t="str">
        <f t="shared" si="326"/>
        <v>Yes</v>
      </c>
      <c r="AB729" t="str">
        <f t="shared" si="327"/>
        <v>Yes</v>
      </c>
      <c r="AC729">
        <f t="shared" si="328"/>
        <v>1</v>
      </c>
      <c r="AD729">
        <f t="shared" si="329"/>
        <v>0</v>
      </c>
      <c r="AE729" t="str">
        <f t="shared" si="330"/>
        <v/>
      </c>
      <c r="AG729">
        <f t="shared" si="331"/>
        <v>0</v>
      </c>
      <c r="AH729" t="str">
        <f t="shared" si="332"/>
        <v/>
      </c>
      <c r="AI729" t="str">
        <f t="shared" si="333"/>
        <v/>
      </c>
      <c r="AJ729" t="str">
        <f t="shared" si="334"/>
        <v/>
      </c>
      <c r="AK729" t="str">
        <f t="shared" si="335"/>
        <v/>
      </c>
      <c r="AL729" t="str">
        <f>IF($A729="","",INDEX(games!$J:$J,ROW())&amp;"")</f>
        <v>https://store.steampowered.com/app/4594150/Sir_We_Have_an_Orc_Problem</v>
      </c>
    </row>
    <row r="730" spans="1:38" x14ac:dyDescent="0.25">
      <c r="A730" t="str">
        <f>IF(TRIM(INDEX(games!$A:$A,ROW()))="","",TRIM(INDEX(games!$A:$A,ROW())))</f>
        <v>Skul: The Hero Slayer</v>
      </c>
      <c r="B730">
        <f>IF(OR($A730="",INDEX(games!$B:$B,ROW())=""),"",INDEX(games!$B:$B,ROW()))</f>
        <v>2020</v>
      </c>
      <c r="C730" t="str">
        <f>IF(OR($A730="",INDEX(games!$C:$C,ROW())=""),"",INDEX(games!$C:$C,ROW()))</f>
        <v>Action</v>
      </c>
      <c r="D730">
        <f t="shared" si="308"/>
        <v>3</v>
      </c>
      <c r="E730">
        <f t="shared" si="309"/>
        <v>1</v>
      </c>
      <c r="F730">
        <f t="shared" si="310"/>
        <v>16</v>
      </c>
      <c r="G730">
        <f t="shared" si="311"/>
        <v>2020</v>
      </c>
      <c r="H730">
        <f t="shared" si="312"/>
        <v>1.3679999999999999</v>
      </c>
      <c r="I730" t="e">
        <f t="shared" si="313"/>
        <v>#N/A</v>
      </c>
      <c r="J730" t="e">
        <f t="shared" si="314"/>
        <v>#N/A</v>
      </c>
      <c r="K730" t="e">
        <f t="shared" si="315"/>
        <v>#N/A</v>
      </c>
      <c r="L730" t="e">
        <f t="shared" si="316"/>
        <v>#N/A</v>
      </c>
      <c r="M730" t="e">
        <f t="shared" si="317"/>
        <v>#N/A</v>
      </c>
      <c r="N730" t="e">
        <f t="shared" si="318"/>
        <v>#N/A</v>
      </c>
      <c r="O730">
        <f t="shared" si="319"/>
        <v>3.0007299999999999</v>
      </c>
      <c r="P730" t="str">
        <f>IF(OR($A730="",INDEX(games!$H:$H,ROW())=""),"",INDEX(games!$H:$H,ROW()))</f>
        <v>Yes</v>
      </c>
      <c r="Q730">
        <f t="shared" si="320"/>
        <v>3.0007299999999999</v>
      </c>
      <c r="T730">
        <f t="shared" si="321"/>
        <v>2016</v>
      </c>
      <c r="U730">
        <f t="shared" si="322"/>
        <v>2024</v>
      </c>
      <c r="V730">
        <f t="shared" si="323"/>
        <v>8</v>
      </c>
      <c r="W730" t="str">
        <f>IF(TRIM(INDEX(connections!$A:$A,ROW()))="","",TRIM(INDEX(connections!$A:$A,ROW())))</f>
        <v>Enter the Gungeon</v>
      </c>
      <c r="X730" t="str">
        <f>IF($W730="","",TRIM(INDEX(connections!$B:$B,ROW())))</f>
        <v>Lake of Creatures</v>
      </c>
      <c r="Y730">
        <f t="shared" si="324"/>
        <v>282</v>
      </c>
      <c r="Z730">
        <f t="shared" si="325"/>
        <v>435</v>
      </c>
      <c r="AA730" t="str">
        <f t="shared" si="326"/>
        <v>Yes</v>
      </c>
      <c r="AB730" t="str">
        <f t="shared" si="327"/>
        <v>Yes</v>
      </c>
      <c r="AC730">
        <f t="shared" si="328"/>
        <v>1</v>
      </c>
      <c r="AD730">
        <f t="shared" si="329"/>
        <v>0</v>
      </c>
      <c r="AE730" t="str">
        <f t="shared" si="330"/>
        <v/>
      </c>
      <c r="AG730">
        <f t="shared" si="331"/>
        <v>1</v>
      </c>
      <c r="AH730" t="str">
        <f t="shared" si="332"/>
        <v>Yes</v>
      </c>
      <c r="AI730">
        <f t="shared" si="333"/>
        <v>1</v>
      </c>
      <c r="AJ730">
        <f t="shared" si="334"/>
        <v>1.0007299999999999</v>
      </c>
      <c r="AK730" t="str">
        <f t="shared" si="335"/>
        <v/>
      </c>
      <c r="AL730" t="str">
        <f>IF($A730="","",INDEX(games!$J:$J,ROW())&amp;"")</f>
        <v>https://store.steampowered.com/app/1147560/Skul_The_Hero_Slayer/</v>
      </c>
    </row>
    <row r="731" spans="1:38" x14ac:dyDescent="0.25">
      <c r="A731" t="str">
        <f>IF(TRIM(INDEX(games!$A:$A,ROW()))="","",TRIM(INDEX(games!$A:$A,ROW())))</f>
        <v>Skull Horde</v>
      </c>
      <c r="B731">
        <f>IF(OR($A731="",INDEX(games!$B:$B,ROW())=""),"",INDEX(games!$B:$B,ROW()))</f>
        <v>2026</v>
      </c>
      <c r="C731" t="str">
        <f>IF(OR($A731="",INDEX(games!$C:$C,ROW())=""),"",INDEX(games!$C:$C,ROW()))</f>
        <v>Action</v>
      </c>
      <c r="D731">
        <f t="shared" si="308"/>
        <v>3</v>
      </c>
      <c r="E731">
        <f t="shared" si="309"/>
        <v>1</v>
      </c>
      <c r="F731">
        <f t="shared" si="310"/>
        <v>17</v>
      </c>
      <c r="G731">
        <f t="shared" si="311"/>
        <v>2026</v>
      </c>
      <c r="H731">
        <f t="shared" si="312"/>
        <v>1.391</v>
      </c>
      <c r="I731" t="e">
        <f t="shared" si="313"/>
        <v>#N/A</v>
      </c>
      <c r="J731" t="e">
        <f t="shared" si="314"/>
        <v>#N/A</v>
      </c>
      <c r="K731" t="e">
        <f t="shared" si="315"/>
        <v>#N/A</v>
      </c>
      <c r="L731" t="e">
        <f t="shared" si="316"/>
        <v>#N/A</v>
      </c>
      <c r="M731" t="e">
        <f t="shared" si="317"/>
        <v>#N/A</v>
      </c>
      <c r="N731" t="e">
        <f t="shared" si="318"/>
        <v>#N/A</v>
      </c>
      <c r="O731">
        <f t="shared" si="319"/>
        <v>3.000731</v>
      </c>
      <c r="P731" t="str">
        <f>IF(OR($A731="",INDEX(games!$H:$H,ROW())=""),"",INDEX(games!$H:$H,ROW()))</f>
        <v>Yes</v>
      </c>
      <c r="Q731">
        <f t="shared" si="320"/>
        <v>3.000731</v>
      </c>
      <c r="T731">
        <f t="shared" si="321"/>
        <v>2011</v>
      </c>
      <c r="U731">
        <f t="shared" si="322"/>
        <v>2024</v>
      </c>
      <c r="V731">
        <f t="shared" si="323"/>
        <v>13</v>
      </c>
      <c r="W731" t="str">
        <f>IF(TRIM(INDEX(connections!$A:$A,ROW()))="","",TRIM(INDEX(connections!$A:$A,ROW())))</f>
        <v>The Binding of Isaac</v>
      </c>
      <c r="X731" t="str">
        <f>IF($W731="","",TRIM(INDEX(connections!$B:$B,ROW())))</f>
        <v>Lake of Creatures</v>
      </c>
      <c r="Y731">
        <f t="shared" si="324"/>
        <v>824</v>
      </c>
      <c r="Z731">
        <f t="shared" si="325"/>
        <v>435</v>
      </c>
      <c r="AA731" t="str">
        <f t="shared" si="326"/>
        <v>Yes</v>
      </c>
      <c r="AB731" t="str">
        <f t="shared" si="327"/>
        <v>Yes</v>
      </c>
      <c r="AC731">
        <f t="shared" si="328"/>
        <v>1</v>
      </c>
      <c r="AD731">
        <f t="shared" si="329"/>
        <v>0</v>
      </c>
      <c r="AE731" t="str">
        <f t="shared" si="330"/>
        <v/>
      </c>
      <c r="AG731">
        <f t="shared" si="331"/>
        <v>3</v>
      </c>
      <c r="AH731" t="str">
        <f t="shared" si="332"/>
        <v>Yes</v>
      </c>
      <c r="AI731">
        <f t="shared" si="333"/>
        <v>3</v>
      </c>
      <c r="AJ731">
        <f t="shared" si="334"/>
        <v>3.000731</v>
      </c>
      <c r="AK731" t="str">
        <f t="shared" si="335"/>
        <v/>
      </c>
      <c r="AL731" t="str">
        <f>IF($A731="","",INDEX(games!$J:$J,ROW())&amp;"")</f>
        <v>https://store.steampowered.com/app/3199360/Skull_Horde/</v>
      </c>
    </row>
    <row r="732" spans="1:38" x14ac:dyDescent="0.25">
      <c r="A732" t="str">
        <f>IF(TRIM(INDEX(games!$A:$A,ROW()))="","",TRIM(INDEX(games!$A:$A,ROW())))</f>
        <v>Sky Rogue</v>
      </c>
      <c r="B732">
        <f>IF(OR($A732="",INDEX(games!$B:$B,ROW())=""),"",INDEX(games!$B:$B,ROW()))</f>
        <v>2014</v>
      </c>
      <c r="C732" t="str">
        <f>IF(OR($A732="",INDEX(games!$C:$C,ROW())=""),"",INDEX(games!$C:$C,ROW()))</f>
        <v>Action</v>
      </c>
      <c r="D732">
        <f t="shared" si="308"/>
        <v>1</v>
      </c>
      <c r="E732">
        <f t="shared" si="309"/>
        <v>1</v>
      </c>
      <c r="F732">
        <f t="shared" si="310"/>
        <v>18</v>
      </c>
      <c r="G732">
        <f t="shared" si="311"/>
        <v>2014</v>
      </c>
      <c r="H732">
        <f t="shared" si="312"/>
        <v>1.4139999999999999</v>
      </c>
      <c r="I732" t="e">
        <f t="shared" si="313"/>
        <v>#N/A</v>
      </c>
      <c r="J732" t="e">
        <f t="shared" si="314"/>
        <v>#N/A</v>
      </c>
      <c r="K732" t="e">
        <f t="shared" si="315"/>
        <v>#N/A</v>
      </c>
      <c r="L732" t="e">
        <f t="shared" si="316"/>
        <v>#N/A</v>
      </c>
      <c r="M732" t="e">
        <f t="shared" si="317"/>
        <v>#N/A</v>
      </c>
      <c r="N732" t="e">
        <f t="shared" si="318"/>
        <v>#N/A</v>
      </c>
      <c r="O732">
        <f t="shared" si="319"/>
        <v>1.000732</v>
      </c>
      <c r="P732" t="str">
        <f>IF(OR($A732="",INDEX(games!$H:$H,ROW())=""),"",INDEX(games!$H:$H,ROW()))</f>
        <v>Yes</v>
      </c>
      <c r="Q732">
        <f t="shared" si="320"/>
        <v>1.000732</v>
      </c>
      <c r="T732">
        <f t="shared" si="321"/>
        <v>1994</v>
      </c>
      <c r="U732">
        <f t="shared" si="322"/>
        <v>2006</v>
      </c>
      <c r="V732">
        <f t="shared" si="323"/>
        <v>12</v>
      </c>
      <c r="W732" t="str">
        <f>IF(TRIM(INDEX(connections!$A:$A,ROW()))="","",TRIM(INDEX(connections!$A:$A,ROW())))</f>
        <v>Ancient Domains of Mystery</v>
      </c>
      <c r="X732" t="str">
        <f>IF($W732="","",TRIM(INDEX(connections!$B:$B,ROW())))</f>
        <v>LambdaRogue: The Book of Stars</v>
      </c>
      <c r="Y732">
        <f t="shared" si="324"/>
        <v>24</v>
      </c>
      <c r="Z732">
        <f t="shared" si="325"/>
        <v>436</v>
      </c>
      <c r="AA732" t="str">
        <f t="shared" si="326"/>
        <v>Yes</v>
      </c>
      <c r="AB732" t="str">
        <f t="shared" si="327"/>
        <v>Yes</v>
      </c>
      <c r="AC732">
        <f t="shared" si="328"/>
        <v>1</v>
      </c>
      <c r="AD732">
        <f t="shared" si="329"/>
        <v>0</v>
      </c>
      <c r="AE732" t="str">
        <f t="shared" si="330"/>
        <v/>
      </c>
      <c r="AG732">
        <f t="shared" si="331"/>
        <v>1</v>
      </c>
      <c r="AH732" t="str">
        <f t="shared" si="332"/>
        <v>Yes</v>
      </c>
      <c r="AI732">
        <f t="shared" si="333"/>
        <v>1</v>
      </c>
      <c r="AJ732">
        <f t="shared" si="334"/>
        <v>1.000732</v>
      </c>
      <c r="AK732" t="str">
        <f t="shared" si="335"/>
        <v/>
      </c>
      <c r="AL732" t="str">
        <f>IF($A732="","",INDEX(games!$J:$J,ROW())&amp;"")</f>
        <v>https://store.steampowered.com/app/381020/Sky_Rogue/</v>
      </c>
    </row>
    <row r="733" spans="1:38" x14ac:dyDescent="0.25">
      <c r="A733" t="str">
        <f>IF(TRIM(INDEX(games!$A:$A,ROW()))="","",TRIM(INDEX(games!$A:$A,ROW())))</f>
        <v>Sky's The Limit MAH-JONG</v>
      </c>
      <c r="B733">
        <f>IF(OR($A733="",INDEX(games!$B:$B,ROW())=""),"",INDEX(games!$B:$B,ROW()))</f>
        <v>2024</v>
      </c>
      <c r="C733" t="str">
        <f>IF(OR($A733="",INDEX(games!$C:$C,ROW())=""),"",INDEX(games!$C:$C,ROW()))</f>
        <v>Deckbuilder</v>
      </c>
      <c r="D733">
        <f t="shared" si="308"/>
        <v>1</v>
      </c>
      <c r="E733">
        <f t="shared" si="309"/>
        <v>3</v>
      </c>
      <c r="F733">
        <f t="shared" si="310"/>
        <v>19</v>
      </c>
      <c r="G733" t="e">
        <f t="shared" si="311"/>
        <v>#N/A</v>
      </c>
      <c r="H733" t="e">
        <f t="shared" si="312"/>
        <v>#N/A</v>
      </c>
      <c r="I733" t="e">
        <f t="shared" si="313"/>
        <v>#N/A</v>
      </c>
      <c r="J733" t="e">
        <f t="shared" si="314"/>
        <v>#N/A</v>
      </c>
      <c r="K733">
        <f t="shared" si="315"/>
        <v>2024</v>
      </c>
      <c r="L733">
        <f t="shared" si="316"/>
        <v>3.4369999999999998</v>
      </c>
      <c r="M733" t="e">
        <f t="shared" si="317"/>
        <v>#N/A</v>
      </c>
      <c r="N733" t="e">
        <f t="shared" si="318"/>
        <v>#N/A</v>
      </c>
      <c r="O733">
        <f t="shared" si="319"/>
        <v>1.0007330000000001</v>
      </c>
      <c r="P733" t="str">
        <f>IF(OR($A733="",INDEX(games!$H:$H,ROW())=""),"",INDEX(games!$H:$H,ROW()))</f>
        <v>Yes</v>
      </c>
      <c r="Q733">
        <f t="shared" si="320"/>
        <v>1.0007330000000001</v>
      </c>
      <c r="T733">
        <f t="shared" si="321"/>
        <v>1990</v>
      </c>
      <c r="U733">
        <f t="shared" si="322"/>
        <v>2006</v>
      </c>
      <c r="V733">
        <f t="shared" si="323"/>
        <v>16</v>
      </c>
      <c r="W733" t="str">
        <f>IF(TRIM(INDEX(connections!$A:$A,ROW()))="","",TRIM(INDEX(connections!$A:$A,ROW())))</f>
        <v>Angband</v>
      </c>
      <c r="X733" t="str">
        <f>IF($W733="","",TRIM(INDEX(connections!$B:$B,ROW())))</f>
        <v>LambdaRogue: The Book of Stars</v>
      </c>
      <c r="Y733">
        <f t="shared" si="324"/>
        <v>25</v>
      </c>
      <c r="Z733">
        <f t="shared" si="325"/>
        <v>436</v>
      </c>
      <c r="AA733" t="str">
        <f t="shared" si="326"/>
        <v>Yes</v>
      </c>
      <c r="AB733" t="str">
        <f t="shared" si="327"/>
        <v>Yes</v>
      </c>
      <c r="AC733">
        <f t="shared" si="328"/>
        <v>1</v>
      </c>
      <c r="AD733">
        <f t="shared" si="329"/>
        <v>0</v>
      </c>
      <c r="AE733" t="str">
        <f t="shared" si="330"/>
        <v/>
      </c>
      <c r="AG733">
        <f t="shared" si="331"/>
        <v>1</v>
      </c>
      <c r="AH733" t="str">
        <f t="shared" si="332"/>
        <v>Yes</v>
      </c>
      <c r="AI733">
        <f t="shared" si="333"/>
        <v>1</v>
      </c>
      <c r="AJ733">
        <f t="shared" si="334"/>
        <v>1.0007330000000001</v>
      </c>
      <c r="AK733" t="str">
        <f t="shared" si="335"/>
        <v/>
      </c>
      <c r="AL733" t="str">
        <f>IF($A733="","",INDEX(games!$J:$J,ROW())&amp;"")</f>
        <v>https://store.steampowered.com/app/3085620/Skys_The_Limit_MAHJONG/</v>
      </c>
    </row>
    <row r="734" spans="1:38" x14ac:dyDescent="0.25">
      <c r="A734" t="str">
        <f>IF(TRIM(INDEX(games!$A:$A,ROW()))="","",TRIM(INDEX(games!$A:$A,ROW())))</f>
        <v>Slash'EM</v>
      </c>
      <c r="B734">
        <f>IF(OR($A734="",INDEX(games!$B:$B,ROW())=""),"",INDEX(games!$B:$B,ROW()))</f>
        <v>2006</v>
      </c>
      <c r="C734" t="str">
        <f>IF(OR($A734="",INDEX(games!$C:$C,ROW())=""),"",INDEX(games!$C:$C,ROW()))</f>
        <v>Traditional</v>
      </c>
      <c r="D734">
        <f t="shared" si="308"/>
        <v>2</v>
      </c>
      <c r="E734">
        <f t="shared" si="309"/>
        <v>4</v>
      </c>
      <c r="F734">
        <f t="shared" si="310"/>
        <v>20</v>
      </c>
      <c r="G734" t="e">
        <f t="shared" si="311"/>
        <v>#N/A</v>
      </c>
      <c r="H734" t="e">
        <f t="shared" si="312"/>
        <v>#N/A</v>
      </c>
      <c r="I734" t="e">
        <f t="shared" si="313"/>
        <v>#N/A</v>
      </c>
      <c r="J734" t="e">
        <f t="shared" si="314"/>
        <v>#N/A</v>
      </c>
      <c r="K734" t="e">
        <f t="shared" si="315"/>
        <v>#N/A</v>
      </c>
      <c r="L734" t="e">
        <f t="shared" si="316"/>
        <v>#N/A</v>
      </c>
      <c r="M734">
        <f t="shared" si="317"/>
        <v>2006</v>
      </c>
      <c r="N734">
        <f t="shared" si="318"/>
        <v>4.46</v>
      </c>
      <c r="O734">
        <f t="shared" si="319"/>
        <v>2.000734</v>
      </c>
      <c r="P734" t="str">
        <f>IF(OR($A734="",INDEX(games!$H:$H,ROW())=""),"",INDEX(games!$H:$H,ROW()))</f>
        <v>Yes</v>
      </c>
      <c r="Q734">
        <f t="shared" si="320"/>
        <v>2.000734</v>
      </c>
      <c r="T734">
        <f t="shared" si="321"/>
        <v>1996</v>
      </c>
      <c r="U734">
        <f t="shared" si="322"/>
        <v>2006</v>
      </c>
      <c r="V734">
        <f t="shared" si="323"/>
        <v>10</v>
      </c>
      <c r="W734" t="str">
        <f>IF(TRIM(INDEX(connections!$A:$A,ROW()))="","",TRIM(INDEX(connections!$A:$A,ROW())))</f>
        <v>Diablo</v>
      </c>
      <c r="X734" t="str">
        <f>IF($W734="","",TRIM(INDEX(connections!$B:$B,ROW())))</f>
        <v>LambdaRogue: The Book of Stars</v>
      </c>
      <c r="Y734">
        <f t="shared" si="324"/>
        <v>217</v>
      </c>
      <c r="Z734">
        <f t="shared" si="325"/>
        <v>436</v>
      </c>
      <c r="AA734" t="str">
        <f t="shared" si="326"/>
        <v>Yes</v>
      </c>
      <c r="AB734" t="str">
        <f t="shared" si="327"/>
        <v>Yes</v>
      </c>
      <c r="AC734">
        <f t="shared" si="328"/>
        <v>1</v>
      </c>
      <c r="AD734">
        <f t="shared" si="329"/>
        <v>1</v>
      </c>
      <c r="AE734" t="str">
        <f t="shared" si="330"/>
        <v/>
      </c>
      <c r="AG734">
        <f t="shared" si="331"/>
        <v>2</v>
      </c>
      <c r="AH734" t="str">
        <f t="shared" si="332"/>
        <v>Yes</v>
      </c>
      <c r="AI734">
        <f t="shared" si="333"/>
        <v>2</v>
      </c>
      <c r="AJ734">
        <f t="shared" si="334"/>
        <v>2.000734</v>
      </c>
      <c r="AK734" t="str">
        <f t="shared" si="335"/>
        <v/>
      </c>
      <c r="AL734" t="str">
        <f>IF($A734="","",INDEX(games!$J:$J,ROW())&amp;"")</f>
        <v/>
      </c>
    </row>
    <row r="735" spans="1:38" x14ac:dyDescent="0.25">
      <c r="A735" t="str">
        <f>IF(TRIM(INDEX(games!$A:$A,ROW()))="","",TRIM(INDEX(games!$A:$A,ROW())))</f>
        <v>Slasher's Keep</v>
      </c>
      <c r="B735">
        <f>IF(OR($A735="",INDEX(games!$B:$B,ROW())=""),"",INDEX(games!$B:$B,ROW()))</f>
        <v>2018</v>
      </c>
      <c r="C735" t="str">
        <f>IF(OR($A735="",INDEX(games!$C:$C,ROW())=""),"",INDEX(games!$C:$C,ROW()))</f>
        <v>Action</v>
      </c>
      <c r="D735">
        <f t="shared" si="308"/>
        <v>0</v>
      </c>
      <c r="E735">
        <f t="shared" si="309"/>
        <v>1</v>
      </c>
      <c r="F735">
        <f t="shared" si="310"/>
        <v>21</v>
      </c>
      <c r="G735">
        <f t="shared" si="311"/>
        <v>2018</v>
      </c>
      <c r="H735">
        <f t="shared" si="312"/>
        <v>1.4830000000000001</v>
      </c>
      <c r="I735" t="e">
        <f t="shared" si="313"/>
        <v>#N/A</v>
      </c>
      <c r="J735" t="e">
        <f t="shared" si="314"/>
        <v>#N/A</v>
      </c>
      <c r="K735" t="e">
        <f t="shared" si="315"/>
        <v>#N/A</v>
      </c>
      <c r="L735" t="e">
        <f t="shared" si="316"/>
        <v>#N/A</v>
      </c>
      <c r="M735" t="e">
        <f t="shared" si="317"/>
        <v>#N/A</v>
      </c>
      <c r="N735" t="e">
        <f t="shared" si="318"/>
        <v>#N/A</v>
      </c>
      <c r="O735">
        <f t="shared" si="319"/>
        <v>7.3499999999999998E-4</v>
      </c>
      <c r="P735" t="str">
        <f>IF(OR($A735="",INDEX(games!$H:$H,ROW())=""),"",INDEX(games!$H:$H,ROW()))</f>
        <v>Yes</v>
      </c>
      <c r="Q735">
        <f t="shared" si="320"/>
        <v>7.3499999999999998E-4</v>
      </c>
      <c r="T735">
        <f t="shared" si="321"/>
        <v>1983</v>
      </c>
      <c r="U735">
        <f t="shared" si="322"/>
        <v>2006</v>
      </c>
      <c r="V735">
        <f t="shared" si="323"/>
        <v>23</v>
      </c>
      <c r="W735" t="str">
        <f>IF(TRIM(INDEX(connections!$A:$A,ROW()))="","",TRIM(INDEX(connections!$A:$A,ROW())))</f>
        <v>Moria</v>
      </c>
      <c r="X735" t="str">
        <f>IF($W735="","",TRIM(INDEX(connections!$B:$B,ROW())))</f>
        <v>LambdaRogue: The Book of Stars</v>
      </c>
      <c r="Y735">
        <f t="shared" si="324"/>
        <v>510</v>
      </c>
      <c r="Z735">
        <f t="shared" si="325"/>
        <v>436</v>
      </c>
      <c r="AA735" t="str">
        <f t="shared" si="326"/>
        <v>Yes</v>
      </c>
      <c r="AB735" t="str">
        <f t="shared" si="327"/>
        <v>Yes</v>
      </c>
      <c r="AC735">
        <f t="shared" si="328"/>
        <v>1</v>
      </c>
      <c r="AD735">
        <f t="shared" si="329"/>
        <v>0</v>
      </c>
      <c r="AE735" t="str">
        <f t="shared" si="330"/>
        <v/>
      </c>
      <c r="AG735">
        <f t="shared" si="331"/>
        <v>0</v>
      </c>
      <c r="AH735" t="str">
        <f t="shared" si="332"/>
        <v/>
      </c>
      <c r="AI735" t="str">
        <f t="shared" si="333"/>
        <v/>
      </c>
      <c r="AJ735" t="str">
        <f t="shared" si="334"/>
        <v/>
      </c>
      <c r="AK735" t="str">
        <f t="shared" si="335"/>
        <v/>
      </c>
      <c r="AL735" t="str">
        <f>IF($A735="","",INDEX(games!$J:$J,ROW())&amp;"")</f>
        <v>https://store.steampowered.com/app/598060/Slashers_Keep/</v>
      </c>
    </row>
    <row r="736" spans="1:38" x14ac:dyDescent="0.25">
      <c r="A736" t="str">
        <f>IF(TRIM(INDEX(games!$A:$A,ROW()))="","",TRIM(INDEX(games!$A:$A,ROW())))</f>
        <v>Slay the Spire</v>
      </c>
      <c r="B736">
        <f>IF(OR($A736="",INDEX(games!$B:$B,ROW())=""),"",INDEX(games!$B:$B,ROW()))</f>
        <v>2017</v>
      </c>
      <c r="C736" t="str">
        <f>IF(OR($A736="",INDEX(games!$C:$C,ROW())=""),"",INDEX(games!$C:$C,ROW()))</f>
        <v>Deckbuilder</v>
      </c>
      <c r="D736">
        <f t="shared" si="308"/>
        <v>166</v>
      </c>
      <c r="E736">
        <f t="shared" si="309"/>
        <v>3</v>
      </c>
      <c r="F736">
        <f t="shared" si="310"/>
        <v>22</v>
      </c>
      <c r="G736" t="e">
        <f t="shared" si="311"/>
        <v>#N/A</v>
      </c>
      <c r="H736" t="e">
        <f t="shared" si="312"/>
        <v>#N/A</v>
      </c>
      <c r="I736" t="e">
        <f t="shared" si="313"/>
        <v>#N/A</v>
      </c>
      <c r="J736" t="e">
        <f t="shared" si="314"/>
        <v>#N/A</v>
      </c>
      <c r="K736">
        <f t="shared" si="315"/>
        <v>2017</v>
      </c>
      <c r="L736">
        <f t="shared" si="316"/>
        <v>3.5060000000000002</v>
      </c>
      <c r="M736" t="e">
        <f t="shared" si="317"/>
        <v>#N/A</v>
      </c>
      <c r="N736" t="e">
        <f t="shared" si="318"/>
        <v>#N/A</v>
      </c>
      <c r="O736">
        <f t="shared" si="319"/>
        <v>166.00073599999999</v>
      </c>
      <c r="P736" t="str">
        <f>IF(OR($A736="",INDEX(games!$H:$H,ROW())=""),"",INDEX(games!$H:$H,ROW()))</f>
        <v>Yes</v>
      </c>
      <c r="Q736">
        <f t="shared" si="320"/>
        <v>166.00073599999999</v>
      </c>
      <c r="T736">
        <f t="shared" si="321"/>
        <v>1987</v>
      </c>
      <c r="U736">
        <f t="shared" si="322"/>
        <v>2006</v>
      </c>
      <c r="V736">
        <f t="shared" si="323"/>
        <v>19</v>
      </c>
      <c r="W736" t="str">
        <f>IF(TRIM(INDEX(connections!$A:$A,ROW()))="","",TRIM(INDEX(connections!$A:$A,ROW())))</f>
        <v>NetHack</v>
      </c>
      <c r="X736" t="str">
        <f>IF($W736="","",TRIM(INDEX(connections!$B:$B,ROW())))</f>
        <v>LambdaRogue: The Book of Stars</v>
      </c>
      <c r="Y736">
        <f t="shared" si="324"/>
        <v>532</v>
      </c>
      <c r="Z736">
        <f t="shared" si="325"/>
        <v>436</v>
      </c>
      <c r="AA736" t="str">
        <f t="shared" si="326"/>
        <v>Yes</v>
      </c>
      <c r="AB736" t="str">
        <f t="shared" si="327"/>
        <v>Yes</v>
      </c>
      <c r="AC736">
        <f t="shared" si="328"/>
        <v>1</v>
      </c>
      <c r="AD736">
        <f t="shared" si="329"/>
        <v>0</v>
      </c>
      <c r="AE736" t="str">
        <f t="shared" si="330"/>
        <v/>
      </c>
      <c r="AG736">
        <f t="shared" si="331"/>
        <v>103</v>
      </c>
      <c r="AH736" t="str">
        <f t="shared" si="332"/>
        <v>Yes</v>
      </c>
      <c r="AI736">
        <f t="shared" si="333"/>
        <v>103</v>
      </c>
      <c r="AJ736">
        <f t="shared" si="334"/>
        <v>103.000736</v>
      </c>
      <c r="AK736" t="str">
        <f t="shared" si="335"/>
        <v/>
      </c>
      <c r="AL736" t="str">
        <f>IF($A736="","",INDEX(games!$J:$J,ROW())&amp;"")</f>
        <v>https://store.steampowered.com/app/646570/Slay_the_Spire/</v>
      </c>
    </row>
    <row r="737" spans="1:38" x14ac:dyDescent="0.25">
      <c r="A737" t="str">
        <f>IF(TRIM(INDEX(games!$A:$A,ROW()))="","",TRIM(INDEX(games!$A:$A,ROW())))</f>
        <v>Slay the Spire 2</v>
      </c>
      <c r="B737">
        <f>IF(OR($A737="",INDEX(games!$B:$B,ROW())=""),"",INDEX(games!$B:$B,ROW()))</f>
        <v>2026</v>
      </c>
      <c r="C737" t="str">
        <f>IF(OR($A737="",INDEX(games!$C:$C,ROW())=""),"",INDEX(games!$C:$C,ROW()))</f>
        <v>Deckbuilder</v>
      </c>
      <c r="D737">
        <f t="shared" si="308"/>
        <v>1</v>
      </c>
      <c r="E737">
        <f t="shared" si="309"/>
        <v>3</v>
      </c>
      <c r="F737">
        <f t="shared" si="310"/>
        <v>23</v>
      </c>
      <c r="G737" t="e">
        <f t="shared" si="311"/>
        <v>#N/A</v>
      </c>
      <c r="H737" t="e">
        <f t="shared" si="312"/>
        <v>#N/A</v>
      </c>
      <c r="I737" t="e">
        <f t="shared" si="313"/>
        <v>#N/A</v>
      </c>
      <c r="J737" t="e">
        <f t="shared" si="314"/>
        <v>#N/A</v>
      </c>
      <c r="K737">
        <f t="shared" si="315"/>
        <v>2026</v>
      </c>
      <c r="L737">
        <f t="shared" si="316"/>
        <v>3.5289999999999999</v>
      </c>
      <c r="M737" t="e">
        <f t="shared" si="317"/>
        <v>#N/A</v>
      </c>
      <c r="N737" t="e">
        <f t="shared" si="318"/>
        <v>#N/A</v>
      </c>
      <c r="O737">
        <f t="shared" si="319"/>
        <v>1.000737</v>
      </c>
      <c r="P737" t="str">
        <f>IF(OR($A737="",INDEX(games!$H:$H,ROW())=""),"",INDEX(games!$H:$H,ROW()))</f>
        <v>Yes</v>
      </c>
      <c r="Q737">
        <f t="shared" si="320"/>
        <v>1.000737</v>
      </c>
      <c r="T737">
        <f t="shared" si="321"/>
        <v>1980</v>
      </c>
      <c r="U737">
        <f t="shared" si="322"/>
        <v>1986</v>
      </c>
      <c r="V737">
        <f t="shared" si="323"/>
        <v>6</v>
      </c>
      <c r="W737" t="str">
        <f>IF(TRIM(INDEX(connections!$A:$A,ROW()))="","",TRIM(INDEX(connections!$A:$A,ROW())))</f>
        <v>Rogue</v>
      </c>
      <c r="X737" t="str">
        <f>IF($W737="","",TRIM(INDEX(connections!$B:$B,ROW())))</f>
        <v>Larn</v>
      </c>
      <c r="Y737">
        <f t="shared" si="324"/>
        <v>659</v>
      </c>
      <c r="Z737">
        <f t="shared" si="325"/>
        <v>437</v>
      </c>
      <c r="AA737" t="str">
        <f t="shared" si="326"/>
        <v>Yes</v>
      </c>
      <c r="AB737" t="str">
        <f t="shared" si="327"/>
        <v>Yes</v>
      </c>
      <c r="AC737">
        <f t="shared" si="328"/>
        <v>1</v>
      </c>
      <c r="AD737">
        <f t="shared" si="329"/>
        <v>0</v>
      </c>
      <c r="AE737" t="str">
        <f t="shared" si="330"/>
        <v/>
      </c>
      <c r="AG737">
        <f t="shared" si="331"/>
        <v>1</v>
      </c>
      <c r="AH737" t="str">
        <f t="shared" si="332"/>
        <v>Yes</v>
      </c>
      <c r="AI737">
        <f t="shared" si="333"/>
        <v>1</v>
      </c>
      <c r="AJ737">
        <f t="shared" si="334"/>
        <v>1.000737</v>
      </c>
      <c r="AK737" t="str">
        <f t="shared" si="335"/>
        <v/>
      </c>
      <c r="AL737" t="str">
        <f>IF($A737="","",INDEX(games!$J:$J,ROW())&amp;"")</f>
        <v>https://store.steampowered.com/app/2868840/Slay_the_Spire_2/</v>
      </c>
    </row>
    <row r="738" spans="1:38" x14ac:dyDescent="0.25">
      <c r="A738" t="str">
        <f>IF(TRIM(INDEX(games!$A:$A,ROW()))="","",TRIM(INDEX(games!$A:$A,ROW())))</f>
        <v>Slayblade</v>
      </c>
      <c r="B738">
        <f>IF(OR($A738="",INDEX(games!$B:$B,ROW())=""),"",INDEX(games!$B:$B,ROW()))</f>
        <v>2026</v>
      </c>
      <c r="C738" t="str">
        <f>IF(OR($A738="",INDEX(games!$C:$C,ROW())=""),"",INDEX(games!$C:$C,ROW()))</f>
        <v>Action</v>
      </c>
      <c r="D738">
        <f t="shared" si="308"/>
        <v>0</v>
      </c>
      <c r="E738">
        <f t="shared" si="309"/>
        <v>1</v>
      </c>
      <c r="F738">
        <f t="shared" si="310"/>
        <v>24</v>
      </c>
      <c r="G738">
        <f t="shared" si="311"/>
        <v>2026</v>
      </c>
      <c r="H738">
        <f t="shared" si="312"/>
        <v>1.552</v>
      </c>
      <c r="I738" t="e">
        <f t="shared" si="313"/>
        <v>#N/A</v>
      </c>
      <c r="J738" t="e">
        <f t="shared" si="314"/>
        <v>#N/A</v>
      </c>
      <c r="K738" t="e">
        <f t="shared" si="315"/>
        <v>#N/A</v>
      </c>
      <c r="L738" t="e">
        <f t="shared" si="316"/>
        <v>#N/A</v>
      </c>
      <c r="M738" t="e">
        <f t="shared" si="317"/>
        <v>#N/A</v>
      </c>
      <c r="N738" t="e">
        <f t="shared" si="318"/>
        <v>#N/A</v>
      </c>
      <c r="O738">
        <f t="shared" si="319"/>
        <v>7.3800000000000005E-4</v>
      </c>
      <c r="P738" t="str">
        <f>IF(OR($A738="",INDEX(games!$H:$H,ROW())=""),"",INDEX(games!$H:$H,ROW()))</f>
        <v>Yes</v>
      </c>
      <c r="Q738">
        <f t="shared" si="320"/>
        <v>7.3800000000000005E-4</v>
      </c>
      <c r="T738">
        <f t="shared" si="321"/>
        <v>1980</v>
      </c>
      <c r="U738">
        <f t="shared" si="322"/>
        <v>2013</v>
      </c>
      <c r="V738">
        <f t="shared" si="323"/>
        <v>33</v>
      </c>
      <c r="W738" t="str">
        <f>IF(TRIM(INDEX(connections!$A:$A,ROW()))="","",TRIM(INDEX(connections!$A:$A,ROW())))</f>
        <v>Rogue</v>
      </c>
      <c r="X738" t="str">
        <f>IF($W738="","",TRIM(INDEX(connections!$B:$B,ROW())))</f>
        <v>Legend of Dungeon</v>
      </c>
      <c r="Y738">
        <f t="shared" si="324"/>
        <v>659</v>
      </c>
      <c r="Z738">
        <f t="shared" si="325"/>
        <v>438</v>
      </c>
      <c r="AA738" t="str">
        <f t="shared" si="326"/>
        <v>Yes</v>
      </c>
      <c r="AB738" t="str">
        <f t="shared" si="327"/>
        <v/>
      </c>
      <c r="AC738" t="str">
        <f t="shared" si="328"/>
        <v/>
      </c>
      <c r="AD738">
        <f t="shared" si="329"/>
        <v>1</v>
      </c>
      <c r="AE738" t="str">
        <f t="shared" si="330"/>
        <v/>
      </c>
      <c r="AG738">
        <f t="shared" si="331"/>
        <v>0</v>
      </c>
      <c r="AH738" t="str">
        <f t="shared" si="332"/>
        <v/>
      </c>
      <c r="AI738" t="str">
        <f t="shared" si="333"/>
        <v/>
      </c>
      <c r="AJ738" t="str">
        <f t="shared" si="334"/>
        <v/>
      </c>
      <c r="AK738" t="str">
        <f t="shared" si="335"/>
        <v/>
      </c>
      <c r="AL738" t="str">
        <f>IF($A738="","",INDEX(games!$J:$J,ROW())&amp;"")</f>
        <v>https://store.steampowered.com/app/4117730/Slayblade/</v>
      </c>
    </row>
    <row r="739" spans="1:38" x14ac:dyDescent="0.25">
      <c r="A739" t="str">
        <f>IF(TRIM(INDEX(games!$A:$A,ROW()))="","",TRIM(INDEX(games!$A:$A,ROW())))</f>
        <v>Slice &amp; Dice</v>
      </c>
      <c r="B739">
        <f>IF(OR($A739="",INDEX(games!$B:$B,ROW())=""),"",INDEX(games!$B:$B,ROW()))</f>
        <v>2018</v>
      </c>
      <c r="C739" t="str">
        <f>IF(OR($A739="",INDEX(games!$C:$C,ROW())=""),"",INDEX(games!$C:$C,ROW()))</f>
        <v>Strategy</v>
      </c>
      <c r="D739">
        <f t="shared" si="308"/>
        <v>5</v>
      </c>
      <c r="E739">
        <f t="shared" si="309"/>
        <v>2</v>
      </c>
      <c r="F739">
        <f t="shared" si="310"/>
        <v>25</v>
      </c>
      <c r="G739" t="e">
        <f t="shared" si="311"/>
        <v>#N/A</v>
      </c>
      <c r="H739" t="e">
        <f t="shared" si="312"/>
        <v>#N/A</v>
      </c>
      <c r="I739">
        <f t="shared" si="313"/>
        <v>2018</v>
      </c>
      <c r="J739">
        <f t="shared" si="314"/>
        <v>2.5750000000000002</v>
      </c>
      <c r="K739" t="e">
        <f t="shared" si="315"/>
        <v>#N/A</v>
      </c>
      <c r="L739" t="e">
        <f t="shared" si="316"/>
        <v>#N/A</v>
      </c>
      <c r="M739" t="e">
        <f t="shared" si="317"/>
        <v>#N/A</v>
      </c>
      <c r="N739" t="e">
        <f t="shared" si="318"/>
        <v>#N/A</v>
      </c>
      <c r="O739">
        <f t="shared" si="319"/>
        <v>5.0007390000000003</v>
      </c>
      <c r="P739" t="str">
        <f>IF(OR($A739="",INDEX(games!$H:$H,ROW())=""),"",INDEX(games!$H:$H,ROW()))</f>
        <v>Yes</v>
      </c>
      <c r="Q739">
        <f t="shared" si="320"/>
        <v>5.0007390000000003</v>
      </c>
      <c r="T739">
        <f t="shared" si="321"/>
        <v>2017</v>
      </c>
      <c r="U739">
        <f t="shared" si="322"/>
        <v>2019</v>
      </c>
      <c r="V739">
        <f t="shared" si="323"/>
        <v>2</v>
      </c>
      <c r="W739" t="str">
        <f>IF(TRIM(INDEX(connections!$A:$A,ROW()))="","",TRIM(INDEX(connections!$A:$A,ROW())))</f>
        <v>Battle Brothers</v>
      </c>
      <c r="X739" t="str">
        <f>IF($W739="","",TRIM(INDEX(connections!$B:$B,ROW())))</f>
        <v>Legend of Keepers: Career of a Dungeon Manager</v>
      </c>
      <c r="Y739">
        <f t="shared" si="324"/>
        <v>65</v>
      </c>
      <c r="Z739">
        <f t="shared" si="325"/>
        <v>439</v>
      </c>
      <c r="AA739" t="str">
        <f t="shared" si="326"/>
        <v>Yes</v>
      </c>
      <c r="AB739" t="str">
        <f t="shared" si="327"/>
        <v>Yes</v>
      </c>
      <c r="AC739">
        <f t="shared" si="328"/>
        <v>1</v>
      </c>
      <c r="AD739">
        <f t="shared" si="329"/>
        <v>0</v>
      </c>
      <c r="AE739" t="str">
        <f t="shared" si="330"/>
        <v/>
      </c>
      <c r="AG739">
        <f t="shared" si="331"/>
        <v>3</v>
      </c>
      <c r="AH739" t="str">
        <f t="shared" si="332"/>
        <v>Yes</v>
      </c>
      <c r="AI739">
        <f t="shared" si="333"/>
        <v>3</v>
      </c>
      <c r="AJ739">
        <f t="shared" si="334"/>
        <v>3.0007389999999998</v>
      </c>
      <c r="AK739" t="str">
        <f t="shared" si="335"/>
        <v/>
      </c>
      <c r="AL739" t="str">
        <f>IF($A739="","",INDEX(games!$J:$J,ROW())&amp;"")</f>
        <v>https://store.steampowered.com/app/1775490/Slice__Dice/</v>
      </c>
    </row>
    <row r="740" spans="1:38" x14ac:dyDescent="0.25">
      <c r="A740" t="str">
        <f>IF(TRIM(INDEX(games!$A:$A,ROW()))="","",TRIM(INDEX(games!$A:$A,ROW())))</f>
        <v>Slime 3k: Demake</v>
      </c>
      <c r="B740">
        <f>IF(OR($A740="",INDEX(games!$B:$B,ROW())=""),"",INDEX(games!$B:$B,ROW()))</f>
        <v>2024</v>
      </c>
      <c r="C740" t="str">
        <f>IF(OR($A740="",INDEX(games!$C:$C,ROW())=""),"",INDEX(games!$C:$C,ROW()))</f>
        <v>Action</v>
      </c>
      <c r="D740">
        <f t="shared" si="308"/>
        <v>1</v>
      </c>
      <c r="E740">
        <f t="shared" si="309"/>
        <v>1</v>
      </c>
      <c r="F740">
        <f t="shared" si="310"/>
        <v>26</v>
      </c>
      <c r="G740">
        <f t="shared" si="311"/>
        <v>2024</v>
      </c>
      <c r="H740">
        <f t="shared" si="312"/>
        <v>1.5979999999999999</v>
      </c>
      <c r="I740" t="e">
        <f t="shared" si="313"/>
        <v>#N/A</v>
      </c>
      <c r="J740" t="e">
        <f t="shared" si="314"/>
        <v>#N/A</v>
      </c>
      <c r="K740" t="e">
        <f t="shared" si="315"/>
        <v>#N/A</v>
      </c>
      <c r="L740" t="e">
        <f t="shared" si="316"/>
        <v>#N/A</v>
      </c>
      <c r="M740" t="e">
        <f t="shared" si="317"/>
        <v>#N/A</v>
      </c>
      <c r="N740" t="e">
        <f t="shared" si="318"/>
        <v>#N/A</v>
      </c>
      <c r="O740">
        <f t="shared" si="319"/>
        <v>1.00074</v>
      </c>
      <c r="P740" t="str">
        <f>IF(OR($A740="",INDEX(games!$H:$H,ROW())=""),"",INDEX(games!$H:$H,ROW()))</f>
        <v>Yes</v>
      </c>
      <c r="Q740">
        <f t="shared" si="320"/>
        <v>1.00074</v>
      </c>
      <c r="T740">
        <f t="shared" si="321"/>
        <v>2015</v>
      </c>
      <c r="U740">
        <f t="shared" si="322"/>
        <v>2019</v>
      </c>
      <c r="V740">
        <f t="shared" si="323"/>
        <v>4</v>
      </c>
      <c r="W740" t="str">
        <f>IF(TRIM(INDEX(connections!$A:$A,ROW()))="","",TRIM(INDEX(connections!$A:$A,ROW())))</f>
        <v>Darkest Dungeon</v>
      </c>
      <c r="X740" t="str">
        <f>IF($W740="","",TRIM(INDEX(connections!$B:$B,ROW())))</f>
        <v>Legend of Keepers: Career of a Dungeon Manager</v>
      </c>
      <c r="Y740">
        <f t="shared" si="324"/>
        <v>184</v>
      </c>
      <c r="Z740">
        <f t="shared" si="325"/>
        <v>439</v>
      </c>
      <c r="AA740" t="str">
        <f t="shared" si="326"/>
        <v>Yes</v>
      </c>
      <c r="AB740" t="str">
        <f t="shared" si="327"/>
        <v>Yes</v>
      </c>
      <c r="AC740">
        <f t="shared" si="328"/>
        <v>1</v>
      </c>
      <c r="AD740">
        <f t="shared" si="329"/>
        <v>0</v>
      </c>
      <c r="AE740" t="str">
        <f t="shared" si="330"/>
        <v/>
      </c>
      <c r="AG740">
        <f t="shared" si="331"/>
        <v>1</v>
      </c>
      <c r="AH740" t="str">
        <f t="shared" si="332"/>
        <v>Yes</v>
      </c>
      <c r="AI740">
        <f t="shared" si="333"/>
        <v>1</v>
      </c>
      <c r="AJ740">
        <f t="shared" si="334"/>
        <v>1.00074</v>
      </c>
      <c r="AK740" t="str">
        <f t="shared" si="335"/>
        <v/>
      </c>
      <c r="AL740" t="str">
        <f>IF($A740="","",INDEX(games!$J:$J,ROW())&amp;"")</f>
        <v/>
      </c>
    </row>
    <row r="741" spans="1:38" x14ac:dyDescent="0.25">
      <c r="A741" t="str">
        <f>IF(TRIM(INDEX(games!$A:$A,ROW()))="","",TRIM(INDEX(games!$A:$A,ROW())))</f>
        <v>Slime 3K: Rise Against Despot</v>
      </c>
      <c r="B741">
        <f>IF(OR($A741="",INDEX(games!$B:$B,ROW())=""),"",INDEX(games!$B:$B,ROW()))</f>
        <v>2023</v>
      </c>
      <c r="C741" t="str">
        <f>IF(OR($A741="",INDEX(games!$C:$C,ROW())=""),"",INDEX(games!$C:$C,ROW()))</f>
        <v>Action</v>
      </c>
      <c r="D741">
        <f t="shared" si="308"/>
        <v>9</v>
      </c>
      <c r="E741">
        <f t="shared" si="309"/>
        <v>1</v>
      </c>
      <c r="F741">
        <f t="shared" si="310"/>
        <v>27</v>
      </c>
      <c r="G741">
        <f t="shared" si="311"/>
        <v>2023</v>
      </c>
      <c r="H741">
        <f t="shared" si="312"/>
        <v>1.621</v>
      </c>
      <c r="I741" t="e">
        <f t="shared" si="313"/>
        <v>#N/A</v>
      </c>
      <c r="J741" t="e">
        <f t="shared" si="314"/>
        <v>#N/A</v>
      </c>
      <c r="K741" t="e">
        <f t="shared" si="315"/>
        <v>#N/A</v>
      </c>
      <c r="L741" t="e">
        <f t="shared" si="316"/>
        <v>#N/A</v>
      </c>
      <c r="M741" t="e">
        <f t="shared" si="317"/>
        <v>#N/A</v>
      </c>
      <c r="N741" t="e">
        <f t="shared" si="318"/>
        <v>#N/A</v>
      </c>
      <c r="O741">
        <f t="shared" si="319"/>
        <v>9.0007409999999997</v>
      </c>
      <c r="P741" t="str">
        <f>IF(OR($A741="",INDEX(games!$H:$H,ROW())=""),"",INDEX(games!$H:$H,ROW()))</f>
        <v>Yes</v>
      </c>
      <c r="Q741">
        <f t="shared" si="320"/>
        <v>9.0007409999999997</v>
      </c>
      <c r="T741">
        <f t="shared" si="321"/>
        <v>2018</v>
      </c>
      <c r="U741">
        <f t="shared" si="322"/>
        <v>2019</v>
      </c>
      <c r="V741">
        <f t="shared" si="323"/>
        <v>1</v>
      </c>
      <c r="W741" t="str">
        <f>IF(TRIM(INDEX(connections!$A:$A,ROW()))="","",TRIM(INDEX(connections!$A:$A,ROW())))</f>
        <v>For the King</v>
      </c>
      <c r="X741" t="str">
        <f>IF($W741="","",TRIM(INDEX(connections!$B:$B,ROW())))</f>
        <v>Legend of Keepers: Career of a Dungeon Manager</v>
      </c>
      <c r="Y741">
        <f t="shared" si="324"/>
        <v>303</v>
      </c>
      <c r="Z741">
        <f t="shared" si="325"/>
        <v>439</v>
      </c>
      <c r="AA741" t="str">
        <f t="shared" si="326"/>
        <v>Yes</v>
      </c>
      <c r="AB741" t="str">
        <f t="shared" si="327"/>
        <v>Yes</v>
      </c>
      <c r="AC741">
        <f t="shared" si="328"/>
        <v>1</v>
      </c>
      <c r="AD741">
        <f t="shared" si="329"/>
        <v>0</v>
      </c>
      <c r="AE741" t="str">
        <f t="shared" si="330"/>
        <v/>
      </c>
      <c r="AG741">
        <f t="shared" si="331"/>
        <v>8</v>
      </c>
      <c r="AH741" t="str">
        <f t="shared" si="332"/>
        <v>Yes</v>
      </c>
      <c r="AI741">
        <f t="shared" si="333"/>
        <v>8</v>
      </c>
      <c r="AJ741">
        <f t="shared" si="334"/>
        <v>8.0007409999999997</v>
      </c>
      <c r="AK741" t="str">
        <f t="shared" si="335"/>
        <v/>
      </c>
      <c r="AL741" t="str">
        <f>IF($A741="","",INDEX(games!$J:$J,ROW())&amp;"")</f>
        <v>https://store.steampowered.com/app/2348610/Slime_3K_Rise_Against_Despot/</v>
      </c>
    </row>
    <row r="742" spans="1:38" x14ac:dyDescent="0.25">
      <c r="A742" t="str">
        <f>IF(TRIM(INDEX(games!$A:$A,ROW()))="","",TRIM(INDEX(games!$A:$A,ROW())))</f>
        <v>Slot &amp; Dungeons</v>
      </c>
      <c r="B742">
        <f>IF(OR($A742="",INDEX(games!$B:$B,ROW())=""),"",INDEX(games!$B:$B,ROW()))</f>
        <v>2025</v>
      </c>
      <c r="C742" t="str">
        <f>IF(OR($A742="",INDEX(games!$C:$C,ROW())=""),"",INDEX(games!$C:$C,ROW()))</f>
        <v>Deckbuilder</v>
      </c>
      <c r="D742">
        <f t="shared" si="308"/>
        <v>4</v>
      </c>
      <c r="E742">
        <f t="shared" si="309"/>
        <v>3</v>
      </c>
      <c r="F742">
        <f t="shared" si="310"/>
        <v>28</v>
      </c>
      <c r="G742" t="e">
        <f t="shared" si="311"/>
        <v>#N/A</v>
      </c>
      <c r="H742" t="e">
        <f t="shared" si="312"/>
        <v>#N/A</v>
      </c>
      <c r="I742" t="e">
        <f t="shared" si="313"/>
        <v>#N/A</v>
      </c>
      <c r="J742" t="e">
        <f t="shared" si="314"/>
        <v>#N/A</v>
      </c>
      <c r="K742">
        <f t="shared" si="315"/>
        <v>2025</v>
      </c>
      <c r="L742">
        <f t="shared" si="316"/>
        <v>3.6440000000000001</v>
      </c>
      <c r="M742" t="e">
        <f t="shared" si="317"/>
        <v>#N/A</v>
      </c>
      <c r="N742" t="e">
        <f t="shared" si="318"/>
        <v>#N/A</v>
      </c>
      <c r="O742">
        <f t="shared" si="319"/>
        <v>4.0007419999999998</v>
      </c>
      <c r="P742" t="str">
        <f>IF(OR($A742="",INDEX(games!$H:$H,ROW())=""),"",INDEX(games!$H:$H,ROW()))</f>
        <v/>
      </c>
      <c r="Q742" t="str">
        <f t="shared" si="320"/>
        <v/>
      </c>
      <c r="T742">
        <f t="shared" si="321"/>
        <v>2017</v>
      </c>
      <c r="U742">
        <f t="shared" si="322"/>
        <v>2019</v>
      </c>
      <c r="V742">
        <f t="shared" si="323"/>
        <v>2</v>
      </c>
      <c r="W742" t="str">
        <f>IF(TRIM(INDEX(connections!$A:$A,ROW()))="","",TRIM(INDEX(connections!$A:$A,ROW())))</f>
        <v>Slay the Spire</v>
      </c>
      <c r="X742" t="str">
        <f>IF($W742="","",TRIM(INDEX(connections!$B:$B,ROW())))</f>
        <v>Legend of Keepers: Career of a Dungeon Manager</v>
      </c>
      <c r="Y742">
        <f t="shared" si="324"/>
        <v>735</v>
      </c>
      <c r="Z742">
        <f t="shared" si="325"/>
        <v>439</v>
      </c>
      <c r="AA742" t="str">
        <f t="shared" si="326"/>
        <v>Yes</v>
      </c>
      <c r="AB742" t="str">
        <f t="shared" si="327"/>
        <v>Yes</v>
      </c>
      <c r="AC742">
        <f t="shared" si="328"/>
        <v>1</v>
      </c>
      <c r="AD742">
        <f t="shared" si="329"/>
        <v>1</v>
      </c>
      <c r="AE742" t="str">
        <f t="shared" si="330"/>
        <v/>
      </c>
      <c r="AG742">
        <f t="shared" si="331"/>
        <v>3</v>
      </c>
      <c r="AH742" t="str">
        <f t="shared" si="332"/>
        <v/>
      </c>
      <c r="AI742" t="str">
        <f t="shared" si="333"/>
        <v/>
      </c>
      <c r="AJ742" t="str">
        <f t="shared" si="334"/>
        <v/>
      </c>
      <c r="AK742">
        <f t="shared" si="335"/>
        <v>3.0007419999999998</v>
      </c>
      <c r="AL742" t="str">
        <f>IF($A742="","",INDEX(games!$J:$J,ROW())&amp;"")</f>
        <v/>
      </c>
    </row>
    <row r="743" spans="1:38" x14ac:dyDescent="0.25">
      <c r="A743" t="str">
        <f>IF(TRIM(INDEX(games!$A:$A,ROW()))="","",TRIM(INDEX(games!$A:$A,ROW())))</f>
        <v>Slot or Not</v>
      </c>
      <c r="B743">
        <f>IF(OR($A743="",INDEX(games!$B:$B,ROW())=""),"",INDEX(games!$B:$B,ROW()))</f>
        <v>2026</v>
      </c>
      <c r="C743" t="str">
        <f>IF(OR($A743="",INDEX(games!$C:$C,ROW())=""),"",INDEX(games!$C:$C,ROW()))</f>
        <v>Deckbuilder</v>
      </c>
      <c r="D743">
        <f t="shared" si="308"/>
        <v>2</v>
      </c>
      <c r="E743">
        <f t="shared" si="309"/>
        <v>3</v>
      </c>
      <c r="F743">
        <f t="shared" si="310"/>
        <v>29</v>
      </c>
      <c r="G743" t="e">
        <f t="shared" si="311"/>
        <v>#N/A</v>
      </c>
      <c r="H743" t="e">
        <f t="shared" si="312"/>
        <v>#N/A</v>
      </c>
      <c r="I743" t="e">
        <f t="shared" si="313"/>
        <v>#N/A</v>
      </c>
      <c r="J743" t="e">
        <f t="shared" si="314"/>
        <v>#N/A</v>
      </c>
      <c r="K743">
        <f t="shared" si="315"/>
        <v>2026</v>
      </c>
      <c r="L743">
        <f t="shared" si="316"/>
        <v>3.6669999999999998</v>
      </c>
      <c r="M743" t="e">
        <f t="shared" si="317"/>
        <v>#N/A</v>
      </c>
      <c r="N743" t="e">
        <f t="shared" si="318"/>
        <v>#N/A</v>
      </c>
      <c r="O743">
        <f t="shared" si="319"/>
        <v>2.0007429999999999</v>
      </c>
      <c r="P743" t="str">
        <f>IF(OR($A743="",INDEX(games!$H:$H,ROW())=""),"",INDEX(games!$H:$H,ROW()))</f>
        <v/>
      </c>
      <c r="Q743" t="str">
        <f t="shared" si="320"/>
        <v/>
      </c>
      <c r="T743">
        <f t="shared" si="321"/>
        <v>2021</v>
      </c>
      <c r="U743">
        <f t="shared" si="322"/>
        <v>2026</v>
      </c>
      <c r="V743">
        <f t="shared" si="323"/>
        <v>5</v>
      </c>
      <c r="W743" t="str">
        <f>IF(TRIM(INDEX(connections!$A:$A,ROW()))="","",TRIM(INDEX(connections!$A:$A,ROW())))</f>
        <v>Vampire Survivors</v>
      </c>
      <c r="X743" t="str">
        <f>IF($W743="","",TRIM(INDEX(connections!$B:$B,ROW())))</f>
        <v>Legionbound</v>
      </c>
      <c r="Y743">
        <f t="shared" si="324"/>
        <v>898</v>
      </c>
      <c r="Z743">
        <f t="shared" si="325"/>
        <v>440</v>
      </c>
      <c r="AA743" t="str">
        <f t="shared" si="326"/>
        <v>Yes</v>
      </c>
      <c r="AB743" t="str">
        <f t="shared" si="327"/>
        <v/>
      </c>
      <c r="AC743" t="str">
        <f t="shared" si="328"/>
        <v/>
      </c>
      <c r="AD743">
        <f t="shared" si="329"/>
        <v>1</v>
      </c>
      <c r="AE743" t="str">
        <f t="shared" si="330"/>
        <v/>
      </c>
      <c r="AG743">
        <f t="shared" si="331"/>
        <v>2</v>
      </c>
      <c r="AH743" t="str">
        <f t="shared" si="332"/>
        <v/>
      </c>
      <c r="AI743" t="str">
        <f t="shared" si="333"/>
        <v/>
      </c>
      <c r="AJ743" t="str">
        <f t="shared" si="334"/>
        <v/>
      </c>
      <c r="AK743">
        <f t="shared" si="335"/>
        <v>2.0007429999999999</v>
      </c>
      <c r="AL743" t="str">
        <f>IF($A743="","",INDEX(games!$J:$J,ROW())&amp;"")</f>
        <v/>
      </c>
    </row>
    <row r="744" spans="1:38" x14ac:dyDescent="0.25">
      <c r="A744" t="str">
        <f>IF(TRIM(INDEX(games!$A:$A,ROW()))="","",TRIM(INDEX(games!$A:$A,ROW())))</f>
        <v>Slots &amp; Daggers</v>
      </c>
      <c r="B744">
        <f>IF(OR($A744="",INDEX(games!$B:$B,ROW())=""),"",INDEX(games!$B:$B,ROW()))</f>
        <v>2025</v>
      </c>
      <c r="C744" t="str">
        <f>IF(OR($A744="",INDEX(games!$C:$C,ROW())=""),"",INDEX(games!$C:$C,ROW()))</f>
        <v>Deckbuilder</v>
      </c>
      <c r="D744">
        <f t="shared" si="308"/>
        <v>0</v>
      </c>
      <c r="E744">
        <f t="shared" si="309"/>
        <v>3</v>
      </c>
      <c r="F744">
        <f t="shared" si="310"/>
        <v>30</v>
      </c>
      <c r="G744" t="e">
        <f t="shared" si="311"/>
        <v>#N/A</v>
      </c>
      <c r="H744" t="e">
        <f t="shared" si="312"/>
        <v>#N/A</v>
      </c>
      <c r="I744" t="e">
        <f t="shared" si="313"/>
        <v>#N/A</v>
      </c>
      <c r="J744" t="e">
        <f t="shared" si="314"/>
        <v>#N/A</v>
      </c>
      <c r="K744">
        <f t="shared" si="315"/>
        <v>2025</v>
      </c>
      <c r="L744">
        <f t="shared" si="316"/>
        <v>3.69</v>
      </c>
      <c r="M744" t="e">
        <f t="shared" si="317"/>
        <v>#N/A</v>
      </c>
      <c r="N744" t="e">
        <f t="shared" si="318"/>
        <v>#N/A</v>
      </c>
      <c r="O744">
        <f t="shared" si="319"/>
        <v>7.4399999999999998E-4</v>
      </c>
      <c r="P744" t="str">
        <f>IF(OR($A744="",INDEX(games!$H:$H,ROW())=""),"",INDEX(games!$H:$H,ROW()))</f>
        <v>Yes</v>
      </c>
      <c r="Q744">
        <f t="shared" si="320"/>
        <v>7.4399999999999998E-4</v>
      </c>
      <c r="T744">
        <f t="shared" si="321"/>
        <v>2021</v>
      </c>
      <c r="U744">
        <f t="shared" si="322"/>
        <v>2024</v>
      </c>
      <c r="V744">
        <f t="shared" si="323"/>
        <v>3</v>
      </c>
      <c r="W744" t="str">
        <f>IF(TRIM(INDEX(connections!$A:$A,ROW()))="","",TRIM(INDEX(connections!$A:$A,ROW())))</f>
        <v>Vampire Survivors</v>
      </c>
      <c r="X744" t="str">
        <f>IF($W744="","",TRIM(INDEX(connections!$B:$B,ROW())))</f>
        <v>Let Him Cook</v>
      </c>
      <c r="Y744">
        <f t="shared" si="324"/>
        <v>898</v>
      </c>
      <c r="Z744">
        <f t="shared" si="325"/>
        <v>441</v>
      </c>
      <c r="AA744" t="str">
        <f t="shared" si="326"/>
        <v>Yes</v>
      </c>
      <c r="AB744" t="str">
        <f t="shared" si="327"/>
        <v/>
      </c>
      <c r="AC744" t="str">
        <f t="shared" si="328"/>
        <v/>
      </c>
      <c r="AD744">
        <f t="shared" si="329"/>
        <v>0</v>
      </c>
      <c r="AE744" t="str">
        <f t="shared" si="330"/>
        <v/>
      </c>
      <c r="AG744">
        <f t="shared" si="331"/>
        <v>0</v>
      </c>
      <c r="AH744" t="str">
        <f t="shared" si="332"/>
        <v/>
      </c>
      <c r="AI744" t="str">
        <f t="shared" si="333"/>
        <v/>
      </c>
      <c r="AJ744" t="str">
        <f t="shared" si="334"/>
        <v/>
      </c>
      <c r="AK744" t="str">
        <f t="shared" si="335"/>
        <v/>
      </c>
      <c r="AL744" t="str">
        <f>IF($A744="","",INDEX(games!$J:$J,ROW())&amp;"")</f>
        <v>https://store.steampowered.com/app/3631290/Slots__Daggers/</v>
      </c>
    </row>
    <row r="745" spans="1:38" x14ac:dyDescent="0.25">
      <c r="A745" t="str">
        <f>IF(TRIM(INDEX(games!$A:$A,ROW()))="","",TRIM(INDEX(games!$A:$A,ROW())))</f>
        <v>SNKRX</v>
      </c>
      <c r="B745">
        <f>IF(OR($A745="",INDEX(games!$B:$B,ROW())=""),"",INDEX(games!$B:$B,ROW()))</f>
        <v>2021</v>
      </c>
      <c r="C745" t="str">
        <f>IF(OR($A745="",INDEX(games!$C:$C,ROW())=""),"",INDEX(games!$C:$C,ROW()))</f>
        <v>Action</v>
      </c>
      <c r="D745">
        <f t="shared" si="308"/>
        <v>7</v>
      </c>
      <c r="E745">
        <f t="shared" si="309"/>
        <v>1</v>
      </c>
      <c r="F745">
        <f t="shared" si="310"/>
        <v>31</v>
      </c>
      <c r="G745">
        <f t="shared" si="311"/>
        <v>2021</v>
      </c>
      <c r="H745">
        <f t="shared" si="312"/>
        <v>1.7130000000000001</v>
      </c>
      <c r="I745" t="e">
        <f t="shared" si="313"/>
        <v>#N/A</v>
      </c>
      <c r="J745" t="e">
        <f t="shared" si="314"/>
        <v>#N/A</v>
      </c>
      <c r="K745" t="e">
        <f t="shared" si="315"/>
        <v>#N/A</v>
      </c>
      <c r="L745" t="e">
        <f t="shared" si="316"/>
        <v>#N/A</v>
      </c>
      <c r="M745" t="e">
        <f t="shared" si="317"/>
        <v>#N/A</v>
      </c>
      <c r="N745" t="e">
        <f t="shared" si="318"/>
        <v>#N/A</v>
      </c>
      <c r="O745">
        <f t="shared" si="319"/>
        <v>7.0007450000000002</v>
      </c>
      <c r="P745" t="str">
        <f>IF(OR($A745="",INDEX(games!$H:$H,ROW())=""),"",INDEX(games!$H:$H,ROW()))</f>
        <v>Yes</v>
      </c>
      <c r="Q745">
        <f t="shared" si="320"/>
        <v>7.0007450000000002</v>
      </c>
      <c r="T745">
        <f t="shared" si="321"/>
        <v>2021</v>
      </c>
      <c r="U745">
        <f t="shared" si="322"/>
        <v>2026</v>
      </c>
      <c r="V745">
        <f t="shared" si="323"/>
        <v>5</v>
      </c>
      <c r="W745" t="str">
        <f>IF(TRIM(INDEX(connections!$A:$A,ROW()))="","",TRIM(INDEX(connections!$A:$A,ROW())))</f>
        <v>Inscryption</v>
      </c>
      <c r="X745" t="str">
        <f>IF($W745="","",TRIM(INDEX(connections!$B:$B,ROW())))</f>
        <v>Lethal Dungeon</v>
      </c>
      <c r="Y745">
        <f t="shared" si="324"/>
        <v>406</v>
      </c>
      <c r="Z745">
        <f t="shared" si="325"/>
        <v>442</v>
      </c>
      <c r="AA745" t="str">
        <f t="shared" si="326"/>
        <v>Yes</v>
      </c>
      <c r="AB745" t="str">
        <f t="shared" si="327"/>
        <v/>
      </c>
      <c r="AC745" t="str">
        <f t="shared" si="328"/>
        <v/>
      </c>
      <c r="AD745">
        <f t="shared" si="329"/>
        <v>0</v>
      </c>
      <c r="AE745" t="str">
        <f t="shared" si="330"/>
        <v/>
      </c>
      <c r="AG745">
        <f t="shared" si="331"/>
        <v>4</v>
      </c>
      <c r="AH745" t="str">
        <f t="shared" si="332"/>
        <v>Yes</v>
      </c>
      <c r="AI745">
        <f t="shared" si="333"/>
        <v>4</v>
      </c>
      <c r="AJ745">
        <f t="shared" si="334"/>
        <v>4.0007450000000002</v>
      </c>
      <c r="AK745" t="str">
        <f t="shared" si="335"/>
        <v/>
      </c>
      <c r="AL745" t="str">
        <f>IF($A745="","",INDEX(games!$J:$J,ROW())&amp;"")</f>
        <v>https://store.steampowered.com/app/915310/SNKRX/</v>
      </c>
    </row>
    <row r="746" spans="1:38" x14ac:dyDescent="0.25">
      <c r="A746" t="str">
        <f>IF(TRIM(INDEX(games!$A:$A,ROW()))="","",TRIM(INDEX(games!$A:$A,ROW())))</f>
        <v>Sodaman</v>
      </c>
      <c r="B746">
        <f>IF(OR($A746="",INDEX(games!$B:$B,ROW())=""),"",INDEX(games!$B:$B,ROW()))</f>
        <v>2025</v>
      </c>
      <c r="C746" t="str">
        <f>IF(OR($A746="",INDEX(games!$C:$C,ROW())=""),"",INDEX(games!$C:$C,ROW()))</f>
        <v>Action</v>
      </c>
      <c r="D746">
        <f t="shared" si="308"/>
        <v>3</v>
      </c>
      <c r="E746">
        <f t="shared" si="309"/>
        <v>1</v>
      </c>
      <c r="F746">
        <f t="shared" si="310"/>
        <v>32</v>
      </c>
      <c r="G746">
        <f t="shared" si="311"/>
        <v>2025</v>
      </c>
      <c r="H746">
        <f t="shared" si="312"/>
        <v>1.736</v>
      </c>
      <c r="I746" t="e">
        <f t="shared" si="313"/>
        <v>#N/A</v>
      </c>
      <c r="J746" t="e">
        <f t="shared" si="314"/>
        <v>#N/A</v>
      </c>
      <c r="K746" t="e">
        <f t="shared" si="315"/>
        <v>#N/A</v>
      </c>
      <c r="L746" t="e">
        <f t="shared" si="316"/>
        <v>#N/A</v>
      </c>
      <c r="M746" t="e">
        <f t="shared" si="317"/>
        <v>#N/A</v>
      </c>
      <c r="N746" t="e">
        <f t="shared" si="318"/>
        <v>#N/A</v>
      </c>
      <c r="O746">
        <f t="shared" si="319"/>
        <v>3.0007459999999999</v>
      </c>
      <c r="P746" t="str">
        <f>IF(OR($A746="",INDEX(games!$H:$H,ROW())=""),"",INDEX(games!$H:$H,ROW()))</f>
        <v>Yes</v>
      </c>
      <c r="Q746">
        <f t="shared" si="320"/>
        <v>3.0007459999999999</v>
      </c>
      <c r="T746">
        <f t="shared" si="321"/>
        <v>2024</v>
      </c>
      <c r="U746">
        <f t="shared" si="322"/>
        <v>2026</v>
      </c>
      <c r="V746">
        <f t="shared" si="323"/>
        <v>2</v>
      </c>
      <c r="W746" t="str">
        <f>IF(TRIM(INDEX(connections!$A:$A,ROW()))="","",TRIM(INDEX(connections!$A:$A,ROW())))</f>
        <v>Mimic Logic</v>
      </c>
      <c r="X746" t="str">
        <f>IF($W746="","",TRIM(INDEX(connections!$B:$B,ROW())))</f>
        <v>Lethal Dungeon</v>
      </c>
      <c r="Y746">
        <f t="shared" si="324"/>
        <v>486</v>
      </c>
      <c r="Z746">
        <f t="shared" si="325"/>
        <v>442</v>
      </c>
      <c r="AA746" t="str">
        <f t="shared" si="326"/>
        <v>Yes</v>
      </c>
      <c r="AB746" t="str">
        <f t="shared" si="327"/>
        <v/>
      </c>
      <c r="AC746" t="str">
        <f t="shared" si="328"/>
        <v/>
      </c>
      <c r="AD746">
        <f t="shared" si="329"/>
        <v>1</v>
      </c>
      <c r="AE746" t="str">
        <f t="shared" si="330"/>
        <v/>
      </c>
      <c r="AG746">
        <f t="shared" si="331"/>
        <v>3</v>
      </c>
      <c r="AH746" t="str">
        <f t="shared" si="332"/>
        <v>Yes</v>
      </c>
      <c r="AI746">
        <f t="shared" si="333"/>
        <v>3</v>
      </c>
      <c r="AJ746">
        <f t="shared" si="334"/>
        <v>3.0007459999999999</v>
      </c>
      <c r="AK746" t="str">
        <f t="shared" si="335"/>
        <v/>
      </c>
      <c r="AL746" t="str">
        <f>IF($A746="","",INDEX(games!$J:$J,ROW())&amp;"")</f>
        <v>https://store.steampowered.com/app/2178990/Sodaman/</v>
      </c>
    </row>
    <row r="747" spans="1:38" x14ac:dyDescent="0.25">
      <c r="A747" t="str">
        <f>IF(TRIM(INDEX(games!$A:$A,ROW()))="","",TRIM(INDEX(games!$A:$A,ROW())))</f>
        <v>Sol Cesto</v>
      </c>
      <c r="B747">
        <f>IF(OR($A747="",INDEX(games!$B:$B,ROW())=""),"",INDEX(games!$B:$B,ROW()))</f>
        <v>2025</v>
      </c>
      <c r="C747" t="str">
        <f>IF(OR($A747="",INDEX(games!$C:$C,ROW())=""),"",INDEX(games!$C:$C,ROW()))</f>
        <v>Strategy</v>
      </c>
      <c r="D747">
        <f t="shared" si="308"/>
        <v>3</v>
      </c>
      <c r="E747">
        <f t="shared" si="309"/>
        <v>2</v>
      </c>
      <c r="F747">
        <f t="shared" si="310"/>
        <v>33</v>
      </c>
      <c r="G747" t="e">
        <f t="shared" si="311"/>
        <v>#N/A</v>
      </c>
      <c r="H747" t="e">
        <f t="shared" si="312"/>
        <v>#N/A</v>
      </c>
      <c r="I747">
        <f t="shared" si="313"/>
        <v>2025</v>
      </c>
      <c r="J747">
        <f t="shared" si="314"/>
        <v>2.7589999999999999</v>
      </c>
      <c r="K747" t="e">
        <f t="shared" si="315"/>
        <v>#N/A</v>
      </c>
      <c r="L747" t="e">
        <f t="shared" si="316"/>
        <v>#N/A</v>
      </c>
      <c r="M747" t="e">
        <f t="shared" si="317"/>
        <v>#N/A</v>
      </c>
      <c r="N747" t="e">
        <f t="shared" si="318"/>
        <v>#N/A</v>
      </c>
      <c r="O747">
        <f t="shared" si="319"/>
        <v>3.0007470000000001</v>
      </c>
      <c r="P747" t="str">
        <f>IF(OR($A747="",INDEX(games!$H:$H,ROW())=""),"",INDEX(games!$H:$H,ROW()))</f>
        <v>Yes</v>
      </c>
      <c r="Q747">
        <f t="shared" si="320"/>
        <v>3.0007470000000001</v>
      </c>
      <c r="T747">
        <f t="shared" si="321"/>
        <v>2013</v>
      </c>
      <c r="U747">
        <f t="shared" si="322"/>
        <v>2023</v>
      </c>
      <c r="V747">
        <f t="shared" si="323"/>
        <v>10</v>
      </c>
      <c r="W747" t="str">
        <f>IF(TRIM(INDEX(connections!$A:$A,ROW()))="","",TRIM(INDEX(connections!$A:$A,ROW())))</f>
        <v>Hoplite</v>
      </c>
      <c r="X747" t="str">
        <f>IF($W747="","",TRIM(INDEX(connections!$B:$B,ROW())))</f>
        <v>Let's! Revolution!</v>
      </c>
      <c r="Y747">
        <f t="shared" si="324"/>
        <v>388</v>
      </c>
      <c r="Z747">
        <f t="shared" si="325"/>
        <v>443</v>
      </c>
      <c r="AA747" t="str">
        <f t="shared" si="326"/>
        <v>Yes</v>
      </c>
      <c r="AB747" t="str">
        <f t="shared" si="327"/>
        <v>Yes</v>
      </c>
      <c r="AC747">
        <f t="shared" si="328"/>
        <v>1</v>
      </c>
      <c r="AD747">
        <f t="shared" si="329"/>
        <v>1</v>
      </c>
      <c r="AE747" t="str">
        <f t="shared" si="330"/>
        <v/>
      </c>
      <c r="AG747">
        <f t="shared" si="331"/>
        <v>3</v>
      </c>
      <c r="AH747" t="str">
        <f t="shared" si="332"/>
        <v>Yes</v>
      </c>
      <c r="AI747">
        <f t="shared" si="333"/>
        <v>3</v>
      </c>
      <c r="AJ747">
        <f t="shared" si="334"/>
        <v>3.0007470000000001</v>
      </c>
      <c r="AK747" t="str">
        <f t="shared" si="335"/>
        <v/>
      </c>
      <c r="AL747" t="str">
        <f>IF($A747="","",INDEX(games!$J:$J,ROW())&amp;"")</f>
        <v>https://store.steampowered.com/app/2738490/Sol_Cesto/</v>
      </c>
    </row>
    <row r="748" spans="1:38" x14ac:dyDescent="0.25">
      <c r="A748" t="str">
        <f>IF(TRIM(INDEX(games!$A:$A,ROW()))="","",TRIM(INDEX(games!$A:$A,ROW())))</f>
        <v>Solitairica</v>
      </c>
      <c r="B748">
        <f>IF(OR($A748="",INDEX(games!$B:$B,ROW())=""),"",INDEX(games!$B:$B,ROW()))</f>
        <v>2016</v>
      </c>
      <c r="C748" t="str">
        <f>IF(OR($A748="",INDEX(games!$C:$C,ROW())=""),"",INDEX(games!$C:$C,ROW()))</f>
        <v>Deckbuilder</v>
      </c>
      <c r="D748">
        <f t="shared" si="308"/>
        <v>1</v>
      </c>
      <c r="E748">
        <f t="shared" si="309"/>
        <v>3</v>
      </c>
      <c r="F748">
        <f t="shared" si="310"/>
        <v>0</v>
      </c>
      <c r="G748" t="e">
        <f t="shared" si="311"/>
        <v>#N/A</v>
      </c>
      <c r="H748" t="e">
        <f t="shared" si="312"/>
        <v>#N/A</v>
      </c>
      <c r="I748" t="e">
        <f t="shared" si="313"/>
        <v>#N/A</v>
      </c>
      <c r="J748" t="e">
        <f t="shared" si="314"/>
        <v>#N/A</v>
      </c>
      <c r="K748">
        <f t="shared" si="315"/>
        <v>2016</v>
      </c>
      <c r="L748">
        <f t="shared" si="316"/>
        <v>3</v>
      </c>
      <c r="M748" t="e">
        <f t="shared" si="317"/>
        <v>#N/A</v>
      </c>
      <c r="N748" t="e">
        <f t="shared" si="318"/>
        <v>#N/A</v>
      </c>
      <c r="O748">
        <f t="shared" si="319"/>
        <v>1.000748</v>
      </c>
      <c r="P748" t="str">
        <f>IF(OR($A748="",INDEX(games!$H:$H,ROW())=""),"",INDEX(games!$H:$H,ROW()))</f>
        <v>Yes</v>
      </c>
      <c r="Q748">
        <f t="shared" si="320"/>
        <v>1.000748</v>
      </c>
      <c r="T748">
        <f t="shared" si="321"/>
        <v>2018</v>
      </c>
      <c r="U748">
        <f t="shared" si="322"/>
        <v>2023</v>
      </c>
      <c r="V748">
        <f t="shared" si="323"/>
        <v>5</v>
      </c>
      <c r="W748" t="str">
        <f>IF(TRIM(INDEX(connections!$A:$A,ROW()))="","",TRIM(INDEX(connections!$A:$A,ROW())))</f>
        <v>Into the Breach</v>
      </c>
      <c r="X748" t="str">
        <f>IF($W748="","",TRIM(INDEX(connections!$B:$B,ROW())))</f>
        <v>Let's! Revolution!</v>
      </c>
      <c r="Y748">
        <f t="shared" si="324"/>
        <v>409</v>
      </c>
      <c r="Z748">
        <f t="shared" si="325"/>
        <v>443</v>
      </c>
      <c r="AA748" t="str">
        <f t="shared" si="326"/>
        <v>Yes</v>
      </c>
      <c r="AB748" t="str">
        <f t="shared" si="327"/>
        <v>Yes</v>
      </c>
      <c r="AC748">
        <f t="shared" si="328"/>
        <v>1</v>
      </c>
      <c r="AD748">
        <f t="shared" si="329"/>
        <v>0</v>
      </c>
      <c r="AE748" t="str">
        <f t="shared" si="330"/>
        <v/>
      </c>
      <c r="AG748">
        <f t="shared" si="331"/>
        <v>1</v>
      </c>
      <c r="AH748" t="str">
        <f t="shared" si="332"/>
        <v>Yes</v>
      </c>
      <c r="AI748">
        <f t="shared" si="333"/>
        <v>1</v>
      </c>
      <c r="AJ748">
        <f t="shared" si="334"/>
        <v>1.000748</v>
      </c>
      <c r="AK748" t="str">
        <f t="shared" si="335"/>
        <v/>
      </c>
      <c r="AL748" t="str">
        <f>IF($A748="","",INDEX(games!$J:$J,ROW())&amp;"")</f>
        <v>https://store.steampowered.com/app/463980/Solitairica/</v>
      </c>
    </row>
    <row r="749" spans="1:38" x14ac:dyDescent="0.25">
      <c r="A749" t="str">
        <f>IF(TRIM(INDEX(games!$A:$A,ROW()))="","",TRIM(INDEX(games!$A:$A,ROW())))</f>
        <v>Soulash</v>
      </c>
      <c r="B749">
        <f>IF(OR($A749="",INDEX(games!$B:$B,ROW())=""),"",INDEX(games!$B:$B,ROW()))</f>
        <v>2022</v>
      </c>
      <c r="C749" t="str">
        <f>IF(OR($A749="",INDEX(games!$C:$C,ROW())=""),"",INDEX(games!$C:$C,ROW()))</f>
        <v>Traditional</v>
      </c>
      <c r="D749">
        <f t="shared" si="308"/>
        <v>3</v>
      </c>
      <c r="E749">
        <f t="shared" si="309"/>
        <v>4</v>
      </c>
      <c r="F749">
        <f t="shared" si="310"/>
        <v>1</v>
      </c>
      <c r="G749" t="e">
        <f t="shared" si="311"/>
        <v>#N/A</v>
      </c>
      <c r="H749" t="e">
        <f t="shared" si="312"/>
        <v>#N/A</v>
      </c>
      <c r="I749" t="e">
        <f t="shared" si="313"/>
        <v>#N/A</v>
      </c>
      <c r="J749" t="e">
        <f t="shared" si="314"/>
        <v>#N/A</v>
      </c>
      <c r="K749" t="e">
        <f t="shared" si="315"/>
        <v>#N/A</v>
      </c>
      <c r="L749" t="e">
        <f t="shared" si="316"/>
        <v>#N/A</v>
      </c>
      <c r="M749">
        <f t="shared" si="317"/>
        <v>2022</v>
      </c>
      <c r="N749">
        <f t="shared" si="318"/>
        <v>4.0229999999999997</v>
      </c>
      <c r="O749">
        <f t="shared" si="319"/>
        <v>3.0007489999999999</v>
      </c>
      <c r="P749" t="str">
        <f>IF(OR($A749="",INDEX(games!$H:$H,ROW())=""),"",INDEX(games!$H:$H,ROW()))</f>
        <v/>
      </c>
      <c r="Q749" t="str">
        <f t="shared" si="320"/>
        <v/>
      </c>
      <c r="T749">
        <f t="shared" si="321"/>
        <v>2023</v>
      </c>
      <c r="U749">
        <f t="shared" si="322"/>
        <v>2026</v>
      </c>
      <c r="V749">
        <f t="shared" si="323"/>
        <v>3</v>
      </c>
      <c r="W749" t="str">
        <f>IF(TRIM(INDEX(connections!$A:$A,ROW()))="","",TRIM(INDEX(connections!$A:$A,ROW())))</f>
        <v>Balatro</v>
      </c>
      <c r="X749" t="str">
        <f>IF($W749="","",TRIM(INDEX(connections!$B:$B,ROW())))</f>
        <v>Lexispell</v>
      </c>
      <c r="Y749">
        <f t="shared" si="324"/>
        <v>55</v>
      </c>
      <c r="Z749">
        <f t="shared" si="325"/>
        <v>444</v>
      </c>
      <c r="AA749" t="str">
        <f t="shared" si="326"/>
        <v>Yes</v>
      </c>
      <c r="AB749" t="str">
        <f t="shared" si="327"/>
        <v/>
      </c>
      <c r="AC749" t="str">
        <f t="shared" si="328"/>
        <v/>
      </c>
      <c r="AD749">
        <f t="shared" si="329"/>
        <v>0</v>
      </c>
      <c r="AE749" t="str">
        <f t="shared" si="330"/>
        <v/>
      </c>
      <c r="AG749">
        <f t="shared" si="331"/>
        <v>2</v>
      </c>
      <c r="AH749" t="str">
        <f t="shared" si="332"/>
        <v/>
      </c>
      <c r="AI749" t="str">
        <f t="shared" si="333"/>
        <v/>
      </c>
      <c r="AJ749" t="str">
        <f t="shared" si="334"/>
        <v/>
      </c>
      <c r="AK749">
        <f t="shared" si="335"/>
        <v>2.0007489999999999</v>
      </c>
      <c r="AL749" t="str">
        <f>IF($A749="","",INDEX(games!$J:$J,ROW())&amp;"")</f>
        <v/>
      </c>
    </row>
    <row r="750" spans="1:38" x14ac:dyDescent="0.25">
      <c r="A750" t="str">
        <f>IF(TRIM(INDEX(games!$A:$A,ROW()))="","",TRIM(INDEX(games!$A:$A,ROW())))</f>
        <v>Soulash 2</v>
      </c>
      <c r="B750">
        <f>IF(OR($A750="",INDEX(games!$B:$B,ROW())=""),"",INDEX(games!$B:$B,ROW()))</f>
        <v>2023</v>
      </c>
      <c r="C750" t="str">
        <f>IF(OR($A750="",INDEX(games!$C:$C,ROW())=""),"",INDEX(games!$C:$C,ROW()))</f>
        <v>Traditional</v>
      </c>
      <c r="D750">
        <f t="shared" si="308"/>
        <v>2</v>
      </c>
      <c r="E750">
        <f t="shared" si="309"/>
        <v>4</v>
      </c>
      <c r="F750">
        <f t="shared" si="310"/>
        <v>2</v>
      </c>
      <c r="G750" t="e">
        <f t="shared" si="311"/>
        <v>#N/A</v>
      </c>
      <c r="H750" t="e">
        <f t="shared" si="312"/>
        <v>#N/A</v>
      </c>
      <c r="I750" t="e">
        <f t="shared" si="313"/>
        <v>#N/A</v>
      </c>
      <c r="J750" t="e">
        <f t="shared" si="314"/>
        <v>#N/A</v>
      </c>
      <c r="K750" t="e">
        <f t="shared" si="315"/>
        <v>#N/A</v>
      </c>
      <c r="L750" t="e">
        <f t="shared" si="316"/>
        <v>#N/A</v>
      </c>
      <c r="M750">
        <f t="shared" si="317"/>
        <v>2023</v>
      </c>
      <c r="N750">
        <f t="shared" si="318"/>
        <v>4.0460000000000003</v>
      </c>
      <c r="O750">
        <f t="shared" si="319"/>
        <v>2.00075</v>
      </c>
      <c r="P750" t="str">
        <f>IF(OR($A750="",INDEX(games!$H:$H,ROW())=""),"",INDEX(games!$H:$H,ROW()))</f>
        <v/>
      </c>
      <c r="Q750" t="str">
        <f t="shared" si="320"/>
        <v/>
      </c>
      <c r="T750">
        <f t="shared" si="321"/>
        <v>1987</v>
      </c>
      <c r="U750">
        <f t="shared" si="322"/>
        <v>1995</v>
      </c>
      <c r="V750">
        <f t="shared" si="323"/>
        <v>8</v>
      </c>
      <c r="W750" t="str">
        <f>IF(TRIM(INDEX(connections!$A:$A,ROW()))="","",TRIM(INDEX(connections!$A:$A,ROW())))</f>
        <v>NetHack</v>
      </c>
      <c r="X750" t="str">
        <f>IF($W750="","",TRIM(INDEX(connections!$B:$B,ROW())))</f>
        <v>Linley's Dungeon Crawl</v>
      </c>
      <c r="Y750">
        <f t="shared" si="324"/>
        <v>532</v>
      </c>
      <c r="Z750">
        <f t="shared" si="325"/>
        <v>445</v>
      </c>
      <c r="AA750" t="str">
        <f t="shared" si="326"/>
        <v>Yes</v>
      </c>
      <c r="AB750" t="str">
        <f t="shared" si="327"/>
        <v>Yes</v>
      </c>
      <c r="AC750">
        <f t="shared" si="328"/>
        <v>1</v>
      </c>
      <c r="AD750">
        <f t="shared" si="329"/>
        <v>0</v>
      </c>
      <c r="AE750" t="str">
        <f t="shared" si="330"/>
        <v/>
      </c>
      <c r="AG750">
        <f t="shared" si="331"/>
        <v>1</v>
      </c>
      <c r="AH750" t="str">
        <f t="shared" si="332"/>
        <v/>
      </c>
      <c r="AI750" t="str">
        <f t="shared" si="333"/>
        <v/>
      </c>
      <c r="AJ750" t="str">
        <f t="shared" si="334"/>
        <v/>
      </c>
      <c r="AK750">
        <f t="shared" si="335"/>
        <v>1.00075</v>
      </c>
      <c r="AL750" t="str">
        <f>IF($A750="","",INDEX(games!$J:$J,ROW())&amp;"")</f>
        <v/>
      </c>
    </row>
    <row r="751" spans="1:38" x14ac:dyDescent="0.25">
      <c r="A751" t="str">
        <f>IF(TRIM(INDEX(games!$A:$A,ROW()))="","",TRIM(INDEX(games!$A:$A,ROW())))</f>
        <v>Soulstone Survivors</v>
      </c>
      <c r="B751">
        <f>IF(OR($A751="",INDEX(games!$B:$B,ROW())=""),"",INDEX(games!$B:$B,ROW()))</f>
        <v>2022</v>
      </c>
      <c r="C751" t="str">
        <f>IF(OR($A751="",INDEX(games!$C:$C,ROW())=""),"",INDEX(games!$C:$C,ROW()))</f>
        <v>Action</v>
      </c>
      <c r="D751">
        <f t="shared" si="308"/>
        <v>6</v>
      </c>
      <c r="E751">
        <f t="shared" si="309"/>
        <v>1</v>
      </c>
      <c r="F751">
        <f t="shared" si="310"/>
        <v>3</v>
      </c>
      <c r="G751">
        <f t="shared" si="311"/>
        <v>2022</v>
      </c>
      <c r="H751">
        <f t="shared" si="312"/>
        <v>1.069</v>
      </c>
      <c r="I751" t="e">
        <f t="shared" si="313"/>
        <v>#N/A</v>
      </c>
      <c r="J751" t="e">
        <f t="shared" si="314"/>
        <v>#N/A</v>
      </c>
      <c r="K751" t="e">
        <f t="shared" si="315"/>
        <v>#N/A</v>
      </c>
      <c r="L751" t="e">
        <f t="shared" si="316"/>
        <v>#N/A</v>
      </c>
      <c r="M751" t="e">
        <f t="shared" si="317"/>
        <v>#N/A</v>
      </c>
      <c r="N751" t="e">
        <f t="shared" si="318"/>
        <v>#N/A</v>
      </c>
      <c r="O751">
        <f t="shared" si="319"/>
        <v>6.0007510000000002</v>
      </c>
      <c r="P751" t="str">
        <f>IF(OR($A751="",INDEX(games!$H:$H,ROW())=""),"",INDEX(games!$H:$H,ROW()))</f>
        <v>Yes</v>
      </c>
      <c r="Q751">
        <f t="shared" si="320"/>
        <v>6.0007510000000002</v>
      </c>
      <c r="T751">
        <f t="shared" si="321"/>
        <v>2015</v>
      </c>
      <c r="U751">
        <f t="shared" si="322"/>
        <v>2023</v>
      </c>
      <c r="V751">
        <f t="shared" si="323"/>
        <v>8</v>
      </c>
      <c r="W751" t="str">
        <f>IF(TRIM(INDEX(connections!$A:$A,ROW()))="","",TRIM(INDEX(connections!$A:$A,ROW())))</f>
        <v>Downwell</v>
      </c>
      <c r="X751" t="str">
        <f>IF($W751="","",TRIM(INDEX(connections!$B:$B,ROW())))</f>
        <v>Lone Ruin</v>
      </c>
      <c r="Y751">
        <f t="shared" si="324"/>
        <v>244</v>
      </c>
      <c r="Z751">
        <f t="shared" si="325"/>
        <v>446</v>
      </c>
      <c r="AA751" t="str">
        <f t="shared" si="326"/>
        <v>Yes</v>
      </c>
      <c r="AB751" t="str">
        <f t="shared" si="327"/>
        <v>Yes</v>
      </c>
      <c r="AC751">
        <f t="shared" si="328"/>
        <v>1</v>
      </c>
      <c r="AD751">
        <f t="shared" si="329"/>
        <v>0</v>
      </c>
      <c r="AE751" t="str">
        <f t="shared" si="330"/>
        <v/>
      </c>
      <c r="AG751">
        <f t="shared" si="331"/>
        <v>6</v>
      </c>
      <c r="AH751" t="str">
        <f t="shared" si="332"/>
        <v>Yes</v>
      </c>
      <c r="AI751">
        <f t="shared" si="333"/>
        <v>6</v>
      </c>
      <c r="AJ751">
        <f t="shared" si="334"/>
        <v>6.0007510000000002</v>
      </c>
      <c r="AK751" t="str">
        <f t="shared" si="335"/>
        <v/>
      </c>
      <c r="AL751" t="str">
        <f>IF($A751="","",INDEX(games!$J:$J,ROW())&amp;"")</f>
        <v>https://store.steampowered.com/app/2066020/Soulstone_Survivors/</v>
      </c>
    </row>
    <row r="752" spans="1:38" x14ac:dyDescent="0.25">
      <c r="A752" t="str">
        <f>IF(TRIM(INDEX(games!$A:$A,ROW()))="","",TRIM(INDEX(games!$A:$A,ROW())))</f>
        <v>Source of Madness</v>
      </c>
      <c r="B752">
        <f>IF(OR($A752="",INDEX(games!$B:$B,ROW())=""),"",INDEX(games!$B:$B,ROW()))</f>
        <v>2021</v>
      </c>
      <c r="C752" t="str">
        <f>IF(OR($A752="",INDEX(games!$C:$C,ROW())=""),"",INDEX(games!$C:$C,ROW()))</f>
        <v>Action</v>
      </c>
      <c r="D752">
        <f t="shared" si="308"/>
        <v>1</v>
      </c>
      <c r="E752">
        <f t="shared" si="309"/>
        <v>1</v>
      </c>
      <c r="F752">
        <f t="shared" si="310"/>
        <v>4</v>
      </c>
      <c r="G752">
        <f t="shared" si="311"/>
        <v>2021</v>
      </c>
      <c r="H752">
        <f t="shared" si="312"/>
        <v>1.0920000000000001</v>
      </c>
      <c r="I752" t="e">
        <f t="shared" si="313"/>
        <v>#N/A</v>
      </c>
      <c r="J752" t="e">
        <f t="shared" si="314"/>
        <v>#N/A</v>
      </c>
      <c r="K752" t="e">
        <f t="shared" si="315"/>
        <v>#N/A</v>
      </c>
      <c r="L752" t="e">
        <f t="shared" si="316"/>
        <v>#N/A</v>
      </c>
      <c r="M752" t="e">
        <f t="shared" si="317"/>
        <v>#N/A</v>
      </c>
      <c r="N752" t="e">
        <f t="shared" si="318"/>
        <v>#N/A</v>
      </c>
      <c r="O752">
        <f t="shared" si="319"/>
        <v>1.0007520000000001</v>
      </c>
      <c r="P752" t="str">
        <f>IF(OR($A752="",INDEX(games!$H:$H,ROW())=""),"",INDEX(games!$H:$H,ROW()))</f>
        <v>Yes</v>
      </c>
      <c r="Q752">
        <f t="shared" si="320"/>
        <v>1.0007520000000001</v>
      </c>
      <c r="T752">
        <f t="shared" si="321"/>
        <v>2015</v>
      </c>
      <c r="U752">
        <f t="shared" si="322"/>
        <v>2023</v>
      </c>
      <c r="V752">
        <f t="shared" si="323"/>
        <v>8</v>
      </c>
      <c r="W752" t="str">
        <f>IF(TRIM(INDEX(connections!$A:$A,ROW()))="","",TRIM(INDEX(connections!$A:$A,ROW())))</f>
        <v>Nuclear Throne</v>
      </c>
      <c r="X752" t="str">
        <f>IF($W752="","",TRIM(INDEX(connections!$B:$B,ROW())))</f>
        <v>Lone Ruin</v>
      </c>
      <c r="Y752">
        <f t="shared" si="324"/>
        <v>549</v>
      </c>
      <c r="Z752">
        <f t="shared" si="325"/>
        <v>446</v>
      </c>
      <c r="AA752" t="str">
        <f t="shared" si="326"/>
        <v>Yes</v>
      </c>
      <c r="AB752" t="str">
        <f t="shared" si="327"/>
        <v>Yes</v>
      </c>
      <c r="AC752">
        <f t="shared" si="328"/>
        <v>1</v>
      </c>
      <c r="AD752">
        <f t="shared" si="329"/>
        <v>0</v>
      </c>
      <c r="AE752" t="str">
        <f t="shared" si="330"/>
        <v/>
      </c>
      <c r="AG752">
        <f t="shared" si="331"/>
        <v>1</v>
      </c>
      <c r="AH752" t="str">
        <f t="shared" si="332"/>
        <v>Yes</v>
      </c>
      <c r="AI752">
        <f t="shared" si="333"/>
        <v>1</v>
      </c>
      <c r="AJ752">
        <f t="shared" si="334"/>
        <v>1.0007520000000001</v>
      </c>
      <c r="AK752" t="str">
        <f t="shared" si="335"/>
        <v/>
      </c>
      <c r="AL752" t="str">
        <f>IF($A752="","",INDEX(games!$J:$J,ROW())&amp;"")</f>
        <v>https://store.steampowered.com/app/1315610/Source_of_Madness/</v>
      </c>
    </row>
    <row r="753" spans="1:38" x14ac:dyDescent="0.25">
      <c r="A753" t="str">
        <f>IF(TRIM(INDEX(games!$A:$A,ROW()))="","",TRIM(INDEX(games!$A:$A,ROW())))</f>
        <v>Space Beast Terror Fright</v>
      </c>
      <c r="B753">
        <f>IF(OR($A753="",INDEX(games!$B:$B,ROW())=""),"",INDEX(games!$B:$B,ROW()))</f>
        <v>2015</v>
      </c>
      <c r="C753" t="str">
        <f>IF(OR($A753="",INDEX(games!$C:$C,ROW())=""),"",INDEX(games!$C:$C,ROW()))</f>
        <v>Action</v>
      </c>
      <c r="D753">
        <f t="shared" si="308"/>
        <v>0</v>
      </c>
      <c r="E753">
        <f t="shared" si="309"/>
        <v>1</v>
      </c>
      <c r="F753">
        <f t="shared" si="310"/>
        <v>5</v>
      </c>
      <c r="G753">
        <f t="shared" si="311"/>
        <v>2015</v>
      </c>
      <c r="H753">
        <f t="shared" si="312"/>
        <v>1.115</v>
      </c>
      <c r="I753" t="e">
        <f t="shared" si="313"/>
        <v>#N/A</v>
      </c>
      <c r="J753" t="e">
        <f t="shared" si="314"/>
        <v>#N/A</v>
      </c>
      <c r="K753" t="e">
        <f t="shared" si="315"/>
        <v>#N/A</v>
      </c>
      <c r="L753" t="e">
        <f t="shared" si="316"/>
        <v>#N/A</v>
      </c>
      <c r="M753" t="e">
        <f t="shared" si="317"/>
        <v>#N/A</v>
      </c>
      <c r="N753" t="e">
        <f t="shared" si="318"/>
        <v>#N/A</v>
      </c>
      <c r="O753">
        <f t="shared" si="319"/>
        <v>7.5299999999999998E-4</v>
      </c>
      <c r="P753" t="str">
        <f>IF(OR($A753="",INDEX(games!$H:$H,ROW())=""),"",INDEX(games!$H:$H,ROW()))</f>
        <v/>
      </c>
      <c r="Q753" t="str">
        <f t="shared" si="320"/>
        <v/>
      </c>
      <c r="T753">
        <f t="shared" si="321"/>
        <v>2021</v>
      </c>
      <c r="U753">
        <f t="shared" si="322"/>
        <v>2023</v>
      </c>
      <c r="V753">
        <f t="shared" si="323"/>
        <v>2</v>
      </c>
      <c r="W753" t="str">
        <f>IF(TRIM(INDEX(connections!$A:$A,ROW()))="","",TRIM(INDEX(connections!$A:$A,ROW())))</f>
        <v>SNKRX</v>
      </c>
      <c r="X753" t="str">
        <f>IF($W753="","",TRIM(INDEX(connections!$B:$B,ROW())))</f>
        <v>Lone Ruin</v>
      </c>
      <c r="Y753">
        <f t="shared" si="324"/>
        <v>744</v>
      </c>
      <c r="Z753">
        <f t="shared" si="325"/>
        <v>446</v>
      </c>
      <c r="AA753" t="str">
        <f t="shared" si="326"/>
        <v>Yes</v>
      </c>
      <c r="AB753" t="str">
        <f t="shared" si="327"/>
        <v>Yes</v>
      </c>
      <c r="AC753">
        <f t="shared" si="328"/>
        <v>1</v>
      </c>
      <c r="AD753">
        <f t="shared" si="329"/>
        <v>0</v>
      </c>
      <c r="AE753" t="str">
        <f t="shared" si="330"/>
        <v/>
      </c>
      <c r="AG753">
        <f t="shared" si="331"/>
        <v>0</v>
      </c>
      <c r="AH753" t="str">
        <f t="shared" si="332"/>
        <v/>
      </c>
      <c r="AI753" t="str">
        <f t="shared" si="333"/>
        <v/>
      </c>
      <c r="AJ753" t="str">
        <f t="shared" si="334"/>
        <v/>
      </c>
      <c r="AK753" t="str">
        <f t="shared" si="335"/>
        <v/>
      </c>
      <c r="AL753" t="str">
        <f>IF($A753="","",INDEX(games!$J:$J,ROW())&amp;"")</f>
        <v/>
      </c>
    </row>
    <row r="754" spans="1:38" x14ac:dyDescent="0.25">
      <c r="A754" t="str">
        <f>IF(TRIM(INDEX(games!$A:$A,ROW()))="","",TRIM(INDEX(games!$A:$A,ROW())))</f>
        <v>Space Gladiators</v>
      </c>
      <c r="B754">
        <f>IF(OR($A754="",INDEX(games!$B:$B,ROW())=""),"",INDEX(games!$B:$B,ROW()))</f>
        <v>2019</v>
      </c>
      <c r="C754" t="str">
        <f>IF(OR($A754="",INDEX(games!$C:$C,ROW())=""),"",INDEX(games!$C:$C,ROW()))</f>
        <v>Action</v>
      </c>
      <c r="D754">
        <f t="shared" si="308"/>
        <v>4</v>
      </c>
      <c r="E754">
        <f t="shared" si="309"/>
        <v>1</v>
      </c>
      <c r="F754">
        <f t="shared" si="310"/>
        <v>6</v>
      </c>
      <c r="G754">
        <f t="shared" si="311"/>
        <v>2019</v>
      </c>
      <c r="H754">
        <f t="shared" si="312"/>
        <v>1.1379999999999999</v>
      </c>
      <c r="I754" t="e">
        <f t="shared" si="313"/>
        <v>#N/A</v>
      </c>
      <c r="J754" t="e">
        <f t="shared" si="314"/>
        <v>#N/A</v>
      </c>
      <c r="K754" t="e">
        <f t="shared" si="315"/>
        <v>#N/A</v>
      </c>
      <c r="L754" t="e">
        <f t="shared" si="316"/>
        <v>#N/A</v>
      </c>
      <c r="M754" t="e">
        <f t="shared" si="317"/>
        <v>#N/A</v>
      </c>
      <c r="N754" t="e">
        <f t="shared" si="318"/>
        <v>#N/A</v>
      </c>
      <c r="O754">
        <f t="shared" si="319"/>
        <v>4.0007539999999997</v>
      </c>
      <c r="P754" t="str">
        <f>IF(OR($A754="",INDEX(games!$H:$H,ROW())=""),"",INDEX(games!$H:$H,ROW()))</f>
        <v/>
      </c>
      <c r="Q754" t="str">
        <f t="shared" si="320"/>
        <v/>
      </c>
      <c r="T754">
        <f t="shared" si="321"/>
        <v>2012</v>
      </c>
      <c r="U754">
        <f t="shared" si="322"/>
        <v>2024</v>
      </c>
      <c r="V754">
        <f t="shared" si="323"/>
        <v>12</v>
      </c>
      <c r="W754" t="str">
        <f>IF(TRIM(INDEX(connections!$A:$A,ROW()))="","",TRIM(INDEX(connections!$A:$A,ROW())))</f>
        <v>FTL</v>
      </c>
      <c r="X754" t="str">
        <f>IF($W754="","",TRIM(INDEX(connections!$B:$B,ROW())))</f>
        <v>LoneStar</v>
      </c>
      <c r="Y754">
        <f t="shared" si="324"/>
        <v>311</v>
      </c>
      <c r="Z754">
        <f t="shared" si="325"/>
        <v>447</v>
      </c>
      <c r="AA754" t="str">
        <f t="shared" si="326"/>
        <v>Yes</v>
      </c>
      <c r="AB754" t="str">
        <f t="shared" si="327"/>
        <v>Yes</v>
      </c>
      <c r="AC754">
        <f t="shared" si="328"/>
        <v>1</v>
      </c>
      <c r="AD754">
        <f t="shared" si="329"/>
        <v>0</v>
      </c>
      <c r="AE754" t="str">
        <f t="shared" si="330"/>
        <v/>
      </c>
      <c r="AG754">
        <f t="shared" si="331"/>
        <v>4</v>
      </c>
      <c r="AH754" t="str">
        <f t="shared" si="332"/>
        <v/>
      </c>
      <c r="AI754" t="str">
        <f t="shared" si="333"/>
        <v/>
      </c>
      <c r="AJ754" t="str">
        <f t="shared" si="334"/>
        <v/>
      </c>
      <c r="AK754">
        <f t="shared" si="335"/>
        <v>4.0007539999999997</v>
      </c>
      <c r="AL754" t="str">
        <f>IF($A754="","",INDEX(games!$J:$J,ROW())&amp;"")</f>
        <v>https://store.steampowered.com/app/1144910/Space_Gladiators</v>
      </c>
    </row>
    <row r="755" spans="1:38" x14ac:dyDescent="0.25">
      <c r="A755" t="str">
        <f>IF(TRIM(INDEX(games!$A:$A,ROW()))="","",TRIM(INDEX(games!$A:$A,ROW())))</f>
        <v>Space Grunts</v>
      </c>
      <c r="B755">
        <f>IF(OR($A755="",INDEX(games!$B:$B,ROW())=""),"",INDEX(games!$B:$B,ROW()))</f>
        <v>2016</v>
      </c>
      <c r="C755" t="str">
        <f>IF(OR($A755="",INDEX(games!$C:$C,ROW())=""),"",INDEX(games!$C:$C,ROW()))</f>
        <v>Traditional</v>
      </c>
      <c r="D755">
        <f t="shared" si="308"/>
        <v>2</v>
      </c>
      <c r="E755">
        <f t="shared" si="309"/>
        <v>4</v>
      </c>
      <c r="F755">
        <f t="shared" si="310"/>
        <v>7</v>
      </c>
      <c r="G755" t="e">
        <f t="shared" si="311"/>
        <v>#N/A</v>
      </c>
      <c r="H755" t="e">
        <f t="shared" si="312"/>
        <v>#N/A</v>
      </c>
      <c r="I755" t="e">
        <f t="shared" si="313"/>
        <v>#N/A</v>
      </c>
      <c r="J755" t="e">
        <f t="shared" si="314"/>
        <v>#N/A</v>
      </c>
      <c r="K755" t="e">
        <f t="shared" si="315"/>
        <v>#N/A</v>
      </c>
      <c r="L755" t="e">
        <f t="shared" si="316"/>
        <v>#N/A</v>
      </c>
      <c r="M755">
        <f t="shared" si="317"/>
        <v>2016</v>
      </c>
      <c r="N755">
        <f t="shared" si="318"/>
        <v>4.1609999999999996</v>
      </c>
      <c r="O755">
        <f t="shared" si="319"/>
        <v>2.0007549999999998</v>
      </c>
      <c r="P755" t="str">
        <f>IF(OR($A755="",INDEX(games!$H:$H,ROW())=""),"",INDEX(games!$H:$H,ROW()))</f>
        <v>Yes</v>
      </c>
      <c r="Q755">
        <f t="shared" si="320"/>
        <v>2.0007549999999998</v>
      </c>
      <c r="T755">
        <f t="shared" si="321"/>
        <v>2015</v>
      </c>
      <c r="U755">
        <f t="shared" si="322"/>
        <v>2017</v>
      </c>
      <c r="V755">
        <f t="shared" si="323"/>
        <v>2</v>
      </c>
      <c r="W755" t="str">
        <f>IF(TRIM(INDEX(connections!$A:$A,ROW()))="","",TRIM(INDEX(connections!$A:$A,ROW())))</f>
        <v>Downwell</v>
      </c>
      <c r="X755" t="str">
        <f>IF($W755="","",TRIM(INDEX(connections!$B:$B,ROW())))</f>
        <v>Loot Rascals</v>
      </c>
      <c r="Y755">
        <f t="shared" si="324"/>
        <v>244</v>
      </c>
      <c r="Z755">
        <f t="shared" si="325"/>
        <v>449</v>
      </c>
      <c r="AA755" t="str">
        <f t="shared" si="326"/>
        <v>Yes</v>
      </c>
      <c r="AB755" t="str">
        <f t="shared" si="327"/>
        <v/>
      </c>
      <c r="AC755" t="str">
        <f t="shared" si="328"/>
        <v/>
      </c>
      <c r="AD755">
        <f t="shared" si="329"/>
        <v>1</v>
      </c>
      <c r="AE755" t="str">
        <f t="shared" si="330"/>
        <v/>
      </c>
      <c r="AG755">
        <f t="shared" si="331"/>
        <v>1</v>
      </c>
      <c r="AH755" t="str">
        <f t="shared" si="332"/>
        <v>Yes</v>
      </c>
      <c r="AI755">
        <f t="shared" si="333"/>
        <v>1</v>
      </c>
      <c r="AJ755">
        <f t="shared" si="334"/>
        <v>1.0007550000000001</v>
      </c>
      <c r="AK755" t="str">
        <f t="shared" si="335"/>
        <v/>
      </c>
      <c r="AL755" t="str">
        <f>IF($A755="","",INDEX(games!$J:$J,ROW())&amp;"")</f>
        <v>https://store.steampowered.com/app/371430/Space_Grunts/</v>
      </c>
    </row>
    <row r="756" spans="1:38" x14ac:dyDescent="0.25">
      <c r="A756" t="str">
        <f>IF(TRIM(INDEX(games!$A:$A,ROW()))="","",TRIM(INDEX(games!$A:$A,ROW())))</f>
        <v>Space Prison</v>
      </c>
      <c r="B756">
        <f>IF(OR($A756="",INDEX(games!$B:$B,ROW())=""),"",INDEX(games!$B:$B,ROW()))</f>
        <v>2024</v>
      </c>
      <c r="C756" t="str">
        <f>IF(OR($A756="",INDEX(games!$C:$C,ROW())=""),"",INDEX(games!$C:$C,ROW()))</f>
        <v>Strategy</v>
      </c>
      <c r="D756">
        <f t="shared" si="308"/>
        <v>4</v>
      </c>
      <c r="E756">
        <f t="shared" si="309"/>
        <v>2</v>
      </c>
      <c r="F756">
        <f t="shared" si="310"/>
        <v>8</v>
      </c>
      <c r="G756" t="e">
        <f t="shared" si="311"/>
        <v>#N/A</v>
      </c>
      <c r="H756" t="e">
        <f t="shared" si="312"/>
        <v>#N/A</v>
      </c>
      <c r="I756">
        <f t="shared" si="313"/>
        <v>2024</v>
      </c>
      <c r="J756">
        <f t="shared" si="314"/>
        <v>2.1840000000000002</v>
      </c>
      <c r="K756" t="e">
        <f t="shared" si="315"/>
        <v>#N/A</v>
      </c>
      <c r="L756" t="e">
        <f t="shared" si="316"/>
        <v>#N/A</v>
      </c>
      <c r="M756" t="e">
        <f t="shared" si="317"/>
        <v>#N/A</v>
      </c>
      <c r="N756" t="e">
        <f t="shared" si="318"/>
        <v>#N/A</v>
      </c>
      <c r="O756">
        <f t="shared" si="319"/>
        <v>4.000756</v>
      </c>
      <c r="P756" t="str">
        <f>IF(OR($A756="",INDEX(games!$H:$H,ROW())=""),"",INDEX(games!$H:$H,ROW()))</f>
        <v>Yes</v>
      </c>
      <c r="Q756">
        <f t="shared" si="320"/>
        <v>4.000756</v>
      </c>
      <c r="T756">
        <f t="shared" si="321"/>
        <v>2008</v>
      </c>
      <c r="U756">
        <f t="shared" si="322"/>
        <v>2017</v>
      </c>
      <c r="V756">
        <f t="shared" si="323"/>
        <v>9</v>
      </c>
      <c r="W756" t="str">
        <f>IF(TRIM(INDEX(connections!$A:$A,ROW()))="","",TRIM(INDEX(connections!$A:$A,ROW())))</f>
        <v>Spelunky Classic</v>
      </c>
      <c r="X756" t="str">
        <f>IF($W756="","",TRIM(INDEX(connections!$B:$B,ROW())))</f>
        <v>Loot Rascals</v>
      </c>
      <c r="Y756">
        <f t="shared" si="324"/>
        <v>763</v>
      </c>
      <c r="Z756">
        <f t="shared" si="325"/>
        <v>449</v>
      </c>
      <c r="AA756" t="str">
        <f t="shared" si="326"/>
        <v>Yes</v>
      </c>
      <c r="AB756" t="str">
        <f t="shared" si="327"/>
        <v/>
      </c>
      <c r="AC756" t="str">
        <f t="shared" si="328"/>
        <v/>
      </c>
      <c r="AD756">
        <f t="shared" si="329"/>
        <v>1</v>
      </c>
      <c r="AE756" t="str">
        <f t="shared" si="330"/>
        <v/>
      </c>
      <c r="AG756">
        <f t="shared" si="331"/>
        <v>4</v>
      </c>
      <c r="AH756" t="str">
        <f t="shared" si="332"/>
        <v>Yes</v>
      </c>
      <c r="AI756">
        <f t="shared" si="333"/>
        <v>4</v>
      </c>
      <c r="AJ756">
        <f t="shared" si="334"/>
        <v>4.000756</v>
      </c>
      <c r="AK756" t="str">
        <f t="shared" si="335"/>
        <v/>
      </c>
      <c r="AL756" t="str">
        <f>IF($A756="","",INDEX(games!$J:$J,ROW())&amp;"")</f>
        <v>https://store.steampowered.com/app/1865930/Space_Prison/</v>
      </c>
    </row>
    <row r="757" spans="1:38" x14ac:dyDescent="0.25">
      <c r="A757" t="str">
        <f>IF(TRIM(INDEX(games!$A:$A,ROW()))="","",TRIM(INDEX(games!$A:$A,ROW())))</f>
        <v>Sparklite</v>
      </c>
      <c r="B757">
        <f>IF(OR($A757="",INDEX(games!$B:$B,ROW())=""),"",INDEX(games!$B:$B,ROW()))</f>
        <v>2019</v>
      </c>
      <c r="C757" t="str">
        <f>IF(OR($A757="",INDEX(games!$C:$C,ROW())=""),"",INDEX(games!$C:$C,ROW()))</f>
        <v>Action</v>
      </c>
      <c r="D757">
        <f t="shared" si="308"/>
        <v>3</v>
      </c>
      <c r="E757">
        <f t="shared" si="309"/>
        <v>1</v>
      </c>
      <c r="F757">
        <f t="shared" si="310"/>
        <v>9</v>
      </c>
      <c r="G757">
        <f t="shared" si="311"/>
        <v>2019</v>
      </c>
      <c r="H757">
        <f t="shared" si="312"/>
        <v>1.2070000000000001</v>
      </c>
      <c r="I757" t="e">
        <f t="shared" si="313"/>
        <v>#N/A</v>
      </c>
      <c r="J757" t="e">
        <f t="shared" si="314"/>
        <v>#N/A</v>
      </c>
      <c r="K757" t="e">
        <f t="shared" si="315"/>
        <v>#N/A</v>
      </c>
      <c r="L757" t="e">
        <f t="shared" si="316"/>
        <v>#N/A</v>
      </c>
      <c r="M757" t="e">
        <f t="shared" si="317"/>
        <v>#N/A</v>
      </c>
      <c r="N757" t="e">
        <f t="shared" si="318"/>
        <v>#N/A</v>
      </c>
      <c r="O757">
        <f t="shared" si="319"/>
        <v>3.0007570000000001</v>
      </c>
      <c r="P757" t="str">
        <f>IF(OR($A757="",INDEX(games!$H:$H,ROW())=""),"",INDEX(games!$H:$H,ROW()))</f>
        <v>Yes</v>
      </c>
      <c r="Q757">
        <f t="shared" si="320"/>
        <v>3.0007570000000001</v>
      </c>
      <c r="T757">
        <f t="shared" si="321"/>
        <v>2023</v>
      </c>
      <c r="U757">
        <f t="shared" si="322"/>
        <v>2025</v>
      </c>
      <c r="V757">
        <f t="shared" si="323"/>
        <v>2</v>
      </c>
      <c r="W757" t="str">
        <f>IF(TRIM(INDEX(connections!$A:$A,ROW()))="","",TRIM(INDEX(connections!$A:$A,ROW())))</f>
        <v>Backpack Battles</v>
      </c>
      <c r="X757" t="str">
        <f>IF($W757="","",TRIM(INDEX(connections!$B:$B,ROW())))</f>
        <v>Lootplot</v>
      </c>
      <c r="Y757">
        <f t="shared" si="324"/>
        <v>52</v>
      </c>
      <c r="Z757">
        <f t="shared" si="325"/>
        <v>451</v>
      </c>
      <c r="AA757" t="str">
        <f t="shared" si="326"/>
        <v>Yes</v>
      </c>
      <c r="AB757" t="str">
        <f t="shared" si="327"/>
        <v>Yes</v>
      </c>
      <c r="AC757">
        <f t="shared" si="328"/>
        <v>1</v>
      </c>
      <c r="AD757">
        <f t="shared" si="329"/>
        <v>0</v>
      </c>
      <c r="AE757" t="str">
        <f t="shared" si="330"/>
        <v/>
      </c>
      <c r="AG757">
        <f t="shared" si="331"/>
        <v>3</v>
      </c>
      <c r="AH757" t="str">
        <f t="shared" si="332"/>
        <v>Yes</v>
      </c>
      <c r="AI757">
        <f t="shared" si="333"/>
        <v>3</v>
      </c>
      <c r="AJ757">
        <f t="shared" si="334"/>
        <v>3.0007570000000001</v>
      </c>
      <c r="AK757" t="str">
        <f t="shared" si="335"/>
        <v/>
      </c>
      <c r="AL757" t="str">
        <f>IF($A757="","",INDEX(games!$J:$J,ROW())&amp;"")</f>
        <v>https://store.steampowered.com/app/943140/Sparklite/</v>
      </c>
    </row>
    <row r="758" spans="1:38" x14ac:dyDescent="0.25">
      <c r="A758" t="str">
        <f>IF(TRIM(INDEX(games!$A:$A,ROW()))="","",TRIM(INDEX(games!$A:$A,ROW())))</f>
        <v>Spell Disk</v>
      </c>
      <c r="B758">
        <f>IF(OR($A758="",INDEX(games!$B:$B,ROW())=""),"",INDEX(games!$B:$B,ROW()))</f>
        <v>2023</v>
      </c>
      <c r="C758" t="str">
        <f>IF(OR($A758="",INDEX(games!$C:$C,ROW())=""),"",INDEX(games!$C:$C,ROW()))</f>
        <v>Action</v>
      </c>
      <c r="D758">
        <f t="shared" si="308"/>
        <v>1</v>
      </c>
      <c r="E758">
        <f t="shared" si="309"/>
        <v>1</v>
      </c>
      <c r="F758">
        <f t="shared" si="310"/>
        <v>10</v>
      </c>
      <c r="G758">
        <f t="shared" si="311"/>
        <v>2023</v>
      </c>
      <c r="H758">
        <f t="shared" si="312"/>
        <v>1.23</v>
      </c>
      <c r="I758" t="e">
        <f t="shared" si="313"/>
        <v>#N/A</v>
      </c>
      <c r="J758" t="e">
        <f t="shared" si="314"/>
        <v>#N/A</v>
      </c>
      <c r="K758" t="e">
        <f t="shared" si="315"/>
        <v>#N/A</v>
      </c>
      <c r="L758" t="e">
        <f t="shared" si="316"/>
        <v>#N/A</v>
      </c>
      <c r="M758" t="e">
        <f t="shared" si="317"/>
        <v>#N/A</v>
      </c>
      <c r="N758" t="e">
        <f t="shared" si="318"/>
        <v>#N/A</v>
      </c>
      <c r="O758">
        <f t="shared" si="319"/>
        <v>1.000758</v>
      </c>
      <c r="P758" t="str">
        <f>IF(OR($A758="",INDEX(games!$H:$H,ROW())=""),"",INDEX(games!$H:$H,ROW()))</f>
        <v/>
      </c>
      <c r="Q758" t="str">
        <f t="shared" si="320"/>
        <v/>
      </c>
      <c r="T758">
        <f t="shared" si="321"/>
        <v>2023</v>
      </c>
      <c r="U758">
        <f t="shared" si="322"/>
        <v>2025</v>
      </c>
      <c r="V758">
        <f t="shared" si="323"/>
        <v>2</v>
      </c>
      <c r="W758" t="str">
        <f>IF(TRIM(INDEX(connections!$A:$A,ROW()))="","",TRIM(INDEX(connections!$A:$A,ROW())))</f>
        <v>Balatro</v>
      </c>
      <c r="X758" t="str">
        <f>IF($W758="","",TRIM(INDEX(connections!$B:$B,ROW())))</f>
        <v>Lootplot</v>
      </c>
      <c r="Y758">
        <f t="shared" si="324"/>
        <v>55</v>
      </c>
      <c r="Z758">
        <f t="shared" si="325"/>
        <v>451</v>
      </c>
      <c r="AA758" t="str">
        <f t="shared" si="326"/>
        <v>Yes</v>
      </c>
      <c r="AB758" t="str">
        <f t="shared" si="327"/>
        <v>Yes</v>
      </c>
      <c r="AC758">
        <f t="shared" si="328"/>
        <v>1</v>
      </c>
      <c r="AD758">
        <f t="shared" si="329"/>
        <v>1</v>
      </c>
      <c r="AE758" t="str">
        <f t="shared" si="330"/>
        <v/>
      </c>
      <c r="AG758">
        <f t="shared" si="331"/>
        <v>0</v>
      </c>
      <c r="AH758" t="str">
        <f t="shared" si="332"/>
        <v/>
      </c>
      <c r="AI758" t="str">
        <f t="shared" si="333"/>
        <v/>
      </c>
      <c r="AJ758" t="str">
        <f t="shared" si="334"/>
        <v/>
      </c>
      <c r="AK758" t="str">
        <f t="shared" si="335"/>
        <v/>
      </c>
      <c r="AL758" t="str">
        <f>IF($A758="","",INDEX(games!$J:$J,ROW())&amp;"")</f>
        <v>https://store.steampowered.com/app/2292060/Spell_Disk/</v>
      </c>
    </row>
    <row r="759" spans="1:38" x14ac:dyDescent="0.25">
      <c r="A759" t="str">
        <f>IF(TRIM(INDEX(games!$A:$A,ROW()))="","",TRIM(INDEX(games!$A:$A,ROW())))</f>
        <v>Spellbook Demonslayers</v>
      </c>
      <c r="B759">
        <f>IF(OR($A759="",INDEX(games!$B:$B,ROW())=""),"",INDEX(games!$B:$B,ROW()))</f>
        <v>2022</v>
      </c>
      <c r="C759" t="str">
        <f>IF(OR($A759="",INDEX(games!$C:$C,ROW())=""),"",INDEX(games!$C:$C,ROW()))</f>
        <v>Action</v>
      </c>
      <c r="D759">
        <f t="shared" si="308"/>
        <v>2</v>
      </c>
      <c r="E759">
        <f t="shared" si="309"/>
        <v>1</v>
      </c>
      <c r="F759">
        <f t="shared" si="310"/>
        <v>11</v>
      </c>
      <c r="G759">
        <f t="shared" si="311"/>
        <v>2022</v>
      </c>
      <c r="H759">
        <f t="shared" si="312"/>
        <v>1.2530000000000001</v>
      </c>
      <c r="I759" t="e">
        <f t="shared" si="313"/>
        <v>#N/A</v>
      </c>
      <c r="J759" t="e">
        <f t="shared" si="314"/>
        <v>#N/A</v>
      </c>
      <c r="K759" t="e">
        <f t="shared" si="315"/>
        <v>#N/A</v>
      </c>
      <c r="L759" t="e">
        <f t="shared" si="316"/>
        <v>#N/A</v>
      </c>
      <c r="M759" t="e">
        <f t="shared" si="317"/>
        <v>#N/A</v>
      </c>
      <c r="N759" t="e">
        <f t="shared" si="318"/>
        <v>#N/A</v>
      </c>
      <c r="O759">
        <f t="shared" si="319"/>
        <v>2.000759</v>
      </c>
      <c r="P759" t="str">
        <f>IF(OR($A759="",INDEX(games!$H:$H,ROW())=""),"",INDEX(games!$H:$H,ROW()))</f>
        <v>Yes</v>
      </c>
      <c r="Q759">
        <f t="shared" si="320"/>
        <v>2.000759</v>
      </c>
      <c r="T759">
        <f t="shared" si="321"/>
        <v>2021</v>
      </c>
      <c r="U759">
        <f t="shared" si="322"/>
        <v>2026</v>
      </c>
      <c r="V759">
        <f t="shared" si="323"/>
        <v>5</v>
      </c>
      <c r="W759" t="str">
        <f>IF(TRIM(INDEX(connections!$A:$A,ROW()))="","",TRIM(INDEX(connections!$A:$A,ROW())))</f>
        <v>Muck</v>
      </c>
      <c r="X759" t="str">
        <f>IF($W759="","",TRIM(INDEX(connections!$B:$B,ROW())))</f>
        <v>Lort</v>
      </c>
      <c r="Y759">
        <f t="shared" si="324"/>
        <v>518</v>
      </c>
      <c r="Z759">
        <f t="shared" si="325"/>
        <v>452</v>
      </c>
      <c r="AA759" t="str">
        <f t="shared" si="326"/>
        <v>Yes</v>
      </c>
      <c r="AB759" t="str">
        <f t="shared" si="327"/>
        <v/>
      </c>
      <c r="AC759" t="str">
        <f t="shared" si="328"/>
        <v/>
      </c>
      <c r="AD759">
        <f t="shared" si="329"/>
        <v>0</v>
      </c>
      <c r="AE759" t="str">
        <f t="shared" si="330"/>
        <v/>
      </c>
      <c r="AG759">
        <f t="shared" si="331"/>
        <v>2</v>
      </c>
      <c r="AH759" t="str">
        <f t="shared" si="332"/>
        <v>Yes</v>
      </c>
      <c r="AI759">
        <f t="shared" si="333"/>
        <v>2</v>
      </c>
      <c r="AJ759">
        <f t="shared" si="334"/>
        <v>2.000759</v>
      </c>
      <c r="AK759" t="str">
        <f t="shared" si="335"/>
        <v/>
      </c>
      <c r="AL759" t="str">
        <f>IF($A759="","",INDEX(games!$J:$J,ROW())&amp;"")</f>
        <v>https://store.steampowered.com/app/2007530/Spellbook_Demonslayers/</v>
      </c>
    </row>
    <row r="760" spans="1:38" x14ac:dyDescent="0.25">
      <c r="A760" t="str">
        <f>IF(TRIM(INDEX(games!$A:$A,ROW()))="","",TRIM(INDEX(games!$A:$A,ROW())))</f>
        <v>Spellmasons</v>
      </c>
      <c r="B760">
        <f>IF(OR($A760="",INDEX(games!$B:$B,ROW())=""),"",INDEX(games!$B:$B,ROW()))</f>
        <v>2023</v>
      </c>
      <c r="C760" t="str">
        <f>IF(OR($A760="",INDEX(games!$C:$C,ROW())=""),"",INDEX(games!$C:$C,ROW()))</f>
        <v>Strategy</v>
      </c>
      <c r="D760">
        <f t="shared" si="308"/>
        <v>3</v>
      </c>
      <c r="E760">
        <f t="shared" si="309"/>
        <v>2</v>
      </c>
      <c r="F760">
        <f t="shared" si="310"/>
        <v>12</v>
      </c>
      <c r="G760" t="e">
        <f t="shared" si="311"/>
        <v>#N/A</v>
      </c>
      <c r="H760" t="e">
        <f t="shared" si="312"/>
        <v>#N/A</v>
      </c>
      <c r="I760">
        <f t="shared" si="313"/>
        <v>2023</v>
      </c>
      <c r="J760">
        <f t="shared" si="314"/>
        <v>2.2759999999999998</v>
      </c>
      <c r="K760" t="e">
        <f t="shared" si="315"/>
        <v>#N/A</v>
      </c>
      <c r="L760" t="e">
        <f t="shared" si="316"/>
        <v>#N/A</v>
      </c>
      <c r="M760" t="e">
        <f t="shared" si="317"/>
        <v>#N/A</v>
      </c>
      <c r="N760" t="e">
        <f t="shared" si="318"/>
        <v>#N/A</v>
      </c>
      <c r="O760">
        <f t="shared" si="319"/>
        <v>3.0007600000000001</v>
      </c>
      <c r="P760" t="str">
        <f>IF(OR($A760="",INDEX(games!$H:$H,ROW())=""),"",INDEX(games!$H:$H,ROW()))</f>
        <v>Yes</v>
      </c>
      <c r="Q760">
        <f t="shared" si="320"/>
        <v>3.0007600000000001</v>
      </c>
      <c r="T760">
        <f t="shared" si="321"/>
        <v>2020</v>
      </c>
      <c r="U760">
        <f t="shared" si="322"/>
        <v>2026</v>
      </c>
      <c r="V760">
        <f t="shared" si="323"/>
        <v>6</v>
      </c>
      <c r="W760" t="str">
        <f>IF(TRIM(INDEX(connections!$A:$A,ROW()))="","",TRIM(INDEX(connections!$A:$A,ROW())))</f>
        <v>Risk of Rain 2</v>
      </c>
      <c r="X760" t="str">
        <f>IF($W760="","",TRIM(INDEX(connections!$B:$B,ROW())))</f>
        <v>Lort</v>
      </c>
      <c r="Y760">
        <f t="shared" si="324"/>
        <v>654</v>
      </c>
      <c r="Z760">
        <f t="shared" si="325"/>
        <v>452</v>
      </c>
      <c r="AA760" t="str">
        <f t="shared" si="326"/>
        <v>Yes</v>
      </c>
      <c r="AB760" t="str">
        <f t="shared" si="327"/>
        <v/>
      </c>
      <c r="AC760" t="str">
        <f t="shared" si="328"/>
        <v/>
      </c>
      <c r="AD760">
        <f t="shared" si="329"/>
        <v>0</v>
      </c>
      <c r="AE760" t="str">
        <f t="shared" si="330"/>
        <v/>
      </c>
      <c r="AG760">
        <f t="shared" si="331"/>
        <v>3</v>
      </c>
      <c r="AH760" t="str">
        <f t="shared" si="332"/>
        <v>Yes</v>
      </c>
      <c r="AI760">
        <f t="shared" si="333"/>
        <v>3</v>
      </c>
      <c r="AJ760">
        <f t="shared" si="334"/>
        <v>3.0007600000000001</v>
      </c>
      <c r="AK760" t="str">
        <f t="shared" si="335"/>
        <v/>
      </c>
      <c r="AL760" t="str">
        <f>IF($A760="","",INDEX(games!$J:$J,ROW())&amp;"")</f>
        <v>https://store.steampowered.com/app/1618380?snr=5000_5100__</v>
      </c>
    </row>
    <row r="761" spans="1:38" x14ac:dyDescent="0.25">
      <c r="A761" t="str">
        <f>IF(TRIM(INDEX(games!$A:$A,ROW()))="","",TRIM(INDEX(games!$A:$A,ROW())))</f>
        <v>SpellRogue</v>
      </c>
      <c r="B761">
        <f>IF(OR($A761="",INDEX(games!$B:$B,ROW())=""),"",INDEX(games!$B:$B,ROW()))</f>
        <v>2024</v>
      </c>
      <c r="C761" t="str">
        <f>IF(OR($A761="",INDEX(games!$C:$C,ROW())=""),"",INDEX(games!$C:$C,ROW()))</f>
        <v>Deckbuilder</v>
      </c>
      <c r="D761">
        <f t="shared" si="308"/>
        <v>2</v>
      </c>
      <c r="E761">
        <f t="shared" si="309"/>
        <v>3</v>
      </c>
      <c r="F761">
        <f t="shared" si="310"/>
        <v>13</v>
      </c>
      <c r="G761" t="e">
        <f t="shared" si="311"/>
        <v>#N/A</v>
      </c>
      <c r="H761" t="e">
        <f t="shared" si="312"/>
        <v>#N/A</v>
      </c>
      <c r="I761" t="e">
        <f t="shared" si="313"/>
        <v>#N/A</v>
      </c>
      <c r="J761" t="e">
        <f t="shared" si="314"/>
        <v>#N/A</v>
      </c>
      <c r="K761">
        <f t="shared" si="315"/>
        <v>2024</v>
      </c>
      <c r="L761">
        <f t="shared" si="316"/>
        <v>3.2989999999999999</v>
      </c>
      <c r="M761" t="e">
        <f t="shared" si="317"/>
        <v>#N/A</v>
      </c>
      <c r="N761" t="e">
        <f t="shared" si="318"/>
        <v>#N/A</v>
      </c>
      <c r="O761">
        <f t="shared" si="319"/>
        <v>2.0007609999999998</v>
      </c>
      <c r="P761" t="str">
        <f>IF(OR($A761="",INDEX(games!$H:$H,ROW())=""),"",INDEX(games!$H:$H,ROW()))</f>
        <v>Yes</v>
      </c>
      <c r="Q761">
        <f t="shared" si="320"/>
        <v>2.0007609999999998</v>
      </c>
      <c r="T761">
        <f t="shared" si="321"/>
        <v>2019</v>
      </c>
      <c r="U761">
        <f t="shared" si="322"/>
        <v>2024</v>
      </c>
      <c r="V761">
        <f t="shared" si="323"/>
        <v>5</v>
      </c>
      <c r="W761" t="str">
        <f>IF(TRIM(INDEX(connections!$A:$A,ROW()))="","",TRIM(INDEX(connections!$A:$A,ROW())))</f>
        <v>Hades</v>
      </c>
      <c r="X761" t="str">
        <f>IF($W761="","",TRIM(INDEX(connections!$B:$B,ROW())))</f>
        <v>Lost Eidolons: Veil of the Witch</v>
      </c>
      <c r="Y761">
        <f t="shared" si="324"/>
        <v>359</v>
      </c>
      <c r="Z761">
        <f t="shared" si="325"/>
        <v>453</v>
      </c>
      <c r="AA761" t="str">
        <f t="shared" si="326"/>
        <v>Yes</v>
      </c>
      <c r="AB761" t="str">
        <f t="shared" si="327"/>
        <v/>
      </c>
      <c r="AC761" t="str">
        <f t="shared" si="328"/>
        <v/>
      </c>
      <c r="AD761">
        <f t="shared" si="329"/>
        <v>1</v>
      </c>
      <c r="AE761" t="str">
        <f t="shared" si="330"/>
        <v/>
      </c>
      <c r="AG761">
        <f t="shared" si="331"/>
        <v>2</v>
      </c>
      <c r="AH761" t="str">
        <f t="shared" si="332"/>
        <v>Yes</v>
      </c>
      <c r="AI761">
        <f t="shared" si="333"/>
        <v>2</v>
      </c>
      <c r="AJ761">
        <f t="shared" si="334"/>
        <v>2.0007609999999998</v>
      </c>
      <c r="AK761" t="str">
        <f t="shared" si="335"/>
        <v/>
      </c>
      <c r="AL761" t="str">
        <f>IF($A761="","",INDEX(games!$J:$J,ROW())&amp;"")</f>
        <v>https://store.steampowered.com/app/1990110/SpellRogue/</v>
      </c>
    </row>
    <row r="762" spans="1:38" x14ac:dyDescent="0.25">
      <c r="A762" t="str">
        <f>IF(TRIM(INDEX(games!$A:$A,ROW()))="","",TRIM(INDEX(games!$A:$A,ROW())))</f>
        <v>Spelunky</v>
      </c>
      <c r="B762">
        <f>IF(OR($A762="",INDEX(games!$B:$B,ROW())=""),"",INDEX(games!$B:$B,ROW()))</f>
        <v>2012</v>
      </c>
      <c r="C762" t="str">
        <f>IF(OR($A762="",INDEX(games!$C:$C,ROW())=""),"",INDEX(games!$C:$C,ROW()))</f>
        <v>Action</v>
      </c>
      <c r="D762">
        <f t="shared" si="308"/>
        <v>2</v>
      </c>
      <c r="E762">
        <f t="shared" si="309"/>
        <v>1</v>
      </c>
      <c r="F762">
        <f t="shared" si="310"/>
        <v>14</v>
      </c>
      <c r="G762">
        <f t="shared" si="311"/>
        <v>2012</v>
      </c>
      <c r="H762">
        <f t="shared" si="312"/>
        <v>1.3220000000000001</v>
      </c>
      <c r="I762" t="e">
        <f t="shared" si="313"/>
        <v>#N/A</v>
      </c>
      <c r="J762" t="e">
        <f t="shared" si="314"/>
        <v>#N/A</v>
      </c>
      <c r="K762" t="e">
        <f t="shared" si="315"/>
        <v>#N/A</v>
      </c>
      <c r="L762" t="e">
        <f t="shared" si="316"/>
        <v>#N/A</v>
      </c>
      <c r="M762" t="e">
        <f t="shared" si="317"/>
        <v>#N/A</v>
      </c>
      <c r="N762" t="e">
        <f t="shared" si="318"/>
        <v>#N/A</v>
      </c>
      <c r="O762">
        <f t="shared" si="319"/>
        <v>2.0007619999999999</v>
      </c>
      <c r="P762" t="str">
        <f>IF(OR($A762="",INDEX(games!$H:$H,ROW())=""),"",INDEX(games!$H:$H,ROW()))</f>
        <v>Yes</v>
      </c>
      <c r="Q762">
        <f t="shared" si="320"/>
        <v>2.0007619999999999</v>
      </c>
      <c r="T762">
        <f t="shared" si="321"/>
        <v>2017</v>
      </c>
      <c r="U762">
        <f t="shared" si="322"/>
        <v>2024</v>
      </c>
      <c r="V762">
        <f t="shared" si="323"/>
        <v>7</v>
      </c>
      <c r="W762" t="str">
        <f>IF(TRIM(INDEX(connections!$A:$A,ROW()))="","",TRIM(INDEX(connections!$A:$A,ROW())))</f>
        <v>Slay the Spire</v>
      </c>
      <c r="X762" t="str">
        <f>IF($W762="","",TRIM(INDEX(connections!$B:$B,ROW())))</f>
        <v>Lost Eidolons: Veil of the Witch</v>
      </c>
      <c r="Y762">
        <f t="shared" si="324"/>
        <v>735</v>
      </c>
      <c r="Z762">
        <f t="shared" si="325"/>
        <v>453</v>
      </c>
      <c r="AA762" t="str">
        <f t="shared" si="326"/>
        <v>Yes</v>
      </c>
      <c r="AB762" t="str">
        <f t="shared" si="327"/>
        <v/>
      </c>
      <c r="AC762" t="str">
        <f t="shared" si="328"/>
        <v/>
      </c>
      <c r="AD762">
        <f t="shared" si="329"/>
        <v>1</v>
      </c>
      <c r="AE762" t="str">
        <f t="shared" si="330"/>
        <v/>
      </c>
      <c r="AG762">
        <f t="shared" si="331"/>
        <v>2</v>
      </c>
      <c r="AH762" t="str">
        <f t="shared" si="332"/>
        <v>Yes</v>
      </c>
      <c r="AI762">
        <f t="shared" si="333"/>
        <v>2</v>
      </c>
      <c r="AJ762">
        <f t="shared" si="334"/>
        <v>2.0007619999999999</v>
      </c>
      <c r="AK762" t="str">
        <f t="shared" si="335"/>
        <v/>
      </c>
      <c r="AL762" t="str">
        <f>IF($A762="","",INDEX(games!$J:$J,ROW())&amp;"")</f>
        <v>https://store.steampowered.com/app/239350/Spelunky/</v>
      </c>
    </row>
    <row r="763" spans="1:38" x14ac:dyDescent="0.25">
      <c r="A763" t="str">
        <f>IF(TRIM(INDEX(games!$A:$A,ROW()))="","",TRIM(INDEX(games!$A:$A,ROW())))</f>
        <v>Spelunky 2</v>
      </c>
      <c r="B763">
        <f>IF(OR($A763="",INDEX(games!$B:$B,ROW())=""),"",INDEX(games!$B:$B,ROW()))</f>
        <v>2020</v>
      </c>
      <c r="C763" t="str">
        <f>IF(OR($A763="",INDEX(games!$C:$C,ROW())=""),"",INDEX(games!$C:$C,ROW()))</f>
        <v>Action</v>
      </c>
      <c r="D763">
        <f t="shared" si="308"/>
        <v>1</v>
      </c>
      <c r="E763">
        <f t="shared" si="309"/>
        <v>1</v>
      </c>
      <c r="F763">
        <f t="shared" si="310"/>
        <v>15</v>
      </c>
      <c r="G763">
        <f t="shared" si="311"/>
        <v>2020</v>
      </c>
      <c r="H763">
        <f t="shared" si="312"/>
        <v>1.345</v>
      </c>
      <c r="I763" t="e">
        <f t="shared" si="313"/>
        <v>#N/A</v>
      </c>
      <c r="J763" t="e">
        <f t="shared" si="314"/>
        <v>#N/A</v>
      </c>
      <c r="K763" t="e">
        <f t="shared" si="315"/>
        <v>#N/A</v>
      </c>
      <c r="L763" t="e">
        <f t="shared" si="316"/>
        <v>#N/A</v>
      </c>
      <c r="M763" t="e">
        <f t="shared" si="317"/>
        <v>#N/A</v>
      </c>
      <c r="N763" t="e">
        <f t="shared" si="318"/>
        <v>#N/A</v>
      </c>
      <c r="O763">
        <f t="shared" si="319"/>
        <v>1.0007630000000001</v>
      </c>
      <c r="P763" t="str">
        <f>IF(OR($A763="",INDEX(games!$H:$H,ROW())=""),"",INDEX(games!$H:$H,ROW()))</f>
        <v>Yes</v>
      </c>
      <c r="Q763">
        <f t="shared" si="320"/>
        <v>1.0007630000000001</v>
      </c>
      <c r="T763">
        <f t="shared" si="321"/>
        <v>1987</v>
      </c>
      <c r="U763">
        <f t="shared" si="322"/>
        <v>2019</v>
      </c>
      <c r="V763">
        <f t="shared" si="323"/>
        <v>32</v>
      </c>
      <c r="W763" t="str">
        <f>IF(TRIM(INDEX(connections!$A:$A,ROW()))="","",TRIM(INDEX(connections!$A:$A,ROW())))</f>
        <v>NetHack</v>
      </c>
      <c r="X763" t="str">
        <f>IF($W763="","",TRIM(INDEX(connections!$B:$B,ROW())))</f>
        <v>Lost Flame</v>
      </c>
      <c r="Y763">
        <f t="shared" si="324"/>
        <v>532</v>
      </c>
      <c r="Z763">
        <f t="shared" si="325"/>
        <v>454</v>
      </c>
      <c r="AA763" t="str">
        <f t="shared" si="326"/>
        <v>Yes</v>
      </c>
      <c r="AB763" t="str">
        <f t="shared" si="327"/>
        <v/>
      </c>
      <c r="AC763" t="str">
        <f t="shared" si="328"/>
        <v/>
      </c>
      <c r="AD763">
        <f t="shared" si="329"/>
        <v>0</v>
      </c>
      <c r="AE763" t="str">
        <f t="shared" si="330"/>
        <v/>
      </c>
      <c r="AG763">
        <f t="shared" si="331"/>
        <v>1</v>
      </c>
      <c r="AH763" t="str">
        <f t="shared" si="332"/>
        <v>Yes</v>
      </c>
      <c r="AI763">
        <f t="shared" si="333"/>
        <v>1</v>
      </c>
      <c r="AJ763">
        <f t="shared" si="334"/>
        <v>1.0007630000000001</v>
      </c>
      <c r="AK763" t="str">
        <f t="shared" si="335"/>
        <v/>
      </c>
      <c r="AL763" t="str">
        <f>IF($A763="","",INDEX(games!$J:$J,ROW())&amp;"")</f>
        <v>https://store.steampowered.com/app/418530/Spelunky_2/</v>
      </c>
    </row>
    <row r="764" spans="1:38" x14ac:dyDescent="0.25">
      <c r="A764" t="str">
        <f>IF(TRIM(INDEX(games!$A:$A,ROW()))="","",TRIM(INDEX(games!$A:$A,ROW())))</f>
        <v>Spelunky Classic</v>
      </c>
      <c r="B764">
        <f>IF(OR($A764="",INDEX(games!$B:$B,ROW())=""),"",INDEX(games!$B:$B,ROW()))</f>
        <v>2008</v>
      </c>
      <c r="C764" t="str">
        <f>IF(OR($A764="",INDEX(games!$C:$C,ROW())=""),"",INDEX(games!$C:$C,ROW()))</f>
        <v>Action</v>
      </c>
      <c r="D764">
        <f t="shared" si="308"/>
        <v>47</v>
      </c>
      <c r="E764">
        <f t="shared" si="309"/>
        <v>1</v>
      </c>
      <c r="F764">
        <f t="shared" si="310"/>
        <v>16</v>
      </c>
      <c r="G764">
        <f t="shared" si="311"/>
        <v>2008</v>
      </c>
      <c r="H764">
        <f t="shared" si="312"/>
        <v>1.3679999999999999</v>
      </c>
      <c r="I764" t="e">
        <f t="shared" si="313"/>
        <v>#N/A</v>
      </c>
      <c r="J764" t="e">
        <f t="shared" si="314"/>
        <v>#N/A</v>
      </c>
      <c r="K764" t="e">
        <f t="shared" si="315"/>
        <v>#N/A</v>
      </c>
      <c r="L764" t="e">
        <f t="shared" si="316"/>
        <v>#N/A</v>
      </c>
      <c r="M764" t="e">
        <f t="shared" si="317"/>
        <v>#N/A</v>
      </c>
      <c r="N764" t="e">
        <f t="shared" si="318"/>
        <v>#N/A</v>
      </c>
      <c r="O764">
        <f t="shared" si="319"/>
        <v>47.000763999999997</v>
      </c>
      <c r="P764" t="str">
        <f>IF(OR($A764="",INDEX(games!$H:$H,ROW())=""),"",INDEX(games!$H:$H,ROW()))</f>
        <v>Yes</v>
      </c>
      <c r="Q764">
        <f t="shared" si="320"/>
        <v>47.000763999999997</v>
      </c>
      <c r="T764">
        <f t="shared" si="321"/>
        <v>2011</v>
      </c>
      <c r="U764">
        <f t="shared" si="322"/>
        <v>2019</v>
      </c>
      <c r="V764">
        <f t="shared" si="323"/>
        <v>8</v>
      </c>
      <c r="W764" t="str">
        <f>IF(TRIM(INDEX(connections!$A:$A,ROW()))="","",TRIM(INDEX(connections!$A:$A,ROW())))</f>
        <v>The Binding of Isaac</v>
      </c>
      <c r="X764" t="str">
        <f>IF($W764="","",TRIM(INDEX(connections!$B:$B,ROW())))</f>
        <v>Lost Flame</v>
      </c>
      <c r="Y764">
        <f t="shared" si="324"/>
        <v>824</v>
      </c>
      <c r="Z764">
        <f t="shared" si="325"/>
        <v>454</v>
      </c>
      <c r="AA764" t="str">
        <f t="shared" si="326"/>
        <v>Yes</v>
      </c>
      <c r="AB764" t="str">
        <f t="shared" si="327"/>
        <v/>
      </c>
      <c r="AC764" t="str">
        <f t="shared" si="328"/>
        <v/>
      </c>
      <c r="AD764">
        <f t="shared" si="329"/>
        <v>1</v>
      </c>
      <c r="AE764" t="str">
        <f t="shared" si="330"/>
        <v/>
      </c>
      <c r="AG764">
        <f t="shared" si="331"/>
        <v>37</v>
      </c>
      <c r="AH764" t="str">
        <f t="shared" si="332"/>
        <v>Yes</v>
      </c>
      <c r="AI764">
        <f t="shared" si="333"/>
        <v>37</v>
      </c>
      <c r="AJ764">
        <f t="shared" si="334"/>
        <v>37.000763999999997</v>
      </c>
      <c r="AK764" t="str">
        <f t="shared" si="335"/>
        <v/>
      </c>
      <c r="AL764" t="str">
        <f>IF($A764="","",INDEX(games!$J:$J,ROW())&amp;"")</f>
        <v/>
      </c>
    </row>
    <row r="765" spans="1:38" x14ac:dyDescent="0.25">
      <c r="A765" t="str">
        <f>IF(TRIM(INDEX(games!$A:$A,ROW()))="","",TRIM(INDEX(games!$A:$A,ROW())))</f>
        <v>Spin Hero</v>
      </c>
      <c r="B765">
        <f>IF(OR($A765="",INDEX(games!$B:$B,ROW())=""),"",INDEX(games!$B:$B,ROW()))</f>
        <v>2024</v>
      </c>
      <c r="C765" t="str">
        <f>IF(OR($A765="",INDEX(games!$C:$C,ROW())=""),"",INDEX(games!$C:$C,ROW()))</f>
        <v>Deckbuilder</v>
      </c>
      <c r="D765">
        <f t="shared" si="308"/>
        <v>3</v>
      </c>
      <c r="E765">
        <f t="shared" si="309"/>
        <v>3</v>
      </c>
      <c r="F765">
        <f t="shared" si="310"/>
        <v>17</v>
      </c>
      <c r="G765" t="e">
        <f t="shared" si="311"/>
        <v>#N/A</v>
      </c>
      <c r="H765" t="e">
        <f t="shared" si="312"/>
        <v>#N/A</v>
      </c>
      <c r="I765" t="e">
        <f t="shared" si="313"/>
        <v>#N/A</v>
      </c>
      <c r="J765" t="e">
        <f t="shared" si="314"/>
        <v>#N/A</v>
      </c>
      <c r="K765">
        <f t="shared" si="315"/>
        <v>2024</v>
      </c>
      <c r="L765">
        <f t="shared" si="316"/>
        <v>3.391</v>
      </c>
      <c r="M765" t="e">
        <f t="shared" si="317"/>
        <v>#N/A</v>
      </c>
      <c r="N765" t="e">
        <f t="shared" si="318"/>
        <v>#N/A</v>
      </c>
      <c r="O765">
        <f t="shared" si="319"/>
        <v>3.0007649999999999</v>
      </c>
      <c r="P765" t="str">
        <f>IF(OR($A765="",INDEX(games!$H:$H,ROW())=""),"",INDEX(games!$H:$H,ROW()))</f>
        <v>Yes</v>
      </c>
      <c r="Q765">
        <f t="shared" si="320"/>
        <v>3.0007649999999999</v>
      </c>
      <c r="T765">
        <f t="shared" si="321"/>
        <v>2010</v>
      </c>
      <c r="U765">
        <f t="shared" si="322"/>
        <v>2023</v>
      </c>
      <c r="V765">
        <f t="shared" si="323"/>
        <v>13</v>
      </c>
      <c r="W765" t="str">
        <f>IF(TRIM(INDEX(connections!$A:$A,ROW()))="","",TRIM(INDEX(connections!$A:$A,ROW())))</f>
        <v>Desktop Dungeons</v>
      </c>
      <c r="X765" t="str">
        <f>IF($W765="","",TRIM(INDEX(connections!$B:$B,ROW())))</f>
        <v>Lost For Swords</v>
      </c>
      <c r="Y765">
        <f t="shared" si="324"/>
        <v>210</v>
      </c>
      <c r="Z765">
        <f t="shared" si="325"/>
        <v>455</v>
      </c>
      <c r="AA765" t="str">
        <f t="shared" si="326"/>
        <v/>
      </c>
      <c r="AB765" t="str">
        <f t="shared" si="327"/>
        <v/>
      </c>
      <c r="AC765" t="str">
        <f t="shared" si="328"/>
        <v/>
      </c>
      <c r="AD765">
        <f t="shared" si="329"/>
        <v>1</v>
      </c>
      <c r="AE765" t="str">
        <f t="shared" si="330"/>
        <v/>
      </c>
      <c r="AG765">
        <f t="shared" si="331"/>
        <v>3</v>
      </c>
      <c r="AH765" t="str">
        <f t="shared" si="332"/>
        <v>Yes</v>
      </c>
      <c r="AI765">
        <f t="shared" si="333"/>
        <v>3</v>
      </c>
      <c r="AJ765">
        <f t="shared" si="334"/>
        <v>3.0007649999999999</v>
      </c>
      <c r="AK765" t="str">
        <f t="shared" si="335"/>
        <v/>
      </c>
      <c r="AL765" t="str">
        <f>IF($A765="","",INDEX(games!$J:$J,ROW())&amp;"")</f>
        <v>https://store.steampowered.com/app/2917350/Spin_Hero/</v>
      </c>
    </row>
    <row r="766" spans="1:38" x14ac:dyDescent="0.25">
      <c r="A766" t="str">
        <f>IF(TRIM(INDEX(games!$A:$A,ROW()))="","",TRIM(INDEX(games!$A:$A,ROW())))</f>
        <v>Spinny Dungeon</v>
      </c>
      <c r="B766">
        <f>IF(OR($A766="",INDEX(games!$B:$B,ROW())=""),"",INDEX(games!$B:$B,ROW()))</f>
        <v>2026</v>
      </c>
      <c r="C766" t="str">
        <f>IF(OR($A766="",INDEX(games!$C:$C,ROW())=""),"",INDEX(games!$C:$C,ROW()))</f>
        <v>Deckbuilder</v>
      </c>
      <c r="D766">
        <f t="shared" si="308"/>
        <v>2</v>
      </c>
      <c r="E766">
        <f t="shared" si="309"/>
        <v>3</v>
      </c>
      <c r="F766">
        <f t="shared" si="310"/>
        <v>18</v>
      </c>
      <c r="G766" t="e">
        <f t="shared" si="311"/>
        <v>#N/A</v>
      </c>
      <c r="H766" t="e">
        <f t="shared" si="312"/>
        <v>#N/A</v>
      </c>
      <c r="I766" t="e">
        <f t="shared" si="313"/>
        <v>#N/A</v>
      </c>
      <c r="J766" t="e">
        <f t="shared" si="314"/>
        <v>#N/A</v>
      </c>
      <c r="K766">
        <f t="shared" si="315"/>
        <v>2026</v>
      </c>
      <c r="L766">
        <f t="shared" si="316"/>
        <v>3.4140000000000001</v>
      </c>
      <c r="M766" t="e">
        <f t="shared" si="317"/>
        <v>#N/A</v>
      </c>
      <c r="N766" t="e">
        <f t="shared" si="318"/>
        <v>#N/A</v>
      </c>
      <c r="O766">
        <f t="shared" si="319"/>
        <v>2.000766</v>
      </c>
      <c r="P766" t="str">
        <f>IF(OR($A766="",INDEX(games!$H:$H,ROW())=""),"",INDEX(games!$H:$H,ROW()))</f>
        <v/>
      </c>
      <c r="Q766" t="str">
        <f t="shared" si="320"/>
        <v/>
      </c>
      <c r="T766">
        <f t="shared" si="321"/>
        <v>2018</v>
      </c>
      <c r="U766">
        <f t="shared" si="322"/>
        <v>2023</v>
      </c>
      <c r="V766">
        <f t="shared" si="323"/>
        <v>5</v>
      </c>
      <c r="W766" t="str">
        <f>IF(TRIM(INDEX(connections!$A:$A,ROW()))="","",TRIM(INDEX(connections!$A:$A,ROW())))</f>
        <v>Into the Breach</v>
      </c>
      <c r="X766" t="str">
        <f>IF($W766="","",TRIM(INDEX(connections!$B:$B,ROW())))</f>
        <v>Lost For Swords</v>
      </c>
      <c r="Y766">
        <f t="shared" si="324"/>
        <v>409</v>
      </c>
      <c r="Z766">
        <f t="shared" si="325"/>
        <v>455</v>
      </c>
      <c r="AA766" t="str">
        <f t="shared" si="326"/>
        <v>Yes</v>
      </c>
      <c r="AB766" t="str">
        <f t="shared" si="327"/>
        <v/>
      </c>
      <c r="AC766" t="str">
        <f t="shared" si="328"/>
        <v/>
      </c>
      <c r="AD766">
        <f t="shared" si="329"/>
        <v>1</v>
      </c>
      <c r="AE766" t="str">
        <f t="shared" si="330"/>
        <v/>
      </c>
      <c r="AG766">
        <f t="shared" si="331"/>
        <v>2</v>
      </c>
      <c r="AH766" t="str">
        <f t="shared" si="332"/>
        <v/>
      </c>
      <c r="AI766" t="str">
        <f t="shared" si="333"/>
        <v/>
      </c>
      <c r="AJ766" t="str">
        <f t="shared" si="334"/>
        <v/>
      </c>
      <c r="AK766">
        <f t="shared" si="335"/>
        <v>2.000766</v>
      </c>
      <c r="AL766" t="str">
        <f>IF($A766="","",INDEX(games!$J:$J,ROW())&amp;"")</f>
        <v>https://store.steampowered.com/app/2837790/Spinny_Dungeon/</v>
      </c>
    </row>
    <row r="767" spans="1:38" x14ac:dyDescent="0.25">
      <c r="A767" t="str">
        <f>IF(TRIM(INDEX(games!$A:$A,ROW()))="","",TRIM(INDEX(games!$A:$A,ROW())))</f>
        <v>Spirit Hunters: Infinite Horde</v>
      </c>
      <c r="B767">
        <f>IF(OR($A767="",INDEX(games!$B:$B,ROW())=""),"",INDEX(games!$B:$B,ROW()))</f>
        <v>2022</v>
      </c>
      <c r="C767" t="str">
        <f>IF(OR($A767="",INDEX(games!$C:$C,ROW())=""),"",INDEX(games!$C:$C,ROW()))</f>
        <v>Action</v>
      </c>
      <c r="D767">
        <f t="shared" si="308"/>
        <v>2</v>
      </c>
      <c r="E767">
        <f t="shared" si="309"/>
        <v>1</v>
      </c>
      <c r="F767">
        <f t="shared" si="310"/>
        <v>19</v>
      </c>
      <c r="G767">
        <f t="shared" si="311"/>
        <v>2022</v>
      </c>
      <c r="H767">
        <f t="shared" si="312"/>
        <v>1.4370000000000001</v>
      </c>
      <c r="I767" t="e">
        <f t="shared" si="313"/>
        <v>#N/A</v>
      </c>
      <c r="J767" t="e">
        <f t="shared" si="314"/>
        <v>#N/A</v>
      </c>
      <c r="K767" t="e">
        <f t="shared" si="315"/>
        <v>#N/A</v>
      </c>
      <c r="L767" t="e">
        <f t="shared" si="316"/>
        <v>#N/A</v>
      </c>
      <c r="M767" t="e">
        <f t="shared" si="317"/>
        <v>#N/A</v>
      </c>
      <c r="N767" t="e">
        <f t="shared" si="318"/>
        <v>#N/A</v>
      </c>
      <c r="O767">
        <f t="shared" si="319"/>
        <v>2.0007670000000002</v>
      </c>
      <c r="P767" t="str">
        <f>IF(OR($A767="",INDEX(games!$H:$H,ROW())=""),"",INDEX(games!$H:$H,ROW()))</f>
        <v>Yes</v>
      </c>
      <c r="Q767">
        <f t="shared" si="320"/>
        <v>2.0007670000000002</v>
      </c>
      <c r="T767">
        <f t="shared" si="321"/>
        <v>2014</v>
      </c>
      <c r="U767">
        <f t="shared" si="322"/>
        <v>2023</v>
      </c>
      <c r="V767">
        <f t="shared" si="323"/>
        <v>9</v>
      </c>
      <c r="W767" t="str">
        <f>IF(TRIM(INDEX(connections!$A:$A,ROW()))="","",TRIM(INDEX(connections!$A:$A,ROW())))</f>
        <v>Shattered Pixel Dungeon</v>
      </c>
      <c r="X767" t="str">
        <f>IF($W767="","",TRIM(INDEX(connections!$B:$B,ROW())))</f>
        <v>Lost For Swords</v>
      </c>
      <c r="Y767">
        <f t="shared" si="324"/>
        <v>712</v>
      </c>
      <c r="Z767">
        <f t="shared" si="325"/>
        <v>455</v>
      </c>
      <c r="AA767" t="str">
        <f t="shared" si="326"/>
        <v>Yes</v>
      </c>
      <c r="AB767" t="str">
        <f t="shared" si="327"/>
        <v/>
      </c>
      <c r="AC767" t="str">
        <f t="shared" si="328"/>
        <v/>
      </c>
      <c r="AD767">
        <f t="shared" si="329"/>
        <v>1</v>
      </c>
      <c r="AE767" t="str">
        <f t="shared" si="330"/>
        <v/>
      </c>
      <c r="AG767">
        <f t="shared" si="331"/>
        <v>1</v>
      </c>
      <c r="AH767" t="str">
        <f t="shared" si="332"/>
        <v>Yes</v>
      </c>
      <c r="AI767">
        <f t="shared" si="333"/>
        <v>1</v>
      </c>
      <c r="AJ767">
        <f t="shared" si="334"/>
        <v>1.000767</v>
      </c>
      <c r="AK767" t="str">
        <f t="shared" si="335"/>
        <v/>
      </c>
      <c r="AL767" t="str">
        <f>IF($A767="","",INDEX(games!$J:$J,ROW())&amp;"")</f>
        <v>https://store.steampowered.com/app/1914580/Spirit_Hunters_Infinite_Horde/</v>
      </c>
    </row>
    <row r="768" spans="1:38" x14ac:dyDescent="0.25">
      <c r="A768" t="str">
        <f>IF(TRIM(INDEX(games!$A:$A,ROW()))="","",TRIM(INDEX(games!$A:$A,ROW())))</f>
        <v>Spiritfall</v>
      </c>
      <c r="B768">
        <f>IF(OR($A768="",INDEX(games!$B:$B,ROW())=""),"",INDEX(games!$B:$B,ROW()))</f>
        <v>2023</v>
      </c>
      <c r="C768" t="str">
        <f>IF(OR($A768="",INDEX(games!$C:$C,ROW())=""),"",INDEX(games!$C:$C,ROW()))</f>
        <v>Action</v>
      </c>
      <c r="D768">
        <f t="shared" si="308"/>
        <v>2</v>
      </c>
      <c r="E768">
        <f t="shared" si="309"/>
        <v>1</v>
      </c>
      <c r="F768">
        <f t="shared" si="310"/>
        <v>20</v>
      </c>
      <c r="G768">
        <f t="shared" si="311"/>
        <v>2023</v>
      </c>
      <c r="H768">
        <f t="shared" si="312"/>
        <v>1.46</v>
      </c>
      <c r="I768" t="e">
        <f t="shared" si="313"/>
        <v>#N/A</v>
      </c>
      <c r="J768" t="e">
        <f t="shared" si="314"/>
        <v>#N/A</v>
      </c>
      <c r="K768" t="e">
        <f t="shared" si="315"/>
        <v>#N/A</v>
      </c>
      <c r="L768" t="e">
        <f t="shared" si="316"/>
        <v>#N/A</v>
      </c>
      <c r="M768" t="e">
        <f t="shared" si="317"/>
        <v>#N/A</v>
      </c>
      <c r="N768" t="e">
        <f t="shared" si="318"/>
        <v>#N/A</v>
      </c>
      <c r="O768">
        <f t="shared" si="319"/>
        <v>2.0007679999999999</v>
      </c>
      <c r="P768" t="str">
        <f>IF(OR($A768="",INDEX(games!$H:$H,ROW())=""),"",INDEX(games!$H:$H,ROW()))</f>
        <v>Yes</v>
      </c>
      <c r="Q768">
        <f t="shared" si="320"/>
        <v>2.0007679999999999</v>
      </c>
      <c r="T768">
        <f t="shared" si="321"/>
        <v>2017</v>
      </c>
      <c r="U768">
        <f t="shared" si="322"/>
        <v>2023</v>
      </c>
      <c r="V768">
        <f t="shared" si="323"/>
        <v>6</v>
      </c>
      <c r="W768" t="str">
        <f>IF(TRIM(INDEX(connections!$A:$A,ROW()))="","",TRIM(INDEX(connections!$A:$A,ROW())))</f>
        <v>Slay the Spire</v>
      </c>
      <c r="X768" t="str">
        <f>IF($W768="","",TRIM(INDEX(connections!$B:$B,ROW())))</f>
        <v>Lost For Swords</v>
      </c>
      <c r="Y768">
        <f t="shared" si="324"/>
        <v>735</v>
      </c>
      <c r="Z768">
        <f t="shared" si="325"/>
        <v>455</v>
      </c>
      <c r="AA768" t="str">
        <f t="shared" si="326"/>
        <v>Yes</v>
      </c>
      <c r="AB768" t="str">
        <f t="shared" si="327"/>
        <v/>
      </c>
      <c r="AC768" t="str">
        <f t="shared" si="328"/>
        <v/>
      </c>
      <c r="AD768">
        <f t="shared" si="329"/>
        <v>0</v>
      </c>
      <c r="AE768" t="str">
        <f t="shared" si="330"/>
        <v/>
      </c>
      <c r="AG768">
        <f t="shared" si="331"/>
        <v>2</v>
      </c>
      <c r="AH768" t="str">
        <f t="shared" si="332"/>
        <v>Yes</v>
      </c>
      <c r="AI768">
        <f t="shared" si="333"/>
        <v>2</v>
      </c>
      <c r="AJ768">
        <f t="shared" si="334"/>
        <v>2.0007679999999999</v>
      </c>
      <c r="AK768" t="str">
        <f t="shared" si="335"/>
        <v/>
      </c>
      <c r="AL768" t="str">
        <f>IF($A768="","",INDEX(games!$J:$J,ROW())&amp;"")</f>
        <v>https://store.steampowered.com/app/1835240/Spiritfall/</v>
      </c>
    </row>
    <row r="769" spans="1:38" x14ac:dyDescent="0.25">
      <c r="A769" t="str">
        <f>IF(TRIM(INDEX(games!$A:$A,ROW()))="","",TRIM(INDEX(games!$A:$A,ROW())))</f>
        <v>Spirits Abyss</v>
      </c>
      <c r="B769">
        <f>IF(OR($A769="",INDEX(games!$B:$B,ROW())=""),"",INDEX(games!$B:$B,ROW()))</f>
        <v>2019</v>
      </c>
      <c r="C769" t="str">
        <f>IF(OR($A769="",INDEX(games!$C:$C,ROW())=""),"",INDEX(games!$C:$C,ROW()))</f>
        <v>Action</v>
      </c>
      <c r="D769">
        <f t="shared" si="308"/>
        <v>2</v>
      </c>
      <c r="E769">
        <f t="shared" si="309"/>
        <v>1</v>
      </c>
      <c r="F769">
        <f t="shared" si="310"/>
        <v>21</v>
      </c>
      <c r="G769">
        <f t="shared" si="311"/>
        <v>2019</v>
      </c>
      <c r="H769">
        <f t="shared" si="312"/>
        <v>1.4830000000000001</v>
      </c>
      <c r="I769" t="e">
        <f t="shared" si="313"/>
        <v>#N/A</v>
      </c>
      <c r="J769" t="e">
        <f t="shared" si="314"/>
        <v>#N/A</v>
      </c>
      <c r="K769" t="e">
        <f t="shared" si="315"/>
        <v>#N/A</v>
      </c>
      <c r="L769" t="e">
        <f t="shared" si="316"/>
        <v>#N/A</v>
      </c>
      <c r="M769" t="e">
        <f t="shared" si="317"/>
        <v>#N/A</v>
      </c>
      <c r="N769" t="e">
        <f t="shared" si="318"/>
        <v>#N/A</v>
      </c>
      <c r="O769">
        <f t="shared" si="319"/>
        <v>2.000769</v>
      </c>
      <c r="P769" t="str">
        <f>IF(OR($A769="",INDEX(games!$H:$H,ROW())=""),"",INDEX(games!$H:$H,ROW()))</f>
        <v>Yes</v>
      </c>
      <c r="Q769">
        <f t="shared" si="320"/>
        <v>2.000769</v>
      </c>
      <c r="T769">
        <f t="shared" si="321"/>
        <v>2017</v>
      </c>
      <c r="U769">
        <f t="shared" si="322"/>
        <v>2022</v>
      </c>
      <c r="V769">
        <f t="shared" si="323"/>
        <v>5</v>
      </c>
      <c r="W769" t="str">
        <f>IF(TRIM(INDEX(connections!$A:$A,ROW()))="","",TRIM(INDEX(connections!$A:$A,ROW())))</f>
        <v>Slay the Spire</v>
      </c>
      <c r="X769" t="str">
        <f>IF($W769="","",TRIM(INDEX(connections!$B:$B,ROW())))</f>
        <v>Lost In Fantaland</v>
      </c>
      <c r="Y769">
        <f t="shared" si="324"/>
        <v>735</v>
      </c>
      <c r="Z769">
        <f t="shared" si="325"/>
        <v>456</v>
      </c>
      <c r="AA769" t="str">
        <f t="shared" si="326"/>
        <v>Yes</v>
      </c>
      <c r="AB769" t="str">
        <f t="shared" si="327"/>
        <v/>
      </c>
      <c r="AC769" t="str">
        <f t="shared" si="328"/>
        <v/>
      </c>
      <c r="AD769">
        <f t="shared" si="329"/>
        <v>0</v>
      </c>
      <c r="AE769" t="str">
        <f t="shared" si="330"/>
        <v/>
      </c>
      <c r="AG769">
        <f t="shared" si="331"/>
        <v>2</v>
      </c>
      <c r="AH769" t="str">
        <f t="shared" si="332"/>
        <v>Yes</v>
      </c>
      <c r="AI769">
        <f t="shared" si="333"/>
        <v>2</v>
      </c>
      <c r="AJ769">
        <f t="shared" si="334"/>
        <v>2.000769</v>
      </c>
      <c r="AK769" t="str">
        <f t="shared" si="335"/>
        <v/>
      </c>
      <c r="AL769" t="str">
        <f>IF($A769="","",INDEX(games!$J:$J,ROW())&amp;"")</f>
        <v>https://store.steampowered.com/app/1078200/Spirits_Abyss/</v>
      </c>
    </row>
    <row r="770" spans="1:38" x14ac:dyDescent="0.25">
      <c r="A770" t="str">
        <f>IF(TRIM(INDEX(games!$A:$A,ROW()))="","",TRIM(INDEX(games!$A:$A,ROW())))</f>
        <v>Sproggiwood</v>
      </c>
      <c r="B770">
        <f>IF(OR($A770="",INDEX(games!$B:$B,ROW())=""),"",INDEX(games!$B:$B,ROW()))</f>
        <v>2014</v>
      </c>
      <c r="C770" t="str">
        <f>IF(OR($A770="",INDEX(games!$C:$C,ROW())=""),"",INDEX(games!$C:$C,ROW()))</f>
        <v>Traditional</v>
      </c>
      <c r="D770">
        <f t="shared" ref="D770:D833" si="336">IF($A770="","",COUNTIF($W$2:$W$2500,$A770)+COUNTIF($X$2:$X$2500,$A770))</f>
        <v>3</v>
      </c>
      <c r="E770">
        <f t="shared" ref="E770:E833" si="337">IF($A770="","",IFERROR(MATCH($C770,$R$2:$R$5,0),0))</f>
        <v>4</v>
      </c>
      <c r="F770">
        <f t="shared" ref="F770:F833" si="338">IF($A770="","",MOD(ROW(),34))</f>
        <v>22</v>
      </c>
      <c r="G770" t="e">
        <f t="shared" ref="G770:G833" si="339">IF($A770="",NA(),IF($C770="Action",$B770,NA()))</f>
        <v>#N/A</v>
      </c>
      <c r="H770" t="e">
        <f t="shared" ref="H770:H833" si="340">IF($A770="",NA(),IF($C770="Action",1+$F770*0.023,NA()))</f>
        <v>#N/A</v>
      </c>
      <c r="I770" t="e">
        <f t="shared" ref="I770:I833" si="341">IF($A770="",NA(),IF($C770="Strategy",$B770,NA()))</f>
        <v>#N/A</v>
      </c>
      <c r="J770" t="e">
        <f t="shared" ref="J770:J833" si="342">IF($A770="",NA(),IF($C770="Strategy",2+$F770*0.023,NA()))</f>
        <v>#N/A</v>
      </c>
      <c r="K770" t="e">
        <f t="shared" ref="K770:K833" si="343">IF($A770="",NA(),IF($C770="Deckbuilder",$B770,NA()))</f>
        <v>#N/A</v>
      </c>
      <c r="L770" t="e">
        <f t="shared" ref="L770:L833" si="344">IF($A770="",NA(),IF($C770="Deckbuilder",3+$F770*0.023,NA()))</f>
        <v>#N/A</v>
      </c>
      <c r="M770">
        <f t="shared" ref="M770:M833" si="345">IF($A770="",NA(),IF($C770="Traditional",$B770,NA()))</f>
        <v>2014</v>
      </c>
      <c r="N770">
        <f t="shared" ref="N770:N833" si="346">IF($A770="",NA(),IF($C770="Traditional",4+$F770*0.023,NA()))</f>
        <v>4.5060000000000002</v>
      </c>
      <c r="O770">
        <f t="shared" ref="O770:O833" si="347">IF($A770="","",$D770+ROW()/1000000)</f>
        <v>3.0007700000000002</v>
      </c>
      <c r="P770" t="str">
        <f>IF(OR($A770="",INDEX(games!$H:$H,ROW())=""),"",INDEX(games!$H:$H,ROW()))</f>
        <v>Yes</v>
      </c>
      <c r="Q770">
        <f t="shared" ref="Q770:Q833" si="348">IF(OR($A770="",$P770&lt;&gt;"Yes"),"",$D770+ROW()/1000000)</f>
        <v>3.0007700000000002</v>
      </c>
      <c r="T770">
        <f t="shared" ref="T770:T833" si="349">IF($Y770="","",INDEX($B$2:$B$1500,$Y770))</f>
        <v>2019</v>
      </c>
      <c r="U770">
        <f t="shared" ref="U770:U833" si="350">IF($Z770="","",INDEX($B$2:$B$1500,$Z770))</f>
        <v>2025</v>
      </c>
      <c r="V770">
        <f t="shared" ref="V770:V833" si="351">IF(OR($T770="",$U770=""),"",$U770-$T770)</f>
        <v>6</v>
      </c>
      <c r="W770" t="str">
        <f>IF(TRIM(INDEX(connections!$A:$A,ROW()))="","",TRIM(INDEX(connections!$A:$A,ROW())))</f>
        <v>Hades</v>
      </c>
      <c r="X770" t="str">
        <f>IF($W770="","",TRIM(INDEX(connections!$B:$B,ROW())))</f>
        <v>Lost in Random: The Eternal Die</v>
      </c>
      <c r="Y770">
        <f t="shared" ref="Y770:Y833" si="352">IF($W770="","",IFERROR(MATCH($W770,$A$2:$A$1500,0),""))</f>
        <v>359</v>
      </c>
      <c r="Z770">
        <f t="shared" ref="Z770:Z833" si="353">IF($X770="","",IFERROR(MATCH($X770,$A$2:$A$1500,0),""))</f>
        <v>457</v>
      </c>
      <c r="AA770" t="str">
        <f t="shared" ref="AA770:AA833" si="354">IF($Y770="","",INDEX($P$2:$P$1500,$Y770))</f>
        <v>Yes</v>
      </c>
      <c r="AB770" t="str">
        <f t="shared" ref="AB770:AB833" si="355">IF($Z770="","",INDEX($P$2:$P$1500,$Z770))</f>
        <v>Yes</v>
      </c>
      <c r="AC770">
        <f t="shared" ref="AC770:AC833" si="356">IF(AND($AA770="Yes",$AB770="Yes"),1,"")</f>
        <v>1</v>
      </c>
      <c r="AD770">
        <f t="shared" ref="AD770:AD833" si="357">IF(OR($Y770="",$Z770=""),"",IF(INDEX($C$2:$C$1500,$Y770)=INDEX($C$2:$C$1500,$Z770),0,1))</f>
        <v>0</v>
      </c>
      <c r="AE770" t="str">
        <f t="shared" ref="AE770:AE833" si="358">IF($AC770&lt;&gt;1,"",IF(AND(INDEX($AG$2:$AG$1500,$Y770)=1,INDEX($AG$2:$AG$1500,$Z770)=1),1,""))</f>
        <v/>
      </c>
      <c r="AG770">
        <f t="shared" ref="AG770:AG833" si="359">IF($A770="","",COUNTIFS($W$2:$W$2500,$A770,$AB$2:$AB$2500,"Yes")+COUNTIFS($X$2:$X$2500,$A770,$AA$2:$AA$2500,"Yes"))</f>
        <v>2</v>
      </c>
      <c r="AH770" t="str">
        <f t="shared" ref="AH770:AH833" si="360">IF(OR($P770&lt;&gt;"Yes",N($AG770)=0),"",IF(AND($AG770=1,COUNTIFS($W$2:$W$2500,$A770,$AE$2:$AE$2500,1)+COUNTIFS($X$2:$X$2500,$A770,$AE$2:$AE$2500,1)&gt;0),"","Yes"))</f>
        <v>Yes</v>
      </c>
      <c r="AI770">
        <f t="shared" ref="AI770:AI833" si="361">IF($AH770="Yes",$AG770,"")</f>
        <v>2</v>
      </c>
      <c r="AJ770">
        <f t="shared" ref="AJ770:AJ833" si="362">IF($AI770="","",$AI770+ROW()/1000000)</f>
        <v>2.0007700000000002</v>
      </c>
      <c r="AK770" t="str">
        <f t="shared" ref="AK770:AK833" si="363">IF(OR($A770="",$P770="Yes",N($AG770)=0),"",$AG770+ROW()/1000000)</f>
        <v/>
      </c>
      <c r="AL770" t="str">
        <f>IF($A770="","",INDEX(games!$J:$J,ROW())&amp;"")</f>
        <v>https://store.steampowered.com/app/311720/Sproggiwood/</v>
      </c>
    </row>
    <row r="771" spans="1:38" x14ac:dyDescent="0.25">
      <c r="A771" t="str">
        <f>IF(TRIM(INDEX(games!$A:$A,ROW()))="","",TRIM(INDEX(games!$A:$A,ROW())))</f>
        <v>Squeaky Squad</v>
      </c>
      <c r="B771">
        <f>IF(OR($A771="",INDEX(games!$B:$B,ROW())=""),"",INDEX(games!$B:$B,ROW()))</f>
        <v>2024</v>
      </c>
      <c r="C771" t="str">
        <f>IF(OR($A771="",INDEX(games!$C:$C,ROW())=""),"",INDEX(games!$C:$C,ROW()))</f>
        <v>Action</v>
      </c>
      <c r="D771">
        <f t="shared" si="336"/>
        <v>0</v>
      </c>
      <c r="E771">
        <f t="shared" si="337"/>
        <v>1</v>
      </c>
      <c r="F771">
        <f t="shared" si="338"/>
        <v>23</v>
      </c>
      <c r="G771">
        <f t="shared" si="339"/>
        <v>2024</v>
      </c>
      <c r="H771">
        <f t="shared" si="340"/>
        <v>1.5289999999999999</v>
      </c>
      <c r="I771" t="e">
        <f t="shared" si="341"/>
        <v>#N/A</v>
      </c>
      <c r="J771" t="e">
        <f t="shared" si="342"/>
        <v>#N/A</v>
      </c>
      <c r="K771" t="e">
        <f t="shared" si="343"/>
        <v>#N/A</v>
      </c>
      <c r="L771" t="e">
        <f t="shared" si="344"/>
        <v>#N/A</v>
      </c>
      <c r="M771" t="e">
        <f t="shared" si="345"/>
        <v>#N/A</v>
      </c>
      <c r="N771" t="e">
        <f t="shared" si="346"/>
        <v>#N/A</v>
      </c>
      <c r="O771">
        <f t="shared" si="347"/>
        <v>7.7099999999999998E-4</v>
      </c>
      <c r="P771" t="str">
        <f>IF(OR($A771="",INDEX(games!$H:$H,ROW())=""),"",INDEX(games!$H:$H,ROW()))</f>
        <v>Yes</v>
      </c>
      <c r="Q771">
        <f t="shared" si="348"/>
        <v>7.7099999999999998E-4</v>
      </c>
      <c r="T771">
        <f t="shared" si="349"/>
        <v>1984</v>
      </c>
      <c r="U771">
        <f t="shared" si="350"/>
        <v>2001</v>
      </c>
      <c r="V771">
        <f t="shared" si="351"/>
        <v>17</v>
      </c>
      <c r="W771" t="str">
        <f>IF(TRIM(INDEX(connections!$A:$A,ROW()))="","",TRIM(INDEX(connections!$A:$A,ROW())))</f>
        <v>Hack</v>
      </c>
      <c r="X771" t="str">
        <f>IF($W771="","",TRIM(INDEX(connections!$B:$B,ROW())))</f>
        <v>Lost Labyrinth</v>
      </c>
      <c r="Y771">
        <f t="shared" si="352"/>
        <v>356</v>
      </c>
      <c r="Z771">
        <f t="shared" si="353"/>
        <v>458</v>
      </c>
      <c r="AA771" t="str">
        <f t="shared" si="354"/>
        <v>Yes</v>
      </c>
      <c r="AB771" t="str">
        <f t="shared" si="355"/>
        <v/>
      </c>
      <c r="AC771" t="str">
        <f t="shared" si="356"/>
        <v/>
      </c>
      <c r="AD771">
        <f t="shared" si="357"/>
        <v>0</v>
      </c>
      <c r="AE771" t="str">
        <f t="shared" si="358"/>
        <v/>
      </c>
      <c r="AG771">
        <f t="shared" si="359"/>
        <v>0</v>
      </c>
      <c r="AH771" t="str">
        <f t="shared" si="360"/>
        <v/>
      </c>
      <c r="AI771" t="str">
        <f t="shared" si="361"/>
        <v/>
      </c>
      <c r="AJ771" t="str">
        <f t="shared" si="362"/>
        <v/>
      </c>
      <c r="AK771" t="str">
        <f t="shared" si="363"/>
        <v/>
      </c>
      <c r="AL771" t="str">
        <f>IF($A771="","",INDEX(games!$J:$J,ROW())&amp;"")</f>
        <v>https://store.steampowered.com/app/2573200/Squeaky_Squad/</v>
      </c>
    </row>
    <row r="772" spans="1:38" x14ac:dyDescent="0.25">
      <c r="A772" t="str">
        <f>IF(TRIM(INDEX(games!$A:$A,ROW()))="","",TRIM(INDEX(games!$A:$A,ROW())))</f>
        <v>Stackflow</v>
      </c>
      <c r="B772">
        <f>IF(OR($A772="",INDEX(games!$B:$B,ROW())=""),"",INDEX(games!$B:$B,ROW()))</f>
        <v>2025</v>
      </c>
      <c r="C772" t="str">
        <f>IF(OR($A772="",INDEX(games!$C:$C,ROW())=""),"",INDEX(games!$C:$C,ROW()))</f>
        <v>Deckbuilder</v>
      </c>
      <c r="D772">
        <f t="shared" si="336"/>
        <v>2</v>
      </c>
      <c r="E772">
        <f t="shared" si="337"/>
        <v>3</v>
      </c>
      <c r="F772">
        <f t="shared" si="338"/>
        <v>24</v>
      </c>
      <c r="G772" t="e">
        <f t="shared" si="339"/>
        <v>#N/A</v>
      </c>
      <c r="H772" t="e">
        <f t="shared" si="340"/>
        <v>#N/A</v>
      </c>
      <c r="I772" t="e">
        <f t="shared" si="341"/>
        <v>#N/A</v>
      </c>
      <c r="J772" t="e">
        <f t="shared" si="342"/>
        <v>#N/A</v>
      </c>
      <c r="K772">
        <f t="shared" si="343"/>
        <v>2025</v>
      </c>
      <c r="L772">
        <f t="shared" si="344"/>
        <v>3.552</v>
      </c>
      <c r="M772" t="e">
        <f t="shared" si="345"/>
        <v>#N/A</v>
      </c>
      <c r="N772" t="e">
        <f t="shared" si="346"/>
        <v>#N/A</v>
      </c>
      <c r="O772">
        <f t="shared" si="347"/>
        <v>2.000772</v>
      </c>
      <c r="P772" t="str">
        <f>IF(OR($A772="",INDEX(games!$H:$H,ROW())=""),"",INDEX(games!$H:$H,ROW()))</f>
        <v>Yes</v>
      </c>
      <c r="Q772">
        <f t="shared" si="348"/>
        <v>2.000772</v>
      </c>
      <c r="T772">
        <f t="shared" si="349"/>
        <v>2015</v>
      </c>
      <c r="U772">
        <f t="shared" si="350"/>
        <v>2024</v>
      </c>
      <c r="V772">
        <f t="shared" si="351"/>
        <v>9</v>
      </c>
      <c r="W772" t="str">
        <f>IF(TRIM(INDEX(connections!$A:$A,ROW()))="","",TRIM(INDEX(connections!$A:$A,ROW())))</f>
        <v>Darkest Dungeon</v>
      </c>
      <c r="X772" t="str">
        <f>IF($W772="","",TRIM(INDEX(connections!$B:$B,ROW())))</f>
        <v>Luck &amp; Loot</v>
      </c>
      <c r="Y772">
        <f t="shared" si="352"/>
        <v>184</v>
      </c>
      <c r="Z772">
        <f t="shared" si="353"/>
        <v>459</v>
      </c>
      <c r="AA772" t="str">
        <f t="shared" si="354"/>
        <v>Yes</v>
      </c>
      <c r="AB772" t="str">
        <f t="shared" si="355"/>
        <v/>
      </c>
      <c r="AC772" t="str">
        <f t="shared" si="356"/>
        <v/>
      </c>
      <c r="AD772">
        <f t="shared" si="357"/>
        <v>1</v>
      </c>
      <c r="AE772" t="str">
        <f t="shared" si="358"/>
        <v/>
      </c>
      <c r="AG772">
        <f t="shared" si="359"/>
        <v>2</v>
      </c>
      <c r="AH772" t="str">
        <f t="shared" si="360"/>
        <v>Yes</v>
      </c>
      <c r="AI772">
        <f t="shared" si="361"/>
        <v>2</v>
      </c>
      <c r="AJ772">
        <f t="shared" si="362"/>
        <v>2.000772</v>
      </c>
      <c r="AK772" t="str">
        <f t="shared" si="363"/>
        <v/>
      </c>
      <c r="AL772" t="str">
        <f>IF($A772="","",INDEX(games!$J:$J,ROW())&amp;"")</f>
        <v>https://store.steampowered.com/app/3908810/Stackflow/</v>
      </c>
    </row>
    <row r="773" spans="1:38" x14ac:dyDescent="0.25">
      <c r="A773" t="str">
        <f>IF(TRIM(INDEX(games!$A:$A,ROW()))="","",TRIM(INDEX(games!$A:$A,ROW())))</f>
        <v>Star of Providence</v>
      </c>
      <c r="B773">
        <f>IF(OR($A773="",INDEX(games!$B:$B,ROW())=""),"",INDEX(games!$B:$B,ROW()))</f>
        <v>2017</v>
      </c>
      <c r="C773" t="str">
        <f>IF(OR($A773="",INDEX(games!$C:$C,ROW())=""),"",INDEX(games!$C:$C,ROW()))</f>
        <v>Action</v>
      </c>
      <c r="D773">
        <f t="shared" si="336"/>
        <v>2</v>
      </c>
      <c r="E773">
        <f t="shared" si="337"/>
        <v>1</v>
      </c>
      <c r="F773">
        <f t="shared" si="338"/>
        <v>25</v>
      </c>
      <c r="G773">
        <f t="shared" si="339"/>
        <v>2017</v>
      </c>
      <c r="H773">
        <f t="shared" si="340"/>
        <v>1.575</v>
      </c>
      <c r="I773" t="e">
        <f t="shared" si="341"/>
        <v>#N/A</v>
      </c>
      <c r="J773" t="e">
        <f t="shared" si="342"/>
        <v>#N/A</v>
      </c>
      <c r="K773" t="e">
        <f t="shared" si="343"/>
        <v>#N/A</v>
      </c>
      <c r="L773" t="e">
        <f t="shared" si="344"/>
        <v>#N/A</v>
      </c>
      <c r="M773" t="e">
        <f t="shared" si="345"/>
        <v>#N/A</v>
      </c>
      <c r="N773" t="e">
        <f t="shared" si="346"/>
        <v>#N/A</v>
      </c>
      <c r="O773">
        <f t="shared" si="347"/>
        <v>2.0007730000000001</v>
      </c>
      <c r="P773" t="str">
        <f>IF(OR($A773="",INDEX(games!$H:$H,ROW())=""),"",INDEX(games!$H:$H,ROW()))</f>
        <v>Yes</v>
      </c>
      <c r="Q773">
        <f t="shared" si="348"/>
        <v>2.0007730000000001</v>
      </c>
      <c r="T773">
        <f t="shared" si="349"/>
        <v>2017</v>
      </c>
      <c r="U773">
        <f t="shared" si="350"/>
        <v>2024</v>
      </c>
      <c r="V773">
        <f t="shared" si="351"/>
        <v>7</v>
      </c>
      <c r="W773" t="str">
        <f>IF(TRIM(INDEX(connections!$A:$A,ROW()))="","",TRIM(INDEX(connections!$A:$A,ROW())))</f>
        <v>Slay the Spire</v>
      </c>
      <c r="X773" t="str">
        <f>IF($W773="","",TRIM(INDEX(connections!$B:$B,ROW())))</f>
        <v>Luck &amp; Loot</v>
      </c>
      <c r="Y773">
        <f t="shared" si="352"/>
        <v>735</v>
      </c>
      <c r="Z773">
        <f t="shared" si="353"/>
        <v>459</v>
      </c>
      <c r="AA773" t="str">
        <f t="shared" si="354"/>
        <v>Yes</v>
      </c>
      <c r="AB773" t="str">
        <f t="shared" si="355"/>
        <v/>
      </c>
      <c r="AC773" t="str">
        <f t="shared" si="356"/>
        <v/>
      </c>
      <c r="AD773">
        <f t="shared" si="357"/>
        <v>0</v>
      </c>
      <c r="AE773" t="str">
        <f t="shared" si="358"/>
        <v/>
      </c>
      <c r="AG773">
        <f t="shared" si="359"/>
        <v>2</v>
      </c>
      <c r="AH773" t="str">
        <f t="shared" si="360"/>
        <v>Yes</v>
      </c>
      <c r="AI773">
        <f t="shared" si="361"/>
        <v>2</v>
      </c>
      <c r="AJ773">
        <f t="shared" si="362"/>
        <v>2.0007730000000001</v>
      </c>
      <c r="AK773" t="str">
        <f t="shared" si="363"/>
        <v/>
      </c>
      <c r="AL773" t="str">
        <f>IF($A773="","",INDEX(games!$J:$J,ROW())&amp;"")</f>
        <v>https://store.steampowered.com/app/603960/Star_of_Providence/</v>
      </c>
    </row>
    <row r="774" spans="1:38" x14ac:dyDescent="0.25">
      <c r="A774" t="str">
        <f>IF(TRIM(INDEX(games!$A:$A,ROW()))="","",TRIM(INDEX(games!$A:$A,ROW())))</f>
        <v>Star Renegades</v>
      </c>
      <c r="B774">
        <f>IF(OR($A774="",INDEX(games!$B:$B,ROW())=""),"",INDEX(games!$B:$B,ROW()))</f>
        <v>2020</v>
      </c>
      <c r="C774" t="str">
        <f>IF(OR($A774="",INDEX(games!$C:$C,ROW())=""),"",INDEX(games!$C:$C,ROW()))</f>
        <v>Strategy</v>
      </c>
      <c r="D774">
        <f t="shared" si="336"/>
        <v>3</v>
      </c>
      <c r="E774">
        <f t="shared" si="337"/>
        <v>2</v>
      </c>
      <c r="F774">
        <f t="shared" si="338"/>
        <v>26</v>
      </c>
      <c r="G774" t="e">
        <f t="shared" si="339"/>
        <v>#N/A</v>
      </c>
      <c r="H774" t="e">
        <f t="shared" si="340"/>
        <v>#N/A</v>
      </c>
      <c r="I774">
        <f t="shared" si="341"/>
        <v>2020</v>
      </c>
      <c r="J774">
        <f t="shared" si="342"/>
        <v>2.5979999999999999</v>
      </c>
      <c r="K774" t="e">
        <f t="shared" si="343"/>
        <v>#N/A</v>
      </c>
      <c r="L774" t="e">
        <f t="shared" si="344"/>
        <v>#N/A</v>
      </c>
      <c r="M774" t="e">
        <f t="shared" si="345"/>
        <v>#N/A</v>
      </c>
      <c r="N774" t="e">
        <f t="shared" si="346"/>
        <v>#N/A</v>
      </c>
      <c r="O774">
        <f t="shared" si="347"/>
        <v>3.0007739999999998</v>
      </c>
      <c r="P774" t="str">
        <f>IF(OR($A774="",INDEX(games!$H:$H,ROW())=""),"",INDEX(games!$H:$H,ROW()))</f>
        <v>Yes</v>
      </c>
      <c r="Q774">
        <f t="shared" si="348"/>
        <v>3.0007739999999998</v>
      </c>
      <c r="T774">
        <f t="shared" si="349"/>
        <v>2018</v>
      </c>
      <c r="U774">
        <f t="shared" si="350"/>
        <v>2024</v>
      </c>
      <c r="V774">
        <f t="shared" si="351"/>
        <v>6</v>
      </c>
      <c r="W774" t="str">
        <f>IF(TRIM(INDEX(connections!$A:$A,ROW()))="","",TRIM(INDEX(connections!$A:$A,ROW())))</f>
        <v>Slice &amp; Dice</v>
      </c>
      <c r="X774" t="str">
        <f>IF($W774="","",TRIM(INDEX(connections!$B:$B,ROW())))</f>
        <v>Luck &amp; Loot</v>
      </c>
      <c r="Y774">
        <f t="shared" si="352"/>
        <v>738</v>
      </c>
      <c r="Z774">
        <f t="shared" si="353"/>
        <v>459</v>
      </c>
      <c r="AA774" t="str">
        <f t="shared" si="354"/>
        <v>Yes</v>
      </c>
      <c r="AB774" t="str">
        <f t="shared" si="355"/>
        <v/>
      </c>
      <c r="AC774" t="str">
        <f t="shared" si="356"/>
        <v/>
      </c>
      <c r="AD774">
        <f t="shared" si="357"/>
        <v>1</v>
      </c>
      <c r="AE774" t="str">
        <f t="shared" si="358"/>
        <v/>
      </c>
      <c r="AG774">
        <f t="shared" si="359"/>
        <v>3</v>
      </c>
      <c r="AH774" t="str">
        <f t="shared" si="360"/>
        <v>Yes</v>
      </c>
      <c r="AI774">
        <f t="shared" si="361"/>
        <v>3</v>
      </c>
      <c r="AJ774">
        <f t="shared" si="362"/>
        <v>3.0007739999999998</v>
      </c>
      <c r="AK774" t="str">
        <f t="shared" si="363"/>
        <v/>
      </c>
      <c r="AL774" t="str">
        <f>IF($A774="","",INDEX(games!$J:$J,ROW())&amp;"")</f>
        <v>https://store.steampowered.com/app/651670/Star_Renegades/</v>
      </c>
    </row>
    <row r="775" spans="1:38" x14ac:dyDescent="0.25">
      <c r="A775" t="str">
        <f>IF(TRIM(INDEX(games!$A:$A,ROW()))="","",TRIM(INDEX(games!$A:$A,ROW())))</f>
        <v>Star Survivor</v>
      </c>
      <c r="B775">
        <f>IF(OR($A775="",INDEX(games!$B:$B,ROW())=""),"",INDEX(games!$B:$B,ROW()))</f>
        <v>2023</v>
      </c>
      <c r="C775" t="str">
        <f>IF(OR($A775="",INDEX(games!$C:$C,ROW())=""),"",INDEX(games!$C:$C,ROW()))</f>
        <v>Action</v>
      </c>
      <c r="D775">
        <f t="shared" si="336"/>
        <v>10</v>
      </c>
      <c r="E775">
        <f t="shared" si="337"/>
        <v>1</v>
      </c>
      <c r="F775">
        <f t="shared" si="338"/>
        <v>27</v>
      </c>
      <c r="G775">
        <f t="shared" si="339"/>
        <v>2023</v>
      </c>
      <c r="H775">
        <f t="shared" si="340"/>
        <v>1.621</v>
      </c>
      <c r="I775" t="e">
        <f t="shared" si="341"/>
        <v>#N/A</v>
      </c>
      <c r="J775" t="e">
        <f t="shared" si="342"/>
        <v>#N/A</v>
      </c>
      <c r="K775" t="e">
        <f t="shared" si="343"/>
        <v>#N/A</v>
      </c>
      <c r="L775" t="e">
        <f t="shared" si="344"/>
        <v>#N/A</v>
      </c>
      <c r="M775" t="e">
        <f t="shared" si="345"/>
        <v>#N/A</v>
      </c>
      <c r="N775" t="e">
        <f t="shared" si="346"/>
        <v>#N/A</v>
      </c>
      <c r="O775">
        <f t="shared" si="347"/>
        <v>10.000775000000001</v>
      </c>
      <c r="P775" t="str">
        <f>IF(OR($A775="",INDEX(games!$H:$H,ROW())=""),"",INDEX(games!$H:$H,ROW()))</f>
        <v>Yes</v>
      </c>
      <c r="Q775">
        <f t="shared" si="348"/>
        <v>10.000775000000001</v>
      </c>
      <c r="T775">
        <f t="shared" si="349"/>
        <v>2017</v>
      </c>
      <c r="U775">
        <f t="shared" si="350"/>
        <v>2021</v>
      </c>
      <c r="V775">
        <f t="shared" si="351"/>
        <v>4</v>
      </c>
      <c r="W775" t="str">
        <f>IF(TRIM(INDEX(connections!$A:$A,ROW()))="","",TRIM(INDEX(connections!$A:$A,ROW())))</f>
        <v>Slay the Spire</v>
      </c>
      <c r="X775" t="str">
        <f>IF($W775="","",TRIM(INDEX(connections!$B:$B,ROW())))</f>
        <v>Luck be a Landlord</v>
      </c>
      <c r="Y775">
        <f t="shared" si="352"/>
        <v>735</v>
      </c>
      <c r="Z775">
        <f t="shared" si="353"/>
        <v>460</v>
      </c>
      <c r="AA775" t="str">
        <f t="shared" si="354"/>
        <v>Yes</v>
      </c>
      <c r="AB775" t="str">
        <f t="shared" si="355"/>
        <v>Yes</v>
      </c>
      <c r="AC775">
        <f t="shared" si="356"/>
        <v>1</v>
      </c>
      <c r="AD775">
        <f t="shared" si="357"/>
        <v>0</v>
      </c>
      <c r="AE775" t="str">
        <f t="shared" si="358"/>
        <v/>
      </c>
      <c r="AG775">
        <f t="shared" si="359"/>
        <v>10</v>
      </c>
      <c r="AH775" t="str">
        <f t="shared" si="360"/>
        <v>Yes</v>
      </c>
      <c r="AI775">
        <f t="shared" si="361"/>
        <v>10</v>
      </c>
      <c r="AJ775">
        <f t="shared" si="362"/>
        <v>10.000775000000001</v>
      </c>
      <c r="AK775" t="str">
        <f t="shared" si="363"/>
        <v/>
      </c>
      <c r="AL775" t="str">
        <f>IF($A775="","",INDEX(games!$J:$J,ROW())&amp;"")</f>
        <v>https://store.steampowered.com/app/2060750/Star_Survivor/</v>
      </c>
    </row>
    <row r="776" spans="1:38" x14ac:dyDescent="0.25">
      <c r="A776" t="str">
        <f>IF(TRIM(INDEX(games!$A:$A,ROW()))="","",TRIM(INDEX(games!$A:$A,ROW())))</f>
        <v>Star Wars: Galactic Racer</v>
      </c>
      <c r="B776">
        <f>IF(OR($A776="",INDEX(games!$B:$B,ROW())=""),"",INDEX(games!$B:$B,ROW()))</f>
        <v>2026</v>
      </c>
      <c r="C776" t="str">
        <f>IF(OR($A776="",INDEX(games!$C:$C,ROW())=""),"",INDEX(games!$C:$C,ROW()))</f>
        <v>Action</v>
      </c>
      <c r="D776">
        <f t="shared" si="336"/>
        <v>3</v>
      </c>
      <c r="E776">
        <f t="shared" si="337"/>
        <v>1</v>
      </c>
      <c r="F776">
        <f t="shared" si="338"/>
        <v>28</v>
      </c>
      <c r="G776">
        <f t="shared" si="339"/>
        <v>2026</v>
      </c>
      <c r="H776">
        <f t="shared" si="340"/>
        <v>1.6440000000000001</v>
      </c>
      <c r="I776" t="e">
        <f t="shared" si="341"/>
        <v>#N/A</v>
      </c>
      <c r="J776" t="e">
        <f t="shared" si="342"/>
        <v>#N/A</v>
      </c>
      <c r="K776" t="e">
        <f t="shared" si="343"/>
        <v>#N/A</v>
      </c>
      <c r="L776" t="e">
        <f t="shared" si="344"/>
        <v>#N/A</v>
      </c>
      <c r="M776" t="e">
        <f t="shared" si="345"/>
        <v>#N/A</v>
      </c>
      <c r="N776" t="e">
        <f t="shared" si="346"/>
        <v>#N/A</v>
      </c>
      <c r="O776">
        <f t="shared" si="347"/>
        <v>3.0007760000000001</v>
      </c>
      <c r="P776" t="str">
        <f>IF(OR($A776="",INDEX(games!$H:$H,ROW())=""),"",INDEX(games!$H:$H,ROW()))</f>
        <v/>
      </c>
      <c r="Q776" t="str">
        <f t="shared" si="348"/>
        <v/>
      </c>
      <c r="T776">
        <f t="shared" si="349"/>
        <v>2021</v>
      </c>
      <c r="U776">
        <f t="shared" si="350"/>
        <v>2023</v>
      </c>
      <c r="V776">
        <f t="shared" si="351"/>
        <v>2</v>
      </c>
      <c r="W776" t="str">
        <f>IF(TRIM(INDEX(connections!$A:$A,ROW()))="","",TRIM(INDEX(connections!$A:$A,ROW())))</f>
        <v>Luck be a Landlord</v>
      </c>
      <c r="X776" t="str">
        <f>IF($W776="","",TRIM(INDEX(connections!$B:$B,ROW())))</f>
        <v>Lucky Hero</v>
      </c>
      <c r="Y776">
        <f t="shared" si="352"/>
        <v>460</v>
      </c>
      <c r="Z776">
        <f t="shared" si="353"/>
        <v>461</v>
      </c>
      <c r="AA776" t="str">
        <f t="shared" si="354"/>
        <v>Yes</v>
      </c>
      <c r="AB776" t="str">
        <f t="shared" si="355"/>
        <v>Yes</v>
      </c>
      <c r="AC776">
        <f t="shared" si="356"/>
        <v>1</v>
      </c>
      <c r="AD776">
        <f t="shared" si="357"/>
        <v>0</v>
      </c>
      <c r="AE776" t="str">
        <f t="shared" si="358"/>
        <v/>
      </c>
      <c r="AG776">
        <f t="shared" si="359"/>
        <v>3</v>
      </c>
      <c r="AH776" t="str">
        <f t="shared" si="360"/>
        <v/>
      </c>
      <c r="AI776" t="str">
        <f t="shared" si="361"/>
        <v/>
      </c>
      <c r="AJ776" t="str">
        <f t="shared" si="362"/>
        <v/>
      </c>
      <c r="AK776">
        <f t="shared" si="363"/>
        <v>3.0007760000000001</v>
      </c>
      <c r="AL776" t="str">
        <f>IF($A776="","",INDEX(games!$J:$J,ROW())&amp;"")</f>
        <v>https://store.steampowered.com/app/4078430/STAR_WARS_Galactic_Racer/</v>
      </c>
    </row>
    <row r="777" spans="1:38" x14ac:dyDescent="0.25">
      <c r="A777" t="str">
        <f>IF(TRIM(INDEX(games!$A:$A,ROW()))="","",TRIM(INDEX(games!$A:$A,ROW())))</f>
        <v>Starlight Revolver</v>
      </c>
      <c r="B777">
        <f>IF(OR($A777="",INDEX(games!$B:$B,ROW())=""),"",INDEX(games!$B:$B,ROW()))</f>
        <v>2025</v>
      </c>
      <c r="C777" t="str">
        <f>IF(OR($A777="",INDEX(games!$C:$C,ROW())=""),"",INDEX(games!$C:$C,ROW()))</f>
        <v>Action</v>
      </c>
      <c r="D777">
        <f t="shared" si="336"/>
        <v>1</v>
      </c>
      <c r="E777">
        <f t="shared" si="337"/>
        <v>1</v>
      </c>
      <c r="F777">
        <f t="shared" si="338"/>
        <v>29</v>
      </c>
      <c r="G777">
        <f t="shared" si="339"/>
        <v>2025</v>
      </c>
      <c r="H777">
        <f t="shared" si="340"/>
        <v>1.667</v>
      </c>
      <c r="I777" t="e">
        <f t="shared" si="341"/>
        <v>#N/A</v>
      </c>
      <c r="J777" t="e">
        <f t="shared" si="342"/>
        <v>#N/A</v>
      </c>
      <c r="K777" t="e">
        <f t="shared" si="343"/>
        <v>#N/A</v>
      </c>
      <c r="L777" t="e">
        <f t="shared" si="344"/>
        <v>#N/A</v>
      </c>
      <c r="M777" t="e">
        <f t="shared" si="345"/>
        <v>#N/A</v>
      </c>
      <c r="N777" t="e">
        <f t="shared" si="346"/>
        <v>#N/A</v>
      </c>
      <c r="O777">
        <f t="shared" si="347"/>
        <v>1.000777</v>
      </c>
      <c r="P777" t="str">
        <f>IF(OR($A777="",INDEX(games!$H:$H,ROW())=""),"",INDEX(games!$H:$H,ROW()))</f>
        <v>Yes</v>
      </c>
      <c r="Q777">
        <f t="shared" si="348"/>
        <v>1.000777</v>
      </c>
      <c r="T777">
        <f t="shared" si="349"/>
        <v>2023</v>
      </c>
      <c r="U777">
        <f t="shared" si="350"/>
        <v>2026</v>
      </c>
      <c r="V777">
        <f t="shared" si="351"/>
        <v>3</v>
      </c>
      <c r="W777" t="str">
        <f>IF(TRIM(INDEX(connections!$A:$A,ROW()))="","",TRIM(INDEX(connections!$A:$A,ROW())))</f>
        <v>Balatro</v>
      </c>
      <c r="X777" t="str">
        <f>IF($W777="","",TRIM(INDEX(connections!$B:$B,ROW())))</f>
        <v>Lucky Shot</v>
      </c>
      <c r="Y777">
        <f t="shared" si="352"/>
        <v>55</v>
      </c>
      <c r="Z777">
        <f t="shared" si="353"/>
        <v>462</v>
      </c>
      <c r="AA777" t="str">
        <f t="shared" si="354"/>
        <v>Yes</v>
      </c>
      <c r="AB777" t="str">
        <f t="shared" si="355"/>
        <v/>
      </c>
      <c r="AC777" t="str">
        <f t="shared" si="356"/>
        <v/>
      </c>
      <c r="AD777">
        <f t="shared" si="357"/>
        <v>1</v>
      </c>
      <c r="AE777" t="str">
        <f t="shared" si="358"/>
        <v/>
      </c>
      <c r="AG777">
        <f t="shared" si="359"/>
        <v>1</v>
      </c>
      <c r="AH777" t="str">
        <f t="shared" si="360"/>
        <v>Yes</v>
      </c>
      <c r="AI777">
        <f t="shared" si="361"/>
        <v>1</v>
      </c>
      <c r="AJ777">
        <f t="shared" si="362"/>
        <v>1.000777</v>
      </c>
      <c r="AK777" t="str">
        <f t="shared" si="363"/>
        <v/>
      </c>
      <c r="AL777" t="str">
        <f>IF($A777="","",INDEX(games!$J:$J,ROW())&amp;"")</f>
        <v>https://store.steampowered.com/app/3201010/Starlight_Revolver/</v>
      </c>
    </row>
    <row r="778" spans="1:38" x14ac:dyDescent="0.25">
      <c r="A778" t="str">
        <f>IF(TRIM(INDEX(games!$A:$A,ROW()))="","",TRIM(INDEX(games!$A:$A,ROW())))</f>
        <v>StarVaders</v>
      </c>
      <c r="B778">
        <f>IF(OR($A778="",INDEX(games!$B:$B,ROW())=""),"",INDEX(games!$B:$B,ROW()))</f>
        <v>2025</v>
      </c>
      <c r="C778" t="str">
        <f>IF(OR($A778="",INDEX(games!$C:$C,ROW())=""),"",INDEX(games!$C:$C,ROW()))</f>
        <v>Deckbuilder</v>
      </c>
      <c r="D778">
        <f t="shared" si="336"/>
        <v>2</v>
      </c>
      <c r="E778">
        <f t="shared" si="337"/>
        <v>3</v>
      </c>
      <c r="F778">
        <f t="shared" si="338"/>
        <v>30</v>
      </c>
      <c r="G778" t="e">
        <f t="shared" si="339"/>
        <v>#N/A</v>
      </c>
      <c r="H778" t="e">
        <f t="shared" si="340"/>
        <v>#N/A</v>
      </c>
      <c r="I778" t="e">
        <f t="shared" si="341"/>
        <v>#N/A</v>
      </c>
      <c r="J778" t="e">
        <f t="shared" si="342"/>
        <v>#N/A</v>
      </c>
      <c r="K778">
        <f t="shared" si="343"/>
        <v>2025</v>
      </c>
      <c r="L778">
        <f t="shared" si="344"/>
        <v>3.69</v>
      </c>
      <c r="M778" t="e">
        <f t="shared" si="345"/>
        <v>#N/A</v>
      </c>
      <c r="N778" t="e">
        <f t="shared" si="346"/>
        <v>#N/A</v>
      </c>
      <c r="O778">
        <f t="shared" si="347"/>
        <v>2.0007779999999999</v>
      </c>
      <c r="P778" t="str">
        <f>IF(OR($A778="",INDEX(games!$H:$H,ROW())=""),"",INDEX(games!$H:$H,ROW()))</f>
        <v>Yes</v>
      </c>
      <c r="Q778">
        <f t="shared" si="348"/>
        <v>2.0007779999999999</v>
      </c>
      <c r="T778">
        <f t="shared" si="349"/>
        <v>2019</v>
      </c>
      <c r="U778">
        <f t="shared" si="350"/>
        <v>2022</v>
      </c>
      <c r="V778">
        <f t="shared" si="351"/>
        <v>3</v>
      </c>
      <c r="W778" t="str">
        <f>IF(TRIM(INDEX(connections!$A:$A,ROW()))="","",TRIM(INDEX(connections!$A:$A,ROW())))</f>
        <v>Noita</v>
      </c>
      <c r="X778" t="str">
        <f>IF($W778="","",TRIM(INDEX(connections!$B:$B,ROW())))</f>
        <v>Lumencraft</v>
      </c>
      <c r="Y778">
        <f t="shared" si="352"/>
        <v>539</v>
      </c>
      <c r="Z778">
        <f t="shared" si="353"/>
        <v>463</v>
      </c>
      <c r="AA778" t="str">
        <f t="shared" si="354"/>
        <v>Yes</v>
      </c>
      <c r="AB778" t="str">
        <f t="shared" si="355"/>
        <v>Yes</v>
      </c>
      <c r="AC778">
        <f t="shared" si="356"/>
        <v>1</v>
      </c>
      <c r="AD778">
        <f t="shared" si="357"/>
        <v>0</v>
      </c>
      <c r="AE778" t="str">
        <f t="shared" si="358"/>
        <v/>
      </c>
      <c r="AG778">
        <f t="shared" si="359"/>
        <v>1</v>
      </c>
      <c r="AH778" t="str">
        <f t="shared" si="360"/>
        <v>Yes</v>
      </c>
      <c r="AI778">
        <f t="shared" si="361"/>
        <v>1</v>
      </c>
      <c r="AJ778">
        <f t="shared" si="362"/>
        <v>1.0007779999999999</v>
      </c>
      <c r="AK778" t="str">
        <f t="shared" si="363"/>
        <v/>
      </c>
      <c r="AL778" t="str">
        <f>IF($A778="","",INDEX(games!$J:$J,ROW())&amp;"")</f>
        <v>https://store.steampowered.com/app/2097570/StarVaders/</v>
      </c>
    </row>
    <row r="779" spans="1:38" x14ac:dyDescent="0.25">
      <c r="A779" t="str">
        <f>IF(TRIM(INDEX(games!$A:$A,ROW()))="","",TRIM(INDEX(games!$A:$A,ROW())))</f>
        <v>Steve's Warehouse: Physics. Roguelike. Chaos.</v>
      </c>
      <c r="B779">
        <f>IF(OR($A779="",INDEX(games!$B:$B,ROW())=""),"",INDEX(games!$B:$B,ROW()))</f>
        <v>2025</v>
      </c>
      <c r="C779" t="str">
        <f>IF(OR($A779="",INDEX(games!$C:$C,ROW())=""),"",INDEX(games!$C:$C,ROW()))</f>
        <v>Deckbuilder</v>
      </c>
      <c r="D779">
        <f t="shared" si="336"/>
        <v>3</v>
      </c>
      <c r="E779">
        <f t="shared" si="337"/>
        <v>3</v>
      </c>
      <c r="F779">
        <f t="shared" si="338"/>
        <v>31</v>
      </c>
      <c r="G779" t="e">
        <f t="shared" si="339"/>
        <v>#N/A</v>
      </c>
      <c r="H779" t="e">
        <f t="shared" si="340"/>
        <v>#N/A</v>
      </c>
      <c r="I779" t="e">
        <f t="shared" si="341"/>
        <v>#N/A</v>
      </c>
      <c r="J779" t="e">
        <f t="shared" si="342"/>
        <v>#N/A</v>
      </c>
      <c r="K779">
        <f t="shared" si="343"/>
        <v>2025</v>
      </c>
      <c r="L779">
        <f t="shared" si="344"/>
        <v>3.7130000000000001</v>
      </c>
      <c r="M779" t="e">
        <f t="shared" si="345"/>
        <v>#N/A</v>
      </c>
      <c r="N779" t="e">
        <f t="shared" si="346"/>
        <v>#N/A</v>
      </c>
      <c r="O779">
        <f t="shared" si="347"/>
        <v>3.0007790000000001</v>
      </c>
      <c r="P779" t="str">
        <f>IF(OR($A779="",INDEX(games!$H:$H,ROW())=""),"",INDEX(games!$H:$H,ROW()))</f>
        <v/>
      </c>
      <c r="Q779" t="str">
        <f t="shared" si="348"/>
        <v/>
      </c>
      <c r="T779">
        <f t="shared" si="349"/>
        <v>2021</v>
      </c>
      <c r="U779">
        <f t="shared" si="350"/>
        <v>2026</v>
      </c>
      <c r="V779">
        <f t="shared" si="351"/>
        <v>5</v>
      </c>
      <c r="W779" t="str">
        <f>IF(TRIM(INDEX(connections!$A:$A,ROW()))="","",TRIM(INDEX(connections!$A:$A,ROW())))</f>
        <v>Super Auto Pets</v>
      </c>
      <c r="X779" t="str">
        <f>IF($W779="","",TRIM(INDEX(connections!$B:$B,ROW())))</f>
        <v>Lunchbreak Tactics</v>
      </c>
      <c r="Y779">
        <f t="shared" si="352"/>
        <v>790</v>
      </c>
      <c r="Z779">
        <f t="shared" si="353"/>
        <v>464</v>
      </c>
      <c r="AA779" t="str">
        <f t="shared" si="354"/>
        <v>Yes</v>
      </c>
      <c r="AB779" t="str">
        <f t="shared" si="355"/>
        <v/>
      </c>
      <c r="AC779" t="str">
        <f t="shared" si="356"/>
        <v/>
      </c>
      <c r="AD779">
        <f t="shared" si="357"/>
        <v>0</v>
      </c>
      <c r="AE779" t="str">
        <f t="shared" si="358"/>
        <v/>
      </c>
      <c r="AG779">
        <f t="shared" si="359"/>
        <v>3</v>
      </c>
      <c r="AH779" t="str">
        <f t="shared" si="360"/>
        <v/>
      </c>
      <c r="AI779" t="str">
        <f t="shared" si="361"/>
        <v/>
      </c>
      <c r="AJ779" t="str">
        <f t="shared" si="362"/>
        <v/>
      </c>
      <c r="AK779">
        <f t="shared" si="363"/>
        <v>3.0007790000000001</v>
      </c>
      <c r="AL779" t="str">
        <f>IF($A779="","",INDEX(games!$J:$J,ROW())&amp;"")</f>
        <v/>
      </c>
    </row>
    <row r="780" spans="1:38" x14ac:dyDescent="0.25">
      <c r="A780" t="str">
        <f>IF(TRIM(INDEX(games!$A:$A,ROW()))="","",TRIM(INDEX(games!$A:$A,ROW())))</f>
        <v>Stick It to the Stickman</v>
      </c>
      <c r="B780">
        <f>IF(OR($A780="",INDEX(games!$B:$B,ROW())=""),"",INDEX(games!$B:$B,ROW()))</f>
        <v>2025</v>
      </c>
      <c r="C780" t="str">
        <f>IF(OR($A780="",INDEX(games!$C:$C,ROW())=""),"",INDEX(games!$C:$C,ROW()))</f>
        <v>Action</v>
      </c>
      <c r="D780">
        <f t="shared" si="336"/>
        <v>0</v>
      </c>
      <c r="E780">
        <f t="shared" si="337"/>
        <v>1</v>
      </c>
      <c r="F780">
        <f t="shared" si="338"/>
        <v>32</v>
      </c>
      <c r="G780">
        <f t="shared" si="339"/>
        <v>2025</v>
      </c>
      <c r="H780">
        <f t="shared" si="340"/>
        <v>1.736</v>
      </c>
      <c r="I780" t="e">
        <f t="shared" si="341"/>
        <v>#N/A</v>
      </c>
      <c r="J780" t="e">
        <f t="shared" si="342"/>
        <v>#N/A</v>
      </c>
      <c r="K780" t="e">
        <f t="shared" si="343"/>
        <v>#N/A</v>
      </c>
      <c r="L780" t="e">
        <f t="shared" si="344"/>
        <v>#N/A</v>
      </c>
      <c r="M780" t="e">
        <f t="shared" si="345"/>
        <v>#N/A</v>
      </c>
      <c r="N780" t="e">
        <f t="shared" si="346"/>
        <v>#N/A</v>
      </c>
      <c r="O780">
        <f t="shared" si="347"/>
        <v>7.7999999999999999E-4</v>
      </c>
      <c r="P780" t="str">
        <f>IF(OR($A780="",INDEX(games!$H:$H,ROW())=""),"",INDEX(games!$H:$H,ROW()))</f>
        <v>Yes</v>
      </c>
      <c r="Q780">
        <f t="shared" si="348"/>
        <v>7.7999999999999999E-4</v>
      </c>
      <c r="T780">
        <f t="shared" si="349"/>
        <v>2019</v>
      </c>
      <c r="U780">
        <f t="shared" si="350"/>
        <v>2023</v>
      </c>
      <c r="V780">
        <f t="shared" si="351"/>
        <v>4</v>
      </c>
      <c r="W780" t="str">
        <f>IF(TRIM(INDEX(connections!$A:$A,ROW()))="","",TRIM(INDEX(connections!$A:$A,ROW())))</f>
        <v>Noita</v>
      </c>
      <c r="X780" t="str">
        <f>IF($W780="","",TRIM(INDEX(connections!$B:$B,ROW())))</f>
        <v>Magicraft</v>
      </c>
      <c r="Y780">
        <f t="shared" si="352"/>
        <v>539</v>
      </c>
      <c r="Z780">
        <f t="shared" si="353"/>
        <v>467</v>
      </c>
      <c r="AA780" t="str">
        <f t="shared" si="354"/>
        <v>Yes</v>
      </c>
      <c r="AB780" t="str">
        <f t="shared" si="355"/>
        <v/>
      </c>
      <c r="AC780" t="str">
        <f t="shared" si="356"/>
        <v/>
      </c>
      <c r="AD780">
        <f t="shared" si="357"/>
        <v>0</v>
      </c>
      <c r="AE780" t="str">
        <f t="shared" si="358"/>
        <v/>
      </c>
      <c r="AG780">
        <f t="shared" si="359"/>
        <v>0</v>
      </c>
      <c r="AH780" t="str">
        <f t="shared" si="360"/>
        <v/>
      </c>
      <c r="AI780" t="str">
        <f t="shared" si="361"/>
        <v/>
      </c>
      <c r="AJ780" t="str">
        <f t="shared" si="362"/>
        <v/>
      </c>
      <c r="AK780" t="str">
        <f t="shared" si="363"/>
        <v/>
      </c>
      <c r="AL780" t="str">
        <f>IF($A780="","",INDEX(games!$J:$J,ROW())&amp;"")</f>
        <v>https://store.steampowered.com/app/2085540/Stick_It_to_the_Stickman/</v>
      </c>
    </row>
    <row r="781" spans="1:38" x14ac:dyDescent="0.25">
      <c r="A781" t="str">
        <f>IF(TRIM(INDEX(games!$A:$A,ROW()))="","",TRIM(INDEX(games!$A:$A,ROW())))</f>
        <v>Stolen Realm Survivors</v>
      </c>
      <c r="B781">
        <f>IF(OR($A781="",INDEX(games!$B:$B,ROW())=""),"",INDEX(games!$B:$B,ROW()))</f>
        <v>2026</v>
      </c>
      <c r="C781" t="str">
        <f>IF(OR($A781="",INDEX(games!$C:$C,ROW())=""),"",INDEX(games!$C:$C,ROW()))</f>
        <v>Action</v>
      </c>
      <c r="D781">
        <f t="shared" si="336"/>
        <v>3</v>
      </c>
      <c r="E781">
        <f t="shared" si="337"/>
        <v>1</v>
      </c>
      <c r="F781">
        <f t="shared" si="338"/>
        <v>33</v>
      </c>
      <c r="G781">
        <f t="shared" si="339"/>
        <v>2026</v>
      </c>
      <c r="H781">
        <f t="shared" si="340"/>
        <v>1.7589999999999999</v>
      </c>
      <c r="I781" t="e">
        <f t="shared" si="341"/>
        <v>#N/A</v>
      </c>
      <c r="J781" t="e">
        <f t="shared" si="342"/>
        <v>#N/A</v>
      </c>
      <c r="K781" t="e">
        <f t="shared" si="343"/>
        <v>#N/A</v>
      </c>
      <c r="L781" t="e">
        <f t="shared" si="344"/>
        <v>#N/A</v>
      </c>
      <c r="M781" t="e">
        <f t="shared" si="345"/>
        <v>#N/A</v>
      </c>
      <c r="N781" t="e">
        <f t="shared" si="346"/>
        <v>#N/A</v>
      </c>
      <c r="O781">
        <f t="shared" si="347"/>
        <v>3.0007809999999999</v>
      </c>
      <c r="P781" t="str">
        <f>IF(OR($A781="",INDEX(games!$H:$H,ROW())=""),"",INDEX(games!$H:$H,ROW()))</f>
        <v/>
      </c>
      <c r="Q781" t="str">
        <f t="shared" si="348"/>
        <v/>
      </c>
      <c r="T781">
        <f t="shared" si="349"/>
        <v>2017</v>
      </c>
      <c r="U781">
        <f t="shared" si="350"/>
        <v>2023</v>
      </c>
      <c r="V781">
        <f t="shared" si="351"/>
        <v>6</v>
      </c>
      <c r="W781" t="str">
        <f>IF(TRIM(INDEX(connections!$A:$A,ROW()))="","",TRIM(INDEX(connections!$A:$A,ROW())))</f>
        <v>Slay the Spire</v>
      </c>
      <c r="X781" t="str">
        <f>IF($W781="","",TRIM(INDEX(connections!$B:$B,ROW())))</f>
        <v>Magicraft</v>
      </c>
      <c r="Y781">
        <f t="shared" si="352"/>
        <v>735</v>
      </c>
      <c r="Z781">
        <f t="shared" si="353"/>
        <v>467</v>
      </c>
      <c r="AA781" t="str">
        <f t="shared" si="354"/>
        <v>Yes</v>
      </c>
      <c r="AB781" t="str">
        <f t="shared" si="355"/>
        <v/>
      </c>
      <c r="AC781" t="str">
        <f t="shared" si="356"/>
        <v/>
      </c>
      <c r="AD781">
        <f t="shared" si="357"/>
        <v>1</v>
      </c>
      <c r="AE781" t="str">
        <f t="shared" si="358"/>
        <v/>
      </c>
      <c r="AG781">
        <f t="shared" si="359"/>
        <v>3</v>
      </c>
      <c r="AH781" t="str">
        <f t="shared" si="360"/>
        <v/>
      </c>
      <c r="AI781" t="str">
        <f t="shared" si="361"/>
        <v/>
      </c>
      <c r="AJ781" t="str">
        <f t="shared" si="362"/>
        <v/>
      </c>
      <c r="AK781">
        <f t="shared" si="363"/>
        <v>3.0007809999999999</v>
      </c>
      <c r="AL781" t="str">
        <f>IF($A781="","",INDEX(games!$J:$J,ROW())&amp;"")</f>
        <v>https://store.steampowered.com/app/3228580/Stolen_Realm_Survivors/</v>
      </c>
    </row>
    <row r="782" spans="1:38" x14ac:dyDescent="0.25">
      <c r="A782" t="str">
        <f>IF(TRIM(INDEX(games!$A:$A,ROW()))="","",TRIM(INDEX(games!$A:$A,ROW())))</f>
        <v>Stoneshard</v>
      </c>
      <c r="B782">
        <f>IF(OR($A782="",INDEX(games!$B:$B,ROW())=""),"",INDEX(games!$B:$B,ROW()))</f>
        <v>2020</v>
      </c>
      <c r="C782" t="str">
        <f>IF(OR($A782="",INDEX(games!$C:$C,ROW())=""),"",INDEX(games!$C:$C,ROW()))</f>
        <v>Traditional</v>
      </c>
      <c r="D782">
        <f t="shared" si="336"/>
        <v>5</v>
      </c>
      <c r="E782">
        <f t="shared" si="337"/>
        <v>4</v>
      </c>
      <c r="F782">
        <f t="shared" si="338"/>
        <v>0</v>
      </c>
      <c r="G782" t="e">
        <f t="shared" si="339"/>
        <v>#N/A</v>
      </c>
      <c r="H782" t="e">
        <f t="shared" si="340"/>
        <v>#N/A</v>
      </c>
      <c r="I782" t="e">
        <f t="shared" si="341"/>
        <v>#N/A</v>
      </c>
      <c r="J782" t="e">
        <f t="shared" si="342"/>
        <v>#N/A</v>
      </c>
      <c r="K782" t="e">
        <f t="shared" si="343"/>
        <v>#N/A</v>
      </c>
      <c r="L782" t="e">
        <f t="shared" si="344"/>
        <v>#N/A</v>
      </c>
      <c r="M782">
        <f t="shared" si="345"/>
        <v>2020</v>
      </c>
      <c r="N782">
        <f t="shared" si="346"/>
        <v>4</v>
      </c>
      <c r="O782">
        <f t="shared" si="347"/>
        <v>5.0007820000000001</v>
      </c>
      <c r="P782" t="str">
        <f>IF(OR($A782="",INDEX(games!$H:$H,ROW())=""),"",INDEX(games!$H:$H,ROW()))</f>
        <v/>
      </c>
      <c r="Q782" t="str">
        <f t="shared" si="348"/>
        <v/>
      </c>
      <c r="T782">
        <f t="shared" si="349"/>
        <v>2011</v>
      </c>
      <c r="U782">
        <f t="shared" si="350"/>
        <v>2023</v>
      </c>
      <c r="V782">
        <f t="shared" si="351"/>
        <v>12</v>
      </c>
      <c r="W782" t="str">
        <f>IF(TRIM(INDEX(connections!$A:$A,ROW()))="","",TRIM(INDEX(connections!$A:$A,ROW())))</f>
        <v>The Binding of Isaac</v>
      </c>
      <c r="X782" t="str">
        <f>IF($W782="","",TRIM(INDEX(connections!$B:$B,ROW())))</f>
        <v>Magicraft</v>
      </c>
      <c r="Y782">
        <f t="shared" si="352"/>
        <v>824</v>
      </c>
      <c r="Z782">
        <f t="shared" si="353"/>
        <v>467</v>
      </c>
      <c r="AA782" t="str">
        <f t="shared" si="354"/>
        <v>Yes</v>
      </c>
      <c r="AB782" t="str">
        <f t="shared" si="355"/>
        <v/>
      </c>
      <c r="AC782" t="str">
        <f t="shared" si="356"/>
        <v/>
      </c>
      <c r="AD782">
        <f t="shared" si="357"/>
        <v>0</v>
      </c>
      <c r="AE782" t="str">
        <f t="shared" si="358"/>
        <v/>
      </c>
      <c r="AG782">
        <f t="shared" si="359"/>
        <v>4</v>
      </c>
      <c r="AH782" t="str">
        <f t="shared" si="360"/>
        <v/>
      </c>
      <c r="AI782" t="str">
        <f t="shared" si="361"/>
        <v/>
      </c>
      <c r="AJ782" t="str">
        <f t="shared" si="362"/>
        <v/>
      </c>
      <c r="AK782">
        <f t="shared" si="363"/>
        <v>4.0007820000000001</v>
      </c>
      <c r="AL782" t="str">
        <f>IF($A782="","",INDEX(games!$J:$J,ROW())&amp;"")</f>
        <v/>
      </c>
    </row>
    <row r="783" spans="1:38" x14ac:dyDescent="0.25">
      <c r="A783" t="str">
        <f>IF(TRIM(INDEX(games!$A:$A,ROW()))="","",TRIM(INDEX(games!$A:$A,ROW())))</f>
        <v>Stories from the Outbreak</v>
      </c>
      <c r="B783">
        <f>IF(OR($A783="",INDEX(games!$B:$B,ROW())=""),"",INDEX(games!$B:$B,ROW()))</f>
        <v>2023</v>
      </c>
      <c r="C783" t="str">
        <f>IF(OR($A783="",INDEX(games!$C:$C,ROW())=""),"",INDEX(games!$C:$C,ROW()))</f>
        <v>Strategy</v>
      </c>
      <c r="D783">
        <f t="shared" si="336"/>
        <v>0</v>
      </c>
      <c r="E783">
        <f t="shared" si="337"/>
        <v>2</v>
      </c>
      <c r="F783">
        <f t="shared" si="338"/>
        <v>1</v>
      </c>
      <c r="G783" t="e">
        <f t="shared" si="339"/>
        <v>#N/A</v>
      </c>
      <c r="H783" t="e">
        <f t="shared" si="340"/>
        <v>#N/A</v>
      </c>
      <c r="I783">
        <f t="shared" si="341"/>
        <v>2023</v>
      </c>
      <c r="J783">
        <f t="shared" si="342"/>
        <v>2.0230000000000001</v>
      </c>
      <c r="K783" t="e">
        <f t="shared" si="343"/>
        <v>#N/A</v>
      </c>
      <c r="L783" t="e">
        <f t="shared" si="344"/>
        <v>#N/A</v>
      </c>
      <c r="M783" t="e">
        <f t="shared" si="345"/>
        <v>#N/A</v>
      </c>
      <c r="N783" t="e">
        <f t="shared" si="346"/>
        <v>#N/A</v>
      </c>
      <c r="O783">
        <f t="shared" si="347"/>
        <v>7.8299999999999995E-4</v>
      </c>
      <c r="P783" t="str">
        <f>IF(OR($A783="",INDEX(games!$H:$H,ROW())=""),"",INDEX(games!$H:$H,ROW()))</f>
        <v>Yes</v>
      </c>
      <c r="Q783">
        <f t="shared" si="348"/>
        <v>7.8299999999999995E-4</v>
      </c>
      <c r="T783">
        <f t="shared" si="349"/>
        <v>2022</v>
      </c>
      <c r="U783">
        <f t="shared" si="350"/>
        <v>2025</v>
      </c>
      <c r="V783">
        <f t="shared" si="351"/>
        <v>3</v>
      </c>
      <c r="W783" t="str">
        <f>IF(TRIM(INDEX(connections!$A:$A,ROW()))="","",TRIM(INDEX(connections!$A:$A,ROW())))</f>
        <v>Brotato</v>
      </c>
      <c r="X783" t="str">
        <f>IF($W783="","",TRIM(INDEX(connections!$B:$B,ROW())))</f>
        <v>Maid Survivors: Little Angels</v>
      </c>
      <c r="Y783">
        <f t="shared" si="352"/>
        <v>101</v>
      </c>
      <c r="Z783">
        <f t="shared" si="353"/>
        <v>468</v>
      </c>
      <c r="AA783" t="str">
        <f t="shared" si="354"/>
        <v>Yes</v>
      </c>
      <c r="AB783" t="str">
        <f t="shared" si="355"/>
        <v/>
      </c>
      <c r="AC783" t="str">
        <f t="shared" si="356"/>
        <v/>
      </c>
      <c r="AD783">
        <f t="shared" si="357"/>
        <v>0</v>
      </c>
      <c r="AE783" t="str">
        <f t="shared" si="358"/>
        <v/>
      </c>
      <c r="AG783">
        <f t="shared" si="359"/>
        <v>0</v>
      </c>
      <c r="AH783" t="str">
        <f t="shared" si="360"/>
        <v/>
      </c>
      <c r="AI783" t="str">
        <f t="shared" si="361"/>
        <v/>
      </c>
      <c r="AJ783" t="str">
        <f t="shared" si="362"/>
        <v/>
      </c>
      <c r="AK783" t="str">
        <f t="shared" si="363"/>
        <v/>
      </c>
      <c r="AL783" t="str">
        <f>IF($A783="","",INDEX(games!$J:$J,ROW())&amp;"")</f>
        <v>https://store.steampowered.com/app/1968630/Stories_from_the_Outbreak/</v>
      </c>
    </row>
    <row r="784" spans="1:38" x14ac:dyDescent="0.25">
      <c r="A784" t="str">
        <f>IF(TRIM(INDEX(games!$A:$A,ROW()))="","",TRIM(INDEX(games!$A:$A,ROW())))</f>
        <v>Strafe</v>
      </c>
      <c r="B784">
        <f>IF(OR($A784="",INDEX(games!$B:$B,ROW())=""),"",INDEX(games!$B:$B,ROW()))</f>
        <v>2017</v>
      </c>
      <c r="C784" t="str">
        <f>IF(OR($A784="",INDEX(games!$C:$C,ROW())=""),"",INDEX(games!$C:$C,ROW()))</f>
        <v>Action</v>
      </c>
      <c r="D784">
        <f t="shared" si="336"/>
        <v>1</v>
      </c>
      <c r="E784">
        <f t="shared" si="337"/>
        <v>1</v>
      </c>
      <c r="F784">
        <f t="shared" si="338"/>
        <v>2</v>
      </c>
      <c r="G784">
        <f t="shared" si="339"/>
        <v>2017</v>
      </c>
      <c r="H784">
        <f t="shared" si="340"/>
        <v>1.046</v>
      </c>
      <c r="I784" t="e">
        <f t="shared" si="341"/>
        <v>#N/A</v>
      </c>
      <c r="J784" t="e">
        <f t="shared" si="342"/>
        <v>#N/A</v>
      </c>
      <c r="K784" t="e">
        <f t="shared" si="343"/>
        <v>#N/A</v>
      </c>
      <c r="L784" t="e">
        <f t="shared" si="344"/>
        <v>#N/A</v>
      </c>
      <c r="M784" t="e">
        <f t="shared" si="345"/>
        <v>#N/A</v>
      </c>
      <c r="N784" t="e">
        <f t="shared" si="346"/>
        <v>#N/A</v>
      </c>
      <c r="O784">
        <f t="shared" si="347"/>
        <v>1.0007839999999999</v>
      </c>
      <c r="P784" t="str">
        <f>IF(OR($A784="",INDEX(games!$H:$H,ROW())=""),"",INDEX(games!$H:$H,ROW()))</f>
        <v>Yes</v>
      </c>
      <c r="Q784">
        <f t="shared" si="348"/>
        <v>1.0007839999999999</v>
      </c>
      <c r="T784">
        <f t="shared" si="349"/>
        <v>2017</v>
      </c>
      <c r="U784">
        <f t="shared" si="350"/>
        <v>2020</v>
      </c>
      <c r="V784">
        <f t="shared" si="351"/>
        <v>3</v>
      </c>
      <c r="W784" t="str">
        <f>IF(TRIM(INDEX(connections!$A:$A,ROW()))="","",TRIM(INDEX(connections!$A:$A,ROW())))</f>
        <v>Cogmind</v>
      </c>
      <c r="X784" t="str">
        <f>IF($W784="","",TRIM(INDEX(connections!$B:$B,ROW())))</f>
        <v>Mainframe Defenders</v>
      </c>
      <c r="Y784">
        <f t="shared" si="352"/>
        <v>143</v>
      </c>
      <c r="Z784">
        <f t="shared" si="353"/>
        <v>469</v>
      </c>
      <c r="AA784" t="str">
        <f t="shared" si="354"/>
        <v/>
      </c>
      <c r="AB784" t="str">
        <f t="shared" si="355"/>
        <v>Yes</v>
      </c>
      <c r="AC784" t="str">
        <f t="shared" si="356"/>
        <v/>
      </c>
      <c r="AD784">
        <f t="shared" si="357"/>
        <v>0</v>
      </c>
      <c r="AE784" t="str">
        <f t="shared" si="358"/>
        <v/>
      </c>
      <c r="AG784">
        <f t="shared" si="359"/>
        <v>1</v>
      </c>
      <c r="AH784" t="str">
        <f t="shared" si="360"/>
        <v>Yes</v>
      </c>
      <c r="AI784">
        <f t="shared" si="361"/>
        <v>1</v>
      </c>
      <c r="AJ784">
        <f t="shared" si="362"/>
        <v>1.0007839999999999</v>
      </c>
      <c r="AK784" t="str">
        <f t="shared" si="363"/>
        <v/>
      </c>
      <c r="AL784" t="str">
        <f>IF($A784="","",INDEX(games!$J:$J,ROW())&amp;"")</f>
        <v>https://store.steampowered.com/app/442780/STRAFE_Gold_Edition/</v>
      </c>
    </row>
    <row r="785" spans="1:38" x14ac:dyDescent="0.25">
      <c r="A785" t="str">
        <f>IF(TRIM(INDEX(games!$A:$A,ROW()))="","",TRIM(INDEX(games!$A:$A,ROW())))</f>
        <v>Strange Adventures in Infinite Space</v>
      </c>
      <c r="B785">
        <f>IF(OR($A785="",INDEX(games!$B:$B,ROW())=""),"",INDEX(games!$B:$B,ROW()))</f>
        <v>2002</v>
      </c>
      <c r="C785" t="str">
        <f>IF(OR($A785="",INDEX(games!$C:$C,ROW())=""),"",INDEX(games!$C:$C,ROW()))</f>
        <v>Strategy</v>
      </c>
      <c r="D785">
        <f t="shared" si="336"/>
        <v>3</v>
      </c>
      <c r="E785">
        <f t="shared" si="337"/>
        <v>2</v>
      </c>
      <c r="F785">
        <f t="shared" si="338"/>
        <v>3</v>
      </c>
      <c r="G785" t="e">
        <f t="shared" si="339"/>
        <v>#N/A</v>
      </c>
      <c r="H785" t="e">
        <f t="shared" si="340"/>
        <v>#N/A</v>
      </c>
      <c r="I785">
        <f t="shared" si="341"/>
        <v>2002</v>
      </c>
      <c r="J785">
        <f t="shared" si="342"/>
        <v>2.069</v>
      </c>
      <c r="K785" t="e">
        <f t="shared" si="343"/>
        <v>#N/A</v>
      </c>
      <c r="L785" t="e">
        <f t="shared" si="344"/>
        <v>#N/A</v>
      </c>
      <c r="M785" t="e">
        <f t="shared" si="345"/>
        <v>#N/A</v>
      </c>
      <c r="N785" t="e">
        <f t="shared" si="346"/>
        <v>#N/A</v>
      </c>
      <c r="O785">
        <f t="shared" si="347"/>
        <v>3.000785</v>
      </c>
      <c r="P785" t="str">
        <f>IF(OR($A785="",INDEX(games!$H:$H,ROW())=""),"",INDEX(games!$H:$H,ROW()))</f>
        <v>Yes</v>
      </c>
      <c r="Q785">
        <f t="shared" si="348"/>
        <v>3.000785</v>
      </c>
      <c r="T785">
        <f t="shared" si="349"/>
        <v>2008</v>
      </c>
      <c r="U785">
        <f t="shared" si="350"/>
        <v>2018</v>
      </c>
      <c r="V785">
        <f t="shared" si="351"/>
        <v>10</v>
      </c>
      <c r="W785" t="str">
        <f>IF(TRIM(INDEX(connections!$A:$A,ROW()))="","",TRIM(INDEX(connections!$A:$A,ROW())))</f>
        <v>Spelunky Classic</v>
      </c>
      <c r="X785" t="str">
        <f>IF($W785="","",TRIM(INDEX(connections!$B:$B,ROW())))</f>
        <v>Mana Spark</v>
      </c>
      <c r="Y785">
        <f t="shared" si="352"/>
        <v>763</v>
      </c>
      <c r="Z785">
        <f t="shared" si="353"/>
        <v>470</v>
      </c>
      <c r="AA785" t="str">
        <f t="shared" si="354"/>
        <v>Yes</v>
      </c>
      <c r="AB785" t="str">
        <f t="shared" si="355"/>
        <v>Yes</v>
      </c>
      <c r="AC785">
        <f t="shared" si="356"/>
        <v>1</v>
      </c>
      <c r="AD785">
        <f t="shared" si="357"/>
        <v>0</v>
      </c>
      <c r="AE785" t="str">
        <f t="shared" si="358"/>
        <v/>
      </c>
      <c r="AG785">
        <f t="shared" si="359"/>
        <v>3</v>
      </c>
      <c r="AH785" t="str">
        <f t="shared" si="360"/>
        <v>Yes</v>
      </c>
      <c r="AI785">
        <f t="shared" si="361"/>
        <v>3</v>
      </c>
      <c r="AJ785">
        <f t="shared" si="362"/>
        <v>3.000785</v>
      </c>
      <c r="AK785" t="str">
        <f t="shared" si="363"/>
        <v/>
      </c>
      <c r="AL785" t="str">
        <f>IF($A785="","",INDEX(games!$J:$J,ROW())&amp;"")</f>
        <v/>
      </c>
    </row>
    <row r="786" spans="1:38" x14ac:dyDescent="0.25">
      <c r="A786" t="str">
        <f>IF(TRIM(INDEX(games!$A:$A,ROW()))="","",TRIM(INDEX(games!$A:$A,ROW())))</f>
        <v>Stray Path</v>
      </c>
      <c r="B786">
        <f>IF(OR($A786="",INDEX(games!$B:$B,ROW())=""),"",INDEX(games!$B:$B,ROW()))</f>
        <v>2025</v>
      </c>
      <c r="C786" t="str">
        <f>IF(OR($A786="",INDEX(games!$C:$C,ROW())=""),"",INDEX(games!$C:$C,ROW()))</f>
        <v>Strategy</v>
      </c>
      <c r="D786">
        <f t="shared" si="336"/>
        <v>2</v>
      </c>
      <c r="E786">
        <f t="shared" si="337"/>
        <v>2</v>
      </c>
      <c r="F786">
        <f t="shared" si="338"/>
        <v>4</v>
      </c>
      <c r="G786" t="e">
        <f t="shared" si="339"/>
        <v>#N/A</v>
      </c>
      <c r="H786" t="e">
        <f t="shared" si="340"/>
        <v>#N/A</v>
      </c>
      <c r="I786">
        <f t="shared" si="341"/>
        <v>2025</v>
      </c>
      <c r="J786">
        <f t="shared" si="342"/>
        <v>2.0920000000000001</v>
      </c>
      <c r="K786" t="e">
        <f t="shared" si="343"/>
        <v>#N/A</v>
      </c>
      <c r="L786" t="e">
        <f t="shared" si="344"/>
        <v>#N/A</v>
      </c>
      <c r="M786" t="e">
        <f t="shared" si="345"/>
        <v>#N/A</v>
      </c>
      <c r="N786" t="e">
        <f t="shared" si="346"/>
        <v>#N/A</v>
      </c>
      <c r="O786">
        <f t="shared" si="347"/>
        <v>2.0007860000000002</v>
      </c>
      <c r="P786" t="str">
        <f>IF(OR($A786="",INDEX(games!$H:$H,ROW())=""),"",INDEX(games!$H:$H,ROW()))</f>
        <v>Yes</v>
      </c>
      <c r="Q786">
        <f t="shared" si="348"/>
        <v>2.0007860000000002</v>
      </c>
      <c r="T786">
        <f t="shared" si="349"/>
        <v>2011</v>
      </c>
      <c r="U786">
        <f t="shared" si="350"/>
        <v>2018</v>
      </c>
      <c r="V786">
        <f t="shared" si="351"/>
        <v>7</v>
      </c>
      <c r="W786" t="str">
        <f>IF(TRIM(INDEX(connections!$A:$A,ROW()))="","",TRIM(INDEX(connections!$A:$A,ROW())))</f>
        <v>The Binding of Isaac</v>
      </c>
      <c r="X786" t="str">
        <f>IF($W786="","",TRIM(INDEX(connections!$B:$B,ROW())))</f>
        <v>Mana Spark</v>
      </c>
      <c r="Y786">
        <f t="shared" si="352"/>
        <v>824</v>
      </c>
      <c r="Z786">
        <f t="shared" si="353"/>
        <v>470</v>
      </c>
      <c r="AA786" t="str">
        <f t="shared" si="354"/>
        <v>Yes</v>
      </c>
      <c r="AB786" t="str">
        <f t="shared" si="355"/>
        <v>Yes</v>
      </c>
      <c r="AC786">
        <f t="shared" si="356"/>
        <v>1</v>
      </c>
      <c r="AD786">
        <f t="shared" si="357"/>
        <v>0</v>
      </c>
      <c r="AE786" t="str">
        <f t="shared" si="358"/>
        <v/>
      </c>
      <c r="AG786">
        <f t="shared" si="359"/>
        <v>2</v>
      </c>
      <c r="AH786" t="str">
        <f t="shared" si="360"/>
        <v>Yes</v>
      </c>
      <c r="AI786">
        <f t="shared" si="361"/>
        <v>2</v>
      </c>
      <c r="AJ786">
        <f t="shared" si="362"/>
        <v>2.0007860000000002</v>
      </c>
      <c r="AK786" t="str">
        <f t="shared" si="363"/>
        <v/>
      </c>
      <c r="AL786" t="str">
        <f>IF($A786="","",INDEX(games!$J:$J,ROW())&amp;"")</f>
        <v>https://store.steampowered.com/app/2531940/Stray_Path/</v>
      </c>
    </row>
    <row r="787" spans="1:38" x14ac:dyDescent="0.25">
      <c r="A787" t="str">
        <f>IF(TRIM(INDEX(games!$A:$A,ROW()))="","",TRIM(INDEX(games!$A:$A,ROW())))</f>
        <v>Streets of Rogue</v>
      </c>
      <c r="B787">
        <f>IF(OR($A787="",INDEX(games!$B:$B,ROW())=""),"",INDEX(games!$B:$B,ROW()))</f>
        <v>2019</v>
      </c>
      <c r="C787" t="str">
        <f>IF(OR($A787="",INDEX(games!$C:$C,ROW())=""),"",INDEX(games!$C:$C,ROW()))</f>
        <v>Action</v>
      </c>
      <c r="D787">
        <f t="shared" si="336"/>
        <v>3</v>
      </c>
      <c r="E787">
        <f t="shared" si="337"/>
        <v>1</v>
      </c>
      <c r="F787">
        <f t="shared" si="338"/>
        <v>5</v>
      </c>
      <c r="G787">
        <f t="shared" si="339"/>
        <v>2019</v>
      </c>
      <c r="H787">
        <f t="shared" si="340"/>
        <v>1.115</v>
      </c>
      <c r="I787" t="e">
        <f t="shared" si="341"/>
        <v>#N/A</v>
      </c>
      <c r="J787" t="e">
        <f t="shared" si="342"/>
        <v>#N/A</v>
      </c>
      <c r="K787" t="e">
        <f t="shared" si="343"/>
        <v>#N/A</v>
      </c>
      <c r="L787" t="e">
        <f t="shared" si="344"/>
        <v>#N/A</v>
      </c>
      <c r="M787" t="e">
        <f t="shared" si="345"/>
        <v>#N/A</v>
      </c>
      <c r="N787" t="e">
        <f t="shared" si="346"/>
        <v>#N/A</v>
      </c>
      <c r="O787">
        <f t="shared" si="347"/>
        <v>3.0007869999999999</v>
      </c>
      <c r="P787" t="str">
        <f>IF(OR($A787="",INDEX(games!$H:$H,ROW())=""),"",INDEX(games!$H:$H,ROW()))</f>
        <v>Yes</v>
      </c>
      <c r="Q787">
        <f t="shared" si="348"/>
        <v>3.0007869999999999</v>
      </c>
      <c r="T787">
        <f t="shared" si="349"/>
        <v>2019</v>
      </c>
      <c r="U787">
        <f t="shared" si="350"/>
        <v>2025</v>
      </c>
      <c r="V787">
        <f t="shared" si="351"/>
        <v>6</v>
      </c>
      <c r="W787" t="str">
        <f>IF(TRIM(INDEX(connections!$A:$A,ROW()))="","",TRIM(INDEX(connections!$A:$A,ROW())))</f>
        <v>Hades</v>
      </c>
      <c r="X787" t="str">
        <f>IF($W787="","",TRIM(INDEX(connections!$B:$B,ROW())))</f>
        <v>Masks of the Void: Origins</v>
      </c>
      <c r="Y787">
        <f t="shared" si="352"/>
        <v>359</v>
      </c>
      <c r="Z787">
        <f t="shared" si="353"/>
        <v>471</v>
      </c>
      <c r="AA787" t="str">
        <f t="shared" si="354"/>
        <v>Yes</v>
      </c>
      <c r="AB787" t="str">
        <f t="shared" si="355"/>
        <v>Yes</v>
      </c>
      <c r="AC787">
        <f t="shared" si="356"/>
        <v>1</v>
      </c>
      <c r="AD787">
        <f t="shared" si="357"/>
        <v>0</v>
      </c>
      <c r="AE787" t="str">
        <f t="shared" si="358"/>
        <v/>
      </c>
      <c r="AG787">
        <f t="shared" si="359"/>
        <v>3</v>
      </c>
      <c r="AH787" t="str">
        <f t="shared" si="360"/>
        <v>Yes</v>
      </c>
      <c r="AI787">
        <f t="shared" si="361"/>
        <v>3</v>
      </c>
      <c r="AJ787">
        <f t="shared" si="362"/>
        <v>3.0007869999999999</v>
      </c>
      <c r="AK787" t="str">
        <f t="shared" si="363"/>
        <v/>
      </c>
      <c r="AL787" t="str">
        <f>IF($A787="","",INDEX(games!$J:$J,ROW())&amp;"")</f>
        <v>https://store.steampowered.com/app/512900/Streets_of_Rogue/</v>
      </c>
    </row>
    <row r="788" spans="1:38" x14ac:dyDescent="0.25">
      <c r="A788" t="str">
        <f>IF(TRIM(INDEX(games!$A:$A,ROW()))="","",TRIM(INDEX(games!$A:$A,ROW())))</f>
        <v>SULFUR</v>
      </c>
      <c r="B788">
        <f>IF(OR($A788="",INDEX(games!$B:$B,ROW())=""),"",INDEX(games!$B:$B,ROW()))</f>
        <v>2024</v>
      </c>
      <c r="C788" t="str">
        <f>IF(OR($A788="",INDEX(games!$C:$C,ROW())=""),"",INDEX(games!$C:$C,ROW()))</f>
        <v>Action</v>
      </c>
      <c r="D788">
        <f t="shared" si="336"/>
        <v>3</v>
      </c>
      <c r="E788">
        <f t="shared" si="337"/>
        <v>1</v>
      </c>
      <c r="F788">
        <f t="shared" si="338"/>
        <v>6</v>
      </c>
      <c r="G788">
        <f t="shared" si="339"/>
        <v>2024</v>
      </c>
      <c r="H788">
        <f t="shared" si="340"/>
        <v>1.1379999999999999</v>
      </c>
      <c r="I788" t="e">
        <f t="shared" si="341"/>
        <v>#N/A</v>
      </c>
      <c r="J788" t="e">
        <f t="shared" si="342"/>
        <v>#N/A</v>
      </c>
      <c r="K788" t="e">
        <f t="shared" si="343"/>
        <v>#N/A</v>
      </c>
      <c r="L788" t="e">
        <f t="shared" si="344"/>
        <v>#N/A</v>
      </c>
      <c r="M788" t="e">
        <f t="shared" si="345"/>
        <v>#N/A</v>
      </c>
      <c r="N788" t="e">
        <f t="shared" si="346"/>
        <v>#N/A</v>
      </c>
      <c r="O788">
        <f t="shared" si="347"/>
        <v>3.000788</v>
      </c>
      <c r="P788" t="str">
        <f>IF(OR($A788="",INDEX(games!$H:$H,ROW())=""),"",INDEX(games!$H:$H,ROW()))</f>
        <v>Yes</v>
      </c>
      <c r="Q788">
        <f t="shared" si="348"/>
        <v>3.000788</v>
      </c>
      <c r="T788">
        <f t="shared" si="349"/>
        <v>2018</v>
      </c>
      <c r="U788">
        <f t="shared" si="350"/>
        <v>2025</v>
      </c>
      <c r="V788">
        <f t="shared" si="351"/>
        <v>7</v>
      </c>
      <c r="W788" t="str">
        <f>IF(TRIM(INDEX(connections!$A:$A,ROW()))="","",TRIM(INDEX(connections!$A:$A,ROW())))</f>
        <v>Moonlighter</v>
      </c>
      <c r="X788" t="str">
        <f>IF($W788="","",TRIM(INDEX(connections!$B:$B,ROW())))</f>
        <v>Masks of the Void: Origins</v>
      </c>
      <c r="Y788">
        <f t="shared" si="352"/>
        <v>505</v>
      </c>
      <c r="Z788">
        <f t="shared" si="353"/>
        <v>471</v>
      </c>
      <c r="AA788" t="str">
        <f t="shared" si="354"/>
        <v>Yes</v>
      </c>
      <c r="AB788" t="str">
        <f t="shared" si="355"/>
        <v>Yes</v>
      </c>
      <c r="AC788">
        <f t="shared" si="356"/>
        <v>1</v>
      </c>
      <c r="AD788">
        <f t="shared" si="357"/>
        <v>0</v>
      </c>
      <c r="AE788" t="str">
        <f t="shared" si="358"/>
        <v/>
      </c>
      <c r="AG788">
        <f t="shared" si="359"/>
        <v>3</v>
      </c>
      <c r="AH788" t="str">
        <f t="shared" si="360"/>
        <v>Yes</v>
      </c>
      <c r="AI788">
        <f t="shared" si="361"/>
        <v>3</v>
      </c>
      <c r="AJ788">
        <f t="shared" si="362"/>
        <v>3.000788</v>
      </c>
      <c r="AK788" t="str">
        <f t="shared" si="363"/>
        <v/>
      </c>
      <c r="AL788" t="str">
        <f>IF($A788="","",INDEX(games!$J:$J,ROW())&amp;"")</f>
        <v>https://store.steampowered.com/app/2124120/SULFUR/</v>
      </c>
    </row>
    <row r="789" spans="1:38" x14ac:dyDescent="0.25">
      <c r="A789" t="str">
        <f>IF(TRIM(INDEX(games!$A:$A,ROW()))="","",TRIM(INDEX(games!$A:$A,ROW())))</f>
        <v>Sundered</v>
      </c>
      <c r="B789">
        <f>IF(OR($A789="",INDEX(games!$B:$B,ROW())=""),"",INDEX(games!$B:$B,ROW()))</f>
        <v>2017</v>
      </c>
      <c r="C789" t="str">
        <f>IF(OR($A789="",INDEX(games!$C:$C,ROW())=""),"",INDEX(games!$C:$C,ROW()))</f>
        <v>Action</v>
      </c>
      <c r="D789">
        <f t="shared" si="336"/>
        <v>2</v>
      </c>
      <c r="E789">
        <f t="shared" si="337"/>
        <v>1</v>
      </c>
      <c r="F789">
        <f t="shared" si="338"/>
        <v>7</v>
      </c>
      <c r="G789">
        <f t="shared" si="339"/>
        <v>2017</v>
      </c>
      <c r="H789">
        <f t="shared" si="340"/>
        <v>1.161</v>
      </c>
      <c r="I789" t="e">
        <f t="shared" si="341"/>
        <v>#N/A</v>
      </c>
      <c r="J789" t="e">
        <f t="shared" si="342"/>
        <v>#N/A</v>
      </c>
      <c r="K789" t="e">
        <f t="shared" si="343"/>
        <v>#N/A</v>
      </c>
      <c r="L789" t="e">
        <f t="shared" si="344"/>
        <v>#N/A</v>
      </c>
      <c r="M789" t="e">
        <f t="shared" si="345"/>
        <v>#N/A</v>
      </c>
      <c r="N789" t="e">
        <f t="shared" si="346"/>
        <v>#N/A</v>
      </c>
      <c r="O789">
        <f t="shared" si="347"/>
        <v>2.0007890000000002</v>
      </c>
      <c r="P789" t="str">
        <f>IF(OR($A789="",INDEX(games!$H:$H,ROW())=""),"",INDEX(games!$H:$H,ROW()))</f>
        <v>Yes</v>
      </c>
      <c r="Q789">
        <f t="shared" si="348"/>
        <v>2.0007890000000002</v>
      </c>
      <c r="T789">
        <f t="shared" si="349"/>
        <v>2011</v>
      </c>
      <c r="U789">
        <f t="shared" si="350"/>
        <v>2025</v>
      </c>
      <c r="V789">
        <f t="shared" si="351"/>
        <v>14</v>
      </c>
      <c r="W789" t="str">
        <f>IF(TRIM(INDEX(connections!$A:$A,ROW()))="","",TRIM(INDEX(connections!$A:$A,ROW())))</f>
        <v>The Binding of Isaac</v>
      </c>
      <c r="X789" t="str">
        <f>IF($W789="","",TRIM(INDEX(connections!$B:$B,ROW())))</f>
        <v>Masks of the Void: Origins</v>
      </c>
      <c r="Y789">
        <f t="shared" si="352"/>
        <v>824</v>
      </c>
      <c r="Z789">
        <f t="shared" si="353"/>
        <v>471</v>
      </c>
      <c r="AA789" t="str">
        <f t="shared" si="354"/>
        <v>Yes</v>
      </c>
      <c r="AB789" t="str">
        <f t="shared" si="355"/>
        <v>Yes</v>
      </c>
      <c r="AC789">
        <f t="shared" si="356"/>
        <v>1</v>
      </c>
      <c r="AD789">
        <f t="shared" si="357"/>
        <v>0</v>
      </c>
      <c r="AE789" t="str">
        <f t="shared" si="358"/>
        <v/>
      </c>
      <c r="AG789">
        <f t="shared" si="359"/>
        <v>2</v>
      </c>
      <c r="AH789" t="str">
        <f t="shared" si="360"/>
        <v>Yes</v>
      </c>
      <c r="AI789">
        <f t="shared" si="361"/>
        <v>2</v>
      </c>
      <c r="AJ789">
        <f t="shared" si="362"/>
        <v>2.0007890000000002</v>
      </c>
      <c r="AK789" t="str">
        <f t="shared" si="363"/>
        <v/>
      </c>
      <c r="AL789" t="str">
        <f>IF($A789="","",INDEX(games!$J:$J,ROW())&amp;"")</f>
        <v>https://store.steampowered.com/app/535480/Sundered_Eldritch_Edition/</v>
      </c>
    </row>
    <row r="790" spans="1:38" x14ac:dyDescent="0.25">
      <c r="A790" t="str">
        <f>IF(TRIM(INDEX(games!$A:$A,ROW()))="","",TRIM(INDEX(games!$A:$A,ROW())))</f>
        <v>Sunless Sea</v>
      </c>
      <c r="B790">
        <f>IF(OR($A790="",INDEX(games!$B:$B,ROW())=""),"",INDEX(games!$B:$B,ROW()))</f>
        <v>2015</v>
      </c>
      <c r="C790" t="str">
        <f>IF(OR($A790="",INDEX(games!$C:$C,ROW())=""),"",INDEX(games!$C:$C,ROW()))</f>
        <v>Strategy</v>
      </c>
      <c r="D790">
        <f t="shared" si="336"/>
        <v>3</v>
      </c>
      <c r="E790">
        <f t="shared" si="337"/>
        <v>2</v>
      </c>
      <c r="F790">
        <f t="shared" si="338"/>
        <v>8</v>
      </c>
      <c r="G790" t="e">
        <f t="shared" si="339"/>
        <v>#N/A</v>
      </c>
      <c r="H790" t="e">
        <f t="shared" si="340"/>
        <v>#N/A</v>
      </c>
      <c r="I790">
        <f t="shared" si="341"/>
        <v>2015</v>
      </c>
      <c r="J790">
        <f t="shared" si="342"/>
        <v>2.1840000000000002</v>
      </c>
      <c r="K790" t="e">
        <f t="shared" si="343"/>
        <v>#N/A</v>
      </c>
      <c r="L790" t="e">
        <f t="shared" si="344"/>
        <v>#N/A</v>
      </c>
      <c r="M790" t="e">
        <f t="shared" si="345"/>
        <v>#N/A</v>
      </c>
      <c r="N790" t="e">
        <f t="shared" si="346"/>
        <v>#N/A</v>
      </c>
      <c r="O790">
        <f t="shared" si="347"/>
        <v>3.0007899999999998</v>
      </c>
      <c r="P790" t="str">
        <f>IF(OR($A790="",INDEX(games!$H:$H,ROW())=""),"",INDEX(games!$H:$H,ROW()))</f>
        <v>Yes</v>
      </c>
      <c r="Q790">
        <f t="shared" si="348"/>
        <v>3.0007899999999998</v>
      </c>
      <c r="T790">
        <f t="shared" si="349"/>
        <v>2021</v>
      </c>
      <c r="U790">
        <f t="shared" si="350"/>
        <v>2026</v>
      </c>
      <c r="V790">
        <f t="shared" si="351"/>
        <v>5</v>
      </c>
      <c r="W790" t="str">
        <f>IF(TRIM(INDEX(connections!$A:$A,ROW()))="","",TRIM(INDEX(connections!$A:$A,ROW())))</f>
        <v>Inscryption</v>
      </c>
      <c r="X790" t="str">
        <f>IF($W790="","",TRIM(INDEX(connections!$B:$B,ROW())))</f>
        <v>Master of Piece</v>
      </c>
      <c r="Y790">
        <f t="shared" si="352"/>
        <v>406</v>
      </c>
      <c r="Z790">
        <f t="shared" si="353"/>
        <v>472</v>
      </c>
      <c r="AA790" t="str">
        <f t="shared" si="354"/>
        <v>Yes</v>
      </c>
      <c r="AB790" t="str">
        <f t="shared" si="355"/>
        <v/>
      </c>
      <c r="AC790" t="str">
        <f t="shared" si="356"/>
        <v/>
      </c>
      <c r="AD790">
        <f t="shared" si="357"/>
        <v>0</v>
      </c>
      <c r="AE790" t="str">
        <f t="shared" si="358"/>
        <v/>
      </c>
      <c r="AG790">
        <f t="shared" si="359"/>
        <v>3</v>
      </c>
      <c r="AH790" t="str">
        <f t="shared" si="360"/>
        <v>Yes</v>
      </c>
      <c r="AI790">
        <f t="shared" si="361"/>
        <v>3</v>
      </c>
      <c r="AJ790">
        <f t="shared" si="362"/>
        <v>3.0007899999999998</v>
      </c>
      <c r="AK790" t="str">
        <f t="shared" si="363"/>
        <v/>
      </c>
      <c r="AL790" t="str">
        <f>IF($A790="","",INDEX(games!$J:$J,ROW())&amp;"")</f>
        <v>https://store.steampowered.com/app/304650/SUNLESS_SEA/</v>
      </c>
    </row>
    <row r="791" spans="1:38" x14ac:dyDescent="0.25">
      <c r="A791" t="str">
        <f>IF(TRIM(INDEX(games!$A:$A,ROW()))="","",TRIM(INDEX(games!$A:$A,ROW())))</f>
        <v>Super Auto Pets</v>
      </c>
      <c r="B791">
        <f>IF(OR($A791="",INDEX(games!$B:$B,ROW())=""),"",INDEX(games!$B:$B,ROW()))</f>
        <v>2021</v>
      </c>
      <c r="C791" t="str">
        <f>IF(OR($A791="",INDEX(games!$C:$C,ROW())=""),"",INDEX(games!$C:$C,ROW()))</f>
        <v>Strategy</v>
      </c>
      <c r="D791">
        <f t="shared" si="336"/>
        <v>15</v>
      </c>
      <c r="E791">
        <f t="shared" si="337"/>
        <v>2</v>
      </c>
      <c r="F791">
        <f t="shared" si="338"/>
        <v>9</v>
      </c>
      <c r="G791" t="e">
        <f t="shared" si="339"/>
        <v>#N/A</v>
      </c>
      <c r="H791" t="e">
        <f t="shared" si="340"/>
        <v>#N/A</v>
      </c>
      <c r="I791">
        <f t="shared" si="341"/>
        <v>2021</v>
      </c>
      <c r="J791">
        <f t="shared" si="342"/>
        <v>2.2069999999999999</v>
      </c>
      <c r="K791" t="e">
        <f t="shared" si="343"/>
        <v>#N/A</v>
      </c>
      <c r="L791" t="e">
        <f t="shared" si="344"/>
        <v>#N/A</v>
      </c>
      <c r="M791" t="e">
        <f t="shared" si="345"/>
        <v>#N/A</v>
      </c>
      <c r="N791" t="e">
        <f t="shared" si="346"/>
        <v>#N/A</v>
      </c>
      <c r="O791">
        <f t="shared" si="347"/>
        <v>15.000791</v>
      </c>
      <c r="P791" t="str">
        <f>IF(OR($A791="",INDEX(games!$H:$H,ROW())=""),"",INDEX(games!$H:$H,ROW()))</f>
        <v>Yes</v>
      </c>
      <c r="Q791">
        <f t="shared" si="348"/>
        <v>15.000791</v>
      </c>
      <c r="T791">
        <f t="shared" si="349"/>
        <v>2018</v>
      </c>
      <c r="U791">
        <f t="shared" si="350"/>
        <v>2026</v>
      </c>
      <c r="V791">
        <f t="shared" si="351"/>
        <v>8</v>
      </c>
      <c r="W791" t="str">
        <f>IF(TRIM(INDEX(connections!$A:$A,ROW()))="","",TRIM(INDEX(connections!$A:$A,ROW())))</f>
        <v>Into the Breach</v>
      </c>
      <c r="X791" t="str">
        <f>IF($W791="","",TRIM(INDEX(connections!$B:$B,ROW())))</f>
        <v>Master of Piece</v>
      </c>
      <c r="Y791">
        <f t="shared" si="352"/>
        <v>409</v>
      </c>
      <c r="Z791">
        <f t="shared" si="353"/>
        <v>472</v>
      </c>
      <c r="AA791" t="str">
        <f t="shared" si="354"/>
        <v>Yes</v>
      </c>
      <c r="AB791" t="str">
        <f t="shared" si="355"/>
        <v/>
      </c>
      <c r="AC791" t="str">
        <f t="shared" si="356"/>
        <v/>
      </c>
      <c r="AD791">
        <f t="shared" si="357"/>
        <v>1</v>
      </c>
      <c r="AE791" t="str">
        <f t="shared" si="358"/>
        <v/>
      </c>
      <c r="AG791">
        <f t="shared" si="359"/>
        <v>6</v>
      </c>
      <c r="AH791" t="str">
        <f t="shared" si="360"/>
        <v>Yes</v>
      </c>
      <c r="AI791">
        <f t="shared" si="361"/>
        <v>6</v>
      </c>
      <c r="AJ791">
        <f t="shared" si="362"/>
        <v>6.0007910000000004</v>
      </c>
      <c r="AK791" t="str">
        <f t="shared" si="363"/>
        <v/>
      </c>
      <c r="AL791" t="str">
        <f>IF($A791="","",INDEX(games!$J:$J,ROW())&amp;"")</f>
        <v>https://store.steampowered.com/app/1714040/Super_Auto_Pets/</v>
      </c>
    </row>
    <row r="792" spans="1:38" x14ac:dyDescent="0.25">
      <c r="A792" t="str">
        <f>IF(TRIM(INDEX(games!$A:$A,ROW()))="","",TRIM(INDEX(games!$A:$A,ROW())))</f>
        <v>Super Bullet Break</v>
      </c>
      <c r="B792">
        <f>IF(OR($A792="",INDEX(games!$B:$B,ROW())=""),"",INDEX(games!$B:$B,ROW()))</f>
        <v>2022</v>
      </c>
      <c r="C792" t="str">
        <f>IF(OR($A792="",INDEX(games!$C:$C,ROW())=""),"",INDEX(games!$C:$C,ROW()))</f>
        <v>Deckbuilder</v>
      </c>
      <c r="D792">
        <f t="shared" si="336"/>
        <v>1</v>
      </c>
      <c r="E792">
        <f t="shared" si="337"/>
        <v>3</v>
      </c>
      <c r="F792">
        <f t="shared" si="338"/>
        <v>10</v>
      </c>
      <c r="G792" t="e">
        <f t="shared" si="339"/>
        <v>#N/A</v>
      </c>
      <c r="H792" t="e">
        <f t="shared" si="340"/>
        <v>#N/A</v>
      </c>
      <c r="I792" t="e">
        <f t="shared" si="341"/>
        <v>#N/A</v>
      </c>
      <c r="J792" t="e">
        <f t="shared" si="342"/>
        <v>#N/A</v>
      </c>
      <c r="K792">
        <f t="shared" si="343"/>
        <v>2022</v>
      </c>
      <c r="L792">
        <f t="shared" si="344"/>
        <v>3.23</v>
      </c>
      <c r="M792" t="e">
        <f t="shared" si="345"/>
        <v>#N/A</v>
      </c>
      <c r="N792" t="e">
        <f t="shared" si="346"/>
        <v>#N/A</v>
      </c>
      <c r="O792">
        <f t="shared" si="347"/>
        <v>1.0007919999999999</v>
      </c>
      <c r="P792" t="str">
        <f>IF(OR($A792="",INDEX(games!$H:$H,ROW())=""),"",INDEX(games!$H:$H,ROW()))</f>
        <v>Yes</v>
      </c>
      <c r="Q792">
        <f t="shared" si="348"/>
        <v>1.0007919999999999</v>
      </c>
      <c r="T792">
        <f t="shared" si="349"/>
        <v>2020</v>
      </c>
      <c r="U792">
        <f t="shared" si="350"/>
        <v>2026</v>
      </c>
      <c r="V792">
        <f t="shared" si="351"/>
        <v>6</v>
      </c>
      <c r="W792" t="str">
        <f>IF(TRIM(INDEX(connections!$A:$A,ROW()))="","",TRIM(INDEX(connections!$A:$A,ROW())))</f>
        <v>Monster Train</v>
      </c>
      <c r="X792" t="str">
        <f>IF($W792="","",TRIM(INDEX(connections!$B:$B,ROW())))</f>
        <v>Master of Piece</v>
      </c>
      <c r="Y792">
        <f t="shared" si="352"/>
        <v>498</v>
      </c>
      <c r="Z792">
        <f t="shared" si="353"/>
        <v>472</v>
      </c>
      <c r="AA792" t="str">
        <f t="shared" si="354"/>
        <v>Yes</v>
      </c>
      <c r="AB792" t="str">
        <f t="shared" si="355"/>
        <v/>
      </c>
      <c r="AC792" t="str">
        <f t="shared" si="356"/>
        <v/>
      </c>
      <c r="AD792">
        <f t="shared" si="357"/>
        <v>0</v>
      </c>
      <c r="AE792" t="str">
        <f t="shared" si="358"/>
        <v/>
      </c>
      <c r="AG792">
        <f t="shared" si="359"/>
        <v>1</v>
      </c>
      <c r="AH792" t="str">
        <f t="shared" si="360"/>
        <v>Yes</v>
      </c>
      <c r="AI792">
        <f t="shared" si="361"/>
        <v>1</v>
      </c>
      <c r="AJ792">
        <f t="shared" si="362"/>
        <v>1.0007919999999999</v>
      </c>
      <c r="AK792" t="str">
        <f t="shared" si="363"/>
        <v/>
      </c>
      <c r="AL792" t="str">
        <f>IF($A792="","",INDEX(games!$J:$J,ROW())&amp;"")</f>
        <v>https://store.steampowered.com/app/1767170/Super_Bullet_Break/</v>
      </c>
    </row>
    <row r="793" spans="1:38" x14ac:dyDescent="0.25">
      <c r="A793" t="str">
        <f>IF(TRIM(INDEX(games!$A:$A,ROW()))="","",TRIM(INDEX(games!$A:$A,ROW())))</f>
        <v>Super Fantasy Kingdom</v>
      </c>
      <c r="B793">
        <f>IF(OR($A793="",INDEX(games!$B:$B,ROW())=""),"",INDEX(games!$B:$B,ROW()))</f>
        <v>2025</v>
      </c>
      <c r="C793" t="str">
        <f>IF(OR($A793="",INDEX(games!$C:$C,ROW())=""),"",INDEX(games!$C:$C,ROW()))</f>
        <v>Strategy</v>
      </c>
      <c r="D793">
        <f t="shared" si="336"/>
        <v>3</v>
      </c>
      <c r="E793">
        <f t="shared" si="337"/>
        <v>2</v>
      </c>
      <c r="F793">
        <f t="shared" si="338"/>
        <v>11</v>
      </c>
      <c r="G793" t="e">
        <f t="shared" si="339"/>
        <v>#N/A</v>
      </c>
      <c r="H793" t="e">
        <f t="shared" si="340"/>
        <v>#N/A</v>
      </c>
      <c r="I793">
        <f t="shared" si="341"/>
        <v>2025</v>
      </c>
      <c r="J793">
        <f t="shared" si="342"/>
        <v>2.2530000000000001</v>
      </c>
      <c r="K793" t="e">
        <f t="shared" si="343"/>
        <v>#N/A</v>
      </c>
      <c r="L793" t="e">
        <f t="shared" si="344"/>
        <v>#N/A</v>
      </c>
      <c r="M793" t="e">
        <f t="shared" si="345"/>
        <v>#N/A</v>
      </c>
      <c r="N793" t="e">
        <f t="shared" si="346"/>
        <v>#N/A</v>
      </c>
      <c r="O793">
        <f t="shared" si="347"/>
        <v>3.0007929999999998</v>
      </c>
      <c r="P793" t="str">
        <f>IF(OR($A793="",INDEX(games!$H:$H,ROW())=""),"",INDEX(games!$H:$H,ROW()))</f>
        <v>Yes</v>
      </c>
      <c r="Q793">
        <f t="shared" si="348"/>
        <v>3.0007929999999998</v>
      </c>
      <c r="T793">
        <f t="shared" si="349"/>
        <v>2017</v>
      </c>
      <c r="U793">
        <f t="shared" si="350"/>
        <v>2026</v>
      </c>
      <c r="V793">
        <f t="shared" si="351"/>
        <v>9</v>
      </c>
      <c r="W793" t="str">
        <f>IF(TRIM(INDEX(connections!$A:$A,ROW()))="","",TRIM(INDEX(connections!$A:$A,ROW())))</f>
        <v>Slay the Spire</v>
      </c>
      <c r="X793" t="str">
        <f>IF($W793="","",TRIM(INDEX(connections!$B:$B,ROW())))</f>
        <v>Master of Piece</v>
      </c>
      <c r="Y793">
        <f t="shared" si="352"/>
        <v>735</v>
      </c>
      <c r="Z793">
        <f t="shared" si="353"/>
        <v>472</v>
      </c>
      <c r="AA793" t="str">
        <f t="shared" si="354"/>
        <v>Yes</v>
      </c>
      <c r="AB793" t="str">
        <f t="shared" si="355"/>
        <v/>
      </c>
      <c r="AC793" t="str">
        <f t="shared" si="356"/>
        <v/>
      </c>
      <c r="AD793">
        <f t="shared" si="357"/>
        <v>0</v>
      </c>
      <c r="AE793" t="str">
        <f t="shared" si="358"/>
        <v/>
      </c>
      <c r="AG793">
        <f t="shared" si="359"/>
        <v>3</v>
      </c>
      <c r="AH793" t="str">
        <f t="shared" si="360"/>
        <v>Yes</v>
      </c>
      <c r="AI793">
        <f t="shared" si="361"/>
        <v>3</v>
      </c>
      <c r="AJ793">
        <f t="shared" si="362"/>
        <v>3.0007929999999998</v>
      </c>
      <c r="AK793" t="str">
        <f t="shared" si="363"/>
        <v/>
      </c>
      <c r="AL793" t="str">
        <f>IF($A793="","",INDEX(games!$J:$J,ROW())&amp;"")</f>
        <v>https://store.steampowered.com/app/2289750/Super_Fantasy_Kingdom/</v>
      </c>
    </row>
    <row r="794" spans="1:38" x14ac:dyDescent="0.25">
      <c r="A794" t="str">
        <f>IF(TRIM(INDEX(games!$A:$A,ROW()))="","",TRIM(INDEX(games!$A:$A,ROW())))</f>
        <v>Super House of Dead Ninjas</v>
      </c>
      <c r="B794">
        <f>IF(OR($A794="",INDEX(games!$B:$B,ROW())=""),"",INDEX(games!$B:$B,ROW()))</f>
        <v>2013</v>
      </c>
      <c r="C794" t="str">
        <f>IF(OR($A794="",INDEX(games!$C:$C,ROW())=""),"",INDEX(games!$C:$C,ROW()))</f>
        <v>Action</v>
      </c>
      <c r="D794">
        <f t="shared" si="336"/>
        <v>1</v>
      </c>
      <c r="E794">
        <f t="shared" si="337"/>
        <v>1</v>
      </c>
      <c r="F794">
        <f t="shared" si="338"/>
        <v>12</v>
      </c>
      <c r="G794">
        <f t="shared" si="339"/>
        <v>2013</v>
      </c>
      <c r="H794">
        <f t="shared" si="340"/>
        <v>1.276</v>
      </c>
      <c r="I794" t="e">
        <f t="shared" si="341"/>
        <v>#N/A</v>
      </c>
      <c r="J794" t="e">
        <f t="shared" si="342"/>
        <v>#N/A</v>
      </c>
      <c r="K794" t="e">
        <f t="shared" si="343"/>
        <v>#N/A</v>
      </c>
      <c r="L794" t="e">
        <f t="shared" si="344"/>
        <v>#N/A</v>
      </c>
      <c r="M794" t="e">
        <f t="shared" si="345"/>
        <v>#N/A</v>
      </c>
      <c r="N794" t="e">
        <f t="shared" si="346"/>
        <v>#N/A</v>
      </c>
      <c r="O794">
        <f t="shared" si="347"/>
        <v>1.000794</v>
      </c>
      <c r="P794" t="str">
        <f>IF(OR($A794="",INDEX(games!$H:$H,ROW())=""),"",INDEX(games!$H:$H,ROW()))</f>
        <v>Yes</v>
      </c>
      <c r="Q794">
        <f t="shared" si="348"/>
        <v>1.000794</v>
      </c>
      <c r="T794">
        <f t="shared" si="349"/>
        <v>2021</v>
      </c>
      <c r="U794">
        <f t="shared" si="350"/>
        <v>2025</v>
      </c>
      <c r="V794">
        <f t="shared" si="351"/>
        <v>4</v>
      </c>
      <c r="W794" t="str">
        <f>IF(TRIM(INDEX(connections!$A:$A,ROW()))="","",TRIM(INDEX(connections!$A:$A,ROW())))</f>
        <v>Luck be a Landlord</v>
      </c>
      <c r="X794" t="str">
        <f>IF($W794="","",TRIM(INDEX(connections!$B:$B,ROW())))</f>
        <v>Maze Mice</v>
      </c>
      <c r="Y794">
        <f t="shared" si="352"/>
        <v>460</v>
      </c>
      <c r="Z794">
        <f t="shared" si="353"/>
        <v>473</v>
      </c>
      <c r="AA794" t="str">
        <f t="shared" si="354"/>
        <v>Yes</v>
      </c>
      <c r="AB794" t="str">
        <f t="shared" si="355"/>
        <v>Yes</v>
      </c>
      <c r="AC794">
        <f t="shared" si="356"/>
        <v>1</v>
      </c>
      <c r="AD794">
        <f t="shared" si="357"/>
        <v>1</v>
      </c>
      <c r="AE794" t="str">
        <f t="shared" si="358"/>
        <v/>
      </c>
      <c r="AG794">
        <f t="shared" si="359"/>
        <v>1</v>
      </c>
      <c r="AH794" t="str">
        <f t="shared" si="360"/>
        <v>Yes</v>
      </c>
      <c r="AI794">
        <f t="shared" si="361"/>
        <v>1</v>
      </c>
      <c r="AJ794">
        <f t="shared" si="362"/>
        <v>1.000794</v>
      </c>
      <c r="AK794" t="str">
        <f t="shared" si="363"/>
        <v/>
      </c>
      <c r="AL794" t="str">
        <f>IF($A794="","",INDEX(games!$J:$J,ROW())&amp;"")</f>
        <v>https://store.steampowered.com/app/224820/Super_House_of_Dead_Ninjas/</v>
      </c>
    </row>
    <row r="795" spans="1:38" x14ac:dyDescent="0.25">
      <c r="A795" t="str">
        <f>IF(TRIM(INDEX(games!$A:$A,ROW()))="","",TRIM(INDEX(games!$A:$A,ROW())))</f>
        <v>Super Tax City</v>
      </c>
      <c r="B795">
        <f>IF(OR($A795="",INDEX(games!$B:$B,ROW())=""),"",INDEX(games!$B:$B,ROW()))</f>
        <v>2025</v>
      </c>
      <c r="C795" t="str">
        <f>IF(OR($A795="",INDEX(games!$C:$C,ROW())=""),"",INDEX(games!$C:$C,ROW()))</f>
        <v>Deckbuilder</v>
      </c>
      <c r="D795">
        <f t="shared" si="336"/>
        <v>2</v>
      </c>
      <c r="E795">
        <f t="shared" si="337"/>
        <v>3</v>
      </c>
      <c r="F795">
        <f t="shared" si="338"/>
        <v>13</v>
      </c>
      <c r="G795" t="e">
        <f t="shared" si="339"/>
        <v>#N/A</v>
      </c>
      <c r="H795" t="e">
        <f t="shared" si="340"/>
        <v>#N/A</v>
      </c>
      <c r="I795" t="e">
        <f t="shared" si="341"/>
        <v>#N/A</v>
      </c>
      <c r="J795" t="e">
        <f t="shared" si="342"/>
        <v>#N/A</v>
      </c>
      <c r="K795">
        <f t="shared" si="343"/>
        <v>2025</v>
      </c>
      <c r="L795">
        <f t="shared" si="344"/>
        <v>3.2989999999999999</v>
      </c>
      <c r="M795" t="e">
        <f t="shared" si="345"/>
        <v>#N/A</v>
      </c>
      <c r="N795" t="e">
        <f t="shared" si="346"/>
        <v>#N/A</v>
      </c>
      <c r="O795">
        <f t="shared" si="347"/>
        <v>2.0007950000000001</v>
      </c>
      <c r="P795" t="str">
        <f>IF(OR($A795="",INDEX(games!$H:$H,ROW())=""),"",INDEX(games!$H:$H,ROW()))</f>
        <v>Yes</v>
      </c>
      <c r="Q795">
        <f t="shared" si="348"/>
        <v>2.0007950000000001</v>
      </c>
      <c r="T795">
        <f t="shared" si="349"/>
        <v>2021</v>
      </c>
      <c r="U795">
        <f t="shared" si="350"/>
        <v>2025</v>
      </c>
      <c r="V795">
        <f t="shared" si="351"/>
        <v>4</v>
      </c>
      <c r="W795" t="str">
        <f>IF(TRIM(INDEX(connections!$A:$A,ROW()))="","",TRIM(INDEX(connections!$A:$A,ROW())))</f>
        <v>Vampire Survivors</v>
      </c>
      <c r="X795" t="str">
        <f>IF($W795="","",TRIM(INDEX(connections!$B:$B,ROW())))</f>
        <v>Maze Mice</v>
      </c>
      <c r="Y795">
        <f t="shared" si="352"/>
        <v>898</v>
      </c>
      <c r="Z795">
        <f t="shared" si="353"/>
        <v>473</v>
      </c>
      <c r="AA795" t="str">
        <f t="shared" si="354"/>
        <v>Yes</v>
      </c>
      <c r="AB795" t="str">
        <f t="shared" si="355"/>
        <v>Yes</v>
      </c>
      <c r="AC795">
        <f t="shared" si="356"/>
        <v>1</v>
      </c>
      <c r="AD795">
        <f t="shared" si="357"/>
        <v>0</v>
      </c>
      <c r="AE795" t="str">
        <f t="shared" si="358"/>
        <v/>
      </c>
      <c r="AG795">
        <f t="shared" si="359"/>
        <v>1</v>
      </c>
      <c r="AH795" t="str">
        <f t="shared" si="360"/>
        <v>Yes</v>
      </c>
      <c r="AI795">
        <f t="shared" si="361"/>
        <v>1</v>
      </c>
      <c r="AJ795">
        <f t="shared" si="362"/>
        <v>1.0007950000000001</v>
      </c>
      <c r="AK795" t="str">
        <f t="shared" si="363"/>
        <v/>
      </c>
      <c r="AL795" t="str">
        <f>IF($A795="","",INDEX(games!$J:$J,ROW())&amp;"")</f>
        <v>https://store.steampowered.com/app/2881800/SuperTaxCity/</v>
      </c>
    </row>
    <row r="796" spans="1:38" x14ac:dyDescent="0.25">
      <c r="A796" t="str">
        <f>IF(TRIM(INDEX(games!$A:$A,ROW()))="","",TRIM(INDEX(games!$A:$A,ROW())))</f>
        <v>Swapmeat</v>
      </c>
      <c r="B796">
        <f>IF(OR($A796="",INDEX(games!$B:$B,ROW())=""),"",INDEX(games!$B:$B,ROW()))</f>
        <v>2025</v>
      </c>
      <c r="C796" t="str">
        <f>IF(OR($A796="",INDEX(games!$C:$C,ROW())=""),"",INDEX(games!$C:$C,ROW()))</f>
        <v>Action</v>
      </c>
      <c r="D796">
        <f t="shared" si="336"/>
        <v>3</v>
      </c>
      <c r="E796">
        <f t="shared" si="337"/>
        <v>1</v>
      </c>
      <c r="F796">
        <f t="shared" si="338"/>
        <v>14</v>
      </c>
      <c r="G796">
        <f t="shared" si="339"/>
        <v>2025</v>
      </c>
      <c r="H796">
        <f t="shared" si="340"/>
        <v>1.3220000000000001</v>
      </c>
      <c r="I796" t="e">
        <f t="shared" si="341"/>
        <v>#N/A</v>
      </c>
      <c r="J796" t="e">
        <f t="shared" si="342"/>
        <v>#N/A</v>
      </c>
      <c r="K796" t="e">
        <f t="shared" si="343"/>
        <v>#N/A</v>
      </c>
      <c r="L796" t="e">
        <f t="shared" si="344"/>
        <v>#N/A</v>
      </c>
      <c r="M796" t="e">
        <f t="shared" si="345"/>
        <v>#N/A</v>
      </c>
      <c r="N796" t="e">
        <f t="shared" si="346"/>
        <v>#N/A</v>
      </c>
      <c r="O796">
        <f t="shared" si="347"/>
        <v>3.0007959999999998</v>
      </c>
      <c r="P796" t="str">
        <f>IF(OR($A796="",INDEX(games!$H:$H,ROW())=""),"",INDEX(games!$H:$H,ROW()))</f>
        <v/>
      </c>
      <c r="Q796" t="str">
        <f t="shared" si="348"/>
        <v/>
      </c>
      <c r="T796">
        <f t="shared" si="349"/>
        <v>2021</v>
      </c>
      <c r="U796">
        <f t="shared" si="350"/>
        <v>2025</v>
      </c>
      <c r="V796">
        <f t="shared" si="351"/>
        <v>4</v>
      </c>
      <c r="W796" t="str">
        <f>IF(TRIM(INDEX(connections!$A:$A,ROW()))="","",TRIM(INDEX(connections!$A:$A,ROW())))</f>
        <v>Muck</v>
      </c>
      <c r="X796" t="str">
        <f>IF($W796="","",TRIM(INDEX(connections!$B:$B,ROW())))</f>
        <v>Megabonk</v>
      </c>
      <c r="Y796">
        <f t="shared" si="352"/>
        <v>518</v>
      </c>
      <c r="Z796">
        <f t="shared" si="353"/>
        <v>475</v>
      </c>
      <c r="AA796" t="str">
        <f t="shared" si="354"/>
        <v>Yes</v>
      </c>
      <c r="AB796" t="str">
        <f t="shared" si="355"/>
        <v>Yes</v>
      </c>
      <c r="AC796">
        <f t="shared" si="356"/>
        <v>1</v>
      </c>
      <c r="AD796">
        <f t="shared" si="357"/>
        <v>0</v>
      </c>
      <c r="AE796" t="str">
        <f t="shared" si="358"/>
        <v/>
      </c>
      <c r="AG796">
        <f t="shared" si="359"/>
        <v>3</v>
      </c>
      <c r="AH796" t="str">
        <f t="shared" si="360"/>
        <v/>
      </c>
      <c r="AI796" t="str">
        <f t="shared" si="361"/>
        <v/>
      </c>
      <c r="AJ796" t="str">
        <f t="shared" si="362"/>
        <v/>
      </c>
      <c r="AK796">
        <f t="shared" si="363"/>
        <v>3.0007959999999998</v>
      </c>
      <c r="AL796" t="str">
        <f>IF($A796="","",INDEX(games!$J:$J,ROW())&amp;"")</f>
        <v/>
      </c>
    </row>
    <row r="797" spans="1:38" x14ac:dyDescent="0.25">
      <c r="A797" t="str">
        <f>IF(TRIM(INDEX(games!$A:$A,ROW()))="","",TRIM(INDEX(games!$A:$A,ROW())))</f>
        <v>Swarm Grinder</v>
      </c>
      <c r="B797">
        <f>IF(OR($A797="",INDEX(games!$B:$B,ROW())=""),"",INDEX(games!$B:$B,ROW()))</f>
        <v>2023</v>
      </c>
      <c r="C797" t="str">
        <f>IF(OR($A797="",INDEX(games!$C:$C,ROW())=""),"",INDEX(games!$C:$C,ROW()))</f>
        <v>Action</v>
      </c>
      <c r="D797">
        <f t="shared" si="336"/>
        <v>1</v>
      </c>
      <c r="E797">
        <f t="shared" si="337"/>
        <v>1</v>
      </c>
      <c r="F797">
        <f t="shared" si="338"/>
        <v>15</v>
      </c>
      <c r="G797">
        <f t="shared" si="339"/>
        <v>2023</v>
      </c>
      <c r="H797">
        <f t="shared" si="340"/>
        <v>1.345</v>
      </c>
      <c r="I797" t="e">
        <f t="shared" si="341"/>
        <v>#N/A</v>
      </c>
      <c r="J797" t="e">
        <f t="shared" si="342"/>
        <v>#N/A</v>
      </c>
      <c r="K797" t="e">
        <f t="shared" si="343"/>
        <v>#N/A</v>
      </c>
      <c r="L797" t="e">
        <f t="shared" si="344"/>
        <v>#N/A</v>
      </c>
      <c r="M797" t="e">
        <f t="shared" si="345"/>
        <v>#N/A</v>
      </c>
      <c r="N797" t="e">
        <f t="shared" si="346"/>
        <v>#N/A</v>
      </c>
      <c r="O797">
        <f t="shared" si="347"/>
        <v>1.0007969999999999</v>
      </c>
      <c r="P797" t="str">
        <f>IF(OR($A797="",INDEX(games!$H:$H,ROW())=""),"",INDEX(games!$H:$H,ROW()))</f>
        <v>Yes</v>
      </c>
      <c r="Q797">
        <f t="shared" si="348"/>
        <v>1.0007969999999999</v>
      </c>
      <c r="T797">
        <f t="shared" si="349"/>
        <v>2020</v>
      </c>
      <c r="U797">
        <f t="shared" si="350"/>
        <v>2025</v>
      </c>
      <c r="V797">
        <f t="shared" si="351"/>
        <v>5</v>
      </c>
      <c r="W797" t="str">
        <f>IF(TRIM(INDEX(connections!$A:$A,ROW()))="","",TRIM(INDEX(connections!$A:$A,ROW())))</f>
        <v>Risk of Rain 2</v>
      </c>
      <c r="X797" t="str">
        <f>IF($W797="","",TRIM(INDEX(connections!$B:$B,ROW())))</f>
        <v>Megabonk</v>
      </c>
      <c r="Y797">
        <f t="shared" si="352"/>
        <v>654</v>
      </c>
      <c r="Z797">
        <f t="shared" si="353"/>
        <v>475</v>
      </c>
      <c r="AA797" t="str">
        <f t="shared" si="354"/>
        <v>Yes</v>
      </c>
      <c r="AB797" t="str">
        <f t="shared" si="355"/>
        <v>Yes</v>
      </c>
      <c r="AC797">
        <f t="shared" si="356"/>
        <v>1</v>
      </c>
      <c r="AD797">
        <f t="shared" si="357"/>
        <v>0</v>
      </c>
      <c r="AE797" t="str">
        <f t="shared" si="358"/>
        <v/>
      </c>
      <c r="AG797">
        <f t="shared" si="359"/>
        <v>1</v>
      </c>
      <c r="AH797" t="str">
        <f t="shared" si="360"/>
        <v>Yes</v>
      </c>
      <c r="AI797">
        <f t="shared" si="361"/>
        <v>1</v>
      </c>
      <c r="AJ797">
        <f t="shared" si="362"/>
        <v>1.0007969999999999</v>
      </c>
      <c r="AK797" t="str">
        <f t="shared" si="363"/>
        <v/>
      </c>
      <c r="AL797" t="str">
        <f>IF($A797="","",INDEX(games!$J:$J,ROW())&amp;"")</f>
        <v>https://store.steampowered.com/app/1375900/Swarm_Grinder/</v>
      </c>
    </row>
    <row r="798" spans="1:38" x14ac:dyDescent="0.25">
      <c r="A798" t="str">
        <f>IF(TRIM(INDEX(games!$A:$A,ROW()))="","",TRIM(INDEX(games!$A:$A,ROW())))</f>
        <v>Switchcars</v>
      </c>
      <c r="B798">
        <f>IF(OR($A798="",INDEX(games!$B:$B,ROW())=""),"",INDEX(games!$B:$B,ROW()))</f>
        <v>2016</v>
      </c>
      <c r="C798" t="str">
        <f>IF(OR($A798="",INDEX(games!$C:$C,ROW())=""),"",INDEX(games!$C:$C,ROW()))</f>
        <v>Action</v>
      </c>
      <c r="D798">
        <f t="shared" si="336"/>
        <v>3</v>
      </c>
      <c r="E798">
        <f t="shared" si="337"/>
        <v>1</v>
      </c>
      <c r="F798">
        <f t="shared" si="338"/>
        <v>16</v>
      </c>
      <c r="G798">
        <f t="shared" si="339"/>
        <v>2016</v>
      </c>
      <c r="H798">
        <f t="shared" si="340"/>
        <v>1.3679999999999999</v>
      </c>
      <c r="I798" t="e">
        <f t="shared" si="341"/>
        <v>#N/A</v>
      </c>
      <c r="J798" t="e">
        <f t="shared" si="342"/>
        <v>#N/A</v>
      </c>
      <c r="K798" t="e">
        <f t="shared" si="343"/>
        <v>#N/A</v>
      </c>
      <c r="L798" t="e">
        <f t="shared" si="344"/>
        <v>#N/A</v>
      </c>
      <c r="M798" t="e">
        <f t="shared" si="345"/>
        <v>#N/A</v>
      </c>
      <c r="N798" t="e">
        <f t="shared" si="346"/>
        <v>#N/A</v>
      </c>
      <c r="O798">
        <f t="shared" si="347"/>
        <v>3.0007980000000001</v>
      </c>
      <c r="P798" t="str">
        <f>IF(OR($A798="",INDEX(games!$H:$H,ROW())=""),"",INDEX(games!$H:$H,ROW()))</f>
        <v>Yes</v>
      </c>
      <c r="Q798">
        <f t="shared" si="348"/>
        <v>3.0007980000000001</v>
      </c>
      <c r="T798">
        <f t="shared" si="349"/>
        <v>2021</v>
      </c>
      <c r="U798">
        <f t="shared" si="350"/>
        <v>2025</v>
      </c>
      <c r="V798">
        <f t="shared" si="351"/>
        <v>4</v>
      </c>
      <c r="W798" t="str">
        <f>IF(TRIM(INDEX(connections!$A:$A,ROW()))="","",TRIM(INDEX(connections!$A:$A,ROW())))</f>
        <v>Vampire Survivors</v>
      </c>
      <c r="X798" t="str">
        <f>IF($W798="","",TRIM(INDEX(connections!$B:$B,ROW())))</f>
        <v>Megabonk</v>
      </c>
      <c r="Y798">
        <f t="shared" si="352"/>
        <v>898</v>
      </c>
      <c r="Z798">
        <f t="shared" si="353"/>
        <v>475</v>
      </c>
      <c r="AA798" t="str">
        <f t="shared" si="354"/>
        <v>Yes</v>
      </c>
      <c r="AB798" t="str">
        <f t="shared" si="355"/>
        <v>Yes</v>
      </c>
      <c r="AC798">
        <f t="shared" si="356"/>
        <v>1</v>
      </c>
      <c r="AD798">
        <f t="shared" si="357"/>
        <v>0</v>
      </c>
      <c r="AE798" t="str">
        <f t="shared" si="358"/>
        <v/>
      </c>
      <c r="AG798">
        <f t="shared" si="359"/>
        <v>3</v>
      </c>
      <c r="AH798" t="str">
        <f t="shared" si="360"/>
        <v>Yes</v>
      </c>
      <c r="AI798">
        <f t="shared" si="361"/>
        <v>3</v>
      </c>
      <c r="AJ798">
        <f t="shared" si="362"/>
        <v>3.0007980000000001</v>
      </c>
      <c r="AK798" t="str">
        <f t="shared" si="363"/>
        <v/>
      </c>
      <c r="AL798" t="str">
        <f>IF($A798="","",INDEX(games!$J:$J,ROW())&amp;"")</f>
        <v>https://store.steampowered.com/app/442210/Switchcars/</v>
      </c>
    </row>
    <row r="799" spans="1:38" x14ac:dyDescent="0.25">
      <c r="A799" t="str">
        <f>IF(TRIM(INDEX(games!$A:$A,ROW()))="","",TRIM(INDEX(games!$A:$A,ROW())))</f>
        <v>Sword of Fargoal</v>
      </c>
      <c r="B799">
        <f>IF(OR($A799="",INDEX(games!$B:$B,ROW())=""),"",INDEX(games!$B:$B,ROW()))</f>
        <v>1982</v>
      </c>
      <c r="C799" t="str">
        <f>IF(OR($A799="",INDEX(games!$C:$C,ROW())=""),"",INDEX(games!$C:$C,ROW()))</f>
        <v>Traditional</v>
      </c>
      <c r="D799">
        <f t="shared" si="336"/>
        <v>1</v>
      </c>
      <c r="E799">
        <f t="shared" si="337"/>
        <v>4</v>
      </c>
      <c r="F799">
        <f t="shared" si="338"/>
        <v>17</v>
      </c>
      <c r="G799" t="e">
        <f t="shared" si="339"/>
        <v>#N/A</v>
      </c>
      <c r="H799" t="e">
        <f t="shared" si="340"/>
        <v>#N/A</v>
      </c>
      <c r="I799" t="e">
        <f t="shared" si="341"/>
        <v>#N/A</v>
      </c>
      <c r="J799" t="e">
        <f t="shared" si="342"/>
        <v>#N/A</v>
      </c>
      <c r="K799" t="e">
        <f t="shared" si="343"/>
        <v>#N/A</v>
      </c>
      <c r="L799" t="e">
        <f t="shared" si="344"/>
        <v>#N/A</v>
      </c>
      <c r="M799">
        <f t="shared" si="345"/>
        <v>1982</v>
      </c>
      <c r="N799">
        <f t="shared" si="346"/>
        <v>4.391</v>
      </c>
      <c r="O799">
        <f t="shared" si="347"/>
        <v>1.000799</v>
      </c>
      <c r="P799" t="str">
        <f>IF(OR($A799="",INDEX(games!$H:$H,ROW())=""),"",INDEX(games!$H:$H,ROW()))</f>
        <v/>
      </c>
      <c r="Q799" t="str">
        <f t="shared" si="348"/>
        <v/>
      </c>
      <c r="T799">
        <f t="shared" si="349"/>
        <v>2017</v>
      </c>
      <c r="U799">
        <f t="shared" si="350"/>
        <v>2024</v>
      </c>
      <c r="V799">
        <f t="shared" si="351"/>
        <v>7</v>
      </c>
      <c r="W799" t="str">
        <f>IF(TRIM(INDEX(connections!$A:$A,ROW()))="","",TRIM(INDEX(connections!$A:$A,ROW())))</f>
        <v>Slay the Spire</v>
      </c>
      <c r="X799" t="str">
        <f>IF($W799="","",TRIM(INDEX(connections!$B:$B,ROW())))</f>
        <v>Meme Mayhem</v>
      </c>
      <c r="Y799">
        <f t="shared" si="352"/>
        <v>735</v>
      </c>
      <c r="Z799">
        <f t="shared" si="353"/>
        <v>476</v>
      </c>
      <c r="AA799" t="str">
        <f t="shared" si="354"/>
        <v>Yes</v>
      </c>
      <c r="AB799" t="str">
        <f t="shared" si="355"/>
        <v/>
      </c>
      <c r="AC799" t="str">
        <f t="shared" si="356"/>
        <v/>
      </c>
      <c r="AD799">
        <f t="shared" si="357"/>
        <v>0</v>
      </c>
      <c r="AE799" t="str">
        <f t="shared" si="358"/>
        <v/>
      </c>
      <c r="AG799">
        <f t="shared" si="359"/>
        <v>0</v>
      </c>
      <c r="AH799" t="str">
        <f t="shared" si="360"/>
        <v/>
      </c>
      <c r="AI799" t="str">
        <f t="shared" si="361"/>
        <v/>
      </c>
      <c r="AJ799" t="str">
        <f t="shared" si="362"/>
        <v/>
      </c>
      <c r="AK799" t="str">
        <f t="shared" si="363"/>
        <v/>
      </c>
      <c r="AL799" t="str">
        <f>IF($A799="","",INDEX(games!$J:$J,ROW())&amp;"")</f>
        <v>https://store.steampowered.com/app/2231080/Sword_of_Fargoal/</v>
      </c>
    </row>
    <row r="800" spans="1:38" x14ac:dyDescent="0.25">
      <c r="A800" t="str">
        <f>IF(TRIM(INDEX(games!$A:$A,ROW()))="","",TRIM(INDEX(games!$A:$A,ROW())))</f>
        <v>Sword of the Necromancer</v>
      </c>
      <c r="B800">
        <f>IF(OR($A800="",INDEX(games!$B:$B,ROW())=""),"",INDEX(games!$B:$B,ROW()))</f>
        <v>2021</v>
      </c>
      <c r="C800" t="str">
        <f>IF(OR($A800="",INDEX(games!$C:$C,ROW())=""),"",INDEX(games!$C:$C,ROW()))</f>
        <v>Action</v>
      </c>
      <c r="D800">
        <f t="shared" si="336"/>
        <v>3</v>
      </c>
      <c r="E800">
        <f t="shared" si="337"/>
        <v>1</v>
      </c>
      <c r="F800">
        <f t="shared" si="338"/>
        <v>18</v>
      </c>
      <c r="G800">
        <f t="shared" si="339"/>
        <v>2021</v>
      </c>
      <c r="H800">
        <f t="shared" si="340"/>
        <v>1.4139999999999999</v>
      </c>
      <c r="I800" t="e">
        <f t="shared" si="341"/>
        <v>#N/A</v>
      </c>
      <c r="J800" t="e">
        <f t="shared" si="342"/>
        <v>#N/A</v>
      </c>
      <c r="K800" t="e">
        <f t="shared" si="343"/>
        <v>#N/A</v>
      </c>
      <c r="L800" t="e">
        <f t="shared" si="344"/>
        <v>#N/A</v>
      </c>
      <c r="M800" t="e">
        <f t="shared" si="345"/>
        <v>#N/A</v>
      </c>
      <c r="N800" t="e">
        <f t="shared" si="346"/>
        <v>#N/A</v>
      </c>
      <c r="O800">
        <f t="shared" si="347"/>
        <v>3.0007999999999999</v>
      </c>
      <c r="P800" t="str">
        <f>IF(OR($A800="",INDEX(games!$H:$H,ROW())=""),"",INDEX(games!$H:$H,ROW()))</f>
        <v>Yes</v>
      </c>
      <c r="Q800">
        <f t="shared" si="348"/>
        <v>3.0007999999999999</v>
      </c>
      <c r="T800">
        <f t="shared" si="349"/>
        <v>2017</v>
      </c>
      <c r="U800">
        <f t="shared" si="350"/>
        <v>2024</v>
      </c>
      <c r="V800">
        <f t="shared" si="351"/>
        <v>7</v>
      </c>
      <c r="W800" t="str">
        <f>IF(TRIM(INDEX(connections!$A:$A,ROW()))="","",TRIM(INDEX(connections!$A:$A,ROW())))</f>
        <v>Slay the Spire</v>
      </c>
      <c r="X800" t="str">
        <f>IF($W800="","",TRIM(INDEX(connections!$B:$B,ROW())))</f>
        <v>Menace from the Deep</v>
      </c>
      <c r="Y800">
        <f t="shared" si="352"/>
        <v>735</v>
      </c>
      <c r="Z800">
        <f t="shared" si="353"/>
        <v>477</v>
      </c>
      <c r="AA800" t="str">
        <f t="shared" si="354"/>
        <v>Yes</v>
      </c>
      <c r="AB800" t="str">
        <f t="shared" si="355"/>
        <v>Yes</v>
      </c>
      <c r="AC800">
        <f t="shared" si="356"/>
        <v>1</v>
      </c>
      <c r="AD800">
        <f t="shared" si="357"/>
        <v>0</v>
      </c>
      <c r="AE800" t="str">
        <f t="shared" si="358"/>
        <v/>
      </c>
      <c r="AG800">
        <f t="shared" si="359"/>
        <v>2</v>
      </c>
      <c r="AH800" t="str">
        <f t="shared" si="360"/>
        <v>Yes</v>
      </c>
      <c r="AI800">
        <f t="shared" si="361"/>
        <v>2</v>
      </c>
      <c r="AJ800">
        <f t="shared" si="362"/>
        <v>2.0007999999999999</v>
      </c>
      <c r="AK800" t="str">
        <f t="shared" si="363"/>
        <v/>
      </c>
      <c r="AL800" t="str">
        <f>IF($A800="","",INDEX(games!$J:$J,ROW())&amp;"")</f>
        <v>https://store.steampowered.com/app/1243890/Sword_of_the_Necromancer/</v>
      </c>
    </row>
    <row r="801" spans="1:38" x14ac:dyDescent="0.25">
      <c r="A801" t="str">
        <f>IF(TRIM(INDEX(games!$A:$A,ROW()))="","",TRIM(INDEX(games!$A:$A,ROW())))</f>
        <v>Sword of the Necromancer: Resurrection</v>
      </c>
      <c r="B801">
        <f>IF(OR($A801="",INDEX(games!$B:$B,ROW())=""),"",INDEX(games!$B:$B,ROW()))</f>
        <v>2025</v>
      </c>
      <c r="C801" t="str">
        <f>IF(OR($A801="",INDEX(games!$C:$C,ROW())=""),"",INDEX(games!$C:$C,ROW()))</f>
        <v>Action</v>
      </c>
      <c r="D801">
        <f t="shared" si="336"/>
        <v>1</v>
      </c>
      <c r="E801">
        <f t="shared" si="337"/>
        <v>1</v>
      </c>
      <c r="F801">
        <f t="shared" si="338"/>
        <v>19</v>
      </c>
      <c r="G801">
        <f t="shared" si="339"/>
        <v>2025</v>
      </c>
      <c r="H801">
        <f t="shared" si="340"/>
        <v>1.4370000000000001</v>
      </c>
      <c r="I801" t="e">
        <f t="shared" si="341"/>
        <v>#N/A</v>
      </c>
      <c r="J801" t="e">
        <f t="shared" si="342"/>
        <v>#N/A</v>
      </c>
      <c r="K801" t="e">
        <f t="shared" si="343"/>
        <v>#N/A</v>
      </c>
      <c r="L801" t="e">
        <f t="shared" si="344"/>
        <v>#N/A</v>
      </c>
      <c r="M801" t="e">
        <f t="shared" si="345"/>
        <v>#N/A</v>
      </c>
      <c r="N801" t="e">
        <f t="shared" si="346"/>
        <v>#N/A</v>
      </c>
      <c r="O801">
        <f t="shared" si="347"/>
        <v>1.0008010000000001</v>
      </c>
      <c r="P801" t="str">
        <f>IF(OR($A801="",INDEX(games!$H:$H,ROW())=""),"",INDEX(games!$H:$H,ROW()))</f>
        <v/>
      </c>
      <c r="Q801" t="str">
        <f t="shared" si="348"/>
        <v/>
      </c>
      <c r="T801">
        <f t="shared" si="349"/>
        <v>2023</v>
      </c>
      <c r="U801">
        <f t="shared" si="350"/>
        <v>2026</v>
      </c>
      <c r="V801">
        <f t="shared" si="351"/>
        <v>3</v>
      </c>
      <c r="W801" t="str">
        <f>IF(TRIM(INDEX(connections!$A:$A,ROW()))="","",TRIM(INDEX(connections!$A:$A,ROW())))</f>
        <v>Balatro</v>
      </c>
      <c r="X801" t="str">
        <f>IF($W801="","",TRIM(INDEX(connections!$B:$B,ROW())))</f>
        <v>Menherarium</v>
      </c>
      <c r="Y801">
        <f t="shared" si="352"/>
        <v>55</v>
      </c>
      <c r="Z801">
        <f t="shared" si="353"/>
        <v>478</v>
      </c>
      <c r="AA801" t="str">
        <f t="shared" si="354"/>
        <v>Yes</v>
      </c>
      <c r="AB801" t="str">
        <f t="shared" si="355"/>
        <v/>
      </c>
      <c r="AC801" t="str">
        <f t="shared" si="356"/>
        <v/>
      </c>
      <c r="AD801">
        <f t="shared" si="357"/>
        <v>0</v>
      </c>
      <c r="AE801" t="str">
        <f t="shared" si="358"/>
        <v/>
      </c>
      <c r="AG801">
        <f t="shared" si="359"/>
        <v>1</v>
      </c>
      <c r="AH801" t="str">
        <f t="shared" si="360"/>
        <v/>
      </c>
      <c r="AI801" t="str">
        <f t="shared" si="361"/>
        <v/>
      </c>
      <c r="AJ801" t="str">
        <f t="shared" si="362"/>
        <v/>
      </c>
      <c r="AK801">
        <f t="shared" si="363"/>
        <v>1.0008010000000001</v>
      </c>
      <c r="AL801" t="str">
        <f>IF($A801="","",INDEX(games!$J:$J,ROW())&amp;"")</f>
        <v>https://store.steampowered.com/app/2782880/Sword_of_the_Necromancer_Resurrection/</v>
      </c>
    </row>
    <row r="802" spans="1:38" x14ac:dyDescent="0.25">
      <c r="A802" t="str">
        <f>IF(TRIM(INDEX(games!$A:$A,ROW()))="","",TRIM(INDEX(games!$A:$A,ROW())))</f>
        <v>Sword of the Stars: The Pit</v>
      </c>
      <c r="B802">
        <f>IF(OR($A802="",INDEX(games!$B:$B,ROW())=""),"",INDEX(games!$B:$B,ROW()))</f>
        <v>2013</v>
      </c>
      <c r="C802" t="str">
        <f>IF(OR($A802="",INDEX(games!$C:$C,ROW())=""),"",INDEX(games!$C:$C,ROW()))</f>
        <v>Traditional</v>
      </c>
      <c r="D802">
        <f t="shared" si="336"/>
        <v>3</v>
      </c>
      <c r="E802">
        <f t="shared" si="337"/>
        <v>4</v>
      </c>
      <c r="F802">
        <f t="shared" si="338"/>
        <v>20</v>
      </c>
      <c r="G802" t="e">
        <f t="shared" si="339"/>
        <v>#N/A</v>
      </c>
      <c r="H802" t="e">
        <f t="shared" si="340"/>
        <v>#N/A</v>
      </c>
      <c r="I802" t="e">
        <f t="shared" si="341"/>
        <v>#N/A</v>
      </c>
      <c r="J802" t="e">
        <f t="shared" si="342"/>
        <v>#N/A</v>
      </c>
      <c r="K802" t="e">
        <f t="shared" si="343"/>
        <v>#N/A</v>
      </c>
      <c r="L802" t="e">
        <f t="shared" si="344"/>
        <v>#N/A</v>
      </c>
      <c r="M802">
        <f t="shared" si="345"/>
        <v>2013</v>
      </c>
      <c r="N802">
        <f t="shared" si="346"/>
        <v>4.46</v>
      </c>
      <c r="O802">
        <f t="shared" si="347"/>
        <v>3.0008020000000002</v>
      </c>
      <c r="P802" t="str">
        <f>IF(OR($A802="",INDEX(games!$H:$H,ROW())=""),"",INDEX(games!$H:$H,ROW()))</f>
        <v/>
      </c>
      <c r="Q802" t="str">
        <f t="shared" si="348"/>
        <v/>
      </c>
      <c r="T802">
        <f t="shared" si="349"/>
        <v>2024</v>
      </c>
      <c r="U802">
        <f t="shared" si="350"/>
        <v>2026</v>
      </c>
      <c r="V802">
        <f t="shared" si="351"/>
        <v>2</v>
      </c>
      <c r="W802" t="str">
        <f>IF(TRIM(INDEX(connections!$A:$A,ROW()))="","",TRIM(INDEX(connections!$A:$A,ROW())))</f>
        <v>Ballionaire</v>
      </c>
      <c r="X802" t="str">
        <f>IF($W802="","",TRIM(INDEX(connections!$B:$B,ROW())))</f>
        <v>Menherarium</v>
      </c>
      <c r="Y802">
        <f t="shared" si="352"/>
        <v>58</v>
      </c>
      <c r="Z802">
        <f t="shared" si="353"/>
        <v>478</v>
      </c>
      <c r="AA802" t="str">
        <f t="shared" si="354"/>
        <v>Yes</v>
      </c>
      <c r="AB802" t="str">
        <f t="shared" si="355"/>
        <v/>
      </c>
      <c r="AC802" t="str">
        <f t="shared" si="356"/>
        <v/>
      </c>
      <c r="AD802">
        <f t="shared" si="357"/>
        <v>0</v>
      </c>
      <c r="AE802" t="str">
        <f t="shared" si="358"/>
        <v/>
      </c>
      <c r="AG802">
        <f t="shared" si="359"/>
        <v>3</v>
      </c>
      <c r="AH802" t="str">
        <f t="shared" si="360"/>
        <v/>
      </c>
      <c r="AI802" t="str">
        <f t="shared" si="361"/>
        <v/>
      </c>
      <c r="AJ802" t="str">
        <f t="shared" si="362"/>
        <v/>
      </c>
      <c r="AK802">
        <f t="shared" si="363"/>
        <v>3.0008020000000002</v>
      </c>
      <c r="AL802" t="str">
        <f>IF($A802="","",INDEX(games!$J:$J,ROW())&amp;"")</f>
        <v>https://store.steampowered.com/app/233700/Sword_of_the_Stars_The_Pit/</v>
      </c>
    </row>
    <row r="803" spans="1:38" x14ac:dyDescent="0.25">
      <c r="A803" t="str">
        <f>IF(TRIM(INDEX(games!$A:$A,ROW()))="","",TRIM(INDEX(games!$A:$A,ROW())))</f>
        <v>Swordship</v>
      </c>
      <c r="B803">
        <f>IF(OR($A803="",INDEX(games!$B:$B,ROW())=""),"",INDEX(games!$B:$B,ROW()))</f>
        <v>2022</v>
      </c>
      <c r="C803" t="str">
        <f>IF(OR($A803="",INDEX(games!$C:$C,ROW())=""),"",INDEX(games!$C:$C,ROW()))</f>
        <v>Action</v>
      </c>
      <c r="D803">
        <f t="shared" si="336"/>
        <v>1</v>
      </c>
      <c r="E803">
        <f t="shared" si="337"/>
        <v>1</v>
      </c>
      <c r="F803">
        <f t="shared" si="338"/>
        <v>21</v>
      </c>
      <c r="G803">
        <f t="shared" si="339"/>
        <v>2022</v>
      </c>
      <c r="H803">
        <f t="shared" si="340"/>
        <v>1.4830000000000001</v>
      </c>
      <c r="I803" t="e">
        <f t="shared" si="341"/>
        <v>#N/A</v>
      </c>
      <c r="J803" t="e">
        <f t="shared" si="342"/>
        <v>#N/A</v>
      </c>
      <c r="K803" t="e">
        <f t="shared" si="343"/>
        <v>#N/A</v>
      </c>
      <c r="L803" t="e">
        <f t="shared" si="344"/>
        <v>#N/A</v>
      </c>
      <c r="M803" t="e">
        <f t="shared" si="345"/>
        <v>#N/A</v>
      </c>
      <c r="N803" t="e">
        <f t="shared" si="346"/>
        <v>#N/A</v>
      </c>
      <c r="O803">
        <f t="shared" si="347"/>
        <v>1.0008030000000001</v>
      </c>
      <c r="P803" t="str">
        <f>IF(OR($A803="",INDEX(games!$H:$H,ROW())=""),"",INDEX(games!$H:$H,ROW()))</f>
        <v>Yes</v>
      </c>
      <c r="Q803">
        <f t="shared" si="348"/>
        <v>1.0008030000000001</v>
      </c>
      <c r="T803">
        <f t="shared" si="349"/>
        <v>2021</v>
      </c>
      <c r="U803">
        <f t="shared" si="350"/>
        <v>2025</v>
      </c>
      <c r="V803">
        <f t="shared" si="351"/>
        <v>4</v>
      </c>
      <c r="W803" t="str">
        <f>IF(TRIM(INDEX(connections!$A:$A,ROW()))="","",TRIM(INDEX(connections!$A:$A,ROW())))</f>
        <v>Super Auto Pets</v>
      </c>
      <c r="X803" t="str">
        <f>IF($W803="","",TRIM(INDEX(connections!$B:$B,ROW())))</f>
        <v>Merge Maestro</v>
      </c>
      <c r="Y803">
        <f t="shared" si="352"/>
        <v>790</v>
      </c>
      <c r="Z803">
        <f t="shared" si="353"/>
        <v>479</v>
      </c>
      <c r="AA803" t="str">
        <f t="shared" si="354"/>
        <v>Yes</v>
      </c>
      <c r="AB803" t="str">
        <f t="shared" si="355"/>
        <v>Yes</v>
      </c>
      <c r="AC803">
        <f t="shared" si="356"/>
        <v>1</v>
      </c>
      <c r="AD803">
        <f t="shared" si="357"/>
        <v>1</v>
      </c>
      <c r="AE803" t="str">
        <f t="shared" si="358"/>
        <v/>
      </c>
      <c r="AG803">
        <f t="shared" si="359"/>
        <v>1</v>
      </c>
      <c r="AH803" t="str">
        <f t="shared" si="360"/>
        <v>Yes</v>
      </c>
      <c r="AI803">
        <f t="shared" si="361"/>
        <v>1</v>
      </c>
      <c r="AJ803">
        <f t="shared" si="362"/>
        <v>1.0008030000000001</v>
      </c>
      <c r="AK803" t="str">
        <f t="shared" si="363"/>
        <v/>
      </c>
      <c r="AL803" t="str">
        <f>IF($A803="","",INDEX(games!$J:$J,ROW())&amp;"")</f>
        <v>https://store.steampowered.com/app/1804270/Swordship/</v>
      </c>
    </row>
    <row r="804" spans="1:38" x14ac:dyDescent="0.25">
      <c r="A804" t="str">
        <f>IF(TRIM(INDEX(games!$A:$A,ROW()))="","",TRIM(INDEX(games!$A:$A,ROW())))</f>
        <v>Sworn</v>
      </c>
      <c r="B804">
        <f>IF(OR($A804="",INDEX(games!$B:$B,ROW())=""),"",INDEX(games!$B:$B,ROW()))</f>
        <v>2025</v>
      </c>
      <c r="C804" t="str">
        <f>IF(OR($A804="",INDEX(games!$C:$C,ROW())=""),"",INDEX(games!$C:$C,ROW()))</f>
        <v>Action</v>
      </c>
      <c r="D804">
        <f t="shared" si="336"/>
        <v>1</v>
      </c>
      <c r="E804">
        <f t="shared" si="337"/>
        <v>1</v>
      </c>
      <c r="F804">
        <f t="shared" si="338"/>
        <v>22</v>
      </c>
      <c r="G804">
        <f t="shared" si="339"/>
        <v>2025</v>
      </c>
      <c r="H804">
        <f t="shared" si="340"/>
        <v>1.506</v>
      </c>
      <c r="I804" t="e">
        <f t="shared" si="341"/>
        <v>#N/A</v>
      </c>
      <c r="J804" t="e">
        <f t="shared" si="342"/>
        <v>#N/A</v>
      </c>
      <c r="K804" t="e">
        <f t="shared" si="343"/>
        <v>#N/A</v>
      </c>
      <c r="L804" t="e">
        <f t="shared" si="344"/>
        <v>#N/A</v>
      </c>
      <c r="M804" t="e">
        <f t="shared" si="345"/>
        <v>#N/A</v>
      </c>
      <c r="N804" t="e">
        <f t="shared" si="346"/>
        <v>#N/A</v>
      </c>
      <c r="O804">
        <f t="shared" si="347"/>
        <v>1.000804</v>
      </c>
      <c r="P804" t="str">
        <f>IF(OR($A804="",INDEX(games!$H:$H,ROW())=""),"",INDEX(games!$H:$H,ROW()))</f>
        <v>Yes</v>
      </c>
      <c r="Q804">
        <f t="shared" si="348"/>
        <v>1.000804</v>
      </c>
      <c r="T804">
        <f t="shared" si="349"/>
        <v>2022</v>
      </c>
      <c r="U804">
        <f t="shared" si="350"/>
        <v>2025</v>
      </c>
      <c r="V804">
        <f t="shared" si="351"/>
        <v>3</v>
      </c>
      <c r="W804" t="str">
        <f>IF(TRIM(INDEX(connections!$A:$A,ROW()))="","",TRIM(INDEX(connections!$A:$A,ROW())))</f>
        <v>Samurai Bringer</v>
      </c>
      <c r="X804" t="str">
        <f>IF($W804="","",TRIM(INDEX(connections!$B:$B,ROW())))</f>
        <v>Metal Bringer</v>
      </c>
      <c r="Y804">
        <f t="shared" si="352"/>
        <v>694</v>
      </c>
      <c r="Z804">
        <f t="shared" si="353"/>
        <v>480</v>
      </c>
      <c r="AA804" t="str">
        <f t="shared" si="354"/>
        <v/>
      </c>
      <c r="AB804" t="str">
        <f t="shared" si="355"/>
        <v/>
      </c>
      <c r="AC804" t="str">
        <f t="shared" si="356"/>
        <v/>
      </c>
      <c r="AD804">
        <f t="shared" si="357"/>
        <v>0</v>
      </c>
      <c r="AE804" t="str">
        <f t="shared" si="358"/>
        <v/>
      </c>
      <c r="AG804">
        <f t="shared" si="359"/>
        <v>1</v>
      </c>
      <c r="AH804" t="str">
        <f t="shared" si="360"/>
        <v>Yes</v>
      </c>
      <c r="AI804">
        <f t="shared" si="361"/>
        <v>1</v>
      </c>
      <c r="AJ804">
        <f t="shared" si="362"/>
        <v>1.000804</v>
      </c>
      <c r="AK804" t="str">
        <f t="shared" si="363"/>
        <v/>
      </c>
      <c r="AL804" t="str">
        <f>IF($A804="","",INDEX(games!$J:$J,ROW())&amp;"")</f>
        <v>https://store.steampowered.com/app/1763250/SWORN/</v>
      </c>
    </row>
    <row r="805" spans="1:38" x14ac:dyDescent="0.25">
      <c r="A805" t="str">
        <f>IF(TRIM(INDEX(games!$A:$A,ROW()))="","",TRIM(INDEX(games!$A:$A,ROW())))</f>
        <v>Synthetik 2</v>
      </c>
      <c r="B805">
        <f>IF(OR($A805="",INDEX(games!$B:$B,ROW())=""),"",INDEX(games!$B:$B,ROW()))</f>
        <v>2021</v>
      </c>
      <c r="C805" t="str">
        <f>IF(OR($A805="",INDEX(games!$C:$C,ROW())=""),"",INDEX(games!$C:$C,ROW()))</f>
        <v>Action</v>
      </c>
      <c r="D805">
        <f t="shared" si="336"/>
        <v>1</v>
      </c>
      <c r="E805">
        <f t="shared" si="337"/>
        <v>1</v>
      </c>
      <c r="F805">
        <f t="shared" si="338"/>
        <v>23</v>
      </c>
      <c r="G805">
        <f t="shared" si="339"/>
        <v>2021</v>
      </c>
      <c r="H805">
        <f t="shared" si="340"/>
        <v>1.5289999999999999</v>
      </c>
      <c r="I805" t="e">
        <f t="shared" si="341"/>
        <v>#N/A</v>
      </c>
      <c r="J805" t="e">
        <f t="shared" si="342"/>
        <v>#N/A</v>
      </c>
      <c r="K805" t="e">
        <f t="shared" si="343"/>
        <v>#N/A</v>
      </c>
      <c r="L805" t="e">
        <f t="shared" si="344"/>
        <v>#N/A</v>
      </c>
      <c r="M805" t="e">
        <f t="shared" si="345"/>
        <v>#N/A</v>
      </c>
      <c r="N805" t="e">
        <f t="shared" si="346"/>
        <v>#N/A</v>
      </c>
      <c r="O805">
        <f t="shared" si="347"/>
        <v>1.0008049999999999</v>
      </c>
      <c r="P805" t="str">
        <f>IF(OR($A805="",INDEX(games!$H:$H,ROW())=""),"",INDEX(games!$H:$H,ROW()))</f>
        <v/>
      </c>
      <c r="Q805" t="str">
        <f t="shared" si="348"/>
        <v/>
      </c>
      <c r="T805">
        <f t="shared" si="349"/>
        <v>2018</v>
      </c>
      <c r="U805">
        <f t="shared" si="350"/>
        <v>2024</v>
      </c>
      <c r="V805">
        <f t="shared" si="351"/>
        <v>6</v>
      </c>
      <c r="W805" t="str">
        <f>IF(TRIM(INDEX(connections!$A:$A,ROW()))="","",TRIM(INDEX(connections!$A:$A,ROW())))</f>
        <v>Into the Breach</v>
      </c>
      <c r="X805" t="str">
        <f>IF($W805="","",TRIM(INDEX(connections!$B:$B,ROW())))</f>
        <v>Metal Slug Tactics</v>
      </c>
      <c r="Y805">
        <f t="shared" si="352"/>
        <v>409</v>
      </c>
      <c r="Z805">
        <f t="shared" si="353"/>
        <v>481</v>
      </c>
      <c r="AA805" t="str">
        <f t="shared" si="354"/>
        <v>Yes</v>
      </c>
      <c r="AB805" t="str">
        <f t="shared" si="355"/>
        <v>Yes</v>
      </c>
      <c r="AC805">
        <f t="shared" si="356"/>
        <v>1</v>
      </c>
      <c r="AD805">
        <f t="shared" si="357"/>
        <v>0</v>
      </c>
      <c r="AE805" t="str">
        <f t="shared" si="358"/>
        <v/>
      </c>
      <c r="AG805">
        <f t="shared" si="359"/>
        <v>1</v>
      </c>
      <c r="AH805" t="str">
        <f t="shared" si="360"/>
        <v/>
      </c>
      <c r="AI805" t="str">
        <f t="shared" si="361"/>
        <v/>
      </c>
      <c r="AJ805" t="str">
        <f t="shared" si="362"/>
        <v/>
      </c>
      <c r="AK805">
        <f t="shared" si="363"/>
        <v>1.0008049999999999</v>
      </c>
      <c r="AL805" t="str">
        <f>IF($A805="","",INDEX(games!$J:$J,ROW())&amp;"")</f>
        <v/>
      </c>
    </row>
    <row r="806" spans="1:38" x14ac:dyDescent="0.25">
      <c r="A806" t="str">
        <f>IF(TRIM(INDEX(games!$A:$A,ROW()))="","",TRIM(INDEX(games!$A:$A,ROW())))</f>
        <v>Synthetik: Legion Rising</v>
      </c>
      <c r="B806">
        <f>IF(OR($A806="",INDEX(games!$B:$B,ROW())=""),"",INDEX(games!$B:$B,ROW()))</f>
        <v>2018</v>
      </c>
      <c r="C806" t="str">
        <f>IF(OR($A806="",INDEX(games!$C:$C,ROW())=""),"",INDEX(games!$C:$C,ROW()))</f>
        <v>Action</v>
      </c>
      <c r="D806">
        <f t="shared" si="336"/>
        <v>2</v>
      </c>
      <c r="E806">
        <f t="shared" si="337"/>
        <v>1</v>
      </c>
      <c r="F806">
        <f t="shared" si="338"/>
        <v>24</v>
      </c>
      <c r="G806">
        <f t="shared" si="339"/>
        <v>2018</v>
      </c>
      <c r="H806">
        <f t="shared" si="340"/>
        <v>1.552</v>
      </c>
      <c r="I806" t="e">
        <f t="shared" si="341"/>
        <v>#N/A</v>
      </c>
      <c r="J806" t="e">
        <f t="shared" si="342"/>
        <v>#N/A</v>
      </c>
      <c r="K806" t="e">
        <f t="shared" si="343"/>
        <v>#N/A</v>
      </c>
      <c r="L806" t="e">
        <f t="shared" si="344"/>
        <v>#N/A</v>
      </c>
      <c r="M806" t="e">
        <f t="shared" si="345"/>
        <v>#N/A</v>
      </c>
      <c r="N806" t="e">
        <f t="shared" si="346"/>
        <v>#N/A</v>
      </c>
      <c r="O806">
        <f t="shared" si="347"/>
        <v>2.0008059999999999</v>
      </c>
      <c r="P806" t="str">
        <f>IF(OR($A806="",INDEX(games!$H:$H,ROW())=""),"",INDEX(games!$H:$H,ROW()))</f>
        <v>Yes</v>
      </c>
      <c r="Q806">
        <f t="shared" si="348"/>
        <v>2.0008059999999999</v>
      </c>
      <c r="T806">
        <f t="shared" si="349"/>
        <v>2018</v>
      </c>
      <c r="U806">
        <f t="shared" si="350"/>
        <v>2020</v>
      </c>
      <c r="V806">
        <f t="shared" si="351"/>
        <v>2</v>
      </c>
      <c r="W806" t="str">
        <f>IF(TRIM(INDEX(connections!$A:$A,ROW()))="","",TRIM(INDEX(connections!$A:$A,ROW())))</f>
        <v>Dead Cells</v>
      </c>
      <c r="X806" t="str">
        <f>IF($W806="","",TRIM(INDEX(connections!$B:$B,ROW())))</f>
        <v>Metal Unit</v>
      </c>
      <c r="Y806">
        <f t="shared" si="352"/>
        <v>187</v>
      </c>
      <c r="Z806">
        <f t="shared" si="353"/>
        <v>482</v>
      </c>
      <c r="AA806" t="str">
        <f t="shared" si="354"/>
        <v>Yes</v>
      </c>
      <c r="AB806" t="str">
        <f t="shared" si="355"/>
        <v>Yes</v>
      </c>
      <c r="AC806">
        <f t="shared" si="356"/>
        <v>1</v>
      </c>
      <c r="AD806">
        <f t="shared" si="357"/>
        <v>0</v>
      </c>
      <c r="AE806" t="str">
        <f t="shared" si="358"/>
        <v/>
      </c>
      <c r="AG806">
        <f t="shared" si="359"/>
        <v>1</v>
      </c>
      <c r="AH806" t="str">
        <f t="shared" si="360"/>
        <v>Yes</v>
      </c>
      <c r="AI806">
        <f t="shared" si="361"/>
        <v>1</v>
      </c>
      <c r="AJ806">
        <f t="shared" si="362"/>
        <v>1.0008060000000001</v>
      </c>
      <c r="AK806" t="str">
        <f t="shared" si="363"/>
        <v/>
      </c>
      <c r="AL806" t="str">
        <f>IF($A806="","",INDEX(games!$J:$J,ROW())&amp;"")</f>
        <v>https://store.steampowered.com/app/528230/SYNTHETIK_Legion_Rising/</v>
      </c>
    </row>
    <row r="807" spans="1:38" x14ac:dyDescent="0.25">
      <c r="A807" t="str">
        <f>IF(TRIM(INDEX(games!$A:$A,ROW()))="","",TRIM(INDEX(games!$A:$A,ROW())))</f>
        <v>Tabletop Tavern</v>
      </c>
      <c r="B807">
        <f>IF(OR($A807="",INDEX(games!$B:$B,ROW())=""),"",INDEX(games!$B:$B,ROW()))</f>
        <v>2026</v>
      </c>
      <c r="C807" t="str">
        <f>IF(OR($A807="",INDEX(games!$C:$C,ROW())=""),"",INDEX(games!$C:$C,ROW()))</f>
        <v>Strategy</v>
      </c>
      <c r="D807">
        <f t="shared" si="336"/>
        <v>5</v>
      </c>
      <c r="E807">
        <f t="shared" si="337"/>
        <v>2</v>
      </c>
      <c r="F807">
        <f t="shared" si="338"/>
        <v>25</v>
      </c>
      <c r="G807" t="e">
        <f t="shared" si="339"/>
        <v>#N/A</v>
      </c>
      <c r="H807" t="e">
        <f t="shared" si="340"/>
        <v>#N/A</v>
      </c>
      <c r="I807">
        <f t="shared" si="341"/>
        <v>2026</v>
      </c>
      <c r="J807">
        <f t="shared" si="342"/>
        <v>2.5750000000000002</v>
      </c>
      <c r="K807" t="e">
        <f t="shared" si="343"/>
        <v>#N/A</v>
      </c>
      <c r="L807" t="e">
        <f t="shared" si="344"/>
        <v>#N/A</v>
      </c>
      <c r="M807" t="e">
        <f t="shared" si="345"/>
        <v>#N/A</v>
      </c>
      <c r="N807" t="e">
        <f t="shared" si="346"/>
        <v>#N/A</v>
      </c>
      <c r="O807">
        <f t="shared" si="347"/>
        <v>5.000807</v>
      </c>
      <c r="P807" t="str">
        <f>IF(OR($A807="",INDEX(games!$H:$H,ROW())=""),"",INDEX(games!$H:$H,ROW()))</f>
        <v/>
      </c>
      <c r="Q807" t="str">
        <f t="shared" si="348"/>
        <v/>
      </c>
      <c r="T807">
        <f t="shared" si="349"/>
        <v>2019</v>
      </c>
      <c r="U807">
        <f t="shared" si="350"/>
        <v>2021</v>
      </c>
      <c r="V807">
        <f t="shared" si="351"/>
        <v>2</v>
      </c>
      <c r="W807" t="str">
        <f>IF(TRIM(INDEX(connections!$A:$A,ROW()))="","",TRIM(INDEX(connections!$A:$A,ROW())))</f>
        <v>Hades</v>
      </c>
      <c r="X807" t="str">
        <f>IF($W807="","",TRIM(INDEX(connections!$B:$B,ROW())))</f>
        <v>Metallic Child</v>
      </c>
      <c r="Y807">
        <f t="shared" si="352"/>
        <v>359</v>
      </c>
      <c r="Z807">
        <f t="shared" si="353"/>
        <v>483</v>
      </c>
      <c r="AA807" t="str">
        <f t="shared" si="354"/>
        <v>Yes</v>
      </c>
      <c r="AB807" t="str">
        <f t="shared" si="355"/>
        <v>Yes</v>
      </c>
      <c r="AC807">
        <f t="shared" si="356"/>
        <v>1</v>
      </c>
      <c r="AD807">
        <f t="shared" si="357"/>
        <v>0</v>
      </c>
      <c r="AE807" t="str">
        <f t="shared" si="358"/>
        <v/>
      </c>
      <c r="AG807">
        <f t="shared" si="359"/>
        <v>5</v>
      </c>
      <c r="AH807" t="str">
        <f t="shared" si="360"/>
        <v/>
      </c>
      <c r="AI807" t="str">
        <f t="shared" si="361"/>
        <v/>
      </c>
      <c r="AJ807" t="str">
        <f t="shared" si="362"/>
        <v/>
      </c>
      <c r="AK807">
        <f t="shared" si="363"/>
        <v>5.000807</v>
      </c>
      <c r="AL807" t="str">
        <f>IF($A807="","",INDEX(games!$J:$J,ROW())&amp;"")</f>
        <v>https://store.steampowered.com/app/3337380/Tabletop_Tavern/</v>
      </c>
    </row>
    <row r="808" spans="1:38" x14ac:dyDescent="0.25">
      <c r="A808" t="str">
        <f>IF(TRIM(INDEX(games!$A:$A,ROW()))="","",TRIM(INDEX(games!$A:$A,ROW())))</f>
        <v>Tainted Grail: Conquest</v>
      </c>
      <c r="B808">
        <f>IF(OR($A808="",INDEX(games!$B:$B,ROW())=""),"",INDEX(games!$B:$B,ROW()))</f>
        <v>2020</v>
      </c>
      <c r="C808" t="str">
        <f>IF(OR($A808="",INDEX(games!$C:$C,ROW())=""),"",INDEX(games!$C:$C,ROW()))</f>
        <v>Deckbuilder</v>
      </c>
      <c r="D808">
        <f t="shared" si="336"/>
        <v>1</v>
      </c>
      <c r="E808">
        <f t="shared" si="337"/>
        <v>3</v>
      </c>
      <c r="F808">
        <f t="shared" si="338"/>
        <v>26</v>
      </c>
      <c r="G808" t="e">
        <f t="shared" si="339"/>
        <v>#N/A</v>
      </c>
      <c r="H808" t="e">
        <f t="shared" si="340"/>
        <v>#N/A</v>
      </c>
      <c r="I808" t="e">
        <f t="shared" si="341"/>
        <v>#N/A</v>
      </c>
      <c r="J808" t="e">
        <f t="shared" si="342"/>
        <v>#N/A</v>
      </c>
      <c r="K808">
        <f t="shared" si="343"/>
        <v>2020</v>
      </c>
      <c r="L808">
        <f t="shared" si="344"/>
        <v>3.5979999999999999</v>
      </c>
      <c r="M808" t="e">
        <f t="shared" si="345"/>
        <v>#N/A</v>
      </c>
      <c r="N808" t="e">
        <f t="shared" si="346"/>
        <v>#N/A</v>
      </c>
      <c r="O808">
        <f t="shared" si="347"/>
        <v>1.0008079999999999</v>
      </c>
      <c r="P808" t="str">
        <f>IF(OR($A808="",INDEX(games!$H:$H,ROW())=""),"",INDEX(games!$H:$H,ROW()))</f>
        <v>Yes</v>
      </c>
      <c r="Q808">
        <f t="shared" si="348"/>
        <v>1.0008079999999999</v>
      </c>
      <c r="T808">
        <f t="shared" si="349"/>
        <v>1996</v>
      </c>
      <c r="U808">
        <f t="shared" si="350"/>
        <v>2026</v>
      </c>
      <c r="V808">
        <f t="shared" si="351"/>
        <v>30</v>
      </c>
      <c r="W808" t="str">
        <f>IF(TRIM(INDEX(connections!$A:$A,ROW()))="","",TRIM(INDEX(connections!$A:$A,ROW())))</f>
        <v>Diablo</v>
      </c>
      <c r="X808" t="str">
        <f>IF($W808="","",TRIM(INDEX(connections!$B:$B,ROW())))</f>
        <v>Mewgenics</v>
      </c>
      <c r="Y808">
        <f t="shared" si="352"/>
        <v>217</v>
      </c>
      <c r="Z808">
        <f t="shared" si="353"/>
        <v>484</v>
      </c>
      <c r="AA808" t="str">
        <f t="shared" si="354"/>
        <v>Yes</v>
      </c>
      <c r="AB808" t="str">
        <f t="shared" si="355"/>
        <v>Yes</v>
      </c>
      <c r="AC808">
        <f t="shared" si="356"/>
        <v>1</v>
      </c>
      <c r="AD808">
        <f t="shared" si="357"/>
        <v>1</v>
      </c>
      <c r="AE808" t="str">
        <f t="shared" si="358"/>
        <v/>
      </c>
      <c r="AG808">
        <f t="shared" si="359"/>
        <v>1</v>
      </c>
      <c r="AH808" t="str">
        <f t="shared" si="360"/>
        <v>Yes</v>
      </c>
      <c r="AI808">
        <f t="shared" si="361"/>
        <v>1</v>
      </c>
      <c r="AJ808">
        <f t="shared" si="362"/>
        <v>1.0008079999999999</v>
      </c>
      <c r="AK808" t="str">
        <f t="shared" si="363"/>
        <v/>
      </c>
      <c r="AL808" t="str">
        <f>IF($A808="","",INDEX(games!$J:$J,ROW())&amp;"")</f>
        <v>https://store.steampowered.com/app/1199030/Tainted_Grail_Conquest/</v>
      </c>
    </row>
    <row r="809" spans="1:38" x14ac:dyDescent="0.25">
      <c r="A809" t="str">
        <f>IF(TRIM(INDEX(games!$A:$A,ROW()))="","",TRIM(INDEX(games!$A:$A,ROW())))</f>
        <v>Talented</v>
      </c>
      <c r="B809">
        <f>IF(OR($A809="",INDEX(games!$B:$B,ROW())=""),"",INDEX(games!$B:$B,ROW()))</f>
        <v>2023</v>
      </c>
      <c r="C809" t="str">
        <f>IF(OR($A809="",INDEX(games!$C:$C,ROW())=""),"",INDEX(games!$C:$C,ROW()))</f>
        <v>Action</v>
      </c>
      <c r="D809">
        <f t="shared" si="336"/>
        <v>3</v>
      </c>
      <c r="E809">
        <f t="shared" si="337"/>
        <v>1</v>
      </c>
      <c r="F809">
        <f t="shared" si="338"/>
        <v>27</v>
      </c>
      <c r="G809">
        <f t="shared" si="339"/>
        <v>2023</v>
      </c>
      <c r="H809">
        <f t="shared" si="340"/>
        <v>1.621</v>
      </c>
      <c r="I809" t="e">
        <f t="shared" si="341"/>
        <v>#N/A</v>
      </c>
      <c r="J809" t="e">
        <f t="shared" si="342"/>
        <v>#N/A</v>
      </c>
      <c r="K809" t="e">
        <f t="shared" si="343"/>
        <v>#N/A</v>
      </c>
      <c r="L809" t="e">
        <f t="shared" si="344"/>
        <v>#N/A</v>
      </c>
      <c r="M809" t="e">
        <f t="shared" si="345"/>
        <v>#N/A</v>
      </c>
      <c r="N809" t="e">
        <f t="shared" si="346"/>
        <v>#N/A</v>
      </c>
      <c r="O809">
        <f t="shared" si="347"/>
        <v>3.0008089999999998</v>
      </c>
      <c r="P809" t="str">
        <f>IF(OR($A809="",INDEX(games!$H:$H,ROW())=""),"",INDEX(games!$H:$H,ROW()))</f>
        <v>Yes</v>
      </c>
      <c r="Q809">
        <f t="shared" si="348"/>
        <v>3.0008089999999998</v>
      </c>
      <c r="T809">
        <f t="shared" si="349"/>
        <v>2011</v>
      </c>
      <c r="U809">
        <f t="shared" si="350"/>
        <v>2026</v>
      </c>
      <c r="V809">
        <f t="shared" si="351"/>
        <v>15</v>
      </c>
      <c r="W809" t="str">
        <f>IF(TRIM(INDEX(connections!$A:$A,ROW()))="","",TRIM(INDEX(connections!$A:$A,ROW())))</f>
        <v>The Binding of Isaac</v>
      </c>
      <c r="X809" t="str">
        <f>IF($W809="","",TRIM(INDEX(connections!$B:$B,ROW())))</f>
        <v>Mewgenics</v>
      </c>
      <c r="Y809">
        <f t="shared" si="352"/>
        <v>824</v>
      </c>
      <c r="Z809">
        <f t="shared" si="353"/>
        <v>484</v>
      </c>
      <c r="AA809" t="str">
        <f t="shared" si="354"/>
        <v>Yes</v>
      </c>
      <c r="AB809" t="str">
        <f t="shared" si="355"/>
        <v>Yes</v>
      </c>
      <c r="AC809">
        <f t="shared" si="356"/>
        <v>1</v>
      </c>
      <c r="AD809">
        <f t="shared" si="357"/>
        <v>1</v>
      </c>
      <c r="AE809" t="str">
        <f t="shared" si="358"/>
        <v/>
      </c>
      <c r="AG809">
        <f t="shared" si="359"/>
        <v>3</v>
      </c>
      <c r="AH809" t="str">
        <f t="shared" si="360"/>
        <v>Yes</v>
      </c>
      <c r="AI809">
        <f t="shared" si="361"/>
        <v>3</v>
      </c>
      <c r="AJ809">
        <f t="shared" si="362"/>
        <v>3.0008089999999998</v>
      </c>
      <c r="AK809" t="str">
        <f t="shared" si="363"/>
        <v/>
      </c>
      <c r="AL809" t="str">
        <f>IF($A809="","",INDEX(games!$J:$J,ROW())&amp;"")</f>
        <v>https://store.steampowered.com/app/2435090/Talented/</v>
      </c>
    </row>
    <row r="810" spans="1:38" x14ac:dyDescent="0.25">
      <c r="A810" t="str">
        <f>IF(TRIM(INDEX(games!$A:$A,ROW()))="","",TRIM(INDEX(games!$A:$A,ROW())))</f>
        <v>Tales &amp; Tactics</v>
      </c>
      <c r="B810">
        <f>IF(OR($A810="",INDEX(games!$B:$B,ROW())=""),"",INDEX(games!$B:$B,ROW()))</f>
        <v>2023</v>
      </c>
      <c r="C810" t="str">
        <f>IF(OR($A810="",INDEX(games!$C:$C,ROW())=""),"",INDEX(games!$C:$C,ROW()))</f>
        <v>Strategy</v>
      </c>
      <c r="D810">
        <f t="shared" si="336"/>
        <v>1</v>
      </c>
      <c r="E810">
        <f t="shared" si="337"/>
        <v>2</v>
      </c>
      <c r="F810">
        <f t="shared" si="338"/>
        <v>28</v>
      </c>
      <c r="G810" t="e">
        <f t="shared" si="339"/>
        <v>#N/A</v>
      </c>
      <c r="H810" t="e">
        <f t="shared" si="340"/>
        <v>#N/A</v>
      </c>
      <c r="I810">
        <f t="shared" si="341"/>
        <v>2023</v>
      </c>
      <c r="J810">
        <f t="shared" si="342"/>
        <v>2.6440000000000001</v>
      </c>
      <c r="K810" t="e">
        <f t="shared" si="343"/>
        <v>#N/A</v>
      </c>
      <c r="L810" t="e">
        <f t="shared" si="344"/>
        <v>#N/A</v>
      </c>
      <c r="M810" t="e">
        <f t="shared" si="345"/>
        <v>#N/A</v>
      </c>
      <c r="N810" t="e">
        <f t="shared" si="346"/>
        <v>#N/A</v>
      </c>
      <c r="O810">
        <f t="shared" si="347"/>
        <v>1.00081</v>
      </c>
      <c r="P810" t="str">
        <f>IF(OR($A810="",INDEX(games!$H:$H,ROW())=""),"",INDEX(games!$H:$H,ROW()))</f>
        <v>Yes</v>
      </c>
      <c r="Q810">
        <f t="shared" si="348"/>
        <v>1.00081</v>
      </c>
      <c r="T810">
        <f t="shared" si="349"/>
        <v>1995</v>
      </c>
      <c r="U810">
        <f t="shared" si="350"/>
        <v>2025</v>
      </c>
      <c r="V810">
        <f t="shared" si="351"/>
        <v>30</v>
      </c>
      <c r="W810" t="str">
        <f>IF(TRIM(INDEX(connections!$A:$A,ROW()))="","",TRIM(INDEX(connections!$A:$A,ROW())))</f>
        <v>Mystery Dungeon 2: Shiren the Wanderer</v>
      </c>
      <c r="X810" t="str">
        <f>IF($W810="","",TRIM(INDEX(connections!$B:$B,ROW())))</f>
        <v>Million Depth</v>
      </c>
      <c r="Y810">
        <f t="shared" si="352"/>
        <v>521</v>
      </c>
      <c r="Z810">
        <f t="shared" si="353"/>
        <v>485</v>
      </c>
      <c r="AA810" t="str">
        <f t="shared" si="354"/>
        <v>Yes</v>
      </c>
      <c r="AB810" t="str">
        <f t="shared" si="355"/>
        <v/>
      </c>
      <c r="AC810" t="str">
        <f t="shared" si="356"/>
        <v/>
      </c>
      <c r="AD810">
        <f t="shared" si="357"/>
        <v>1</v>
      </c>
      <c r="AE810" t="str">
        <f t="shared" si="358"/>
        <v/>
      </c>
      <c r="AG810">
        <f t="shared" si="359"/>
        <v>0</v>
      </c>
      <c r="AH810" t="str">
        <f t="shared" si="360"/>
        <v/>
      </c>
      <c r="AI810" t="str">
        <f t="shared" si="361"/>
        <v/>
      </c>
      <c r="AJ810" t="str">
        <f t="shared" si="362"/>
        <v/>
      </c>
      <c r="AK810" t="str">
        <f t="shared" si="363"/>
        <v/>
      </c>
      <c r="AL810" t="str">
        <f>IF($A810="","",INDEX(games!$J:$J,ROW())&amp;"")</f>
        <v>https://store.steampowered.com/app/1652250/Tales_Tactics/</v>
      </c>
    </row>
    <row r="811" spans="1:38" x14ac:dyDescent="0.25">
      <c r="A811" t="str">
        <f>IF(TRIM(INDEX(games!$A:$A,ROW()))="","",TRIM(INDEX(games!$A:$A,ROW())))</f>
        <v>Tales of Maj'Eyal</v>
      </c>
      <c r="B811">
        <f>IF(OR($A811="",INDEX(games!$B:$B,ROW())=""),"",INDEX(games!$B:$B,ROW()))</f>
        <v>1998</v>
      </c>
      <c r="C811" t="str">
        <f>IF(OR($A811="",INDEX(games!$C:$C,ROW())=""),"",INDEX(games!$C:$C,ROW()))</f>
        <v>Traditional</v>
      </c>
      <c r="D811">
        <f t="shared" si="336"/>
        <v>9</v>
      </c>
      <c r="E811">
        <f t="shared" si="337"/>
        <v>4</v>
      </c>
      <c r="F811">
        <f t="shared" si="338"/>
        <v>29</v>
      </c>
      <c r="G811" t="e">
        <f t="shared" si="339"/>
        <v>#N/A</v>
      </c>
      <c r="H811" t="e">
        <f t="shared" si="340"/>
        <v>#N/A</v>
      </c>
      <c r="I811" t="e">
        <f t="shared" si="341"/>
        <v>#N/A</v>
      </c>
      <c r="J811" t="e">
        <f t="shared" si="342"/>
        <v>#N/A</v>
      </c>
      <c r="K811" t="e">
        <f t="shared" si="343"/>
        <v>#N/A</v>
      </c>
      <c r="L811" t="e">
        <f t="shared" si="344"/>
        <v>#N/A</v>
      </c>
      <c r="M811">
        <f t="shared" si="345"/>
        <v>1998</v>
      </c>
      <c r="N811">
        <f t="shared" si="346"/>
        <v>4.6669999999999998</v>
      </c>
      <c r="O811">
        <f t="shared" si="347"/>
        <v>9.0008110000000006</v>
      </c>
      <c r="P811" t="str">
        <f>IF(OR($A811="",INDEX(games!$H:$H,ROW())=""),"",INDEX(games!$H:$H,ROW()))</f>
        <v>Yes</v>
      </c>
      <c r="Q811">
        <f t="shared" si="348"/>
        <v>9.0008110000000006</v>
      </c>
      <c r="T811">
        <f t="shared" si="349"/>
        <v>2011</v>
      </c>
      <c r="U811">
        <f t="shared" si="350"/>
        <v>2012</v>
      </c>
      <c r="V811">
        <f t="shared" si="351"/>
        <v>1</v>
      </c>
      <c r="W811" t="str">
        <f>IF(TRIM(INDEX(connections!$A:$A,ROW()))="","",TRIM(INDEX(connections!$A:$A,ROW())))</f>
        <v>Miracle Party: Fushigi no Gensoukyou 2</v>
      </c>
      <c r="X811" t="str">
        <f>IF($W811="","",TRIM(INDEX(connections!$B:$B,ROW())))</f>
        <v>Miracle Chou Party: Sanae to Tenshi no Gensou Labyrinth</v>
      </c>
      <c r="Y811">
        <f t="shared" si="352"/>
        <v>488</v>
      </c>
      <c r="Z811">
        <f t="shared" si="353"/>
        <v>487</v>
      </c>
      <c r="AA811" t="str">
        <f t="shared" si="354"/>
        <v/>
      </c>
      <c r="AB811" t="str">
        <f t="shared" si="355"/>
        <v/>
      </c>
      <c r="AC811" t="str">
        <f t="shared" si="356"/>
        <v/>
      </c>
      <c r="AD811">
        <f t="shared" si="357"/>
        <v>0</v>
      </c>
      <c r="AE811" t="str">
        <f t="shared" si="358"/>
        <v/>
      </c>
      <c r="AG811">
        <f t="shared" si="359"/>
        <v>7</v>
      </c>
      <c r="AH811" t="str">
        <f t="shared" si="360"/>
        <v>Yes</v>
      </c>
      <c r="AI811">
        <f t="shared" si="361"/>
        <v>7</v>
      </c>
      <c r="AJ811">
        <f t="shared" si="362"/>
        <v>7.0008109999999997</v>
      </c>
      <c r="AK811" t="str">
        <f t="shared" si="363"/>
        <v/>
      </c>
      <c r="AL811" t="str">
        <f>IF($A811="","",INDEX(games!$J:$J,ROW())&amp;"")</f>
        <v>https://store.steampowered.com/app/259680/Tales_of_MajEyal/</v>
      </c>
    </row>
    <row r="812" spans="1:38" x14ac:dyDescent="0.25">
      <c r="A812" t="str">
        <f>IF(TRIM(INDEX(games!$A:$A,ROW()))="","",TRIM(INDEX(games!$A:$A,ROW())))</f>
        <v>Talespinner</v>
      </c>
      <c r="B812">
        <f>IF(OR($A812="",INDEX(games!$B:$B,ROW())=""),"",INDEX(games!$B:$B,ROW()))</f>
        <v>2026</v>
      </c>
      <c r="C812" t="str">
        <f>IF(OR($A812="",INDEX(games!$C:$C,ROW())=""),"",INDEX(games!$C:$C,ROW()))</f>
        <v>Deckbuilder</v>
      </c>
      <c r="D812">
        <f t="shared" si="336"/>
        <v>1</v>
      </c>
      <c r="E812">
        <f t="shared" si="337"/>
        <v>3</v>
      </c>
      <c r="F812">
        <f t="shared" si="338"/>
        <v>30</v>
      </c>
      <c r="G812" t="e">
        <f t="shared" si="339"/>
        <v>#N/A</v>
      </c>
      <c r="H812" t="e">
        <f t="shared" si="340"/>
        <v>#N/A</v>
      </c>
      <c r="I812" t="e">
        <f t="shared" si="341"/>
        <v>#N/A</v>
      </c>
      <c r="J812" t="e">
        <f t="shared" si="342"/>
        <v>#N/A</v>
      </c>
      <c r="K812">
        <f t="shared" si="343"/>
        <v>2026</v>
      </c>
      <c r="L812">
        <f t="shared" si="344"/>
        <v>3.69</v>
      </c>
      <c r="M812" t="e">
        <f t="shared" si="345"/>
        <v>#N/A</v>
      </c>
      <c r="N812" t="e">
        <f t="shared" si="346"/>
        <v>#N/A</v>
      </c>
      <c r="O812">
        <f t="shared" si="347"/>
        <v>1.000812</v>
      </c>
      <c r="P812" t="str">
        <f>IF(OR($A812="",INDEX(games!$H:$H,ROW())=""),"",INDEX(games!$H:$H,ROW()))</f>
        <v/>
      </c>
      <c r="Q812" t="str">
        <f t="shared" si="348"/>
        <v/>
      </c>
      <c r="T812">
        <f t="shared" si="349"/>
        <v>2010</v>
      </c>
      <c r="U812">
        <f t="shared" si="350"/>
        <v>2011</v>
      </c>
      <c r="V812">
        <f t="shared" si="351"/>
        <v>1</v>
      </c>
      <c r="W812" t="str">
        <f>IF(TRIM(INDEX(connections!$A:$A,ROW()))="","",TRIM(INDEX(connections!$A:$A,ROW())))</f>
        <v>Fushigi no Gensoukyou</v>
      </c>
      <c r="X812" t="str">
        <f>IF($W812="","",TRIM(INDEX(connections!$B:$B,ROW())))</f>
        <v>Miracle Party: Fushigi no Gensoukyou 2</v>
      </c>
      <c r="Y812">
        <f t="shared" si="352"/>
        <v>315</v>
      </c>
      <c r="Z812">
        <f t="shared" si="353"/>
        <v>488</v>
      </c>
      <c r="AA812" t="str">
        <f t="shared" si="354"/>
        <v/>
      </c>
      <c r="AB812" t="str">
        <f t="shared" si="355"/>
        <v/>
      </c>
      <c r="AC812" t="str">
        <f t="shared" si="356"/>
        <v/>
      </c>
      <c r="AD812">
        <f t="shared" si="357"/>
        <v>0</v>
      </c>
      <c r="AE812" t="str">
        <f t="shared" si="358"/>
        <v/>
      </c>
      <c r="AG812">
        <f t="shared" si="359"/>
        <v>1</v>
      </c>
      <c r="AH812" t="str">
        <f t="shared" si="360"/>
        <v/>
      </c>
      <c r="AI812" t="str">
        <f t="shared" si="361"/>
        <v/>
      </c>
      <c r="AJ812" t="str">
        <f t="shared" si="362"/>
        <v/>
      </c>
      <c r="AK812">
        <f t="shared" si="363"/>
        <v>1.000812</v>
      </c>
      <c r="AL812" t="str">
        <f>IF($A812="","",INDEX(games!$J:$J,ROW())&amp;"")</f>
        <v>https://store.steampowered.com/app/1725410/Talespinner/</v>
      </c>
    </row>
    <row r="813" spans="1:38" x14ac:dyDescent="0.25">
      <c r="A813" t="str">
        <f>IF(TRIM(INDEX(games!$A:$A,ROW()))="","",TRIM(INDEX(games!$A:$A,ROW())))</f>
        <v>Tangledeep</v>
      </c>
      <c r="B813">
        <f>IF(OR($A813="",INDEX(games!$B:$B,ROW())=""),"",INDEX(games!$B:$B,ROW()))</f>
        <v>2017</v>
      </c>
      <c r="C813" t="str">
        <f>IF(OR($A813="",INDEX(games!$C:$C,ROW())=""),"",INDEX(games!$C:$C,ROW()))</f>
        <v>Traditional</v>
      </c>
      <c r="D813">
        <f t="shared" si="336"/>
        <v>4</v>
      </c>
      <c r="E813">
        <f t="shared" si="337"/>
        <v>4</v>
      </c>
      <c r="F813">
        <f t="shared" si="338"/>
        <v>31</v>
      </c>
      <c r="G813" t="e">
        <f t="shared" si="339"/>
        <v>#N/A</v>
      </c>
      <c r="H813" t="e">
        <f t="shared" si="340"/>
        <v>#N/A</v>
      </c>
      <c r="I813" t="e">
        <f t="shared" si="341"/>
        <v>#N/A</v>
      </c>
      <c r="J813" t="e">
        <f t="shared" si="342"/>
        <v>#N/A</v>
      </c>
      <c r="K813" t="e">
        <f t="shared" si="343"/>
        <v>#N/A</v>
      </c>
      <c r="L813" t="e">
        <f t="shared" si="344"/>
        <v>#N/A</v>
      </c>
      <c r="M813">
        <f t="shared" si="345"/>
        <v>2017</v>
      </c>
      <c r="N813">
        <f t="shared" si="346"/>
        <v>4.7130000000000001</v>
      </c>
      <c r="O813">
        <f t="shared" si="347"/>
        <v>4.000813</v>
      </c>
      <c r="P813" t="str">
        <f>IF(OR($A813="",INDEX(games!$H:$H,ROW())=""),"",INDEX(games!$H:$H,ROW()))</f>
        <v>Yes</v>
      </c>
      <c r="Q813">
        <f t="shared" si="348"/>
        <v>4.000813</v>
      </c>
      <c r="T813">
        <f t="shared" si="349"/>
        <v>1980</v>
      </c>
      <c r="U813">
        <f t="shared" si="350"/>
        <v>1987</v>
      </c>
      <c r="V813">
        <f t="shared" si="351"/>
        <v>7</v>
      </c>
      <c r="W813" t="str">
        <f>IF(TRIM(INDEX(connections!$A:$A,ROW()))="","",TRIM(INDEX(connections!$A:$A,ROW())))</f>
        <v>Rogue</v>
      </c>
      <c r="X813" t="str">
        <f>IF($W813="","",TRIM(INDEX(connections!$B:$B,ROW())))</f>
        <v>Mission: Thunderbolt</v>
      </c>
      <c r="Y813">
        <f t="shared" si="352"/>
        <v>659</v>
      </c>
      <c r="Z813">
        <f t="shared" si="353"/>
        <v>489</v>
      </c>
      <c r="AA813" t="str">
        <f t="shared" si="354"/>
        <v>Yes</v>
      </c>
      <c r="AB813" t="str">
        <f t="shared" si="355"/>
        <v>Yes</v>
      </c>
      <c r="AC813">
        <f t="shared" si="356"/>
        <v>1</v>
      </c>
      <c r="AD813">
        <f t="shared" si="357"/>
        <v>0</v>
      </c>
      <c r="AE813" t="str">
        <f t="shared" si="358"/>
        <v/>
      </c>
      <c r="AG813">
        <f t="shared" si="359"/>
        <v>4</v>
      </c>
      <c r="AH813" t="str">
        <f t="shared" si="360"/>
        <v>Yes</v>
      </c>
      <c r="AI813">
        <f t="shared" si="361"/>
        <v>4</v>
      </c>
      <c r="AJ813">
        <f t="shared" si="362"/>
        <v>4.000813</v>
      </c>
      <c r="AK813" t="str">
        <f t="shared" si="363"/>
        <v/>
      </c>
      <c r="AL813" t="str">
        <f>IF($A813="","",INDEX(games!$J:$J,ROW())&amp;"")</f>
        <v>https://store.steampowered.com/app/628770/Tangledeep/</v>
      </c>
    </row>
    <row r="814" spans="1:38" x14ac:dyDescent="0.25">
      <c r="A814" t="str">
        <f>IF(TRIM(INDEX(games!$A:$A,ROW()))="","",TRIM(INDEX(games!$A:$A,ROW())))</f>
        <v>Tangy TD</v>
      </c>
      <c r="B814">
        <f>IF(OR($A814="",INDEX(games!$B:$B,ROW())=""),"",INDEX(games!$B:$B,ROW()))</f>
        <v>2026</v>
      </c>
      <c r="C814" t="str">
        <f>IF(OR($A814="",INDEX(games!$C:$C,ROW())=""),"",INDEX(games!$C:$C,ROW()))</f>
        <v>Strategy</v>
      </c>
      <c r="D814">
        <f t="shared" si="336"/>
        <v>0</v>
      </c>
      <c r="E814">
        <f t="shared" si="337"/>
        <v>2</v>
      </c>
      <c r="F814">
        <f t="shared" si="338"/>
        <v>32</v>
      </c>
      <c r="G814" t="e">
        <f t="shared" si="339"/>
        <v>#N/A</v>
      </c>
      <c r="H814" t="e">
        <f t="shared" si="340"/>
        <v>#N/A</v>
      </c>
      <c r="I814">
        <f t="shared" si="341"/>
        <v>2026</v>
      </c>
      <c r="J814">
        <f t="shared" si="342"/>
        <v>2.7359999999999998</v>
      </c>
      <c r="K814" t="e">
        <f t="shared" si="343"/>
        <v>#N/A</v>
      </c>
      <c r="L814" t="e">
        <f t="shared" si="344"/>
        <v>#N/A</v>
      </c>
      <c r="M814" t="e">
        <f t="shared" si="345"/>
        <v>#N/A</v>
      </c>
      <c r="N814" t="e">
        <f t="shared" si="346"/>
        <v>#N/A</v>
      </c>
      <c r="O814">
        <f t="shared" si="347"/>
        <v>8.1400000000000005E-4</v>
      </c>
      <c r="P814" t="str">
        <f>IF(OR($A814="",INDEX(games!$H:$H,ROW())=""),"",INDEX(games!$H:$H,ROW()))</f>
        <v>Yes</v>
      </c>
      <c r="Q814">
        <f t="shared" si="348"/>
        <v>8.1400000000000005E-4</v>
      </c>
      <c r="T814">
        <f t="shared" si="349"/>
        <v>1993</v>
      </c>
      <c r="U814">
        <f t="shared" si="350"/>
        <v>2023</v>
      </c>
      <c r="V814">
        <f t="shared" si="351"/>
        <v>30</v>
      </c>
      <c r="W814" t="str">
        <f>IF(TRIM(INDEX(connections!$A:$A,ROW()))="","",TRIM(INDEX(connections!$A:$A,ROW())))</f>
        <v>Torneko's Great Adventure: Mystery Dungeon</v>
      </c>
      <c r="X814" t="str">
        <f>IF($W814="","",TRIM(INDEX(connections!$B:$B,ROW())))</f>
        <v>Mistrogue: Mist and the Living Dungeons</v>
      </c>
      <c r="Y814">
        <f t="shared" si="352"/>
        <v>863</v>
      </c>
      <c r="Z814">
        <f t="shared" si="353"/>
        <v>490</v>
      </c>
      <c r="AA814" t="str">
        <f t="shared" si="354"/>
        <v>Yes</v>
      </c>
      <c r="AB814" t="str">
        <f t="shared" si="355"/>
        <v>Yes</v>
      </c>
      <c r="AC814">
        <f t="shared" si="356"/>
        <v>1</v>
      </c>
      <c r="AD814">
        <f t="shared" si="357"/>
        <v>1</v>
      </c>
      <c r="AE814" t="str">
        <f t="shared" si="358"/>
        <v/>
      </c>
      <c r="AG814">
        <f t="shared" si="359"/>
        <v>0</v>
      </c>
      <c r="AH814" t="str">
        <f t="shared" si="360"/>
        <v/>
      </c>
      <c r="AI814" t="str">
        <f t="shared" si="361"/>
        <v/>
      </c>
      <c r="AJ814" t="str">
        <f t="shared" si="362"/>
        <v/>
      </c>
      <c r="AK814" t="str">
        <f t="shared" si="363"/>
        <v/>
      </c>
      <c r="AL814" t="str">
        <f>IF($A814="","",INDEX(games!$J:$J,ROW())&amp;"")</f>
        <v>https://store.steampowered.com/app/2245620/Tangy_TD/</v>
      </c>
    </row>
    <row r="815" spans="1:38" x14ac:dyDescent="0.25">
      <c r="A815" t="str">
        <f>IF(TRIM(INDEX(games!$A:$A,ROW()))="","",TRIM(INDEX(games!$A:$A,ROW())))</f>
        <v>Tao's Adventure: Curse of the Demon Seal</v>
      </c>
      <c r="B815">
        <f>IF(OR($A815="",INDEX(games!$B:$B,ROW())=""),"",INDEX(games!$B:$B,ROW()))</f>
        <v>2006</v>
      </c>
      <c r="C815" t="str">
        <f>IF(OR($A815="",INDEX(games!$C:$C,ROW())=""),"",INDEX(games!$C:$C,ROW()))</f>
        <v>Traditional</v>
      </c>
      <c r="D815">
        <f t="shared" si="336"/>
        <v>1</v>
      </c>
      <c r="E815">
        <f t="shared" si="337"/>
        <v>4</v>
      </c>
      <c r="F815">
        <f t="shared" si="338"/>
        <v>33</v>
      </c>
      <c r="G815" t="e">
        <f t="shared" si="339"/>
        <v>#N/A</v>
      </c>
      <c r="H815" t="e">
        <f t="shared" si="340"/>
        <v>#N/A</v>
      </c>
      <c r="I815" t="e">
        <f t="shared" si="341"/>
        <v>#N/A</v>
      </c>
      <c r="J815" t="e">
        <f t="shared" si="342"/>
        <v>#N/A</v>
      </c>
      <c r="K815" t="e">
        <f t="shared" si="343"/>
        <v>#N/A</v>
      </c>
      <c r="L815" t="e">
        <f t="shared" si="344"/>
        <v>#N/A</v>
      </c>
      <c r="M815">
        <f t="shared" si="345"/>
        <v>2006</v>
      </c>
      <c r="N815">
        <f t="shared" si="346"/>
        <v>4.7590000000000003</v>
      </c>
      <c r="O815">
        <f t="shared" si="347"/>
        <v>1.000815</v>
      </c>
      <c r="P815" t="str">
        <f>IF(OR($A815="",INDEX(games!$H:$H,ROW())=""),"",INDEX(games!$H:$H,ROW()))</f>
        <v>Yes</v>
      </c>
      <c r="Q815">
        <f t="shared" si="348"/>
        <v>1.000815</v>
      </c>
      <c r="T815">
        <f t="shared" si="349"/>
        <v>2021</v>
      </c>
      <c r="U815">
        <f t="shared" si="350"/>
        <v>2022</v>
      </c>
      <c r="V815">
        <f t="shared" si="351"/>
        <v>1</v>
      </c>
      <c r="W815" t="str">
        <f>IF(TRIM(INDEX(connections!$A:$A,ROW()))="","",TRIM(INDEX(connections!$A:$A,ROW())))</f>
        <v>Vampire Survivors</v>
      </c>
      <c r="X815" t="str">
        <f>IF($W815="","",TRIM(INDEX(connections!$B:$B,ROW())))</f>
        <v>Mobmania</v>
      </c>
      <c r="Y815">
        <f t="shared" si="352"/>
        <v>898</v>
      </c>
      <c r="Z815">
        <f t="shared" si="353"/>
        <v>491</v>
      </c>
      <c r="AA815" t="str">
        <f t="shared" si="354"/>
        <v>Yes</v>
      </c>
      <c r="AB815" t="str">
        <f t="shared" si="355"/>
        <v/>
      </c>
      <c r="AC815" t="str">
        <f t="shared" si="356"/>
        <v/>
      </c>
      <c r="AD815">
        <f t="shared" si="357"/>
        <v>0</v>
      </c>
      <c r="AE815" t="str">
        <f t="shared" si="358"/>
        <v/>
      </c>
      <c r="AG815">
        <f t="shared" si="359"/>
        <v>1</v>
      </c>
      <c r="AH815" t="str">
        <f t="shared" si="360"/>
        <v>Yes</v>
      </c>
      <c r="AI815">
        <f t="shared" si="361"/>
        <v>1</v>
      </c>
      <c r="AJ815">
        <f t="shared" si="362"/>
        <v>1.000815</v>
      </c>
      <c r="AK815" t="str">
        <f t="shared" si="363"/>
        <v/>
      </c>
      <c r="AL815" t="str">
        <f>IF($A815="","",INDEX(games!$J:$J,ROW())&amp;"")</f>
        <v/>
      </c>
    </row>
    <row r="816" spans="1:38" x14ac:dyDescent="0.25">
      <c r="A816" t="str">
        <f>IF(TRIM(INDEX(games!$A:$A,ROW()))="","",TRIM(INDEX(games!$A:$A,ROW())))</f>
        <v>Tape to Tape</v>
      </c>
      <c r="B816">
        <f>IF(OR($A816="",INDEX(games!$B:$B,ROW())=""),"",INDEX(games!$B:$B,ROW()))</f>
        <v>2023</v>
      </c>
      <c r="C816" t="str">
        <f>IF(OR($A816="",INDEX(games!$C:$C,ROW())=""),"",INDEX(games!$C:$C,ROW()))</f>
        <v>Action</v>
      </c>
      <c r="D816">
        <f t="shared" si="336"/>
        <v>3</v>
      </c>
      <c r="E816">
        <f t="shared" si="337"/>
        <v>1</v>
      </c>
      <c r="F816">
        <f t="shared" si="338"/>
        <v>0</v>
      </c>
      <c r="G816">
        <f t="shared" si="339"/>
        <v>2023</v>
      </c>
      <c r="H816">
        <f t="shared" si="340"/>
        <v>1</v>
      </c>
      <c r="I816" t="e">
        <f t="shared" si="341"/>
        <v>#N/A</v>
      </c>
      <c r="J816" t="e">
        <f t="shared" si="342"/>
        <v>#N/A</v>
      </c>
      <c r="K816" t="e">
        <f t="shared" si="343"/>
        <v>#N/A</v>
      </c>
      <c r="L816" t="e">
        <f t="shared" si="344"/>
        <v>#N/A</v>
      </c>
      <c r="M816" t="e">
        <f t="shared" si="345"/>
        <v>#N/A</v>
      </c>
      <c r="N816" t="e">
        <f t="shared" si="346"/>
        <v>#N/A</v>
      </c>
      <c r="O816">
        <f t="shared" si="347"/>
        <v>3.0008159999999999</v>
      </c>
      <c r="P816" t="str">
        <f>IF(OR($A816="",INDEX(games!$H:$H,ROW())=""),"",INDEX(games!$H:$H,ROW()))</f>
        <v>Yes</v>
      </c>
      <c r="Q816">
        <f t="shared" si="348"/>
        <v>3.0008159999999999</v>
      </c>
      <c r="T816">
        <f t="shared" si="349"/>
        <v>2017</v>
      </c>
      <c r="U816">
        <f t="shared" si="350"/>
        <v>2021</v>
      </c>
      <c r="V816">
        <f t="shared" si="351"/>
        <v>4</v>
      </c>
      <c r="W816" t="str">
        <f>IF(TRIM(INDEX(connections!$A:$A,ROW()))="","",TRIM(INDEX(connections!$A:$A,ROW())))</f>
        <v>Slay the Spire</v>
      </c>
      <c r="X816" t="str">
        <f>IF($W816="","",TRIM(INDEX(connections!$B:$B,ROW())))</f>
        <v>Monmusu Gladiator</v>
      </c>
      <c r="Y816">
        <f t="shared" si="352"/>
        <v>735</v>
      </c>
      <c r="Z816">
        <f t="shared" si="353"/>
        <v>492</v>
      </c>
      <c r="AA816" t="str">
        <f t="shared" si="354"/>
        <v>Yes</v>
      </c>
      <c r="AB816" t="str">
        <f t="shared" si="355"/>
        <v>Yes</v>
      </c>
      <c r="AC816">
        <f t="shared" si="356"/>
        <v>1</v>
      </c>
      <c r="AD816">
        <f t="shared" si="357"/>
        <v>0</v>
      </c>
      <c r="AE816" t="str">
        <f t="shared" si="358"/>
        <v/>
      </c>
      <c r="AG816">
        <f t="shared" si="359"/>
        <v>3</v>
      </c>
      <c r="AH816" t="str">
        <f t="shared" si="360"/>
        <v>Yes</v>
      </c>
      <c r="AI816">
        <f t="shared" si="361"/>
        <v>3</v>
      </c>
      <c r="AJ816">
        <f t="shared" si="362"/>
        <v>3.0008159999999999</v>
      </c>
      <c r="AK816" t="str">
        <f t="shared" si="363"/>
        <v/>
      </c>
      <c r="AL816" t="str">
        <f>IF($A816="","",INDEX(games!$J:$J,ROW())&amp;"")</f>
        <v>https://store.steampowered.com/app/1566200/Tape_to_Tape/</v>
      </c>
    </row>
    <row r="817" spans="1:38" x14ac:dyDescent="0.25">
      <c r="A817" t="str">
        <f>IF(TRIM(INDEX(games!$A:$A,ROW()))="","",TRIM(INDEX(games!$A:$A,ROW())))</f>
        <v>Teamfight Tactics</v>
      </c>
      <c r="B817">
        <f>IF(OR($A817="",INDEX(games!$B:$B,ROW())=""),"",INDEX(games!$B:$B,ROW()))</f>
        <v>2019</v>
      </c>
      <c r="C817" t="str">
        <f>IF(OR($A817="",INDEX(games!$C:$C,ROW())=""),"",INDEX(games!$C:$C,ROW()))</f>
        <v>Strategy</v>
      </c>
      <c r="D817">
        <f t="shared" si="336"/>
        <v>8</v>
      </c>
      <c r="E817">
        <f t="shared" si="337"/>
        <v>2</v>
      </c>
      <c r="F817">
        <f t="shared" si="338"/>
        <v>1</v>
      </c>
      <c r="G817" t="e">
        <f t="shared" si="339"/>
        <v>#N/A</v>
      </c>
      <c r="H817" t="e">
        <f t="shared" si="340"/>
        <v>#N/A</v>
      </c>
      <c r="I817">
        <f t="shared" si="341"/>
        <v>2019</v>
      </c>
      <c r="J817">
        <f t="shared" si="342"/>
        <v>2.0230000000000001</v>
      </c>
      <c r="K817" t="e">
        <f t="shared" si="343"/>
        <v>#N/A</v>
      </c>
      <c r="L817" t="e">
        <f t="shared" si="344"/>
        <v>#N/A</v>
      </c>
      <c r="M817" t="e">
        <f t="shared" si="345"/>
        <v>#N/A</v>
      </c>
      <c r="N817" t="e">
        <f t="shared" si="346"/>
        <v>#N/A</v>
      </c>
      <c r="O817">
        <f t="shared" si="347"/>
        <v>8.0008169999999996</v>
      </c>
      <c r="P817" t="str">
        <f>IF(OR($A817="",INDEX(games!$H:$H,ROW())=""),"",INDEX(games!$H:$H,ROW()))</f>
        <v/>
      </c>
      <c r="Q817" t="str">
        <f t="shared" si="348"/>
        <v/>
      </c>
      <c r="T817">
        <f t="shared" si="349"/>
        <v>1993</v>
      </c>
      <c r="U817">
        <f t="shared" si="350"/>
        <v>2002</v>
      </c>
      <c r="V817">
        <f t="shared" si="351"/>
        <v>9</v>
      </c>
      <c r="W817" t="str">
        <f>IF(TRIM(INDEX(connections!$A:$A,ROW()))="","",TRIM(INDEX(connections!$A:$A,ROW())))</f>
        <v>Torneko's Great Adventure: Mystery Dungeon</v>
      </c>
      <c r="X817" t="str">
        <f>IF($W817="","",TRIM(INDEX(connections!$B:$B,ROW())))</f>
        <v>Monster Gate</v>
      </c>
      <c r="Y817">
        <f t="shared" si="352"/>
        <v>863</v>
      </c>
      <c r="Z817">
        <f t="shared" si="353"/>
        <v>493</v>
      </c>
      <c r="AA817" t="str">
        <f t="shared" si="354"/>
        <v>Yes</v>
      </c>
      <c r="AB817" t="str">
        <f t="shared" si="355"/>
        <v>Yes</v>
      </c>
      <c r="AC817">
        <f t="shared" si="356"/>
        <v>1</v>
      </c>
      <c r="AD817">
        <f t="shared" si="357"/>
        <v>0</v>
      </c>
      <c r="AE817" t="str">
        <f t="shared" si="358"/>
        <v/>
      </c>
      <c r="AG817">
        <f t="shared" si="359"/>
        <v>3</v>
      </c>
      <c r="AH817" t="str">
        <f t="shared" si="360"/>
        <v/>
      </c>
      <c r="AI817" t="str">
        <f t="shared" si="361"/>
        <v/>
      </c>
      <c r="AJ817" t="str">
        <f t="shared" si="362"/>
        <v/>
      </c>
      <c r="AK817">
        <f t="shared" si="363"/>
        <v>3.0008170000000001</v>
      </c>
      <c r="AL817" t="str">
        <f>IF($A817="","",INDEX(games!$J:$J,ROW())&amp;"")</f>
        <v/>
      </c>
    </row>
    <row r="818" spans="1:38" x14ac:dyDescent="0.25">
      <c r="A818" t="str">
        <f>IF(TRIM(INDEX(games!$A:$A,ROW()))="","",TRIM(INDEX(games!$A:$A,ROW())))</f>
        <v>Tears of Metal</v>
      </c>
      <c r="B818">
        <f>IF(OR($A818="",INDEX(games!$B:$B,ROW())=""),"",INDEX(games!$B:$B,ROW()))</f>
        <v>2026</v>
      </c>
      <c r="C818" t="str">
        <f>IF(OR($A818="",INDEX(games!$C:$C,ROW())=""),"",INDEX(games!$C:$C,ROW()))</f>
        <v>Action</v>
      </c>
      <c r="D818">
        <f t="shared" si="336"/>
        <v>1</v>
      </c>
      <c r="E818">
        <f t="shared" si="337"/>
        <v>1</v>
      </c>
      <c r="F818">
        <f t="shared" si="338"/>
        <v>2</v>
      </c>
      <c r="G818">
        <f t="shared" si="339"/>
        <v>2026</v>
      </c>
      <c r="H818">
        <f t="shared" si="340"/>
        <v>1.046</v>
      </c>
      <c r="I818" t="e">
        <f t="shared" si="341"/>
        <v>#N/A</v>
      </c>
      <c r="J818" t="e">
        <f t="shared" si="342"/>
        <v>#N/A</v>
      </c>
      <c r="K818" t="e">
        <f t="shared" si="343"/>
        <v>#N/A</v>
      </c>
      <c r="L818" t="e">
        <f t="shared" si="344"/>
        <v>#N/A</v>
      </c>
      <c r="M818" t="e">
        <f t="shared" si="345"/>
        <v>#N/A</v>
      </c>
      <c r="N818" t="e">
        <f t="shared" si="346"/>
        <v>#N/A</v>
      </c>
      <c r="O818">
        <f t="shared" si="347"/>
        <v>1.000818</v>
      </c>
      <c r="P818" t="str">
        <f>IF(OR($A818="",INDEX(games!$H:$H,ROW())=""),"",INDEX(games!$H:$H,ROW()))</f>
        <v/>
      </c>
      <c r="Q818" t="str">
        <f t="shared" si="348"/>
        <v/>
      </c>
      <c r="T818">
        <f t="shared" si="349"/>
        <v>2002</v>
      </c>
      <c r="U818">
        <f t="shared" si="350"/>
        <v>2003</v>
      </c>
      <c r="V818">
        <f t="shared" si="351"/>
        <v>1</v>
      </c>
      <c r="W818" t="str">
        <f>IF(TRIM(INDEX(connections!$A:$A,ROW()))="","",TRIM(INDEX(connections!$A:$A,ROW())))</f>
        <v>Monster Gate</v>
      </c>
      <c r="X818" t="str">
        <f>IF($W818="","",TRIM(INDEX(connections!$B:$B,ROW())))</f>
        <v>Monster Gate: Ooinaru Dungeon - Fuuin no Orb</v>
      </c>
      <c r="Y818">
        <f t="shared" si="352"/>
        <v>493</v>
      </c>
      <c r="Z818">
        <f t="shared" si="353"/>
        <v>494</v>
      </c>
      <c r="AA818" t="str">
        <f t="shared" si="354"/>
        <v>Yes</v>
      </c>
      <c r="AB818" t="str">
        <f t="shared" si="355"/>
        <v>Yes</v>
      </c>
      <c r="AC818">
        <f t="shared" si="356"/>
        <v>1</v>
      </c>
      <c r="AD818">
        <f t="shared" si="357"/>
        <v>0</v>
      </c>
      <c r="AE818" t="str">
        <f t="shared" si="358"/>
        <v/>
      </c>
      <c r="AG818">
        <f t="shared" si="359"/>
        <v>1</v>
      </c>
      <c r="AH818" t="str">
        <f t="shared" si="360"/>
        <v/>
      </c>
      <c r="AI818" t="str">
        <f t="shared" si="361"/>
        <v/>
      </c>
      <c r="AJ818" t="str">
        <f t="shared" si="362"/>
        <v/>
      </c>
      <c r="AK818">
        <f t="shared" si="363"/>
        <v>1.000818</v>
      </c>
      <c r="AL818" t="str">
        <f>IF($A818="","",INDEX(games!$J:$J,ROW())&amp;"")</f>
        <v>https://store.steampowered.com/app/1913120/Tears_of_Metal/</v>
      </c>
    </row>
    <row r="819" spans="1:38" x14ac:dyDescent="0.25">
      <c r="A819" t="str">
        <f>IF(TRIM(INDEX(games!$A:$A,ROW()))="","",TRIM(INDEX(games!$A:$A,ROW())))</f>
        <v>Teenage Mutant Ninja Turtles: Splintered Fate</v>
      </c>
      <c r="B819">
        <f>IF(OR($A819="",INDEX(games!$B:$B,ROW())=""),"",INDEX(games!$B:$B,ROW()))</f>
        <v>2024</v>
      </c>
      <c r="C819" t="str">
        <f>IF(OR($A819="",INDEX(games!$C:$C,ROW())=""),"",INDEX(games!$C:$C,ROW()))</f>
        <v>Action</v>
      </c>
      <c r="D819">
        <f t="shared" si="336"/>
        <v>3</v>
      </c>
      <c r="E819">
        <f t="shared" si="337"/>
        <v>1</v>
      </c>
      <c r="F819">
        <f t="shared" si="338"/>
        <v>3</v>
      </c>
      <c r="G819">
        <f t="shared" si="339"/>
        <v>2024</v>
      </c>
      <c r="H819">
        <f t="shared" si="340"/>
        <v>1.069</v>
      </c>
      <c r="I819" t="e">
        <f t="shared" si="341"/>
        <v>#N/A</v>
      </c>
      <c r="J819" t="e">
        <f t="shared" si="342"/>
        <v>#N/A</v>
      </c>
      <c r="K819" t="e">
        <f t="shared" si="343"/>
        <v>#N/A</v>
      </c>
      <c r="L819" t="e">
        <f t="shared" si="344"/>
        <v>#N/A</v>
      </c>
      <c r="M819" t="e">
        <f t="shared" si="345"/>
        <v>#N/A</v>
      </c>
      <c r="N819" t="e">
        <f t="shared" si="346"/>
        <v>#N/A</v>
      </c>
      <c r="O819">
        <f t="shared" si="347"/>
        <v>3.0008189999999999</v>
      </c>
      <c r="P819" t="str">
        <f>IF(OR($A819="",INDEX(games!$H:$H,ROW())=""),"",INDEX(games!$H:$H,ROW()))</f>
        <v>Yes</v>
      </c>
      <c r="Q819">
        <f t="shared" si="348"/>
        <v>3.0008189999999999</v>
      </c>
      <c r="T819">
        <f t="shared" si="349"/>
        <v>1993</v>
      </c>
      <c r="U819">
        <f t="shared" si="350"/>
        <v>2020</v>
      </c>
      <c r="V819">
        <f t="shared" si="351"/>
        <v>27</v>
      </c>
      <c r="W819" t="str">
        <f>IF(TRIM(INDEX(connections!$A:$A,ROW()))="","",TRIM(INDEX(connections!$A:$A,ROW())))</f>
        <v>Torneko's Great Adventure: Mystery Dungeon</v>
      </c>
      <c r="X819" t="str">
        <f>IF($W819="","",TRIM(INDEX(connections!$B:$B,ROW())))</f>
        <v>Monster Girls and the Mysterious Adventure</v>
      </c>
      <c r="Y819">
        <f t="shared" si="352"/>
        <v>863</v>
      </c>
      <c r="Z819">
        <f t="shared" si="353"/>
        <v>495</v>
      </c>
      <c r="AA819" t="str">
        <f t="shared" si="354"/>
        <v>Yes</v>
      </c>
      <c r="AB819" t="str">
        <f t="shared" si="355"/>
        <v/>
      </c>
      <c r="AC819" t="str">
        <f t="shared" si="356"/>
        <v/>
      </c>
      <c r="AD819">
        <f t="shared" si="357"/>
        <v>0</v>
      </c>
      <c r="AE819" t="str">
        <f t="shared" si="358"/>
        <v/>
      </c>
      <c r="AG819">
        <f t="shared" si="359"/>
        <v>3</v>
      </c>
      <c r="AH819" t="str">
        <f t="shared" si="360"/>
        <v>Yes</v>
      </c>
      <c r="AI819">
        <f t="shared" si="361"/>
        <v>3</v>
      </c>
      <c r="AJ819">
        <f t="shared" si="362"/>
        <v>3.0008189999999999</v>
      </c>
      <c r="AK819" t="str">
        <f t="shared" si="363"/>
        <v/>
      </c>
      <c r="AL819" t="str">
        <f>IF($A819="","",INDEX(games!$J:$J,ROW())&amp;"")</f>
        <v>https://store.steampowered.com/app/2996040/Teenage_Mutant_Ninja_Turtles_Splintered_Fate/</v>
      </c>
    </row>
    <row r="820" spans="1:38" x14ac:dyDescent="0.25">
      <c r="A820" t="str">
        <f>IF(TRIM(INDEX(games!$A:$A,ROW()))="","",TRIM(INDEX(games!$A:$A,ROW())))</f>
        <v>Temtem: Swarm</v>
      </c>
      <c r="B820">
        <f>IF(OR($A820="",INDEX(games!$B:$B,ROW())=""),"",INDEX(games!$B:$B,ROW()))</f>
        <v>2024</v>
      </c>
      <c r="C820" t="str">
        <f>IF(OR($A820="",INDEX(games!$C:$C,ROW())=""),"",INDEX(games!$C:$C,ROW()))</f>
        <v>Action</v>
      </c>
      <c r="D820">
        <f t="shared" si="336"/>
        <v>1</v>
      </c>
      <c r="E820">
        <f t="shared" si="337"/>
        <v>1</v>
      </c>
      <c r="F820">
        <f t="shared" si="338"/>
        <v>4</v>
      </c>
      <c r="G820">
        <f t="shared" si="339"/>
        <v>2024</v>
      </c>
      <c r="H820">
        <f t="shared" si="340"/>
        <v>1.0920000000000001</v>
      </c>
      <c r="I820" t="e">
        <f t="shared" si="341"/>
        <v>#N/A</v>
      </c>
      <c r="J820" t="e">
        <f t="shared" si="342"/>
        <v>#N/A</v>
      </c>
      <c r="K820" t="e">
        <f t="shared" si="343"/>
        <v>#N/A</v>
      </c>
      <c r="L820" t="e">
        <f t="shared" si="344"/>
        <v>#N/A</v>
      </c>
      <c r="M820" t="e">
        <f t="shared" si="345"/>
        <v>#N/A</v>
      </c>
      <c r="N820" t="e">
        <f t="shared" si="346"/>
        <v>#N/A</v>
      </c>
      <c r="O820">
        <f t="shared" si="347"/>
        <v>1.00082</v>
      </c>
      <c r="P820" t="str">
        <f>IF(OR($A820="",INDEX(games!$H:$H,ROW())=""),"",INDEX(games!$H:$H,ROW()))</f>
        <v/>
      </c>
      <c r="Q820" t="str">
        <f t="shared" si="348"/>
        <v/>
      </c>
      <c r="T820">
        <f t="shared" si="349"/>
        <v>2020</v>
      </c>
      <c r="U820">
        <f t="shared" si="350"/>
        <v>2022</v>
      </c>
      <c r="V820">
        <f t="shared" si="351"/>
        <v>2</v>
      </c>
      <c r="W820" t="str">
        <f>IF(TRIM(INDEX(connections!$A:$A,ROW()))="","",TRIM(INDEX(connections!$A:$A,ROW())))</f>
        <v>Monster Girls and the Mysterious Adventure</v>
      </c>
      <c r="X820" t="str">
        <f>IF($W820="","",TRIM(INDEX(connections!$B:$B,ROW())))</f>
        <v>Monster Girls and the Mysterious Adventure 2</v>
      </c>
      <c r="Y820">
        <f t="shared" si="352"/>
        <v>495</v>
      </c>
      <c r="Z820">
        <f t="shared" si="353"/>
        <v>496</v>
      </c>
      <c r="AA820" t="str">
        <f t="shared" si="354"/>
        <v/>
      </c>
      <c r="AB820" t="str">
        <f t="shared" si="355"/>
        <v/>
      </c>
      <c r="AC820" t="str">
        <f t="shared" si="356"/>
        <v/>
      </c>
      <c r="AD820">
        <f t="shared" si="357"/>
        <v>0</v>
      </c>
      <c r="AE820" t="str">
        <f t="shared" si="358"/>
        <v/>
      </c>
      <c r="AG820">
        <f t="shared" si="359"/>
        <v>1</v>
      </c>
      <c r="AH820" t="str">
        <f t="shared" si="360"/>
        <v/>
      </c>
      <c r="AI820" t="str">
        <f t="shared" si="361"/>
        <v/>
      </c>
      <c r="AJ820" t="str">
        <f t="shared" si="362"/>
        <v/>
      </c>
      <c r="AK820">
        <f t="shared" si="363"/>
        <v>1.00082</v>
      </c>
      <c r="AL820" t="str">
        <f>IF($A820="","",INDEX(games!$J:$J,ROW())&amp;"")</f>
        <v/>
      </c>
    </row>
    <row r="821" spans="1:38" x14ac:dyDescent="0.25">
      <c r="A821" t="str">
        <f>IF(TRIM(INDEX(games!$A:$A,ROW()))="","",TRIM(INDEX(games!$A:$A,ROW())))</f>
        <v>Terraformers</v>
      </c>
      <c r="B821">
        <f>IF(OR($A821="",INDEX(games!$B:$B,ROW())=""),"",INDEX(games!$B:$B,ROW()))</f>
        <v>2022</v>
      </c>
      <c r="C821" t="str">
        <f>IF(OR($A821="",INDEX(games!$C:$C,ROW())=""),"",INDEX(games!$C:$C,ROW()))</f>
        <v>Strategy</v>
      </c>
      <c r="D821">
        <f t="shared" si="336"/>
        <v>1</v>
      </c>
      <c r="E821">
        <f t="shared" si="337"/>
        <v>2</v>
      </c>
      <c r="F821">
        <f t="shared" si="338"/>
        <v>5</v>
      </c>
      <c r="G821" t="e">
        <f t="shared" si="339"/>
        <v>#N/A</v>
      </c>
      <c r="H821" t="e">
        <f t="shared" si="340"/>
        <v>#N/A</v>
      </c>
      <c r="I821">
        <f t="shared" si="341"/>
        <v>2022</v>
      </c>
      <c r="J821">
        <f t="shared" si="342"/>
        <v>2.1150000000000002</v>
      </c>
      <c r="K821" t="e">
        <f t="shared" si="343"/>
        <v>#N/A</v>
      </c>
      <c r="L821" t="e">
        <f t="shared" si="344"/>
        <v>#N/A</v>
      </c>
      <c r="M821" t="e">
        <f t="shared" si="345"/>
        <v>#N/A</v>
      </c>
      <c r="N821" t="e">
        <f t="shared" si="346"/>
        <v>#N/A</v>
      </c>
      <c r="O821">
        <f t="shared" si="347"/>
        <v>1.000821</v>
      </c>
      <c r="P821" t="str">
        <f>IF(OR($A821="",INDEX(games!$H:$H,ROW())=""),"",INDEX(games!$H:$H,ROW()))</f>
        <v>Yes</v>
      </c>
      <c r="Q821">
        <f t="shared" si="348"/>
        <v>1.000821</v>
      </c>
      <c r="T821">
        <f t="shared" si="349"/>
        <v>2014</v>
      </c>
      <c r="U821">
        <f t="shared" si="350"/>
        <v>2017</v>
      </c>
      <c r="V821">
        <f t="shared" si="351"/>
        <v>3</v>
      </c>
      <c r="W821" t="str">
        <f>IF(TRIM(INDEX(connections!$A:$A,ROW()))="","",TRIM(INDEX(connections!$A:$A,ROW())))</f>
        <v>Dream Quest</v>
      </c>
      <c r="X821" t="str">
        <f>IF($W821="","",TRIM(INDEX(connections!$B:$B,ROW())))</f>
        <v>Monster Slayers</v>
      </c>
      <c r="Y821">
        <f t="shared" si="352"/>
        <v>250</v>
      </c>
      <c r="Z821">
        <f t="shared" si="353"/>
        <v>497</v>
      </c>
      <c r="AA821" t="str">
        <f t="shared" si="354"/>
        <v/>
      </c>
      <c r="AB821" t="str">
        <f t="shared" si="355"/>
        <v>Yes</v>
      </c>
      <c r="AC821" t="str">
        <f t="shared" si="356"/>
        <v/>
      </c>
      <c r="AD821">
        <f t="shared" si="357"/>
        <v>0</v>
      </c>
      <c r="AE821" t="str">
        <f t="shared" si="358"/>
        <v/>
      </c>
      <c r="AG821">
        <f t="shared" si="359"/>
        <v>1</v>
      </c>
      <c r="AH821" t="str">
        <f t="shared" si="360"/>
        <v>Yes</v>
      </c>
      <c r="AI821">
        <f t="shared" si="361"/>
        <v>1</v>
      </c>
      <c r="AJ821">
        <f t="shared" si="362"/>
        <v>1.000821</v>
      </c>
      <c r="AK821" t="str">
        <f t="shared" si="363"/>
        <v/>
      </c>
      <c r="AL821" t="str">
        <f>IF($A821="","",INDEX(games!$J:$J,ROW())&amp;"")</f>
        <v>https://store.steampowered.com/app/1244800/Terraformers/</v>
      </c>
    </row>
    <row r="822" spans="1:38" x14ac:dyDescent="0.25">
      <c r="A822" t="str">
        <f>IF(TRIM(INDEX(games!$A:$A,ROW()))="","",TRIM(INDEX(games!$A:$A,ROW())))</f>
        <v>TerraTech Legion</v>
      </c>
      <c r="B822">
        <f>IF(OR($A822="",INDEX(games!$B:$B,ROW())=""),"",INDEX(games!$B:$B,ROW()))</f>
        <v>2026</v>
      </c>
      <c r="C822" t="str">
        <f>IF(OR($A822="",INDEX(games!$C:$C,ROW())=""),"",INDEX(games!$C:$C,ROW()))</f>
        <v>Action</v>
      </c>
      <c r="D822">
        <f t="shared" si="336"/>
        <v>1</v>
      </c>
      <c r="E822">
        <f t="shared" si="337"/>
        <v>1</v>
      </c>
      <c r="F822">
        <f t="shared" si="338"/>
        <v>6</v>
      </c>
      <c r="G822">
        <f t="shared" si="339"/>
        <v>2026</v>
      </c>
      <c r="H822">
        <f t="shared" si="340"/>
        <v>1.1379999999999999</v>
      </c>
      <c r="I822" t="e">
        <f t="shared" si="341"/>
        <v>#N/A</v>
      </c>
      <c r="J822" t="e">
        <f t="shared" si="342"/>
        <v>#N/A</v>
      </c>
      <c r="K822" t="e">
        <f t="shared" si="343"/>
        <v>#N/A</v>
      </c>
      <c r="L822" t="e">
        <f t="shared" si="344"/>
        <v>#N/A</v>
      </c>
      <c r="M822" t="e">
        <f t="shared" si="345"/>
        <v>#N/A</v>
      </c>
      <c r="N822" t="e">
        <f t="shared" si="346"/>
        <v>#N/A</v>
      </c>
      <c r="O822">
        <f t="shared" si="347"/>
        <v>1.0008220000000001</v>
      </c>
      <c r="P822" t="str">
        <f>IF(OR($A822="",INDEX(games!$H:$H,ROW())=""),"",INDEX(games!$H:$H,ROW()))</f>
        <v/>
      </c>
      <c r="Q822" t="str">
        <f t="shared" si="348"/>
        <v/>
      </c>
      <c r="T822">
        <f t="shared" si="349"/>
        <v>2017</v>
      </c>
      <c r="U822">
        <f t="shared" si="350"/>
        <v>2020</v>
      </c>
      <c r="V822">
        <f t="shared" si="351"/>
        <v>3</v>
      </c>
      <c r="W822" t="str">
        <f>IF(TRIM(INDEX(connections!$A:$A,ROW()))="","",TRIM(INDEX(connections!$A:$A,ROW())))</f>
        <v>Slay the Spire</v>
      </c>
      <c r="X822" t="str">
        <f>IF($W822="","",TRIM(INDEX(connections!$B:$B,ROW())))</f>
        <v>Monster Train</v>
      </c>
      <c r="Y822">
        <f t="shared" si="352"/>
        <v>735</v>
      </c>
      <c r="Z822">
        <f t="shared" si="353"/>
        <v>498</v>
      </c>
      <c r="AA822" t="str">
        <f t="shared" si="354"/>
        <v>Yes</v>
      </c>
      <c r="AB822" t="str">
        <f t="shared" si="355"/>
        <v>Yes</v>
      </c>
      <c r="AC822">
        <f t="shared" si="356"/>
        <v>1</v>
      </c>
      <c r="AD822">
        <f t="shared" si="357"/>
        <v>0</v>
      </c>
      <c r="AE822" t="str">
        <f t="shared" si="358"/>
        <v/>
      </c>
      <c r="AG822">
        <f t="shared" si="359"/>
        <v>1</v>
      </c>
      <c r="AH822" t="str">
        <f t="shared" si="360"/>
        <v/>
      </c>
      <c r="AI822" t="str">
        <f t="shared" si="361"/>
        <v/>
      </c>
      <c r="AJ822" t="str">
        <f t="shared" si="362"/>
        <v/>
      </c>
      <c r="AK822">
        <f t="shared" si="363"/>
        <v>1.0008220000000001</v>
      </c>
      <c r="AL822" t="str">
        <f>IF($A822="","",INDEX(games!$J:$J,ROW())&amp;"")</f>
        <v>https://store.steampowered.com/app/3596700/TerraTech_Legion/</v>
      </c>
    </row>
    <row r="823" spans="1:38" x14ac:dyDescent="0.25">
      <c r="A823" t="str">
        <f>IF(TRIM(INDEX(games!$A:$A,ROW()))="","",TRIM(INDEX(games!$A:$A,ROW())))</f>
        <v>TerRoguelike</v>
      </c>
      <c r="B823">
        <f>IF(OR($A823="",INDEX(games!$B:$B,ROW())=""),"",INDEX(games!$B:$B,ROW()))</f>
        <v>2024</v>
      </c>
      <c r="C823" t="str">
        <f>IF(OR($A823="",INDEX(games!$C:$C,ROW())=""),"",INDEX(games!$C:$C,ROW()))</f>
        <v>Action</v>
      </c>
      <c r="D823">
        <f t="shared" si="336"/>
        <v>1</v>
      </c>
      <c r="E823">
        <f t="shared" si="337"/>
        <v>1</v>
      </c>
      <c r="F823">
        <f t="shared" si="338"/>
        <v>7</v>
      </c>
      <c r="G823">
        <f t="shared" si="339"/>
        <v>2024</v>
      </c>
      <c r="H823">
        <f t="shared" si="340"/>
        <v>1.161</v>
      </c>
      <c r="I823" t="e">
        <f t="shared" si="341"/>
        <v>#N/A</v>
      </c>
      <c r="J823" t="e">
        <f t="shared" si="342"/>
        <v>#N/A</v>
      </c>
      <c r="K823" t="e">
        <f t="shared" si="343"/>
        <v>#N/A</v>
      </c>
      <c r="L823" t="e">
        <f t="shared" si="344"/>
        <v>#N/A</v>
      </c>
      <c r="M823" t="e">
        <f t="shared" si="345"/>
        <v>#N/A</v>
      </c>
      <c r="N823" t="e">
        <f t="shared" si="346"/>
        <v>#N/A</v>
      </c>
      <c r="O823">
        <f t="shared" si="347"/>
        <v>1.000823</v>
      </c>
      <c r="P823" t="str">
        <f>IF(OR($A823="",INDEX(games!$H:$H,ROW())=""),"",INDEX(games!$H:$H,ROW()))</f>
        <v/>
      </c>
      <c r="Q823" t="str">
        <f t="shared" si="348"/>
        <v/>
      </c>
      <c r="T823">
        <f t="shared" si="349"/>
        <v>2023</v>
      </c>
      <c r="U823">
        <f t="shared" si="350"/>
        <v>2025</v>
      </c>
      <c r="V823">
        <f t="shared" si="351"/>
        <v>2</v>
      </c>
      <c r="W823" t="str">
        <f>IF(TRIM(INDEX(connections!$A:$A,ROW()))="","",TRIM(INDEX(connections!$A:$A,ROW())))</f>
        <v>Inkbound</v>
      </c>
      <c r="X823" t="str">
        <f>IF($W823="","",TRIM(INDEX(connections!$B:$B,ROW())))</f>
        <v>Monster Train 2</v>
      </c>
      <c r="Y823">
        <f t="shared" si="352"/>
        <v>404</v>
      </c>
      <c r="Z823">
        <f t="shared" si="353"/>
        <v>499</v>
      </c>
      <c r="AA823" t="str">
        <f t="shared" si="354"/>
        <v>Yes</v>
      </c>
      <c r="AB823" t="str">
        <f t="shared" si="355"/>
        <v/>
      </c>
      <c r="AC823" t="str">
        <f t="shared" si="356"/>
        <v/>
      </c>
      <c r="AD823">
        <f t="shared" si="357"/>
        <v>1</v>
      </c>
      <c r="AE823" t="str">
        <f t="shared" si="358"/>
        <v/>
      </c>
      <c r="AG823">
        <f t="shared" si="359"/>
        <v>1</v>
      </c>
      <c r="AH823" t="str">
        <f t="shared" si="360"/>
        <v/>
      </c>
      <c r="AI823" t="str">
        <f t="shared" si="361"/>
        <v/>
      </c>
      <c r="AJ823" t="str">
        <f t="shared" si="362"/>
        <v/>
      </c>
      <c r="AK823">
        <f t="shared" si="363"/>
        <v>1.000823</v>
      </c>
      <c r="AL823" t="str">
        <f>IF($A823="","",INDEX(games!$J:$J,ROW())&amp;"")</f>
        <v/>
      </c>
    </row>
    <row r="824" spans="1:38" x14ac:dyDescent="0.25">
      <c r="A824" t="str">
        <f>IF(TRIM(INDEX(games!$A:$A,ROW()))="","",TRIM(INDEX(games!$A:$A,ROW())))</f>
        <v>The Bazaar</v>
      </c>
      <c r="B824">
        <f>IF(OR($A824="",INDEX(games!$B:$B,ROW())=""),"",INDEX(games!$B:$B,ROW()))</f>
        <v>2025</v>
      </c>
      <c r="C824" t="str">
        <f>IF(OR($A824="",INDEX(games!$C:$C,ROW())=""),"",INDEX(games!$C:$C,ROW()))</f>
        <v>Strategy</v>
      </c>
      <c r="D824">
        <f t="shared" si="336"/>
        <v>5</v>
      </c>
      <c r="E824">
        <f t="shared" si="337"/>
        <v>2</v>
      </c>
      <c r="F824">
        <f t="shared" si="338"/>
        <v>8</v>
      </c>
      <c r="G824" t="e">
        <f t="shared" si="339"/>
        <v>#N/A</v>
      </c>
      <c r="H824" t="e">
        <f t="shared" si="340"/>
        <v>#N/A</v>
      </c>
      <c r="I824">
        <f t="shared" si="341"/>
        <v>2025</v>
      </c>
      <c r="J824">
        <f t="shared" si="342"/>
        <v>2.1840000000000002</v>
      </c>
      <c r="K824" t="e">
        <f t="shared" si="343"/>
        <v>#N/A</v>
      </c>
      <c r="L824" t="e">
        <f t="shared" si="344"/>
        <v>#N/A</v>
      </c>
      <c r="M824" t="e">
        <f t="shared" si="345"/>
        <v>#N/A</v>
      </c>
      <c r="N824" t="e">
        <f t="shared" si="346"/>
        <v>#N/A</v>
      </c>
      <c r="O824">
        <f t="shared" si="347"/>
        <v>5.0008239999999997</v>
      </c>
      <c r="P824" t="str">
        <f>IF(OR($A824="",INDEX(games!$H:$H,ROW())=""),"",INDEX(games!$H:$H,ROW()))</f>
        <v/>
      </c>
      <c r="Q824" t="str">
        <f t="shared" si="348"/>
        <v/>
      </c>
      <c r="T824">
        <f t="shared" si="349"/>
        <v>2020</v>
      </c>
      <c r="U824">
        <f t="shared" si="350"/>
        <v>2025</v>
      </c>
      <c r="V824">
        <f t="shared" si="351"/>
        <v>5</v>
      </c>
      <c r="W824" t="str">
        <f>IF(TRIM(INDEX(connections!$A:$A,ROW()))="","",TRIM(INDEX(connections!$A:$A,ROW())))</f>
        <v>Monster Train</v>
      </c>
      <c r="X824" t="str">
        <f>IF($W824="","",TRIM(INDEX(connections!$B:$B,ROW())))</f>
        <v>Monster Train 2</v>
      </c>
      <c r="Y824">
        <f t="shared" si="352"/>
        <v>498</v>
      </c>
      <c r="Z824">
        <f t="shared" si="353"/>
        <v>499</v>
      </c>
      <c r="AA824" t="str">
        <f t="shared" si="354"/>
        <v>Yes</v>
      </c>
      <c r="AB824" t="str">
        <f t="shared" si="355"/>
        <v/>
      </c>
      <c r="AC824" t="str">
        <f t="shared" si="356"/>
        <v/>
      </c>
      <c r="AD824">
        <f t="shared" si="357"/>
        <v>0</v>
      </c>
      <c r="AE824" t="str">
        <f t="shared" si="358"/>
        <v/>
      </c>
      <c r="AG824">
        <f t="shared" si="359"/>
        <v>2</v>
      </c>
      <c r="AH824" t="str">
        <f t="shared" si="360"/>
        <v/>
      </c>
      <c r="AI824" t="str">
        <f t="shared" si="361"/>
        <v/>
      </c>
      <c r="AJ824" t="str">
        <f t="shared" si="362"/>
        <v/>
      </c>
      <c r="AK824">
        <f t="shared" si="363"/>
        <v>2.0008240000000002</v>
      </c>
      <c r="AL824" t="str">
        <f>IF($A824="","",INDEX(games!$J:$J,ROW())&amp;"")</f>
        <v/>
      </c>
    </row>
    <row r="825" spans="1:38" x14ac:dyDescent="0.25">
      <c r="A825" t="str">
        <f>IF(TRIM(INDEX(games!$A:$A,ROW()))="","",TRIM(INDEX(games!$A:$A,ROW())))</f>
        <v>The Binding of Isaac</v>
      </c>
      <c r="B825">
        <f>IF(OR($A825="",INDEX(games!$B:$B,ROW())=""),"",INDEX(games!$B:$B,ROW()))</f>
        <v>2011</v>
      </c>
      <c r="C825" t="str">
        <f>IF(OR($A825="",INDEX(games!$C:$C,ROW())=""),"",INDEX(games!$C:$C,ROW()))</f>
        <v>Action</v>
      </c>
      <c r="D825">
        <f t="shared" si="336"/>
        <v>80</v>
      </c>
      <c r="E825">
        <f t="shared" si="337"/>
        <v>1</v>
      </c>
      <c r="F825">
        <f t="shared" si="338"/>
        <v>9</v>
      </c>
      <c r="G825">
        <f t="shared" si="339"/>
        <v>2011</v>
      </c>
      <c r="H825">
        <f t="shared" si="340"/>
        <v>1.2070000000000001</v>
      </c>
      <c r="I825" t="e">
        <f t="shared" si="341"/>
        <v>#N/A</v>
      </c>
      <c r="J825" t="e">
        <f t="shared" si="342"/>
        <v>#N/A</v>
      </c>
      <c r="K825" t="e">
        <f t="shared" si="343"/>
        <v>#N/A</v>
      </c>
      <c r="L825" t="e">
        <f t="shared" si="344"/>
        <v>#N/A</v>
      </c>
      <c r="M825" t="e">
        <f t="shared" si="345"/>
        <v>#N/A</v>
      </c>
      <c r="N825" t="e">
        <f t="shared" si="346"/>
        <v>#N/A</v>
      </c>
      <c r="O825">
        <f t="shared" si="347"/>
        <v>80.000825000000006</v>
      </c>
      <c r="P825" t="str">
        <f>IF(OR($A825="",INDEX(games!$H:$H,ROW())=""),"",INDEX(games!$H:$H,ROW()))</f>
        <v>Yes</v>
      </c>
      <c r="Q825">
        <f t="shared" si="348"/>
        <v>80.000825000000006</v>
      </c>
      <c r="T825">
        <f t="shared" si="349"/>
        <v>2022</v>
      </c>
      <c r="U825">
        <f t="shared" si="350"/>
        <v>2025</v>
      </c>
      <c r="V825">
        <f t="shared" si="351"/>
        <v>3</v>
      </c>
      <c r="W825" t="str">
        <f>IF(TRIM(INDEX(connections!$A:$A,ROW()))="","",TRIM(INDEX(connections!$A:$A,ROW())))</f>
        <v>Dome Keeper</v>
      </c>
      <c r="X825" t="str">
        <f>IF($W825="","",TRIM(INDEX(connections!$B:$B,ROW())))</f>
        <v>Monsters are Coming!</v>
      </c>
      <c r="Y825">
        <f t="shared" si="352"/>
        <v>236</v>
      </c>
      <c r="Z825">
        <f t="shared" si="353"/>
        <v>500</v>
      </c>
      <c r="AA825" t="str">
        <f t="shared" si="354"/>
        <v>Yes</v>
      </c>
      <c r="AB825" t="str">
        <f t="shared" si="355"/>
        <v>Yes</v>
      </c>
      <c r="AC825">
        <f t="shared" si="356"/>
        <v>1</v>
      </c>
      <c r="AD825">
        <f t="shared" si="357"/>
        <v>1</v>
      </c>
      <c r="AE825" t="str">
        <f t="shared" si="358"/>
        <v/>
      </c>
      <c r="AG825">
        <f t="shared" si="359"/>
        <v>59</v>
      </c>
      <c r="AH825" t="str">
        <f t="shared" si="360"/>
        <v>Yes</v>
      </c>
      <c r="AI825">
        <f t="shared" si="361"/>
        <v>59</v>
      </c>
      <c r="AJ825">
        <f t="shared" si="362"/>
        <v>59.000824999999999</v>
      </c>
      <c r="AK825" t="str">
        <f t="shared" si="363"/>
        <v/>
      </c>
      <c r="AL825" t="str">
        <f>IF($A825="","",INDEX(games!$J:$J,ROW())&amp;"")</f>
        <v>https://store.steampowered.com/app/113200/The_Binding_of_Isaac/</v>
      </c>
    </row>
    <row r="826" spans="1:38" x14ac:dyDescent="0.25">
      <c r="A826" t="str">
        <f>IF(TRIM(INDEX(games!$A:$A,ROW()))="","",TRIM(INDEX(games!$A:$A,ROW())))</f>
        <v>The Binding of Isaac: Rebirth</v>
      </c>
      <c r="B826">
        <f>IF(OR($A826="",INDEX(games!$B:$B,ROW())=""),"",INDEX(games!$B:$B,ROW()))</f>
        <v>2014</v>
      </c>
      <c r="C826" t="str">
        <f>IF(OR($A826="",INDEX(games!$C:$C,ROW())=""),"",INDEX(games!$C:$C,ROW()))</f>
        <v>Action</v>
      </c>
      <c r="D826">
        <f t="shared" si="336"/>
        <v>2</v>
      </c>
      <c r="E826">
        <f t="shared" si="337"/>
        <v>1</v>
      </c>
      <c r="F826">
        <f t="shared" si="338"/>
        <v>10</v>
      </c>
      <c r="G826">
        <f t="shared" si="339"/>
        <v>2014</v>
      </c>
      <c r="H826">
        <f t="shared" si="340"/>
        <v>1.23</v>
      </c>
      <c r="I826" t="e">
        <f t="shared" si="341"/>
        <v>#N/A</v>
      </c>
      <c r="J826" t="e">
        <f t="shared" si="342"/>
        <v>#N/A</v>
      </c>
      <c r="K826" t="e">
        <f t="shared" si="343"/>
        <v>#N/A</v>
      </c>
      <c r="L826" t="e">
        <f t="shared" si="344"/>
        <v>#N/A</v>
      </c>
      <c r="M826" t="e">
        <f t="shared" si="345"/>
        <v>#N/A</v>
      </c>
      <c r="N826" t="e">
        <f t="shared" si="346"/>
        <v>#N/A</v>
      </c>
      <c r="O826">
        <f t="shared" si="347"/>
        <v>2.000826</v>
      </c>
      <c r="P826" t="str">
        <f>IF(OR($A826="",INDEX(games!$H:$H,ROW())=""),"",INDEX(games!$H:$H,ROW()))</f>
        <v>Yes</v>
      </c>
      <c r="Q826">
        <f t="shared" si="348"/>
        <v>2.000826</v>
      </c>
      <c r="T826">
        <f t="shared" si="349"/>
        <v>2021</v>
      </c>
      <c r="U826">
        <f t="shared" si="350"/>
        <v>2025</v>
      </c>
      <c r="V826">
        <f t="shared" si="351"/>
        <v>4</v>
      </c>
      <c r="W826" t="str">
        <f>IF(TRIM(INDEX(connections!$A:$A,ROW()))="","",TRIM(INDEX(connections!$A:$A,ROW())))</f>
        <v>Vampire Survivors</v>
      </c>
      <c r="X826" t="str">
        <f>IF($W826="","",TRIM(INDEX(connections!$B:$B,ROW())))</f>
        <v>Monsters are Coming!</v>
      </c>
      <c r="Y826">
        <f t="shared" si="352"/>
        <v>898</v>
      </c>
      <c r="Z826">
        <f t="shared" si="353"/>
        <v>500</v>
      </c>
      <c r="AA826" t="str">
        <f t="shared" si="354"/>
        <v>Yes</v>
      </c>
      <c r="AB826" t="str">
        <f t="shared" si="355"/>
        <v>Yes</v>
      </c>
      <c r="AC826">
        <f t="shared" si="356"/>
        <v>1</v>
      </c>
      <c r="AD826">
        <f t="shared" si="357"/>
        <v>0</v>
      </c>
      <c r="AE826" t="str">
        <f t="shared" si="358"/>
        <v/>
      </c>
      <c r="AG826">
        <f t="shared" si="359"/>
        <v>2</v>
      </c>
      <c r="AH826" t="str">
        <f t="shared" si="360"/>
        <v>Yes</v>
      </c>
      <c r="AI826">
        <f t="shared" si="361"/>
        <v>2</v>
      </c>
      <c r="AJ826">
        <f t="shared" si="362"/>
        <v>2.000826</v>
      </c>
      <c r="AK826" t="str">
        <f t="shared" si="363"/>
        <v/>
      </c>
      <c r="AL826" t="str">
        <f>IF($A826="","",INDEX(games!$J:$J,ROW())&amp;"")</f>
        <v>https://store.steampowered.com/app/250900/The_Binding_of_Isaac_Rebirth/</v>
      </c>
    </row>
    <row r="827" spans="1:38" x14ac:dyDescent="0.25">
      <c r="A827" t="str">
        <f>IF(TRIM(INDEX(games!$A:$A,ROW()))="","",TRIM(INDEX(games!$A:$A,ROW())))</f>
        <v>The Doors of Trithius</v>
      </c>
      <c r="B827">
        <f>IF(OR($A827="",INDEX(games!$B:$B,ROW())=""),"",INDEX(games!$B:$B,ROW()))</f>
        <v>2021</v>
      </c>
      <c r="C827" t="str">
        <f>IF(OR($A827="",INDEX(games!$C:$C,ROW())=""),"",INDEX(games!$C:$C,ROW()))</f>
        <v>Traditional</v>
      </c>
      <c r="D827">
        <f t="shared" si="336"/>
        <v>3</v>
      </c>
      <c r="E827">
        <f t="shared" si="337"/>
        <v>4</v>
      </c>
      <c r="F827">
        <f t="shared" si="338"/>
        <v>11</v>
      </c>
      <c r="G827" t="e">
        <f t="shared" si="339"/>
        <v>#N/A</v>
      </c>
      <c r="H827" t="e">
        <f t="shared" si="340"/>
        <v>#N/A</v>
      </c>
      <c r="I827" t="e">
        <f t="shared" si="341"/>
        <v>#N/A</v>
      </c>
      <c r="J827" t="e">
        <f t="shared" si="342"/>
        <v>#N/A</v>
      </c>
      <c r="K827" t="e">
        <f t="shared" si="343"/>
        <v>#N/A</v>
      </c>
      <c r="L827" t="e">
        <f t="shared" si="344"/>
        <v>#N/A</v>
      </c>
      <c r="M827">
        <f t="shared" si="345"/>
        <v>2021</v>
      </c>
      <c r="N827">
        <f t="shared" si="346"/>
        <v>4.2530000000000001</v>
      </c>
      <c r="O827">
        <f t="shared" si="347"/>
        <v>3.0008270000000001</v>
      </c>
      <c r="P827" t="str">
        <f>IF(OR($A827="",INDEX(games!$H:$H,ROW())=""),"",INDEX(games!$H:$H,ROW()))</f>
        <v/>
      </c>
      <c r="Q827" t="str">
        <f t="shared" si="348"/>
        <v/>
      </c>
      <c r="T827">
        <f t="shared" si="349"/>
        <v>2012</v>
      </c>
      <c r="U827">
        <f t="shared" si="350"/>
        <v>2015</v>
      </c>
      <c r="V827">
        <f t="shared" si="351"/>
        <v>3</v>
      </c>
      <c r="W827" t="str">
        <f>IF(TRIM(INDEX(connections!$A:$A,ROW()))="","",TRIM(INDEX(connections!$A:$A,ROW())))</f>
        <v>FTL</v>
      </c>
      <c r="X827" t="str">
        <f>IF($W827="","",TRIM(INDEX(connections!$B:$B,ROW())))</f>
        <v>Monstrum</v>
      </c>
      <c r="Y827">
        <f t="shared" si="352"/>
        <v>311</v>
      </c>
      <c r="Z827">
        <f t="shared" si="353"/>
        <v>501</v>
      </c>
      <c r="AA827" t="str">
        <f t="shared" si="354"/>
        <v>Yes</v>
      </c>
      <c r="AB827" t="str">
        <f t="shared" si="355"/>
        <v>Yes</v>
      </c>
      <c r="AC827">
        <f t="shared" si="356"/>
        <v>1</v>
      </c>
      <c r="AD827">
        <f t="shared" si="357"/>
        <v>1</v>
      </c>
      <c r="AE827" t="str">
        <f t="shared" si="358"/>
        <v/>
      </c>
      <c r="AG827">
        <f t="shared" si="359"/>
        <v>2</v>
      </c>
      <c r="AH827" t="str">
        <f t="shared" si="360"/>
        <v/>
      </c>
      <c r="AI827" t="str">
        <f t="shared" si="361"/>
        <v/>
      </c>
      <c r="AJ827" t="str">
        <f t="shared" si="362"/>
        <v/>
      </c>
      <c r="AK827">
        <f t="shared" si="363"/>
        <v>2.0008270000000001</v>
      </c>
      <c r="AL827" t="str">
        <f>IF($A827="","",INDEX(games!$J:$J,ROW())&amp;"")</f>
        <v/>
      </c>
    </row>
    <row r="828" spans="1:38" x14ac:dyDescent="0.25">
      <c r="A828" t="str">
        <f>IF(TRIM(INDEX(games!$A:$A,ROW()))="","",TRIM(INDEX(games!$A:$A,ROW())))</f>
        <v>The Dungeon RPG</v>
      </c>
      <c r="B828">
        <f>IF(OR($A828="",INDEX(games!$B:$B,ROW())=""),"",INDEX(games!$B:$B,ROW()))</f>
        <v>2000</v>
      </c>
      <c r="C828" t="str">
        <f>IF(OR($A828="",INDEX(games!$C:$C,ROW())=""),"",INDEX(games!$C:$C,ROW()))</f>
        <v>Traditional</v>
      </c>
      <c r="D828">
        <f t="shared" si="336"/>
        <v>4</v>
      </c>
      <c r="E828">
        <f t="shared" si="337"/>
        <v>4</v>
      </c>
      <c r="F828">
        <f t="shared" si="338"/>
        <v>12</v>
      </c>
      <c r="G828" t="e">
        <f t="shared" si="339"/>
        <v>#N/A</v>
      </c>
      <c r="H828" t="e">
        <f t="shared" si="340"/>
        <v>#N/A</v>
      </c>
      <c r="I828" t="e">
        <f t="shared" si="341"/>
        <v>#N/A</v>
      </c>
      <c r="J828" t="e">
        <f t="shared" si="342"/>
        <v>#N/A</v>
      </c>
      <c r="K828" t="e">
        <f t="shared" si="343"/>
        <v>#N/A</v>
      </c>
      <c r="L828" t="e">
        <f t="shared" si="344"/>
        <v>#N/A</v>
      </c>
      <c r="M828">
        <f t="shared" si="345"/>
        <v>2000</v>
      </c>
      <c r="N828">
        <f t="shared" si="346"/>
        <v>4.2759999999999998</v>
      </c>
      <c r="O828">
        <f t="shared" si="347"/>
        <v>4.0008280000000003</v>
      </c>
      <c r="P828" t="str">
        <f>IF(OR($A828="",INDEX(games!$H:$H,ROW())=""),"",INDEX(games!$H:$H,ROW()))</f>
        <v>Yes</v>
      </c>
      <c r="Q828">
        <f t="shared" si="348"/>
        <v>4.0008280000000003</v>
      </c>
      <c r="T828">
        <f t="shared" si="349"/>
        <v>2008</v>
      </c>
      <c r="U828">
        <f t="shared" si="350"/>
        <v>2015</v>
      </c>
      <c r="V828">
        <f t="shared" si="351"/>
        <v>7</v>
      </c>
      <c r="W828" t="str">
        <f>IF(TRIM(INDEX(connections!$A:$A,ROW()))="","",TRIM(INDEX(connections!$A:$A,ROW())))</f>
        <v>Spelunky Classic</v>
      </c>
      <c r="X828" t="str">
        <f>IF($W828="","",TRIM(INDEX(connections!$B:$B,ROW())))</f>
        <v>Monstrum</v>
      </c>
      <c r="Y828">
        <f t="shared" si="352"/>
        <v>763</v>
      </c>
      <c r="Z828">
        <f t="shared" si="353"/>
        <v>501</v>
      </c>
      <c r="AA828" t="str">
        <f t="shared" si="354"/>
        <v>Yes</v>
      </c>
      <c r="AB828" t="str">
        <f t="shared" si="355"/>
        <v>Yes</v>
      </c>
      <c r="AC828">
        <f t="shared" si="356"/>
        <v>1</v>
      </c>
      <c r="AD828">
        <f t="shared" si="357"/>
        <v>0</v>
      </c>
      <c r="AE828" t="str">
        <f t="shared" si="358"/>
        <v/>
      </c>
      <c r="AG828">
        <f t="shared" si="359"/>
        <v>4</v>
      </c>
      <c r="AH828" t="str">
        <f t="shared" si="360"/>
        <v>Yes</v>
      </c>
      <c r="AI828">
        <f t="shared" si="361"/>
        <v>4</v>
      </c>
      <c r="AJ828">
        <f t="shared" si="362"/>
        <v>4.0008280000000003</v>
      </c>
      <c r="AK828" t="str">
        <f t="shared" si="363"/>
        <v/>
      </c>
      <c r="AL828" t="str">
        <f>IF($A828="","",INDEX(games!$J:$J,ROW())&amp;"")</f>
        <v/>
      </c>
    </row>
    <row r="829" spans="1:38" x14ac:dyDescent="0.25">
      <c r="A829" t="str">
        <f>IF(TRIM(INDEX(games!$A:$A,ROW()))="","",TRIM(INDEX(games!$A:$A,ROW())))</f>
        <v>The Fable: Manga Build Roguelike</v>
      </c>
      <c r="B829">
        <f>IF(OR($A829="",INDEX(games!$B:$B,ROW())=""),"",INDEX(games!$B:$B,ROW()))</f>
        <v>2025</v>
      </c>
      <c r="C829" t="str">
        <f>IF(OR($A829="",INDEX(games!$C:$C,ROW())=""),"",INDEX(games!$C:$C,ROW()))</f>
        <v>Deckbuilder</v>
      </c>
      <c r="D829">
        <f t="shared" si="336"/>
        <v>0</v>
      </c>
      <c r="E829">
        <f t="shared" si="337"/>
        <v>3</v>
      </c>
      <c r="F829">
        <f t="shared" si="338"/>
        <v>13</v>
      </c>
      <c r="G829" t="e">
        <f t="shared" si="339"/>
        <v>#N/A</v>
      </c>
      <c r="H829" t="e">
        <f t="shared" si="340"/>
        <v>#N/A</v>
      </c>
      <c r="I829" t="e">
        <f t="shared" si="341"/>
        <v>#N/A</v>
      </c>
      <c r="J829" t="e">
        <f t="shared" si="342"/>
        <v>#N/A</v>
      </c>
      <c r="K829">
        <f t="shared" si="343"/>
        <v>2025</v>
      </c>
      <c r="L829">
        <f t="shared" si="344"/>
        <v>3.2989999999999999</v>
      </c>
      <c r="M829" t="e">
        <f t="shared" si="345"/>
        <v>#N/A</v>
      </c>
      <c r="N829" t="e">
        <f t="shared" si="346"/>
        <v>#N/A</v>
      </c>
      <c r="O829">
        <f t="shared" si="347"/>
        <v>8.2899999999999998E-4</v>
      </c>
      <c r="P829" t="str">
        <f>IF(OR($A829="",INDEX(games!$H:$H,ROW())=""),"",INDEX(games!$H:$H,ROW()))</f>
        <v/>
      </c>
      <c r="Q829" t="str">
        <f t="shared" si="348"/>
        <v/>
      </c>
      <c r="T829">
        <f t="shared" si="349"/>
        <v>2011</v>
      </c>
      <c r="U829">
        <f t="shared" si="350"/>
        <v>2015</v>
      </c>
      <c r="V829">
        <f t="shared" si="351"/>
        <v>4</v>
      </c>
      <c r="W829" t="str">
        <f>IF(TRIM(INDEX(connections!$A:$A,ROW()))="","",TRIM(INDEX(connections!$A:$A,ROW())))</f>
        <v>The Binding of Isaac</v>
      </c>
      <c r="X829" t="str">
        <f>IF($W829="","",TRIM(INDEX(connections!$B:$B,ROW())))</f>
        <v>Monstrum</v>
      </c>
      <c r="Y829">
        <f t="shared" si="352"/>
        <v>824</v>
      </c>
      <c r="Z829">
        <f t="shared" si="353"/>
        <v>501</v>
      </c>
      <c r="AA829" t="str">
        <f t="shared" si="354"/>
        <v>Yes</v>
      </c>
      <c r="AB829" t="str">
        <f t="shared" si="355"/>
        <v>Yes</v>
      </c>
      <c r="AC829">
        <f t="shared" si="356"/>
        <v>1</v>
      </c>
      <c r="AD829">
        <f t="shared" si="357"/>
        <v>0</v>
      </c>
      <c r="AE829" t="str">
        <f t="shared" si="358"/>
        <v/>
      </c>
      <c r="AG829">
        <f t="shared" si="359"/>
        <v>0</v>
      </c>
      <c r="AH829" t="str">
        <f t="shared" si="360"/>
        <v/>
      </c>
      <c r="AI829" t="str">
        <f t="shared" si="361"/>
        <v/>
      </c>
      <c r="AJ829" t="str">
        <f t="shared" si="362"/>
        <v/>
      </c>
      <c r="AK829" t="str">
        <f t="shared" si="363"/>
        <v/>
      </c>
      <c r="AL829" t="str">
        <f>IF($A829="","",INDEX(games!$J:$J,ROW())&amp;"")</f>
        <v/>
      </c>
    </row>
    <row r="830" spans="1:38" x14ac:dyDescent="0.25">
      <c r="A830" t="str">
        <f>IF(TRIM(INDEX(games!$A:$A,ROW()))="","",TRIM(INDEX(games!$A:$A,ROW())))</f>
        <v>The Flame in the Flood</v>
      </c>
      <c r="B830">
        <f>IF(OR($A830="",INDEX(games!$B:$B,ROW())=""),"",INDEX(games!$B:$B,ROW()))</f>
        <v>2016</v>
      </c>
      <c r="C830" t="str">
        <f>IF(OR($A830="",INDEX(games!$C:$C,ROW())=""),"",INDEX(games!$C:$C,ROW()))</f>
        <v>Action</v>
      </c>
      <c r="D830">
        <f t="shared" si="336"/>
        <v>1</v>
      </c>
      <c r="E830">
        <f t="shared" si="337"/>
        <v>1</v>
      </c>
      <c r="F830">
        <f t="shared" si="338"/>
        <v>14</v>
      </c>
      <c r="G830">
        <f t="shared" si="339"/>
        <v>2016</v>
      </c>
      <c r="H830">
        <f t="shared" si="340"/>
        <v>1.3220000000000001</v>
      </c>
      <c r="I830" t="e">
        <f t="shared" si="341"/>
        <v>#N/A</v>
      </c>
      <c r="J830" t="e">
        <f t="shared" si="342"/>
        <v>#N/A</v>
      </c>
      <c r="K830" t="e">
        <f t="shared" si="343"/>
        <v>#N/A</v>
      </c>
      <c r="L830" t="e">
        <f t="shared" si="344"/>
        <v>#N/A</v>
      </c>
      <c r="M830" t="e">
        <f t="shared" si="345"/>
        <v>#N/A</v>
      </c>
      <c r="N830" t="e">
        <f t="shared" si="346"/>
        <v>#N/A</v>
      </c>
      <c r="O830">
        <f t="shared" si="347"/>
        <v>1.0008300000000001</v>
      </c>
      <c r="P830" t="str">
        <f>IF(OR($A830="",INDEX(games!$H:$H,ROW())=""),"",INDEX(games!$H:$H,ROW()))</f>
        <v>Yes</v>
      </c>
      <c r="Q830">
        <f t="shared" si="348"/>
        <v>1.0008300000000001</v>
      </c>
      <c r="T830">
        <f t="shared" si="349"/>
        <v>2025</v>
      </c>
      <c r="U830">
        <f t="shared" si="350"/>
        <v>2026</v>
      </c>
      <c r="V830">
        <f t="shared" si="351"/>
        <v>1</v>
      </c>
      <c r="W830" t="str">
        <f>IF(TRIM(INDEX(connections!$A:$A,ROW()))="","",TRIM(INDEX(connections!$A:$A,ROW())))</f>
        <v>Aethermancer</v>
      </c>
      <c r="X830" t="str">
        <f>IF($W830="","",TRIM(INDEX(connections!$B:$B,ROW())))</f>
        <v>Montabi</v>
      </c>
      <c r="Y830">
        <f t="shared" si="352"/>
        <v>20</v>
      </c>
      <c r="Z830">
        <f t="shared" si="353"/>
        <v>502</v>
      </c>
      <c r="AA830" t="str">
        <f t="shared" si="354"/>
        <v>Yes</v>
      </c>
      <c r="AB830" t="str">
        <f t="shared" si="355"/>
        <v/>
      </c>
      <c r="AC830" t="str">
        <f t="shared" si="356"/>
        <v/>
      </c>
      <c r="AD830">
        <f t="shared" si="357"/>
        <v>1</v>
      </c>
      <c r="AE830" t="str">
        <f t="shared" si="358"/>
        <v/>
      </c>
      <c r="AG830">
        <f t="shared" si="359"/>
        <v>1</v>
      </c>
      <c r="AH830" t="str">
        <f t="shared" si="360"/>
        <v>Yes</v>
      </c>
      <c r="AI830">
        <f t="shared" si="361"/>
        <v>1</v>
      </c>
      <c r="AJ830">
        <f t="shared" si="362"/>
        <v>1.0008300000000001</v>
      </c>
      <c r="AK830" t="str">
        <f t="shared" si="363"/>
        <v/>
      </c>
      <c r="AL830" t="str">
        <f>IF($A830="","",INDEX(games!$J:$J,ROW())&amp;"")</f>
        <v>https://store.steampowered.com/app/318600/The_Flame_in_the_Flood/</v>
      </c>
    </row>
    <row r="831" spans="1:38" x14ac:dyDescent="0.25">
      <c r="A831" t="str">
        <f>IF(TRIM(INDEX(games!$A:$A,ROW()))="","",TRIM(INDEX(games!$A:$A,ROW())))</f>
        <v>The Ground Gives Way</v>
      </c>
      <c r="B831">
        <f>IF(OR($A831="",INDEX(games!$B:$B,ROW())=""),"",INDEX(games!$B:$B,ROW()))</f>
        <v>2014</v>
      </c>
      <c r="C831" t="str">
        <f>IF(OR($A831="",INDEX(games!$C:$C,ROW())=""),"",INDEX(games!$C:$C,ROW()))</f>
        <v>Traditional</v>
      </c>
      <c r="D831">
        <f t="shared" si="336"/>
        <v>4</v>
      </c>
      <c r="E831">
        <f t="shared" si="337"/>
        <v>4</v>
      </c>
      <c r="F831">
        <f t="shared" si="338"/>
        <v>15</v>
      </c>
      <c r="G831" t="e">
        <f t="shared" si="339"/>
        <v>#N/A</v>
      </c>
      <c r="H831" t="e">
        <f t="shared" si="340"/>
        <v>#N/A</v>
      </c>
      <c r="I831" t="e">
        <f t="shared" si="341"/>
        <v>#N/A</v>
      </c>
      <c r="J831" t="e">
        <f t="shared" si="342"/>
        <v>#N/A</v>
      </c>
      <c r="K831" t="e">
        <f t="shared" si="343"/>
        <v>#N/A</v>
      </c>
      <c r="L831" t="e">
        <f t="shared" si="344"/>
        <v>#N/A</v>
      </c>
      <c r="M831">
        <f t="shared" si="345"/>
        <v>2014</v>
      </c>
      <c r="N831">
        <f t="shared" si="346"/>
        <v>4.3449999999999998</v>
      </c>
      <c r="O831">
        <f t="shared" si="347"/>
        <v>4.0008309999999998</v>
      </c>
      <c r="P831" t="str">
        <f>IF(OR($A831="",INDEX(games!$H:$H,ROW())=""),"",INDEX(games!$H:$H,ROW()))</f>
        <v>Yes</v>
      </c>
      <c r="Q831">
        <f t="shared" si="348"/>
        <v>4.0008309999999998</v>
      </c>
      <c r="T831">
        <f t="shared" si="349"/>
        <v>2024</v>
      </c>
      <c r="U831">
        <f t="shared" si="350"/>
        <v>2026</v>
      </c>
      <c r="V831">
        <f t="shared" si="351"/>
        <v>2</v>
      </c>
      <c r="W831" t="str">
        <f>IF(TRIM(INDEX(connections!$A:$A,ROW()))="","",TRIM(INDEX(connections!$A:$A,ROW())))</f>
        <v>PokéRogue</v>
      </c>
      <c r="X831" t="str">
        <f>IF($W831="","",TRIM(INDEX(connections!$B:$B,ROW())))</f>
        <v>Montabi</v>
      </c>
      <c r="Y831">
        <f t="shared" si="352"/>
        <v>609</v>
      </c>
      <c r="Z831">
        <f t="shared" si="353"/>
        <v>502</v>
      </c>
      <c r="AA831" t="str">
        <f t="shared" si="354"/>
        <v/>
      </c>
      <c r="AB831" t="str">
        <f t="shared" si="355"/>
        <v/>
      </c>
      <c r="AC831" t="str">
        <f t="shared" si="356"/>
        <v/>
      </c>
      <c r="AD831">
        <f t="shared" si="357"/>
        <v>1</v>
      </c>
      <c r="AE831" t="str">
        <f t="shared" si="358"/>
        <v/>
      </c>
      <c r="AG831">
        <f t="shared" si="359"/>
        <v>4</v>
      </c>
      <c r="AH831" t="str">
        <f t="shared" si="360"/>
        <v>Yes</v>
      </c>
      <c r="AI831">
        <f t="shared" si="361"/>
        <v>4</v>
      </c>
      <c r="AJ831">
        <f t="shared" si="362"/>
        <v>4.0008309999999998</v>
      </c>
      <c r="AK831" t="str">
        <f t="shared" si="363"/>
        <v/>
      </c>
      <c r="AL831" t="str">
        <f>IF($A831="","",INDEX(games!$J:$J,ROW())&amp;"")</f>
        <v/>
      </c>
    </row>
    <row r="832" spans="1:38" x14ac:dyDescent="0.25">
      <c r="A832" t="str">
        <f>IF(TRIM(INDEX(games!$A:$A,ROW()))="","",TRIM(INDEX(games!$A:$A,ROW())))</f>
        <v>The Guided Fate Paradox</v>
      </c>
      <c r="B832">
        <f>IF(OR($A832="",INDEX(games!$B:$B,ROW())=""),"",INDEX(games!$B:$B,ROW()))</f>
        <v>2013</v>
      </c>
      <c r="C832" t="str">
        <f>IF(OR($A832="",INDEX(games!$C:$C,ROW())=""),"",INDEX(games!$C:$C,ROW()))</f>
        <v>Traditional</v>
      </c>
      <c r="D832">
        <f t="shared" si="336"/>
        <v>1</v>
      </c>
      <c r="E832">
        <f t="shared" si="337"/>
        <v>4</v>
      </c>
      <c r="F832">
        <f t="shared" si="338"/>
        <v>16</v>
      </c>
      <c r="G832" t="e">
        <f t="shared" si="339"/>
        <v>#N/A</v>
      </c>
      <c r="H832" t="e">
        <f t="shared" si="340"/>
        <v>#N/A</v>
      </c>
      <c r="I832" t="e">
        <f t="shared" si="341"/>
        <v>#N/A</v>
      </c>
      <c r="J832" t="e">
        <f t="shared" si="342"/>
        <v>#N/A</v>
      </c>
      <c r="K832" t="e">
        <f t="shared" si="343"/>
        <v>#N/A</v>
      </c>
      <c r="L832" t="e">
        <f t="shared" si="344"/>
        <v>#N/A</v>
      </c>
      <c r="M832">
        <f t="shared" si="345"/>
        <v>2013</v>
      </c>
      <c r="N832">
        <f t="shared" si="346"/>
        <v>4.3680000000000003</v>
      </c>
      <c r="O832">
        <f t="shared" si="347"/>
        <v>1.0008319999999999</v>
      </c>
      <c r="P832" t="str">
        <f>IF(OR($A832="",INDEX(games!$H:$H,ROW())=""),"",INDEX(games!$H:$H,ROW()))</f>
        <v/>
      </c>
      <c r="Q832" t="str">
        <f t="shared" si="348"/>
        <v/>
      </c>
      <c r="T832">
        <f t="shared" si="349"/>
        <v>2017</v>
      </c>
      <c r="U832">
        <f t="shared" si="350"/>
        <v>2026</v>
      </c>
      <c r="V832">
        <f t="shared" si="351"/>
        <v>9</v>
      </c>
      <c r="W832" t="str">
        <f>IF(TRIM(INDEX(connections!$A:$A,ROW()))="","",TRIM(INDEX(connections!$A:$A,ROW())))</f>
        <v>Slay the Spire</v>
      </c>
      <c r="X832" t="str">
        <f>IF($W832="","",TRIM(INDEX(connections!$B:$B,ROW())))</f>
        <v>Montabi</v>
      </c>
      <c r="Y832">
        <f t="shared" si="352"/>
        <v>735</v>
      </c>
      <c r="Z832">
        <f t="shared" si="353"/>
        <v>502</v>
      </c>
      <c r="AA832" t="str">
        <f t="shared" si="354"/>
        <v>Yes</v>
      </c>
      <c r="AB832" t="str">
        <f t="shared" si="355"/>
        <v/>
      </c>
      <c r="AC832" t="str">
        <f t="shared" si="356"/>
        <v/>
      </c>
      <c r="AD832">
        <f t="shared" si="357"/>
        <v>0</v>
      </c>
      <c r="AE832" t="str">
        <f t="shared" si="358"/>
        <v/>
      </c>
      <c r="AG832">
        <f t="shared" si="359"/>
        <v>1</v>
      </c>
      <c r="AH832" t="str">
        <f t="shared" si="360"/>
        <v/>
      </c>
      <c r="AI832" t="str">
        <f t="shared" si="361"/>
        <v/>
      </c>
      <c r="AJ832" t="str">
        <f t="shared" si="362"/>
        <v/>
      </c>
      <c r="AK832">
        <f t="shared" si="363"/>
        <v>1.0008319999999999</v>
      </c>
      <c r="AL832" t="str">
        <f>IF($A832="","",INDEX(games!$J:$J,ROW())&amp;"")</f>
        <v/>
      </c>
    </row>
    <row r="833" spans="1:38" x14ac:dyDescent="0.25">
      <c r="A833" t="str">
        <f>IF(TRIM(INDEX(games!$A:$A,ROW()))="","",TRIM(INDEX(games!$A:$A,ROW())))</f>
        <v>The King is Watching</v>
      </c>
      <c r="B833">
        <f>IF(OR($A833="",INDEX(games!$B:$B,ROW())=""),"",INDEX(games!$B:$B,ROW()))</f>
        <v>2025</v>
      </c>
      <c r="C833" t="str">
        <f>IF(OR($A833="",INDEX(games!$C:$C,ROW())=""),"",INDEX(games!$C:$C,ROW()))</f>
        <v>Strategy</v>
      </c>
      <c r="D833">
        <f t="shared" si="336"/>
        <v>0</v>
      </c>
      <c r="E833">
        <f t="shared" si="337"/>
        <v>2</v>
      </c>
      <c r="F833">
        <f t="shared" si="338"/>
        <v>17</v>
      </c>
      <c r="G833" t="e">
        <f t="shared" si="339"/>
        <v>#N/A</v>
      </c>
      <c r="H833" t="e">
        <f t="shared" si="340"/>
        <v>#N/A</v>
      </c>
      <c r="I833">
        <f t="shared" si="341"/>
        <v>2025</v>
      </c>
      <c r="J833">
        <f t="shared" si="342"/>
        <v>2.391</v>
      </c>
      <c r="K833" t="e">
        <f t="shared" si="343"/>
        <v>#N/A</v>
      </c>
      <c r="L833" t="e">
        <f t="shared" si="344"/>
        <v>#N/A</v>
      </c>
      <c r="M833" t="e">
        <f t="shared" si="345"/>
        <v>#N/A</v>
      </c>
      <c r="N833" t="e">
        <f t="shared" si="346"/>
        <v>#N/A</v>
      </c>
      <c r="O833">
        <f t="shared" si="347"/>
        <v>8.3299999999999997E-4</v>
      </c>
      <c r="P833" t="str">
        <f>IF(OR($A833="",INDEX(games!$H:$H,ROW())=""),"",INDEX(games!$H:$H,ROW()))</f>
        <v>Yes</v>
      </c>
      <c r="Q833">
        <f t="shared" si="348"/>
        <v>8.3299999999999997E-4</v>
      </c>
      <c r="T833">
        <f t="shared" si="349"/>
        <v>2022</v>
      </c>
      <c r="U833">
        <f t="shared" si="350"/>
        <v>2024</v>
      </c>
      <c r="V833">
        <f t="shared" si="351"/>
        <v>2</v>
      </c>
      <c r="W833" t="str">
        <f>IF(TRIM(INDEX(connections!$A:$A,ROW()))="","",TRIM(INDEX(connections!$A:$A,ROW())))</f>
        <v>Backpack Hero</v>
      </c>
      <c r="X833" t="str">
        <f>IF($W833="","",TRIM(INDEX(connections!$B:$B,ROW())))</f>
        <v>Moon Watch</v>
      </c>
      <c r="Y833">
        <f t="shared" si="352"/>
        <v>53</v>
      </c>
      <c r="Z833">
        <f t="shared" si="353"/>
        <v>504</v>
      </c>
      <c r="AA833" t="str">
        <f t="shared" si="354"/>
        <v>Yes</v>
      </c>
      <c r="AB833" t="str">
        <f t="shared" si="355"/>
        <v/>
      </c>
      <c r="AC833" t="str">
        <f t="shared" si="356"/>
        <v/>
      </c>
      <c r="AD833">
        <f t="shared" si="357"/>
        <v>1</v>
      </c>
      <c r="AE833" t="str">
        <f t="shared" si="358"/>
        <v/>
      </c>
      <c r="AG833">
        <f t="shared" si="359"/>
        <v>0</v>
      </c>
      <c r="AH833" t="str">
        <f t="shared" si="360"/>
        <v/>
      </c>
      <c r="AI833" t="str">
        <f t="shared" si="361"/>
        <v/>
      </c>
      <c r="AJ833" t="str">
        <f t="shared" si="362"/>
        <v/>
      </c>
      <c r="AK833" t="str">
        <f t="shared" si="363"/>
        <v/>
      </c>
      <c r="AL833" t="str">
        <f>IF($A833="","",INDEX(games!$J:$J,ROW())&amp;"")</f>
        <v>https://store.steampowered.com/app/2753900/The_King_is_Watching/</v>
      </c>
    </row>
    <row r="834" spans="1:38" x14ac:dyDescent="0.25">
      <c r="A834" t="str">
        <f>IF(TRIM(INDEX(games!$A:$A,ROW()))="","",TRIM(INDEX(games!$A:$A,ROW())))</f>
        <v>The Land Beneath Us</v>
      </c>
      <c r="B834">
        <f>IF(OR($A834="",INDEX(games!$B:$B,ROW())=""),"",INDEX(games!$B:$B,ROW()))</f>
        <v>2024</v>
      </c>
      <c r="C834" t="str">
        <f>IF(OR($A834="",INDEX(games!$C:$C,ROW())=""),"",INDEX(games!$C:$C,ROW()))</f>
        <v>Action</v>
      </c>
      <c r="D834">
        <f t="shared" ref="D834:D897" si="364">IF($A834="","",COUNTIF($W$2:$W$2500,$A834)+COUNTIF($X$2:$X$2500,$A834))</f>
        <v>1</v>
      </c>
      <c r="E834">
        <f t="shared" ref="E834:E897" si="365">IF($A834="","",IFERROR(MATCH($C834,$R$2:$R$5,0),0))</f>
        <v>1</v>
      </c>
      <c r="F834">
        <f t="shared" ref="F834:F897" si="366">IF($A834="","",MOD(ROW(),34))</f>
        <v>18</v>
      </c>
      <c r="G834">
        <f t="shared" ref="G834:G897" si="367">IF($A834="",NA(),IF($C834="Action",$B834,NA()))</f>
        <v>2024</v>
      </c>
      <c r="H834">
        <f t="shared" ref="H834:H897" si="368">IF($A834="",NA(),IF($C834="Action",1+$F834*0.023,NA()))</f>
        <v>1.4139999999999999</v>
      </c>
      <c r="I834" t="e">
        <f t="shared" ref="I834:I897" si="369">IF($A834="",NA(),IF($C834="Strategy",$B834,NA()))</f>
        <v>#N/A</v>
      </c>
      <c r="J834" t="e">
        <f t="shared" ref="J834:J897" si="370">IF($A834="",NA(),IF($C834="Strategy",2+$F834*0.023,NA()))</f>
        <v>#N/A</v>
      </c>
      <c r="K834" t="e">
        <f t="shared" ref="K834:K897" si="371">IF($A834="",NA(),IF($C834="Deckbuilder",$B834,NA()))</f>
        <v>#N/A</v>
      </c>
      <c r="L834" t="e">
        <f t="shared" ref="L834:L897" si="372">IF($A834="",NA(),IF($C834="Deckbuilder",3+$F834*0.023,NA()))</f>
        <v>#N/A</v>
      </c>
      <c r="M834" t="e">
        <f t="shared" ref="M834:M897" si="373">IF($A834="",NA(),IF($C834="Traditional",$B834,NA()))</f>
        <v>#N/A</v>
      </c>
      <c r="N834" t="e">
        <f t="shared" ref="N834:N897" si="374">IF($A834="",NA(),IF($C834="Traditional",4+$F834*0.023,NA()))</f>
        <v>#N/A</v>
      </c>
      <c r="O834">
        <f t="shared" ref="O834:O897" si="375">IF($A834="","",$D834+ROW()/1000000)</f>
        <v>1.000834</v>
      </c>
      <c r="P834" t="str">
        <f>IF(OR($A834="",INDEX(games!$H:$H,ROW())=""),"",INDEX(games!$H:$H,ROW()))</f>
        <v>Yes</v>
      </c>
      <c r="Q834">
        <f t="shared" ref="Q834:Q897" si="376">IF(OR($A834="",$P834&lt;&gt;"Yes"),"",$D834+ROW()/1000000)</f>
        <v>1.000834</v>
      </c>
      <c r="T834">
        <f t="shared" ref="T834:T897" si="377">IF($Y834="","",INDEX($B$2:$B$1500,$Y834))</f>
        <v>2013</v>
      </c>
      <c r="U834">
        <f t="shared" ref="U834:U897" si="378">IF($Z834="","",INDEX($B$2:$B$1500,$Z834))</f>
        <v>2018</v>
      </c>
      <c r="V834">
        <f t="shared" ref="V834:V897" si="379">IF(OR($T834="",$U834=""),"",$U834-$T834)</f>
        <v>5</v>
      </c>
      <c r="W834" t="str">
        <f>IF(TRIM(INDEX(connections!$A:$A,ROW()))="","",TRIM(INDEX(connections!$A:$A,ROW())))</f>
        <v>Rogue Legacy</v>
      </c>
      <c r="X834" t="str">
        <f>IF($W834="","",TRIM(INDEX(connections!$B:$B,ROW())))</f>
        <v>Moonlighter</v>
      </c>
      <c r="Y834">
        <f t="shared" ref="Y834:Y897" si="380">IF($W834="","",IFERROR(MATCH($W834,$A$2:$A$1500,0),""))</f>
        <v>667</v>
      </c>
      <c r="Z834">
        <f t="shared" ref="Z834:Z897" si="381">IF($X834="","",IFERROR(MATCH($X834,$A$2:$A$1500,0),""))</f>
        <v>505</v>
      </c>
      <c r="AA834" t="str">
        <f t="shared" ref="AA834:AA897" si="382">IF($Y834="","",INDEX($P$2:$P$1500,$Y834))</f>
        <v>Yes</v>
      </c>
      <c r="AB834" t="str">
        <f t="shared" ref="AB834:AB897" si="383">IF($Z834="","",INDEX($P$2:$P$1500,$Z834))</f>
        <v>Yes</v>
      </c>
      <c r="AC834">
        <f t="shared" ref="AC834:AC897" si="384">IF(AND($AA834="Yes",$AB834="Yes"),1,"")</f>
        <v>1</v>
      </c>
      <c r="AD834">
        <f t="shared" ref="AD834:AD897" si="385">IF(OR($Y834="",$Z834=""),"",IF(INDEX($C$2:$C$1500,$Y834)=INDEX($C$2:$C$1500,$Z834),0,1))</f>
        <v>0</v>
      </c>
      <c r="AE834" t="str">
        <f t="shared" ref="AE834:AE897" si="386">IF($AC834&lt;&gt;1,"",IF(AND(INDEX($AG$2:$AG$1500,$Y834)=1,INDEX($AG$2:$AG$1500,$Z834)=1),1,""))</f>
        <v/>
      </c>
      <c r="AG834">
        <f t="shared" ref="AG834:AG897" si="387">IF($A834="","",COUNTIFS($W$2:$W$2500,$A834,$AB$2:$AB$2500,"Yes")+COUNTIFS($X$2:$X$2500,$A834,$AA$2:$AA$2500,"Yes"))</f>
        <v>1</v>
      </c>
      <c r="AH834" t="str">
        <f t="shared" ref="AH834:AH897" si="388">IF(OR($P834&lt;&gt;"Yes",N($AG834)=0),"",IF(AND($AG834=1,COUNTIFS($W$2:$W$2500,$A834,$AE$2:$AE$2500,1)+COUNTIFS($X$2:$X$2500,$A834,$AE$2:$AE$2500,1)&gt;0),"","Yes"))</f>
        <v>Yes</v>
      </c>
      <c r="AI834">
        <f t="shared" ref="AI834:AI897" si="389">IF($AH834="Yes",$AG834,"")</f>
        <v>1</v>
      </c>
      <c r="AJ834">
        <f t="shared" ref="AJ834:AJ897" si="390">IF($AI834="","",$AI834+ROW()/1000000)</f>
        <v>1.000834</v>
      </c>
      <c r="AK834" t="str">
        <f t="shared" ref="AK834:AK897" si="391">IF(OR($A834="",$P834="Yes",N($AG834)=0),"",$AG834+ROW()/1000000)</f>
        <v/>
      </c>
      <c r="AL834" t="str">
        <f>IF($A834="","",INDEX(games!$J:$J,ROW())&amp;"")</f>
        <v>https://store.steampowered.com/app/2131010/The_Land_Beneath_Us/</v>
      </c>
    </row>
    <row r="835" spans="1:38" x14ac:dyDescent="0.25">
      <c r="A835" t="str">
        <f>IF(TRIM(INDEX(games!$A:$A,ROW()))="","",TRIM(INDEX(games!$A:$A,ROW())))</f>
        <v>The Last Flame</v>
      </c>
      <c r="B835">
        <f>IF(OR($A835="",INDEX(games!$B:$B,ROW())=""),"",INDEX(games!$B:$B,ROW()))</f>
        <v>2024</v>
      </c>
      <c r="C835" t="str">
        <f>IF(OR($A835="",INDEX(games!$C:$C,ROW())=""),"",INDEX(games!$C:$C,ROW()))</f>
        <v>Strategy</v>
      </c>
      <c r="D835">
        <f t="shared" si="364"/>
        <v>2</v>
      </c>
      <c r="E835">
        <f t="shared" si="365"/>
        <v>2</v>
      </c>
      <c r="F835">
        <f t="shared" si="366"/>
        <v>19</v>
      </c>
      <c r="G835" t="e">
        <f t="shared" si="367"/>
        <v>#N/A</v>
      </c>
      <c r="H835" t="e">
        <f t="shared" si="368"/>
        <v>#N/A</v>
      </c>
      <c r="I835">
        <f t="shared" si="369"/>
        <v>2024</v>
      </c>
      <c r="J835">
        <f t="shared" si="370"/>
        <v>2.4369999999999998</v>
      </c>
      <c r="K835" t="e">
        <f t="shared" si="371"/>
        <v>#N/A</v>
      </c>
      <c r="L835" t="e">
        <f t="shared" si="372"/>
        <v>#N/A</v>
      </c>
      <c r="M835" t="e">
        <f t="shared" si="373"/>
        <v>#N/A</v>
      </c>
      <c r="N835" t="e">
        <f t="shared" si="374"/>
        <v>#N/A</v>
      </c>
      <c r="O835">
        <f t="shared" si="375"/>
        <v>2.0008349999999999</v>
      </c>
      <c r="P835" t="str">
        <f>IF(OR($A835="",INDEX(games!$H:$H,ROW())=""),"",INDEX(games!$H:$H,ROW()))</f>
        <v/>
      </c>
      <c r="Q835" t="str">
        <f t="shared" si="376"/>
        <v/>
      </c>
      <c r="T835">
        <f t="shared" si="377"/>
        <v>2011</v>
      </c>
      <c r="U835">
        <f t="shared" si="378"/>
        <v>2018</v>
      </c>
      <c r="V835">
        <f t="shared" si="379"/>
        <v>7</v>
      </c>
      <c r="W835" t="str">
        <f>IF(TRIM(INDEX(connections!$A:$A,ROW()))="","",TRIM(INDEX(connections!$A:$A,ROW())))</f>
        <v>The Binding of Isaac</v>
      </c>
      <c r="X835" t="str">
        <f>IF($W835="","",TRIM(INDEX(connections!$B:$B,ROW())))</f>
        <v>Moonlighter</v>
      </c>
      <c r="Y835">
        <f t="shared" si="380"/>
        <v>824</v>
      </c>
      <c r="Z835">
        <f t="shared" si="381"/>
        <v>505</v>
      </c>
      <c r="AA835" t="str">
        <f t="shared" si="382"/>
        <v>Yes</v>
      </c>
      <c r="AB835" t="str">
        <f t="shared" si="383"/>
        <v>Yes</v>
      </c>
      <c r="AC835">
        <f t="shared" si="384"/>
        <v>1</v>
      </c>
      <c r="AD835">
        <f t="shared" si="385"/>
        <v>0</v>
      </c>
      <c r="AE835" t="str">
        <f t="shared" si="386"/>
        <v/>
      </c>
      <c r="AG835">
        <f t="shared" si="387"/>
        <v>2</v>
      </c>
      <c r="AH835" t="str">
        <f t="shared" si="388"/>
        <v/>
      </c>
      <c r="AI835" t="str">
        <f t="shared" si="389"/>
        <v/>
      </c>
      <c r="AJ835" t="str">
        <f t="shared" si="390"/>
        <v/>
      </c>
      <c r="AK835">
        <f t="shared" si="391"/>
        <v>2.0008349999999999</v>
      </c>
      <c r="AL835" t="str">
        <f>IF($A835="","",INDEX(games!$J:$J,ROW())&amp;"")</f>
        <v/>
      </c>
    </row>
    <row r="836" spans="1:38" x14ac:dyDescent="0.25">
      <c r="A836" t="str">
        <f>IF(TRIM(INDEX(games!$A:$A,ROW()))="","",TRIM(INDEX(games!$A:$A,ROW())))</f>
        <v>The Last Game</v>
      </c>
      <c r="B836">
        <f>IF(OR($A836="",INDEX(games!$B:$B,ROW())=""),"",INDEX(games!$B:$B,ROW()))</f>
        <v>2023</v>
      </c>
      <c r="C836" t="str">
        <f>IF(OR($A836="",INDEX(games!$C:$C,ROW())=""),"",INDEX(games!$C:$C,ROW()))</f>
        <v>Action</v>
      </c>
      <c r="D836">
        <f t="shared" si="364"/>
        <v>2</v>
      </c>
      <c r="E836">
        <f t="shared" si="365"/>
        <v>1</v>
      </c>
      <c r="F836">
        <f t="shared" si="366"/>
        <v>20</v>
      </c>
      <c r="G836">
        <f t="shared" si="367"/>
        <v>2023</v>
      </c>
      <c r="H836">
        <f t="shared" si="368"/>
        <v>1.46</v>
      </c>
      <c r="I836" t="e">
        <f t="shared" si="369"/>
        <v>#N/A</v>
      </c>
      <c r="J836" t="e">
        <f t="shared" si="370"/>
        <v>#N/A</v>
      </c>
      <c r="K836" t="e">
        <f t="shared" si="371"/>
        <v>#N/A</v>
      </c>
      <c r="L836" t="e">
        <f t="shared" si="372"/>
        <v>#N/A</v>
      </c>
      <c r="M836" t="e">
        <f t="shared" si="373"/>
        <v>#N/A</v>
      </c>
      <c r="N836" t="e">
        <f t="shared" si="374"/>
        <v>#N/A</v>
      </c>
      <c r="O836">
        <f t="shared" si="375"/>
        <v>2.0008360000000001</v>
      </c>
      <c r="P836" t="str">
        <f>IF(OR($A836="",INDEX(games!$H:$H,ROW())=""),"",INDEX(games!$H:$H,ROW()))</f>
        <v>Yes</v>
      </c>
      <c r="Q836">
        <f t="shared" si="376"/>
        <v>2.0008360000000001</v>
      </c>
      <c r="T836">
        <f t="shared" si="377"/>
        <v>2018</v>
      </c>
      <c r="U836">
        <f t="shared" si="378"/>
        <v>2025</v>
      </c>
      <c r="V836">
        <f t="shared" si="379"/>
        <v>7</v>
      </c>
      <c r="W836" t="str">
        <f>IF(TRIM(INDEX(connections!$A:$A,ROW()))="","",TRIM(INDEX(connections!$A:$A,ROW())))</f>
        <v>Moonlighter</v>
      </c>
      <c r="X836" t="str">
        <f>IF($W836="","",TRIM(INDEX(connections!$B:$B,ROW())))</f>
        <v>Moonlighter 2: The Endless Vault</v>
      </c>
      <c r="Y836">
        <f t="shared" si="380"/>
        <v>505</v>
      </c>
      <c r="Z836">
        <f t="shared" si="381"/>
        <v>506</v>
      </c>
      <c r="AA836" t="str">
        <f t="shared" si="382"/>
        <v>Yes</v>
      </c>
      <c r="AB836" t="str">
        <f t="shared" si="383"/>
        <v/>
      </c>
      <c r="AC836" t="str">
        <f t="shared" si="384"/>
        <v/>
      </c>
      <c r="AD836">
        <f t="shared" si="385"/>
        <v>0</v>
      </c>
      <c r="AE836" t="str">
        <f t="shared" si="386"/>
        <v/>
      </c>
      <c r="AG836">
        <f t="shared" si="387"/>
        <v>2</v>
      </c>
      <c r="AH836" t="str">
        <f t="shared" si="388"/>
        <v>Yes</v>
      </c>
      <c r="AI836">
        <f t="shared" si="389"/>
        <v>2</v>
      </c>
      <c r="AJ836">
        <f t="shared" si="390"/>
        <v>2.0008360000000001</v>
      </c>
      <c r="AK836" t="str">
        <f t="shared" si="391"/>
        <v/>
      </c>
      <c r="AL836" t="str">
        <f>IF($A836="","",INDEX(games!$J:$J,ROW())&amp;"")</f>
        <v>https://store.steampowered.com/app/2563800/The_Last_Game/</v>
      </c>
    </row>
    <row r="837" spans="1:38" x14ac:dyDescent="0.25">
      <c r="A837" t="str">
        <f>IF(TRIM(INDEX(games!$A:$A,ROW()))="","",TRIM(INDEX(games!$A:$A,ROW())))</f>
        <v>The Last Spell</v>
      </c>
      <c r="B837">
        <f>IF(OR($A837="",INDEX(games!$B:$B,ROW())=""),"",INDEX(games!$B:$B,ROW()))</f>
        <v>2021</v>
      </c>
      <c r="C837" t="str">
        <f>IF(OR($A837="",INDEX(games!$C:$C,ROW())=""),"",INDEX(games!$C:$C,ROW()))</f>
        <v>Strategy</v>
      </c>
      <c r="D837">
        <f t="shared" si="364"/>
        <v>4</v>
      </c>
      <c r="E837">
        <f t="shared" si="365"/>
        <v>2</v>
      </c>
      <c r="F837">
        <f t="shared" si="366"/>
        <v>21</v>
      </c>
      <c r="G837" t="e">
        <f t="shared" si="367"/>
        <v>#N/A</v>
      </c>
      <c r="H837" t="e">
        <f t="shared" si="368"/>
        <v>#N/A</v>
      </c>
      <c r="I837">
        <f t="shared" si="369"/>
        <v>2021</v>
      </c>
      <c r="J837">
        <f t="shared" si="370"/>
        <v>2.4830000000000001</v>
      </c>
      <c r="K837" t="e">
        <f t="shared" si="371"/>
        <v>#N/A</v>
      </c>
      <c r="L837" t="e">
        <f t="shared" si="372"/>
        <v>#N/A</v>
      </c>
      <c r="M837" t="e">
        <f t="shared" si="373"/>
        <v>#N/A</v>
      </c>
      <c r="N837" t="e">
        <f t="shared" si="374"/>
        <v>#N/A</v>
      </c>
      <c r="O837">
        <f t="shared" si="375"/>
        <v>4.0008369999999998</v>
      </c>
      <c r="P837" t="str">
        <f>IF(OR($A837="",INDEX(games!$H:$H,ROW())=""),"",INDEX(games!$H:$H,ROW()))</f>
        <v>Yes</v>
      </c>
      <c r="Q837">
        <f t="shared" si="376"/>
        <v>4.0008369999999998</v>
      </c>
      <c r="T837">
        <f t="shared" si="377"/>
        <v>2019</v>
      </c>
      <c r="U837">
        <f t="shared" si="378"/>
        <v>2025</v>
      </c>
      <c r="V837">
        <f t="shared" si="379"/>
        <v>6</v>
      </c>
      <c r="W837" t="str">
        <f>IF(TRIM(INDEX(connections!$A:$A,ROW()))="","",TRIM(INDEX(connections!$A:$A,ROW())))</f>
        <v>Hades</v>
      </c>
      <c r="X837" t="str">
        <f>IF($W837="","",TRIM(INDEX(connections!$B:$B,ROW())))</f>
        <v>Moonlighter 2: The Endless Vault</v>
      </c>
      <c r="Y837">
        <f t="shared" si="380"/>
        <v>359</v>
      </c>
      <c r="Z837">
        <f t="shared" si="381"/>
        <v>506</v>
      </c>
      <c r="AA837" t="str">
        <f t="shared" si="382"/>
        <v>Yes</v>
      </c>
      <c r="AB837" t="str">
        <f t="shared" si="383"/>
        <v/>
      </c>
      <c r="AC837" t="str">
        <f t="shared" si="384"/>
        <v/>
      </c>
      <c r="AD837">
        <f t="shared" si="385"/>
        <v>0</v>
      </c>
      <c r="AE837" t="str">
        <f t="shared" si="386"/>
        <v/>
      </c>
      <c r="AG837">
        <f t="shared" si="387"/>
        <v>3</v>
      </c>
      <c r="AH837" t="str">
        <f t="shared" si="388"/>
        <v>Yes</v>
      </c>
      <c r="AI837">
        <f t="shared" si="389"/>
        <v>3</v>
      </c>
      <c r="AJ837">
        <f t="shared" si="390"/>
        <v>3.0008370000000002</v>
      </c>
      <c r="AK837" t="str">
        <f t="shared" si="391"/>
        <v/>
      </c>
      <c r="AL837" t="str">
        <f>IF($A837="","",INDEX(games!$J:$J,ROW())&amp;"")</f>
        <v>https://store.steampowered.com/app/1105670/The_Last_Spell/</v>
      </c>
    </row>
    <row r="838" spans="1:38" x14ac:dyDescent="0.25">
      <c r="A838" t="str">
        <f>IF(TRIM(INDEX(games!$A:$A,ROW()))="","",TRIM(INDEX(games!$A:$A,ROW())))</f>
        <v>The Legend of Bum-Bo</v>
      </c>
      <c r="B838">
        <f>IF(OR($A838="",INDEX(games!$B:$B,ROW())=""),"",INDEX(games!$B:$B,ROW()))</f>
        <v>2019</v>
      </c>
      <c r="C838" t="str">
        <f>IF(OR($A838="",INDEX(games!$C:$C,ROW())=""),"",INDEX(games!$C:$C,ROW()))</f>
        <v>Strategy</v>
      </c>
      <c r="D838">
        <f t="shared" si="364"/>
        <v>3</v>
      </c>
      <c r="E838">
        <f t="shared" si="365"/>
        <v>2</v>
      </c>
      <c r="F838">
        <f t="shared" si="366"/>
        <v>22</v>
      </c>
      <c r="G838" t="e">
        <f t="shared" si="367"/>
        <v>#N/A</v>
      </c>
      <c r="H838" t="e">
        <f t="shared" si="368"/>
        <v>#N/A</v>
      </c>
      <c r="I838">
        <f t="shared" si="369"/>
        <v>2019</v>
      </c>
      <c r="J838">
        <f t="shared" si="370"/>
        <v>2.5060000000000002</v>
      </c>
      <c r="K838" t="e">
        <f t="shared" si="371"/>
        <v>#N/A</v>
      </c>
      <c r="L838" t="e">
        <f t="shared" si="372"/>
        <v>#N/A</v>
      </c>
      <c r="M838" t="e">
        <f t="shared" si="373"/>
        <v>#N/A</v>
      </c>
      <c r="N838" t="e">
        <f t="shared" si="374"/>
        <v>#N/A</v>
      </c>
      <c r="O838">
        <f t="shared" si="375"/>
        <v>3.0008379999999999</v>
      </c>
      <c r="P838" t="str">
        <f>IF(OR($A838="",INDEX(games!$H:$H,ROW())=""),"",INDEX(games!$H:$H,ROW()))</f>
        <v>Yes</v>
      </c>
      <c r="Q838">
        <f t="shared" si="376"/>
        <v>3.0008379999999999</v>
      </c>
      <c r="T838">
        <f t="shared" si="377"/>
        <v>1994</v>
      </c>
      <c r="U838">
        <f t="shared" si="378"/>
        <v>2023</v>
      </c>
      <c r="V838">
        <f t="shared" si="379"/>
        <v>29</v>
      </c>
      <c r="W838" t="str">
        <f>IF(TRIM(INDEX(connections!$A:$A,ROW()))="","",TRIM(INDEX(connections!$A:$A,ROW())))</f>
        <v>Ancient Domains of Mystery</v>
      </c>
      <c r="X838" t="str">
        <f>IF($W838="","",TRIM(INDEX(connections!$B:$B,ROW())))</f>
        <v>Moonring</v>
      </c>
      <c r="Y838">
        <f t="shared" si="380"/>
        <v>24</v>
      </c>
      <c r="Z838">
        <f t="shared" si="381"/>
        <v>507</v>
      </c>
      <c r="AA838" t="str">
        <f t="shared" si="382"/>
        <v>Yes</v>
      </c>
      <c r="AB838" t="str">
        <f t="shared" si="383"/>
        <v>Yes</v>
      </c>
      <c r="AC838">
        <f t="shared" si="384"/>
        <v>1</v>
      </c>
      <c r="AD838">
        <f t="shared" si="385"/>
        <v>0</v>
      </c>
      <c r="AE838" t="str">
        <f t="shared" si="386"/>
        <v/>
      </c>
      <c r="AG838">
        <f t="shared" si="387"/>
        <v>2</v>
      </c>
      <c r="AH838" t="str">
        <f t="shared" si="388"/>
        <v>Yes</v>
      </c>
      <c r="AI838">
        <f t="shared" si="389"/>
        <v>2</v>
      </c>
      <c r="AJ838">
        <f t="shared" si="390"/>
        <v>2.0008379999999999</v>
      </c>
      <c r="AK838" t="str">
        <f t="shared" si="391"/>
        <v/>
      </c>
      <c r="AL838" t="str">
        <f>IF($A838="","",INDEX(games!$J:$J,ROW())&amp;"")</f>
        <v>https://store.steampowered.com/app/1148650/The_Legend_of_BumBo/</v>
      </c>
    </row>
    <row r="839" spans="1:38" x14ac:dyDescent="0.25">
      <c r="A839" t="str">
        <f>IF(TRIM(INDEX(games!$A:$A,ROW()))="","",TRIM(INDEX(games!$A:$A,ROW())))</f>
        <v>The Loopler</v>
      </c>
      <c r="B839">
        <f>IF(OR($A839="",INDEX(games!$B:$B,ROW())=""),"",INDEX(games!$B:$B,ROW()))</f>
        <v>2026</v>
      </c>
      <c r="C839" t="str">
        <f>IF(OR($A839="",INDEX(games!$C:$C,ROW())=""),"",INDEX(games!$C:$C,ROW()))</f>
        <v>Deckbuilder</v>
      </c>
      <c r="D839">
        <f t="shared" si="364"/>
        <v>1</v>
      </c>
      <c r="E839">
        <f t="shared" si="365"/>
        <v>3</v>
      </c>
      <c r="F839">
        <f t="shared" si="366"/>
        <v>23</v>
      </c>
      <c r="G839" t="e">
        <f t="shared" si="367"/>
        <v>#N/A</v>
      </c>
      <c r="H839" t="e">
        <f t="shared" si="368"/>
        <v>#N/A</v>
      </c>
      <c r="I839" t="e">
        <f t="shared" si="369"/>
        <v>#N/A</v>
      </c>
      <c r="J839" t="e">
        <f t="shared" si="370"/>
        <v>#N/A</v>
      </c>
      <c r="K839">
        <f t="shared" si="371"/>
        <v>2026</v>
      </c>
      <c r="L839">
        <f t="shared" si="372"/>
        <v>3.5289999999999999</v>
      </c>
      <c r="M839" t="e">
        <f t="shared" si="373"/>
        <v>#N/A</v>
      </c>
      <c r="N839" t="e">
        <f t="shared" si="374"/>
        <v>#N/A</v>
      </c>
      <c r="O839">
        <f t="shared" si="375"/>
        <v>1.000839</v>
      </c>
      <c r="P839" t="str">
        <f>IF(OR($A839="",INDEX(games!$H:$H,ROW())=""),"",INDEX(games!$H:$H,ROW()))</f>
        <v/>
      </c>
      <c r="Q839" t="str">
        <f t="shared" si="376"/>
        <v/>
      </c>
      <c r="T839">
        <f t="shared" si="377"/>
        <v>2009</v>
      </c>
      <c r="U839">
        <f t="shared" si="378"/>
        <v>2023</v>
      </c>
      <c r="V839">
        <f t="shared" si="379"/>
        <v>14</v>
      </c>
      <c r="W839" t="str">
        <f>IF(TRIM(INDEX(connections!$A:$A,ROW()))="","",TRIM(INDEX(connections!$A:$A,ROW())))</f>
        <v>Brogue</v>
      </c>
      <c r="X839" t="str">
        <f>IF($W839="","",TRIM(INDEX(connections!$B:$B,ROW())))</f>
        <v>Moonring</v>
      </c>
      <c r="Y839">
        <f t="shared" si="380"/>
        <v>99</v>
      </c>
      <c r="Z839">
        <f t="shared" si="381"/>
        <v>507</v>
      </c>
      <c r="AA839" t="str">
        <f t="shared" si="382"/>
        <v>Yes</v>
      </c>
      <c r="AB839" t="str">
        <f t="shared" si="383"/>
        <v>Yes</v>
      </c>
      <c r="AC839">
        <f t="shared" si="384"/>
        <v>1</v>
      </c>
      <c r="AD839">
        <f t="shared" si="385"/>
        <v>0</v>
      </c>
      <c r="AE839" t="str">
        <f t="shared" si="386"/>
        <v/>
      </c>
      <c r="AG839">
        <f t="shared" si="387"/>
        <v>1</v>
      </c>
      <c r="AH839" t="str">
        <f t="shared" si="388"/>
        <v/>
      </c>
      <c r="AI839" t="str">
        <f t="shared" si="389"/>
        <v/>
      </c>
      <c r="AJ839" t="str">
        <f t="shared" si="390"/>
        <v/>
      </c>
      <c r="AK839">
        <f t="shared" si="391"/>
        <v>1.000839</v>
      </c>
      <c r="AL839" t="str">
        <f>IF($A839="","",INDEX(games!$J:$J,ROW())&amp;"")</f>
        <v>https://store.steampowered.com/app/4150860/The_Loopler/</v>
      </c>
    </row>
    <row r="840" spans="1:38" x14ac:dyDescent="0.25">
      <c r="A840" t="str">
        <f>IF(TRIM(INDEX(games!$A:$A,ROW()))="","",TRIM(INDEX(games!$A:$A,ROW())))</f>
        <v>The Magus Circle</v>
      </c>
      <c r="B840">
        <f>IF(OR($A840="",INDEX(games!$B:$B,ROW())=""),"",INDEX(games!$B:$B,ROW()))</f>
        <v>2026</v>
      </c>
      <c r="C840" t="str">
        <f>IF(OR($A840="",INDEX(games!$C:$C,ROW())=""),"",INDEX(games!$C:$C,ROW()))</f>
        <v>Action</v>
      </c>
      <c r="D840">
        <f t="shared" si="364"/>
        <v>1</v>
      </c>
      <c r="E840">
        <f t="shared" si="365"/>
        <v>1</v>
      </c>
      <c r="F840">
        <f t="shared" si="366"/>
        <v>24</v>
      </c>
      <c r="G840">
        <f t="shared" si="367"/>
        <v>2026</v>
      </c>
      <c r="H840">
        <f t="shared" si="368"/>
        <v>1.552</v>
      </c>
      <c r="I840" t="e">
        <f t="shared" si="369"/>
        <v>#N/A</v>
      </c>
      <c r="J840" t="e">
        <f t="shared" si="370"/>
        <v>#N/A</v>
      </c>
      <c r="K840" t="e">
        <f t="shared" si="371"/>
        <v>#N/A</v>
      </c>
      <c r="L840" t="e">
        <f t="shared" si="372"/>
        <v>#N/A</v>
      </c>
      <c r="M840" t="e">
        <f t="shared" si="373"/>
        <v>#N/A</v>
      </c>
      <c r="N840" t="e">
        <f t="shared" si="374"/>
        <v>#N/A</v>
      </c>
      <c r="O840">
        <f t="shared" si="375"/>
        <v>1.00084</v>
      </c>
      <c r="P840" t="str">
        <f>IF(OR($A840="",INDEX(games!$H:$H,ROW())=""),"",INDEX(games!$H:$H,ROW()))</f>
        <v/>
      </c>
      <c r="Q840" t="str">
        <f t="shared" si="376"/>
        <v/>
      </c>
      <c r="T840">
        <f t="shared" si="377"/>
        <v>1987</v>
      </c>
      <c r="U840">
        <f t="shared" si="378"/>
        <v>2023</v>
      </c>
      <c r="V840">
        <f t="shared" si="379"/>
        <v>36</v>
      </c>
      <c r="W840" t="str">
        <f>IF(TRIM(INDEX(connections!$A:$A,ROW()))="","",TRIM(INDEX(connections!$A:$A,ROW())))</f>
        <v>NetHack</v>
      </c>
      <c r="X840" t="str">
        <f>IF($W840="","",TRIM(INDEX(connections!$B:$B,ROW())))</f>
        <v>Moonring</v>
      </c>
      <c r="Y840">
        <f t="shared" si="380"/>
        <v>532</v>
      </c>
      <c r="Z840">
        <f t="shared" si="381"/>
        <v>507</v>
      </c>
      <c r="AA840" t="str">
        <f t="shared" si="382"/>
        <v>Yes</v>
      </c>
      <c r="AB840" t="str">
        <f t="shared" si="383"/>
        <v>Yes</v>
      </c>
      <c r="AC840">
        <f t="shared" si="384"/>
        <v>1</v>
      </c>
      <c r="AD840">
        <f t="shared" si="385"/>
        <v>0</v>
      </c>
      <c r="AE840" t="str">
        <f t="shared" si="386"/>
        <v/>
      </c>
      <c r="AG840">
        <f t="shared" si="387"/>
        <v>1</v>
      </c>
      <c r="AH840" t="str">
        <f t="shared" si="388"/>
        <v/>
      </c>
      <c r="AI840" t="str">
        <f t="shared" si="389"/>
        <v/>
      </c>
      <c r="AJ840" t="str">
        <f t="shared" si="390"/>
        <v/>
      </c>
      <c r="AK840">
        <f t="shared" si="391"/>
        <v>1.00084</v>
      </c>
      <c r="AL840" t="str">
        <f>IF($A840="","",INDEX(games!$J:$J,ROW())&amp;"")</f>
        <v>https://store.steampowered.com/app/2796640/The_Magus_Circle/</v>
      </c>
    </row>
    <row r="841" spans="1:38" x14ac:dyDescent="0.25">
      <c r="A841" t="str">
        <f>IF(TRIM(INDEX(games!$A:$A,ROW()))="","",TRIM(INDEX(games!$A:$A,ROW())))</f>
        <v>The Nightmare of Druaga</v>
      </c>
      <c r="B841">
        <f>IF(OR($A841="",INDEX(games!$B:$B,ROW())=""),"",INDEX(games!$B:$B,ROW()))</f>
        <v>2004</v>
      </c>
      <c r="C841" t="str">
        <f>IF(OR($A841="",INDEX(games!$C:$C,ROW())=""),"",INDEX(games!$C:$C,ROW()))</f>
        <v>Traditional</v>
      </c>
      <c r="D841">
        <f t="shared" si="364"/>
        <v>1</v>
      </c>
      <c r="E841">
        <f t="shared" si="365"/>
        <v>4</v>
      </c>
      <c r="F841">
        <f t="shared" si="366"/>
        <v>25</v>
      </c>
      <c r="G841" t="e">
        <f t="shared" si="367"/>
        <v>#N/A</v>
      </c>
      <c r="H841" t="e">
        <f t="shared" si="368"/>
        <v>#N/A</v>
      </c>
      <c r="I841" t="e">
        <f t="shared" si="369"/>
        <v>#N/A</v>
      </c>
      <c r="J841" t="e">
        <f t="shared" si="370"/>
        <v>#N/A</v>
      </c>
      <c r="K841" t="e">
        <f t="shared" si="371"/>
        <v>#N/A</v>
      </c>
      <c r="L841" t="e">
        <f t="shared" si="372"/>
        <v>#N/A</v>
      </c>
      <c r="M841">
        <f t="shared" si="373"/>
        <v>2004</v>
      </c>
      <c r="N841">
        <f t="shared" si="374"/>
        <v>4.5750000000000002</v>
      </c>
      <c r="O841">
        <f t="shared" si="375"/>
        <v>1.0008410000000001</v>
      </c>
      <c r="P841" t="str">
        <f>IF(OR($A841="",INDEX(games!$H:$H,ROW())=""),"",INDEX(games!$H:$H,ROW()))</f>
        <v>Yes</v>
      </c>
      <c r="Q841">
        <f t="shared" si="376"/>
        <v>1.0008410000000001</v>
      </c>
      <c r="T841">
        <f t="shared" si="377"/>
        <v>2017</v>
      </c>
      <c r="U841">
        <f t="shared" si="378"/>
        <v>2023</v>
      </c>
      <c r="V841">
        <f t="shared" si="379"/>
        <v>6</v>
      </c>
      <c r="W841" t="str">
        <f>IF(TRIM(INDEX(connections!$A:$A,ROW()))="","",TRIM(INDEX(connections!$A:$A,ROW())))</f>
        <v>Unexplored</v>
      </c>
      <c r="X841" t="str">
        <f>IF($W841="","",TRIM(INDEX(connections!$B:$B,ROW())))</f>
        <v>Moonring</v>
      </c>
      <c r="Y841">
        <f t="shared" si="380"/>
        <v>892</v>
      </c>
      <c r="Z841">
        <f t="shared" si="381"/>
        <v>507</v>
      </c>
      <c r="AA841" t="str">
        <f t="shared" si="382"/>
        <v>Yes</v>
      </c>
      <c r="AB841" t="str">
        <f t="shared" si="383"/>
        <v>Yes</v>
      </c>
      <c r="AC841">
        <f t="shared" si="384"/>
        <v>1</v>
      </c>
      <c r="AD841">
        <f t="shared" si="385"/>
        <v>1</v>
      </c>
      <c r="AE841" t="str">
        <f t="shared" si="386"/>
        <v/>
      </c>
      <c r="AG841">
        <f t="shared" si="387"/>
        <v>1</v>
      </c>
      <c r="AH841" t="str">
        <f t="shared" si="388"/>
        <v>Yes</v>
      </c>
      <c r="AI841">
        <f t="shared" si="389"/>
        <v>1</v>
      </c>
      <c r="AJ841">
        <f t="shared" si="390"/>
        <v>1.0008410000000001</v>
      </c>
      <c r="AK841" t="str">
        <f t="shared" si="391"/>
        <v/>
      </c>
      <c r="AL841" t="str">
        <f>IF($A841="","",INDEX(games!$J:$J,ROW())&amp;"")</f>
        <v/>
      </c>
    </row>
    <row r="842" spans="1:38" x14ac:dyDescent="0.25">
      <c r="A842" t="str">
        <f>IF(TRIM(INDEX(games!$A:$A,ROW()))="","",TRIM(INDEX(games!$A:$A,ROW())))</f>
        <v>The Ouroboros King</v>
      </c>
      <c r="B842">
        <f>IF(OR($A842="",INDEX(games!$B:$B,ROW())=""),"",INDEX(games!$B:$B,ROW()))</f>
        <v>2023</v>
      </c>
      <c r="C842" t="str">
        <f>IF(OR($A842="",INDEX(games!$C:$C,ROW())=""),"",INDEX(games!$C:$C,ROW()))</f>
        <v>Strategy</v>
      </c>
      <c r="D842">
        <f t="shared" si="364"/>
        <v>4</v>
      </c>
      <c r="E842">
        <f t="shared" si="365"/>
        <v>2</v>
      </c>
      <c r="F842">
        <f t="shared" si="366"/>
        <v>26</v>
      </c>
      <c r="G842" t="e">
        <f t="shared" si="367"/>
        <v>#N/A</v>
      </c>
      <c r="H842" t="e">
        <f t="shared" si="368"/>
        <v>#N/A</v>
      </c>
      <c r="I842">
        <f t="shared" si="369"/>
        <v>2023</v>
      </c>
      <c r="J842">
        <f t="shared" si="370"/>
        <v>2.5979999999999999</v>
      </c>
      <c r="K842" t="e">
        <f t="shared" si="371"/>
        <v>#N/A</v>
      </c>
      <c r="L842" t="e">
        <f t="shared" si="372"/>
        <v>#N/A</v>
      </c>
      <c r="M842" t="e">
        <f t="shared" si="373"/>
        <v>#N/A</v>
      </c>
      <c r="N842" t="e">
        <f t="shared" si="374"/>
        <v>#N/A</v>
      </c>
      <c r="O842">
        <f t="shared" si="375"/>
        <v>4.0008419999999996</v>
      </c>
      <c r="P842" t="str">
        <f>IF(OR($A842="",INDEX(games!$H:$H,ROW())=""),"",INDEX(games!$H:$H,ROW()))</f>
        <v>Yes</v>
      </c>
      <c r="Q842">
        <f t="shared" si="376"/>
        <v>4.0008419999999996</v>
      </c>
      <c r="T842">
        <f t="shared" si="377"/>
        <v>2023</v>
      </c>
      <c r="U842">
        <f t="shared" si="378"/>
        <v>2026</v>
      </c>
      <c r="V842">
        <f t="shared" si="379"/>
        <v>3</v>
      </c>
      <c r="W842" t="str">
        <f>IF(TRIM(INDEX(connections!$A:$A,ROW()))="","",TRIM(INDEX(connections!$A:$A,ROW())))</f>
        <v>Returnal</v>
      </c>
      <c r="X842" t="str">
        <f>IF($W842="","",TRIM(INDEX(connections!$B:$B,ROW())))</f>
        <v>Morbid Metal</v>
      </c>
      <c r="Y842">
        <f t="shared" si="380"/>
        <v>642</v>
      </c>
      <c r="Z842">
        <f t="shared" si="381"/>
        <v>509</v>
      </c>
      <c r="AA842" t="str">
        <f t="shared" si="382"/>
        <v>Yes</v>
      </c>
      <c r="AB842" t="str">
        <f t="shared" si="383"/>
        <v/>
      </c>
      <c r="AC842" t="str">
        <f t="shared" si="384"/>
        <v/>
      </c>
      <c r="AD842">
        <f t="shared" si="385"/>
        <v>0</v>
      </c>
      <c r="AE842" t="str">
        <f t="shared" si="386"/>
        <v/>
      </c>
      <c r="AG842">
        <f t="shared" si="387"/>
        <v>4</v>
      </c>
      <c r="AH842" t="str">
        <f t="shared" si="388"/>
        <v>Yes</v>
      </c>
      <c r="AI842">
        <f t="shared" si="389"/>
        <v>4</v>
      </c>
      <c r="AJ842">
        <f t="shared" si="390"/>
        <v>4.0008419999999996</v>
      </c>
      <c r="AK842" t="str">
        <f t="shared" si="391"/>
        <v/>
      </c>
      <c r="AL842" t="str">
        <f>IF($A842="","",INDEX(games!$J:$J,ROW())&amp;"")</f>
        <v>https://store.steampowered.com/app/2096510/The_Ouroboros_King/</v>
      </c>
    </row>
    <row r="843" spans="1:38" x14ac:dyDescent="0.25">
      <c r="A843" t="str">
        <f>IF(TRIM(INDEX(games!$A:$A,ROW()))="","",TRIM(INDEX(games!$A:$A,ROW())))</f>
        <v>The Rogue Prince of Persia</v>
      </c>
      <c r="B843">
        <f>IF(OR($A843="",INDEX(games!$B:$B,ROW())=""),"",INDEX(games!$B:$B,ROW()))</f>
        <v>2024</v>
      </c>
      <c r="C843" t="str">
        <f>IF(OR($A843="",INDEX(games!$C:$C,ROW())=""),"",INDEX(games!$C:$C,ROW()))</f>
        <v>Action</v>
      </c>
      <c r="D843">
        <f t="shared" si="364"/>
        <v>1</v>
      </c>
      <c r="E843">
        <f t="shared" si="365"/>
        <v>1</v>
      </c>
      <c r="F843">
        <f t="shared" si="366"/>
        <v>27</v>
      </c>
      <c r="G843">
        <f t="shared" si="367"/>
        <v>2024</v>
      </c>
      <c r="H843">
        <f t="shared" si="368"/>
        <v>1.621</v>
      </c>
      <c r="I843" t="e">
        <f t="shared" si="369"/>
        <v>#N/A</v>
      </c>
      <c r="J843" t="e">
        <f t="shared" si="370"/>
        <v>#N/A</v>
      </c>
      <c r="K843" t="e">
        <f t="shared" si="371"/>
        <v>#N/A</v>
      </c>
      <c r="L843" t="e">
        <f t="shared" si="372"/>
        <v>#N/A</v>
      </c>
      <c r="M843" t="e">
        <f t="shared" si="373"/>
        <v>#N/A</v>
      </c>
      <c r="N843" t="e">
        <f t="shared" si="374"/>
        <v>#N/A</v>
      </c>
      <c r="O843">
        <f t="shared" si="375"/>
        <v>1.0008429999999999</v>
      </c>
      <c r="P843" t="str">
        <f>IF(OR($A843="",INDEX(games!$H:$H,ROW())=""),"",INDEX(games!$H:$H,ROW()))</f>
        <v>Yes</v>
      </c>
      <c r="Q843">
        <f t="shared" si="376"/>
        <v>1.0008429999999999</v>
      </c>
      <c r="T843">
        <f t="shared" si="377"/>
        <v>2020</v>
      </c>
      <c r="U843">
        <f t="shared" si="378"/>
        <v>2026</v>
      </c>
      <c r="V843">
        <f t="shared" si="379"/>
        <v>6</v>
      </c>
      <c r="W843" t="str">
        <f>IF(TRIM(INDEX(connections!$A:$A,ROW()))="","",TRIM(INDEX(connections!$A:$A,ROW())))</f>
        <v>Risk of Rain 2</v>
      </c>
      <c r="X843" t="str">
        <f>IF($W843="","",TRIM(INDEX(connections!$B:$B,ROW())))</f>
        <v>Morbid Metal</v>
      </c>
      <c r="Y843">
        <f t="shared" si="380"/>
        <v>654</v>
      </c>
      <c r="Z843">
        <f t="shared" si="381"/>
        <v>509</v>
      </c>
      <c r="AA843" t="str">
        <f t="shared" si="382"/>
        <v>Yes</v>
      </c>
      <c r="AB843" t="str">
        <f t="shared" si="383"/>
        <v/>
      </c>
      <c r="AC843" t="str">
        <f t="shared" si="384"/>
        <v/>
      </c>
      <c r="AD843">
        <f t="shared" si="385"/>
        <v>0</v>
      </c>
      <c r="AE843" t="str">
        <f t="shared" si="386"/>
        <v/>
      </c>
      <c r="AG843">
        <f t="shared" si="387"/>
        <v>1</v>
      </c>
      <c r="AH843" t="str">
        <f t="shared" si="388"/>
        <v>Yes</v>
      </c>
      <c r="AI843">
        <f t="shared" si="389"/>
        <v>1</v>
      </c>
      <c r="AJ843">
        <f t="shared" si="390"/>
        <v>1.0008429999999999</v>
      </c>
      <c r="AK843" t="str">
        <f t="shared" si="391"/>
        <v/>
      </c>
      <c r="AL843" t="str">
        <f>IF($A843="","",INDEX(games!$J:$J,ROW())&amp;"")</f>
        <v>https://store.steampowered.com/app/2717880/The_Rogue_Prince_of_Persia/</v>
      </c>
    </row>
    <row r="844" spans="1:38" x14ac:dyDescent="0.25">
      <c r="A844" t="str">
        <f>IF(TRIM(INDEX(games!$A:$A,ROW()))="","",TRIM(INDEX(games!$A:$A,ROW())))</f>
        <v>The Royal Writ</v>
      </c>
      <c r="B844">
        <f>IF(OR($A844="",INDEX(games!$B:$B,ROW())=""),"",INDEX(games!$B:$B,ROW()))</f>
        <v>2025</v>
      </c>
      <c r="C844" t="str">
        <f>IF(OR($A844="",INDEX(games!$C:$C,ROW())=""),"",INDEX(games!$C:$C,ROW()))</f>
        <v>Deckbuilder</v>
      </c>
      <c r="D844">
        <f t="shared" si="364"/>
        <v>5</v>
      </c>
      <c r="E844">
        <f t="shared" si="365"/>
        <v>3</v>
      </c>
      <c r="F844">
        <f t="shared" si="366"/>
        <v>28</v>
      </c>
      <c r="G844" t="e">
        <f t="shared" si="367"/>
        <v>#N/A</v>
      </c>
      <c r="H844" t="e">
        <f t="shared" si="368"/>
        <v>#N/A</v>
      </c>
      <c r="I844" t="e">
        <f t="shared" si="369"/>
        <v>#N/A</v>
      </c>
      <c r="J844" t="e">
        <f t="shared" si="370"/>
        <v>#N/A</v>
      </c>
      <c r="K844">
        <f t="shared" si="371"/>
        <v>2025</v>
      </c>
      <c r="L844">
        <f t="shared" si="372"/>
        <v>3.6440000000000001</v>
      </c>
      <c r="M844" t="e">
        <f t="shared" si="373"/>
        <v>#N/A</v>
      </c>
      <c r="N844" t="e">
        <f t="shared" si="374"/>
        <v>#N/A</v>
      </c>
      <c r="O844">
        <f t="shared" si="375"/>
        <v>5.0008439999999998</v>
      </c>
      <c r="P844" t="str">
        <f>IF(OR($A844="",INDEX(games!$H:$H,ROW())=""),"",INDEX(games!$H:$H,ROW()))</f>
        <v>Yes</v>
      </c>
      <c r="Q844">
        <f t="shared" si="376"/>
        <v>5.0008439999999998</v>
      </c>
      <c r="T844">
        <f t="shared" si="377"/>
        <v>1980</v>
      </c>
      <c r="U844">
        <f t="shared" si="378"/>
        <v>1983</v>
      </c>
      <c r="V844">
        <f t="shared" si="379"/>
        <v>3</v>
      </c>
      <c r="W844" t="str">
        <f>IF(TRIM(INDEX(connections!$A:$A,ROW()))="","",TRIM(INDEX(connections!$A:$A,ROW())))</f>
        <v>Rogue</v>
      </c>
      <c r="X844" t="str">
        <f>IF($W844="","",TRIM(INDEX(connections!$B:$B,ROW())))</f>
        <v>Moria</v>
      </c>
      <c r="Y844">
        <f t="shared" si="380"/>
        <v>659</v>
      </c>
      <c r="Z844">
        <f t="shared" si="381"/>
        <v>510</v>
      </c>
      <c r="AA844" t="str">
        <f t="shared" si="382"/>
        <v>Yes</v>
      </c>
      <c r="AB844" t="str">
        <f t="shared" si="383"/>
        <v>Yes</v>
      </c>
      <c r="AC844">
        <f t="shared" si="384"/>
        <v>1</v>
      </c>
      <c r="AD844">
        <f t="shared" si="385"/>
        <v>0</v>
      </c>
      <c r="AE844" t="str">
        <f t="shared" si="386"/>
        <v/>
      </c>
      <c r="AG844">
        <f t="shared" si="387"/>
        <v>5</v>
      </c>
      <c r="AH844" t="str">
        <f t="shared" si="388"/>
        <v>Yes</v>
      </c>
      <c r="AI844">
        <f t="shared" si="389"/>
        <v>5</v>
      </c>
      <c r="AJ844">
        <f t="shared" si="390"/>
        <v>5.0008439999999998</v>
      </c>
      <c r="AK844" t="str">
        <f t="shared" si="391"/>
        <v/>
      </c>
      <c r="AL844" t="str">
        <f>IF($A844="","",INDEX(games!$J:$J,ROW())&amp;"")</f>
        <v>https://store.steampowered.com/app/3333700/The_Royal_Writ/</v>
      </c>
    </row>
    <row r="845" spans="1:38" x14ac:dyDescent="0.25">
      <c r="A845" t="str">
        <f>IF(TRIM(INDEX(games!$A:$A,ROW()))="","",TRIM(INDEX(games!$A:$A,ROW())))</f>
        <v>The Spell Brigade</v>
      </c>
      <c r="B845">
        <f>IF(OR($A845="",INDEX(games!$B:$B,ROW())=""),"",INDEX(games!$B:$B,ROW()))</f>
        <v>2024</v>
      </c>
      <c r="C845" t="str">
        <f>IF(OR($A845="",INDEX(games!$C:$C,ROW())=""),"",INDEX(games!$C:$C,ROW()))</f>
        <v>Action</v>
      </c>
      <c r="D845">
        <f t="shared" si="364"/>
        <v>3</v>
      </c>
      <c r="E845">
        <f t="shared" si="365"/>
        <v>1</v>
      </c>
      <c r="F845">
        <f t="shared" si="366"/>
        <v>29</v>
      </c>
      <c r="G845">
        <f t="shared" si="367"/>
        <v>2024</v>
      </c>
      <c r="H845">
        <f t="shared" si="368"/>
        <v>1.667</v>
      </c>
      <c r="I845" t="e">
        <f t="shared" si="369"/>
        <v>#N/A</v>
      </c>
      <c r="J845" t="e">
        <f t="shared" si="370"/>
        <v>#N/A</v>
      </c>
      <c r="K845" t="e">
        <f t="shared" si="371"/>
        <v>#N/A</v>
      </c>
      <c r="L845" t="e">
        <f t="shared" si="372"/>
        <v>#N/A</v>
      </c>
      <c r="M845" t="e">
        <f t="shared" si="373"/>
        <v>#N/A</v>
      </c>
      <c r="N845" t="e">
        <f t="shared" si="374"/>
        <v>#N/A</v>
      </c>
      <c r="O845">
        <f t="shared" si="375"/>
        <v>3.000845</v>
      </c>
      <c r="P845" t="str">
        <f>IF(OR($A845="",INDEX(games!$H:$H,ROW())=""),"",INDEX(games!$H:$H,ROW()))</f>
        <v/>
      </c>
      <c r="Q845" t="str">
        <f t="shared" si="376"/>
        <v/>
      </c>
      <c r="T845">
        <f t="shared" si="377"/>
        <v>2017</v>
      </c>
      <c r="U845">
        <f t="shared" si="378"/>
        <v>2024</v>
      </c>
      <c r="V845">
        <f t="shared" si="379"/>
        <v>7</v>
      </c>
      <c r="W845" t="str">
        <f>IF(TRIM(INDEX(connections!$A:$A,ROW()))="","",TRIM(INDEX(connections!$A:$A,ROW())))</f>
        <v>Slay the Spire</v>
      </c>
      <c r="X845" t="str">
        <f>IF($W845="","",TRIM(INDEX(connections!$B:$B,ROW())))</f>
        <v>Morimens</v>
      </c>
      <c r="Y845">
        <f t="shared" si="380"/>
        <v>735</v>
      </c>
      <c r="Z845">
        <f t="shared" si="381"/>
        <v>511</v>
      </c>
      <c r="AA845" t="str">
        <f t="shared" si="382"/>
        <v>Yes</v>
      </c>
      <c r="AB845" t="str">
        <f t="shared" si="383"/>
        <v>Yes</v>
      </c>
      <c r="AC845">
        <f t="shared" si="384"/>
        <v>1</v>
      </c>
      <c r="AD845">
        <f t="shared" si="385"/>
        <v>0</v>
      </c>
      <c r="AE845" t="str">
        <f t="shared" si="386"/>
        <v/>
      </c>
      <c r="AG845">
        <f t="shared" si="387"/>
        <v>3</v>
      </c>
      <c r="AH845" t="str">
        <f t="shared" si="388"/>
        <v/>
      </c>
      <c r="AI845" t="str">
        <f t="shared" si="389"/>
        <v/>
      </c>
      <c r="AJ845" t="str">
        <f t="shared" si="390"/>
        <v/>
      </c>
      <c r="AK845">
        <f t="shared" si="391"/>
        <v>3.000845</v>
      </c>
      <c r="AL845" t="str">
        <f>IF($A845="","",INDEX(games!$J:$J,ROW())&amp;"")</f>
        <v/>
      </c>
    </row>
    <row r="846" spans="1:38" x14ac:dyDescent="0.25">
      <c r="A846" t="str">
        <f>IF(TRIM(INDEX(games!$A:$A,ROW()))="","",TRIM(INDEX(games!$A:$A,ROW())))</f>
        <v>The Spirit Lift</v>
      </c>
      <c r="B846">
        <f>IF(OR($A846="",INDEX(games!$B:$B,ROW())=""),"",INDEX(games!$B:$B,ROW()))</f>
        <v>2026</v>
      </c>
      <c r="C846" t="str">
        <f>IF(OR($A846="",INDEX(games!$C:$C,ROW())=""),"",INDEX(games!$C:$C,ROW()))</f>
        <v>Deckbuilder</v>
      </c>
      <c r="D846">
        <f t="shared" si="364"/>
        <v>2</v>
      </c>
      <c r="E846">
        <f t="shared" si="365"/>
        <v>3</v>
      </c>
      <c r="F846">
        <f t="shared" si="366"/>
        <v>30</v>
      </c>
      <c r="G846" t="e">
        <f t="shared" si="367"/>
        <v>#N/A</v>
      </c>
      <c r="H846" t="e">
        <f t="shared" si="368"/>
        <v>#N/A</v>
      </c>
      <c r="I846" t="e">
        <f t="shared" si="369"/>
        <v>#N/A</v>
      </c>
      <c r="J846" t="e">
        <f t="shared" si="370"/>
        <v>#N/A</v>
      </c>
      <c r="K846">
        <f t="shared" si="371"/>
        <v>2026</v>
      </c>
      <c r="L846">
        <f t="shared" si="372"/>
        <v>3.69</v>
      </c>
      <c r="M846" t="e">
        <f t="shared" si="373"/>
        <v>#N/A</v>
      </c>
      <c r="N846" t="e">
        <f t="shared" si="374"/>
        <v>#N/A</v>
      </c>
      <c r="O846">
        <f t="shared" si="375"/>
        <v>2.0008460000000001</v>
      </c>
      <c r="P846" t="str">
        <f>IF(OR($A846="",INDEX(games!$H:$H,ROW())=""),"",INDEX(games!$H:$H,ROW()))</f>
        <v>Yes</v>
      </c>
      <c r="Q846">
        <f t="shared" si="376"/>
        <v>2.0008460000000001</v>
      </c>
      <c r="T846">
        <f t="shared" si="377"/>
        <v>2017</v>
      </c>
      <c r="U846">
        <f t="shared" si="378"/>
        <v>2023</v>
      </c>
      <c r="V846">
        <f t="shared" si="379"/>
        <v>6</v>
      </c>
      <c r="W846" t="str">
        <f>IF(TRIM(INDEX(connections!$A:$A,ROW()))="","",TRIM(INDEX(connections!$A:$A,ROW())))</f>
        <v>Slay the Spire</v>
      </c>
      <c r="X846" t="str">
        <f>IF($W846="","",TRIM(INDEX(connections!$B:$B,ROW())))</f>
        <v>Mortal Sin</v>
      </c>
      <c r="Y846">
        <f t="shared" si="380"/>
        <v>735</v>
      </c>
      <c r="Z846">
        <f t="shared" si="381"/>
        <v>513</v>
      </c>
      <c r="AA846" t="str">
        <f t="shared" si="382"/>
        <v>Yes</v>
      </c>
      <c r="AB846" t="str">
        <f t="shared" si="383"/>
        <v>Yes</v>
      </c>
      <c r="AC846">
        <f t="shared" si="384"/>
        <v>1</v>
      </c>
      <c r="AD846">
        <f t="shared" si="385"/>
        <v>1</v>
      </c>
      <c r="AE846" t="str">
        <f t="shared" si="386"/>
        <v/>
      </c>
      <c r="AG846">
        <f t="shared" si="387"/>
        <v>2</v>
      </c>
      <c r="AH846" t="str">
        <f t="shared" si="388"/>
        <v>Yes</v>
      </c>
      <c r="AI846">
        <f t="shared" si="389"/>
        <v>2</v>
      </c>
      <c r="AJ846">
        <f t="shared" si="390"/>
        <v>2.0008460000000001</v>
      </c>
      <c r="AK846" t="str">
        <f t="shared" si="391"/>
        <v/>
      </c>
      <c r="AL846" t="str">
        <f>IF($A846="","",INDEX(games!$J:$J,ROW())&amp;"")</f>
        <v>https://store.steampowered.com/app/1727590/THE_SPIRIT_LIFT/</v>
      </c>
    </row>
    <row r="847" spans="1:38" x14ac:dyDescent="0.25">
      <c r="A847" t="str">
        <f>IF(TRIM(INDEX(games!$A:$A,ROW()))="","",TRIM(INDEX(games!$A:$A,ROW())))</f>
        <v>The Unliving</v>
      </c>
      <c r="B847">
        <f>IF(OR($A847="",INDEX(games!$B:$B,ROW())=""),"",INDEX(games!$B:$B,ROW()))</f>
        <v>2022</v>
      </c>
      <c r="C847" t="str">
        <f>IF(OR($A847="",INDEX(games!$C:$C,ROW())=""),"",INDEX(games!$C:$C,ROW()))</f>
        <v>Action</v>
      </c>
      <c r="D847">
        <f t="shared" si="364"/>
        <v>3</v>
      </c>
      <c r="E847">
        <f t="shared" si="365"/>
        <v>1</v>
      </c>
      <c r="F847">
        <f t="shared" si="366"/>
        <v>31</v>
      </c>
      <c r="G847">
        <f t="shared" si="367"/>
        <v>2022</v>
      </c>
      <c r="H847">
        <f t="shared" si="368"/>
        <v>1.7130000000000001</v>
      </c>
      <c r="I847" t="e">
        <f t="shared" si="369"/>
        <v>#N/A</v>
      </c>
      <c r="J847" t="e">
        <f t="shared" si="370"/>
        <v>#N/A</v>
      </c>
      <c r="K847" t="e">
        <f t="shared" si="371"/>
        <v>#N/A</v>
      </c>
      <c r="L847" t="e">
        <f t="shared" si="372"/>
        <v>#N/A</v>
      </c>
      <c r="M847" t="e">
        <f t="shared" si="373"/>
        <v>#N/A</v>
      </c>
      <c r="N847" t="e">
        <f t="shared" si="374"/>
        <v>#N/A</v>
      </c>
      <c r="O847">
        <f t="shared" si="375"/>
        <v>3.0008469999999998</v>
      </c>
      <c r="P847" t="str">
        <f>IF(OR($A847="",INDEX(games!$H:$H,ROW())=""),"",INDEX(games!$H:$H,ROW()))</f>
        <v>Yes</v>
      </c>
      <c r="Q847">
        <f t="shared" si="376"/>
        <v>3.0008469999999998</v>
      </c>
      <c r="T847">
        <f t="shared" si="377"/>
        <v>2021</v>
      </c>
      <c r="U847">
        <f t="shared" si="378"/>
        <v>2023</v>
      </c>
      <c r="V847">
        <f t="shared" si="379"/>
        <v>2</v>
      </c>
      <c r="W847" t="str">
        <f>IF(TRIM(INDEX(connections!$A:$A,ROW()))="","",TRIM(INDEX(connections!$A:$A,ROW())))</f>
        <v>Vampire Survivors</v>
      </c>
      <c r="X847" t="str">
        <f>IF($W847="","",TRIM(INDEX(connections!$B:$B,ROW())))</f>
        <v>Mortal Sin</v>
      </c>
      <c r="Y847">
        <f t="shared" si="380"/>
        <v>898</v>
      </c>
      <c r="Z847">
        <f t="shared" si="381"/>
        <v>513</v>
      </c>
      <c r="AA847" t="str">
        <f t="shared" si="382"/>
        <v>Yes</v>
      </c>
      <c r="AB847" t="str">
        <f t="shared" si="383"/>
        <v>Yes</v>
      </c>
      <c r="AC847">
        <f t="shared" si="384"/>
        <v>1</v>
      </c>
      <c r="AD847">
        <f t="shared" si="385"/>
        <v>0</v>
      </c>
      <c r="AE847" t="str">
        <f t="shared" si="386"/>
        <v/>
      </c>
      <c r="AG847">
        <f t="shared" si="387"/>
        <v>3</v>
      </c>
      <c r="AH847" t="str">
        <f t="shared" si="388"/>
        <v>Yes</v>
      </c>
      <c r="AI847">
        <f t="shared" si="389"/>
        <v>3</v>
      </c>
      <c r="AJ847">
        <f t="shared" si="390"/>
        <v>3.0008469999999998</v>
      </c>
      <c r="AK847" t="str">
        <f t="shared" si="391"/>
        <v/>
      </c>
      <c r="AL847" t="str">
        <f>IF($A847="","",INDEX(games!$J:$J,ROW())&amp;"")</f>
        <v>https://store.steampowered.com/app/986040/The_Unliving/</v>
      </c>
    </row>
    <row r="848" spans="1:38" x14ac:dyDescent="0.25">
      <c r="A848" t="str">
        <f>IF(TRIM(INDEX(games!$A:$A,ROW()))="","",TRIM(INDEX(games!$A:$A,ROW())))</f>
        <v>The Void Rains Upon Her Heart</v>
      </c>
      <c r="B848">
        <f>IF(OR($A848="",INDEX(games!$B:$B,ROW())=""),"",INDEX(games!$B:$B,ROW()))</f>
        <v>2018</v>
      </c>
      <c r="C848" t="str">
        <f>IF(OR($A848="",INDEX(games!$C:$C,ROW())=""),"",INDEX(games!$C:$C,ROW()))</f>
        <v>Action</v>
      </c>
      <c r="D848">
        <f t="shared" si="364"/>
        <v>1</v>
      </c>
      <c r="E848">
        <f t="shared" si="365"/>
        <v>1</v>
      </c>
      <c r="F848">
        <f t="shared" si="366"/>
        <v>32</v>
      </c>
      <c r="G848">
        <f t="shared" si="367"/>
        <v>2018</v>
      </c>
      <c r="H848">
        <f t="shared" si="368"/>
        <v>1.736</v>
      </c>
      <c r="I848" t="e">
        <f t="shared" si="369"/>
        <v>#N/A</v>
      </c>
      <c r="J848" t="e">
        <f t="shared" si="370"/>
        <v>#N/A</v>
      </c>
      <c r="K848" t="e">
        <f t="shared" si="371"/>
        <v>#N/A</v>
      </c>
      <c r="L848" t="e">
        <f t="shared" si="372"/>
        <v>#N/A</v>
      </c>
      <c r="M848" t="e">
        <f t="shared" si="373"/>
        <v>#N/A</v>
      </c>
      <c r="N848" t="e">
        <f t="shared" si="374"/>
        <v>#N/A</v>
      </c>
      <c r="O848">
        <f t="shared" si="375"/>
        <v>1.000848</v>
      </c>
      <c r="P848" t="str">
        <f>IF(OR($A848="",INDEX(games!$H:$H,ROW())=""),"",INDEX(games!$H:$H,ROW()))</f>
        <v/>
      </c>
      <c r="Q848" t="str">
        <f t="shared" si="376"/>
        <v/>
      </c>
      <c r="T848">
        <f t="shared" si="377"/>
        <v>2014</v>
      </c>
      <c r="U848">
        <f t="shared" si="378"/>
        <v>2018</v>
      </c>
      <c r="V848">
        <f t="shared" si="379"/>
        <v>4</v>
      </c>
      <c r="W848" t="str">
        <f>IF(TRIM(INDEX(connections!$A:$A,ROW()))="","",TRIM(INDEX(connections!$A:$A,ROW())))</f>
        <v>Tower of Guns</v>
      </c>
      <c r="X848" t="str">
        <f>IF($W848="","",TRIM(INDEX(connections!$B:$B,ROW())))</f>
        <v>Mothergunship</v>
      </c>
      <c r="Y848">
        <f t="shared" si="380"/>
        <v>874</v>
      </c>
      <c r="Z848">
        <f t="shared" si="381"/>
        <v>514</v>
      </c>
      <c r="AA848" t="str">
        <f t="shared" si="382"/>
        <v>Yes</v>
      </c>
      <c r="AB848" t="str">
        <f t="shared" si="383"/>
        <v>Yes</v>
      </c>
      <c r="AC848">
        <f t="shared" si="384"/>
        <v>1</v>
      </c>
      <c r="AD848">
        <f t="shared" si="385"/>
        <v>0</v>
      </c>
      <c r="AE848" t="str">
        <f t="shared" si="386"/>
        <v/>
      </c>
      <c r="AG848">
        <f t="shared" si="387"/>
        <v>1</v>
      </c>
      <c r="AH848" t="str">
        <f t="shared" si="388"/>
        <v/>
      </c>
      <c r="AI848" t="str">
        <f t="shared" si="389"/>
        <v/>
      </c>
      <c r="AJ848" t="str">
        <f t="shared" si="390"/>
        <v/>
      </c>
      <c r="AK848">
        <f t="shared" si="391"/>
        <v>1.000848</v>
      </c>
      <c r="AL848" t="str">
        <f>IF($A848="","",INDEX(games!$J:$J,ROW())&amp;"")</f>
        <v/>
      </c>
    </row>
    <row r="849" spans="1:38" x14ac:dyDescent="0.25">
      <c r="A849" t="str">
        <f>IF(TRIM(INDEX(games!$A:$A,ROW()))="","",TRIM(INDEX(games!$A:$A,ROW())))</f>
        <v>The World is Your Weapon</v>
      </c>
      <c r="B849">
        <f>IF(OR($A849="",INDEX(games!$B:$B,ROW())=""),"",INDEX(games!$B:$B,ROW()))</f>
        <v>2014</v>
      </c>
      <c r="C849" t="str">
        <f>IF(OR($A849="",INDEX(games!$C:$C,ROW())=""),"",INDEX(games!$C:$C,ROW()))</f>
        <v>Traditional</v>
      </c>
      <c r="D849">
        <f t="shared" si="364"/>
        <v>1</v>
      </c>
      <c r="E849">
        <f t="shared" si="365"/>
        <v>4</v>
      </c>
      <c r="F849">
        <f t="shared" si="366"/>
        <v>33</v>
      </c>
      <c r="G849" t="e">
        <f t="shared" si="367"/>
        <v>#N/A</v>
      </c>
      <c r="H849" t="e">
        <f t="shared" si="368"/>
        <v>#N/A</v>
      </c>
      <c r="I849" t="e">
        <f t="shared" si="369"/>
        <v>#N/A</v>
      </c>
      <c r="J849" t="e">
        <f t="shared" si="370"/>
        <v>#N/A</v>
      </c>
      <c r="K849" t="e">
        <f t="shared" si="371"/>
        <v>#N/A</v>
      </c>
      <c r="L849" t="e">
        <f t="shared" si="372"/>
        <v>#N/A</v>
      </c>
      <c r="M849">
        <f t="shared" si="373"/>
        <v>2014</v>
      </c>
      <c r="N849">
        <f t="shared" si="374"/>
        <v>4.7590000000000003</v>
      </c>
      <c r="O849">
        <f t="shared" si="375"/>
        <v>1.0008490000000001</v>
      </c>
      <c r="P849" t="str">
        <f>IF(OR($A849="",INDEX(games!$H:$H,ROW())=""),"",INDEX(games!$H:$H,ROW()))</f>
        <v/>
      </c>
      <c r="Q849" t="str">
        <f t="shared" si="376"/>
        <v/>
      </c>
      <c r="T849">
        <f t="shared" si="377"/>
        <v>2018</v>
      </c>
      <c r="U849">
        <f t="shared" si="378"/>
        <v>2022</v>
      </c>
      <c r="V849">
        <f t="shared" si="379"/>
        <v>4</v>
      </c>
      <c r="W849" t="str">
        <f>IF(TRIM(INDEX(connections!$A:$A,ROW()))="","",TRIM(INDEX(connections!$A:$A,ROW())))</f>
        <v>Mothergunship</v>
      </c>
      <c r="X849" t="str">
        <f>IF($W849="","",TRIM(INDEX(connections!$B:$B,ROW())))</f>
        <v>Mothergunship: Forge</v>
      </c>
      <c r="Y849">
        <f t="shared" si="380"/>
        <v>514</v>
      </c>
      <c r="Z849">
        <f t="shared" si="381"/>
        <v>515</v>
      </c>
      <c r="AA849" t="str">
        <f t="shared" si="382"/>
        <v>Yes</v>
      </c>
      <c r="AB849" t="str">
        <f t="shared" si="383"/>
        <v>Yes</v>
      </c>
      <c r="AC849">
        <f t="shared" si="384"/>
        <v>1</v>
      </c>
      <c r="AD849">
        <f t="shared" si="385"/>
        <v>0</v>
      </c>
      <c r="AE849" t="str">
        <f t="shared" si="386"/>
        <v/>
      </c>
      <c r="AG849">
        <f t="shared" si="387"/>
        <v>1</v>
      </c>
      <c r="AH849" t="str">
        <f t="shared" si="388"/>
        <v/>
      </c>
      <c r="AI849" t="str">
        <f t="shared" si="389"/>
        <v/>
      </c>
      <c r="AJ849" t="str">
        <f t="shared" si="390"/>
        <v/>
      </c>
      <c r="AK849">
        <f t="shared" si="391"/>
        <v>1.0008490000000001</v>
      </c>
      <c r="AL849" t="str">
        <f>IF($A849="","",INDEX(games!$J:$J,ROW())&amp;"")</f>
        <v>https://store.steampowered.com/app/1056490/The_World_is_Your_Weapon/</v>
      </c>
    </row>
    <row r="850" spans="1:38" x14ac:dyDescent="0.25">
      <c r="A850" t="str">
        <f>IF(TRIM(INDEX(games!$A:$A,ROW()))="","",TRIM(INDEX(games!$A:$A,ROW())))</f>
        <v>There Are No Orcs</v>
      </c>
      <c r="B850">
        <f>IF(OR($A850="",INDEX(games!$B:$B,ROW())=""),"",INDEX(games!$B:$B,ROW()))</f>
        <v>2025</v>
      </c>
      <c r="C850" t="str">
        <f>IF(OR($A850="",INDEX(games!$C:$C,ROW())=""),"",INDEX(games!$C:$C,ROW()))</f>
        <v>Strategy</v>
      </c>
      <c r="D850">
        <f t="shared" si="364"/>
        <v>0</v>
      </c>
      <c r="E850">
        <f t="shared" si="365"/>
        <v>2</v>
      </c>
      <c r="F850">
        <f t="shared" si="366"/>
        <v>0</v>
      </c>
      <c r="G850" t="e">
        <f t="shared" si="367"/>
        <v>#N/A</v>
      </c>
      <c r="H850" t="e">
        <f t="shared" si="368"/>
        <v>#N/A</v>
      </c>
      <c r="I850">
        <f t="shared" si="369"/>
        <v>2025</v>
      </c>
      <c r="J850">
        <f t="shared" si="370"/>
        <v>2</v>
      </c>
      <c r="K850" t="e">
        <f t="shared" si="371"/>
        <v>#N/A</v>
      </c>
      <c r="L850" t="e">
        <f t="shared" si="372"/>
        <v>#N/A</v>
      </c>
      <c r="M850" t="e">
        <f t="shared" si="373"/>
        <v>#N/A</v>
      </c>
      <c r="N850" t="e">
        <f t="shared" si="374"/>
        <v>#N/A</v>
      </c>
      <c r="O850">
        <f t="shared" si="375"/>
        <v>8.4999999999999995E-4</v>
      </c>
      <c r="P850" t="str">
        <f>IF(OR($A850="",INDEX(games!$H:$H,ROW())=""),"",INDEX(games!$H:$H,ROW()))</f>
        <v/>
      </c>
      <c r="Q850" t="str">
        <f t="shared" si="376"/>
        <v/>
      </c>
      <c r="T850">
        <f t="shared" si="377"/>
        <v>2010</v>
      </c>
      <c r="U850">
        <f t="shared" si="378"/>
        <v>2011</v>
      </c>
      <c r="V850">
        <f t="shared" si="379"/>
        <v>1</v>
      </c>
      <c r="W850" t="str">
        <f>IF(TRIM(INDEX(connections!$A:$A,ROW()))="","",TRIM(INDEX(connections!$A:$A,ROW())))</f>
        <v>Fushigi no Gensoukyou</v>
      </c>
      <c r="X850" t="str">
        <f>IF($W850="","",TRIM(INDEX(connections!$B:$B,ROW())))</f>
        <v>Motto!? Fushigi no Gensoukyou: Under the Moonlight</v>
      </c>
      <c r="Y850">
        <f t="shared" si="380"/>
        <v>315</v>
      </c>
      <c r="Z850">
        <f t="shared" si="381"/>
        <v>516</v>
      </c>
      <c r="AA850" t="str">
        <f t="shared" si="382"/>
        <v/>
      </c>
      <c r="AB850" t="str">
        <f t="shared" si="383"/>
        <v/>
      </c>
      <c r="AC850" t="str">
        <f t="shared" si="384"/>
        <v/>
      </c>
      <c r="AD850">
        <f t="shared" si="385"/>
        <v>0</v>
      </c>
      <c r="AE850" t="str">
        <f t="shared" si="386"/>
        <v/>
      </c>
      <c r="AG850">
        <f t="shared" si="387"/>
        <v>0</v>
      </c>
      <c r="AH850" t="str">
        <f t="shared" si="388"/>
        <v/>
      </c>
      <c r="AI850" t="str">
        <f t="shared" si="389"/>
        <v/>
      </c>
      <c r="AJ850" t="str">
        <f t="shared" si="390"/>
        <v/>
      </c>
      <c r="AK850" t="str">
        <f t="shared" si="391"/>
        <v/>
      </c>
      <c r="AL850" t="str">
        <f>IF($A850="","",INDEX(games!$J:$J,ROW())&amp;"")</f>
        <v/>
      </c>
    </row>
    <row r="851" spans="1:38" x14ac:dyDescent="0.25">
      <c r="A851" t="str">
        <f>IF(TRIM(INDEX(games!$A:$A,ROW()))="","",TRIM(INDEX(games!$A:$A,ROW())))</f>
        <v>Thysiastery</v>
      </c>
      <c r="B851">
        <f>IF(OR($A851="",INDEX(games!$B:$B,ROW())=""),"",INDEX(games!$B:$B,ROW()))</f>
        <v>2026</v>
      </c>
      <c r="C851" t="str">
        <f>IF(OR($A851="",INDEX(games!$C:$C,ROW())=""),"",INDEX(games!$C:$C,ROW()))</f>
        <v>Strategy</v>
      </c>
      <c r="D851">
        <f t="shared" si="364"/>
        <v>0</v>
      </c>
      <c r="E851">
        <f t="shared" si="365"/>
        <v>2</v>
      </c>
      <c r="F851">
        <f t="shared" si="366"/>
        <v>1</v>
      </c>
      <c r="G851" t="e">
        <f t="shared" si="367"/>
        <v>#N/A</v>
      </c>
      <c r="H851" t="e">
        <f t="shared" si="368"/>
        <v>#N/A</v>
      </c>
      <c r="I851">
        <f t="shared" si="369"/>
        <v>2026</v>
      </c>
      <c r="J851">
        <f t="shared" si="370"/>
        <v>2.0230000000000001</v>
      </c>
      <c r="K851" t="e">
        <f t="shared" si="371"/>
        <v>#N/A</v>
      </c>
      <c r="L851" t="e">
        <f t="shared" si="372"/>
        <v>#N/A</v>
      </c>
      <c r="M851" t="e">
        <f t="shared" si="373"/>
        <v>#N/A</v>
      </c>
      <c r="N851" t="e">
        <f t="shared" si="374"/>
        <v>#N/A</v>
      </c>
      <c r="O851">
        <f t="shared" si="375"/>
        <v>8.5099999999999998E-4</v>
      </c>
      <c r="P851" t="str">
        <f>IF(OR($A851="",INDEX(games!$H:$H,ROW())=""),"",INDEX(games!$H:$H,ROW()))</f>
        <v/>
      </c>
      <c r="Q851" t="str">
        <f t="shared" si="376"/>
        <v/>
      </c>
      <c r="T851">
        <f t="shared" si="377"/>
        <v>2008</v>
      </c>
      <c r="U851">
        <f t="shared" si="378"/>
        <v>2023</v>
      </c>
      <c r="V851">
        <f t="shared" si="379"/>
        <v>15</v>
      </c>
      <c r="W851" t="str">
        <f>IF(TRIM(INDEX(connections!$A:$A,ROW()))="","",TRIM(INDEX(connections!$A:$A,ROW())))</f>
        <v>Spelunky Classic</v>
      </c>
      <c r="X851" t="str">
        <f>IF($W851="","",TRIM(INDEX(connections!$B:$B,ROW())))</f>
        <v>Mr. Sun's Hatbox</v>
      </c>
      <c r="Y851">
        <f t="shared" si="380"/>
        <v>763</v>
      </c>
      <c r="Z851">
        <f t="shared" si="381"/>
        <v>517</v>
      </c>
      <c r="AA851" t="str">
        <f t="shared" si="382"/>
        <v>Yes</v>
      </c>
      <c r="AB851" t="str">
        <f t="shared" si="383"/>
        <v>Yes</v>
      </c>
      <c r="AC851">
        <f t="shared" si="384"/>
        <v>1</v>
      </c>
      <c r="AD851">
        <f t="shared" si="385"/>
        <v>0</v>
      </c>
      <c r="AE851" t="str">
        <f t="shared" si="386"/>
        <v/>
      </c>
      <c r="AG851">
        <f t="shared" si="387"/>
        <v>0</v>
      </c>
      <c r="AH851" t="str">
        <f t="shared" si="388"/>
        <v/>
      </c>
      <c r="AI851" t="str">
        <f t="shared" si="389"/>
        <v/>
      </c>
      <c r="AJ851" t="str">
        <f t="shared" si="390"/>
        <v/>
      </c>
      <c r="AK851" t="str">
        <f t="shared" si="391"/>
        <v/>
      </c>
      <c r="AL851" t="str">
        <f>IF($A851="","",INDEX(games!$J:$J,ROW())&amp;"")</f>
        <v>https://store.steampowered.com/app/3140180/THYSIASTERY/</v>
      </c>
    </row>
    <row r="852" spans="1:38" x14ac:dyDescent="0.25">
      <c r="A852" t="str">
        <f>IF(TRIM(INDEX(games!$A:$A,ROW()))="","",TRIM(INDEX(games!$A:$A,ROW())))</f>
        <v>Tic Tactic</v>
      </c>
      <c r="B852">
        <f>IF(OR($A852="",INDEX(games!$B:$B,ROW())=""),"",INDEX(games!$B:$B,ROW()))</f>
        <v>2025</v>
      </c>
      <c r="C852" t="str">
        <f>IF(OR($A852="",INDEX(games!$C:$C,ROW())=""),"",INDEX(games!$C:$C,ROW()))</f>
        <v>Deckbuilder</v>
      </c>
      <c r="D852">
        <f t="shared" si="364"/>
        <v>3</v>
      </c>
      <c r="E852">
        <f t="shared" si="365"/>
        <v>3</v>
      </c>
      <c r="F852">
        <f t="shared" si="366"/>
        <v>2</v>
      </c>
      <c r="G852" t="e">
        <f t="shared" si="367"/>
        <v>#N/A</v>
      </c>
      <c r="H852" t="e">
        <f t="shared" si="368"/>
        <v>#N/A</v>
      </c>
      <c r="I852" t="e">
        <f t="shared" si="369"/>
        <v>#N/A</v>
      </c>
      <c r="J852" t="e">
        <f t="shared" si="370"/>
        <v>#N/A</v>
      </c>
      <c r="K852">
        <f t="shared" si="371"/>
        <v>2025</v>
      </c>
      <c r="L852">
        <f t="shared" si="372"/>
        <v>3.0459999999999998</v>
      </c>
      <c r="M852" t="e">
        <f t="shared" si="373"/>
        <v>#N/A</v>
      </c>
      <c r="N852" t="e">
        <f t="shared" si="374"/>
        <v>#N/A</v>
      </c>
      <c r="O852">
        <f t="shared" si="375"/>
        <v>3.0008520000000001</v>
      </c>
      <c r="P852" t="str">
        <f>IF(OR($A852="",INDEX(games!$H:$H,ROW())=""),"",INDEX(games!$H:$H,ROW()))</f>
        <v/>
      </c>
      <c r="Q852" t="str">
        <f t="shared" si="376"/>
        <v/>
      </c>
      <c r="T852">
        <f t="shared" si="377"/>
        <v>2020</v>
      </c>
      <c r="U852">
        <f t="shared" si="378"/>
        <v>2021</v>
      </c>
      <c r="V852">
        <f t="shared" si="379"/>
        <v>1</v>
      </c>
      <c r="W852" t="str">
        <f>IF(TRIM(INDEX(connections!$A:$A,ROW()))="","",TRIM(INDEX(connections!$A:$A,ROW())))</f>
        <v>Risk of Rain 2</v>
      </c>
      <c r="X852" t="str">
        <f>IF($W852="","",TRIM(INDEX(connections!$B:$B,ROW())))</f>
        <v>Muck</v>
      </c>
      <c r="Y852">
        <f t="shared" si="380"/>
        <v>654</v>
      </c>
      <c r="Z852">
        <f t="shared" si="381"/>
        <v>518</v>
      </c>
      <c r="AA852" t="str">
        <f t="shared" si="382"/>
        <v>Yes</v>
      </c>
      <c r="AB852" t="str">
        <f t="shared" si="383"/>
        <v>Yes</v>
      </c>
      <c r="AC852">
        <f t="shared" si="384"/>
        <v>1</v>
      </c>
      <c r="AD852">
        <f t="shared" si="385"/>
        <v>0</v>
      </c>
      <c r="AE852" t="str">
        <f t="shared" si="386"/>
        <v/>
      </c>
      <c r="AG852">
        <f t="shared" si="387"/>
        <v>3</v>
      </c>
      <c r="AH852" t="str">
        <f t="shared" si="388"/>
        <v/>
      </c>
      <c r="AI852" t="str">
        <f t="shared" si="389"/>
        <v/>
      </c>
      <c r="AJ852" t="str">
        <f t="shared" si="390"/>
        <v/>
      </c>
      <c r="AK852">
        <f t="shared" si="391"/>
        <v>3.0008520000000001</v>
      </c>
      <c r="AL852" t="str">
        <f>IF($A852="","",INDEX(games!$J:$J,ROW())&amp;"")</f>
        <v/>
      </c>
    </row>
    <row r="853" spans="1:38" x14ac:dyDescent="0.25">
      <c r="A853" t="str">
        <f>IF(TRIM(INDEX(games!$A:$A,ROW()))="","",TRIM(INDEX(games!$A:$A,ROW())))</f>
        <v>Time Survivors</v>
      </c>
      <c r="B853">
        <f>IF(OR($A853="",INDEX(games!$B:$B,ROW())=""),"",INDEX(games!$B:$B,ROW()))</f>
        <v>2023</v>
      </c>
      <c r="C853" t="str">
        <f>IF(OR($A853="",INDEX(games!$C:$C,ROW())=""),"",INDEX(games!$C:$C,ROW()))</f>
        <v>Action</v>
      </c>
      <c r="D853">
        <f t="shared" si="364"/>
        <v>1</v>
      </c>
      <c r="E853">
        <f t="shared" si="365"/>
        <v>1</v>
      </c>
      <c r="F853">
        <f t="shared" si="366"/>
        <v>3</v>
      </c>
      <c r="G853">
        <f t="shared" si="367"/>
        <v>2023</v>
      </c>
      <c r="H853">
        <f t="shared" si="368"/>
        <v>1.069</v>
      </c>
      <c r="I853" t="e">
        <f t="shared" si="369"/>
        <v>#N/A</v>
      </c>
      <c r="J853" t="e">
        <f t="shared" si="370"/>
        <v>#N/A</v>
      </c>
      <c r="K853" t="e">
        <f t="shared" si="371"/>
        <v>#N/A</v>
      </c>
      <c r="L853" t="e">
        <f t="shared" si="372"/>
        <v>#N/A</v>
      </c>
      <c r="M853" t="e">
        <f t="shared" si="373"/>
        <v>#N/A</v>
      </c>
      <c r="N853" t="e">
        <f t="shared" si="374"/>
        <v>#N/A</v>
      </c>
      <c r="O853">
        <f t="shared" si="375"/>
        <v>1.000853</v>
      </c>
      <c r="P853" t="str">
        <f>IF(OR($A853="",INDEX(games!$H:$H,ROW())=""),"",INDEX(games!$H:$H,ROW()))</f>
        <v>Yes</v>
      </c>
      <c r="Q853">
        <f t="shared" si="376"/>
        <v>1.000853</v>
      </c>
      <c r="T853">
        <f t="shared" si="377"/>
        <v>2021</v>
      </c>
      <c r="U853">
        <f t="shared" si="378"/>
        <v>2025</v>
      </c>
      <c r="V853">
        <f t="shared" si="379"/>
        <v>4</v>
      </c>
      <c r="W853" t="str">
        <f>IF(TRIM(INDEX(connections!$A:$A,ROW()))="","",TRIM(INDEX(connections!$A:$A,ROW())))</f>
        <v>Inscryption</v>
      </c>
      <c r="X853" t="str">
        <f>IF($W853="","",TRIM(INDEX(connections!$B:$B,ROW())))</f>
        <v>My Card Is Better Than Your Card!</v>
      </c>
      <c r="Y853">
        <f t="shared" si="380"/>
        <v>406</v>
      </c>
      <c r="Z853">
        <f t="shared" si="381"/>
        <v>519</v>
      </c>
      <c r="AA853" t="str">
        <f t="shared" si="382"/>
        <v>Yes</v>
      </c>
      <c r="AB853" t="str">
        <f t="shared" si="383"/>
        <v/>
      </c>
      <c r="AC853" t="str">
        <f t="shared" si="384"/>
        <v/>
      </c>
      <c r="AD853">
        <f t="shared" si="385"/>
        <v>0</v>
      </c>
      <c r="AE853" t="str">
        <f t="shared" si="386"/>
        <v/>
      </c>
      <c r="AG853">
        <f t="shared" si="387"/>
        <v>1</v>
      </c>
      <c r="AH853" t="str">
        <f t="shared" si="388"/>
        <v>Yes</v>
      </c>
      <c r="AI853">
        <f t="shared" si="389"/>
        <v>1</v>
      </c>
      <c r="AJ853">
        <f t="shared" si="390"/>
        <v>1.000853</v>
      </c>
      <c r="AK853" t="str">
        <f t="shared" si="391"/>
        <v/>
      </c>
      <c r="AL853" t="str">
        <f>IF($A853="","",INDEX(games!$J:$J,ROW())&amp;"")</f>
        <v>https://store.steampowered.com/app/2211390/Time_Survivors/</v>
      </c>
    </row>
    <row r="854" spans="1:38" x14ac:dyDescent="0.25">
      <c r="A854" t="str">
        <f>IF(TRIM(INDEX(games!$A:$A,ROW()))="","",TRIM(INDEX(games!$A:$A,ROW())))</f>
        <v>Time Wasters</v>
      </c>
      <c r="B854">
        <f>IF(OR($A854="",INDEX(games!$B:$B,ROW())=""),"",INDEX(games!$B:$B,ROW()))</f>
        <v>2023</v>
      </c>
      <c r="C854" t="str">
        <f>IF(OR($A854="",INDEX(games!$C:$C,ROW())=""),"",INDEX(games!$C:$C,ROW()))</f>
        <v>Action</v>
      </c>
      <c r="D854">
        <f t="shared" si="364"/>
        <v>1</v>
      </c>
      <c r="E854">
        <f t="shared" si="365"/>
        <v>1</v>
      </c>
      <c r="F854">
        <f t="shared" si="366"/>
        <v>4</v>
      </c>
      <c r="G854">
        <f t="shared" si="367"/>
        <v>2023</v>
      </c>
      <c r="H854">
        <f t="shared" si="368"/>
        <v>1.0920000000000001</v>
      </c>
      <c r="I854" t="e">
        <f t="shared" si="369"/>
        <v>#N/A</v>
      </c>
      <c r="J854" t="e">
        <f t="shared" si="370"/>
        <v>#N/A</v>
      </c>
      <c r="K854" t="e">
        <f t="shared" si="371"/>
        <v>#N/A</v>
      </c>
      <c r="L854" t="e">
        <f t="shared" si="372"/>
        <v>#N/A</v>
      </c>
      <c r="M854" t="e">
        <f t="shared" si="373"/>
        <v>#N/A</v>
      </c>
      <c r="N854" t="e">
        <f t="shared" si="374"/>
        <v>#N/A</v>
      </c>
      <c r="O854">
        <f t="shared" si="375"/>
        <v>1.0008539999999999</v>
      </c>
      <c r="P854" t="str">
        <f>IF(OR($A854="",INDEX(games!$H:$H,ROW())=""),"",INDEX(games!$H:$H,ROW()))</f>
        <v>Yes</v>
      </c>
      <c r="Q854">
        <f t="shared" si="376"/>
        <v>1.0008539999999999</v>
      </c>
      <c r="T854">
        <f t="shared" si="377"/>
        <v>2014</v>
      </c>
      <c r="U854">
        <f t="shared" si="378"/>
        <v>2016</v>
      </c>
      <c r="V854">
        <f t="shared" si="379"/>
        <v>2</v>
      </c>
      <c r="W854" t="str">
        <f>IF(TRIM(INDEX(connections!$A:$A,ROW()))="","",TRIM(INDEX(connections!$A:$A,ROW())))</f>
        <v>One Way Heroics</v>
      </c>
      <c r="X854" t="str">
        <f>IF($W854="","",TRIM(INDEX(connections!$B:$B,ROW())))</f>
        <v>Mystery Chronicle: One Way Heroics</v>
      </c>
      <c r="Y854">
        <f t="shared" si="380"/>
        <v>565</v>
      </c>
      <c r="Z854">
        <f t="shared" si="381"/>
        <v>520</v>
      </c>
      <c r="AA854" t="str">
        <f t="shared" si="382"/>
        <v>Yes</v>
      </c>
      <c r="AB854" t="str">
        <f t="shared" si="383"/>
        <v>Yes</v>
      </c>
      <c r="AC854">
        <f t="shared" si="384"/>
        <v>1</v>
      </c>
      <c r="AD854">
        <f t="shared" si="385"/>
        <v>0</v>
      </c>
      <c r="AE854" t="str">
        <f t="shared" si="386"/>
        <v/>
      </c>
      <c r="AG854">
        <f t="shared" si="387"/>
        <v>1</v>
      </c>
      <c r="AH854" t="str">
        <f t="shared" si="388"/>
        <v>Yes</v>
      </c>
      <c r="AI854">
        <f t="shared" si="389"/>
        <v>1</v>
      </c>
      <c r="AJ854">
        <f t="shared" si="390"/>
        <v>1.0008539999999999</v>
      </c>
      <c r="AK854" t="str">
        <f t="shared" si="391"/>
        <v/>
      </c>
      <c r="AL854" t="str">
        <f>IF($A854="","",INDEX(games!$J:$J,ROW())&amp;"")</f>
        <v>https://store.steampowered.com/app/1290330/Time_Wasters/</v>
      </c>
    </row>
    <row r="855" spans="1:38" x14ac:dyDescent="0.25">
      <c r="A855" t="str">
        <f>IF(TRIM(INDEX(games!$A:$A,ROW()))="","",TRIM(INDEX(games!$A:$A,ROW())))</f>
        <v>Tinker Shot</v>
      </c>
      <c r="B855">
        <f>IF(OR($A855="",INDEX(games!$B:$B,ROW())=""),"",INDEX(games!$B:$B,ROW()))</f>
        <v>2026</v>
      </c>
      <c r="C855" t="str">
        <f>IF(OR($A855="",INDEX(games!$C:$C,ROW())=""),"",INDEX(games!$C:$C,ROW()))</f>
        <v>Deckbuilder</v>
      </c>
      <c r="D855">
        <f t="shared" si="364"/>
        <v>2</v>
      </c>
      <c r="E855">
        <f t="shared" si="365"/>
        <v>3</v>
      </c>
      <c r="F855">
        <f t="shared" si="366"/>
        <v>5</v>
      </c>
      <c r="G855" t="e">
        <f t="shared" si="367"/>
        <v>#N/A</v>
      </c>
      <c r="H855" t="e">
        <f t="shared" si="368"/>
        <v>#N/A</v>
      </c>
      <c r="I855" t="e">
        <f t="shared" si="369"/>
        <v>#N/A</v>
      </c>
      <c r="J855" t="e">
        <f t="shared" si="370"/>
        <v>#N/A</v>
      </c>
      <c r="K855">
        <f t="shared" si="371"/>
        <v>2026</v>
      </c>
      <c r="L855">
        <f t="shared" si="372"/>
        <v>3.1150000000000002</v>
      </c>
      <c r="M855" t="e">
        <f t="shared" si="373"/>
        <v>#N/A</v>
      </c>
      <c r="N855" t="e">
        <f t="shared" si="374"/>
        <v>#N/A</v>
      </c>
      <c r="O855">
        <f t="shared" si="375"/>
        <v>2.0008550000000001</v>
      </c>
      <c r="P855" t="str">
        <f>IF(OR($A855="",INDEX(games!$H:$H,ROW())=""),"",INDEX(games!$H:$H,ROW()))</f>
        <v/>
      </c>
      <c r="Q855" t="str">
        <f t="shared" si="376"/>
        <v/>
      </c>
      <c r="T855">
        <f t="shared" si="377"/>
        <v>1987</v>
      </c>
      <c r="U855">
        <f t="shared" si="378"/>
        <v>1995</v>
      </c>
      <c r="V855">
        <f t="shared" si="379"/>
        <v>8</v>
      </c>
      <c r="W855" t="str">
        <f>IF(TRIM(INDEX(connections!$A:$A,ROW()))="","",TRIM(INDEX(connections!$A:$A,ROW())))</f>
        <v>NetHack</v>
      </c>
      <c r="X855" t="str">
        <f>IF($W855="","",TRIM(INDEX(connections!$B:$B,ROW())))</f>
        <v>Mystery Dungeon 2: Shiren the Wanderer</v>
      </c>
      <c r="Y855">
        <f t="shared" si="380"/>
        <v>532</v>
      </c>
      <c r="Z855">
        <f t="shared" si="381"/>
        <v>521</v>
      </c>
      <c r="AA855" t="str">
        <f t="shared" si="382"/>
        <v>Yes</v>
      </c>
      <c r="AB855" t="str">
        <f t="shared" si="383"/>
        <v>Yes</v>
      </c>
      <c r="AC855">
        <f t="shared" si="384"/>
        <v>1</v>
      </c>
      <c r="AD855">
        <f t="shared" si="385"/>
        <v>0</v>
      </c>
      <c r="AE855" t="str">
        <f t="shared" si="386"/>
        <v/>
      </c>
      <c r="AG855">
        <f t="shared" si="387"/>
        <v>2</v>
      </c>
      <c r="AH855" t="str">
        <f t="shared" si="388"/>
        <v/>
      </c>
      <c r="AI855" t="str">
        <f t="shared" si="389"/>
        <v/>
      </c>
      <c r="AJ855" t="str">
        <f t="shared" si="390"/>
        <v/>
      </c>
      <c r="AK855">
        <f t="shared" si="391"/>
        <v>2.0008550000000001</v>
      </c>
      <c r="AL855" t="str">
        <f>IF($A855="","",INDEX(games!$J:$J,ROW())&amp;"")</f>
        <v>https://store.steampowered.com/app/3351280/Tinker_Shot/</v>
      </c>
    </row>
    <row r="856" spans="1:38" x14ac:dyDescent="0.25">
      <c r="A856" t="str">
        <f>IF(TRIM(INDEX(games!$A:$A,ROW()))="","",TRIM(INDEX(games!$A:$A,ROW())))</f>
        <v>Tiny Auto Knights</v>
      </c>
      <c r="B856">
        <f>IF(OR($A856="",INDEX(games!$B:$B,ROW())=""),"",INDEX(games!$B:$B,ROW()))</f>
        <v>2025</v>
      </c>
      <c r="C856" t="str">
        <f>IF(OR($A856="",INDEX(games!$C:$C,ROW())=""),"",INDEX(games!$C:$C,ROW()))</f>
        <v>Deckbuilder</v>
      </c>
      <c r="D856">
        <f t="shared" si="364"/>
        <v>5</v>
      </c>
      <c r="E856">
        <f t="shared" si="365"/>
        <v>3</v>
      </c>
      <c r="F856">
        <f t="shared" si="366"/>
        <v>6</v>
      </c>
      <c r="G856" t="e">
        <f t="shared" si="367"/>
        <v>#N/A</v>
      </c>
      <c r="H856" t="e">
        <f t="shared" si="368"/>
        <v>#N/A</v>
      </c>
      <c r="I856" t="e">
        <f t="shared" si="369"/>
        <v>#N/A</v>
      </c>
      <c r="J856" t="e">
        <f t="shared" si="370"/>
        <v>#N/A</v>
      </c>
      <c r="K856">
        <f t="shared" si="371"/>
        <v>2025</v>
      </c>
      <c r="L856">
        <f t="shared" si="372"/>
        <v>3.1379999999999999</v>
      </c>
      <c r="M856" t="e">
        <f t="shared" si="373"/>
        <v>#N/A</v>
      </c>
      <c r="N856" t="e">
        <f t="shared" si="374"/>
        <v>#N/A</v>
      </c>
      <c r="O856">
        <f t="shared" si="375"/>
        <v>5.0008559999999997</v>
      </c>
      <c r="P856" t="str">
        <f>IF(OR($A856="",INDEX(games!$H:$H,ROW())=""),"",INDEX(games!$H:$H,ROW()))</f>
        <v/>
      </c>
      <c r="Q856" t="str">
        <f t="shared" si="376"/>
        <v/>
      </c>
      <c r="T856">
        <f t="shared" si="377"/>
        <v>1993</v>
      </c>
      <c r="U856">
        <f t="shared" si="378"/>
        <v>1995</v>
      </c>
      <c r="V856">
        <f t="shared" si="379"/>
        <v>2</v>
      </c>
      <c r="W856" t="str">
        <f>IF(TRIM(INDEX(connections!$A:$A,ROW()))="","",TRIM(INDEX(connections!$A:$A,ROW())))</f>
        <v>Torneko's Great Adventure: Mystery Dungeon</v>
      </c>
      <c r="X856" t="str">
        <f>IF($W856="","",TRIM(INDEX(connections!$B:$B,ROW())))</f>
        <v>Mystery Dungeon 2: Shiren the Wanderer</v>
      </c>
      <c r="Y856">
        <f t="shared" si="380"/>
        <v>863</v>
      </c>
      <c r="Z856">
        <f t="shared" si="381"/>
        <v>521</v>
      </c>
      <c r="AA856" t="str">
        <f t="shared" si="382"/>
        <v>Yes</v>
      </c>
      <c r="AB856" t="str">
        <f t="shared" si="383"/>
        <v>Yes</v>
      </c>
      <c r="AC856">
        <f t="shared" si="384"/>
        <v>1</v>
      </c>
      <c r="AD856">
        <f t="shared" si="385"/>
        <v>0</v>
      </c>
      <c r="AE856" t="str">
        <f t="shared" si="386"/>
        <v/>
      </c>
      <c r="AG856">
        <f t="shared" si="387"/>
        <v>3</v>
      </c>
      <c r="AH856" t="str">
        <f t="shared" si="388"/>
        <v/>
      </c>
      <c r="AI856" t="str">
        <f t="shared" si="389"/>
        <v/>
      </c>
      <c r="AJ856" t="str">
        <f t="shared" si="390"/>
        <v/>
      </c>
      <c r="AK856">
        <f t="shared" si="391"/>
        <v>3.0008560000000002</v>
      </c>
      <c r="AL856" t="str">
        <f>IF($A856="","",INDEX(games!$J:$J,ROW())&amp;"")</f>
        <v>https://store.steampowered.com/app/3405540/Tiny_Auto_Knights</v>
      </c>
    </row>
    <row r="857" spans="1:38" x14ac:dyDescent="0.25">
      <c r="A857" t="str">
        <f>IF(TRIM(INDEX(games!$A:$A,ROW()))="","",TRIM(INDEX(games!$A:$A,ROW())))</f>
        <v>Tiny Rogues</v>
      </c>
      <c r="B857">
        <f>IF(OR($A857="",INDEX(games!$B:$B,ROW())=""),"",INDEX(games!$B:$B,ROW()))</f>
        <v>2022</v>
      </c>
      <c r="C857" t="str">
        <f>IF(OR($A857="",INDEX(games!$C:$C,ROW())=""),"",INDEX(games!$C:$C,ROW()))</f>
        <v>Action</v>
      </c>
      <c r="D857">
        <f t="shared" si="364"/>
        <v>9</v>
      </c>
      <c r="E857">
        <f t="shared" si="365"/>
        <v>1</v>
      </c>
      <c r="F857">
        <f t="shared" si="366"/>
        <v>7</v>
      </c>
      <c r="G857">
        <f t="shared" si="367"/>
        <v>2022</v>
      </c>
      <c r="H857">
        <f t="shared" si="368"/>
        <v>1.161</v>
      </c>
      <c r="I857" t="e">
        <f t="shared" si="369"/>
        <v>#N/A</v>
      </c>
      <c r="J857" t="e">
        <f t="shared" si="370"/>
        <v>#N/A</v>
      </c>
      <c r="K857" t="e">
        <f t="shared" si="371"/>
        <v>#N/A</v>
      </c>
      <c r="L857" t="e">
        <f t="shared" si="372"/>
        <v>#N/A</v>
      </c>
      <c r="M857" t="e">
        <f t="shared" si="373"/>
        <v>#N/A</v>
      </c>
      <c r="N857" t="e">
        <f t="shared" si="374"/>
        <v>#N/A</v>
      </c>
      <c r="O857">
        <f t="shared" si="375"/>
        <v>9.0008569999999999</v>
      </c>
      <c r="P857" t="str">
        <f>IF(OR($A857="",INDEX(games!$H:$H,ROW())=""),"",INDEX(games!$H:$H,ROW()))</f>
        <v>Yes</v>
      </c>
      <c r="Q857">
        <f t="shared" si="376"/>
        <v>9.0008569999999999</v>
      </c>
      <c r="T857">
        <f t="shared" si="377"/>
        <v>2021</v>
      </c>
      <c r="U857">
        <f t="shared" si="378"/>
        <v>2024</v>
      </c>
      <c r="V857">
        <f t="shared" si="379"/>
        <v>3</v>
      </c>
      <c r="W857" t="str">
        <f>IF(TRIM(INDEX(connections!$A:$A,ROW()))="","",TRIM(INDEX(connections!$A:$A,ROW())))</f>
        <v>Vampire Survivors</v>
      </c>
      <c r="X857" t="str">
        <f>IF($W857="","",TRIM(INDEX(connections!$B:$B,ROW())))</f>
        <v>Mythical Concept Starnaut</v>
      </c>
      <c r="Y857">
        <f t="shared" si="380"/>
        <v>898</v>
      </c>
      <c r="Z857">
        <f t="shared" si="381"/>
        <v>522</v>
      </c>
      <c r="AA857" t="str">
        <f t="shared" si="382"/>
        <v>Yes</v>
      </c>
      <c r="AB857" t="str">
        <f t="shared" si="383"/>
        <v>Yes</v>
      </c>
      <c r="AC857">
        <f t="shared" si="384"/>
        <v>1</v>
      </c>
      <c r="AD857">
        <f t="shared" si="385"/>
        <v>0</v>
      </c>
      <c r="AE857" t="str">
        <f t="shared" si="386"/>
        <v/>
      </c>
      <c r="AG857">
        <f t="shared" si="387"/>
        <v>9</v>
      </c>
      <c r="AH857" t="str">
        <f t="shared" si="388"/>
        <v>Yes</v>
      </c>
      <c r="AI857">
        <f t="shared" si="389"/>
        <v>9</v>
      </c>
      <c r="AJ857">
        <f t="shared" si="390"/>
        <v>9.0008569999999999</v>
      </c>
      <c r="AK857" t="str">
        <f t="shared" si="391"/>
        <v/>
      </c>
      <c r="AL857" t="str">
        <f>IF($A857="","",INDEX(games!$J:$J,ROW())&amp;"")</f>
        <v>https://store.steampowered.com/app/2088570/Tiny_Rogues/</v>
      </c>
    </row>
    <row r="858" spans="1:38" x14ac:dyDescent="0.25">
      <c r="A858" t="str">
        <f>IF(TRIM(INDEX(games!$A:$A,ROW()))="","",TRIM(INDEX(games!$A:$A,ROW())))</f>
        <v>Tinyfolks</v>
      </c>
      <c r="B858">
        <f>IF(OR($A858="",INDEX(games!$B:$B,ROW())=""),"",INDEX(games!$B:$B,ROW()))</f>
        <v>2022</v>
      </c>
      <c r="C858" t="str">
        <f>IF(OR($A858="",INDEX(games!$C:$C,ROW())=""),"",INDEX(games!$C:$C,ROW()))</f>
        <v>Strategy</v>
      </c>
      <c r="D858">
        <f t="shared" si="364"/>
        <v>1</v>
      </c>
      <c r="E858">
        <f t="shared" si="365"/>
        <v>2</v>
      </c>
      <c r="F858">
        <f t="shared" si="366"/>
        <v>8</v>
      </c>
      <c r="G858" t="e">
        <f t="shared" si="367"/>
        <v>#N/A</v>
      </c>
      <c r="H858" t="e">
        <f t="shared" si="368"/>
        <v>#N/A</v>
      </c>
      <c r="I858">
        <f t="shared" si="369"/>
        <v>2022</v>
      </c>
      <c r="J858">
        <f t="shared" si="370"/>
        <v>2.1840000000000002</v>
      </c>
      <c r="K858" t="e">
        <f t="shared" si="371"/>
        <v>#N/A</v>
      </c>
      <c r="L858" t="e">
        <f t="shared" si="372"/>
        <v>#N/A</v>
      </c>
      <c r="M858" t="e">
        <f t="shared" si="373"/>
        <v>#N/A</v>
      </c>
      <c r="N858" t="e">
        <f t="shared" si="374"/>
        <v>#N/A</v>
      </c>
      <c r="O858">
        <f t="shared" si="375"/>
        <v>1.000858</v>
      </c>
      <c r="P858" t="str">
        <f>IF(OR($A858="",INDEX(games!$H:$H,ROW())=""),"",INDEX(games!$H:$H,ROW()))</f>
        <v>Yes</v>
      </c>
      <c r="Q858">
        <f t="shared" si="376"/>
        <v>1.000858</v>
      </c>
      <c r="T858">
        <f t="shared" si="377"/>
        <v>2015</v>
      </c>
      <c r="U858">
        <f t="shared" si="378"/>
        <v>2022</v>
      </c>
      <c r="V858">
        <f t="shared" si="379"/>
        <v>7</v>
      </c>
      <c r="W858" t="str">
        <f>IF(TRIM(INDEX(connections!$A:$A,ROW()))="","",TRIM(INDEX(connections!$A:$A,ROW())))</f>
        <v>Darkest Dungeon</v>
      </c>
      <c r="X858" t="str">
        <f>IF($W858="","",TRIM(INDEX(connections!$B:$B,ROW())))</f>
        <v>Nadir</v>
      </c>
      <c r="Y858">
        <f t="shared" si="380"/>
        <v>184</v>
      </c>
      <c r="Z858">
        <f t="shared" si="381"/>
        <v>523</v>
      </c>
      <c r="AA858" t="str">
        <f t="shared" si="382"/>
        <v>Yes</v>
      </c>
      <c r="AB858" t="str">
        <f t="shared" si="383"/>
        <v/>
      </c>
      <c r="AC858" t="str">
        <f t="shared" si="384"/>
        <v/>
      </c>
      <c r="AD858">
        <f t="shared" si="385"/>
        <v>1</v>
      </c>
      <c r="AE858" t="str">
        <f t="shared" si="386"/>
        <v/>
      </c>
      <c r="AG858">
        <f t="shared" si="387"/>
        <v>1</v>
      </c>
      <c r="AH858" t="str">
        <f t="shared" si="388"/>
        <v>Yes</v>
      </c>
      <c r="AI858">
        <f t="shared" si="389"/>
        <v>1</v>
      </c>
      <c r="AJ858">
        <f t="shared" si="390"/>
        <v>1.000858</v>
      </c>
      <c r="AK858" t="str">
        <f t="shared" si="391"/>
        <v/>
      </c>
      <c r="AL858" t="str">
        <f>IF($A858="","",INDEX(games!$J:$J,ROW())&amp;"")</f>
        <v>https://store.steampowered.com/app/1909420/Tinyfolks/</v>
      </c>
    </row>
    <row r="859" spans="1:38" x14ac:dyDescent="0.25">
      <c r="A859" t="str">
        <f>IF(TRIM(INDEX(games!$A:$A,ROW()))="","",TRIM(INDEX(games!$A:$A,ROW())))</f>
        <v>ToeJam &amp; Earl</v>
      </c>
      <c r="B859">
        <f>IF(OR($A859="",INDEX(games!$B:$B,ROW())=""),"",INDEX(games!$B:$B,ROW()))</f>
        <v>1991</v>
      </c>
      <c r="C859" t="str">
        <f>IF(OR($A859="",INDEX(games!$C:$C,ROW())=""),"",INDEX(games!$C:$C,ROW()))</f>
        <v>Action</v>
      </c>
      <c r="D859">
        <f t="shared" si="364"/>
        <v>3</v>
      </c>
      <c r="E859">
        <f t="shared" si="365"/>
        <v>1</v>
      </c>
      <c r="F859">
        <f t="shared" si="366"/>
        <v>9</v>
      </c>
      <c r="G859">
        <f t="shared" si="367"/>
        <v>1991</v>
      </c>
      <c r="H859">
        <f t="shared" si="368"/>
        <v>1.2070000000000001</v>
      </c>
      <c r="I859" t="e">
        <f t="shared" si="369"/>
        <v>#N/A</v>
      </c>
      <c r="J859" t="e">
        <f t="shared" si="370"/>
        <v>#N/A</v>
      </c>
      <c r="K859" t="e">
        <f t="shared" si="371"/>
        <v>#N/A</v>
      </c>
      <c r="L859" t="e">
        <f t="shared" si="372"/>
        <v>#N/A</v>
      </c>
      <c r="M859" t="e">
        <f t="shared" si="373"/>
        <v>#N/A</v>
      </c>
      <c r="N859" t="e">
        <f t="shared" si="374"/>
        <v>#N/A</v>
      </c>
      <c r="O859">
        <f t="shared" si="375"/>
        <v>3.0008590000000002</v>
      </c>
      <c r="P859" t="str">
        <f>IF(OR($A859="",INDEX(games!$H:$H,ROW())=""),"",INDEX(games!$H:$H,ROW()))</f>
        <v>Yes</v>
      </c>
      <c r="Q859">
        <f t="shared" si="376"/>
        <v>3.0008590000000002</v>
      </c>
      <c r="T859">
        <f t="shared" si="377"/>
        <v>2017</v>
      </c>
      <c r="U859">
        <f t="shared" si="378"/>
        <v>2022</v>
      </c>
      <c r="V859">
        <f t="shared" si="379"/>
        <v>5</v>
      </c>
      <c r="W859" t="str">
        <f>IF(TRIM(INDEX(connections!$A:$A,ROW()))="","",TRIM(INDEX(connections!$A:$A,ROW())))</f>
        <v>Slay the Spire</v>
      </c>
      <c r="X859" t="str">
        <f>IF($W859="","",TRIM(INDEX(connections!$B:$B,ROW())))</f>
        <v>Nadir</v>
      </c>
      <c r="Y859">
        <f t="shared" si="380"/>
        <v>735</v>
      </c>
      <c r="Z859">
        <f t="shared" si="381"/>
        <v>523</v>
      </c>
      <c r="AA859" t="str">
        <f t="shared" si="382"/>
        <v>Yes</v>
      </c>
      <c r="AB859" t="str">
        <f t="shared" si="383"/>
        <v/>
      </c>
      <c r="AC859" t="str">
        <f t="shared" si="384"/>
        <v/>
      </c>
      <c r="AD859">
        <f t="shared" si="385"/>
        <v>0</v>
      </c>
      <c r="AE859" t="str">
        <f t="shared" si="386"/>
        <v/>
      </c>
      <c r="AG859">
        <f t="shared" si="387"/>
        <v>1</v>
      </c>
      <c r="AH859" t="str">
        <f t="shared" si="388"/>
        <v>Yes</v>
      </c>
      <c r="AI859">
        <f t="shared" si="389"/>
        <v>1</v>
      </c>
      <c r="AJ859">
        <f t="shared" si="390"/>
        <v>1.0008589999999999</v>
      </c>
      <c r="AK859" t="str">
        <f t="shared" si="391"/>
        <v/>
      </c>
      <c r="AL859" t="str">
        <f>IF($A859="","",INDEX(games!$J:$J,ROW())&amp;"")</f>
        <v/>
      </c>
    </row>
    <row r="860" spans="1:38" x14ac:dyDescent="0.25">
      <c r="A860" t="str">
        <f>IF(TRIM(INDEX(games!$A:$A,ROW()))="","",TRIM(INDEX(games!$A:$A,ROW())))</f>
        <v>ToeJam &amp; Earl: Back in the Groove!</v>
      </c>
      <c r="B860">
        <f>IF(OR($A860="",INDEX(games!$B:$B,ROW())=""),"",INDEX(games!$B:$B,ROW()))</f>
        <v>2019</v>
      </c>
      <c r="C860" t="str">
        <f>IF(OR($A860="",INDEX(games!$C:$C,ROW())=""),"",INDEX(games!$C:$C,ROW()))</f>
        <v>Action</v>
      </c>
      <c r="D860">
        <f t="shared" si="364"/>
        <v>1</v>
      </c>
      <c r="E860">
        <f t="shared" si="365"/>
        <v>1</v>
      </c>
      <c r="F860">
        <f t="shared" si="366"/>
        <v>10</v>
      </c>
      <c r="G860">
        <f t="shared" si="367"/>
        <v>2019</v>
      </c>
      <c r="H860">
        <f t="shared" si="368"/>
        <v>1.23</v>
      </c>
      <c r="I860" t="e">
        <f t="shared" si="369"/>
        <v>#N/A</v>
      </c>
      <c r="J860" t="e">
        <f t="shared" si="370"/>
        <v>#N/A</v>
      </c>
      <c r="K860" t="e">
        <f t="shared" si="371"/>
        <v>#N/A</v>
      </c>
      <c r="L860" t="e">
        <f t="shared" si="372"/>
        <v>#N/A</v>
      </c>
      <c r="M860" t="e">
        <f t="shared" si="373"/>
        <v>#N/A</v>
      </c>
      <c r="N860" t="e">
        <f t="shared" si="374"/>
        <v>#N/A</v>
      </c>
      <c r="O860">
        <f t="shared" si="375"/>
        <v>1.0008600000000001</v>
      </c>
      <c r="P860" t="str">
        <f>IF(OR($A860="",INDEX(games!$H:$H,ROW())=""),"",INDEX(games!$H:$H,ROW()))</f>
        <v/>
      </c>
      <c r="Q860" t="str">
        <f t="shared" si="376"/>
        <v/>
      </c>
      <c r="T860">
        <f t="shared" si="377"/>
        <v>2016</v>
      </c>
      <c r="U860">
        <f t="shared" si="378"/>
        <v>2022</v>
      </c>
      <c r="V860">
        <f t="shared" si="379"/>
        <v>6</v>
      </c>
      <c r="W860" t="str">
        <f>IF(TRIM(INDEX(connections!$A:$A,ROW()))="","",TRIM(INDEX(connections!$A:$A,ROW())))</f>
        <v>Enter the Gungeon</v>
      </c>
      <c r="X860" t="str">
        <f>IF($W860="","",TRIM(INDEX(connections!$B:$B,ROW())))</f>
        <v>NecroBouncer</v>
      </c>
      <c r="Y860">
        <f t="shared" si="380"/>
        <v>282</v>
      </c>
      <c r="Z860">
        <f t="shared" si="381"/>
        <v>524</v>
      </c>
      <c r="AA860" t="str">
        <f t="shared" si="382"/>
        <v>Yes</v>
      </c>
      <c r="AB860" t="str">
        <f t="shared" si="383"/>
        <v>Yes</v>
      </c>
      <c r="AC860">
        <f t="shared" si="384"/>
        <v>1</v>
      </c>
      <c r="AD860">
        <f t="shared" si="385"/>
        <v>0</v>
      </c>
      <c r="AE860" t="str">
        <f t="shared" si="386"/>
        <v/>
      </c>
      <c r="AG860">
        <f t="shared" si="387"/>
        <v>1</v>
      </c>
      <c r="AH860" t="str">
        <f t="shared" si="388"/>
        <v/>
      </c>
      <c r="AI860" t="str">
        <f t="shared" si="389"/>
        <v/>
      </c>
      <c r="AJ860" t="str">
        <f t="shared" si="390"/>
        <v/>
      </c>
      <c r="AK860">
        <f t="shared" si="391"/>
        <v>1.0008600000000001</v>
      </c>
      <c r="AL860" t="str">
        <f>IF($A860="","",INDEX(games!$J:$J,ROW())&amp;"")</f>
        <v/>
      </c>
    </row>
    <row r="861" spans="1:38" x14ac:dyDescent="0.25">
      <c r="A861" t="str">
        <f>IF(TRIM(INDEX(games!$A:$A,ROW()))="","",TRIM(INDEX(games!$A:$A,ROW())))</f>
        <v>TombStar</v>
      </c>
      <c r="B861">
        <f>IF(OR($A861="",INDEX(games!$B:$B,ROW())=""),"",INDEX(games!$B:$B,ROW()))</f>
        <v>2022</v>
      </c>
      <c r="C861" t="str">
        <f>IF(OR($A861="",INDEX(games!$C:$C,ROW())=""),"",INDEX(games!$C:$C,ROW()))</f>
        <v>Action</v>
      </c>
      <c r="D861">
        <f t="shared" si="364"/>
        <v>2</v>
      </c>
      <c r="E861">
        <f t="shared" si="365"/>
        <v>1</v>
      </c>
      <c r="F861">
        <f t="shared" si="366"/>
        <v>11</v>
      </c>
      <c r="G861">
        <f t="shared" si="367"/>
        <v>2022</v>
      </c>
      <c r="H861">
        <f t="shared" si="368"/>
        <v>1.2530000000000001</v>
      </c>
      <c r="I861" t="e">
        <f t="shared" si="369"/>
        <v>#N/A</v>
      </c>
      <c r="J861" t="e">
        <f t="shared" si="370"/>
        <v>#N/A</v>
      </c>
      <c r="K861" t="e">
        <f t="shared" si="371"/>
        <v>#N/A</v>
      </c>
      <c r="L861" t="e">
        <f t="shared" si="372"/>
        <v>#N/A</v>
      </c>
      <c r="M861" t="e">
        <f t="shared" si="373"/>
        <v>#N/A</v>
      </c>
      <c r="N861" t="e">
        <f t="shared" si="374"/>
        <v>#N/A</v>
      </c>
      <c r="O861">
        <f t="shared" si="375"/>
        <v>2.000861</v>
      </c>
      <c r="P861" t="str">
        <f>IF(OR($A861="",INDEX(games!$H:$H,ROW())=""),"",INDEX(games!$H:$H,ROW()))</f>
        <v>Yes</v>
      </c>
      <c r="Q861">
        <f t="shared" si="376"/>
        <v>2.000861</v>
      </c>
      <c r="T861">
        <f t="shared" si="377"/>
        <v>2015</v>
      </c>
      <c r="U861">
        <f t="shared" si="378"/>
        <v>2022</v>
      </c>
      <c r="V861">
        <f t="shared" si="379"/>
        <v>7</v>
      </c>
      <c r="W861" t="str">
        <f>IF(TRIM(INDEX(connections!$A:$A,ROW()))="","",TRIM(INDEX(connections!$A:$A,ROW())))</f>
        <v>Nuclear Throne</v>
      </c>
      <c r="X861" t="str">
        <f>IF($W861="","",TRIM(INDEX(connections!$B:$B,ROW())))</f>
        <v>NecroBouncer</v>
      </c>
      <c r="Y861">
        <f t="shared" si="380"/>
        <v>549</v>
      </c>
      <c r="Z861">
        <f t="shared" si="381"/>
        <v>524</v>
      </c>
      <c r="AA861" t="str">
        <f t="shared" si="382"/>
        <v>Yes</v>
      </c>
      <c r="AB861" t="str">
        <f t="shared" si="383"/>
        <v>Yes</v>
      </c>
      <c r="AC861">
        <f t="shared" si="384"/>
        <v>1</v>
      </c>
      <c r="AD861">
        <f t="shared" si="385"/>
        <v>0</v>
      </c>
      <c r="AE861" t="str">
        <f t="shared" si="386"/>
        <v/>
      </c>
      <c r="AG861">
        <f t="shared" si="387"/>
        <v>2</v>
      </c>
      <c r="AH861" t="str">
        <f t="shared" si="388"/>
        <v>Yes</v>
      </c>
      <c r="AI861">
        <f t="shared" si="389"/>
        <v>2</v>
      </c>
      <c r="AJ861">
        <f t="shared" si="390"/>
        <v>2.000861</v>
      </c>
      <c r="AK861" t="str">
        <f t="shared" si="391"/>
        <v/>
      </c>
      <c r="AL861" t="str">
        <f>IF($A861="","",INDEX(games!$J:$J,ROW())&amp;"")</f>
        <v>https://store.steampowered.com/app/1165470/TombStar/</v>
      </c>
    </row>
    <row r="862" spans="1:38" x14ac:dyDescent="0.25">
      <c r="A862" t="str">
        <f>IF(TRIM(INDEX(games!$A:$A,ROW()))="","",TRIM(INDEX(games!$A:$A,ROW())))</f>
        <v>Torneko: The Last Hope</v>
      </c>
      <c r="B862">
        <f>IF(OR($A862="",INDEX(games!$B:$B,ROW())=""),"",INDEX(games!$B:$B,ROW()))</f>
        <v>1999</v>
      </c>
      <c r="C862" t="str">
        <f>IF(OR($A862="",INDEX(games!$C:$C,ROW())=""),"",INDEX(games!$C:$C,ROW()))</f>
        <v>Traditional</v>
      </c>
      <c r="D862">
        <f t="shared" si="364"/>
        <v>3</v>
      </c>
      <c r="E862">
        <f t="shared" si="365"/>
        <v>4</v>
      </c>
      <c r="F862">
        <f t="shared" si="366"/>
        <v>12</v>
      </c>
      <c r="G862" t="e">
        <f t="shared" si="367"/>
        <v>#N/A</v>
      </c>
      <c r="H862" t="e">
        <f t="shared" si="368"/>
        <v>#N/A</v>
      </c>
      <c r="I862" t="e">
        <f t="shared" si="369"/>
        <v>#N/A</v>
      </c>
      <c r="J862" t="e">
        <f t="shared" si="370"/>
        <v>#N/A</v>
      </c>
      <c r="K862" t="e">
        <f t="shared" si="371"/>
        <v>#N/A</v>
      </c>
      <c r="L862" t="e">
        <f t="shared" si="372"/>
        <v>#N/A</v>
      </c>
      <c r="M862">
        <f t="shared" si="373"/>
        <v>1999</v>
      </c>
      <c r="N862">
        <f t="shared" si="374"/>
        <v>4.2759999999999998</v>
      </c>
      <c r="O862">
        <f t="shared" si="375"/>
        <v>3.0008620000000001</v>
      </c>
      <c r="P862" t="str">
        <f>IF(OR($A862="",INDEX(games!$H:$H,ROW())=""),"",INDEX(games!$H:$H,ROW()))</f>
        <v>Yes</v>
      </c>
      <c r="Q862">
        <f t="shared" si="376"/>
        <v>3.0008620000000001</v>
      </c>
      <c r="T862">
        <f t="shared" si="377"/>
        <v>2008</v>
      </c>
      <c r="U862">
        <f t="shared" si="378"/>
        <v>2016</v>
      </c>
      <c r="V862">
        <f t="shared" si="379"/>
        <v>8</v>
      </c>
      <c r="W862" t="str">
        <f>IF(TRIM(INDEX(connections!$A:$A,ROW()))="","",TRIM(INDEX(connections!$A:$A,ROW())))</f>
        <v>Spelunky Classic</v>
      </c>
      <c r="X862" t="str">
        <f>IF($W862="","",TRIM(INDEX(connections!$B:$B,ROW())))</f>
        <v>Necropolis</v>
      </c>
      <c r="Y862">
        <f t="shared" si="380"/>
        <v>763</v>
      </c>
      <c r="Z862">
        <f t="shared" si="381"/>
        <v>526</v>
      </c>
      <c r="AA862" t="str">
        <f t="shared" si="382"/>
        <v>Yes</v>
      </c>
      <c r="AB862" t="str">
        <f t="shared" si="383"/>
        <v/>
      </c>
      <c r="AC862" t="str">
        <f t="shared" si="384"/>
        <v/>
      </c>
      <c r="AD862">
        <f t="shared" si="385"/>
        <v>0</v>
      </c>
      <c r="AE862" t="str">
        <f t="shared" si="386"/>
        <v/>
      </c>
      <c r="AG862">
        <f t="shared" si="387"/>
        <v>2</v>
      </c>
      <c r="AH862" t="str">
        <f t="shared" si="388"/>
        <v>Yes</v>
      </c>
      <c r="AI862">
        <f t="shared" si="389"/>
        <v>2</v>
      </c>
      <c r="AJ862">
        <f t="shared" si="390"/>
        <v>2.0008620000000001</v>
      </c>
      <c r="AK862" t="str">
        <f t="shared" si="391"/>
        <v/>
      </c>
      <c r="AL862" t="str">
        <f>IF($A862="","",INDEX(games!$J:$J,ROW())&amp;"")</f>
        <v/>
      </c>
    </row>
    <row r="863" spans="1:38" x14ac:dyDescent="0.25">
      <c r="A863" t="str">
        <f>IF(TRIM(INDEX(games!$A:$A,ROW()))="","",TRIM(INDEX(games!$A:$A,ROW())))</f>
        <v>Torneko's Great Adventure 3</v>
      </c>
      <c r="B863">
        <f>IF(OR($A863="",INDEX(games!$B:$B,ROW())=""),"",INDEX(games!$B:$B,ROW()))</f>
        <v>2002</v>
      </c>
      <c r="C863" t="str">
        <f>IF(OR($A863="",INDEX(games!$C:$C,ROW())=""),"",INDEX(games!$C:$C,ROW()))</f>
        <v>Traditional</v>
      </c>
      <c r="D863">
        <f t="shared" si="364"/>
        <v>1</v>
      </c>
      <c r="E863">
        <f t="shared" si="365"/>
        <v>4</v>
      </c>
      <c r="F863">
        <f t="shared" si="366"/>
        <v>13</v>
      </c>
      <c r="G863" t="e">
        <f t="shared" si="367"/>
        <v>#N/A</v>
      </c>
      <c r="H863" t="e">
        <f t="shared" si="368"/>
        <v>#N/A</v>
      </c>
      <c r="I863" t="e">
        <f t="shared" si="369"/>
        <v>#N/A</v>
      </c>
      <c r="J863" t="e">
        <f t="shared" si="370"/>
        <v>#N/A</v>
      </c>
      <c r="K863" t="e">
        <f t="shared" si="371"/>
        <v>#N/A</v>
      </c>
      <c r="L863" t="e">
        <f t="shared" si="372"/>
        <v>#N/A</v>
      </c>
      <c r="M863">
        <f t="shared" si="373"/>
        <v>2002</v>
      </c>
      <c r="N863">
        <f t="shared" si="374"/>
        <v>4.2990000000000004</v>
      </c>
      <c r="O863">
        <f t="shared" si="375"/>
        <v>1.0008630000000001</v>
      </c>
      <c r="P863" t="str">
        <f>IF(OR($A863="",INDEX(games!$H:$H,ROW())=""),"",INDEX(games!$H:$H,ROW()))</f>
        <v>Yes</v>
      </c>
      <c r="Q863">
        <f t="shared" si="376"/>
        <v>1.0008630000000001</v>
      </c>
      <c r="T863">
        <f t="shared" si="377"/>
        <v>2022</v>
      </c>
      <c r="U863">
        <f t="shared" si="378"/>
        <v>2024</v>
      </c>
      <c r="V863">
        <f t="shared" si="379"/>
        <v>2</v>
      </c>
      <c r="W863" t="str">
        <f>IF(TRIM(INDEX(connections!$A:$A,ROW()))="","",TRIM(INDEX(connections!$A:$A,ROW())))</f>
        <v>Necrosmith</v>
      </c>
      <c r="X863" t="str">
        <f>IF($W863="","",TRIM(INDEX(connections!$B:$B,ROW())))</f>
        <v>Necrosmith 2</v>
      </c>
      <c r="Y863">
        <f t="shared" si="380"/>
        <v>527</v>
      </c>
      <c r="Z863">
        <f t="shared" si="381"/>
        <v>528</v>
      </c>
      <c r="AA863" t="str">
        <f t="shared" si="382"/>
        <v>Yes</v>
      </c>
      <c r="AB863" t="str">
        <f t="shared" si="383"/>
        <v>Yes</v>
      </c>
      <c r="AC863">
        <f t="shared" si="384"/>
        <v>1</v>
      </c>
      <c r="AD863">
        <f t="shared" si="385"/>
        <v>0</v>
      </c>
      <c r="AE863" t="str">
        <f t="shared" si="386"/>
        <v/>
      </c>
      <c r="AG863">
        <f t="shared" si="387"/>
        <v>1</v>
      </c>
      <c r="AH863" t="str">
        <f t="shared" si="388"/>
        <v>Yes</v>
      </c>
      <c r="AI863">
        <f t="shared" si="389"/>
        <v>1</v>
      </c>
      <c r="AJ863">
        <f t="shared" si="390"/>
        <v>1.0008630000000001</v>
      </c>
      <c r="AK863" t="str">
        <f t="shared" si="391"/>
        <v/>
      </c>
      <c r="AL863" t="str">
        <f>IF($A863="","",INDEX(games!$J:$J,ROW())&amp;"")</f>
        <v/>
      </c>
    </row>
    <row r="864" spans="1:38" x14ac:dyDescent="0.25">
      <c r="A864" t="str">
        <f>IF(TRIM(INDEX(games!$A:$A,ROW()))="","",TRIM(INDEX(games!$A:$A,ROW())))</f>
        <v>Torneko's Great Adventure: Mystery Dungeon</v>
      </c>
      <c r="B864">
        <f>IF(OR($A864="",INDEX(games!$B:$B,ROW())=""),"",INDEX(games!$B:$B,ROW()))</f>
        <v>1993</v>
      </c>
      <c r="C864" t="str">
        <f>IF(OR($A864="",INDEX(games!$C:$C,ROW())=""),"",INDEX(games!$C:$C,ROW()))</f>
        <v>Traditional</v>
      </c>
      <c r="D864">
        <f t="shared" si="364"/>
        <v>28</v>
      </c>
      <c r="E864">
        <f t="shared" si="365"/>
        <v>4</v>
      </c>
      <c r="F864">
        <f t="shared" si="366"/>
        <v>14</v>
      </c>
      <c r="G864" t="e">
        <f t="shared" si="367"/>
        <v>#N/A</v>
      </c>
      <c r="H864" t="e">
        <f t="shared" si="368"/>
        <v>#N/A</v>
      </c>
      <c r="I864" t="e">
        <f t="shared" si="369"/>
        <v>#N/A</v>
      </c>
      <c r="J864" t="e">
        <f t="shared" si="370"/>
        <v>#N/A</v>
      </c>
      <c r="K864" t="e">
        <f t="shared" si="371"/>
        <v>#N/A</v>
      </c>
      <c r="L864" t="e">
        <f t="shared" si="372"/>
        <v>#N/A</v>
      </c>
      <c r="M864">
        <f t="shared" si="373"/>
        <v>1993</v>
      </c>
      <c r="N864">
        <f t="shared" si="374"/>
        <v>4.3220000000000001</v>
      </c>
      <c r="O864">
        <f t="shared" si="375"/>
        <v>28.000864</v>
      </c>
      <c r="P864" t="str">
        <f>IF(OR($A864="",INDEX(games!$H:$H,ROW())=""),"",INDEX(games!$H:$H,ROW()))</f>
        <v>Yes</v>
      </c>
      <c r="Q864">
        <f t="shared" si="376"/>
        <v>28.000864</v>
      </c>
      <c r="T864">
        <f t="shared" si="377"/>
        <v>2018</v>
      </c>
      <c r="U864">
        <f t="shared" si="378"/>
        <v>2019</v>
      </c>
      <c r="V864">
        <f t="shared" si="379"/>
        <v>1</v>
      </c>
      <c r="W864" t="str">
        <f>IF(TRIM(INDEX(connections!$A:$A,ROW()))="","",TRIM(INDEX(connections!$A:$A,ROW())))</f>
        <v>Dead Cells</v>
      </c>
      <c r="X864" t="str">
        <f>IF($W864="","",TRIM(INDEX(connections!$B:$B,ROW())))</f>
        <v>Neon Abyss</v>
      </c>
      <c r="Y864">
        <f t="shared" si="380"/>
        <v>187</v>
      </c>
      <c r="Z864">
        <f t="shared" si="381"/>
        <v>529</v>
      </c>
      <c r="AA864" t="str">
        <f t="shared" si="382"/>
        <v>Yes</v>
      </c>
      <c r="AB864" t="str">
        <f t="shared" si="383"/>
        <v>Yes</v>
      </c>
      <c r="AC864">
        <f t="shared" si="384"/>
        <v>1</v>
      </c>
      <c r="AD864">
        <f t="shared" si="385"/>
        <v>0</v>
      </c>
      <c r="AE864" t="str">
        <f t="shared" si="386"/>
        <v/>
      </c>
      <c r="AG864">
        <f t="shared" si="387"/>
        <v>19</v>
      </c>
      <c r="AH864" t="str">
        <f t="shared" si="388"/>
        <v>Yes</v>
      </c>
      <c r="AI864">
        <f t="shared" si="389"/>
        <v>19</v>
      </c>
      <c r="AJ864">
        <f t="shared" si="390"/>
        <v>19.000864</v>
      </c>
      <c r="AK864" t="str">
        <f t="shared" si="391"/>
        <v/>
      </c>
      <c r="AL864" t="str">
        <f>IF($A864="","",INDEX(games!$J:$J,ROW())&amp;"")</f>
        <v/>
      </c>
    </row>
    <row r="865" spans="1:38" x14ac:dyDescent="0.25">
      <c r="A865" t="str">
        <f>IF(TRIM(INDEX(games!$A:$A,ROW()))="","",TRIM(INDEX(games!$A:$A,ROW())))</f>
        <v>Touhou Crawl</v>
      </c>
      <c r="B865">
        <f>IF(OR($A865="",INDEX(games!$B:$B,ROW())=""),"",INDEX(games!$B:$B,ROW()))</f>
        <v>2025</v>
      </c>
      <c r="C865" t="str">
        <f>IF(OR($A865="",INDEX(games!$C:$C,ROW())=""),"",INDEX(games!$C:$C,ROW()))</f>
        <v>Traditional</v>
      </c>
      <c r="D865">
        <f t="shared" si="364"/>
        <v>1</v>
      </c>
      <c r="E865">
        <f t="shared" si="365"/>
        <v>4</v>
      </c>
      <c r="F865">
        <f t="shared" si="366"/>
        <v>15</v>
      </c>
      <c r="G865" t="e">
        <f t="shared" si="367"/>
        <v>#N/A</v>
      </c>
      <c r="H865" t="e">
        <f t="shared" si="368"/>
        <v>#N/A</v>
      </c>
      <c r="I865" t="e">
        <f t="shared" si="369"/>
        <v>#N/A</v>
      </c>
      <c r="J865" t="e">
        <f t="shared" si="370"/>
        <v>#N/A</v>
      </c>
      <c r="K865" t="e">
        <f t="shared" si="371"/>
        <v>#N/A</v>
      </c>
      <c r="L865" t="e">
        <f t="shared" si="372"/>
        <v>#N/A</v>
      </c>
      <c r="M865">
        <f t="shared" si="373"/>
        <v>2025</v>
      </c>
      <c r="N865">
        <f t="shared" si="374"/>
        <v>4.3449999999999998</v>
      </c>
      <c r="O865">
        <f t="shared" si="375"/>
        <v>1.0008649999999999</v>
      </c>
      <c r="P865" t="str">
        <f>IF(OR($A865="",INDEX(games!$H:$H,ROW())=""),"",INDEX(games!$H:$H,ROW()))</f>
        <v>Yes</v>
      </c>
      <c r="Q865">
        <f t="shared" si="376"/>
        <v>1.0008649999999999</v>
      </c>
      <c r="T865">
        <f t="shared" si="377"/>
        <v>2016</v>
      </c>
      <c r="U865">
        <f t="shared" si="378"/>
        <v>2019</v>
      </c>
      <c r="V865">
        <f t="shared" si="379"/>
        <v>3</v>
      </c>
      <c r="W865" t="str">
        <f>IF(TRIM(INDEX(connections!$A:$A,ROW()))="","",TRIM(INDEX(connections!$A:$A,ROW())))</f>
        <v>Enter the Gungeon</v>
      </c>
      <c r="X865" t="str">
        <f>IF($W865="","",TRIM(INDEX(connections!$B:$B,ROW())))</f>
        <v>Neon Abyss</v>
      </c>
      <c r="Y865">
        <f t="shared" si="380"/>
        <v>282</v>
      </c>
      <c r="Z865">
        <f t="shared" si="381"/>
        <v>529</v>
      </c>
      <c r="AA865" t="str">
        <f t="shared" si="382"/>
        <v>Yes</v>
      </c>
      <c r="AB865" t="str">
        <f t="shared" si="383"/>
        <v>Yes</v>
      </c>
      <c r="AC865">
        <f t="shared" si="384"/>
        <v>1</v>
      </c>
      <c r="AD865">
        <f t="shared" si="385"/>
        <v>0</v>
      </c>
      <c r="AE865" t="str">
        <f t="shared" si="386"/>
        <v/>
      </c>
      <c r="AG865">
        <f t="shared" si="387"/>
        <v>1</v>
      </c>
      <c r="AH865" t="str">
        <f t="shared" si="388"/>
        <v>Yes</v>
      </c>
      <c r="AI865">
        <f t="shared" si="389"/>
        <v>1</v>
      </c>
      <c r="AJ865">
        <f t="shared" si="390"/>
        <v>1.0008649999999999</v>
      </c>
      <c r="AK865" t="str">
        <f t="shared" si="391"/>
        <v/>
      </c>
      <c r="AL865" t="str">
        <f>IF($A865="","",INDEX(games!$J:$J,ROW())&amp;"")</f>
        <v>https://store.steampowered.com/app/3601130/Touhou_Crawl/</v>
      </c>
    </row>
    <row r="866" spans="1:38" x14ac:dyDescent="0.25">
      <c r="A866" t="str">
        <f>IF(TRIM(INDEX(games!$A:$A,ROW()))="","",TRIM(INDEX(games!$A:$A,ROW())))</f>
        <v>Touhou Genso Wanderer: Foresight</v>
      </c>
      <c r="B866">
        <f>IF(OR($A866="",INDEX(games!$B:$B,ROW())=""),"",INDEX(games!$B:$B,ROW()))</f>
        <v>2024</v>
      </c>
      <c r="C866" t="str">
        <f>IF(OR($A866="",INDEX(games!$C:$C,ROW())=""),"",INDEX(games!$C:$C,ROW()))</f>
        <v>Traditional</v>
      </c>
      <c r="D866">
        <f t="shared" si="364"/>
        <v>1</v>
      </c>
      <c r="E866">
        <f t="shared" si="365"/>
        <v>4</v>
      </c>
      <c r="F866">
        <f t="shared" si="366"/>
        <v>16</v>
      </c>
      <c r="G866" t="e">
        <f t="shared" si="367"/>
        <v>#N/A</v>
      </c>
      <c r="H866" t="e">
        <f t="shared" si="368"/>
        <v>#N/A</v>
      </c>
      <c r="I866" t="e">
        <f t="shared" si="369"/>
        <v>#N/A</v>
      </c>
      <c r="J866" t="e">
        <f t="shared" si="370"/>
        <v>#N/A</v>
      </c>
      <c r="K866" t="e">
        <f t="shared" si="371"/>
        <v>#N/A</v>
      </c>
      <c r="L866" t="e">
        <f t="shared" si="372"/>
        <v>#N/A</v>
      </c>
      <c r="M866">
        <f t="shared" si="373"/>
        <v>2024</v>
      </c>
      <c r="N866">
        <f t="shared" si="374"/>
        <v>4.3680000000000003</v>
      </c>
      <c r="O866">
        <f t="shared" si="375"/>
        <v>1.000866</v>
      </c>
      <c r="P866" t="str">
        <f>IF(OR($A866="",INDEX(games!$H:$H,ROW())=""),"",INDEX(games!$H:$H,ROW()))</f>
        <v/>
      </c>
      <c r="Q866" t="str">
        <f t="shared" si="376"/>
        <v/>
      </c>
      <c r="T866">
        <f t="shared" si="377"/>
        <v>2011</v>
      </c>
      <c r="U866">
        <f t="shared" si="378"/>
        <v>2019</v>
      </c>
      <c r="V866">
        <f t="shared" si="379"/>
        <v>8</v>
      </c>
      <c r="W866" t="str">
        <f>IF(TRIM(INDEX(connections!$A:$A,ROW()))="","",TRIM(INDEX(connections!$A:$A,ROW())))</f>
        <v>The Binding of Isaac</v>
      </c>
      <c r="X866" t="str">
        <f>IF($W866="","",TRIM(INDEX(connections!$B:$B,ROW())))</f>
        <v>Neon Abyss</v>
      </c>
      <c r="Y866">
        <f t="shared" si="380"/>
        <v>824</v>
      </c>
      <c r="Z866">
        <f t="shared" si="381"/>
        <v>529</v>
      </c>
      <c r="AA866" t="str">
        <f t="shared" si="382"/>
        <v>Yes</v>
      </c>
      <c r="AB866" t="str">
        <f t="shared" si="383"/>
        <v>Yes</v>
      </c>
      <c r="AC866">
        <f t="shared" si="384"/>
        <v>1</v>
      </c>
      <c r="AD866">
        <f t="shared" si="385"/>
        <v>0</v>
      </c>
      <c r="AE866" t="str">
        <f t="shared" si="386"/>
        <v/>
      </c>
      <c r="AG866">
        <f t="shared" si="387"/>
        <v>0</v>
      </c>
      <c r="AH866" t="str">
        <f t="shared" si="388"/>
        <v/>
      </c>
      <c r="AI866" t="str">
        <f t="shared" si="389"/>
        <v/>
      </c>
      <c r="AJ866" t="str">
        <f t="shared" si="390"/>
        <v/>
      </c>
      <c r="AK866" t="str">
        <f t="shared" si="391"/>
        <v/>
      </c>
      <c r="AL866" t="str">
        <f>IF($A866="","",INDEX(games!$J:$J,ROW())&amp;"")</f>
        <v>https://store.steampowered.com/app/1847150/Touhou_Genso_Wanderer_FORESIGHT/</v>
      </c>
    </row>
    <row r="867" spans="1:38" x14ac:dyDescent="0.25">
      <c r="A867" t="str">
        <f>IF(TRIM(INDEX(games!$A:$A,ROW()))="","",TRIM(INDEX(games!$A:$A,ROW())))</f>
        <v>Touhou Genso Wanderer: Lotus Labyrinth R</v>
      </c>
      <c r="B867">
        <f>IF(OR($A867="",INDEX(games!$B:$B,ROW())=""),"",INDEX(games!$B:$B,ROW()))</f>
        <v>2021</v>
      </c>
      <c r="C867" t="str">
        <f>IF(OR($A867="",INDEX(games!$C:$C,ROW())=""),"",INDEX(games!$C:$C,ROW()))</f>
        <v>Traditional</v>
      </c>
      <c r="D867">
        <f t="shared" si="364"/>
        <v>1</v>
      </c>
      <c r="E867">
        <f t="shared" si="365"/>
        <v>4</v>
      </c>
      <c r="F867">
        <f t="shared" si="366"/>
        <v>17</v>
      </c>
      <c r="G867" t="e">
        <f t="shared" si="367"/>
        <v>#N/A</v>
      </c>
      <c r="H867" t="e">
        <f t="shared" si="368"/>
        <v>#N/A</v>
      </c>
      <c r="I867" t="e">
        <f t="shared" si="369"/>
        <v>#N/A</v>
      </c>
      <c r="J867" t="e">
        <f t="shared" si="370"/>
        <v>#N/A</v>
      </c>
      <c r="K867" t="e">
        <f t="shared" si="371"/>
        <v>#N/A</v>
      </c>
      <c r="L867" t="e">
        <f t="shared" si="372"/>
        <v>#N/A</v>
      </c>
      <c r="M867">
        <f t="shared" si="373"/>
        <v>2021</v>
      </c>
      <c r="N867">
        <f t="shared" si="374"/>
        <v>4.391</v>
      </c>
      <c r="O867">
        <f t="shared" si="375"/>
        <v>1.000867</v>
      </c>
      <c r="P867" t="str">
        <f>IF(OR($A867="",INDEX(games!$H:$H,ROW())=""),"",INDEX(games!$H:$H,ROW()))</f>
        <v/>
      </c>
      <c r="Q867" t="str">
        <f t="shared" si="376"/>
        <v/>
      </c>
      <c r="T867">
        <f t="shared" si="377"/>
        <v>2019</v>
      </c>
      <c r="U867">
        <f t="shared" si="378"/>
        <v>2025</v>
      </c>
      <c r="V867">
        <f t="shared" si="379"/>
        <v>6</v>
      </c>
      <c r="W867" t="str">
        <f>IF(TRIM(INDEX(connections!$A:$A,ROW()))="","",TRIM(INDEX(connections!$A:$A,ROW())))</f>
        <v>Neon Abyss</v>
      </c>
      <c r="X867" t="str">
        <f>IF($W867="","",TRIM(INDEX(connections!$B:$B,ROW())))</f>
        <v>Neon Abyss 2</v>
      </c>
      <c r="Y867">
        <f t="shared" si="380"/>
        <v>529</v>
      </c>
      <c r="Z867">
        <f t="shared" si="381"/>
        <v>530</v>
      </c>
      <c r="AA867" t="str">
        <f t="shared" si="382"/>
        <v>Yes</v>
      </c>
      <c r="AB867" t="str">
        <f t="shared" si="383"/>
        <v/>
      </c>
      <c r="AC867" t="str">
        <f t="shared" si="384"/>
        <v/>
      </c>
      <c r="AD867">
        <f t="shared" si="385"/>
        <v>0</v>
      </c>
      <c r="AE867" t="str">
        <f t="shared" si="386"/>
        <v/>
      </c>
      <c r="AG867">
        <f t="shared" si="387"/>
        <v>0</v>
      </c>
      <c r="AH867" t="str">
        <f t="shared" si="388"/>
        <v/>
      </c>
      <c r="AI867" t="str">
        <f t="shared" si="389"/>
        <v/>
      </c>
      <c r="AJ867" t="str">
        <f t="shared" si="390"/>
        <v/>
      </c>
      <c r="AK867" t="str">
        <f t="shared" si="391"/>
        <v/>
      </c>
      <c r="AL867" t="str">
        <f>IF($A867="","",INDEX(games!$J:$J,ROW())&amp;"")</f>
        <v>https://store.steampowered.com/app/1005120/Touhou_Genso_Wanderer_Lotus_Labyrinth_R/</v>
      </c>
    </row>
    <row r="868" spans="1:38" x14ac:dyDescent="0.25">
      <c r="A868" t="str">
        <f>IF(TRIM(INDEX(games!$A:$A,ROW()))="","",TRIM(INDEX(games!$A:$A,ROW())))</f>
        <v>Touhou Hero of Ice Fairy</v>
      </c>
      <c r="B868">
        <f>IF(OR($A868="",INDEX(games!$B:$B,ROW())=""),"",INDEX(games!$B:$B,ROW()))</f>
        <v>2023</v>
      </c>
      <c r="C868" t="str">
        <f>IF(OR($A868="",INDEX(games!$C:$C,ROW())=""),"",INDEX(games!$C:$C,ROW()))</f>
        <v>Action</v>
      </c>
      <c r="D868">
        <f t="shared" si="364"/>
        <v>0</v>
      </c>
      <c r="E868">
        <f t="shared" si="365"/>
        <v>1</v>
      </c>
      <c r="F868">
        <f t="shared" si="366"/>
        <v>18</v>
      </c>
      <c r="G868">
        <f t="shared" si="367"/>
        <v>2023</v>
      </c>
      <c r="H868">
        <f t="shared" si="368"/>
        <v>1.4139999999999999</v>
      </c>
      <c r="I868" t="e">
        <f t="shared" si="369"/>
        <v>#N/A</v>
      </c>
      <c r="J868" t="e">
        <f t="shared" si="370"/>
        <v>#N/A</v>
      </c>
      <c r="K868" t="e">
        <f t="shared" si="371"/>
        <v>#N/A</v>
      </c>
      <c r="L868" t="e">
        <f t="shared" si="372"/>
        <v>#N/A</v>
      </c>
      <c r="M868" t="e">
        <f t="shared" si="373"/>
        <v>#N/A</v>
      </c>
      <c r="N868" t="e">
        <f t="shared" si="374"/>
        <v>#N/A</v>
      </c>
      <c r="O868">
        <f t="shared" si="375"/>
        <v>8.6799999999999996E-4</v>
      </c>
      <c r="P868" t="str">
        <f>IF(OR($A868="",INDEX(games!$H:$H,ROW())=""),"",INDEX(games!$H:$H,ROW()))</f>
        <v/>
      </c>
      <c r="Q868" t="str">
        <f t="shared" si="376"/>
        <v/>
      </c>
      <c r="T868">
        <f t="shared" si="377"/>
        <v>2021</v>
      </c>
      <c r="U868">
        <f t="shared" si="378"/>
        <v>2022</v>
      </c>
      <c r="V868">
        <f t="shared" si="379"/>
        <v>1</v>
      </c>
      <c r="W868" t="str">
        <f>IF(TRIM(INDEX(connections!$A:$A,ROW()))="","",TRIM(INDEX(connections!$A:$A,ROW())))</f>
        <v>Vampire Survivors</v>
      </c>
      <c r="X868" t="str">
        <f>IF($W868="","",TRIM(INDEX(connections!$B:$B,ROW())))</f>
        <v>Neophyte</v>
      </c>
      <c r="Y868">
        <f t="shared" si="380"/>
        <v>898</v>
      </c>
      <c r="Z868">
        <f t="shared" si="381"/>
        <v>531</v>
      </c>
      <c r="AA868" t="str">
        <f t="shared" si="382"/>
        <v>Yes</v>
      </c>
      <c r="AB868" t="str">
        <f t="shared" si="383"/>
        <v/>
      </c>
      <c r="AC868" t="str">
        <f t="shared" si="384"/>
        <v/>
      </c>
      <c r="AD868">
        <f t="shared" si="385"/>
        <v>0</v>
      </c>
      <c r="AE868" t="str">
        <f t="shared" si="386"/>
        <v/>
      </c>
      <c r="AG868">
        <f t="shared" si="387"/>
        <v>0</v>
      </c>
      <c r="AH868" t="str">
        <f t="shared" si="388"/>
        <v/>
      </c>
      <c r="AI868" t="str">
        <f t="shared" si="389"/>
        <v/>
      </c>
      <c r="AJ868" t="str">
        <f t="shared" si="390"/>
        <v/>
      </c>
      <c r="AK868" t="str">
        <f t="shared" si="391"/>
        <v/>
      </c>
      <c r="AL868" t="str">
        <f>IF($A868="","",INDEX(games!$J:$J,ROW())&amp;"")</f>
        <v>https://store.steampowered.com/app/1955830/Touhou_Hero_of_Ice_Fairy/</v>
      </c>
    </row>
    <row r="869" spans="1:38" x14ac:dyDescent="0.25">
      <c r="A869" t="str">
        <f>IF(TRIM(INDEX(games!$A:$A,ROW()))="","",TRIM(INDEX(games!$A:$A,ROW())))</f>
        <v>Touhou: Lost Branch of Legend</v>
      </c>
      <c r="B869">
        <f>IF(OR($A869="",INDEX(games!$B:$B,ROW())=""),"",INDEX(games!$B:$B,ROW()))</f>
        <v>2022</v>
      </c>
      <c r="C869" t="str">
        <f>IF(OR($A869="",INDEX(games!$C:$C,ROW())=""),"",INDEX(games!$C:$C,ROW()))</f>
        <v>Deckbuilder</v>
      </c>
      <c r="D869">
        <f t="shared" si="364"/>
        <v>1</v>
      </c>
      <c r="E869">
        <f t="shared" si="365"/>
        <v>3</v>
      </c>
      <c r="F869">
        <f t="shared" si="366"/>
        <v>19</v>
      </c>
      <c r="G869" t="e">
        <f t="shared" si="367"/>
        <v>#N/A</v>
      </c>
      <c r="H869" t="e">
        <f t="shared" si="368"/>
        <v>#N/A</v>
      </c>
      <c r="I869" t="e">
        <f t="shared" si="369"/>
        <v>#N/A</v>
      </c>
      <c r="J869" t="e">
        <f t="shared" si="370"/>
        <v>#N/A</v>
      </c>
      <c r="K869">
        <f t="shared" si="371"/>
        <v>2022</v>
      </c>
      <c r="L869">
        <f t="shared" si="372"/>
        <v>3.4369999999999998</v>
      </c>
      <c r="M869" t="e">
        <f t="shared" si="373"/>
        <v>#N/A</v>
      </c>
      <c r="N869" t="e">
        <f t="shared" si="374"/>
        <v>#N/A</v>
      </c>
      <c r="O869">
        <f t="shared" si="375"/>
        <v>1.000869</v>
      </c>
      <c r="P869" t="str">
        <f>IF(OR($A869="",INDEX(games!$H:$H,ROW())=""),"",INDEX(games!$H:$H,ROW()))</f>
        <v/>
      </c>
      <c r="Q869" t="str">
        <f t="shared" si="376"/>
        <v/>
      </c>
      <c r="T869">
        <f t="shared" si="377"/>
        <v>1984</v>
      </c>
      <c r="U869">
        <f t="shared" si="378"/>
        <v>1987</v>
      </c>
      <c r="V869">
        <f t="shared" si="379"/>
        <v>3</v>
      </c>
      <c r="W869" t="str">
        <f>IF(TRIM(INDEX(connections!$A:$A,ROW()))="","",TRIM(INDEX(connections!$A:$A,ROW())))</f>
        <v>Hack</v>
      </c>
      <c r="X869" t="str">
        <f>IF($W869="","",TRIM(INDEX(connections!$B:$B,ROW())))</f>
        <v>NetHack</v>
      </c>
      <c r="Y869">
        <f t="shared" si="380"/>
        <v>356</v>
      </c>
      <c r="Z869">
        <f t="shared" si="381"/>
        <v>532</v>
      </c>
      <c r="AA869" t="str">
        <f t="shared" si="382"/>
        <v>Yes</v>
      </c>
      <c r="AB869" t="str">
        <f t="shared" si="383"/>
        <v>Yes</v>
      </c>
      <c r="AC869">
        <f t="shared" si="384"/>
        <v>1</v>
      </c>
      <c r="AD869">
        <f t="shared" si="385"/>
        <v>0</v>
      </c>
      <c r="AE869" t="str">
        <f t="shared" si="386"/>
        <v/>
      </c>
      <c r="AG869">
        <f t="shared" si="387"/>
        <v>1</v>
      </c>
      <c r="AH869" t="str">
        <f t="shared" si="388"/>
        <v/>
      </c>
      <c r="AI869" t="str">
        <f t="shared" si="389"/>
        <v/>
      </c>
      <c r="AJ869" t="str">
        <f t="shared" si="390"/>
        <v/>
      </c>
      <c r="AK869">
        <f t="shared" si="391"/>
        <v>1.000869</v>
      </c>
      <c r="AL869" t="str">
        <f>IF($A869="","",INDEX(games!$J:$J,ROW())&amp;"")</f>
        <v/>
      </c>
    </row>
    <row r="870" spans="1:38" x14ac:dyDescent="0.25">
      <c r="A870" t="str">
        <f>IF(TRIM(INDEX(games!$A:$A,ROW()))="","",TRIM(INDEX(games!$A:$A,ROW())))</f>
        <v>Touhou: Red Empress Devil</v>
      </c>
      <c r="B870">
        <f>IF(OR($A870="",INDEX(games!$B:$B,ROW())=""),"",INDEX(games!$B:$B,ROW()))</f>
        <v>2024</v>
      </c>
      <c r="C870" t="str">
        <f>IF(OR($A870="",INDEX(games!$C:$C,ROW())=""),"",INDEX(games!$C:$C,ROW()))</f>
        <v>Action</v>
      </c>
      <c r="D870">
        <f t="shared" si="364"/>
        <v>0</v>
      </c>
      <c r="E870">
        <f t="shared" si="365"/>
        <v>1</v>
      </c>
      <c r="F870">
        <f t="shared" si="366"/>
        <v>20</v>
      </c>
      <c r="G870">
        <f t="shared" si="367"/>
        <v>2024</v>
      </c>
      <c r="H870">
        <f t="shared" si="368"/>
        <v>1.46</v>
      </c>
      <c r="I870" t="e">
        <f t="shared" si="369"/>
        <v>#N/A</v>
      </c>
      <c r="J870" t="e">
        <f t="shared" si="370"/>
        <v>#N/A</v>
      </c>
      <c r="K870" t="e">
        <f t="shared" si="371"/>
        <v>#N/A</v>
      </c>
      <c r="L870" t="e">
        <f t="shared" si="372"/>
        <v>#N/A</v>
      </c>
      <c r="M870" t="e">
        <f t="shared" si="373"/>
        <v>#N/A</v>
      </c>
      <c r="N870" t="e">
        <f t="shared" si="374"/>
        <v>#N/A</v>
      </c>
      <c r="O870">
        <f t="shared" si="375"/>
        <v>8.7000000000000001E-4</v>
      </c>
      <c r="P870" t="str">
        <f>IF(OR($A870="",INDEX(games!$H:$H,ROW())=""),"",INDEX(games!$H:$H,ROW()))</f>
        <v/>
      </c>
      <c r="Q870" t="str">
        <f t="shared" si="376"/>
        <v/>
      </c>
      <c r="T870">
        <f t="shared" si="377"/>
        <v>2020</v>
      </c>
      <c r="U870">
        <f t="shared" si="378"/>
        <v>2025</v>
      </c>
      <c r="V870">
        <f t="shared" si="379"/>
        <v>5</v>
      </c>
      <c r="W870" t="str">
        <f>IF(TRIM(INDEX(connections!$A:$A,ROW()))="","",TRIM(INDEX(connections!$A:$A,ROW())))</f>
        <v>Curse of the Dead Gods</v>
      </c>
      <c r="X870" t="str">
        <f>IF($W870="","",TRIM(INDEX(connections!$B:$B,ROW())))</f>
        <v>Netherworld Covenant</v>
      </c>
      <c r="Y870">
        <f t="shared" si="380"/>
        <v>177</v>
      </c>
      <c r="Z870">
        <f t="shared" si="381"/>
        <v>533</v>
      </c>
      <c r="AA870" t="str">
        <f t="shared" si="382"/>
        <v>Yes</v>
      </c>
      <c r="AB870" t="str">
        <f t="shared" si="383"/>
        <v/>
      </c>
      <c r="AC870" t="str">
        <f t="shared" si="384"/>
        <v/>
      </c>
      <c r="AD870">
        <f t="shared" si="385"/>
        <v>0</v>
      </c>
      <c r="AE870" t="str">
        <f t="shared" si="386"/>
        <v/>
      </c>
      <c r="AG870">
        <f t="shared" si="387"/>
        <v>0</v>
      </c>
      <c r="AH870" t="str">
        <f t="shared" si="388"/>
        <v/>
      </c>
      <c r="AI870" t="str">
        <f t="shared" si="389"/>
        <v/>
      </c>
      <c r="AJ870" t="str">
        <f t="shared" si="390"/>
        <v/>
      </c>
      <c r="AK870" t="str">
        <f t="shared" si="391"/>
        <v/>
      </c>
      <c r="AL870" t="str">
        <f>IF($A870="","",INDEX(games!$J:$J,ROW())&amp;"")</f>
        <v>https://store.steampowered.com/app/1734070/Touhou_Red_Empress_Devil/</v>
      </c>
    </row>
    <row r="871" spans="1:38" x14ac:dyDescent="0.25">
      <c r="A871" t="str">
        <f>IF(TRIM(INDEX(games!$A:$A,ROW()))="","",TRIM(INDEX(games!$A:$A,ROW())))</f>
        <v>Tower Dominion</v>
      </c>
      <c r="B871">
        <f>IF(OR($A871="",INDEX(games!$B:$B,ROW())=""),"",INDEX(games!$B:$B,ROW()))</f>
        <v>2025</v>
      </c>
      <c r="C871" t="str">
        <f>IF(OR($A871="",INDEX(games!$C:$C,ROW())=""),"",INDEX(games!$C:$C,ROW()))</f>
        <v>Strategy</v>
      </c>
      <c r="D871">
        <f t="shared" si="364"/>
        <v>1</v>
      </c>
      <c r="E871">
        <f t="shared" si="365"/>
        <v>2</v>
      </c>
      <c r="F871">
        <f t="shared" si="366"/>
        <v>21</v>
      </c>
      <c r="G871" t="e">
        <f t="shared" si="367"/>
        <v>#N/A</v>
      </c>
      <c r="H871" t="e">
        <f t="shared" si="368"/>
        <v>#N/A</v>
      </c>
      <c r="I871">
        <f t="shared" si="369"/>
        <v>2025</v>
      </c>
      <c r="J871">
        <f t="shared" si="370"/>
        <v>2.4830000000000001</v>
      </c>
      <c r="K871" t="e">
        <f t="shared" si="371"/>
        <v>#N/A</v>
      </c>
      <c r="L871" t="e">
        <f t="shared" si="372"/>
        <v>#N/A</v>
      </c>
      <c r="M871" t="e">
        <f t="shared" si="373"/>
        <v>#N/A</v>
      </c>
      <c r="N871" t="e">
        <f t="shared" si="374"/>
        <v>#N/A</v>
      </c>
      <c r="O871">
        <f t="shared" si="375"/>
        <v>1.0008710000000001</v>
      </c>
      <c r="P871" t="str">
        <f>IF(OR($A871="",INDEX(games!$H:$H,ROW())=""),"",INDEX(games!$H:$H,ROW()))</f>
        <v/>
      </c>
      <c r="Q871" t="str">
        <f t="shared" si="376"/>
        <v/>
      </c>
      <c r="T871">
        <f t="shared" si="377"/>
        <v>2019</v>
      </c>
      <c r="U871">
        <f t="shared" si="378"/>
        <v>2025</v>
      </c>
      <c r="V871">
        <f t="shared" si="379"/>
        <v>6</v>
      </c>
      <c r="W871" t="str">
        <f>IF(TRIM(INDEX(connections!$A:$A,ROW()))="","",TRIM(INDEX(connections!$A:$A,ROW())))</f>
        <v>Hades</v>
      </c>
      <c r="X871" t="str">
        <f>IF($W871="","",TRIM(INDEX(connections!$B:$B,ROW())))</f>
        <v>Netherworld Covenant</v>
      </c>
      <c r="Y871">
        <f t="shared" si="380"/>
        <v>359</v>
      </c>
      <c r="Z871">
        <f t="shared" si="381"/>
        <v>533</v>
      </c>
      <c r="AA871" t="str">
        <f t="shared" si="382"/>
        <v>Yes</v>
      </c>
      <c r="AB871" t="str">
        <f t="shared" si="383"/>
        <v/>
      </c>
      <c r="AC871" t="str">
        <f t="shared" si="384"/>
        <v/>
      </c>
      <c r="AD871">
        <f t="shared" si="385"/>
        <v>0</v>
      </c>
      <c r="AE871" t="str">
        <f t="shared" si="386"/>
        <v/>
      </c>
      <c r="AG871">
        <f t="shared" si="387"/>
        <v>0</v>
      </c>
      <c r="AH871" t="str">
        <f t="shared" si="388"/>
        <v/>
      </c>
      <c r="AI871" t="str">
        <f t="shared" si="389"/>
        <v/>
      </c>
      <c r="AJ871" t="str">
        <f t="shared" si="390"/>
        <v/>
      </c>
      <c r="AK871" t="str">
        <f t="shared" si="391"/>
        <v/>
      </c>
      <c r="AL871" t="str">
        <f>IF($A871="","",INDEX(games!$J:$J,ROW())&amp;"")</f>
        <v/>
      </c>
    </row>
    <row r="872" spans="1:38" x14ac:dyDescent="0.25">
      <c r="A872" t="str">
        <f>IF(TRIM(INDEX(games!$A:$A,ROW()))="","",TRIM(INDEX(games!$A:$A,ROW())))</f>
        <v>Tower Escape</v>
      </c>
      <c r="B872">
        <f>IF(OR($A872="",INDEX(games!$B:$B,ROW())=""),"",INDEX(games!$B:$B,ROW()))</f>
        <v>2023</v>
      </c>
      <c r="C872" t="str">
        <f>IF(OR($A872="",INDEX(games!$C:$C,ROW())=""),"",INDEX(games!$C:$C,ROW()))</f>
        <v>Deckbuilder</v>
      </c>
      <c r="D872">
        <f t="shared" si="364"/>
        <v>2</v>
      </c>
      <c r="E872">
        <f t="shared" si="365"/>
        <v>3</v>
      </c>
      <c r="F872">
        <f t="shared" si="366"/>
        <v>22</v>
      </c>
      <c r="G872" t="e">
        <f t="shared" si="367"/>
        <v>#N/A</v>
      </c>
      <c r="H872" t="e">
        <f t="shared" si="368"/>
        <v>#N/A</v>
      </c>
      <c r="I872" t="e">
        <f t="shared" si="369"/>
        <v>#N/A</v>
      </c>
      <c r="J872" t="e">
        <f t="shared" si="370"/>
        <v>#N/A</v>
      </c>
      <c r="K872">
        <f t="shared" si="371"/>
        <v>2023</v>
      </c>
      <c r="L872">
        <f t="shared" si="372"/>
        <v>3.5060000000000002</v>
      </c>
      <c r="M872" t="e">
        <f t="shared" si="373"/>
        <v>#N/A</v>
      </c>
      <c r="N872" t="e">
        <f t="shared" si="374"/>
        <v>#N/A</v>
      </c>
      <c r="O872">
        <f t="shared" si="375"/>
        <v>2.0008720000000002</v>
      </c>
      <c r="P872" t="str">
        <f>IF(OR($A872="",INDEX(games!$H:$H,ROW())=""),"",INDEX(games!$H:$H,ROW()))</f>
        <v>Yes</v>
      </c>
      <c r="Q872">
        <f t="shared" si="376"/>
        <v>2.0008720000000002</v>
      </c>
      <c r="T872">
        <f t="shared" si="377"/>
        <v>2019</v>
      </c>
      <c r="U872">
        <f t="shared" si="378"/>
        <v>2021</v>
      </c>
      <c r="V872">
        <f t="shared" si="379"/>
        <v>2</v>
      </c>
      <c r="W872" t="str">
        <f>IF(TRIM(INDEX(connections!$A:$A,ROW()))="","",TRIM(INDEX(connections!$A:$A,ROW())))</f>
        <v>Hades</v>
      </c>
      <c r="X872" t="str">
        <f>IF($W872="","",TRIM(INDEX(connections!$B:$B,ROW())))</f>
        <v>Nigate Tale</v>
      </c>
      <c r="Y872">
        <f t="shared" si="380"/>
        <v>359</v>
      </c>
      <c r="Z872">
        <f t="shared" si="381"/>
        <v>534</v>
      </c>
      <c r="AA872" t="str">
        <f t="shared" si="382"/>
        <v>Yes</v>
      </c>
      <c r="AB872" t="str">
        <f t="shared" si="383"/>
        <v/>
      </c>
      <c r="AC872" t="str">
        <f t="shared" si="384"/>
        <v/>
      </c>
      <c r="AD872">
        <f t="shared" si="385"/>
        <v>0</v>
      </c>
      <c r="AE872" t="str">
        <f t="shared" si="386"/>
        <v/>
      </c>
      <c r="AG872">
        <f t="shared" si="387"/>
        <v>2</v>
      </c>
      <c r="AH872" t="str">
        <f t="shared" si="388"/>
        <v>Yes</v>
      </c>
      <c r="AI872">
        <f t="shared" si="389"/>
        <v>2</v>
      </c>
      <c r="AJ872">
        <f t="shared" si="390"/>
        <v>2.0008720000000002</v>
      </c>
      <c r="AK872" t="str">
        <f t="shared" si="391"/>
        <v/>
      </c>
      <c r="AL872" t="str">
        <f>IF($A872="","",INDEX(games!$J:$J,ROW())&amp;"")</f>
        <v>https://store.steampowered.com/app/2009860/Tower_Escape/</v>
      </c>
    </row>
    <row r="873" spans="1:38" x14ac:dyDescent="0.25">
      <c r="A873" t="str">
        <f>IF(TRIM(INDEX(games!$A:$A,ROW()))="","",TRIM(INDEX(games!$A:$A,ROW())))</f>
        <v>Tower Factory</v>
      </c>
      <c r="B873">
        <f>IF(OR($A873="",INDEX(games!$B:$B,ROW())=""),"",INDEX(games!$B:$B,ROW()))</f>
        <v>2024</v>
      </c>
      <c r="C873" t="str">
        <f>IF(OR($A873="",INDEX(games!$C:$C,ROW())=""),"",INDEX(games!$C:$C,ROW()))</f>
        <v>Strategy</v>
      </c>
      <c r="D873">
        <f t="shared" si="364"/>
        <v>2</v>
      </c>
      <c r="E873">
        <f t="shared" si="365"/>
        <v>2</v>
      </c>
      <c r="F873">
        <f t="shared" si="366"/>
        <v>23</v>
      </c>
      <c r="G873" t="e">
        <f t="shared" si="367"/>
        <v>#N/A</v>
      </c>
      <c r="H873" t="e">
        <f t="shared" si="368"/>
        <v>#N/A</v>
      </c>
      <c r="I873">
        <f t="shared" si="369"/>
        <v>2024</v>
      </c>
      <c r="J873">
        <f t="shared" si="370"/>
        <v>2.5289999999999999</v>
      </c>
      <c r="K873" t="e">
        <f t="shared" si="371"/>
        <v>#N/A</v>
      </c>
      <c r="L873" t="e">
        <f t="shared" si="372"/>
        <v>#N/A</v>
      </c>
      <c r="M873" t="e">
        <f t="shared" si="373"/>
        <v>#N/A</v>
      </c>
      <c r="N873" t="e">
        <f t="shared" si="374"/>
        <v>#N/A</v>
      </c>
      <c r="O873">
        <f t="shared" si="375"/>
        <v>2.0008729999999999</v>
      </c>
      <c r="P873" t="str">
        <f>IF(OR($A873="",INDEX(games!$H:$H,ROW())=""),"",INDEX(games!$H:$H,ROW()))</f>
        <v/>
      </c>
      <c r="Q873" t="str">
        <f t="shared" si="376"/>
        <v/>
      </c>
      <c r="T873">
        <f t="shared" si="377"/>
        <v>2021</v>
      </c>
      <c r="U873">
        <f t="shared" si="378"/>
        <v>2025</v>
      </c>
      <c r="V873">
        <f t="shared" si="379"/>
        <v>4</v>
      </c>
      <c r="W873" t="str">
        <f>IF(TRIM(INDEX(connections!$A:$A,ROW()))="","",TRIM(INDEX(connections!$A:$A,ROW())))</f>
        <v>Vampire Survivors</v>
      </c>
      <c r="X873" t="str">
        <f>IF($W873="","",TRIM(INDEX(connections!$B:$B,ROW())))</f>
        <v>Night Swarm</v>
      </c>
      <c r="Y873">
        <f t="shared" si="380"/>
        <v>898</v>
      </c>
      <c r="Z873">
        <f t="shared" si="381"/>
        <v>535</v>
      </c>
      <c r="AA873" t="str">
        <f t="shared" si="382"/>
        <v>Yes</v>
      </c>
      <c r="AB873" t="str">
        <f t="shared" si="383"/>
        <v>Yes</v>
      </c>
      <c r="AC873">
        <f t="shared" si="384"/>
        <v>1</v>
      </c>
      <c r="AD873">
        <f t="shared" si="385"/>
        <v>0</v>
      </c>
      <c r="AE873" t="str">
        <f t="shared" si="386"/>
        <v/>
      </c>
      <c r="AG873">
        <f t="shared" si="387"/>
        <v>2</v>
      </c>
      <c r="AH873" t="str">
        <f t="shared" si="388"/>
        <v/>
      </c>
      <c r="AI873" t="str">
        <f t="shared" si="389"/>
        <v/>
      </c>
      <c r="AJ873" t="str">
        <f t="shared" si="390"/>
        <v/>
      </c>
      <c r="AK873">
        <f t="shared" si="391"/>
        <v>2.0008729999999999</v>
      </c>
      <c r="AL873" t="str">
        <f>IF($A873="","",INDEX(games!$J:$J,ROW())&amp;"")</f>
        <v/>
      </c>
    </row>
    <row r="874" spans="1:38" x14ac:dyDescent="0.25">
      <c r="A874" t="str">
        <f>IF(TRIM(INDEX(games!$A:$A,ROW()))="","",TRIM(INDEX(games!$A:$A,ROW())))</f>
        <v>Tower Fortress</v>
      </c>
      <c r="B874">
        <f>IF(OR($A874="",INDEX(games!$B:$B,ROW())=""),"",INDEX(games!$B:$B,ROW()))</f>
        <v>2017</v>
      </c>
      <c r="C874" t="str">
        <f>IF(OR($A874="",INDEX(games!$C:$C,ROW())=""),"",INDEX(games!$C:$C,ROW()))</f>
        <v>Action</v>
      </c>
      <c r="D874">
        <f t="shared" si="364"/>
        <v>1</v>
      </c>
      <c r="E874">
        <f t="shared" si="365"/>
        <v>1</v>
      </c>
      <c r="F874">
        <f t="shared" si="366"/>
        <v>24</v>
      </c>
      <c r="G874">
        <f t="shared" si="367"/>
        <v>2017</v>
      </c>
      <c r="H874">
        <f t="shared" si="368"/>
        <v>1.552</v>
      </c>
      <c r="I874" t="e">
        <f t="shared" si="369"/>
        <v>#N/A</v>
      </c>
      <c r="J874" t="e">
        <f t="shared" si="370"/>
        <v>#N/A</v>
      </c>
      <c r="K874" t="e">
        <f t="shared" si="371"/>
        <v>#N/A</v>
      </c>
      <c r="L874" t="e">
        <f t="shared" si="372"/>
        <v>#N/A</v>
      </c>
      <c r="M874" t="e">
        <f t="shared" si="373"/>
        <v>#N/A</v>
      </c>
      <c r="N874" t="e">
        <f t="shared" si="374"/>
        <v>#N/A</v>
      </c>
      <c r="O874">
        <f t="shared" si="375"/>
        <v>1.000874</v>
      </c>
      <c r="P874" t="str">
        <f>IF(OR($A874="",INDEX(games!$H:$H,ROW())=""),"",INDEX(games!$H:$H,ROW()))</f>
        <v>Yes</v>
      </c>
      <c r="Q874">
        <f t="shared" si="376"/>
        <v>1.000874</v>
      </c>
      <c r="T874">
        <f t="shared" si="377"/>
        <v>2016</v>
      </c>
      <c r="U874">
        <f t="shared" si="378"/>
        <v>2024</v>
      </c>
      <c r="V874">
        <f t="shared" si="379"/>
        <v>8</v>
      </c>
      <c r="W874" t="str">
        <f>IF(TRIM(INDEX(connections!$A:$A,ROW()))="","",TRIM(INDEX(connections!$A:$A,ROW())))</f>
        <v>Enter the Gungeon</v>
      </c>
      <c r="X874" t="str">
        <f>IF($W874="","",TRIM(INDEX(connections!$B:$B,ROW())))</f>
        <v>Nimrods</v>
      </c>
      <c r="Y874">
        <f t="shared" si="380"/>
        <v>282</v>
      </c>
      <c r="Z874">
        <f t="shared" si="381"/>
        <v>536</v>
      </c>
      <c r="AA874" t="str">
        <f t="shared" si="382"/>
        <v>Yes</v>
      </c>
      <c r="AB874" t="str">
        <f t="shared" si="383"/>
        <v/>
      </c>
      <c r="AC874" t="str">
        <f t="shared" si="384"/>
        <v/>
      </c>
      <c r="AD874">
        <f t="shared" si="385"/>
        <v>0</v>
      </c>
      <c r="AE874" t="str">
        <f t="shared" si="386"/>
        <v/>
      </c>
      <c r="AG874">
        <f t="shared" si="387"/>
        <v>1</v>
      </c>
      <c r="AH874" t="str">
        <f t="shared" si="388"/>
        <v>Yes</v>
      </c>
      <c r="AI874">
        <f t="shared" si="389"/>
        <v>1</v>
      </c>
      <c r="AJ874">
        <f t="shared" si="390"/>
        <v>1.000874</v>
      </c>
      <c r="AK874" t="str">
        <f t="shared" si="391"/>
        <v/>
      </c>
      <c r="AL874" t="str">
        <f>IF($A874="","",INDEX(games!$J:$J,ROW())&amp;"")</f>
        <v>https://store.steampowered.com/app/593700/Tower_Fortress/</v>
      </c>
    </row>
    <row r="875" spans="1:38" x14ac:dyDescent="0.25">
      <c r="A875" t="str">
        <f>IF(TRIM(INDEX(games!$A:$A,ROW()))="","",TRIM(INDEX(games!$A:$A,ROW())))</f>
        <v>Tower of Guns</v>
      </c>
      <c r="B875">
        <f>IF(OR($A875="",INDEX(games!$B:$B,ROW())=""),"",INDEX(games!$B:$B,ROW()))</f>
        <v>2014</v>
      </c>
      <c r="C875" t="str">
        <f>IF(OR($A875="",INDEX(games!$C:$C,ROW())=""),"",INDEX(games!$C:$C,ROW()))</f>
        <v>Action</v>
      </c>
      <c r="D875">
        <f t="shared" si="364"/>
        <v>2</v>
      </c>
      <c r="E875">
        <f t="shared" si="365"/>
        <v>1</v>
      </c>
      <c r="F875">
        <f t="shared" si="366"/>
        <v>25</v>
      </c>
      <c r="G875">
        <f t="shared" si="367"/>
        <v>2014</v>
      </c>
      <c r="H875">
        <f t="shared" si="368"/>
        <v>1.575</v>
      </c>
      <c r="I875" t="e">
        <f t="shared" si="369"/>
        <v>#N/A</v>
      </c>
      <c r="J875" t="e">
        <f t="shared" si="370"/>
        <v>#N/A</v>
      </c>
      <c r="K875" t="e">
        <f t="shared" si="371"/>
        <v>#N/A</v>
      </c>
      <c r="L875" t="e">
        <f t="shared" si="372"/>
        <v>#N/A</v>
      </c>
      <c r="M875" t="e">
        <f t="shared" si="373"/>
        <v>#N/A</v>
      </c>
      <c r="N875" t="e">
        <f t="shared" si="374"/>
        <v>#N/A</v>
      </c>
      <c r="O875">
        <f t="shared" si="375"/>
        <v>2.0008750000000002</v>
      </c>
      <c r="P875" t="str">
        <f>IF(OR($A875="",INDEX(games!$H:$H,ROW())=""),"",INDEX(games!$H:$H,ROW()))</f>
        <v>Yes</v>
      </c>
      <c r="Q875">
        <f t="shared" si="376"/>
        <v>2.0008750000000002</v>
      </c>
      <c r="T875">
        <f t="shared" si="377"/>
        <v>2021</v>
      </c>
      <c r="U875">
        <f t="shared" si="378"/>
        <v>2024</v>
      </c>
      <c r="V875">
        <f t="shared" si="379"/>
        <v>3</v>
      </c>
      <c r="W875" t="str">
        <f>IF(TRIM(INDEX(connections!$A:$A,ROW()))="","",TRIM(INDEX(connections!$A:$A,ROW())))</f>
        <v>Vampire Survivors</v>
      </c>
      <c r="X875" t="str">
        <f>IF($W875="","",TRIM(INDEX(connections!$B:$B,ROW())))</f>
        <v>Nimrods</v>
      </c>
      <c r="Y875">
        <f t="shared" si="380"/>
        <v>898</v>
      </c>
      <c r="Z875">
        <f t="shared" si="381"/>
        <v>536</v>
      </c>
      <c r="AA875" t="str">
        <f t="shared" si="382"/>
        <v>Yes</v>
      </c>
      <c r="AB875" t="str">
        <f t="shared" si="383"/>
        <v/>
      </c>
      <c r="AC875" t="str">
        <f t="shared" si="384"/>
        <v/>
      </c>
      <c r="AD875">
        <f t="shared" si="385"/>
        <v>0</v>
      </c>
      <c r="AE875" t="str">
        <f t="shared" si="386"/>
        <v/>
      </c>
      <c r="AG875">
        <f t="shared" si="387"/>
        <v>2</v>
      </c>
      <c r="AH875" t="str">
        <f t="shared" si="388"/>
        <v>Yes</v>
      </c>
      <c r="AI875">
        <f t="shared" si="389"/>
        <v>2</v>
      </c>
      <c r="AJ875">
        <f t="shared" si="390"/>
        <v>2.0008750000000002</v>
      </c>
      <c r="AK875" t="str">
        <f t="shared" si="391"/>
        <v/>
      </c>
      <c r="AL875" t="str">
        <f>IF($A875="","",INDEX(games!$J:$J,ROW())&amp;"")</f>
        <v>https://store.steampowered.com/app/266110/Tower_of_Guns/</v>
      </c>
    </row>
    <row r="876" spans="1:38" x14ac:dyDescent="0.25">
      <c r="A876" t="str">
        <f>IF(TRIM(INDEX(games!$A:$A,ROW()))="","",TRIM(INDEX(games!$A:$A,ROW())))</f>
        <v>Tower Tactics: Liberation</v>
      </c>
      <c r="B876">
        <f>IF(OR($A876="",INDEX(games!$B:$B,ROW())=""),"",INDEX(games!$B:$B,ROW()))</f>
        <v>2021</v>
      </c>
      <c r="C876" t="str">
        <f>IF(OR($A876="",INDEX(games!$C:$C,ROW())=""),"",INDEX(games!$C:$C,ROW()))</f>
        <v>Deckbuilder</v>
      </c>
      <c r="D876">
        <f t="shared" si="364"/>
        <v>3</v>
      </c>
      <c r="E876">
        <f t="shared" si="365"/>
        <v>3</v>
      </c>
      <c r="F876">
        <f t="shared" si="366"/>
        <v>26</v>
      </c>
      <c r="G876" t="e">
        <f t="shared" si="367"/>
        <v>#N/A</v>
      </c>
      <c r="H876" t="e">
        <f t="shared" si="368"/>
        <v>#N/A</v>
      </c>
      <c r="I876" t="e">
        <f t="shared" si="369"/>
        <v>#N/A</v>
      </c>
      <c r="J876" t="e">
        <f t="shared" si="370"/>
        <v>#N/A</v>
      </c>
      <c r="K876">
        <f t="shared" si="371"/>
        <v>2021</v>
      </c>
      <c r="L876">
        <f t="shared" si="372"/>
        <v>3.5979999999999999</v>
      </c>
      <c r="M876" t="e">
        <f t="shared" si="373"/>
        <v>#N/A</v>
      </c>
      <c r="N876" t="e">
        <f t="shared" si="374"/>
        <v>#N/A</v>
      </c>
      <c r="O876">
        <f t="shared" si="375"/>
        <v>3.0008759999999999</v>
      </c>
      <c r="P876" t="str">
        <f>IF(OR($A876="",INDEX(games!$H:$H,ROW())=""),"",INDEX(games!$H:$H,ROW()))</f>
        <v>Yes</v>
      </c>
      <c r="Q876">
        <f t="shared" si="376"/>
        <v>3.0008759999999999</v>
      </c>
      <c r="T876">
        <f t="shared" si="377"/>
        <v>2021</v>
      </c>
      <c r="U876">
        <f t="shared" si="378"/>
        <v>2026</v>
      </c>
      <c r="V876">
        <f t="shared" si="379"/>
        <v>5</v>
      </c>
      <c r="W876" t="str">
        <f>IF(TRIM(INDEX(connections!$A:$A,ROW()))="","",TRIM(INDEX(connections!$A:$A,ROW())))</f>
        <v>Luck be a Landlord</v>
      </c>
      <c r="X876" t="str">
        <f>IF($W876="","",TRIM(INDEX(connections!$B:$B,ROW())))</f>
        <v>Node Crown</v>
      </c>
      <c r="Y876">
        <f t="shared" si="380"/>
        <v>460</v>
      </c>
      <c r="Z876">
        <f t="shared" si="381"/>
        <v>537</v>
      </c>
      <c r="AA876" t="str">
        <f t="shared" si="382"/>
        <v>Yes</v>
      </c>
      <c r="AB876" t="str">
        <f t="shared" si="383"/>
        <v/>
      </c>
      <c r="AC876" t="str">
        <f t="shared" si="384"/>
        <v/>
      </c>
      <c r="AD876">
        <f t="shared" si="385"/>
        <v>0</v>
      </c>
      <c r="AE876" t="str">
        <f t="shared" si="386"/>
        <v/>
      </c>
      <c r="AG876">
        <f t="shared" si="387"/>
        <v>2</v>
      </c>
      <c r="AH876" t="str">
        <f t="shared" si="388"/>
        <v>Yes</v>
      </c>
      <c r="AI876">
        <f t="shared" si="389"/>
        <v>2</v>
      </c>
      <c r="AJ876">
        <f t="shared" si="390"/>
        <v>2.0008759999999999</v>
      </c>
      <c r="AK876" t="str">
        <f t="shared" si="391"/>
        <v/>
      </c>
      <c r="AL876" t="str">
        <f>IF($A876="","",INDEX(games!$J:$J,ROW())&amp;"")</f>
        <v>https://store.steampowered.com/app/1709900/Tower_Tactics_Liberation/</v>
      </c>
    </row>
    <row r="877" spans="1:38" x14ac:dyDescent="0.25">
      <c r="A877" t="str">
        <f>IF(TRIM(INDEX(games!$A:$A,ROW()))="","",TRIM(INDEX(games!$A:$A,ROW())))</f>
        <v>Toy Smash Kaboom!</v>
      </c>
      <c r="B877">
        <f>IF(OR($A877="",INDEX(games!$B:$B,ROW())=""),"",INDEX(games!$B:$B,ROW()))</f>
        <v>2025</v>
      </c>
      <c r="C877" t="str">
        <f>IF(OR($A877="",INDEX(games!$C:$C,ROW())=""),"",INDEX(games!$C:$C,ROW()))</f>
        <v>Deckbuilder</v>
      </c>
      <c r="D877">
        <f t="shared" si="364"/>
        <v>1</v>
      </c>
      <c r="E877">
        <f t="shared" si="365"/>
        <v>3</v>
      </c>
      <c r="F877">
        <f t="shared" si="366"/>
        <v>27</v>
      </c>
      <c r="G877" t="e">
        <f t="shared" si="367"/>
        <v>#N/A</v>
      </c>
      <c r="H877" t="e">
        <f t="shared" si="368"/>
        <v>#N/A</v>
      </c>
      <c r="I877" t="e">
        <f t="shared" si="369"/>
        <v>#N/A</v>
      </c>
      <c r="J877" t="e">
        <f t="shared" si="370"/>
        <v>#N/A</v>
      </c>
      <c r="K877">
        <f t="shared" si="371"/>
        <v>2025</v>
      </c>
      <c r="L877">
        <f t="shared" si="372"/>
        <v>3.621</v>
      </c>
      <c r="M877" t="e">
        <f t="shared" si="373"/>
        <v>#N/A</v>
      </c>
      <c r="N877" t="e">
        <f t="shared" si="374"/>
        <v>#N/A</v>
      </c>
      <c r="O877">
        <f t="shared" si="375"/>
        <v>1.000877</v>
      </c>
      <c r="P877" t="str">
        <f>IF(OR($A877="",INDEX(games!$H:$H,ROW())=""),"",INDEX(games!$H:$H,ROW()))</f>
        <v/>
      </c>
      <c r="Q877" t="str">
        <f t="shared" si="376"/>
        <v/>
      </c>
      <c r="T877">
        <f t="shared" si="377"/>
        <v>2024</v>
      </c>
      <c r="U877">
        <f t="shared" si="378"/>
        <v>2026</v>
      </c>
      <c r="V877">
        <f t="shared" si="379"/>
        <v>2</v>
      </c>
      <c r="W877" t="str">
        <f>IF(TRIM(INDEX(connections!$A:$A,ROW()))="","",TRIM(INDEX(connections!$A:$A,ROW())))</f>
        <v>Node Farm</v>
      </c>
      <c r="X877" t="str">
        <f>IF($W877="","",TRIM(INDEX(connections!$B:$B,ROW())))</f>
        <v>Node Crown</v>
      </c>
      <c r="Y877">
        <f t="shared" si="380"/>
        <v>538</v>
      </c>
      <c r="Z877">
        <f t="shared" si="381"/>
        <v>537</v>
      </c>
      <c r="AA877" t="str">
        <f t="shared" si="382"/>
        <v>Yes</v>
      </c>
      <c r="AB877" t="str">
        <f t="shared" si="383"/>
        <v/>
      </c>
      <c r="AC877" t="str">
        <f t="shared" si="384"/>
        <v/>
      </c>
      <c r="AD877">
        <f t="shared" si="385"/>
        <v>1</v>
      </c>
      <c r="AE877" t="str">
        <f t="shared" si="386"/>
        <v/>
      </c>
      <c r="AG877">
        <f t="shared" si="387"/>
        <v>1</v>
      </c>
      <c r="AH877" t="str">
        <f t="shared" si="388"/>
        <v/>
      </c>
      <c r="AI877" t="str">
        <f t="shared" si="389"/>
        <v/>
      </c>
      <c r="AJ877" t="str">
        <f t="shared" si="390"/>
        <v/>
      </c>
      <c r="AK877">
        <f t="shared" si="391"/>
        <v>1.000877</v>
      </c>
      <c r="AL877" t="str">
        <f>IF($A877="","",INDEX(games!$J:$J,ROW())&amp;"")</f>
        <v/>
      </c>
    </row>
    <row r="878" spans="1:38" x14ac:dyDescent="0.25">
      <c r="A878" t="str">
        <f>IF(TRIM(INDEX(games!$A:$A,ROW()))="","",TRIM(INDEX(games!$A:$A,ROW())))</f>
        <v>Transcendence</v>
      </c>
      <c r="B878">
        <f>IF(OR($A878="",INDEX(games!$B:$B,ROW())=""),"",INDEX(games!$B:$B,ROW()))</f>
        <v>2003</v>
      </c>
      <c r="C878" t="str">
        <f>IF(OR($A878="",INDEX(games!$C:$C,ROW())=""),"",INDEX(games!$C:$C,ROW()))</f>
        <v>Action</v>
      </c>
      <c r="D878">
        <f t="shared" si="364"/>
        <v>1</v>
      </c>
      <c r="E878">
        <f t="shared" si="365"/>
        <v>1</v>
      </c>
      <c r="F878">
        <f t="shared" si="366"/>
        <v>28</v>
      </c>
      <c r="G878">
        <f t="shared" si="367"/>
        <v>2003</v>
      </c>
      <c r="H878">
        <f t="shared" si="368"/>
        <v>1.6440000000000001</v>
      </c>
      <c r="I878" t="e">
        <f t="shared" si="369"/>
        <v>#N/A</v>
      </c>
      <c r="J878" t="e">
        <f t="shared" si="370"/>
        <v>#N/A</v>
      </c>
      <c r="K878" t="e">
        <f t="shared" si="371"/>
        <v>#N/A</v>
      </c>
      <c r="L878" t="e">
        <f t="shared" si="372"/>
        <v>#N/A</v>
      </c>
      <c r="M878" t="e">
        <f t="shared" si="373"/>
        <v>#N/A</v>
      </c>
      <c r="N878" t="e">
        <f t="shared" si="374"/>
        <v>#N/A</v>
      </c>
      <c r="O878">
        <f t="shared" si="375"/>
        <v>1.0008779999999999</v>
      </c>
      <c r="P878" t="str">
        <f>IF(OR($A878="",INDEX(games!$H:$H,ROW())=""),"",INDEX(games!$H:$H,ROW()))</f>
        <v>Yes</v>
      </c>
      <c r="Q878">
        <f t="shared" si="376"/>
        <v>1.0008779999999999</v>
      </c>
      <c r="T878">
        <f t="shared" si="377"/>
        <v>2017</v>
      </c>
      <c r="U878">
        <f t="shared" si="378"/>
        <v>2026</v>
      </c>
      <c r="V878">
        <f t="shared" si="379"/>
        <v>9</v>
      </c>
      <c r="W878" t="str">
        <f>IF(TRIM(INDEX(connections!$A:$A,ROW()))="","",TRIM(INDEX(connections!$A:$A,ROW())))</f>
        <v>Slay the Spire</v>
      </c>
      <c r="X878" t="str">
        <f>IF($W878="","",TRIM(INDEX(connections!$B:$B,ROW())))</f>
        <v>Node Crown</v>
      </c>
      <c r="Y878">
        <f t="shared" si="380"/>
        <v>735</v>
      </c>
      <c r="Z878">
        <f t="shared" si="381"/>
        <v>537</v>
      </c>
      <c r="AA878" t="str">
        <f t="shared" si="382"/>
        <v>Yes</v>
      </c>
      <c r="AB878" t="str">
        <f t="shared" si="383"/>
        <v/>
      </c>
      <c r="AC878" t="str">
        <f t="shared" si="384"/>
        <v/>
      </c>
      <c r="AD878">
        <f t="shared" si="385"/>
        <v>0</v>
      </c>
      <c r="AE878" t="str">
        <f t="shared" si="386"/>
        <v/>
      </c>
      <c r="AG878">
        <f t="shared" si="387"/>
        <v>1</v>
      </c>
      <c r="AH878" t="str">
        <f t="shared" si="388"/>
        <v>Yes</v>
      </c>
      <c r="AI878">
        <f t="shared" si="389"/>
        <v>1</v>
      </c>
      <c r="AJ878">
        <f t="shared" si="390"/>
        <v>1.0008779999999999</v>
      </c>
      <c r="AK878" t="str">
        <f t="shared" si="391"/>
        <v/>
      </c>
      <c r="AL878" t="str">
        <f>IF($A878="","",INDEX(games!$J:$J,ROW())&amp;"")</f>
        <v>https://store.steampowered.com/app/364510/Transcendence/</v>
      </c>
    </row>
    <row r="879" spans="1:38" x14ac:dyDescent="0.25">
      <c r="A879" t="str">
        <f>IF(TRIM(INDEX(games!$A:$A,ROW()))="","",TRIM(INDEX(games!$A:$A,ROW())))</f>
        <v>Trash of the Titans</v>
      </c>
      <c r="B879">
        <f>IF(OR($A879="",INDEX(games!$B:$B,ROW())=""),"",INDEX(games!$B:$B,ROW()))</f>
        <v>2024</v>
      </c>
      <c r="C879" t="str">
        <f>IF(OR($A879="",INDEX(games!$C:$C,ROW())=""),"",INDEX(games!$C:$C,ROW()))</f>
        <v>Strategy</v>
      </c>
      <c r="D879">
        <f t="shared" si="364"/>
        <v>1</v>
      </c>
      <c r="E879">
        <f t="shared" si="365"/>
        <v>2</v>
      </c>
      <c r="F879">
        <f t="shared" si="366"/>
        <v>29</v>
      </c>
      <c r="G879" t="e">
        <f t="shared" si="367"/>
        <v>#N/A</v>
      </c>
      <c r="H879" t="e">
        <f t="shared" si="368"/>
        <v>#N/A</v>
      </c>
      <c r="I879">
        <f t="shared" si="369"/>
        <v>2024</v>
      </c>
      <c r="J879">
        <f t="shared" si="370"/>
        <v>2.6669999999999998</v>
      </c>
      <c r="K879" t="e">
        <f t="shared" si="371"/>
        <v>#N/A</v>
      </c>
      <c r="L879" t="e">
        <f t="shared" si="372"/>
        <v>#N/A</v>
      </c>
      <c r="M879" t="e">
        <f t="shared" si="373"/>
        <v>#N/A</v>
      </c>
      <c r="N879" t="e">
        <f t="shared" si="374"/>
        <v>#N/A</v>
      </c>
      <c r="O879">
        <f t="shared" si="375"/>
        <v>1.0008790000000001</v>
      </c>
      <c r="P879" t="str">
        <f>IF(OR($A879="",INDEX(games!$H:$H,ROW())=""),"",INDEX(games!$H:$H,ROW()))</f>
        <v/>
      </c>
      <c r="Q879" t="str">
        <f t="shared" si="376"/>
        <v/>
      </c>
      <c r="T879">
        <f t="shared" si="377"/>
        <v>2021</v>
      </c>
      <c r="U879">
        <f t="shared" si="378"/>
        <v>2026</v>
      </c>
      <c r="V879">
        <f t="shared" si="379"/>
        <v>5</v>
      </c>
      <c r="W879" t="str">
        <f>IF(TRIM(INDEX(connections!$A:$A,ROW()))="","",TRIM(INDEX(connections!$A:$A,ROW())))</f>
        <v>SNKRX</v>
      </c>
      <c r="X879" t="str">
        <f>IF($W879="","",TRIM(INDEX(connections!$B:$B,ROW())))</f>
        <v>Node Crown</v>
      </c>
      <c r="Y879">
        <f t="shared" si="380"/>
        <v>744</v>
      </c>
      <c r="Z879">
        <f t="shared" si="381"/>
        <v>537</v>
      </c>
      <c r="AA879" t="str">
        <f t="shared" si="382"/>
        <v>Yes</v>
      </c>
      <c r="AB879" t="str">
        <f t="shared" si="383"/>
        <v/>
      </c>
      <c r="AC879" t="str">
        <f t="shared" si="384"/>
        <v/>
      </c>
      <c r="AD879">
        <f t="shared" si="385"/>
        <v>1</v>
      </c>
      <c r="AE879" t="str">
        <f t="shared" si="386"/>
        <v/>
      </c>
      <c r="AG879">
        <f t="shared" si="387"/>
        <v>1</v>
      </c>
      <c r="AH879" t="str">
        <f t="shared" si="388"/>
        <v/>
      </c>
      <c r="AI879" t="str">
        <f t="shared" si="389"/>
        <v/>
      </c>
      <c r="AJ879" t="str">
        <f t="shared" si="390"/>
        <v/>
      </c>
      <c r="AK879">
        <f t="shared" si="391"/>
        <v>1.0008790000000001</v>
      </c>
      <c r="AL879" t="str">
        <f>IF($A879="","",INDEX(games!$J:$J,ROW())&amp;"")</f>
        <v>https://store.steampowered.com/app/2450400/Trash_of_the_Titans/</v>
      </c>
    </row>
    <row r="880" spans="1:38" x14ac:dyDescent="0.25">
      <c r="A880" t="str">
        <f>IF(TRIM(INDEX(games!$A:$A,ROW()))="","",TRIM(INDEX(games!$A:$A,ROW())))</f>
        <v>Trials of Fire</v>
      </c>
      <c r="B880">
        <f>IF(OR($A880="",INDEX(games!$B:$B,ROW())=""),"",INDEX(games!$B:$B,ROW()))</f>
        <v>2019</v>
      </c>
      <c r="C880" t="str">
        <f>IF(OR($A880="",INDEX(games!$C:$C,ROW())=""),"",INDEX(games!$C:$C,ROW()))</f>
        <v>Deckbuilder</v>
      </c>
      <c r="D880">
        <f t="shared" si="364"/>
        <v>1</v>
      </c>
      <c r="E880">
        <f t="shared" si="365"/>
        <v>3</v>
      </c>
      <c r="F880">
        <f t="shared" si="366"/>
        <v>30</v>
      </c>
      <c r="G880" t="e">
        <f t="shared" si="367"/>
        <v>#N/A</v>
      </c>
      <c r="H880" t="e">
        <f t="shared" si="368"/>
        <v>#N/A</v>
      </c>
      <c r="I880" t="e">
        <f t="shared" si="369"/>
        <v>#N/A</v>
      </c>
      <c r="J880" t="e">
        <f t="shared" si="370"/>
        <v>#N/A</v>
      </c>
      <c r="K880">
        <f t="shared" si="371"/>
        <v>2019</v>
      </c>
      <c r="L880">
        <f t="shared" si="372"/>
        <v>3.69</v>
      </c>
      <c r="M880" t="e">
        <f t="shared" si="373"/>
        <v>#N/A</v>
      </c>
      <c r="N880" t="e">
        <f t="shared" si="374"/>
        <v>#N/A</v>
      </c>
      <c r="O880">
        <f t="shared" si="375"/>
        <v>1.00088</v>
      </c>
      <c r="P880" t="str">
        <f>IF(OR($A880="",INDEX(games!$H:$H,ROW())=""),"",INDEX(games!$H:$H,ROW()))</f>
        <v>Yes</v>
      </c>
      <c r="Q880">
        <f t="shared" si="376"/>
        <v>1.00088</v>
      </c>
      <c r="T880">
        <f t="shared" si="377"/>
        <v>2025</v>
      </c>
      <c r="U880">
        <f t="shared" si="378"/>
        <v>2026</v>
      </c>
      <c r="V880">
        <f t="shared" si="379"/>
        <v>1</v>
      </c>
      <c r="W880" t="str">
        <f>IF(TRIM(INDEX(connections!$A:$A,ROW()))="","",TRIM(INDEX(connections!$A:$A,ROW())))</f>
        <v>Super Tax City</v>
      </c>
      <c r="X880" t="str">
        <f>IF($W880="","",TRIM(INDEX(connections!$B:$B,ROW())))</f>
        <v>Node Crown</v>
      </c>
      <c r="Y880">
        <f t="shared" si="380"/>
        <v>794</v>
      </c>
      <c r="Z880">
        <f t="shared" si="381"/>
        <v>537</v>
      </c>
      <c r="AA880" t="str">
        <f t="shared" si="382"/>
        <v>Yes</v>
      </c>
      <c r="AB880" t="str">
        <f t="shared" si="383"/>
        <v/>
      </c>
      <c r="AC880" t="str">
        <f t="shared" si="384"/>
        <v/>
      </c>
      <c r="AD880">
        <f t="shared" si="385"/>
        <v>0</v>
      </c>
      <c r="AE880" t="str">
        <f t="shared" si="386"/>
        <v/>
      </c>
      <c r="AG880">
        <f t="shared" si="387"/>
        <v>1</v>
      </c>
      <c r="AH880" t="str">
        <f t="shared" si="388"/>
        <v>Yes</v>
      </c>
      <c r="AI880">
        <f t="shared" si="389"/>
        <v>1</v>
      </c>
      <c r="AJ880">
        <f t="shared" si="390"/>
        <v>1.00088</v>
      </c>
      <c r="AK880" t="str">
        <f t="shared" si="391"/>
        <v/>
      </c>
      <c r="AL880" t="str">
        <f>IF($A880="","",INDEX(games!$J:$J,ROW())&amp;"")</f>
        <v>https://store.steampowered.com/app/1038370/Trials_of_Fire/</v>
      </c>
    </row>
    <row r="881" spans="1:38" x14ac:dyDescent="0.25">
      <c r="A881" t="str">
        <f>IF(TRIM(INDEX(games!$A:$A,ROW()))="","",TRIM(INDEX(games!$A:$A,ROW())))</f>
        <v>TumbleSeed</v>
      </c>
      <c r="B881">
        <f>IF(OR($A881="",INDEX(games!$B:$B,ROW())=""),"",INDEX(games!$B:$B,ROW()))</f>
        <v>2017</v>
      </c>
      <c r="C881" t="str">
        <f>IF(OR($A881="",INDEX(games!$C:$C,ROW())=""),"",INDEX(games!$C:$C,ROW()))</f>
        <v>Action</v>
      </c>
      <c r="D881">
        <f t="shared" si="364"/>
        <v>3</v>
      </c>
      <c r="E881">
        <f t="shared" si="365"/>
        <v>1</v>
      </c>
      <c r="F881">
        <f t="shared" si="366"/>
        <v>31</v>
      </c>
      <c r="G881">
        <f t="shared" si="367"/>
        <v>2017</v>
      </c>
      <c r="H881">
        <f t="shared" si="368"/>
        <v>1.7130000000000001</v>
      </c>
      <c r="I881" t="e">
        <f t="shared" si="369"/>
        <v>#N/A</v>
      </c>
      <c r="J881" t="e">
        <f t="shared" si="370"/>
        <v>#N/A</v>
      </c>
      <c r="K881" t="e">
        <f t="shared" si="371"/>
        <v>#N/A</v>
      </c>
      <c r="L881" t="e">
        <f t="shared" si="372"/>
        <v>#N/A</v>
      </c>
      <c r="M881" t="e">
        <f t="shared" si="373"/>
        <v>#N/A</v>
      </c>
      <c r="N881" t="e">
        <f t="shared" si="374"/>
        <v>#N/A</v>
      </c>
      <c r="O881">
        <f t="shared" si="375"/>
        <v>3.0008810000000001</v>
      </c>
      <c r="P881" t="str">
        <f>IF(OR($A881="",INDEX(games!$H:$H,ROW())=""),"",INDEX(games!$H:$H,ROW()))</f>
        <v/>
      </c>
      <c r="Q881" t="str">
        <f t="shared" si="376"/>
        <v/>
      </c>
      <c r="T881">
        <f t="shared" si="377"/>
        <v>2008</v>
      </c>
      <c r="U881">
        <f t="shared" si="378"/>
        <v>2019</v>
      </c>
      <c r="V881">
        <f t="shared" si="379"/>
        <v>11</v>
      </c>
      <c r="W881" t="str">
        <f>IF(TRIM(INDEX(connections!$A:$A,ROW()))="","",TRIM(INDEX(connections!$A:$A,ROW())))</f>
        <v>Spelunky Classic</v>
      </c>
      <c r="X881" t="str">
        <f>IF($W881="","",TRIM(INDEX(connections!$B:$B,ROW())))</f>
        <v>Noita</v>
      </c>
      <c r="Y881">
        <f t="shared" si="380"/>
        <v>763</v>
      </c>
      <c r="Z881">
        <f t="shared" si="381"/>
        <v>539</v>
      </c>
      <c r="AA881" t="str">
        <f t="shared" si="382"/>
        <v>Yes</v>
      </c>
      <c r="AB881" t="str">
        <f t="shared" si="383"/>
        <v>Yes</v>
      </c>
      <c r="AC881">
        <f t="shared" si="384"/>
        <v>1</v>
      </c>
      <c r="AD881">
        <f t="shared" si="385"/>
        <v>0</v>
      </c>
      <c r="AE881" t="str">
        <f t="shared" si="386"/>
        <v/>
      </c>
      <c r="AG881">
        <f t="shared" si="387"/>
        <v>3</v>
      </c>
      <c r="AH881" t="str">
        <f t="shared" si="388"/>
        <v/>
      </c>
      <c r="AI881" t="str">
        <f t="shared" si="389"/>
        <v/>
      </c>
      <c r="AJ881" t="str">
        <f t="shared" si="390"/>
        <v/>
      </c>
      <c r="AK881">
        <f t="shared" si="391"/>
        <v>3.0008810000000001</v>
      </c>
      <c r="AL881" t="str">
        <f>IF($A881="","",INDEX(games!$J:$J,ROW())&amp;"")</f>
        <v>https://store.steampowered.com/app/457890/TumbleSeed/</v>
      </c>
    </row>
    <row r="882" spans="1:38" x14ac:dyDescent="0.25">
      <c r="A882" t="str">
        <f>IF(TRIM(INDEX(games!$A:$A,ROW()))="","",TRIM(INDEX(games!$A:$A,ROW())))</f>
        <v>Turnbound</v>
      </c>
      <c r="B882">
        <f>IF(OR($A882="",INDEX(games!$B:$B,ROW())=""),"",INDEX(games!$B:$B,ROW()))</f>
        <v>2026</v>
      </c>
      <c r="C882" t="str">
        <f>IF(OR($A882="",INDEX(games!$C:$C,ROW())=""),"",INDEX(games!$C:$C,ROW()))</f>
        <v>Deckbuilder</v>
      </c>
      <c r="D882">
        <f t="shared" si="364"/>
        <v>2</v>
      </c>
      <c r="E882">
        <f t="shared" si="365"/>
        <v>3</v>
      </c>
      <c r="F882">
        <f t="shared" si="366"/>
        <v>32</v>
      </c>
      <c r="G882" t="e">
        <f t="shared" si="367"/>
        <v>#N/A</v>
      </c>
      <c r="H882" t="e">
        <f t="shared" si="368"/>
        <v>#N/A</v>
      </c>
      <c r="I882" t="e">
        <f t="shared" si="369"/>
        <v>#N/A</v>
      </c>
      <c r="J882" t="e">
        <f t="shared" si="370"/>
        <v>#N/A</v>
      </c>
      <c r="K882">
        <f t="shared" si="371"/>
        <v>2026</v>
      </c>
      <c r="L882">
        <f t="shared" si="372"/>
        <v>3.7359999999999998</v>
      </c>
      <c r="M882" t="e">
        <f t="shared" si="373"/>
        <v>#N/A</v>
      </c>
      <c r="N882" t="e">
        <f t="shared" si="374"/>
        <v>#N/A</v>
      </c>
      <c r="O882">
        <f t="shared" si="375"/>
        <v>2.0008819999999998</v>
      </c>
      <c r="P882" t="str">
        <f>IF(OR($A882="",INDEX(games!$H:$H,ROW())=""),"",INDEX(games!$H:$H,ROW()))</f>
        <v>Yes</v>
      </c>
      <c r="Q882">
        <f t="shared" si="376"/>
        <v>2.0008819999999998</v>
      </c>
      <c r="T882">
        <f t="shared" si="377"/>
        <v>2021</v>
      </c>
      <c r="U882">
        <f t="shared" si="378"/>
        <v>2022</v>
      </c>
      <c r="V882">
        <f t="shared" si="379"/>
        <v>1</v>
      </c>
      <c r="W882" t="str">
        <f>IF(TRIM(INDEX(connections!$A:$A,ROW()))="","",TRIM(INDEX(connections!$A:$A,ROW())))</f>
        <v>Vampire Survivors</v>
      </c>
      <c r="X882" t="str">
        <f>IF($W882="","",TRIM(INDEX(connections!$B:$B,ROW())))</f>
        <v>Nomad Survival</v>
      </c>
      <c r="Y882">
        <f t="shared" si="380"/>
        <v>898</v>
      </c>
      <c r="Z882">
        <f t="shared" si="381"/>
        <v>540</v>
      </c>
      <c r="AA882" t="str">
        <f t="shared" si="382"/>
        <v>Yes</v>
      </c>
      <c r="AB882" t="str">
        <f t="shared" si="383"/>
        <v>Yes</v>
      </c>
      <c r="AC882">
        <f t="shared" si="384"/>
        <v>1</v>
      </c>
      <c r="AD882">
        <f t="shared" si="385"/>
        <v>0</v>
      </c>
      <c r="AE882" t="str">
        <f t="shared" si="386"/>
        <v/>
      </c>
      <c r="AG882">
        <f t="shared" si="387"/>
        <v>1</v>
      </c>
      <c r="AH882" t="str">
        <f t="shared" si="388"/>
        <v>Yes</v>
      </c>
      <c r="AI882">
        <f t="shared" si="389"/>
        <v>1</v>
      </c>
      <c r="AJ882">
        <f t="shared" si="390"/>
        <v>1.000882</v>
      </c>
      <c r="AK882" t="str">
        <f t="shared" si="391"/>
        <v/>
      </c>
      <c r="AL882" t="str">
        <f>IF($A882="","",INDEX(games!$J:$J,ROW())&amp;"")</f>
        <v>https://store.steampowered.com/app/3802470/Turnbound/</v>
      </c>
    </row>
    <row r="883" spans="1:38" x14ac:dyDescent="0.25">
      <c r="A883" t="str">
        <f>IF(TRIM(INDEX(games!$A:$A,ROW()))="","",TRIM(INDEX(games!$A:$A,ROW())))</f>
        <v>Tyrant's Realm</v>
      </c>
      <c r="B883">
        <f>IF(OR($A883="",INDEX(games!$B:$B,ROW())=""),"",INDEX(games!$B:$B,ROW()))</f>
        <v>2025</v>
      </c>
      <c r="C883" t="str">
        <f>IF(OR($A883="",INDEX(games!$C:$C,ROW())=""),"",INDEX(games!$C:$C,ROW()))</f>
        <v>Action</v>
      </c>
      <c r="D883">
        <f t="shared" si="364"/>
        <v>1</v>
      </c>
      <c r="E883">
        <f t="shared" si="365"/>
        <v>1</v>
      </c>
      <c r="F883">
        <f t="shared" si="366"/>
        <v>33</v>
      </c>
      <c r="G883">
        <f t="shared" si="367"/>
        <v>2025</v>
      </c>
      <c r="H883">
        <f t="shared" si="368"/>
        <v>1.7589999999999999</v>
      </c>
      <c r="I883" t="e">
        <f t="shared" si="369"/>
        <v>#N/A</v>
      </c>
      <c r="J883" t="e">
        <f t="shared" si="370"/>
        <v>#N/A</v>
      </c>
      <c r="K883" t="e">
        <f t="shared" si="371"/>
        <v>#N/A</v>
      </c>
      <c r="L883" t="e">
        <f t="shared" si="372"/>
        <v>#N/A</v>
      </c>
      <c r="M883" t="e">
        <f t="shared" si="373"/>
        <v>#N/A</v>
      </c>
      <c r="N883" t="e">
        <f t="shared" si="374"/>
        <v>#N/A</v>
      </c>
      <c r="O883">
        <f t="shared" si="375"/>
        <v>1.000883</v>
      </c>
      <c r="P883" t="str">
        <f>IF(OR($A883="",INDEX(games!$H:$H,ROW())=""),"",INDEX(games!$H:$H,ROW()))</f>
        <v>Yes</v>
      </c>
      <c r="Q883">
        <f t="shared" si="376"/>
        <v>1.000883</v>
      </c>
      <c r="T883">
        <f t="shared" si="377"/>
        <v>2022</v>
      </c>
      <c r="U883">
        <f t="shared" si="378"/>
        <v>2025</v>
      </c>
      <c r="V883">
        <f t="shared" si="379"/>
        <v>3</v>
      </c>
      <c r="W883" t="str">
        <f>IF(TRIM(INDEX(connections!$A:$A,ROW()))="","",TRIM(INDEX(connections!$A:$A,ROW())))</f>
        <v>Brotato</v>
      </c>
      <c r="X883" t="str">
        <f>IF($W883="","",TRIM(INDEX(connections!$B:$B,ROW())))</f>
        <v>Noobs Are Coming</v>
      </c>
      <c r="Y883">
        <f t="shared" si="380"/>
        <v>101</v>
      </c>
      <c r="Z883">
        <f t="shared" si="381"/>
        <v>541</v>
      </c>
      <c r="AA883" t="str">
        <f t="shared" si="382"/>
        <v>Yes</v>
      </c>
      <c r="AB883" t="str">
        <f t="shared" si="383"/>
        <v>Yes</v>
      </c>
      <c r="AC883">
        <f t="shared" si="384"/>
        <v>1</v>
      </c>
      <c r="AD883">
        <f t="shared" si="385"/>
        <v>0</v>
      </c>
      <c r="AE883" t="str">
        <f t="shared" si="386"/>
        <v/>
      </c>
      <c r="AG883">
        <f t="shared" si="387"/>
        <v>1</v>
      </c>
      <c r="AH883" t="str">
        <f t="shared" si="388"/>
        <v>Yes</v>
      </c>
      <c r="AI883">
        <f t="shared" si="389"/>
        <v>1</v>
      </c>
      <c r="AJ883">
        <f t="shared" si="390"/>
        <v>1.000883</v>
      </c>
      <c r="AK883" t="str">
        <f t="shared" si="391"/>
        <v/>
      </c>
      <c r="AL883" t="str">
        <f>IF($A883="","",INDEX(games!$J:$J,ROW())&amp;"")</f>
        <v>https://store.steampowered.com/app/2259260/Tyrants_Realm/</v>
      </c>
    </row>
    <row r="884" spans="1:38" x14ac:dyDescent="0.25">
      <c r="A884" t="str">
        <f>IF(TRIM(INDEX(games!$A:$A,ROW()))="","",TRIM(INDEX(games!$A:$A,ROW())))</f>
        <v>Ultima Ratio Regum</v>
      </c>
      <c r="B884">
        <f>IF(OR($A884="",INDEX(games!$B:$B,ROW())=""),"",INDEX(games!$B:$B,ROW()))</f>
        <v>2012</v>
      </c>
      <c r="C884" t="str">
        <f>IF(OR($A884="",INDEX(games!$C:$C,ROW())=""),"",INDEX(games!$C:$C,ROW()))</f>
        <v>Traditional</v>
      </c>
      <c r="D884">
        <f t="shared" si="364"/>
        <v>3</v>
      </c>
      <c r="E884">
        <f t="shared" si="365"/>
        <v>4</v>
      </c>
      <c r="F884">
        <f t="shared" si="366"/>
        <v>0</v>
      </c>
      <c r="G884" t="e">
        <f t="shared" si="367"/>
        <v>#N/A</v>
      </c>
      <c r="H884" t="e">
        <f t="shared" si="368"/>
        <v>#N/A</v>
      </c>
      <c r="I884" t="e">
        <f t="shared" si="369"/>
        <v>#N/A</v>
      </c>
      <c r="J884" t="e">
        <f t="shared" si="370"/>
        <v>#N/A</v>
      </c>
      <c r="K884" t="e">
        <f t="shared" si="371"/>
        <v>#N/A</v>
      </c>
      <c r="L884" t="e">
        <f t="shared" si="372"/>
        <v>#N/A</v>
      </c>
      <c r="M884">
        <f t="shared" si="373"/>
        <v>2012</v>
      </c>
      <c r="N884">
        <f t="shared" si="374"/>
        <v>4</v>
      </c>
      <c r="O884">
        <f t="shared" si="375"/>
        <v>3.0008840000000001</v>
      </c>
      <c r="P884" t="str">
        <f>IF(OR($A884="",INDEX(games!$H:$H,ROW())=""),"",INDEX(games!$H:$H,ROW()))</f>
        <v/>
      </c>
      <c r="Q884" t="str">
        <f t="shared" si="376"/>
        <v/>
      </c>
      <c r="T884">
        <f t="shared" si="377"/>
        <v>2011</v>
      </c>
      <c r="U884">
        <f t="shared" si="378"/>
        <v>2025</v>
      </c>
      <c r="V884">
        <f t="shared" si="379"/>
        <v>14</v>
      </c>
      <c r="W884" t="str">
        <f>IF(TRIM(INDEX(connections!$A:$A,ROW()))="","",TRIM(INDEX(connections!$A:$A,ROW())))</f>
        <v>The Binding of Isaac</v>
      </c>
      <c r="X884" t="str">
        <f>IF($W884="","",TRIM(INDEX(connections!$B:$B,ROW())))</f>
        <v>Noobs Are Coming</v>
      </c>
      <c r="Y884">
        <f t="shared" si="380"/>
        <v>824</v>
      </c>
      <c r="Z884">
        <f t="shared" si="381"/>
        <v>541</v>
      </c>
      <c r="AA884" t="str">
        <f t="shared" si="382"/>
        <v>Yes</v>
      </c>
      <c r="AB884" t="str">
        <f t="shared" si="383"/>
        <v>Yes</v>
      </c>
      <c r="AC884">
        <f t="shared" si="384"/>
        <v>1</v>
      </c>
      <c r="AD884">
        <f t="shared" si="385"/>
        <v>0</v>
      </c>
      <c r="AE884" t="str">
        <f t="shared" si="386"/>
        <v/>
      </c>
      <c r="AG884">
        <f t="shared" si="387"/>
        <v>2</v>
      </c>
      <c r="AH884" t="str">
        <f t="shared" si="388"/>
        <v/>
      </c>
      <c r="AI884" t="str">
        <f t="shared" si="389"/>
        <v/>
      </c>
      <c r="AJ884" t="str">
        <f t="shared" si="390"/>
        <v/>
      </c>
      <c r="AK884">
        <f t="shared" si="391"/>
        <v>2.0008840000000001</v>
      </c>
      <c r="AL884" t="str">
        <f>IF($A884="","",INDEX(games!$J:$J,ROW())&amp;"")</f>
        <v/>
      </c>
    </row>
    <row r="885" spans="1:38" x14ac:dyDescent="0.25">
      <c r="A885" t="str">
        <f>IF(TRIM(INDEX(games!$A:$A,ROW()))="","",TRIM(INDEX(games!$A:$A,ROW())))</f>
        <v>Ultimate ADOM</v>
      </c>
      <c r="B885">
        <f>IF(OR($A885="",INDEX(games!$B:$B,ROW())=""),"",INDEX(games!$B:$B,ROW()))</f>
        <v>2021</v>
      </c>
      <c r="C885" t="str">
        <f>IF(OR($A885="",INDEX(games!$C:$C,ROW())=""),"",INDEX(games!$C:$C,ROW()))</f>
        <v>Traditional</v>
      </c>
      <c r="D885">
        <f t="shared" si="364"/>
        <v>1</v>
      </c>
      <c r="E885">
        <f t="shared" si="365"/>
        <v>4</v>
      </c>
      <c r="F885">
        <f t="shared" si="366"/>
        <v>1</v>
      </c>
      <c r="G885" t="e">
        <f t="shared" si="367"/>
        <v>#N/A</v>
      </c>
      <c r="H885" t="e">
        <f t="shared" si="368"/>
        <v>#N/A</v>
      </c>
      <c r="I885" t="e">
        <f t="shared" si="369"/>
        <v>#N/A</v>
      </c>
      <c r="J885" t="e">
        <f t="shared" si="370"/>
        <v>#N/A</v>
      </c>
      <c r="K885" t="e">
        <f t="shared" si="371"/>
        <v>#N/A</v>
      </c>
      <c r="L885" t="e">
        <f t="shared" si="372"/>
        <v>#N/A</v>
      </c>
      <c r="M885">
        <f t="shared" si="373"/>
        <v>2021</v>
      </c>
      <c r="N885">
        <f t="shared" si="374"/>
        <v>4.0229999999999997</v>
      </c>
      <c r="O885">
        <f t="shared" si="375"/>
        <v>1.000885</v>
      </c>
      <c r="P885" t="str">
        <f>IF(OR($A885="",INDEX(games!$H:$H,ROW())=""),"",INDEX(games!$H:$H,ROW()))</f>
        <v>Yes</v>
      </c>
      <c r="Q885">
        <f t="shared" si="376"/>
        <v>1.000885</v>
      </c>
      <c r="T885">
        <f t="shared" si="377"/>
        <v>2021</v>
      </c>
      <c r="U885">
        <f t="shared" si="378"/>
        <v>2023</v>
      </c>
      <c r="V885">
        <f t="shared" si="379"/>
        <v>2</v>
      </c>
      <c r="W885" t="str">
        <f>IF(TRIM(INDEX(connections!$A:$A,ROW()))="","",TRIM(INDEX(connections!$A:$A,ROW())))</f>
        <v>Vampire Survivors</v>
      </c>
      <c r="X885" t="str">
        <f>IF($W885="","",TRIM(INDEX(connections!$B:$B,ROW())))</f>
        <v>Noobs Want to Live</v>
      </c>
      <c r="Y885">
        <f t="shared" si="380"/>
        <v>898</v>
      </c>
      <c r="Z885">
        <f t="shared" si="381"/>
        <v>542</v>
      </c>
      <c r="AA885" t="str">
        <f t="shared" si="382"/>
        <v>Yes</v>
      </c>
      <c r="AB885" t="str">
        <f t="shared" si="383"/>
        <v>Yes</v>
      </c>
      <c r="AC885">
        <f t="shared" si="384"/>
        <v>1</v>
      </c>
      <c r="AD885">
        <f t="shared" si="385"/>
        <v>0</v>
      </c>
      <c r="AE885" t="str">
        <f t="shared" si="386"/>
        <v/>
      </c>
      <c r="AG885">
        <f t="shared" si="387"/>
        <v>1</v>
      </c>
      <c r="AH885" t="str">
        <f t="shared" si="388"/>
        <v>Yes</v>
      </c>
      <c r="AI885">
        <f t="shared" si="389"/>
        <v>1</v>
      </c>
      <c r="AJ885">
        <f t="shared" si="390"/>
        <v>1.000885</v>
      </c>
      <c r="AK885" t="str">
        <f t="shared" si="391"/>
        <v/>
      </c>
      <c r="AL885" t="str">
        <f>IF($A885="","",INDEX(games!$J:$J,ROW())&amp;"")</f>
        <v>https://store.steampowered.com/app/1266820/Ultimate_ADOM__Caverns_of_Chaos/</v>
      </c>
    </row>
    <row r="886" spans="1:38" x14ac:dyDescent="0.25">
      <c r="A886" t="str">
        <f>IF(TRIM(INDEX(games!$A:$A,ROW()))="","",TRIM(INDEX(games!$A:$A,ROW())))</f>
        <v>Ultra Mega Cats</v>
      </c>
      <c r="B886">
        <f>IF(OR($A886="",INDEX(games!$B:$B,ROW())=""),"",INDEX(games!$B:$B,ROW()))</f>
        <v>2025</v>
      </c>
      <c r="C886" t="str">
        <f>IF(OR($A886="",INDEX(games!$C:$C,ROW())=""),"",INDEX(games!$C:$C,ROW()))</f>
        <v>Action</v>
      </c>
      <c r="D886">
        <f t="shared" si="364"/>
        <v>1</v>
      </c>
      <c r="E886">
        <f t="shared" si="365"/>
        <v>1</v>
      </c>
      <c r="F886">
        <f t="shared" si="366"/>
        <v>2</v>
      </c>
      <c r="G886">
        <f t="shared" si="367"/>
        <v>2025</v>
      </c>
      <c r="H886">
        <f t="shared" si="368"/>
        <v>1.046</v>
      </c>
      <c r="I886" t="e">
        <f t="shared" si="369"/>
        <v>#N/A</v>
      </c>
      <c r="J886" t="e">
        <f t="shared" si="370"/>
        <v>#N/A</v>
      </c>
      <c r="K886" t="e">
        <f t="shared" si="371"/>
        <v>#N/A</v>
      </c>
      <c r="L886" t="e">
        <f t="shared" si="372"/>
        <v>#N/A</v>
      </c>
      <c r="M886" t="e">
        <f t="shared" si="373"/>
        <v>#N/A</v>
      </c>
      <c r="N886" t="e">
        <f t="shared" si="374"/>
        <v>#N/A</v>
      </c>
      <c r="O886">
        <f t="shared" si="375"/>
        <v>1.0008859999999999</v>
      </c>
      <c r="P886" t="str">
        <f>IF(OR($A886="",INDEX(games!$H:$H,ROW())=""),"",INDEX(games!$H:$H,ROW()))</f>
        <v/>
      </c>
      <c r="Q886" t="str">
        <f t="shared" si="376"/>
        <v/>
      </c>
      <c r="T886">
        <f t="shared" si="377"/>
        <v>2022</v>
      </c>
      <c r="U886">
        <f t="shared" si="378"/>
        <v>2025</v>
      </c>
      <c r="V886">
        <f t="shared" si="379"/>
        <v>3</v>
      </c>
      <c r="W886" t="str">
        <f>IF(TRIM(INDEX(connections!$A:$A,ROW()))="","",TRIM(INDEX(connections!$A:$A,ROW())))</f>
        <v>Rogue Tower</v>
      </c>
      <c r="X886" t="str">
        <f>IF($W886="","",TRIM(INDEX(connections!$B:$B,ROW())))</f>
        <v>Nordhold</v>
      </c>
      <c r="Y886">
        <f t="shared" si="380"/>
        <v>671</v>
      </c>
      <c r="Z886">
        <f t="shared" si="381"/>
        <v>543</v>
      </c>
      <c r="AA886" t="str">
        <f t="shared" si="382"/>
        <v/>
      </c>
      <c r="AB886" t="str">
        <f t="shared" si="383"/>
        <v>Yes</v>
      </c>
      <c r="AC886" t="str">
        <f t="shared" si="384"/>
        <v/>
      </c>
      <c r="AD886">
        <f t="shared" si="385"/>
        <v>0</v>
      </c>
      <c r="AE886" t="str">
        <f t="shared" si="386"/>
        <v/>
      </c>
      <c r="AG886">
        <f t="shared" si="387"/>
        <v>1</v>
      </c>
      <c r="AH886" t="str">
        <f t="shared" si="388"/>
        <v/>
      </c>
      <c r="AI886" t="str">
        <f t="shared" si="389"/>
        <v/>
      </c>
      <c r="AJ886" t="str">
        <f t="shared" si="390"/>
        <v/>
      </c>
      <c r="AK886">
        <f t="shared" si="391"/>
        <v>1.0008859999999999</v>
      </c>
      <c r="AL886" t="str">
        <f>IF($A886="","",INDEX(games!$J:$J,ROW())&amp;"")</f>
        <v>https://store.steampowered.com/app/1882130/Ultra_Mega_Cats/</v>
      </c>
    </row>
    <row r="887" spans="1:38" x14ac:dyDescent="0.25">
      <c r="A887" t="str">
        <f>IF(TRIM(INDEX(games!$A:$A,ROW()))="","",TRIM(INDEX(games!$A:$A,ROW())))</f>
        <v>Ultrapool</v>
      </c>
      <c r="B887">
        <f>IF(OR($A887="",INDEX(games!$B:$B,ROW())=""),"",INDEX(games!$B:$B,ROW()))</f>
        <v>2026</v>
      </c>
      <c r="C887" t="str">
        <f>IF(OR($A887="",INDEX(games!$C:$C,ROW())=""),"",INDEX(games!$C:$C,ROW()))</f>
        <v>Deckbuilder</v>
      </c>
      <c r="D887">
        <f t="shared" si="364"/>
        <v>2</v>
      </c>
      <c r="E887">
        <f t="shared" si="365"/>
        <v>3</v>
      </c>
      <c r="F887">
        <f t="shared" si="366"/>
        <v>3</v>
      </c>
      <c r="G887" t="e">
        <f t="shared" si="367"/>
        <v>#N/A</v>
      </c>
      <c r="H887" t="e">
        <f t="shared" si="368"/>
        <v>#N/A</v>
      </c>
      <c r="I887" t="e">
        <f t="shared" si="369"/>
        <v>#N/A</v>
      </c>
      <c r="J887" t="e">
        <f t="shared" si="370"/>
        <v>#N/A</v>
      </c>
      <c r="K887">
        <f t="shared" si="371"/>
        <v>2026</v>
      </c>
      <c r="L887">
        <f t="shared" si="372"/>
        <v>3.069</v>
      </c>
      <c r="M887" t="e">
        <f t="shared" si="373"/>
        <v>#N/A</v>
      </c>
      <c r="N887" t="e">
        <f t="shared" si="374"/>
        <v>#N/A</v>
      </c>
      <c r="O887">
        <f t="shared" si="375"/>
        <v>2.0008870000000001</v>
      </c>
      <c r="P887" t="str">
        <f>IF(OR($A887="",INDEX(games!$H:$H,ROW())=""),"",INDEX(games!$H:$H,ROW()))</f>
        <v/>
      </c>
      <c r="Q887" t="str">
        <f t="shared" si="376"/>
        <v/>
      </c>
      <c r="T887">
        <f t="shared" si="377"/>
        <v>2017</v>
      </c>
      <c r="U887">
        <f t="shared" si="378"/>
        <v>2025</v>
      </c>
      <c r="V887">
        <f t="shared" si="379"/>
        <v>8</v>
      </c>
      <c r="W887" t="str">
        <f>IF(TRIM(INDEX(connections!$A:$A,ROW()))="","",TRIM(INDEX(connections!$A:$A,ROW())))</f>
        <v>Slay the Spire</v>
      </c>
      <c r="X887" t="str">
        <f>IF($W887="","",TRIM(INDEX(connections!$B:$B,ROW())))</f>
        <v>Nordhold</v>
      </c>
      <c r="Y887">
        <f t="shared" si="380"/>
        <v>735</v>
      </c>
      <c r="Z887">
        <f t="shared" si="381"/>
        <v>543</v>
      </c>
      <c r="AA887" t="str">
        <f t="shared" si="382"/>
        <v>Yes</v>
      </c>
      <c r="AB887" t="str">
        <f t="shared" si="383"/>
        <v>Yes</v>
      </c>
      <c r="AC887">
        <f t="shared" si="384"/>
        <v>1</v>
      </c>
      <c r="AD887">
        <f t="shared" si="385"/>
        <v>1</v>
      </c>
      <c r="AE887" t="str">
        <f t="shared" si="386"/>
        <v/>
      </c>
      <c r="AG887">
        <f t="shared" si="387"/>
        <v>2</v>
      </c>
      <c r="AH887" t="str">
        <f t="shared" si="388"/>
        <v/>
      </c>
      <c r="AI887" t="str">
        <f t="shared" si="389"/>
        <v/>
      </c>
      <c r="AJ887" t="str">
        <f t="shared" si="390"/>
        <v/>
      </c>
      <c r="AK887">
        <f t="shared" si="391"/>
        <v>2.0008870000000001</v>
      </c>
      <c r="AL887" t="str">
        <f>IF($A887="","",INDEX(games!$J:$J,ROW())&amp;"")</f>
        <v>https://store.steampowered.com/app/4195110/Ultrapool/</v>
      </c>
    </row>
    <row r="888" spans="1:38" x14ac:dyDescent="0.25">
      <c r="A888" t="str">
        <f>IF(TRIM(INDEX(games!$A:$A,ROW()))="","",TRIM(INDEX(games!$A:$A,ROW())))</f>
        <v>Uma Musume: Pretty Derby</v>
      </c>
      <c r="B888">
        <f>IF(OR($A888="",INDEX(games!$B:$B,ROW())=""),"",INDEX(games!$B:$B,ROW()))</f>
        <v>2021</v>
      </c>
      <c r="C888" t="str">
        <f>IF(OR($A888="",INDEX(games!$C:$C,ROW())=""),"",INDEX(games!$C:$C,ROW()))</f>
        <v>Strategy</v>
      </c>
      <c r="D888">
        <f t="shared" si="364"/>
        <v>1</v>
      </c>
      <c r="E888">
        <f t="shared" si="365"/>
        <v>2</v>
      </c>
      <c r="F888">
        <f t="shared" si="366"/>
        <v>4</v>
      </c>
      <c r="G888" t="e">
        <f t="shared" si="367"/>
        <v>#N/A</v>
      </c>
      <c r="H888" t="e">
        <f t="shared" si="368"/>
        <v>#N/A</v>
      </c>
      <c r="I888">
        <f t="shared" si="369"/>
        <v>2021</v>
      </c>
      <c r="J888">
        <f t="shared" si="370"/>
        <v>2.0920000000000001</v>
      </c>
      <c r="K888" t="e">
        <f t="shared" si="371"/>
        <v>#N/A</v>
      </c>
      <c r="L888" t="e">
        <f t="shared" si="372"/>
        <v>#N/A</v>
      </c>
      <c r="M888" t="e">
        <f t="shared" si="373"/>
        <v>#N/A</v>
      </c>
      <c r="N888" t="e">
        <f t="shared" si="374"/>
        <v>#N/A</v>
      </c>
      <c r="O888">
        <f t="shared" si="375"/>
        <v>1.000888</v>
      </c>
      <c r="P888" t="str">
        <f>IF(OR($A888="",INDEX(games!$H:$H,ROW())=""),"",INDEX(games!$H:$H,ROW()))</f>
        <v>Yes</v>
      </c>
      <c r="Q888">
        <f t="shared" si="376"/>
        <v>1.000888</v>
      </c>
      <c r="T888">
        <f t="shared" si="377"/>
        <v>2013</v>
      </c>
      <c r="U888">
        <f t="shared" si="378"/>
        <v>2022</v>
      </c>
      <c r="V888">
        <f t="shared" si="379"/>
        <v>9</v>
      </c>
      <c r="W888" t="str">
        <f>IF(TRIM(INDEX(connections!$A:$A,ROW()))="","",TRIM(INDEX(connections!$A:$A,ROW())))</f>
        <v>Rogue Legacy</v>
      </c>
      <c r="X888" t="str">
        <f>IF($W888="","",TRIM(INDEX(connections!$B:$B,ROW())))</f>
        <v>Nordic Ashes: Survivors of Ragnarok</v>
      </c>
      <c r="Y888">
        <f t="shared" si="380"/>
        <v>667</v>
      </c>
      <c r="Z888">
        <f t="shared" si="381"/>
        <v>544</v>
      </c>
      <c r="AA888" t="str">
        <f t="shared" si="382"/>
        <v>Yes</v>
      </c>
      <c r="AB888" t="str">
        <f t="shared" si="383"/>
        <v>Yes</v>
      </c>
      <c r="AC888">
        <f t="shared" si="384"/>
        <v>1</v>
      </c>
      <c r="AD888">
        <f t="shared" si="385"/>
        <v>0</v>
      </c>
      <c r="AE888" t="str">
        <f t="shared" si="386"/>
        <v/>
      </c>
      <c r="AG888">
        <f t="shared" si="387"/>
        <v>1</v>
      </c>
      <c r="AH888" t="str">
        <f t="shared" si="388"/>
        <v/>
      </c>
      <c r="AI888" t="str">
        <f t="shared" si="389"/>
        <v/>
      </c>
      <c r="AJ888" t="str">
        <f t="shared" si="390"/>
        <v/>
      </c>
      <c r="AK888" t="str">
        <f t="shared" si="391"/>
        <v/>
      </c>
      <c r="AL888" t="str">
        <f>IF($A888="","",INDEX(games!$J:$J,ROW())&amp;"")</f>
        <v>https://store.steampowered.com/app/3224770/Umamusume_Pretty_Derby/</v>
      </c>
    </row>
    <row r="889" spans="1:38" x14ac:dyDescent="0.25">
      <c r="A889" t="str">
        <f>IF(TRIM(INDEX(games!$A:$A,ROW()))="","",TRIM(INDEX(games!$A:$A,ROW())))</f>
        <v>Uncle Chop's Rocket Shop</v>
      </c>
      <c r="B889">
        <f>IF(OR($A889="",INDEX(games!$B:$B,ROW())=""),"",INDEX(games!$B:$B,ROW()))</f>
        <v>2024</v>
      </c>
      <c r="C889" t="str">
        <f>IF(OR($A889="",INDEX(games!$C:$C,ROW())=""),"",INDEX(games!$C:$C,ROW()))</f>
        <v>Strategy</v>
      </c>
      <c r="D889">
        <f t="shared" si="364"/>
        <v>0</v>
      </c>
      <c r="E889">
        <f t="shared" si="365"/>
        <v>2</v>
      </c>
      <c r="F889">
        <f t="shared" si="366"/>
        <v>5</v>
      </c>
      <c r="G889" t="e">
        <f t="shared" si="367"/>
        <v>#N/A</v>
      </c>
      <c r="H889" t="e">
        <f t="shared" si="368"/>
        <v>#N/A</v>
      </c>
      <c r="I889">
        <f t="shared" si="369"/>
        <v>2024</v>
      </c>
      <c r="J889">
        <f t="shared" si="370"/>
        <v>2.1150000000000002</v>
      </c>
      <c r="K889" t="e">
        <f t="shared" si="371"/>
        <v>#N/A</v>
      </c>
      <c r="L889" t="e">
        <f t="shared" si="372"/>
        <v>#N/A</v>
      </c>
      <c r="M889" t="e">
        <f t="shared" si="373"/>
        <v>#N/A</v>
      </c>
      <c r="N889" t="e">
        <f t="shared" si="374"/>
        <v>#N/A</v>
      </c>
      <c r="O889">
        <f t="shared" si="375"/>
        <v>8.8900000000000003E-4</v>
      </c>
      <c r="P889" t="str">
        <f>IF(OR($A889="",INDEX(games!$H:$H,ROW())=""),"",INDEX(games!$H:$H,ROW()))</f>
        <v/>
      </c>
      <c r="Q889" t="str">
        <f t="shared" si="376"/>
        <v/>
      </c>
      <c r="T889">
        <f t="shared" si="377"/>
        <v>2011</v>
      </c>
      <c r="U889">
        <f t="shared" si="378"/>
        <v>2022</v>
      </c>
      <c r="V889">
        <f t="shared" si="379"/>
        <v>11</v>
      </c>
      <c r="W889" t="str">
        <f>IF(TRIM(INDEX(connections!$A:$A,ROW()))="","",TRIM(INDEX(connections!$A:$A,ROW())))</f>
        <v>The Binding of Isaac</v>
      </c>
      <c r="X889" t="str">
        <f>IF($W889="","",TRIM(INDEX(connections!$B:$B,ROW())))</f>
        <v>Nordic Ashes: Survivors of Ragnarok</v>
      </c>
      <c r="Y889">
        <f t="shared" si="380"/>
        <v>824</v>
      </c>
      <c r="Z889">
        <f t="shared" si="381"/>
        <v>544</v>
      </c>
      <c r="AA889" t="str">
        <f t="shared" si="382"/>
        <v>Yes</v>
      </c>
      <c r="AB889" t="str">
        <f t="shared" si="383"/>
        <v>Yes</v>
      </c>
      <c r="AC889">
        <f t="shared" si="384"/>
        <v>1</v>
      </c>
      <c r="AD889">
        <f t="shared" si="385"/>
        <v>0</v>
      </c>
      <c r="AE889" t="str">
        <f t="shared" si="386"/>
        <v/>
      </c>
      <c r="AG889">
        <f t="shared" si="387"/>
        <v>0</v>
      </c>
      <c r="AH889" t="str">
        <f t="shared" si="388"/>
        <v/>
      </c>
      <c r="AI889" t="str">
        <f t="shared" si="389"/>
        <v/>
      </c>
      <c r="AJ889" t="str">
        <f t="shared" si="390"/>
        <v/>
      </c>
      <c r="AK889" t="str">
        <f t="shared" si="391"/>
        <v/>
      </c>
      <c r="AL889" t="str">
        <f>IF($A889="","",INDEX(games!$J:$J,ROW())&amp;"")</f>
        <v>https://store.steampowered.com/app/1849790/Uncle_Chops_Rocket_Shop/</v>
      </c>
    </row>
    <row r="890" spans="1:38" x14ac:dyDescent="0.25">
      <c r="A890" t="str">
        <f>IF(TRIM(INDEX(games!$A:$A,ROW()))="","",TRIM(INDEX(games!$A:$A,ROW())))</f>
        <v>Underdogs</v>
      </c>
      <c r="B890">
        <f>IF(OR($A890="",INDEX(games!$B:$B,ROW())=""),"",INDEX(games!$B:$B,ROW()))</f>
        <v>2024</v>
      </c>
      <c r="C890" t="str">
        <f>IF(OR($A890="",INDEX(games!$C:$C,ROW())=""),"",INDEX(games!$C:$C,ROW()))</f>
        <v>Action</v>
      </c>
      <c r="D890">
        <f t="shared" si="364"/>
        <v>0</v>
      </c>
      <c r="E890">
        <f t="shared" si="365"/>
        <v>1</v>
      </c>
      <c r="F890">
        <f t="shared" si="366"/>
        <v>6</v>
      </c>
      <c r="G890">
        <f t="shared" si="367"/>
        <v>2024</v>
      </c>
      <c r="H890">
        <f t="shared" si="368"/>
        <v>1.1379999999999999</v>
      </c>
      <c r="I890" t="e">
        <f t="shared" si="369"/>
        <v>#N/A</v>
      </c>
      <c r="J890" t="e">
        <f t="shared" si="370"/>
        <v>#N/A</v>
      </c>
      <c r="K890" t="e">
        <f t="shared" si="371"/>
        <v>#N/A</v>
      </c>
      <c r="L890" t="e">
        <f t="shared" si="372"/>
        <v>#N/A</v>
      </c>
      <c r="M890" t="e">
        <f t="shared" si="373"/>
        <v>#N/A</v>
      </c>
      <c r="N890" t="e">
        <f t="shared" si="374"/>
        <v>#N/A</v>
      </c>
      <c r="O890">
        <f t="shared" si="375"/>
        <v>8.8999999999999995E-4</v>
      </c>
      <c r="P890" t="str">
        <f>IF(OR($A890="",INDEX(games!$H:$H,ROW())=""),"",INDEX(games!$H:$H,ROW()))</f>
        <v/>
      </c>
      <c r="Q890" t="str">
        <f t="shared" si="376"/>
        <v/>
      </c>
      <c r="T890">
        <f t="shared" si="377"/>
        <v>2021</v>
      </c>
      <c r="U890">
        <f t="shared" si="378"/>
        <v>2022</v>
      </c>
      <c r="V890">
        <f t="shared" si="379"/>
        <v>1</v>
      </c>
      <c r="W890" t="str">
        <f>IF(TRIM(INDEX(connections!$A:$A,ROW()))="","",TRIM(INDEX(connections!$A:$A,ROW())))</f>
        <v>Vampire Survivors</v>
      </c>
      <c r="X890" t="str">
        <f>IF($W890="","",TRIM(INDEX(connections!$B:$B,ROW())))</f>
        <v>Nordic Ashes: Survivors of Ragnarok</v>
      </c>
      <c r="Y890">
        <f t="shared" si="380"/>
        <v>898</v>
      </c>
      <c r="Z890">
        <f t="shared" si="381"/>
        <v>544</v>
      </c>
      <c r="AA890" t="str">
        <f t="shared" si="382"/>
        <v>Yes</v>
      </c>
      <c r="AB890" t="str">
        <f t="shared" si="383"/>
        <v>Yes</v>
      </c>
      <c r="AC890">
        <f t="shared" si="384"/>
        <v>1</v>
      </c>
      <c r="AD890">
        <f t="shared" si="385"/>
        <v>0</v>
      </c>
      <c r="AE890" t="str">
        <f t="shared" si="386"/>
        <v/>
      </c>
      <c r="AG890">
        <f t="shared" si="387"/>
        <v>0</v>
      </c>
      <c r="AH890" t="str">
        <f t="shared" si="388"/>
        <v/>
      </c>
      <c r="AI890" t="str">
        <f t="shared" si="389"/>
        <v/>
      </c>
      <c r="AJ890" t="str">
        <f t="shared" si="390"/>
        <v/>
      </c>
      <c r="AK890" t="str">
        <f t="shared" si="391"/>
        <v/>
      </c>
      <c r="AL890" t="str">
        <f>IF($A890="","",INDEX(games!$J:$J,ROW())&amp;"")</f>
        <v/>
      </c>
    </row>
    <row r="891" spans="1:38" x14ac:dyDescent="0.25">
      <c r="A891" t="str">
        <f>IF(TRIM(INDEX(games!$A:$A,ROW()))="","",TRIM(INDEX(games!$A:$A,ROW())))</f>
        <v>UnderMine</v>
      </c>
      <c r="B891">
        <f>IF(OR($A891="",INDEX(games!$B:$B,ROW())=""),"",INDEX(games!$B:$B,ROW()))</f>
        <v>2019</v>
      </c>
      <c r="C891" t="str">
        <f>IF(OR($A891="",INDEX(games!$C:$C,ROW())=""),"",INDEX(games!$C:$C,ROW()))</f>
        <v>Action</v>
      </c>
      <c r="D891">
        <f t="shared" si="364"/>
        <v>6</v>
      </c>
      <c r="E891">
        <f t="shared" si="365"/>
        <v>1</v>
      </c>
      <c r="F891">
        <f t="shared" si="366"/>
        <v>7</v>
      </c>
      <c r="G891">
        <f t="shared" si="367"/>
        <v>2019</v>
      </c>
      <c r="H891">
        <f t="shared" si="368"/>
        <v>1.161</v>
      </c>
      <c r="I891" t="e">
        <f t="shared" si="369"/>
        <v>#N/A</v>
      </c>
      <c r="J891" t="e">
        <f t="shared" si="370"/>
        <v>#N/A</v>
      </c>
      <c r="K891" t="e">
        <f t="shared" si="371"/>
        <v>#N/A</v>
      </c>
      <c r="L891" t="e">
        <f t="shared" si="372"/>
        <v>#N/A</v>
      </c>
      <c r="M891" t="e">
        <f t="shared" si="373"/>
        <v>#N/A</v>
      </c>
      <c r="N891" t="e">
        <f t="shared" si="374"/>
        <v>#N/A</v>
      </c>
      <c r="O891">
        <f t="shared" si="375"/>
        <v>6.0008910000000002</v>
      </c>
      <c r="P891" t="str">
        <f>IF(OR($A891="",INDEX(games!$H:$H,ROW())=""),"",INDEX(games!$H:$H,ROW()))</f>
        <v>Yes</v>
      </c>
      <c r="Q891">
        <f t="shared" si="376"/>
        <v>6.0008910000000002</v>
      </c>
      <c r="T891">
        <f t="shared" si="377"/>
        <v>2011</v>
      </c>
      <c r="U891">
        <f t="shared" si="378"/>
        <v>2019</v>
      </c>
      <c r="V891">
        <f t="shared" si="379"/>
        <v>8</v>
      </c>
      <c r="W891" t="str">
        <f>IF(TRIM(INDEX(connections!$A:$A,ROW()))="","",TRIM(INDEX(connections!$A:$A,ROW())))</f>
        <v>The Binding of Isaac</v>
      </c>
      <c r="X891" t="str">
        <f>IF($W891="","",TRIM(INDEX(connections!$B:$B,ROW())))</f>
        <v>Nova Drift</v>
      </c>
      <c r="Y891">
        <f t="shared" si="380"/>
        <v>824</v>
      </c>
      <c r="Z891">
        <f t="shared" si="381"/>
        <v>546</v>
      </c>
      <c r="AA891" t="str">
        <f t="shared" si="382"/>
        <v>Yes</v>
      </c>
      <c r="AB891" t="str">
        <f t="shared" si="383"/>
        <v>Yes</v>
      </c>
      <c r="AC891">
        <f t="shared" si="384"/>
        <v>1</v>
      </c>
      <c r="AD891">
        <f t="shared" si="385"/>
        <v>0</v>
      </c>
      <c r="AE891" t="str">
        <f t="shared" si="386"/>
        <v/>
      </c>
      <c r="AG891">
        <f t="shared" si="387"/>
        <v>5</v>
      </c>
      <c r="AH891" t="str">
        <f t="shared" si="388"/>
        <v>Yes</v>
      </c>
      <c r="AI891">
        <f t="shared" si="389"/>
        <v>5</v>
      </c>
      <c r="AJ891">
        <f t="shared" si="390"/>
        <v>5.0008910000000002</v>
      </c>
      <c r="AK891" t="str">
        <f t="shared" si="391"/>
        <v/>
      </c>
      <c r="AL891" t="str">
        <f>IF($A891="","",INDEX(games!$J:$J,ROW())&amp;"")</f>
        <v>https://store.steampowered.com/app/656350/UnderMine/</v>
      </c>
    </row>
    <row r="892" spans="1:38" x14ac:dyDescent="0.25">
      <c r="A892" t="str">
        <f>IF(TRIM(INDEX(games!$A:$A,ROW()))="","",TRIM(INDEX(games!$A:$A,ROW())))</f>
        <v>UnderMine 2</v>
      </c>
      <c r="B892">
        <f>IF(OR($A892="",INDEX(games!$B:$B,ROW())=""),"",INDEX(games!$B:$B,ROW()))</f>
        <v>2025</v>
      </c>
      <c r="C892" t="str">
        <f>IF(OR($A892="",INDEX(games!$C:$C,ROW())=""),"",INDEX(games!$C:$C,ROW()))</f>
        <v>Action</v>
      </c>
      <c r="D892">
        <f t="shared" si="364"/>
        <v>2</v>
      </c>
      <c r="E892">
        <f t="shared" si="365"/>
        <v>1</v>
      </c>
      <c r="F892">
        <f t="shared" si="366"/>
        <v>8</v>
      </c>
      <c r="G892">
        <f t="shared" si="367"/>
        <v>2025</v>
      </c>
      <c r="H892">
        <f t="shared" si="368"/>
        <v>1.1839999999999999</v>
      </c>
      <c r="I892" t="e">
        <f t="shared" si="369"/>
        <v>#N/A</v>
      </c>
      <c r="J892" t="e">
        <f t="shared" si="370"/>
        <v>#N/A</v>
      </c>
      <c r="K892" t="e">
        <f t="shared" si="371"/>
        <v>#N/A</v>
      </c>
      <c r="L892" t="e">
        <f t="shared" si="372"/>
        <v>#N/A</v>
      </c>
      <c r="M892" t="e">
        <f t="shared" si="373"/>
        <v>#N/A</v>
      </c>
      <c r="N892" t="e">
        <f t="shared" si="374"/>
        <v>#N/A</v>
      </c>
      <c r="O892">
        <f t="shared" si="375"/>
        <v>2.0008919999999999</v>
      </c>
      <c r="P892" t="str">
        <f>IF(OR($A892="",INDEX(games!$H:$H,ROW())=""),"",INDEX(games!$H:$H,ROW()))</f>
        <v/>
      </c>
      <c r="Q892" t="str">
        <f t="shared" si="376"/>
        <v/>
      </c>
      <c r="T892">
        <f t="shared" si="377"/>
        <v>2014</v>
      </c>
      <c r="U892">
        <f t="shared" si="378"/>
        <v>2019</v>
      </c>
      <c r="V892">
        <f t="shared" si="379"/>
        <v>5</v>
      </c>
      <c r="W892" t="str">
        <f>IF(TRIM(INDEX(connections!$A:$A,ROW()))="","",TRIM(INDEX(connections!$A:$A,ROW())))</f>
        <v>Dream Quest</v>
      </c>
      <c r="X892" t="str">
        <f>IF($W892="","",TRIM(INDEX(connections!$B:$B,ROW())))</f>
        <v>Nowhere Prophet</v>
      </c>
      <c r="Y892">
        <f t="shared" si="380"/>
        <v>250</v>
      </c>
      <c r="Z892">
        <f t="shared" si="381"/>
        <v>547</v>
      </c>
      <c r="AA892" t="str">
        <f t="shared" si="382"/>
        <v/>
      </c>
      <c r="AB892" t="str">
        <f t="shared" si="383"/>
        <v>Yes</v>
      </c>
      <c r="AC892" t="str">
        <f t="shared" si="384"/>
        <v/>
      </c>
      <c r="AD892">
        <f t="shared" si="385"/>
        <v>0</v>
      </c>
      <c r="AE892" t="str">
        <f t="shared" si="386"/>
        <v/>
      </c>
      <c r="AG892">
        <f t="shared" si="387"/>
        <v>2</v>
      </c>
      <c r="AH892" t="str">
        <f t="shared" si="388"/>
        <v/>
      </c>
      <c r="AI892" t="str">
        <f t="shared" si="389"/>
        <v/>
      </c>
      <c r="AJ892" t="str">
        <f t="shared" si="390"/>
        <v/>
      </c>
      <c r="AK892">
        <f t="shared" si="391"/>
        <v>2.0008919999999999</v>
      </c>
      <c r="AL892" t="str">
        <f>IF($A892="","",INDEX(games!$J:$J,ROW())&amp;"")</f>
        <v/>
      </c>
    </row>
    <row r="893" spans="1:38" x14ac:dyDescent="0.25">
      <c r="A893" t="str">
        <f>IF(TRIM(INDEX(games!$A:$A,ROW()))="","",TRIM(INDEX(games!$A:$A,ROW())))</f>
        <v>Unexplored</v>
      </c>
      <c r="B893">
        <f>IF(OR($A893="",INDEX(games!$B:$B,ROW())=""),"",INDEX(games!$B:$B,ROW()))</f>
        <v>2017</v>
      </c>
      <c r="C893" t="str">
        <f>IF(OR($A893="",INDEX(games!$C:$C,ROW())=""),"",INDEX(games!$C:$C,ROW()))</f>
        <v>Action</v>
      </c>
      <c r="D893">
        <f t="shared" si="364"/>
        <v>5</v>
      </c>
      <c r="E893">
        <f t="shared" si="365"/>
        <v>1</v>
      </c>
      <c r="F893">
        <f t="shared" si="366"/>
        <v>9</v>
      </c>
      <c r="G893">
        <f t="shared" si="367"/>
        <v>2017</v>
      </c>
      <c r="H893">
        <f t="shared" si="368"/>
        <v>1.2070000000000001</v>
      </c>
      <c r="I893" t="e">
        <f t="shared" si="369"/>
        <v>#N/A</v>
      </c>
      <c r="J893" t="e">
        <f t="shared" si="370"/>
        <v>#N/A</v>
      </c>
      <c r="K893" t="e">
        <f t="shared" si="371"/>
        <v>#N/A</v>
      </c>
      <c r="L893" t="e">
        <f t="shared" si="372"/>
        <v>#N/A</v>
      </c>
      <c r="M893" t="e">
        <f t="shared" si="373"/>
        <v>#N/A</v>
      </c>
      <c r="N893" t="e">
        <f t="shared" si="374"/>
        <v>#N/A</v>
      </c>
      <c r="O893">
        <f t="shared" si="375"/>
        <v>5.0008929999999996</v>
      </c>
      <c r="P893" t="str">
        <f>IF(OR($A893="",INDEX(games!$H:$H,ROW())=""),"",INDEX(games!$H:$H,ROW()))</f>
        <v>Yes</v>
      </c>
      <c r="Q893">
        <f t="shared" si="376"/>
        <v>5.0008929999999996</v>
      </c>
      <c r="T893">
        <f t="shared" si="377"/>
        <v>2012</v>
      </c>
      <c r="U893">
        <f t="shared" si="378"/>
        <v>2019</v>
      </c>
      <c r="V893">
        <f t="shared" si="379"/>
        <v>7</v>
      </c>
      <c r="W893" t="str">
        <f>IF(TRIM(INDEX(connections!$A:$A,ROW()))="","",TRIM(INDEX(connections!$A:$A,ROW())))</f>
        <v>FTL</v>
      </c>
      <c r="X893" t="str">
        <f>IF($W893="","",TRIM(INDEX(connections!$B:$B,ROW())))</f>
        <v>Nowhere Prophet</v>
      </c>
      <c r="Y893">
        <f t="shared" si="380"/>
        <v>311</v>
      </c>
      <c r="Z893">
        <f t="shared" si="381"/>
        <v>547</v>
      </c>
      <c r="AA893" t="str">
        <f t="shared" si="382"/>
        <v>Yes</v>
      </c>
      <c r="AB893" t="str">
        <f t="shared" si="383"/>
        <v>Yes</v>
      </c>
      <c r="AC893">
        <f t="shared" si="384"/>
        <v>1</v>
      </c>
      <c r="AD893">
        <f t="shared" si="385"/>
        <v>1</v>
      </c>
      <c r="AE893" t="str">
        <f t="shared" si="386"/>
        <v/>
      </c>
      <c r="AG893">
        <f t="shared" si="387"/>
        <v>4</v>
      </c>
      <c r="AH893" t="str">
        <f t="shared" si="388"/>
        <v>Yes</v>
      </c>
      <c r="AI893">
        <f t="shared" si="389"/>
        <v>4</v>
      </c>
      <c r="AJ893">
        <f t="shared" si="390"/>
        <v>4.0008929999999996</v>
      </c>
      <c r="AK893" t="str">
        <f t="shared" si="391"/>
        <v/>
      </c>
      <c r="AL893" t="str">
        <f>IF($A893="","",INDEX(games!$J:$J,ROW())&amp;"")</f>
        <v>https://store.steampowered.com/app/506870/Unexplored/</v>
      </c>
    </row>
    <row r="894" spans="1:38" x14ac:dyDescent="0.25">
      <c r="A894" t="str">
        <f>IF(TRIM(INDEX(games!$A:$A,ROW()))="","",TRIM(INDEX(games!$A:$A,ROW())))</f>
        <v>Unexplored 2: The Wayfarer's Legacy</v>
      </c>
      <c r="B894">
        <f>IF(OR($A894="",INDEX(games!$B:$B,ROW())=""),"",INDEX(games!$B:$B,ROW()))</f>
        <v>2022</v>
      </c>
      <c r="C894" t="str">
        <f>IF(OR($A894="",INDEX(games!$C:$C,ROW())=""),"",INDEX(games!$C:$C,ROW()))</f>
        <v>Action</v>
      </c>
      <c r="D894">
        <f t="shared" si="364"/>
        <v>1</v>
      </c>
      <c r="E894">
        <f t="shared" si="365"/>
        <v>1</v>
      </c>
      <c r="F894">
        <f t="shared" si="366"/>
        <v>10</v>
      </c>
      <c r="G894">
        <f t="shared" si="367"/>
        <v>2022</v>
      </c>
      <c r="H894">
        <f t="shared" si="368"/>
        <v>1.23</v>
      </c>
      <c r="I894" t="e">
        <f t="shared" si="369"/>
        <v>#N/A</v>
      </c>
      <c r="J894" t="e">
        <f t="shared" si="370"/>
        <v>#N/A</v>
      </c>
      <c r="K894" t="e">
        <f t="shared" si="371"/>
        <v>#N/A</v>
      </c>
      <c r="L894" t="e">
        <f t="shared" si="372"/>
        <v>#N/A</v>
      </c>
      <c r="M894" t="e">
        <f t="shared" si="373"/>
        <v>#N/A</v>
      </c>
      <c r="N894" t="e">
        <f t="shared" si="374"/>
        <v>#N/A</v>
      </c>
      <c r="O894">
        <f t="shared" si="375"/>
        <v>1.000894</v>
      </c>
      <c r="P894" t="str">
        <f>IF(OR($A894="",INDEX(games!$H:$H,ROW())=""),"",INDEX(games!$H:$H,ROW()))</f>
        <v/>
      </c>
      <c r="Q894" t="str">
        <f t="shared" si="376"/>
        <v/>
      </c>
      <c r="T894">
        <f t="shared" si="377"/>
        <v>2021</v>
      </c>
      <c r="U894">
        <f t="shared" si="378"/>
        <v>2024</v>
      </c>
      <c r="V894">
        <f t="shared" si="379"/>
        <v>3</v>
      </c>
      <c r="W894" t="str">
        <f>IF(TRIM(INDEX(connections!$A:$A,ROW()))="","",TRIM(INDEX(connections!$A:$A,ROW())))</f>
        <v>Super Auto Pets</v>
      </c>
      <c r="X894" t="str">
        <f>IF($W894="","",TRIM(INDEX(connections!$B:$B,ROW())))</f>
        <v>Nubby's Number Factory</v>
      </c>
      <c r="Y894">
        <f t="shared" si="380"/>
        <v>790</v>
      </c>
      <c r="Z894">
        <f t="shared" si="381"/>
        <v>548</v>
      </c>
      <c r="AA894" t="str">
        <f t="shared" si="382"/>
        <v>Yes</v>
      </c>
      <c r="AB894" t="str">
        <f t="shared" si="383"/>
        <v>Yes</v>
      </c>
      <c r="AC894">
        <f t="shared" si="384"/>
        <v>1</v>
      </c>
      <c r="AD894">
        <f t="shared" si="385"/>
        <v>0</v>
      </c>
      <c r="AE894" t="str">
        <f t="shared" si="386"/>
        <v/>
      </c>
      <c r="AG894">
        <f t="shared" si="387"/>
        <v>1</v>
      </c>
      <c r="AH894" t="str">
        <f t="shared" si="388"/>
        <v/>
      </c>
      <c r="AI894" t="str">
        <f t="shared" si="389"/>
        <v/>
      </c>
      <c r="AJ894" t="str">
        <f t="shared" si="390"/>
        <v/>
      </c>
      <c r="AK894">
        <f t="shared" si="391"/>
        <v>1.000894</v>
      </c>
      <c r="AL894" t="str">
        <f>IF($A894="","",INDEX(games!$J:$J,ROW())&amp;"")</f>
        <v/>
      </c>
    </row>
    <row r="895" spans="1:38" x14ac:dyDescent="0.25">
      <c r="A895" t="str">
        <f>IF(TRIM(INDEX(games!$A:$A,ROW()))="","",TRIM(INDEX(games!$A:$A,ROW())))</f>
        <v>UnReal World</v>
      </c>
      <c r="B895">
        <f>IF(OR($A895="",INDEX(games!$B:$B,ROW())=""),"",INDEX(games!$B:$B,ROW()))</f>
        <v>1992</v>
      </c>
      <c r="C895" t="str">
        <f>IF(OR($A895="",INDEX(games!$C:$C,ROW())=""),"",INDEX(games!$C:$C,ROW()))</f>
        <v>Traditional</v>
      </c>
      <c r="D895">
        <f t="shared" si="364"/>
        <v>4</v>
      </c>
      <c r="E895">
        <f t="shared" si="365"/>
        <v>4</v>
      </c>
      <c r="F895">
        <f t="shared" si="366"/>
        <v>11</v>
      </c>
      <c r="G895" t="e">
        <f t="shared" si="367"/>
        <v>#N/A</v>
      </c>
      <c r="H895" t="e">
        <f t="shared" si="368"/>
        <v>#N/A</v>
      </c>
      <c r="I895" t="e">
        <f t="shared" si="369"/>
        <v>#N/A</v>
      </c>
      <c r="J895" t="e">
        <f t="shared" si="370"/>
        <v>#N/A</v>
      </c>
      <c r="K895" t="e">
        <f t="shared" si="371"/>
        <v>#N/A</v>
      </c>
      <c r="L895" t="e">
        <f t="shared" si="372"/>
        <v>#N/A</v>
      </c>
      <c r="M895">
        <f t="shared" si="373"/>
        <v>1992</v>
      </c>
      <c r="N895">
        <f t="shared" si="374"/>
        <v>4.2530000000000001</v>
      </c>
      <c r="O895">
        <f t="shared" si="375"/>
        <v>4.0008949999999999</v>
      </c>
      <c r="P895" t="str">
        <f>IF(OR($A895="",INDEX(games!$H:$H,ROW())=""),"",INDEX(games!$H:$H,ROW()))</f>
        <v>Yes</v>
      </c>
      <c r="Q895">
        <f t="shared" si="376"/>
        <v>4.0008949999999999</v>
      </c>
      <c r="T895">
        <f t="shared" si="377"/>
        <v>2011</v>
      </c>
      <c r="U895">
        <f t="shared" si="378"/>
        <v>2024</v>
      </c>
      <c r="V895">
        <f t="shared" si="379"/>
        <v>13</v>
      </c>
      <c r="W895" t="str">
        <f>IF(TRIM(INDEX(connections!$A:$A,ROW()))="","",TRIM(INDEX(connections!$A:$A,ROW())))</f>
        <v>The Binding of Isaac</v>
      </c>
      <c r="X895" t="str">
        <f>IF($W895="","",TRIM(INDEX(connections!$B:$B,ROW())))</f>
        <v>Nubby's Number Factory</v>
      </c>
      <c r="Y895">
        <f t="shared" si="380"/>
        <v>824</v>
      </c>
      <c r="Z895">
        <f t="shared" si="381"/>
        <v>548</v>
      </c>
      <c r="AA895" t="str">
        <f t="shared" si="382"/>
        <v>Yes</v>
      </c>
      <c r="AB895" t="str">
        <f t="shared" si="383"/>
        <v>Yes</v>
      </c>
      <c r="AC895">
        <f t="shared" si="384"/>
        <v>1</v>
      </c>
      <c r="AD895">
        <f t="shared" si="385"/>
        <v>1</v>
      </c>
      <c r="AE895" t="str">
        <f t="shared" si="386"/>
        <v/>
      </c>
      <c r="AG895">
        <f t="shared" si="387"/>
        <v>2</v>
      </c>
      <c r="AH895" t="str">
        <f t="shared" si="388"/>
        <v>Yes</v>
      </c>
      <c r="AI895">
        <f t="shared" si="389"/>
        <v>2</v>
      </c>
      <c r="AJ895">
        <f t="shared" si="390"/>
        <v>2.0008949999999999</v>
      </c>
      <c r="AK895" t="str">
        <f t="shared" si="391"/>
        <v/>
      </c>
      <c r="AL895" t="str">
        <f>IF($A895="","",INDEX(games!$J:$J,ROW())&amp;"")</f>
        <v>https://store.steampowered.com/app/351700/UnReal_World/</v>
      </c>
    </row>
    <row r="896" spans="1:38" x14ac:dyDescent="0.25">
      <c r="A896" t="str">
        <f>IF(TRIM(INDEX(games!$A:$A,ROW()))="","",TRIM(INDEX(games!$A:$A,ROW())))</f>
        <v>Vagante</v>
      </c>
      <c r="B896">
        <f>IF(OR($A896="",INDEX(games!$B:$B,ROW())=""),"",INDEX(games!$B:$B,ROW()))</f>
        <v>2018</v>
      </c>
      <c r="C896" t="str">
        <f>IF(OR($A896="",INDEX(games!$C:$C,ROW())=""),"",INDEX(games!$C:$C,ROW()))</f>
        <v>Action</v>
      </c>
      <c r="D896">
        <f t="shared" si="364"/>
        <v>3</v>
      </c>
      <c r="E896">
        <f t="shared" si="365"/>
        <v>1</v>
      </c>
      <c r="F896">
        <f t="shared" si="366"/>
        <v>12</v>
      </c>
      <c r="G896">
        <f t="shared" si="367"/>
        <v>2018</v>
      </c>
      <c r="H896">
        <f t="shared" si="368"/>
        <v>1.276</v>
      </c>
      <c r="I896" t="e">
        <f t="shared" si="369"/>
        <v>#N/A</v>
      </c>
      <c r="J896" t="e">
        <f t="shared" si="370"/>
        <v>#N/A</v>
      </c>
      <c r="K896" t="e">
        <f t="shared" si="371"/>
        <v>#N/A</v>
      </c>
      <c r="L896" t="e">
        <f t="shared" si="372"/>
        <v>#N/A</v>
      </c>
      <c r="M896" t="e">
        <f t="shared" si="373"/>
        <v>#N/A</v>
      </c>
      <c r="N896" t="e">
        <f t="shared" si="374"/>
        <v>#N/A</v>
      </c>
      <c r="O896">
        <f t="shared" si="375"/>
        <v>3.000896</v>
      </c>
      <c r="P896" t="str">
        <f>IF(OR($A896="",INDEX(games!$H:$H,ROW())=""),"",INDEX(games!$H:$H,ROW()))</f>
        <v/>
      </c>
      <c r="Q896" t="str">
        <f t="shared" si="376"/>
        <v/>
      </c>
      <c r="T896">
        <f t="shared" si="377"/>
        <v>2021</v>
      </c>
      <c r="U896">
        <f t="shared" si="378"/>
        <v>2024</v>
      </c>
      <c r="V896">
        <f t="shared" si="379"/>
        <v>3</v>
      </c>
      <c r="W896" t="str">
        <f>IF(TRIM(INDEX(connections!$A:$A,ROW()))="","",TRIM(INDEX(connections!$A:$A,ROW())))</f>
        <v>Vampire Survivors</v>
      </c>
      <c r="X896" t="str">
        <f>IF($W896="","",TRIM(INDEX(connections!$B:$B,ROW())))</f>
        <v>Nubby's Number Factory</v>
      </c>
      <c r="Y896">
        <f t="shared" si="380"/>
        <v>898</v>
      </c>
      <c r="Z896">
        <f t="shared" si="381"/>
        <v>548</v>
      </c>
      <c r="AA896" t="str">
        <f t="shared" si="382"/>
        <v>Yes</v>
      </c>
      <c r="AB896" t="str">
        <f t="shared" si="383"/>
        <v>Yes</v>
      </c>
      <c r="AC896">
        <f t="shared" si="384"/>
        <v>1</v>
      </c>
      <c r="AD896">
        <f t="shared" si="385"/>
        <v>1</v>
      </c>
      <c r="AE896" t="str">
        <f t="shared" si="386"/>
        <v/>
      </c>
      <c r="AG896">
        <f t="shared" si="387"/>
        <v>3</v>
      </c>
      <c r="AH896" t="str">
        <f t="shared" si="388"/>
        <v/>
      </c>
      <c r="AI896" t="str">
        <f t="shared" si="389"/>
        <v/>
      </c>
      <c r="AJ896" t="str">
        <f t="shared" si="390"/>
        <v/>
      </c>
      <c r="AK896">
        <f t="shared" si="391"/>
        <v>3.000896</v>
      </c>
      <c r="AL896" t="str">
        <f>IF($A896="","",INDEX(games!$J:$J,ROW())&amp;"")</f>
        <v/>
      </c>
    </row>
    <row r="897" spans="1:38" x14ac:dyDescent="0.25">
      <c r="A897" t="str">
        <f>IF(TRIM(INDEX(games!$A:$A,ROW()))="","",TRIM(INDEX(games!$A:$A,ROW())))</f>
        <v>Vampire Crawlers</v>
      </c>
      <c r="B897">
        <f>IF(OR($A897="",INDEX(games!$B:$B,ROW())=""),"",INDEX(games!$B:$B,ROW()))</f>
        <v>2026</v>
      </c>
      <c r="C897" t="str">
        <f>IF(OR($A897="",INDEX(games!$C:$C,ROW())=""),"",INDEX(games!$C:$C,ROW()))</f>
        <v>Deckbuilder</v>
      </c>
      <c r="D897">
        <f t="shared" si="364"/>
        <v>1</v>
      </c>
      <c r="E897">
        <f t="shared" si="365"/>
        <v>3</v>
      </c>
      <c r="F897">
        <f t="shared" si="366"/>
        <v>13</v>
      </c>
      <c r="G897" t="e">
        <f t="shared" si="367"/>
        <v>#N/A</v>
      </c>
      <c r="H897" t="e">
        <f t="shared" si="368"/>
        <v>#N/A</v>
      </c>
      <c r="I897" t="e">
        <f t="shared" si="369"/>
        <v>#N/A</v>
      </c>
      <c r="J897" t="e">
        <f t="shared" si="370"/>
        <v>#N/A</v>
      </c>
      <c r="K897">
        <f t="shared" si="371"/>
        <v>2026</v>
      </c>
      <c r="L897">
        <f t="shared" si="372"/>
        <v>3.2989999999999999</v>
      </c>
      <c r="M897" t="e">
        <f t="shared" si="373"/>
        <v>#N/A</v>
      </c>
      <c r="N897" t="e">
        <f t="shared" si="374"/>
        <v>#N/A</v>
      </c>
      <c r="O897">
        <f t="shared" si="375"/>
        <v>1.0008969999999999</v>
      </c>
      <c r="P897" t="str">
        <f>IF(OR($A897="",INDEX(games!$H:$H,ROW())=""),"",INDEX(games!$H:$H,ROW()))</f>
        <v/>
      </c>
      <c r="Q897" t="str">
        <f t="shared" si="376"/>
        <v/>
      </c>
      <c r="T897">
        <f t="shared" si="377"/>
        <v>2012</v>
      </c>
      <c r="U897">
        <f t="shared" si="378"/>
        <v>2015</v>
      </c>
      <c r="V897">
        <f t="shared" si="379"/>
        <v>3</v>
      </c>
      <c r="W897" t="str">
        <f>IF(TRIM(INDEX(connections!$A:$A,ROW()))="","",TRIM(INDEX(connections!$A:$A,ROW())))</f>
        <v>FTL</v>
      </c>
      <c r="X897" t="str">
        <f>IF($W897="","",TRIM(INDEX(connections!$B:$B,ROW())))</f>
        <v>Nuclear Throne</v>
      </c>
      <c r="Y897">
        <f t="shared" si="380"/>
        <v>311</v>
      </c>
      <c r="Z897">
        <f t="shared" si="381"/>
        <v>549</v>
      </c>
      <c r="AA897" t="str">
        <f t="shared" si="382"/>
        <v>Yes</v>
      </c>
      <c r="AB897" t="str">
        <f t="shared" si="383"/>
        <v>Yes</v>
      </c>
      <c r="AC897">
        <f t="shared" si="384"/>
        <v>1</v>
      </c>
      <c r="AD897">
        <f t="shared" si="385"/>
        <v>1</v>
      </c>
      <c r="AE897" t="str">
        <f t="shared" si="386"/>
        <v/>
      </c>
      <c r="AG897">
        <f t="shared" si="387"/>
        <v>1</v>
      </c>
      <c r="AH897" t="str">
        <f t="shared" si="388"/>
        <v/>
      </c>
      <c r="AI897" t="str">
        <f t="shared" si="389"/>
        <v/>
      </c>
      <c r="AJ897" t="str">
        <f t="shared" si="390"/>
        <v/>
      </c>
      <c r="AK897">
        <f t="shared" si="391"/>
        <v>1.0008969999999999</v>
      </c>
      <c r="AL897" t="str">
        <f>IF($A897="","",INDEX(games!$J:$J,ROW())&amp;"")</f>
        <v/>
      </c>
    </row>
    <row r="898" spans="1:38" x14ac:dyDescent="0.25">
      <c r="A898" t="str">
        <f>IF(TRIM(INDEX(games!$A:$A,ROW()))="","",TRIM(INDEX(games!$A:$A,ROW())))</f>
        <v>Vampire Hunters</v>
      </c>
      <c r="B898">
        <f>IF(OR($A898="",INDEX(games!$B:$B,ROW())=""),"",INDEX(games!$B:$B,ROW()))</f>
        <v>2023</v>
      </c>
      <c r="C898" t="str">
        <f>IF(OR($A898="",INDEX(games!$C:$C,ROW())=""),"",INDEX(games!$C:$C,ROW()))</f>
        <v>Action</v>
      </c>
      <c r="D898">
        <f t="shared" ref="D898:D961" si="392">IF($A898="","",COUNTIF($W$2:$W$2500,$A898)+COUNTIF($X$2:$X$2500,$A898))</f>
        <v>3</v>
      </c>
      <c r="E898">
        <f t="shared" ref="E898:E961" si="393">IF($A898="","",IFERROR(MATCH($C898,$R$2:$R$5,0),0))</f>
        <v>1</v>
      </c>
      <c r="F898">
        <f t="shared" ref="F898:F961" si="394">IF($A898="","",MOD(ROW(),34))</f>
        <v>14</v>
      </c>
      <c r="G898">
        <f t="shared" ref="G898:G961" si="395">IF($A898="",NA(),IF($C898="Action",$B898,NA()))</f>
        <v>2023</v>
      </c>
      <c r="H898">
        <f t="shared" ref="H898:H961" si="396">IF($A898="",NA(),IF($C898="Action",1+$F898*0.023,NA()))</f>
        <v>1.3220000000000001</v>
      </c>
      <c r="I898" t="e">
        <f t="shared" ref="I898:I961" si="397">IF($A898="",NA(),IF($C898="Strategy",$B898,NA()))</f>
        <v>#N/A</v>
      </c>
      <c r="J898" t="e">
        <f t="shared" ref="J898:J961" si="398">IF($A898="",NA(),IF($C898="Strategy",2+$F898*0.023,NA()))</f>
        <v>#N/A</v>
      </c>
      <c r="K898" t="e">
        <f t="shared" ref="K898:K961" si="399">IF($A898="",NA(),IF($C898="Deckbuilder",$B898,NA()))</f>
        <v>#N/A</v>
      </c>
      <c r="L898" t="e">
        <f t="shared" ref="L898:L961" si="400">IF($A898="",NA(),IF($C898="Deckbuilder",3+$F898*0.023,NA()))</f>
        <v>#N/A</v>
      </c>
      <c r="M898" t="e">
        <f t="shared" ref="M898:M961" si="401">IF($A898="",NA(),IF($C898="Traditional",$B898,NA()))</f>
        <v>#N/A</v>
      </c>
      <c r="N898" t="e">
        <f t="shared" ref="N898:N961" si="402">IF($A898="",NA(),IF($C898="Traditional",4+$F898*0.023,NA()))</f>
        <v>#N/A</v>
      </c>
      <c r="O898">
        <f t="shared" ref="O898:O961" si="403">IF($A898="","",$D898+ROW()/1000000)</f>
        <v>3.0008979999999998</v>
      </c>
      <c r="P898" t="str">
        <f>IF(OR($A898="",INDEX(games!$H:$H,ROW())=""),"",INDEX(games!$H:$H,ROW()))</f>
        <v>Yes</v>
      </c>
      <c r="Q898">
        <f t="shared" ref="Q898:Q961" si="404">IF(OR($A898="",$P898&lt;&gt;"Yes"),"",$D898+ROW()/1000000)</f>
        <v>3.0008979999999998</v>
      </c>
      <c r="T898">
        <f t="shared" ref="T898:T961" si="405">IF($Y898="","",INDEX($B$2:$B$1500,$Y898))</f>
        <v>2010</v>
      </c>
      <c r="U898">
        <f t="shared" ref="U898:U961" si="406">IF($Z898="","",INDEX($B$2:$B$1500,$Z898))</f>
        <v>2015</v>
      </c>
      <c r="V898">
        <f t="shared" ref="V898:V961" si="407">IF(OR($T898="",$U898=""),"",$U898-$T898)</f>
        <v>5</v>
      </c>
      <c r="W898" t="str">
        <f>IF(TRIM(INDEX(connections!$A:$A,ROW()))="","",TRIM(INDEX(connections!$A:$A,ROW())))</f>
        <v>Shoot First</v>
      </c>
      <c r="X898" t="str">
        <f>IF($W898="","",TRIM(INDEX(connections!$B:$B,ROW())))</f>
        <v>Nuclear Throne</v>
      </c>
      <c r="Y898">
        <f t="shared" ref="Y898:Y961" si="408">IF($W898="","",IFERROR(MATCH($W898,$A$2:$A$1500,0),""))</f>
        <v>723</v>
      </c>
      <c r="Z898">
        <f t="shared" ref="Z898:Z961" si="409">IF($X898="","",IFERROR(MATCH($X898,$A$2:$A$1500,0),""))</f>
        <v>549</v>
      </c>
      <c r="AA898" t="str">
        <f t="shared" ref="AA898:AA961" si="410">IF($Y898="","",INDEX($P$2:$P$1500,$Y898))</f>
        <v/>
      </c>
      <c r="AB898" t="str">
        <f t="shared" ref="AB898:AB961" si="411">IF($Z898="","",INDEX($P$2:$P$1500,$Z898))</f>
        <v>Yes</v>
      </c>
      <c r="AC898" t="str">
        <f t="shared" ref="AC898:AC961" si="412">IF(AND($AA898="Yes",$AB898="Yes"),1,"")</f>
        <v/>
      </c>
      <c r="AD898">
        <f t="shared" ref="AD898:AD961" si="413">IF(OR($Y898="",$Z898=""),"",IF(INDEX($C$2:$C$1500,$Y898)=INDEX($C$2:$C$1500,$Z898),0,1))</f>
        <v>0</v>
      </c>
      <c r="AE898" t="str">
        <f t="shared" ref="AE898:AE961" si="414">IF($AC898&lt;&gt;1,"",IF(AND(INDEX($AG$2:$AG$1500,$Y898)=1,INDEX($AG$2:$AG$1500,$Z898)=1),1,""))</f>
        <v/>
      </c>
      <c r="AG898">
        <f t="shared" ref="AG898:AG961" si="415">IF($A898="","",COUNTIFS($W$2:$W$2500,$A898,$AB$2:$AB$2500,"Yes")+COUNTIFS($X$2:$X$2500,$A898,$AA$2:$AA$2500,"Yes"))</f>
        <v>3</v>
      </c>
      <c r="AH898" t="str">
        <f t="shared" ref="AH898:AH961" si="416">IF(OR($P898&lt;&gt;"Yes",N($AG898)=0),"",IF(AND($AG898=1,COUNTIFS($W$2:$W$2500,$A898,$AE$2:$AE$2500,1)+COUNTIFS($X$2:$X$2500,$A898,$AE$2:$AE$2500,1)&gt;0),"","Yes"))</f>
        <v>Yes</v>
      </c>
      <c r="AI898">
        <f t="shared" ref="AI898:AI961" si="417">IF($AH898="Yes",$AG898,"")</f>
        <v>3</v>
      </c>
      <c r="AJ898">
        <f t="shared" ref="AJ898:AJ961" si="418">IF($AI898="","",$AI898+ROW()/1000000)</f>
        <v>3.0008979999999998</v>
      </c>
      <c r="AK898" t="str">
        <f t="shared" ref="AK898:AK961" si="419">IF(OR($A898="",$P898="Yes",N($AG898)=0),"",$AG898+ROW()/1000000)</f>
        <v/>
      </c>
      <c r="AL898" t="str">
        <f>IF($A898="","",INDEX(games!$J:$J,ROW())&amp;"")</f>
        <v>https://store.steampowered.com/app/2206270/Vampire_Hunters/</v>
      </c>
    </row>
    <row r="899" spans="1:38" x14ac:dyDescent="0.25">
      <c r="A899" t="str">
        <f>IF(TRIM(INDEX(games!$A:$A,ROW()))="","",TRIM(INDEX(games!$A:$A,ROW())))</f>
        <v>Vampire Survivors</v>
      </c>
      <c r="B899">
        <f>IF(OR($A899="",INDEX(games!$B:$B,ROW())=""),"",INDEX(games!$B:$B,ROW()))</f>
        <v>2021</v>
      </c>
      <c r="C899" t="str">
        <f>IF(OR($A899="",INDEX(games!$C:$C,ROW())=""),"",INDEX(games!$C:$C,ROW()))</f>
        <v>Action</v>
      </c>
      <c r="D899">
        <f t="shared" si="392"/>
        <v>100</v>
      </c>
      <c r="E899">
        <f t="shared" si="393"/>
        <v>1</v>
      </c>
      <c r="F899">
        <f t="shared" si="394"/>
        <v>15</v>
      </c>
      <c r="G899">
        <f t="shared" si="395"/>
        <v>2021</v>
      </c>
      <c r="H899">
        <f t="shared" si="396"/>
        <v>1.345</v>
      </c>
      <c r="I899" t="e">
        <f t="shared" si="397"/>
        <v>#N/A</v>
      </c>
      <c r="J899" t="e">
        <f t="shared" si="398"/>
        <v>#N/A</v>
      </c>
      <c r="K899" t="e">
        <f t="shared" si="399"/>
        <v>#N/A</v>
      </c>
      <c r="L899" t="e">
        <f t="shared" si="400"/>
        <v>#N/A</v>
      </c>
      <c r="M899" t="e">
        <f t="shared" si="401"/>
        <v>#N/A</v>
      </c>
      <c r="N899" t="e">
        <f t="shared" si="402"/>
        <v>#N/A</v>
      </c>
      <c r="O899">
        <f t="shared" si="403"/>
        <v>100.000899</v>
      </c>
      <c r="P899" t="str">
        <f>IF(OR($A899="",INDEX(games!$H:$H,ROW())=""),"",INDEX(games!$H:$H,ROW()))</f>
        <v>Yes</v>
      </c>
      <c r="Q899">
        <f t="shared" si="404"/>
        <v>100.000899</v>
      </c>
      <c r="T899">
        <f t="shared" si="405"/>
        <v>2008</v>
      </c>
      <c r="U899">
        <f t="shared" si="406"/>
        <v>2015</v>
      </c>
      <c r="V899">
        <f t="shared" si="407"/>
        <v>7</v>
      </c>
      <c r="W899" t="str">
        <f>IF(TRIM(INDEX(connections!$A:$A,ROW()))="","",TRIM(INDEX(connections!$A:$A,ROW())))</f>
        <v>Spelunky Classic</v>
      </c>
      <c r="X899" t="str">
        <f>IF($W899="","",TRIM(INDEX(connections!$B:$B,ROW())))</f>
        <v>Nuclear Throne</v>
      </c>
      <c r="Y899">
        <f t="shared" si="408"/>
        <v>763</v>
      </c>
      <c r="Z899">
        <f t="shared" si="409"/>
        <v>549</v>
      </c>
      <c r="AA899" t="str">
        <f t="shared" si="410"/>
        <v>Yes</v>
      </c>
      <c r="AB899" t="str">
        <f t="shared" si="411"/>
        <v>Yes</v>
      </c>
      <c r="AC899">
        <f t="shared" si="412"/>
        <v>1</v>
      </c>
      <c r="AD899">
        <f t="shared" si="413"/>
        <v>0</v>
      </c>
      <c r="AE899" t="str">
        <f t="shared" si="414"/>
        <v/>
      </c>
      <c r="AG899">
        <f t="shared" si="415"/>
        <v>70</v>
      </c>
      <c r="AH899" t="str">
        <f t="shared" si="416"/>
        <v>Yes</v>
      </c>
      <c r="AI899">
        <f t="shared" si="417"/>
        <v>70</v>
      </c>
      <c r="AJ899">
        <f t="shared" si="418"/>
        <v>70.000899000000004</v>
      </c>
      <c r="AK899" t="str">
        <f t="shared" si="419"/>
        <v/>
      </c>
      <c r="AL899" t="str">
        <f>IF($A899="","",INDEX(games!$J:$J,ROW())&amp;"")</f>
        <v>https://store.steampowered.com/app/1794680/Vampire_Survivors/</v>
      </c>
    </row>
    <row r="900" spans="1:38" x14ac:dyDescent="0.25">
      <c r="A900" t="str">
        <f>IF(TRIM(INDEX(games!$A:$A,ROW()))="","",TRIM(INDEX(games!$A:$A,ROW())))</f>
        <v>Vault of the Void</v>
      </c>
      <c r="B900">
        <f>IF(OR($A900="",INDEX(games!$B:$B,ROW())=""),"",INDEX(games!$B:$B,ROW()))</f>
        <v>2020</v>
      </c>
      <c r="C900" t="str">
        <f>IF(OR($A900="",INDEX(games!$C:$C,ROW())=""),"",INDEX(games!$C:$C,ROW()))</f>
        <v>Deckbuilder</v>
      </c>
      <c r="D900">
        <f t="shared" si="392"/>
        <v>1</v>
      </c>
      <c r="E900">
        <f t="shared" si="393"/>
        <v>3</v>
      </c>
      <c r="F900">
        <f t="shared" si="394"/>
        <v>16</v>
      </c>
      <c r="G900" t="e">
        <f t="shared" si="395"/>
        <v>#N/A</v>
      </c>
      <c r="H900" t="e">
        <f t="shared" si="396"/>
        <v>#N/A</v>
      </c>
      <c r="I900" t="e">
        <f t="shared" si="397"/>
        <v>#N/A</v>
      </c>
      <c r="J900" t="e">
        <f t="shared" si="398"/>
        <v>#N/A</v>
      </c>
      <c r="K900">
        <f t="shared" si="399"/>
        <v>2020</v>
      </c>
      <c r="L900">
        <f t="shared" si="400"/>
        <v>3.3679999999999999</v>
      </c>
      <c r="M900" t="e">
        <f t="shared" si="401"/>
        <v>#N/A</v>
      </c>
      <c r="N900" t="e">
        <f t="shared" si="402"/>
        <v>#N/A</v>
      </c>
      <c r="O900">
        <f t="shared" si="403"/>
        <v>1.0008999999999999</v>
      </c>
      <c r="P900" t="str">
        <f>IF(OR($A900="",INDEX(games!$H:$H,ROW())=""),"",INDEX(games!$H:$H,ROW()))</f>
        <v>Yes</v>
      </c>
      <c r="Q900">
        <f t="shared" si="404"/>
        <v>1.0008999999999999</v>
      </c>
      <c r="T900">
        <f t="shared" si="405"/>
        <v>2011</v>
      </c>
      <c r="U900">
        <f t="shared" si="406"/>
        <v>2015</v>
      </c>
      <c r="V900">
        <f t="shared" si="407"/>
        <v>4</v>
      </c>
      <c r="W900" t="str">
        <f>IF(TRIM(INDEX(connections!$A:$A,ROW()))="","",TRIM(INDEX(connections!$A:$A,ROW())))</f>
        <v>The Binding of Isaac</v>
      </c>
      <c r="X900" t="str">
        <f>IF($W900="","",TRIM(INDEX(connections!$B:$B,ROW())))</f>
        <v>Nuclear Throne</v>
      </c>
      <c r="Y900">
        <f t="shared" si="408"/>
        <v>824</v>
      </c>
      <c r="Z900">
        <f t="shared" si="409"/>
        <v>549</v>
      </c>
      <c r="AA900" t="str">
        <f t="shared" si="410"/>
        <v>Yes</v>
      </c>
      <c r="AB900" t="str">
        <f t="shared" si="411"/>
        <v>Yes</v>
      </c>
      <c r="AC900">
        <f t="shared" si="412"/>
        <v>1</v>
      </c>
      <c r="AD900">
        <f t="shared" si="413"/>
        <v>0</v>
      </c>
      <c r="AE900" t="str">
        <f t="shared" si="414"/>
        <v/>
      </c>
      <c r="AG900">
        <f t="shared" si="415"/>
        <v>1</v>
      </c>
      <c r="AH900" t="str">
        <f t="shared" si="416"/>
        <v>Yes</v>
      </c>
      <c r="AI900">
        <f t="shared" si="417"/>
        <v>1</v>
      </c>
      <c r="AJ900">
        <f t="shared" si="418"/>
        <v>1.0008999999999999</v>
      </c>
      <c r="AK900" t="str">
        <f t="shared" si="419"/>
        <v/>
      </c>
      <c r="AL900" t="str">
        <f>IF($A900="","",INDEX(games!$J:$J,ROW())&amp;"")</f>
        <v>https://store.steampowered.com/app/1135810/Vault_of_the_Void/</v>
      </c>
    </row>
    <row r="901" spans="1:38" x14ac:dyDescent="0.25">
      <c r="A901" t="str">
        <f>IF(TRIM(INDEX(games!$A:$A,ROW()))="","",TRIM(INDEX(games!$A:$A,ROW())))</f>
        <v>Vellum</v>
      </c>
      <c r="B901">
        <f>IF(OR($A901="",INDEX(games!$B:$B,ROW())=""),"",INDEX(games!$B:$B,ROW()))</f>
        <v>2024</v>
      </c>
      <c r="C901" t="str">
        <f>IF(OR($A901="",INDEX(games!$C:$C,ROW())=""),"",INDEX(games!$C:$C,ROW()))</f>
        <v>Action</v>
      </c>
      <c r="D901">
        <f t="shared" si="392"/>
        <v>6</v>
      </c>
      <c r="E901">
        <f t="shared" si="393"/>
        <v>1</v>
      </c>
      <c r="F901">
        <f t="shared" si="394"/>
        <v>17</v>
      </c>
      <c r="G901">
        <f t="shared" si="395"/>
        <v>2024</v>
      </c>
      <c r="H901">
        <f t="shared" si="396"/>
        <v>1.391</v>
      </c>
      <c r="I901" t="e">
        <f t="shared" si="397"/>
        <v>#N/A</v>
      </c>
      <c r="J901" t="e">
        <f t="shared" si="398"/>
        <v>#N/A</v>
      </c>
      <c r="K901" t="e">
        <f t="shared" si="399"/>
        <v>#N/A</v>
      </c>
      <c r="L901" t="e">
        <f t="shared" si="400"/>
        <v>#N/A</v>
      </c>
      <c r="M901" t="e">
        <f t="shared" si="401"/>
        <v>#N/A</v>
      </c>
      <c r="N901" t="e">
        <f t="shared" si="402"/>
        <v>#N/A</v>
      </c>
      <c r="O901">
        <f t="shared" si="403"/>
        <v>6.0009009999999998</v>
      </c>
      <c r="P901" t="str">
        <f>IF(OR($A901="",INDEX(games!$H:$H,ROW())=""),"",INDEX(games!$H:$H,ROW()))</f>
        <v/>
      </c>
      <c r="Q901" t="str">
        <f t="shared" si="404"/>
        <v/>
      </c>
      <c r="T901">
        <f t="shared" si="405"/>
        <v>2024</v>
      </c>
      <c r="U901">
        <f t="shared" si="406"/>
        <v>2026</v>
      </c>
      <c r="V901">
        <f t="shared" si="407"/>
        <v>2</v>
      </c>
      <c r="W901" t="str">
        <f>IF(TRIM(INDEX(connections!$A:$A,ROW()))="","",TRIM(INDEX(connections!$A:$A,ROW())))</f>
        <v>Rabbit and Steel</v>
      </c>
      <c r="X901" t="str">
        <f>IF($W901="","",TRIM(INDEX(connections!$B:$B,ROW())))</f>
        <v>Nullpoint Protocol</v>
      </c>
      <c r="Y901">
        <f t="shared" si="408"/>
        <v>622</v>
      </c>
      <c r="Z901">
        <f t="shared" si="409"/>
        <v>550</v>
      </c>
      <c r="AA901" t="str">
        <f t="shared" si="410"/>
        <v>Yes</v>
      </c>
      <c r="AB901" t="str">
        <f t="shared" si="411"/>
        <v/>
      </c>
      <c r="AC901" t="str">
        <f t="shared" si="412"/>
        <v/>
      </c>
      <c r="AD901">
        <f t="shared" si="413"/>
        <v>0</v>
      </c>
      <c r="AE901" t="str">
        <f t="shared" si="414"/>
        <v/>
      </c>
      <c r="AG901">
        <f t="shared" si="415"/>
        <v>6</v>
      </c>
      <c r="AH901" t="str">
        <f t="shared" si="416"/>
        <v/>
      </c>
      <c r="AI901" t="str">
        <f t="shared" si="417"/>
        <v/>
      </c>
      <c r="AJ901" t="str">
        <f t="shared" si="418"/>
        <v/>
      </c>
      <c r="AK901">
        <f t="shared" si="419"/>
        <v>6.0009009999999998</v>
      </c>
      <c r="AL901" t="str">
        <f>IF($A901="","",INDEX(games!$J:$J,ROW())&amp;"")</f>
        <v/>
      </c>
    </row>
    <row r="902" spans="1:38" x14ac:dyDescent="0.25">
      <c r="A902" t="str">
        <f>IF(TRIM(INDEX(games!$A:$A,ROW()))="","",TRIM(INDEX(games!$A:$A,ROW())))</f>
        <v>Vital Shell</v>
      </c>
      <c r="B902">
        <f>IF(OR($A902="",INDEX(games!$B:$B,ROW())=""),"",INDEX(games!$B:$B,ROW()))</f>
        <v>2026</v>
      </c>
      <c r="C902" t="str">
        <f>IF(OR($A902="",INDEX(games!$C:$C,ROW())=""),"",INDEX(games!$C:$C,ROW()))</f>
        <v>Action</v>
      </c>
      <c r="D902">
        <f t="shared" si="392"/>
        <v>1</v>
      </c>
      <c r="E902">
        <f t="shared" si="393"/>
        <v>1</v>
      </c>
      <c r="F902">
        <f t="shared" si="394"/>
        <v>18</v>
      </c>
      <c r="G902">
        <f t="shared" si="395"/>
        <v>2026</v>
      </c>
      <c r="H902">
        <f t="shared" si="396"/>
        <v>1.4139999999999999</v>
      </c>
      <c r="I902" t="e">
        <f t="shared" si="397"/>
        <v>#N/A</v>
      </c>
      <c r="J902" t="e">
        <f t="shared" si="398"/>
        <v>#N/A</v>
      </c>
      <c r="K902" t="e">
        <f t="shared" si="399"/>
        <v>#N/A</v>
      </c>
      <c r="L902" t="e">
        <f t="shared" si="400"/>
        <v>#N/A</v>
      </c>
      <c r="M902" t="e">
        <f t="shared" si="401"/>
        <v>#N/A</v>
      </c>
      <c r="N902" t="e">
        <f t="shared" si="402"/>
        <v>#N/A</v>
      </c>
      <c r="O902">
        <f t="shared" si="403"/>
        <v>1.000902</v>
      </c>
      <c r="P902" t="str">
        <f>IF(OR($A902="",INDEX(games!$H:$H,ROW())=""),"",INDEX(games!$H:$H,ROW()))</f>
        <v>Yes</v>
      </c>
      <c r="Q902">
        <f t="shared" si="404"/>
        <v>1.000902</v>
      </c>
      <c r="T902">
        <f t="shared" si="405"/>
        <v>2019</v>
      </c>
      <c r="U902">
        <f t="shared" si="406"/>
        <v>2025</v>
      </c>
      <c r="V902">
        <f t="shared" si="407"/>
        <v>6</v>
      </c>
      <c r="W902" t="str">
        <f>IF(TRIM(INDEX(connections!$A:$A,ROW()))="","",TRIM(INDEX(connections!$A:$A,ROW())))</f>
        <v>Hades</v>
      </c>
      <c r="X902" t="str">
        <f>IF($W902="","",TRIM(INDEX(connections!$B:$B,ROW())))</f>
        <v>Nunholy</v>
      </c>
      <c r="Y902">
        <f t="shared" si="408"/>
        <v>359</v>
      </c>
      <c r="Z902">
        <f t="shared" si="409"/>
        <v>551</v>
      </c>
      <c r="AA902" t="str">
        <f t="shared" si="410"/>
        <v>Yes</v>
      </c>
      <c r="AB902" t="str">
        <f t="shared" si="411"/>
        <v>Yes</v>
      </c>
      <c r="AC902">
        <f t="shared" si="412"/>
        <v>1</v>
      </c>
      <c r="AD902">
        <f t="shared" si="413"/>
        <v>0</v>
      </c>
      <c r="AE902" t="str">
        <f t="shared" si="414"/>
        <v/>
      </c>
      <c r="AG902">
        <f t="shared" si="415"/>
        <v>1</v>
      </c>
      <c r="AH902" t="str">
        <f t="shared" si="416"/>
        <v>Yes</v>
      </c>
      <c r="AI902">
        <f t="shared" si="417"/>
        <v>1</v>
      </c>
      <c r="AJ902">
        <f t="shared" si="418"/>
        <v>1.000902</v>
      </c>
      <c r="AK902" t="str">
        <f t="shared" si="419"/>
        <v/>
      </c>
      <c r="AL902" t="str">
        <f>IF($A902="","",INDEX(games!$J:$J,ROW())&amp;"")</f>
        <v>https://store.steampowered.com/app/3741860/Vital_Shell/</v>
      </c>
    </row>
    <row r="903" spans="1:38" x14ac:dyDescent="0.25">
      <c r="A903" t="str">
        <f>IF(TRIM(INDEX(games!$A:$A,ROW()))="","",TRIM(INDEX(games!$A:$A,ROW())))</f>
        <v>Vivid Knight</v>
      </c>
      <c r="B903">
        <f>IF(OR($A903="",INDEX(games!$B:$B,ROW())=""),"",INDEX(games!$B:$B,ROW()))</f>
        <v>2021</v>
      </c>
      <c r="C903" t="str">
        <f>IF(OR($A903="",INDEX(games!$C:$C,ROW())=""),"",INDEX(games!$C:$C,ROW()))</f>
        <v>Deckbuilder</v>
      </c>
      <c r="D903">
        <f t="shared" si="392"/>
        <v>4</v>
      </c>
      <c r="E903">
        <f t="shared" si="393"/>
        <v>3</v>
      </c>
      <c r="F903">
        <f t="shared" si="394"/>
        <v>19</v>
      </c>
      <c r="G903" t="e">
        <f t="shared" si="395"/>
        <v>#N/A</v>
      </c>
      <c r="H903" t="e">
        <f t="shared" si="396"/>
        <v>#N/A</v>
      </c>
      <c r="I903" t="e">
        <f t="shared" si="397"/>
        <v>#N/A</v>
      </c>
      <c r="J903" t="e">
        <f t="shared" si="398"/>
        <v>#N/A</v>
      </c>
      <c r="K903">
        <f t="shared" si="399"/>
        <v>2021</v>
      </c>
      <c r="L903">
        <f t="shared" si="400"/>
        <v>3.4369999999999998</v>
      </c>
      <c r="M903" t="e">
        <f t="shared" si="401"/>
        <v>#N/A</v>
      </c>
      <c r="N903" t="e">
        <f t="shared" si="402"/>
        <v>#N/A</v>
      </c>
      <c r="O903">
        <f t="shared" si="403"/>
        <v>4.0009030000000001</v>
      </c>
      <c r="P903" t="str">
        <f>IF(OR($A903="",INDEX(games!$H:$H,ROW())=""),"",INDEX(games!$H:$H,ROW()))</f>
        <v/>
      </c>
      <c r="Q903" t="str">
        <f t="shared" si="404"/>
        <v/>
      </c>
      <c r="T903">
        <f t="shared" si="405"/>
        <v>2023</v>
      </c>
      <c r="U903">
        <f t="shared" si="406"/>
        <v>2026</v>
      </c>
      <c r="V903">
        <f t="shared" si="407"/>
        <v>3</v>
      </c>
      <c r="W903" t="str">
        <f>IF(TRIM(INDEX(connections!$A:$A,ROW()))="","",TRIM(INDEX(connections!$A:$A,ROW())))</f>
        <v>Backpack Battles</v>
      </c>
      <c r="X903" t="str">
        <f>IF($W903="","",TRIM(INDEX(connections!$B:$B,ROW())))</f>
        <v>Oaken Tower</v>
      </c>
      <c r="Y903">
        <f t="shared" si="408"/>
        <v>52</v>
      </c>
      <c r="Z903">
        <f t="shared" si="409"/>
        <v>552</v>
      </c>
      <c r="AA903" t="str">
        <f t="shared" si="410"/>
        <v>Yes</v>
      </c>
      <c r="AB903" t="str">
        <f t="shared" si="411"/>
        <v/>
      </c>
      <c r="AC903" t="str">
        <f t="shared" si="412"/>
        <v/>
      </c>
      <c r="AD903">
        <f t="shared" si="413"/>
        <v>0</v>
      </c>
      <c r="AE903" t="str">
        <f t="shared" si="414"/>
        <v/>
      </c>
      <c r="AG903">
        <f t="shared" si="415"/>
        <v>2</v>
      </c>
      <c r="AH903" t="str">
        <f t="shared" si="416"/>
        <v/>
      </c>
      <c r="AI903" t="str">
        <f t="shared" si="417"/>
        <v/>
      </c>
      <c r="AJ903" t="str">
        <f t="shared" si="418"/>
        <v/>
      </c>
      <c r="AK903">
        <f t="shared" si="419"/>
        <v>2.0009030000000001</v>
      </c>
      <c r="AL903" t="str">
        <f>IF($A903="","",INDEX(games!$J:$J,ROW())&amp;"")</f>
        <v/>
      </c>
    </row>
    <row r="904" spans="1:38" x14ac:dyDescent="0.25">
      <c r="A904" t="str">
        <f>IF(TRIM(INDEX(games!$A:$A,ROW()))="","",TRIM(INDEX(games!$A:$A,ROW())))</f>
        <v>Vivid World</v>
      </c>
      <c r="B904">
        <f>IF(OR($A904="",INDEX(games!$B:$B,ROW())=""),"",INDEX(games!$B:$B,ROW()))</f>
        <v>2025</v>
      </c>
      <c r="C904" t="str">
        <f>IF(OR($A904="",INDEX(games!$C:$C,ROW())=""),"",INDEX(games!$C:$C,ROW()))</f>
        <v>Deckbuilder</v>
      </c>
      <c r="D904">
        <f t="shared" si="392"/>
        <v>1</v>
      </c>
      <c r="E904">
        <f t="shared" si="393"/>
        <v>3</v>
      </c>
      <c r="F904">
        <f t="shared" si="394"/>
        <v>20</v>
      </c>
      <c r="G904" t="e">
        <f t="shared" si="395"/>
        <v>#N/A</v>
      </c>
      <c r="H904" t="e">
        <f t="shared" si="396"/>
        <v>#N/A</v>
      </c>
      <c r="I904" t="e">
        <f t="shared" si="397"/>
        <v>#N/A</v>
      </c>
      <c r="J904" t="e">
        <f t="shared" si="398"/>
        <v>#N/A</v>
      </c>
      <c r="K904">
        <f t="shared" si="399"/>
        <v>2025</v>
      </c>
      <c r="L904">
        <f t="shared" si="400"/>
        <v>3.46</v>
      </c>
      <c r="M904" t="e">
        <f t="shared" si="401"/>
        <v>#N/A</v>
      </c>
      <c r="N904" t="e">
        <f t="shared" si="402"/>
        <v>#N/A</v>
      </c>
      <c r="O904">
        <f t="shared" si="403"/>
        <v>1.000904</v>
      </c>
      <c r="P904" t="str">
        <f>IF(OR($A904="",INDEX(games!$H:$H,ROW())=""),"",INDEX(games!$H:$H,ROW()))</f>
        <v/>
      </c>
      <c r="Q904" t="str">
        <f t="shared" si="404"/>
        <v/>
      </c>
      <c r="T904">
        <f t="shared" si="405"/>
        <v>2021</v>
      </c>
      <c r="U904">
        <f t="shared" si="406"/>
        <v>2026</v>
      </c>
      <c r="V904">
        <f t="shared" si="407"/>
        <v>5</v>
      </c>
      <c r="W904" t="str">
        <f>IF(TRIM(INDEX(connections!$A:$A,ROW()))="","",TRIM(INDEX(connections!$A:$A,ROW())))</f>
        <v>Super Auto Pets</v>
      </c>
      <c r="X904" t="str">
        <f>IF($W904="","",TRIM(INDEX(connections!$B:$B,ROW())))</f>
        <v>Oaken Tower</v>
      </c>
      <c r="Y904">
        <f t="shared" si="408"/>
        <v>790</v>
      </c>
      <c r="Z904">
        <f t="shared" si="409"/>
        <v>552</v>
      </c>
      <c r="AA904" t="str">
        <f t="shared" si="410"/>
        <v>Yes</v>
      </c>
      <c r="AB904" t="str">
        <f t="shared" si="411"/>
        <v/>
      </c>
      <c r="AC904" t="str">
        <f t="shared" si="412"/>
        <v/>
      </c>
      <c r="AD904">
        <f t="shared" si="413"/>
        <v>0</v>
      </c>
      <c r="AE904" t="str">
        <f t="shared" si="414"/>
        <v/>
      </c>
      <c r="AG904">
        <f t="shared" si="415"/>
        <v>0</v>
      </c>
      <c r="AH904" t="str">
        <f t="shared" si="416"/>
        <v/>
      </c>
      <c r="AI904" t="str">
        <f t="shared" si="417"/>
        <v/>
      </c>
      <c r="AJ904" t="str">
        <f t="shared" si="418"/>
        <v/>
      </c>
      <c r="AK904" t="str">
        <f t="shared" si="419"/>
        <v/>
      </c>
      <c r="AL904" t="str">
        <f>IF($A904="","",INDEX(games!$J:$J,ROW())&amp;"")</f>
        <v/>
      </c>
    </row>
    <row r="905" spans="1:38" x14ac:dyDescent="0.25">
      <c r="A905" t="str">
        <f>IF(TRIM(INDEX(games!$A:$A,ROW()))="","",TRIM(INDEX(games!$A:$A,ROW())))</f>
        <v>Voice of Belldona</v>
      </c>
      <c r="B905">
        <f>IF(OR($A905="",INDEX(games!$B:$B,ROW())=""),"",INDEX(games!$B:$B,ROW()))</f>
        <v>2026</v>
      </c>
      <c r="C905" t="str">
        <f>IF(OR($A905="",INDEX(games!$C:$C,ROW())=""),"",INDEX(games!$C:$C,ROW()))</f>
        <v>Deckbuilder</v>
      </c>
      <c r="D905">
        <f t="shared" si="392"/>
        <v>2</v>
      </c>
      <c r="E905">
        <f t="shared" si="393"/>
        <v>3</v>
      </c>
      <c r="F905">
        <f t="shared" si="394"/>
        <v>21</v>
      </c>
      <c r="G905" t="e">
        <f t="shared" si="395"/>
        <v>#N/A</v>
      </c>
      <c r="H905" t="e">
        <f t="shared" si="396"/>
        <v>#N/A</v>
      </c>
      <c r="I905" t="e">
        <f t="shared" si="397"/>
        <v>#N/A</v>
      </c>
      <c r="J905" t="e">
        <f t="shared" si="398"/>
        <v>#N/A</v>
      </c>
      <c r="K905">
        <f t="shared" si="399"/>
        <v>2026</v>
      </c>
      <c r="L905">
        <f t="shared" si="400"/>
        <v>3.4830000000000001</v>
      </c>
      <c r="M905" t="e">
        <f t="shared" si="401"/>
        <v>#N/A</v>
      </c>
      <c r="N905" t="e">
        <f t="shared" si="402"/>
        <v>#N/A</v>
      </c>
      <c r="O905">
        <f t="shared" si="403"/>
        <v>2.0009049999999999</v>
      </c>
      <c r="P905" t="str">
        <f>IF(OR($A905="",INDEX(games!$H:$H,ROW())=""),"",INDEX(games!$H:$H,ROW()))</f>
        <v/>
      </c>
      <c r="Q905" t="str">
        <f t="shared" si="404"/>
        <v/>
      </c>
      <c r="T905">
        <f t="shared" si="405"/>
        <v>2025</v>
      </c>
      <c r="U905">
        <f t="shared" si="406"/>
        <v>2026</v>
      </c>
      <c r="V905">
        <f t="shared" si="407"/>
        <v>1</v>
      </c>
      <c r="W905" t="str">
        <f>IF(TRIM(INDEX(connections!$A:$A,ROW()))="","",TRIM(INDEX(connections!$A:$A,ROW())))</f>
        <v>The Bazaar</v>
      </c>
      <c r="X905" t="str">
        <f>IF($W905="","",TRIM(INDEX(connections!$B:$B,ROW())))</f>
        <v>Oaken Tower</v>
      </c>
      <c r="Y905">
        <f t="shared" si="408"/>
        <v>823</v>
      </c>
      <c r="Z905">
        <f t="shared" si="409"/>
        <v>552</v>
      </c>
      <c r="AA905" t="str">
        <f t="shared" si="410"/>
        <v/>
      </c>
      <c r="AB905" t="str">
        <f t="shared" si="411"/>
        <v/>
      </c>
      <c r="AC905" t="str">
        <f t="shared" si="412"/>
        <v/>
      </c>
      <c r="AD905">
        <f t="shared" si="413"/>
        <v>0</v>
      </c>
      <c r="AE905" t="str">
        <f t="shared" si="414"/>
        <v/>
      </c>
      <c r="AG905">
        <f t="shared" si="415"/>
        <v>2</v>
      </c>
      <c r="AH905" t="str">
        <f t="shared" si="416"/>
        <v/>
      </c>
      <c r="AI905" t="str">
        <f t="shared" si="417"/>
        <v/>
      </c>
      <c r="AJ905" t="str">
        <f t="shared" si="418"/>
        <v/>
      </c>
      <c r="AK905">
        <f t="shared" si="419"/>
        <v>2.0009049999999999</v>
      </c>
      <c r="AL905" t="str">
        <f>IF($A905="","",INDEX(games!$J:$J,ROW())&amp;"")</f>
        <v/>
      </c>
    </row>
    <row r="906" spans="1:38" x14ac:dyDescent="0.25">
      <c r="A906" t="str">
        <f>IF(TRIM(INDEX(games!$A:$A,ROW()))="","",TRIM(INDEX(games!$A:$A,ROW())))</f>
        <v>Void Bastards</v>
      </c>
      <c r="B906">
        <f>IF(OR($A906="",INDEX(games!$B:$B,ROW())=""),"",INDEX(games!$B:$B,ROW()))</f>
        <v>2019</v>
      </c>
      <c r="C906" t="str">
        <f>IF(OR($A906="",INDEX(games!$C:$C,ROW())=""),"",INDEX(games!$C:$C,ROW()))</f>
        <v>Action</v>
      </c>
      <c r="D906">
        <f t="shared" si="392"/>
        <v>2</v>
      </c>
      <c r="E906">
        <f t="shared" si="393"/>
        <v>1</v>
      </c>
      <c r="F906">
        <f t="shared" si="394"/>
        <v>22</v>
      </c>
      <c r="G906">
        <f t="shared" si="395"/>
        <v>2019</v>
      </c>
      <c r="H906">
        <f t="shared" si="396"/>
        <v>1.506</v>
      </c>
      <c r="I906" t="e">
        <f t="shared" si="397"/>
        <v>#N/A</v>
      </c>
      <c r="J906" t="e">
        <f t="shared" si="398"/>
        <v>#N/A</v>
      </c>
      <c r="K906" t="e">
        <f t="shared" si="399"/>
        <v>#N/A</v>
      </c>
      <c r="L906" t="e">
        <f t="shared" si="400"/>
        <v>#N/A</v>
      </c>
      <c r="M906" t="e">
        <f t="shared" si="401"/>
        <v>#N/A</v>
      </c>
      <c r="N906" t="e">
        <f t="shared" si="402"/>
        <v>#N/A</v>
      </c>
      <c r="O906">
        <f t="shared" si="403"/>
        <v>2.0009060000000001</v>
      </c>
      <c r="P906" t="str">
        <f>IF(OR($A906="",INDEX(games!$H:$H,ROW())=""),"",INDEX(games!$H:$H,ROW()))</f>
        <v>Yes</v>
      </c>
      <c r="Q906">
        <f t="shared" si="404"/>
        <v>2.0009060000000001</v>
      </c>
      <c r="T906">
        <f t="shared" si="405"/>
        <v>2018</v>
      </c>
      <c r="U906">
        <f t="shared" si="406"/>
        <v>2023</v>
      </c>
      <c r="V906">
        <f t="shared" si="407"/>
        <v>5</v>
      </c>
      <c r="W906" t="str">
        <f>IF(TRIM(INDEX(connections!$A:$A,ROW()))="","",TRIM(INDEX(connections!$A:$A,ROW())))</f>
        <v>Dead Cells</v>
      </c>
      <c r="X906" t="str">
        <f>IF($W906="","",TRIM(INDEX(connections!$B:$B,ROW())))</f>
        <v>Oblivion Override</v>
      </c>
      <c r="Y906">
        <f t="shared" si="408"/>
        <v>187</v>
      </c>
      <c r="Z906">
        <f t="shared" si="409"/>
        <v>553</v>
      </c>
      <c r="AA906" t="str">
        <f t="shared" si="410"/>
        <v>Yes</v>
      </c>
      <c r="AB906" t="str">
        <f t="shared" si="411"/>
        <v/>
      </c>
      <c r="AC906" t="str">
        <f t="shared" si="412"/>
        <v/>
      </c>
      <c r="AD906">
        <f t="shared" si="413"/>
        <v>0</v>
      </c>
      <c r="AE906" t="str">
        <f t="shared" si="414"/>
        <v/>
      </c>
      <c r="AG906">
        <f t="shared" si="415"/>
        <v>1</v>
      </c>
      <c r="AH906" t="str">
        <f t="shared" si="416"/>
        <v>Yes</v>
      </c>
      <c r="AI906">
        <f t="shared" si="417"/>
        <v>1</v>
      </c>
      <c r="AJ906">
        <f t="shared" si="418"/>
        <v>1.0009060000000001</v>
      </c>
      <c r="AK906" t="str">
        <f t="shared" si="419"/>
        <v/>
      </c>
      <c r="AL906" t="str">
        <f>IF($A906="","",INDEX(games!$J:$J,ROW())&amp;"")</f>
        <v>https://store.steampowered.com/app/857980/Void_Bastards/</v>
      </c>
    </row>
    <row r="907" spans="1:38" x14ac:dyDescent="0.25">
      <c r="A907" t="str">
        <f>IF(TRIM(INDEX(games!$A:$A,ROW()))="","",TRIM(INDEX(games!$A:$A,ROW())))</f>
        <v>Void Scrappers</v>
      </c>
      <c r="B907">
        <f>IF(OR($A907="",INDEX(games!$B:$B,ROW())=""),"",INDEX(games!$B:$B,ROW()))</f>
        <v>2022</v>
      </c>
      <c r="C907" t="str">
        <f>IF(OR($A907="",INDEX(games!$C:$C,ROW())=""),"",INDEX(games!$C:$C,ROW()))</f>
        <v>Action</v>
      </c>
      <c r="D907">
        <f t="shared" si="392"/>
        <v>3</v>
      </c>
      <c r="E907">
        <f t="shared" si="393"/>
        <v>1</v>
      </c>
      <c r="F907">
        <f t="shared" si="394"/>
        <v>23</v>
      </c>
      <c r="G907">
        <f t="shared" si="395"/>
        <v>2022</v>
      </c>
      <c r="H907">
        <f t="shared" si="396"/>
        <v>1.5289999999999999</v>
      </c>
      <c r="I907" t="e">
        <f t="shared" si="397"/>
        <v>#N/A</v>
      </c>
      <c r="J907" t="e">
        <f t="shared" si="398"/>
        <v>#N/A</v>
      </c>
      <c r="K907" t="e">
        <f t="shared" si="399"/>
        <v>#N/A</v>
      </c>
      <c r="L907" t="e">
        <f t="shared" si="400"/>
        <v>#N/A</v>
      </c>
      <c r="M907" t="e">
        <f t="shared" si="401"/>
        <v>#N/A</v>
      </c>
      <c r="N907" t="e">
        <f t="shared" si="402"/>
        <v>#N/A</v>
      </c>
      <c r="O907">
        <f t="shared" si="403"/>
        <v>3.0009070000000002</v>
      </c>
      <c r="P907" t="str">
        <f>IF(OR($A907="",INDEX(games!$H:$H,ROW())=""),"",INDEX(games!$H:$H,ROW()))</f>
        <v>Yes</v>
      </c>
      <c r="Q907">
        <f t="shared" si="404"/>
        <v>3.0009070000000002</v>
      </c>
      <c r="T907">
        <f t="shared" si="405"/>
        <v>2017</v>
      </c>
      <c r="U907">
        <f t="shared" si="406"/>
        <v>2021</v>
      </c>
      <c r="V907">
        <f t="shared" si="407"/>
        <v>4</v>
      </c>
      <c r="W907" t="str">
        <f>IF(TRIM(INDEX(connections!$A:$A,ROW()))="","",TRIM(INDEX(connections!$A:$A,ROW())))</f>
        <v>Slay the Spire</v>
      </c>
      <c r="X907" t="str">
        <f>IF($W907="","",TRIM(INDEX(connections!$B:$B,ROW())))</f>
        <v>Obsidian Prince</v>
      </c>
      <c r="Y907">
        <f t="shared" si="408"/>
        <v>735</v>
      </c>
      <c r="Z907">
        <f t="shared" si="409"/>
        <v>554</v>
      </c>
      <c r="AA907" t="str">
        <f t="shared" si="410"/>
        <v>Yes</v>
      </c>
      <c r="AB907" t="str">
        <f t="shared" si="411"/>
        <v>Yes</v>
      </c>
      <c r="AC907">
        <f t="shared" si="412"/>
        <v>1</v>
      </c>
      <c r="AD907">
        <f t="shared" si="413"/>
        <v>0</v>
      </c>
      <c r="AE907" t="str">
        <f t="shared" si="414"/>
        <v/>
      </c>
      <c r="AG907">
        <f t="shared" si="415"/>
        <v>3</v>
      </c>
      <c r="AH907" t="str">
        <f t="shared" si="416"/>
        <v>Yes</v>
      </c>
      <c r="AI907">
        <f t="shared" si="417"/>
        <v>3</v>
      </c>
      <c r="AJ907">
        <f t="shared" si="418"/>
        <v>3.0009070000000002</v>
      </c>
      <c r="AK907" t="str">
        <f t="shared" si="419"/>
        <v/>
      </c>
      <c r="AL907" t="str">
        <f>IF($A907="","",INDEX(games!$J:$J,ROW())&amp;"")</f>
        <v>https://store.steampowered.com/app/2005210/Void_Scrappers/</v>
      </c>
    </row>
    <row r="908" spans="1:38" x14ac:dyDescent="0.25">
      <c r="A908" t="str">
        <f>IF(TRIM(INDEX(games!$A:$A,ROW()))="","",TRIM(INDEX(games!$A:$A,ROW())))</f>
        <v>Void War</v>
      </c>
      <c r="B908">
        <f>IF(OR($A908="",INDEX(games!$B:$B,ROW())=""),"",INDEX(games!$B:$B,ROW()))</f>
        <v>2024</v>
      </c>
      <c r="C908" t="str">
        <f>IF(OR($A908="",INDEX(games!$C:$C,ROW())=""),"",INDEX(games!$C:$C,ROW()))</f>
        <v>Strategy</v>
      </c>
      <c r="D908">
        <f t="shared" si="392"/>
        <v>2</v>
      </c>
      <c r="E908">
        <f t="shared" si="393"/>
        <v>2</v>
      </c>
      <c r="F908">
        <f t="shared" si="394"/>
        <v>24</v>
      </c>
      <c r="G908" t="e">
        <f t="shared" si="395"/>
        <v>#N/A</v>
      </c>
      <c r="H908" t="e">
        <f t="shared" si="396"/>
        <v>#N/A</v>
      </c>
      <c r="I908">
        <f t="shared" si="397"/>
        <v>2024</v>
      </c>
      <c r="J908">
        <f t="shared" si="398"/>
        <v>2.552</v>
      </c>
      <c r="K908" t="e">
        <f t="shared" si="399"/>
        <v>#N/A</v>
      </c>
      <c r="L908" t="e">
        <f t="shared" si="400"/>
        <v>#N/A</v>
      </c>
      <c r="M908" t="e">
        <f t="shared" si="401"/>
        <v>#N/A</v>
      </c>
      <c r="N908" t="e">
        <f t="shared" si="402"/>
        <v>#N/A</v>
      </c>
      <c r="O908">
        <f t="shared" si="403"/>
        <v>2.0009079999999999</v>
      </c>
      <c r="P908" t="str">
        <f>IF(OR($A908="",INDEX(games!$H:$H,ROW())=""),"",INDEX(games!$H:$H,ROW()))</f>
        <v/>
      </c>
      <c r="Q908" t="str">
        <f t="shared" si="404"/>
        <v/>
      </c>
      <c r="T908">
        <f t="shared" si="405"/>
        <v>2011</v>
      </c>
      <c r="U908">
        <f t="shared" si="406"/>
        <v>2021</v>
      </c>
      <c r="V908">
        <f t="shared" si="407"/>
        <v>10</v>
      </c>
      <c r="W908" t="str">
        <f>IF(TRIM(INDEX(connections!$A:$A,ROW()))="","",TRIM(INDEX(connections!$A:$A,ROW())))</f>
        <v>The Binding of Isaac</v>
      </c>
      <c r="X908" t="str">
        <f>IF($W908="","",TRIM(INDEX(connections!$B:$B,ROW())))</f>
        <v>Obsidian Prince</v>
      </c>
      <c r="Y908">
        <f t="shared" si="408"/>
        <v>824</v>
      </c>
      <c r="Z908">
        <f t="shared" si="409"/>
        <v>554</v>
      </c>
      <c r="AA908" t="str">
        <f t="shared" si="410"/>
        <v>Yes</v>
      </c>
      <c r="AB908" t="str">
        <f t="shared" si="411"/>
        <v>Yes</v>
      </c>
      <c r="AC908">
        <f t="shared" si="412"/>
        <v>1</v>
      </c>
      <c r="AD908">
        <f t="shared" si="413"/>
        <v>1</v>
      </c>
      <c r="AE908" t="str">
        <f t="shared" si="414"/>
        <v/>
      </c>
      <c r="AG908">
        <f t="shared" si="415"/>
        <v>2</v>
      </c>
      <c r="AH908" t="str">
        <f t="shared" si="416"/>
        <v/>
      </c>
      <c r="AI908" t="str">
        <f t="shared" si="417"/>
        <v/>
      </c>
      <c r="AJ908" t="str">
        <f t="shared" si="418"/>
        <v/>
      </c>
      <c r="AK908">
        <f t="shared" si="419"/>
        <v>2.0009079999999999</v>
      </c>
      <c r="AL908" t="str">
        <f>IF($A908="","",INDEX(games!$J:$J,ROW())&amp;"")</f>
        <v/>
      </c>
    </row>
    <row r="909" spans="1:38" x14ac:dyDescent="0.25">
      <c r="A909" t="str">
        <f>IF(TRIM(INDEX(games!$A:$A,ROW()))="","",TRIM(INDEX(games!$A:$A,ROW())))</f>
        <v>Voidigo</v>
      </c>
      <c r="B909">
        <f>IF(OR($A909="",INDEX(games!$B:$B,ROW())=""),"",INDEX(games!$B:$B,ROW()))</f>
        <v>2023</v>
      </c>
      <c r="C909" t="str">
        <f>IF(OR($A909="",INDEX(games!$C:$C,ROW())=""),"",INDEX(games!$C:$C,ROW()))</f>
        <v>Action</v>
      </c>
      <c r="D909">
        <f t="shared" si="392"/>
        <v>1</v>
      </c>
      <c r="E909">
        <f t="shared" si="393"/>
        <v>1</v>
      </c>
      <c r="F909">
        <f t="shared" si="394"/>
        <v>25</v>
      </c>
      <c r="G909">
        <f t="shared" si="395"/>
        <v>2023</v>
      </c>
      <c r="H909">
        <f t="shared" si="396"/>
        <v>1.575</v>
      </c>
      <c r="I909" t="e">
        <f t="shared" si="397"/>
        <v>#N/A</v>
      </c>
      <c r="J909" t="e">
        <f t="shared" si="398"/>
        <v>#N/A</v>
      </c>
      <c r="K909" t="e">
        <f t="shared" si="399"/>
        <v>#N/A</v>
      </c>
      <c r="L909" t="e">
        <f t="shared" si="400"/>
        <v>#N/A</v>
      </c>
      <c r="M909" t="e">
        <f t="shared" si="401"/>
        <v>#N/A</v>
      </c>
      <c r="N909" t="e">
        <f t="shared" si="402"/>
        <v>#N/A</v>
      </c>
      <c r="O909">
        <f t="shared" si="403"/>
        <v>1.000909</v>
      </c>
      <c r="P909" t="str">
        <f>IF(OR($A909="",INDEX(games!$H:$H,ROW())=""),"",INDEX(games!$H:$H,ROW()))</f>
        <v>Yes</v>
      </c>
      <c r="Q909">
        <f t="shared" si="404"/>
        <v>1.000909</v>
      </c>
      <c r="T909">
        <f t="shared" si="405"/>
        <v>2023</v>
      </c>
      <c r="U909">
        <f t="shared" si="406"/>
        <v>2026</v>
      </c>
      <c r="V909">
        <f t="shared" si="407"/>
        <v>3</v>
      </c>
      <c r="W909" t="str">
        <f>IF(TRIM(INDEX(connections!$A:$A,ROW()))="","",TRIM(INDEX(connections!$A:$A,ROW())))</f>
        <v>Crab Champions</v>
      </c>
      <c r="X909" t="str">
        <f>IF($W909="","",TRIM(INDEX(connections!$B:$B,ROW())))</f>
        <v>Oddcore</v>
      </c>
      <c r="Y909">
        <f t="shared" si="408"/>
        <v>154</v>
      </c>
      <c r="Z909">
        <f t="shared" si="409"/>
        <v>556</v>
      </c>
      <c r="AA909" t="str">
        <f t="shared" si="410"/>
        <v>Yes</v>
      </c>
      <c r="AB909" t="str">
        <f t="shared" si="411"/>
        <v/>
      </c>
      <c r="AC909" t="str">
        <f t="shared" si="412"/>
        <v/>
      </c>
      <c r="AD909">
        <f t="shared" si="413"/>
        <v>0</v>
      </c>
      <c r="AE909" t="str">
        <f t="shared" si="414"/>
        <v/>
      </c>
      <c r="AG909">
        <f t="shared" si="415"/>
        <v>1</v>
      </c>
      <c r="AH909" t="str">
        <f t="shared" si="416"/>
        <v>Yes</v>
      </c>
      <c r="AI909">
        <f t="shared" si="417"/>
        <v>1</v>
      </c>
      <c r="AJ909">
        <f t="shared" si="418"/>
        <v>1.000909</v>
      </c>
      <c r="AK909" t="str">
        <f t="shared" si="419"/>
        <v/>
      </c>
      <c r="AL909" t="str">
        <f>IF($A909="","",INDEX(games!$J:$J,ROW())&amp;"")</f>
        <v>https://store.steampowered.com/app/1304680/Voidigo/</v>
      </c>
    </row>
    <row r="910" spans="1:38" x14ac:dyDescent="0.25">
      <c r="A910" t="str">
        <f>IF(TRIM(INDEX(games!$A:$A,ROW()))="","",TRIM(INDEX(games!$A:$A,ROW())))</f>
        <v>Voids Vigil</v>
      </c>
      <c r="B910">
        <f>IF(OR($A910="",INDEX(games!$B:$B,ROW())=""),"",INDEX(games!$B:$B,ROW()))</f>
        <v>2024</v>
      </c>
      <c r="C910" t="str">
        <f>IF(OR($A910="",INDEX(games!$C:$C,ROW())=""),"",INDEX(games!$C:$C,ROW()))</f>
        <v>Action</v>
      </c>
      <c r="D910">
        <f t="shared" si="392"/>
        <v>2</v>
      </c>
      <c r="E910">
        <f t="shared" si="393"/>
        <v>1</v>
      </c>
      <c r="F910">
        <f t="shared" si="394"/>
        <v>26</v>
      </c>
      <c r="G910">
        <f t="shared" si="395"/>
        <v>2024</v>
      </c>
      <c r="H910">
        <f t="shared" si="396"/>
        <v>1.5979999999999999</v>
      </c>
      <c r="I910" t="e">
        <f t="shared" si="397"/>
        <v>#N/A</v>
      </c>
      <c r="J910" t="e">
        <f t="shared" si="398"/>
        <v>#N/A</v>
      </c>
      <c r="K910" t="e">
        <f t="shared" si="399"/>
        <v>#N/A</v>
      </c>
      <c r="L910" t="e">
        <f t="shared" si="400"/>
        <v>#N/A</v>
      </c>
      <c r="M910" t="e">
        <f t="shared" si="401"/>
        <v>#N/A</v>
      </c>
      <c r="N910" t="e">
        <f t="shared" si="402"/>
        <v>#N/A</v>
      </c>
      <c r="O910">
        <f t="shared" si="403"/>
        <v>2.0009100000000002</v>
      </c>
      <c r="P910" t="str">
        <f>IF(OR($A910="",INDEX(games!$H:$H,ROW())=""),"",INDEX(games!$H:$H,ROW()))</f>
        <v/>
      </c>
      <c r="Q910" t="str">
        <f t="shared" si="404"/>
        <v/>
      </c>
      <c r="T910">
        <f t="shared" si="405"/>
        <v>2016</v>
      </c>
      <c r="U910">
        <f t="shared" si="406"/>
        <v>2025</v>
      </c>
      <c r="V910">
        <f t="shared" si="407"/>
        <v>9</v>
      </c>
      <c r="W910" t="str">
        <f>IF(TRIM(INDEX(connections!$A:$A,ROW()))="","",TRIM(INDEX(connections!$A:$A,ROW())))</f>
        <v>Enter the Gungeon</v>
      </c>
      <c r="X910" t="str">
        <f>IF($W910="","",TRIM(INDEX(connections!$B:$B,ROW())))</f>
        <v>Odinfall</v>
      </c>
      <c r="Y910">
        <f t="shared" si="408"/>
        <v>282</v>
      </c>
      <c r="Z910">
        <f t="shared" si="409"/>
        <v>557</v>
      </c>
      <c r="AA910" t="str">
        <f t="shared" si="410"/>
        <v>Yes</v>
      </c>
      <c r="AB910" t="str">
        <f t="shared" si="411"/>
        <v/>
      </c>
      <c r="AC910" t="str">
        <f t="shared" si="412"/>
        <v/>
      </c>
      <c r="AD910">
        <f t="shared" si="413"/>
        <v>0</v>
      </c>
      <c r="AE910" t="str">
        <f t="shared" si="414"/>
        <v/>
      </c>
      <c r="AG910">
        <f t="shared" si="415"/>
        <v>2</v>
      </c>
      <c r="AH910" t="str">
        <f t="shared" si="416"/>
        <v/>
      </c>
      <c r="AI910" t="str">
        <f t="shared" si="417"/>
        <v/>
      </c>
      <c r="AJ910" t="str">
        <f t="shared" si="418"/>
        <v/>
      </c>
      <c r="AK910">
        <f t="shared" si="419"/>
        <v>2.0009100000000002</v>
      </c>
      <c r="AL910" t="str">
        <f>IF($A910="","",INDEX(games!$J:$J,ROW())&amp;"")</f>
        <v/>
      </c>
    </row>
    <row r="911" spans="1:38" x14ac:dyDescent="0.25">
      <c r="A911" t="str">
        <f>IF(TRIM(INDEX(games!$A:$A,ROW()))="","",TRIM(INDEX(games!$A:$A,ROW())))</f>
        <v>Voin</v>
      </c>
      <c r="B911">
        <f>IF(OR($A911="",INDEX(games!$B:$B,ROW())=""),"",INDEX(games!$B:$B,ROW()))</f>
        <v>2024</v>
      </c>
      <c r="C911" t="str">
        <f>IF(OR($A911="",INDEX(games!$C:$C,ROW())=""),"",INDEX(games!$C:$C,ROW()))</f>
        <v>Action</v>
      </c>
      <c r="D911">
        <f t="shared" si="392"/>
        <v>2</v>
      </c>
      <c r="E911">
        <f t="shared" si="393"/>
        <v>1</v>
      </c>
      <c r="F911">
        <f t="shared" si="394"/>
        <v>27</v>
      </c>
      <c r="G911">
        <f t="shared" si="395"/>
        <v>2024</v>
      </c>
      <c r="H911">
        <f t="shared" si="396"/>
        <v>1.621</v>
      </c>
      <c r="I911" t="e">
        <f t="shared" si="397"/>
        <v>#N/A</v>
      </c>
      <c r="J911" t="e">
        <f t="shared" si="398"/>
        <v>#N/A</v>
      </c>
      <c r="K911" t="e">
        <f t="shared" si="399"/>
        <v>#N/A</v>
      </c>
      <c r="L911" t="e">
        <f t="shared" si="400"/>
        <v>#N/A</v>
      </c>
      <c r="M911" t="e">
        <f t="shared" si="401"/>
        <v>#N/A</v>
      </c>
      <c r="N911" t="e">
        <f t="shared" si="402"/>
        <v>#N/A</v>
      </c>
      <c r="O911">
        <f t="shared" si="403"/>
        <v>2.0009109999999999</v>
      </c>
      <c r="P911" t="str">
        <f>IF(OR($A911="",INDEX(games!$H:$H,ROW())=""),"",INDEX(games!$H:$H,ROW()))</f>
        <v/>
      </c>
      <c r="Q911" t="str">
        <f t="shared" si="404"/>
        <v/>
      </c>
      <c r="T911">
        <f t="shared" si="405"/>
        <v>2015</v>
      </c>
      <c r="U911">
        <f t="shared" si="406"/>
        <v>2025</v>
      </c>
      <c r="V911">
        <f t="shared" si="407"/>
        <v>10</v>
      </c>
      <c r="W911" t="str">
        <f>IF(TRIM(INDEX(connections!$A:$A,ROW()))="","",TRIM(INDEX(connections!$A:$A,ROW())))</f>
        <v>Nuclear Throne</v>
      </c>
      <c r="X911" t="str">
        <f>IF($W911="","",TRIM(INDEX(connections!$B:$B,ROW())))</f>
        <v>Odinfall</v>
      </c>
      <c r="Y911">
        <f t="shared" si="408"/>
        <v>549</v>
      </c>
      <c r="Z911">
        <f t="shared" si="409"/>
        <v>557</v>
      </c>
      <c r="AA911" t="str">
        <f t="shared" si="410"/>
        <v>Yes</v>
      </c>
      <c r="AB911" t="str">
        <f t="shared" si="411"/>
        <v/>
      </c>
      <c r="AC911" t="str">
        <f t="shared" si="412"/>
        <v/>
      </c>
      <c r="AD911">
        <f t="shared" si="413"/>
        <v>0</v>
      </c>
      <c r="AE911" t="str">
        <f t="shared" si="414"/>
        <v/>
      </c>
      <c r="AG911">
        <f t="shared" si="415"/>
        <v>1</v>
      </c>
      <c r="AH911" t="str">
        <f t="shared" si="416"/>
        <v/>
      </c>
      <c r="AI911" t="str">
        <f t="shared" si="417"/>
        <v/>
      </c>
      <c r="AJ911" t="str">
        <f t="shared" si="418"/>
        <v/>
      </c>
      <c r="AK911">
        <f t="shared" si="419"/>
        <v>1.0009110000000001</v>
      </c>
      <c r="AL911" t="str">
        <f>IF($A911="","",INDEX(games!$J:$J,ROW())&amp;"")</f>
        <v>https://store.steampowered.com/app/2464530/VOIN/</v>
      </c>
    </row>
    <row r="912" spans="1:38" x14ac:dyDescent="0.25">
      <c r="A912" t="str">
        <f>IF(TRIM(INDEX(games!$A:$A,ROW()))="","",TRIM(INDEX(games!$A:$A,ROW())))</f>
        <v>Waku Waku Puyo Puyo Dungeon</v>
      </c>
      <c r="B912">
        <f>IF(OR($A912="",INDEX(games!$B:$B,ROW())=""),"",INDEX(games!$B:$B,ROW()))</f>
        <v>1998</v>
      </c>
      <c r="C912" t="str">
        <f>IF(OR($A912="",INDEX(games!$C:$C,ROW())=""),"",INDEX(games!$C:$C,ROW()))</f>
        <v>Traditional</v>
      </c>
      <c r="D912">
        <f t="shared" si="392"/>
        <v>1</v>
      </c>
      <c r="E912">
        <f t="shared" si="393"/>
        <v>4</v>
      </c>
      <c r="F912">
        <f t="shared" si="394"/>
        <v>28</v>
      </c>
      <c r="G912" t="e">
        <f t="shared" si="395"/>
        <v>#N/A</v>
      </c>
      <c r="H912" t="e">
        <f t="shared" si="396"/>
        <v>#N/A</v>
      </c>
      <c r="I912" t="e">
        <f t="shared" si="397"/>
        <v>#N/A</v>
      </c>
      <c r="J912" t="e">
        <f t="shared" si="398"/>
        <v>#N/A</v>
      </c>
      <c r="K912" t="e">
        <f t="shared" si="399"/>
        <v>#N/A</v>
      </c>
      <c r="L912" t="e">
        <f t="shared" si="400"/>
        <v>#N/A</v>
      </c>
      <c r="M912">
        <f t="shared" si="401"/>
        <v>1998</v>
      </c>
      <c r="N912">
        <f t="shared" si="402"/>
        <v>4.6440000000000001</v>
      </c>
      <c r="O912">
        <f t="shared" si="403"/>
        <v>1.000912</v>
      </c>
      <c r="P912" t="str">
        <f>IF(OR($A912="",INDEX(games!$H:$H,ROW())=""),"",INDEX(games!$H:$H,ROW()))</f>
        <v>Yes</v>
      </c>
      <c r="Q912">
        <f t="shared" si="404"/>
        <v>1.000912</v>
      </c>
      <c r="T912">
        <f t="shared" si="405"/>
        <v>2024</v>
      </c>
      <c r="U912">
        <f t="shared" si="406"/>
        <v>2026</v>
      </c>
      <c r="V912">
        <f t="shared" si="407"/>
        <v>2</v>
      </c>
      <c r="W912" t="str">
        <f>IF(TRIM(INDEX(connections!$A:$A,ROW()))="","",TRIM(INDEX(connections!$A:$A,ROW())))</f>
        <v>Lake of Creatures</v>
      </c>
      <c r="X912" t="str">
        <f>IF($W912="","",TRIM(INDEX(connections!$B:$B,ROW())))</f>
        <v>Ogre Chambers 2222</v>
      </c>
      <c r="Y912">
        <f t="shared" si="408"/>
        <v>435</v>
      </c>
      <c r="Z912">
        <f t="shared" si="409"/>
        <v>558</v>
      </c>
      <c r="AA912" t="str">
        <f t="shared" si="410"/>
        <v>Yes</v>
      </c>
      <c r="AB912" t="str">
        <f t="shared" si="411"/>
        <v/>
      </c>
      <c r="AC912" t="str">
        <f t="shared" si="412"/>
        <v/>
      </c>
      <c r="AD912">
        <f t="shared" si="413"/>
        <v>0</v>
      </c>
      <c r="AE912" t="str">
        <f t="shared" si="414"/>
        <v/>
      </c>
      <c r="AG912">
        <f t="shared" si="415"/>
        <v>1</v>
      </c>
      <c r="AH912" t="str">
        <f t="shared" si="416"/>
        <v>Yes</v>
      </c>
      <c r="AI912">
        <f t="shared" si="417"/>
        <v>1</v>
      </c>
      <c r="AJ912">
        <f t="shared" si="418"/>
        <v>1.000912</v>
      </c>
      <c r="AK912" t="str">
        <f t="shared" si="419"/>
        <v/>
      </c>
      <c r="AL912" t="str">
        <f>IF($A912="","",INDEX(games!$J:$J,ROW())&amp;"")</f>
        <v/>
      </c>
    </row>
    <row r="913" spans="1:38" x14ac:dyDescent="0.25">
      <c r="A913" t="str">
        <f>IF(TRIM(INDEX(games!$A:$A,ROW()))="","",TRIM(INDEX(games!$A:$A,ROW())))</f>
        <v>Wall World</v>
      </c>
      <c r="B913">
        <f>IF(OR($A913="",INDEX(games!$B:$B,ROW())=""),"",INDEX(games!$B:$B,ROW()))</f>
        <v>2023</v>
      </c>
      <c r="C913" t="str">
        <f>IF(OR($A913="",INDEX(games!$C:$C,ROW())=""),"",INDEX(games!$C:$C,ROW()))</f>
        <v>Strategy</v>
      </c>
      <c r="D913">
        <f t="shared" si="392"/>
        <v>2</v>
      </c>
      <c r="E913">
        <f t="shared" si="393"/>
        <v>2</v>
      </c>
      <c r="F913">
        <f t="shared" si="394"/>
        <v>29</v>
      </c>
      <c r="G913" t="e">
        <f t="shared" si="395"/>
        <v>#N/A</v>
      </c>
      <c r="H913" t="e">
        <f t="shared" si="396"/>
        <v>#N/A</v>
      </c>
      <c r="I913">
        <f t="shared" si="397"/>
        <v>2023</v>
      </c>
      <c r="J913">
        <f t="shared" si="398"/>
        <v>2.6669999999999998</v>
      </c>
      <c r="K913" t="e">
        <f t="shared" si="399"/>
        <v>#N/A</v>
      </c>
      <c r="L913" t="e">
        <f t="shared" si="400"/>
        <v>#N/A</v>
      </c>
      <c r="M913" t="e">
        <f t="shared" si="401"/>
        <v>#N/A</v>
      </c>
      <c r="N913" t="e">
        <f t="shared" si="402"/>
        <v>#N/A</v>
      </c>
      <c r="O913">
        <f t="shared" si="403"/>
        <v>2.0009130000000002</v>
      </c>
      <c r="P913" t="str">
        <f>IF(OR($A913="",INDEX(games!$H:$H,ROW())=""),"",INDEX(games!$H:$H,ROW()))</f>
        <v>Yes</v>
      </c>
      <c r="Q913">
        <f t="shared" si="404"/>
        <v>2.0009130000000002</v>
      </c>
      <c r="T913">
        <f t="shared" si="405"/>
        <v>2015</v>
      </c>
      <c r="U913">
        <f t="shared" si="406"/>
        <v>2026</v>
      </c>
      <c r="V913">
        <f t="shared" si="407"/>
        <v>11</v>
      </c>
      <c r="W913" t="str">
        <f>IF(TRIM(INDEX(connections!$A:$A,ROW()))="","",TRIM(INDEX(connections!$A:$A,ROW())))</f>
        <v>Nuclear Throne</v>
      </c>
      <c r="X913" t="str">
        <f>IF($W913="","",TRIM(INDEX(connections!$B:$B,ROW())))</f>
        <v>Ogre Chambers 2222</v>
      </c>
      <c r="Y913">
        <f t="shared" si="408"/>
        <v>549</v>
      </c>
      <c r="Z913">
        <f t="shared" si="409"/>
        <v>558</v>
      </c>
      <c r="AA913" t="str">
        <f t="shared" si="410"/>
        <v>Yes</v>
      </c>
      <c r="AB913" t="str">
        <f t="shared" si="411"/>
        <v/>
      </c>
      <c r="AC913" t="str">
        <f t="shared" si="412"/>
        <v/>
      </c>
      <c r="AD913">
        <f t="shared" si="413"/>
        <v>0</v>
      </c>
      <c r="AE913" t="str">
        <f t="shared" si="414"/>
        <v/>
      </c>
      <c r="AG913">
        <f t="shared" si="415"/>
        <v>1</v>
      </c>
      <c r="AH913" t="str">
        <f t="shared" si="416"/>
        <v>Yes</v>
      </c>
      <c r="AI913">
        <f t="shared" si="417"/>
        <v>1</v>
      </c>
      <c r="AJ913">
        <f t="shared" si="418"/>
        <v>1.0009129999999999</v>
      </c>
      <c r="AK913" t="str">
        <f t="shared" si="419"/>
        <v/>
      </c>
      <c r="AL913" t="str">
        <f>IF($A913="","",INDEX(games!$J:$J,ROW())&amp;"")</f>
        <v>https://store.steampowered.com/app/2187290/Wall_World/</v>
      </c>
    </row>
    <row r="914" spans="1:38" x14ac:dyDescent="0.25">
      <c r="A914" t="str">
        <f>IF(TRIM(INDEX(games!$A:$A,ROW()))="","",TRIM(INDEX(games!$A:$A,ROW())))</f>
        <v>Wall World 2</v>
      </c>
      <c r="B914">
        <f>IF(OR($A914="",INDEX(games!$B:$B,ROW())=""),"",INDEX(games!$B:$B,ROW()))</f>
        <v>2025</v>
      </c>
      <c r="C914" t="str">
        <f>IF(OR($A914="",INDEX(games!$C:$C,ROW())=""),"",INDEX(games!$C:$C,ROW()))</f>
        <v>Strategy</v>
      </c>
      <c r="D914">
        <f t="shared" si="392"/>
        <v>1</v>
      </c>
      <c r="E914">
        <f t="shared" si="393"/>
        <v>2</v>
      </c>
      <c r="F914">
        <f t="shared" si="394"/>
        <v>30</v>
      </c>
      <c r="G914" t="e">
        <f t="shared" si="395"/>
        <v>#N/A</v>
      </c>
      <c r="H914" t="e">
        <f t="shared" si="396"/>
        <v>#N/A</v>
      </c>
      <c r="I914">
        <f t="shared" si="397"/>
        <v>2025</v>
      </c>
      <c r="J914">
        <f t="shared" si="398"/>
        <v>2.69</v>
      </c>
      <c r="K914" t="e">
        <f t="shared" si="399"/>
        <v>#N/A</v>
      </c>
      <c r="L914" t="e">
        <f t="shared" si="400"/>
        <v>#N/A</v>
      </c>
      <c r="M914" t="e">
        <f t="shared" si="401"/>
        <v>#N/A</v>
      </c>
      <c r="N914" t="e">
        <f t="shared" si="402"/>
        <v>#N/A</v>
      </c>
      <c r="O914">
        <f t="shared" si="403"/>
        <v>1.0009140000000001</v>
      </c>
      <c r="P914" t="str">
        <f>IF(OR($A914="",INDEX(games!$H:$H,ROW())=""),"",INDEX(games!$H:$H,ROW()))</f>
        <v/>
      </c>
      <c r="Q914" t="str">
        <f t="shared" si="404"/>
        <v/>
      </c>
      <c r="T914">
        <f t="shared" si="405"/>
        <v>2020</v>
      </c>
      <c r="U914">
        <f t="shared" si="406"/>
        <v>2026</v>
      </c>
      <c r="V914">
        <f t="shared" si="407"/>
        <v>6</v>
      </c>
      <c r="W914" t="str">
        <f>IF(TRIM(INDEX(connections!$A:$A,ROW()))="","",TRIM(INDEX(connections!$A:$A,ROW())))</f>
        <v>Scourgebringer</v>
      </c>
      <c r="X914" t="str">
        <f>IF($W914="","",TRIM(INDEX(connections!$B:$B,ROW())))</f>
        <v>Ogre Chambers 2222</v>
      </c>
      <c r="Y914">
        <f t="shared" si="408"/>
        <v>700</v>
      </c>
      <c r="Z914">
        <f t="shared" si="409"/>
        <v>558</v>
      </c>
      <c r="AA914" t="str">
        <f t="shared" si="410"/>
        <v>Yes</v>
      </c>
      <c r="AB914" t="str">
        <f t="shared" si="411"/>
        <v/>
      </c>
      <c r="AC914" t="str">
        <f t="shared" si="412"/>
        <v/>
      </c>
      <c r="AD914">
        <f t="shared" si="413"/>
        <v>0</v>
      </c>
      <c r="AE914" t="str">
        <f t="shared" si="414"/>
        <v/>
      </c>
      <c r="AG914">
        <f t="shared" si="415"/>
        <v>1</v>
      </c>
      <c r="AH914" t="str">
        <f t="shared" si="416"/>
        <v/>
      </c>
      <c r="AI914" t="str">
        <f t="shared" si="417"/>
        <v/>
      </c>
      <c r="AJ914" t="str">
        <f t="shared" si="418"/>
        <v/>
      </c>
      <c r="AK914">
        <f t="shared" si="419"/>
        <v>1.0009140000000001</v>
      </c>
      <c r="AL914" t="str">
        <f>IF($A914="","",INDEX(games!$J:$J,ROW())&amp;"")</f>
        <v/>
      </c>
    </row>
    <row r="915" spans="1:38" x14ac:dyDescent="0.25">
      <c r="A915" t="str">
        <f>IF(TRIM(INDEX(games!$A:$A,ROW()))="","",TRIM(INDEX(games!$A:$A,ROW())))</f>
        <v>Wanderburg</v>
      </c>
      <c r="B915">
        <f>IF(OR($A915="",INDEX(games!$B:$B,ROW())=""),"",INDEX(games!$B:$B,ROW()))</f>
        <v>2026</v>
      </c>
      <c r="C915" t="str">
        <f>IF(OR($A915="",INDEX(games!$C:$C,ROW())=""),"",INDEX(games!$C:$C,ROW()))</f>
        <v>Action</v>
      </c>
      <c r="D915">
        <f t="shared" si="392"/>
        <v>2</v>
      </c>
      <c r="E915">
        <f t="shared" si="393"/>
        <v>1</v>
      </c>
      <c r="F915">
        <f t="shared" si="394"/>
        <v>31</v>
      </c>
      <c r="G915">
        <f t="shared" si="395"/>
        <v>2026</v>
      </c>
      <c r="H915">
        <f t="shared" si="396"/>
        <v>1.7130000000000001</v>
      </c>
      <c r="I915" t="e">
        <f t="shared" si="397"/>
        <v>#N/A</v>
      </c>
      <c r="J915" t="e">
        <f t="shared" si="398"/>
        <v>#N/A</v>
      </c>
      <c r="K915" t="e">
        <f t="shared" si="399"/>
        <v>#N/A</v>
      </c>
      <c r="L915" t="e">
        <f t="shared" si="400"/>
        <v>#N/A</v>
      </c>
      <c r="M915" t="e">
        <f t="shared" si="401"/>
        <v>#N/A</v>
      </c>
      <c r="N915" t="e">
        <f t="shared" si="402"/>
        <v>#N/A</v>
      </c>
      <c r="O915">
        <f t="shared" si="403"/>
        <v>2.000915</v>
      </c>
      <c r="P915" t="str">
        <f>IF(OR($A915="",INDEX(games!$H:$H,ROW())=""),"",INDEX(games!$H:$H,ROW()))</f>
        <v/>
      </c>
      <c r="Q915" t="str">
        <f t="shared" si="404"/>
        <v/>
      </c>
      <c r="T915">
        <f t="shared" si="405"/>
        <v>1980</v>
      </c>
      <c r="U915">
        <f t="shared" si="406"/>
        <v>1987</v>
      </c>
      <c r="V915">
        <f t="shared" si="407"/>
        <v>7</v>
      </c>
      <c r="W915" t="str">
        <f>IF(TRIM(INDEX(connections!$A:$A,ROW()))="","",TRIM(INDEX(connections!$A:$A,ROW())))</f>
        <v>Rogue</v>
      </c>
      <c r="X915" t="str">
        <f>IF($W915="","",TRIM(INDEX(connections!$B:$B,ROW())))</f>
        <v>Omega</v>
      </c>
      <c r="Y915">
        <f t="shared" si="408"/>
        <v>659</v>
      </c>
      <c r="Z915">
        <f t="shared" si="409"/>
        <v>559</v>
      </c>
      <c r="AA915" t="str">
        <f t="shared" si="410"/>
        <v>Yes</v>
      </c>
      <c r="AB915" t="str">
        <f t="shared" si="411"/>
        <v>Yes</v>
      </c>
      <c r="AC915">
        <f t="shared" si="412"/>
        <v>1</v>
      </c>
      <c r="AD915">
        <f t="shared" si="413"/>
        <v>0</v>
      </c>
      <c r="AE915" t="str">
        <f t="shared" si="414"/>
        <v/>
      </c>
      <c r="AG915">
        <f t="shared" si="415"/>
        <v>2</v>
      </c>
      <c r="AH915" t="str">
        <f t="shared" si="416"/>
        <v/>
      </c>
      <c r="AI915" t="str">
        <f t="shared" si="417"/>
        <v/>
      </c>
      <c r="AJ915" t="str">
        <f t="shared" si="418"/>
        <v/>
      </c>
      <c r="AK915">
        <f t="shared" si="419"/>
        <v>2.000915</v>
      </c>
      <c r="AL915" t="str">
        <f>IF($A915="","",INDEX(games!$J:$J,ROW())&amp;"")</f>
        <v>https://store.steampowered.com/app/3624140/Wanderburg/</v>
      </c>
    </row>
    <row r="916" spans="1:38" x14ac:dyDescent="0.25">
      <c r="A916" t="str">
        <f>IF(TRIM(INDEX(games!$A:$A,ROW()))="","",TRIM(INDEX(games!$A:$A,ROW())))</f>
        <v>Warhammer Survivors</v>
      </c>
      <c r="B916">
        <f>IF(OR($A916="",INDEX(games!$B:$B,ROW())=""),"",INDEX(games!$B:$B,ROW()))</f>
        <v>2026</v>
      </c>
      <c r="C916" t="str">
        <f>IF(OR($A916="",INDEX(games!$C:$C,ROW())=""),"",INDEX(games!$C:$C,ROW()))</f>
        <v>Action</v>
      </c>
      <c r="D916">
        <f t="shared" si="392"/>
        <v>1</v>
      </c>
      <c r="E916">
        <f t="shared" si="393"/>
        <v>1</v>
      </c>
      <c r="F916">
        <f t="shared" si="394"/>
        <v>32</v>
      </c>
      <c r="G916">
        <f t="shared" si="395"/>
        <v>2026</v>
      </c>
      <c r="H916">
        <f t="shared" si="396"/>
        <v>1.736</v>
      </c>
      <c r="I916" t="e">
        <f t="shared" si="397"/>
        <v>#N/A</v>
      </c>
      <c r="J916" t="e">
        <f t="shared" si="398"/>
        <v>#N/A</v>
      </c>
      <c r="K916" t="e">
        <f t="shared" si="399"/>
        <v>#N/A</v>
      </c>
      <c r="L916" t="e">
        <f t="shared" si="400"/>
        <v>#N/A</v>
      </c>
      <c r="M916" t="e">
        <f t="shared" si="401"/>
        <v>#N/A</v>
      </c>
      <c r="N916" t="e">
        <f t="shared" si="402"/>
        <v>#N/A</v>
      </c>
      <c r="O916">
        <f t="shared" si="403"/>
        <v>1.0009159999999999</v>
      </c>
      <c r="P916" t="str">
        <f>IF(OR($A916="",INDEX(games!$H:$H,ROW())=""),"",INDEX(games!$H:$H,ROW()))</f>
        <v/>
      </c>
      <c r="Q916" t="str">
        <f t="shared" si="404"/>
        <v/>
      </c>
      <c r="T916">
        <f t="shared" si="405"/>
        <v>1993</v>
      </c>
      <c r="U916">
        <f t="shared" si="406"/>
        <v>2015</v>
      </c>
      <c r="V916">
        <f t="shared" si="407"/>
        <v>22</v>
      </c>
      <c r="W916" t="str">
        <f>IF(TRIM(INDEX(connections!$A:$A,ROW()))="","",TRIM(INDEX(connections!$A:$A,ROW())))</f>
        <v>Torneko's Great Adventure: Mystery Dungeon</v>
      </c>
      <c r="X916" t="str">
        <f>IF($W916="","",TRIM(INDEX(connections!$B:$B,ROW())))</f>
        <v>Omega Labyrinth</v>
      </c>
      <c r="Y916">
        <f t="shared" si="408"/>
        <v>863</v>
      </c>
      <c r="Z916">
        <f t="shared" si="409"/>
        <v>560</v>
      </c>
      <c r="AA916" t="str">
        <f t="shared" si="410"/>
        <v>Yes</v>
      </c>
      <c r="AB916" t="str">
        <f t="shared" si="411"/>
        <v/>
      </c>
      <c r="AC916" t="str">
        <f t="shared" si="412"/>
        <v/>
      </c>
      <c r="AD916">
        <f t="shared" si="413"/>
        <v>0</v>
      </c>
      <c r="AE916" t="str">
        <f t="shared" si="414"/>
        <v/>
      </c>
      <c r="AG916">
        <f t="shared" si="415"/>
        <v>1</v>
      </c>
      <c r="AH916" t="str">
        <f t="shared" si="416"/>
        <v/>
      </c>
      <c r="AI916" t="str">
        <f t="shared" si="417"/>
        <v/>
      </c>
      <c r="AJ916" t="str">
        <f t="shared" si="418"/>
        <v/>
      </c>
      <c r="AK916">
        <f t="shared" si="419"/>
        <v>1.0009159999999999</v>
      </c>
      <c r="AL916" t="str">
        <f>IF($A916="","",INDEX(games!$J:$J,ROW())&amp;"")</f>
        <v/>
      </c>
    </row>
    <row r="917" spans="1:38" x14ac:dyDescent="0.25">
      <c r="A917" t="str">
        <f>IF(TRIM(INDEX(games!$A:$A,ROW()))="","",TRIM(INDEX(games!$A:$A,ROW())))</f>
        <v>WarpVector</v>
      </c>
      <c r="B917">
        <f>IF(OR($A917="",INDEX(games!$B:$B,ROW())=""),"",INDEX(games!$B:$B,ROW()))</f>
        <v>2023</v>
      </c>
      <c r="C917" t="str">
        <f>IF(OR($A917="",INDEX(games!$C:$C,ROW())=""),"",INDEX(games!$C:$C,ROW()))</f>
        <v>Traditional</v>
      </c>
      <c r="D917">
        <f t="shared" si="392"/>
        <v>2</v>
      </c>
      <c r="E917">
        <f t="shared" si="393"/>
        <v>4</v>
      </c>
      <c r="F917">
        <f t="shared" si="394"/>
        <v>33</v>
      </c>
      <c r="G917" t="e">
        <f t="shared" si="395"/>
        <v>#N/A</v>
      </c>
      <c r="H917" t="e">
        <f t="shared" si="396"/>
        <v>#N/A</v>
      </c>
      <c r="I917" t="e">
        <f t="shared" si="397"/>
        <v>#N/A</v>
      </c>
      <c r="J917" t="e">
        <f t="shared" si="398"/>
        <v>#N/A</v>
      </c>
      <c r="K917" t="e">
        <f t="shared" si="399"/>
        <v>#N/A</v>
      </c>
      <c r="L917" t="e">
        <f t="shared" si="400"/>
        <v>#N/A</v>
      </c>
      <c r="M917">
        <f t="shared" si="401"/>
        <v>2023</v>
      </c>
      <c r="N917">
        <f t="shared" si="402"/>
        <v>4.7590000000000003</v>
      </c>
      <c r="O917">
        <f t="shared" si="403"/>
        <v>2.0009169999999998</v>
      </c>
      <c r="P917" t="str">
        <f>IF(OR($A917="",INDEX(games!$H:$H,ROW())=""),"",INDEX(games!$H:$H,ROW()))</f>
        <v>Yes</v>
      </c>
      <c r="Q917">
        <f t="shared" si="404"/>
        <v>2.0009169999999998</v>
      </c>
      <c r="T917">
        <f t="shared" si="405"/>
        <v>2017</v>
      </c>
      <c r="U917">
        <f t="shared" si="406"/>
        <v>2019</v>
      </c>
      <c r="V917">
        <f t="shared" si="407"/>
        <v>2</v>
      </c>
      <c r="W917" t="str">
        <f>IF(TRIM(INDEX(connections!$A:$A,ROW()))="","",TRIM(INDEX(connections!$A:$A,ROW())))</f>
        <v>Omega Labyrinth Z</v>
      </c>
      <c r="X917" t="str">
        <f>IF($W917="","",TRIM(INDEX(connections!$B:$B,ROW())))</f>
        <v>Omega Labyrinth Life</v>
      </c>
      <c r="Y917">
        <f t="shared" si="408"/>
        <v>562</v>
      </c>
      <c r="Z917">
        <f t="shared" si="409"/>
        <v>561</v>
      </c>
      <c r="AA917" t="str">
        <f t="shared" si="410"/>
        <v/>
      </c>
      <c r="AB917" t="str">
        <f t="shared" si="411"/>
        <v>Yes</v>
      </c>
      <c r="AC917" t="str">
        <f t="shared" si="412"/>
        <v/>
      </c>
      <c r="AD917">
        <f t="shared" si="413"/>
        <v>0</v>
      </c>
      <c r="AE917" t="str">
        <f t="shared" si="414"/>
        <v/>
      </c>
      <c r="AG917">
        <f t="shared" si="415"/>
        <v>2</v>
      </c>
      <c r="AH917" t="str">
        <f t="shared" si="416"/>
        <v>Yes</v>
      </c>
      <c r="AI917">
        <f t="shared" si="417"/>
        <v>2</v>
      </c>
      <c r="AJ917">
        <f t="shared" si="418"/>
        <v>2.0009169999999998</v>
      </c>
      <c r="AK917" t="str">
        <f t="shared" si="419"/>
        <v/>
      </c>
      <c r="AL917" t="str">
        <f>IF($A917="","",INDEX(games!$J:$J,ROW())&amp;"")</f>
        <v>https://store.steampowered.com/app/2135870/WarpVector/</v>
      </c>
    </row>
    <row r="918" spans="1:38" x14ac:dyDescent="0.25">
      <c r="A918" t="str">
        <f>IF(TRIM(INDEX(games!$A:$A,ROW()))="","",TRIM(INDEX(games!$A:$A,ROW())))</f>
        <v>Warriors: Abyss</v>
      </c>
      <c r="B918">
        <f>IF(OR($A918="",INDEX(games!$B:$B,ROW())=""),"",INDEX(games!$B:$B,ROW()))</f>
        <v>2025</v>
      </c>
      <c r="C918" t="str">
        <f>IF(OR($A918="",INDEX(games!$C:$C,ROW())=""),"",INDEX(games!$C:$C,ROW()))</f>
        <v>Action</v>
      </c>
      <c r="D918">
        <f t="shared" si="392"/>
        <v>1</v>
      </c>
      <c r="E918">
        <f t="shared" si="393"/>
        <v>1</v>
      </c>
      <c r="F918">
        <f t="shared" si="394"/>
        <v>0</v>
      </c>
      <c r="G918">
        <f t="shared" si="395"/>
        <v>2025</v>
      </c>
      <c r="H918">
        <f t="shared" si="396"/>
        <v>1</v>
      </c>
      <c r="I918" t="e">
        <f t="shared" si="397"/>
        <v>#N/A</v>
      </c>
      <c r="J918" t="e">
        <f t="shared" si="398"/>
        <v>#N/A</v>
      </c>
      <c r="K918" t="e">
        <f t="shared" si="399"/>
        <v>#N/A</v>
      </c>
      <c r="L918" t="e">
        <f t="shared" si="400"/>
        <v>#N/A</v>
      </c>
      <c r="M918" t="e">
        <f t="shared" si="401"/>
        <v>#N/A</v>
      </c>
      <c r="N918" t="e">
        <f t="shared" si="402"/>
        <v>#N/A</v>
      </c>
      <c r="O918">
        <f t="shared" si="403"/>
        <v>1.000918</v>
      </c>
      <c r="P918" t="str">
        <f>IF(OR($A918="",INDEX(games!$H:$H,ROW())=""),"",INDEX(games!$H:$H,ROW()))</f>
        <v>Yes</v>
      </c>
      <c r="Q918">
        <f t="shared" si="404"/>
        <v>1.000918</v>
      </c>
      <c r="T918">
        <f t="shared" si="405"/>
        <v>2015</v>
      </c>
      <c r="U918">
        <f t="shared" si="406"/>
        <v>2017</v>
      </c>
      <c r="V918">
        <f t="shared" si="407"/>
        <v>2</v>
      </c>
      <c r="W918" t="str">
        <f>IF(TRIM(INDEX(connections!$A:$A,ROW()))="","",TRIM(INDEX(connections!$A:$A,ROW())))</f>
        <v>Omega Labyrinth</v>
      </c>
      <c r="X918" t="str">
        <f>IF($W918="","",TRIM(INDEX(connections!$B:$B,ROW())))</f>
        <v>Omega Labyrinth Z</v>
      </c>
      <c r="Y918">
        <f t="shared" si="408"/>
        <v>560</v>
      </c>
      <c r="Z918">
        <f t="shared" si="409"/>
        <v>562</v>
      </c>
      <c r="AA918" t="str">
        <f t="shared" si="410"/>
        <v/>
      </c>
      <c r="AB918" t="str">
        <f t="shared" si="411"/>
        <v/>
      </c>
      <c r="AC918" t="str">
        <f t="shared" si="412"/>
        <v/>
      </c>
      <c r="AD918">
        <f t="shared" si="413"/>
        <v>0</v>
      </c>
      <c r="AE918" t="str">
        <f t="shared" si="414"/>
        <v/>
      </c>
      <c r="AG918">
        <f t="shared" si="415"/>
        <v>1</v>
      </c>
      <c r="AH918" t="str">
        <f t="shared" si="416"/>
        <v>Yes</v>
      </c>
      <c r="AI918">
        <f t="shared" si="417"/>
        <v>1</v>
      </c>
      <c r="AJ918">
        <f t="shared" si="418"/>
        <v>1.000918</v>
      </c>
      <c r="AK918" t="str">
        <f t="shared" si="419"/>
        <v/>
      </c>
      <c r="AL918" t="str">
        <f>IF($A918="","",INDEX(games!$J:$J,ROW())&amp;"")</f>
        <v>https://store.steampowered.com/app/3178350/WARRIORS_Abyss/</v>
      </c>
    </row>
    <row r="919" spans="1:38" x14ac:dyDescent="0.25">
      <c r="A919" t="str">
        <f>IF(TRIM(INDEX(games!$A:$A,ROW()))="","",TRIM(INDEX(games!$A:$A,ROW())))</f>
        <v>Warsim: The Realm of Aslona</v>
      </c>
      <c r="B919">
        <f>IF(OR($A919="",INDEX(games!$B:$B,ROW())=""),"",INDEX(games!$B:$B,ROW()))</f>
        <v>2017</v>
      </c>
      <c r="C919" t="str">
        <f>IF(OR($A919="",INDEX(games!$C:$C,ROW())=""),"",INDEX(games!$C:$C,ROW()))</f>
        <v>Strategy</v>
      </c>
      <c r="D919">
        <f t="shared" si="392"/>
        <v>1</v>
      </c>
      <c r="E919">
        <f t="shared" si="393"/>
        <v>2</v>
      </c>
      <c r="F919">
        <f t="shared" si="394"/>
        <v>1</v>
      </c>
      <c r="G919" t="e">
        <f t="shared" si="395"/>
        <v>#N/A</v>
      </c>
      <c r="H919" t="e">
        <f t="shared" si="396"/>
        <v>#N/A</v>
      </c>
      <c r="I919">
        <f t="shared" si="397"/>
        <v>2017</v>
      </c>
      <c r="J919">
        <f t="shared" si="398"/>
        <v>2.0230000000000001</v>
      </c>
      <c r="K919" t="e">
        <f t="shared" si="399"/>
        <v>#N/A</v>
      </c>
      <c r="L919" t="e">
        <f t="shared" si="400"/>
        <v>#N/A</v>
      </c>
      <c r="M919" t="e">
        <f t="shared" si="401"/>
        <v>#N/A</v>
      </c>
      <c r="N919" t="e">
        <f t="shared" si="402"/>
        <v>#N/A</v>
      </c>
      <c r="O919">
        <f t="shared" si="403"/>
        <v>1.0009189999999999</v>
      </c>
      <c r="P919" t="str">
        <f>IF(OR($A919="",INDEX(games!$H:$H,ROW())=""),"",INDEX(games!$H:$H,ROW()))</f>
        <v>Yes</v>
      </c>
      <c r="Q919">
        <f t="shared" si="404"/>
        <v>1.0009189999999999</v>
      </c>
      <c r="T919">
        <f t="shared" si="405"/>
        <v>2023</v>
      </c>
      <c r="U919">
        <f t="shared" si="406"/>
        <v>2025</v>
      </c>
      <c r="V919">
        <f t="shared" si="407"/>
        <v>2</v>
      </c>
      <c r="W919" t="str">
        <f>IF(TRIM(INDEX(connections!$A:$A,ROW()))="","",TRIM(INDEX(connections!$A:$A,ROW())))</f>
        <v>Balatro</v>
      </c>
      <c r="X919" t="str">
        <f>IF($W919="","",TRIM(INDEX(connections!$B:$B,ROW())))</f>
        <v>Omelet You Cook</v>
      </c>
      <c r="Y919">
        <f t="shared" si="408"/>
        <v>55</v>
      </c>
      <c r="Z919">
        <f t="shared" si="409"/>
        <v>563</v>
      </c>
      <c r="AA919" t="str">
        <f t="shared" si="410"/>
        <v>Yes</v>
      </c>
      <c r="AB919" t="str">
        <f t="shared" si="411"/>
        <v/>
      </c>
      <c r="AC919" t="str">
        <f t="shared" si="412"/>
        <v/>
      </c>
      <c r="AD919">
        <f t="shared" si="413"/>
        <v>0</v>
      </c>
      <c r="AE919" t="str">
        <f t="shared" si="414"/>
        <v/>
      </c>
      <c r="AG919">
        <f t="shared" si="415"/>
        <v>1</v>
      </c>
      <c r="AH919" t="str">
        <f t="shared" si="416"/>
        <v>Yes</v>
      </c>
      <c r="AI919">
        <f t="shared" si="417"/>
        <v>1</v>
      </c>
      <c r="AJ919">
        <f t="shared" si="418"/>
        <v>1.0009189999999999</v>
      </c>
      <c r="AK919" t="str">
        <f t="shared" si="419"/>
        <v/>
      </c>
      <c r="AL919" t="str">
        <f>IF($A919="","",INDEX(games!$J:$J,ROW())&amp;"")</f>
        <v>https://store.steampowered.com/app/659540/Warsim_The_Realm_of_Aslona/</v>
      </c>
    </row>
    <row r="920" spans="1:38" x14ac:dyDescent="0.25">
      <c r="A920" t="str">
        <f>IF(TRIM(INDEX(games!$A:$A,ROW()))="","",TRIM(INDEX(games!$A:$A,ROW())))</f>
        <v>Wayward</v>
      </c>
      <c r="B920">
        <f>IF(OR($A920="",INDEX(games!$B:$B,ROW())=""),"",INDEX(games!$B:$B,ROW()))</f>
        <v>2011</v>
      </c>
      <c r="C920" t="str">
        <f>IF(OR($A920="",INDEX(games!$C:$C,ROW())=""),"",INDEX(games!$C:$C,ROW()))</f>
        <v>Traditional</v>
      </c>
      <c r="D920">
        <f t="shared" si="392"/>
        <v>3</v>
      </c>
      <c r="E920">
        <f t="shared" si="393"/>
        <v>4</v>
      </c>
      <c r="F920">
        <f t="shared" si="394"/>
        <v>2</v>
      </c>
      <c r="G920" t="e">
        <f t="shared" si="395"/>
        <v>#N/A</v>
      </c>
      <c r="H920" t="e">
        <f t="shared" si="396"/>
        <v>#N/A</v>
      </c>
      <c r="I920" t="e">
        <f t="shared" si="397"/>
        <v>#N/A</v>
      </c>
      <c r="J920" t="e">
        <f t="shared" si="398"/>
        <v>#N/A</v>
      </c>
      <c r="K920" t="e">
        <f t="shared" si="399"/>
        <v>#N/A</v>
      </c>
      <c r="L920" t="e">
        <f t="shared" si="400"/>
        <v>#N/A</v>
      </c>
      <c r="M920">
        <f t="shared" si="401"/>
        <v>2011</v>
      </c>
      <c r="N920">
        <f t="shared" si="402"/>
        <v>4.0460000000000003</v>
      </c>
      <c r="O920">
        <f t="shared" si="403"/>
        <v>3.0009199999999998</v>
      </c>
      <c r="P920" t="str">
        <f>IF(OR($A920="",INDEX(games!$H:$H,ROW())=""),"",INDEX(games!$H:$H,ROW()))</f>
        <v/>
      </c>
      <c r="Q920" t="str">
        <f t="shared" si="404"/>
        <v/>
      </c>
      <c r="T920">
        <f t="shared" si="405"/>
        <v>2024</v>
      </c>
      <c r="U920">
        <f t="shared" si="406"/>
        <v>2025</v>
      </c>
      <c r="V920">
        <f t="shared" si="407"/>
        <v>1</v>
      </c>
      <c r="W920" t="str">
        <f>IF(TRIM(INDEX(connections!$A:$A,ROW()))="","",TRIM(INDEX(connections!$A:$A,ROW())))</f>
        <v>Ballionaire</v>
      </c>
      <c r="X920" t="str">
        <f>IF($W920="","",TRIM(INDEX(connections!$B:$B,ROW())))</f>
        <v>Omelet You Cook</v>
      </c>
      <c r="Y920">
        <f t="shared" si="408"/>
        <v>58</v>
      </c>
      <c r="Z920">
        <f t="shared" si="409"/>
        <v>563</v>
      </c>
      <c r="AA920" t="str">
        <f t="shared" si="410"/>
        <v>Yes</v>
      </c>
      <c r="AB920" t="str">
        <f t="shared" si="411"/>
        <v/>
      </c>
      <c r="AC920" t="str">
        <f t="shared" si="412"/>
        <v/>
      </c>
      <c r="AD920">
        <f t="shared" si="413"/>
        <v>0</v>
      </c>
      <c r="AE920" t="str">
        <f t="shared" si="414"/>
        <v/>
      </c>
      <c r="AG920">
        <f t="shared" si="415"/>
        <v>2</v>
      </c>
      <c r="AH920" t="str">
        <f t="shared" si="416"/>
        <v/>
      </c>
      <c r="AI920" t="str">
        <f t="shared" si="417"/>
        <v/>
      </c>
      <c r="AJ920" t="str">
        <f t="shared" si="418"/>
        <v/>
      </c>
      <c r="AK920">
        <f t="shared" si="419"/>
        <v>2.0009199999999998</v>
      </c>
      <c r="AL920" t="str">
        <f>IF($A920="","",INDEX(games!$J:$J,ROW())&amp;"")</f>
        <v/>
      </c>
    </row>
    <row r="921" spans="1:38" x14ac:dyDescent="0.25">
      <c r="A921" t="str">
        <f>IF(TRIM(INDEX(games!$A:$A,ROW()))="","",TRIM(INDEX(games!$A:$A,ROW())))</f>
        <v>WazHack</v>
      </c>
      <c r="B921">
        <f>IF(OR($A921="",INDEX(games!$B:$B,ROW())=""),"",INDEX(games!$B:$B,ROW()))</f>
        <v>2012</v>
      </c>
      <c r="C921" t="str">
        <f>IF(OR($A921="",INDEX(games!$C:$C,ROW())=""),"",INDEX(games!$C:$C,ROW()))</f>
        <v>Strategy</v>
      </c>
      <c r="D921">
        <f t="shared" si="392"/>
        <v>1</v>
      </c>
      <c r="E921">
        <f t="shared" si="393"/>
        <v>2</v>
      </c>
      <c r="F921">
        <f t="shared" si="394"/>
        <v>3</v>
      </c>
      <c r="G921" t="e">
        <f t="shared" si="395"/>
        <v>#N/A</v>
      </c>
      <c r="H921" t="e">
        <f t="shared" si="396"/>
        <v>#N/A</v>
      </c>
      <c r="I921">
        <f t="shared" si="397"/>
        <v>2012</v>
      </c>
      <c r="J921">
        <f t="shared" si="398"/>
        <v>2.069</v>
      </c>
      <c r="K921" t="e">
        <f t="shared" si="399"/>
        <v>#N/A</v>
      </c>
      <c r="L921" t="e">
        <f t="shared" si="400"/>
        <v>#N/A</v>
      </c>
      <c r="M921" t="e">
        <f t="shared" si="401"/>
        <v>#N/A</v>
      </c>
      <c r="N921" t="e">
        <f t="shared" si="402"/>
        <v>#N/A</v>
      </c>
      <c r="O921">
        <f t="shared" si="403"/>
        <v>1.0009209999999999</v>
      </c>
      <c r="P921" t="str">
        <f>IF(OR($A921="",INDEX(games!$H:$H,ROW())=""),"",INDEX(games!$H:$H,ROW()))</f>
        <v>Yes</v>
      </c>
      <c r="Q921">
        <f t="shared" si="404"/>
        <v>1.0009209999999999</v>
      </c>
      <c r="T921">
        <f t="shared" si="405"/>
        <v>2021</v>
      </c>
      <c r="U921">
        <f t="shared" si="406"/>
        <v>2025</v>
      </c>
      <c r="V921">
        <f t="shared" si="407"/>
        <v>4</v>
      </c>
      <c r="W921" t="str">
        <f>IF(TRIM(INDEX(connections!$A:$A,ROW()))="","",TRIM(INDEX(connections!$A:$A,ROW())))</f>
        <v>Luck be a Landlord</v>
      </c>
      <c r="X921" t="str">
        <f>IF($W921="","",TRIM(INDEX(connections!$B:$B,ROW())))</f>
        <v>Omelet You Cook</v>
      </c>
      <c r="Y921">
        <f t="shared" si="408"/>
        <v>460</v>
      </c>
      <c r="Z921">
        <f t="shared" si="409"/>
        <v>563</v>
      </c>
      <c r="AA921" t="str">
        <f t="shared" si="410"/>
        <v>Yes</v>
      </c>
      <c r="AB921" t="str">
        <f t="shared" si="411"/>
        <v/>
      </c>
      <c r="AC921" t="str">
        <f t="shared" si="412"/>
        <v/>
      </c>
      <c r="AD921">
        <f t="shared" si="413"/>
        <v>0</v>
      </c>
      <c r="AE921" t="str">
        <f t="shared" si="414"/>
        <v/>
      </c>
      <c r="AG921">
        <f t="shared" si="415"/>
        <v>1</v>
      </c>
      <c r="AH921" t="str">
        <f t="shared" si="416"/>
        <v>Yes</v>
      </c>
      <c r="AI921">
        <f t="shared" si="417"/>
        <v>1</v>
      </c>
      <c r="AJ921">
        <f t="shared" si="418"/>
        <v>1.0009209999999999</v>
      </c>
      <c r="AK921" t="str">
        <f t="shared" si="419"/>
        <v/>
      </c>
      <c r="AL921" t="str">
        <f>IF($A921="","",INDEX(games!$J:$J,ROW())&amp;"")</f>
        <v>https://store.steampowered.com/app/264160/WazHack/</v>
      </c>
    </row>
    <row r="922" spans="1:38" x14ac:dyDescent="0.25">
      <c r="A922" t="str">
        <f>IF(TRIM(INDEX(games!$A:$A,ROW()))="","",TRIM(INDEX(games!$A:$A,ROW())))</f>
        <v>We Need To Go Deeper</v>
      </c>
      <c r="B922">
        <f>IF(OR($A922="",INDEX(games!$B:$B,ROW())=""),"",INDEX(games!$B:$B,ROW()))</f>
        <v>2017</v>
      </c>
      <c r="C922" t="str">
        <f>IF(OR($A922="",INDEX(games!$C:$C,ROW())=""),"",INDEX(games!$C:$C,ROW()))</f>
        <v>Action</v>
      </c>
      <c r="D922">
        <f t="shared" si="392"/>
        <v>0</v>
      </c>
      <c r="E922">
        <f t="shared" si="393"/>
        <v>1</v>
      </c>
      <c r="F922">
        <f t="shared" si="394"/>
        <v>4</v>
      </c>
      <c r="G922">
        <f t="shared" si="395"/>
        <v>2017</v>
      </c>
      <c r="H922">
        <f t="shared" si="396"/>
        <v>1.0920000000000001</v>
      </c>
      <c r="I922" t="e">
        <f t="shared" si="397"/>
        <v>#N/A</v>
      </c>
      <c r="J922" t="e">
        <f t="shared" si="398"/>
        <v>#N/A</v>
      </c>
      <c r="K922" t="e">
        <f t="shared" si="399"/>
        <v>#N/A</v>
      </c>
      <c r="L922" t="e">
        <f t="shared" si="400"/>
        <v>#N/A</v>
      </c>
      <c r="M922" t="e">
        <f t="shared" si="401"/>
        <v>#N/A</v>
      </c>
      <c r="N922" t="e">
        <f t="shared" si="402"/>
        <v>#N/A</v>
      </c>
      <c r="O922">
        <f t="shared" si="403"/>
        <v>9.2199999999999997E-4</v>
      </c>
      <c r="P922" t="str">
        <f>IF(OR($A922="",INDEX(games!$H:$H,ROW())=""),"",INDEX(games!$H:$H,ROW()))</f>
        <v>Yes</v>
      </c>
      <c r="Q922">
        <f t="shared" si="404"/>
        <v>9.2199999999999997E-4</v>
      </c>
      <c r="T922">
        <f t="shared" si="405"/>
        <v>2012</v>
      </c>
      <c r="U922">
        <f t="shared" si="406"/>
        <v>2020</v>
      </c>
      <c r="V922">
        <f t="shared" si="407"/>
        <v>8</v>
      </c>
      <c r="W922" t="str">
        <f>IF(TRIM(INDEX(connections!$A:$A,ROW()))="","",TRIM(INDEX(connections!$A:$A,ROW())))</f>
        <v>FTL</v>
      </c>
      <c r="X922" t="str">
        <f>IF($W922="","",TRIM(INDEX(connections!$B:$B,ROW())))</f>
        <v>One Step From Eden</v>
      </c>
      <c r="Y922">
        <f t="shared" si="408"/>
        <v>311</v>
      </c>
      <c r="Z922">
        <f t="shared" si="409"/>
        <v>564</v>
      </c>
      <c r="AA922" t="str">
        <f t="shared" si="410"/>
        <v>Yes</v>
      </c>
      <c r="AB922" t="str">
        <f t="shared" si="411"/>
        <v>Yes</v>
      </c>
      <c r="AC922">
        <f t="shared" si="412"/>
        <v>1</v>
      </c>
      <c r="AD922">
        <f t="shared" si="413"/>
        <v>1</v>
      </c>
      <c r="AE922" t="str">
        <f t="shared" si="414"/>
        <v/>
      </c>
      <c r="AG922">
        <f t="shared" si="415"/>
        <v>0</v>
      </c>
      <c r="AH922" t="str">
        <f t="shared" si="416"/>
        <v/>
      </c>
      <c r="AI922" t="str">
        <f t="shared" si="417"/>
        <v/>
      </c>
      <c r="AJ922" t="str">
        <f t="shared" si="418"/>
        <v/>
      </c>
      <c r="AK922" t="str">
        <f t="shared" si="419"/>
        <v/>
      </c>
      <c r="AL922" t="str">
        <f>IF($A922="","",INDEX(games!$J:$J,ROW())&amp;"")</f>
        <v>https://store.steampowered.com/app/307110/We_Need_To_Go_Deeper/</v>
      </c>
    </row>
    <row r="923" spans="1:38" x14ac:dyDescent="0.25">
      <c r="A923" t="str">
        <f>IF(TRIM(INDEX(games!$A:$A,ROW()))="","",TRIM(INDEX(games!$A:$A,ROW())))</f>
        <v>Weird Worlds: Return to Infinite Space</v>
      </c>
      <c r="B923">
        <f>IF(OR($A923="",INDEX(games!$B:$B,ROW())=""),"",INDEX(games!$B:$B,ROW()))</f>
        <v>2005</v>
      </c>
      <c r="C923" t="str">
        <f>IF(OR($A923="",INDEX(games!$C:$C,ROW())=""),"",INDEX(games!$C:$C,ROW()))</f>
        <v>Strategy</v>
      </c>
      <c r="D923">
        <f t="shared" si="392"/>
        <v>3</v>
      </c>
      <c r="E923">
        <f t="shared" si="393"/>
        <v>2</v>
      </c>
      <c r="F923">
        <f t="shared" si="394"/>
        <v>5</v>
      </c>
      <c r="G923" t="e">
        <f t="shared" si="395"/>
        <v>#N/A</v>
      </c>
      <c r="H923" t="e">
        <f t="shared" si="396"/>
        <v>#N/A</v>
      </c>
      <c r="I923">
        <f t="shared" si="397"/>
        <v>2005</v>
      </c>
      <c r="J923">
        <f t="shared" si="398"/>
        <v>2.1150000000000002</v>
      </c>
      <c r="K923" t="e">
        <f t="shared" si="399"/>
        <v>#N/A</v>
      </c>
      <c r="L923" t="e">
        <f t="shared" si="400"/>
        <v>#N/A</v>
      </c>
      <c r="M923" t="e">
        <f t="shared" si="401"/>
        <v>#N/A</v>
      </c>
      <c r="N923" t="e">
        <f t="shared" si="402"/>
        <v>#N/A</v>
      </c>
      <c r="O923">
        <f t="shared" si="403"/>
        <v>3.0009229999999998</v>
      </c>
      <c r="P923" t="str">
        <f>IF(OR($A923="",INDEX(games!$H:$H,ROW())=""),"",INDEX(games!$H:$H,ROW()))</f>
        <v>Yes</v>
      </c>
      <c r="Q923">
        <f t="shared" si="404"/>
        <v>3.0009229999999998</v>
      </c>
      <c r="T923">
        <f t="shared" si="405"/>
        <v>2015</v>
      </c>
      <c r="U923">
        <f t="shared" si="406"/>
        <v>2020</v>
      </c>
      <c r="V923">
        <f t="shared" si="407"/>
        <v>5</v>
      </c>
      <c r="W923" t="str">
        <f>IF(TRIM(INDEX(connections!$A:$A,ROW()))="","",TRIM(INDEX(connections!$A:$A,ROW())))</f>
        <v>Nuclear Throne</v>
      </c>
      <c r="X923" t="str">
        <f>IF($W923="","",TRIM(INDEX(connections!$B:$B,ROW())))</f>
        <v>One Step From Eden</v>
      </c>
      <c r="Y923">
        <f t="shared" si="408"/>
        <v>549</v>
      </c>
      <c r="Z923">
        <f t="shared" si="409"/>
        <v>564</v>
      </c>
      <c r="AA923" t="str">
        <f t="shared" si="410"/>
        <v>Yes</v>
      </c>
      <c r="AB923" t="str">
        <f t="shared" si="411"/>
        <v>Yes</v>
      </c>
      <c r="AC923">
        <f t="shared" si="412"/>
        <v>1</v>
      </c>
      <c r="AD923">
        <f t="shared" si="413"/>
        <v>0</v>
      </c>
      <c r="AE923" t="str">
        <f t="shared" si="414"/>
        <v/>
      </c>
      <c r="AG923">
        <f t="shared" si="415"/>
        <v>3</v>
      </c>
      <c r="AH923" t="str">
        <f t="shared" si="416"/>
        <v>Yes</v>
      </c>
      <c r="AI923">
        <f t="shared" si="417"/>
        <v>3</v>
      </c>
      <c r="AJ923">
        <f t="shared" si="418"/>
        <v>3.0009229999999998</v>
      </c>
      <c r="AK923" t="str">
        <f t="shared" si="419"/>
        <v/>
      </c>
      <c r="AL923" t="str">
        <f>IF($A923="","",INDEX(games!$J:$J,ROW())&amp;"")</f>
        <v>https://store.steampowered.com/app/226120/Weird_Worlds_Return_to_Infinite_Space/</v>
      </c>
    </row>
    <row r="924" spans="1:38" x14ac:dyDescent="0.25">
      <c r="A924" t="str">
        <f>IF(TRIM(INDEX(games!$A:$A,ROW()))="","",TRIM(INDEX(games!$A:$A,ROW())))</f>
        <v>West of Dead</v>
      </c>
      <c r="B924">
        <f>IF(OR($A924="",INDEX(games!$B:$B,ROW())=""),"",INDEX(games!$B:$B,ROW()))</f>
        <v>2020</v>
      </c>
      <c r="C924" t="str">
        <f>IF(OR($A924="",INDEX(games!$C:$C,ROW())=""),"",INDEX(games!$C:$C,ROW()))</f>
        <v>Action</v>
      </c>
      <c r="D924">
        <f t="shared" si="392"/>
        <v>1</v>
      </c>
      <c r="E924">
        <f t="shared" si="393"/>
        <v>1</v>
      </c>
      <c r="F924">
        <f t="shared" si="394"/>
        <v>6</v>
      </c>
      <c r="G924">
        <f t="shared" si="395"/>
        <v>2020</v>
      </c>
      <c r="H924">
        <f t="shared" si="396"/>
        <v>1.1379999999999999</v>
      </c>
      <c r="I924" t="e">
        <f t="shared" si="397"/>
        <v>#N/A</v>
      </c>
      <c r="J924" t="e">
        <f t="shared" si="398"/>
        <v>#N/A</v>
      </c>
      <c r="K924" t="e">
        <f t="shared" si="399"/>
        <v>#N/A</v>
      </c>
      <c r="L924" t="e">
        <f t="shared" si="400"/>
        <v>#N/A</v>
      </c>
      <c r="M924" t="e">
        <f t="shared" si="401"/>
        <v>#N/A</v>
      </c>
      <c r="N924" t="e">
        <f t="shared" si="402"/>
        <v>#N/A</v>
      </c>
      <c r="O924">
        <f t="shared" si="403"/>
        <v>1.0009239999999999</v>
      </c>
      <c r="P924" t="str">
        <f>IF(OR($A924="",INDEX(games!$H:$H,ROW())=""),"",INDEX(games!$H:$H,ROW()))</f>
        <v>Yes</v>
      </c>
      <c r="Q924">
        <f t="shared" si="404"/>
        <v>1.0009239999999999</v>
      </c>
      <c r="T924">
        <f t="shared" si="405"/>
        <v>2017</v>
      </c>
      <c r="U924">
        <f t="shared" si="406"/>
        <v>2020</v>
      </c>
      <c r="V924">
        <f t="shared" si="407"/>
        <v>3</v>
      </c>
      <c r="W924" t="str">
        <f>IF(TRIM(INDEX(connections!$A:$A,ROW()))="","",TRIM(INDEX(connections!$A:$A,ROW())))</f>
        <v>Slay the Spire</v>
      </c>
      <c r="X924" t="str">
        <f>IF($W924="","",TRIM(INDEX(connections!$B:$B,ROW())))</f>
        <v>One Step From Eden</v>
      </c>
      <c r="Y924">
        <f t="shared" si="408"/>
        <v>735</v>
      </c>
      <c r="Z924">
        <f t="shared" si="409"/>
        <v>564</v>
      </c>
      <c r="AA924" t="str">
        <f t="shared" si="410"/>
        <v>Yes</v>
      </c>
      <c r="AB924" t="str">
        <f t="shared" si="411"/>
        <v>Yes</v>
      </c>
      <c r="AC924">
        <f t="shared" si="412"/>
        <v>1</v>
      </c>
      <c r="AD924">
        <f t="shared" si="413"/>
        <v>1</v>
      </c>
      <c r="AE924" t="str">
        <f t="shared" si="414"/>
        <v/>
      </c>
      <c r="AG924">
        <f t="shared" si="415"/>
        <v>0</v>
      </c>
      <c r="AH924" t="str">
        <f t="shared" si="416"/>
        <v/>
      </c>
      <c r="AI924" t="str">
        <f t="shared" si="417"/>
        <v/>
      </c>
      <c r="AJ924" t="str">
        <f t="shared" si="418"/>
        <v/>
      </c>
      <c r="AK924" t="str">
        <f t="shared" si="419"/>
        <v/>
      </c>
      <c r="AL924" t="str">
        <f>IF($A924="","",INDEX(games!$J:$J,ROW())&amp;"")</f>
        <v>https://store.steampowered.com/app/1016790/West_of_Dead/</v>
      </c>
    </row>
    <row r="925" spans="1:38" x14ac:dyDescent="0.25">
      <c r="A925" t="str">
        <f>IF(TRIM(INDEX(games!$A:$A,ROW()))="","",TRIM(INDEX(games!$A:$A,ROW())))</f>
        <v>Whisker Squadron: Survivor</v>
      </c>
      <c r="B925">
        <f>IF(OR($A925="",INDEX(games!$B:$B,ROW())=""),"",INDEX(games!$B:$B,ROW()))</f>
        <v>2025</v>
      </c>
      <c r="C925" t="str">
        <f>IF(OR($A925="",INDEX(games!$C:$C,ROW())=""),"",INDEX(games!$C:$C,ROW()))</f>
        <v>Action</v>
      </c>
      <c r="D925">
        <f t="shared" si="392"/>
        <v>1</v>
      </c>
      <c r="E925">
        <f t="shared" si="393"/>
        <v>1</v>
      </c>
      <c r="F925">
        <f t="shared" si="394"/>
        <v>7</v>
      </c>
      <c r="G925">
        <f t="shared" si="395"/>
        <v>2025</v>
      </c>
      <c r="H925">
        <f t="shared" si="396"/>
        <v>1.161</v>
      </c>
      <c r="I925" t="e">
        <f t="shared" si="397"/>
        <v>#N/A</v>
      </c>
      <c r="J925" t="e">
        <f t="shared" si="398"/>
        <v>#N/A</v>
      </c>
      <c r="K925" t="e">
        <f t="shared" si="399"/>
        <v>#N/A</v>
      </c>
      <c r="L925" t="e">
        <f t="shared" si="400"/>
        <v>#N/A</v>
      </c>
      <c r="M925" t="e">
        <f t="shared" si="401"/>
        <v>#N/A</v>
      </c>
      <c r="N925" t="e">
        <f t="shared" si="402"/>
        <v>#N/A</v>
      </c>
      <c r="O925">
        <f t="shared" si="403"/>
        <v>1.0009250000000001</v>
      </c>
      <c r="P925" t="str">
        <f>IF(OR($A925="",INDEX(games!$H:$H,ROW())=""),"",INDEX(games!$H:$H,ROW()))</f>
        <v/>
      </c>
      <c r="Q925" t="str">
        <f t="shared" si="404"/>
        <v/>
      </c>
      <c r="T925">
        <f t="shared" si="405"/>
        <v>1995</v>
      </c>
      <c r="U925">
        <f t="shared" si="406"/>
        <v>2014</v>
      </c>
      <c r="V925">
        <f t="shared" si="407"/>
        <v>19</v>
      </c>
      <c r="W925" t="str">
        <f>IF(TRIM(INDEX(connections!$A:$A,ROW()))="","",TRIM(INDEX(connections!$A:$A,ROW())))</f>
        <v>Mystery Dungeon 2: Shiren the Wanderer</v>
      </c>
      <c r="X925" t="str">
        <f>IF($W925="","",TRIM(INDEX(connections!$B:$B,ROW())))</f>
        <v>One Way Heroics</v>
      </c>
      <c r="Y925">
        <f t="shared" si="408"/>
        <v>521</v>
      </c>
      <c r="Z925">
        <f t="shared" si="409"/>
        <v>565</v>
      </c>
      <c r="AA925" t="str">
        <f t="shared" si="410"/>
        <v>Yes</v>
      </c>
      <c r="AB925" t="str">
        <f t="shared" si="411"/>
        <v>Yes</v>
      </c>
      <c r="AC925">
        <f t="shared" si="412"/>
        <v>1</v>
      </c>
      <c r="AD925">
        <f t="shared" si="413"/>
        <v>0</v>
      </c>
      <c r="AE925" t="str">
        <f t="shared" si="414"/>
        <v/>
      </c>
      <c r="AG925">
        <f t="shared" si="415"/>
        <v>1</v>
      </c>
      <c r="AH925" t="str">
        <f t="shared" si="416"/>
        <v/>
      </c>
      <c r="AI925" t="str">
        <f t="shared" si="417"/>
        <v/>
      </c>
      <c r="AJ925" t="str">
        <f t="shared" si="418"/>
        <v/>
      </c>
      <c r="AK925">
        <f t="shared" si="419"/>
        <v>1.0009250000000001</v>
      </c>
      <c r="AL925" t="str">
        <f>IF($A925="","",INDEX(games!$J:$J,ROW())&amp;"")</f>
        <v/>
      </c>
    </row>
    <row r="926" spans="1:38" x14ac:dyDescent="0.25">
      <c r="A926" t="str">
        <f>IF(TRIM(INDEX(games!$A:$A,ROW()))="","",TRIM(INDEX(games!$A:$A,ROW())))</f>
        <v>White Knuckle</v>
      </c>
      <c r="B926">
        <f>IF(OR($A926="",INDEX(games!$B:$B,ROW())=""),"",INDEX(games!$B:$B,ROW()))</f>
        <v>2025</v>
      </c>
      <c r="C926" t="str">
        <f>IF(OR($A926="",INDEX(games!$C:$C,ROW())=""),"",INDEX(games!$C:$C,ROW()))</f>
        <v>Action</v>
      </c>
      <c r="D926">
        <f t="shared" si="392"/>
        <v>0</v>
      </c>
      <c r="E926">
        <f t="shared" si="393"/>
        <v>1</v>
      </c>
      <c r="F926">
        <f t="shared" si="394"/>
        <v>8</v>
      </c>
      <c r="G926">
        <f t="shared" si="395"/>
        <v>2025</v>
      </c>
      <c r="H926">
        <f t="shared" si="396"/>
        <v>1.1839999999999999</v>
      </c>
      <c r="I926" t="e">
        <f t="shared" si="397"/>
        <v>#N/A</v>
      </c>
      <c r="J926" t="e">
        <f t="shared" si="398"/>
        <v>#N/A</v>
      </c>
      <c r="K926" t="e">
        <f t="shared" si="399"/>
        <v>#N/A</v>
      </c>
      <c r="L926" t="e">
        <f t="shared" si="400"/>
        <v>#N/A</v>
      </c>
      <c r="M926" t="e">
        <f t="shared" si="401"/>
        <v>#N/A</v>
      </c>
      <c r="N926" t="e">
        <f t="shared" si="402"/>
        <v>#N/A</v>
      </c>
      <c r="O926">
        <f t="shared" si="403"/>
        <v>9.2599999999999996E-4</v>
      </c>
      <c r="P926" t="str">
        <f>IF(OR($A926="",INDEX(games!$H:$H,ROW())=""),"",INDEX(games!$H:$H,ROW()))</f>
        <v/>
      </c>
      <c r="Q926" t="str">
        <f t="shared" si="404"/>
        <v/>
      </c>
      <c r="T926">
        <f t="shared" si="405"/>
        <v>1993</v>
      </c>
      <c r="U926">
        <f t="shared" si="406"/>
        <v>2014</v>
      </c>
      <c r="V926">
        <f t="shared" si="407"/>
        <v>21</v>
      </c>
      <c r="W926" t="str">
        <f>IF(TRIM(INDEX(connections!$A:$A,ROW()))="","",TRIM(INDEX(connections!$A:$A,ROW())))</f>
        <v>Torneko's Great Adventure: Mystery Dungeon</v>
      </c>
      <c r="X926" t="str">
        <f>IF($W926="","",TRIM(INDEX(connections!$B:$B,ROW())))</f>
        <v>One Way Heroics</v>
      </c>
      <c r="Y926">
        <f t="shared" si="408"/>
        <v>863</v>
      </c>
      <c r="Z926">
        <f t="shared" si="409"/>
        <v>565</v>
      </c>
      <c r="AA926" t="str">
        <f t="shared" si="410"/>
        <v>Yes</v>
      </c>
      <c r="AB926" t="str">
        <f t="shared" si="411"/>
        <v>Yes</v>
      </c>
      <c r="AC926">
        <f t="shared" si="412"/>
        <v>1</v>
      </c>
      <c r="AD926">
        <f t="shared" si="413"/>
        <v>0</v>
      </c>
      <c r="AE926" t="str">
        <f t="shared" si="414"/>
        <v/>
      </c>
      <c r="AG926">
        <f t="shared" si="415"/>
        <v>0</v>
      </c>
      <c r="AH926" t="str">
        <f t="shared" si="416"/>
        <v/>
      </c>
      <c r="AI926" t="str">
        <f t="shared" si="417"/>
        <v/>
      </c>
      <c r="AJ926" t="str">
        <f t="shared" si="418"/>
        <v/>
      </c>
      <c r="AK926" t="str">
        <f t="shared" si="419"/>
        <v/>
      </c>
      <c r="AL926" t="str">
        <f>IF($A926="","",INDEX(games!$J:$J,ROW())&amp;"")</f>
        <v/>
      </c>
    </row>
    <row r="927" spans="1:38" x14ac:dyDescent="0.25">
      <c r="A927" t="str">
        <f>IF(TRIM(INDEX(games!$A:$A,ROW()))="","",TRIM(INDEX(games!$A:$A,ROW())))</f>
        <v>Wild Bastards</v>
      </c>
      <c r="B927">
        <f>IF(OR($A927="",INDEX(games!$B:$B,ROW())=""),"",INDEX(games!$B:$B,ROW()))</f>
        <v>2024</v>
      </c>
      <c r="C927" t="str">
        <f>IF(OR($A927="",INDEX(games!$C:$C,ROW())=""),"",INDEX(games!$C:$C,ROW()))</f>
        <v>Action</v>
      </c>
      <c r="D927">
        <f t="shared" si="392"/>
        <v>1</v>
      </c>
      <c r="E927">
        <f t="shared" si="393"/>
        <v>1</v>
      </c>
      <c r="F927">
        <f t="shared" si="394"/>
        <v>9</v>
      </c>
      <c r="G927">
        <f t="shared" si="395"/>
        <v>2024</v>
      </c>
      <c r="H927">
        <f t="shared" si="396"/>
        <v>1.2070000000000001</v>
      </c>
      <c r="I927" t="e">
        <f t="shared" si="397"/>
        <v>#N/A</v>
      </c>
      <c r="J927" t="e">
        <f t="shared" si="398"/>
        <v>#N/A</v>
      </c>
      <c r="K927" t="e">
        <f t="shared" si="399"/>
        <v>#N/A</v>
      </c>
      <c r="L927" t="e">
        <f t="shared" si="400"/>
        <v>#N/A</v>
      </c>
      <c r="M927" t="e">
        <f t="shared" si="401"/>
        <v>#N/A</v>
      </c>
      <c r="N927" t="e">
        <f t="shared" si="402"/>
        <v>#N/A</v>
      </c>
      <c r="O927">
        <f t="shared" si="403"/>
        <v>1.0009269999999999</v>
      </c>
      <c r="P927" t="str">
        <f>IF(OR($A927="",INDEX(games!$H:$H,ROW())=""),"",INDEX(games!$H:$H,ROW()))</f>
        <v/>
      </c>
      <c r="Q927" t="str">
        <f t="shared" si="404"/>
        <v/>
      </c>
      <c r="T927">
        <f t="shared" si="405"/>
        <v>2012</v>
      </c>
      <c r="U927">
        <f t="shared" si="406"/>
        <v>2019</v>
      </c>
      <c r="V927">
        <f t="shared" si="407"/>
        <v>7</v>
      </c>
      <c r="W927" t="str">
        <f>IF(TRIM(INDEX(connections!$A:$A,ROW()))="","",TRIM(INDEX(connections!$A:$A,ROW())))</f>
        <v>Pixel Dungeon</v>
      </c>
      <c r="X927" t="str">
        <f>IF($W927="","",TRIM(INDEX(connections!$B:$B,ROW())))</f>
        <v>OneBit Adventure</v>
      </c>
      <c r="Y927">
        <f t="shared" si="408"/>
        <v>592</v>
      </c>
      <c r="Z927">
        <f t="shared" si="409"/>
        <v>566</v>
      </c>
      <c r="AA927" t="str">
        <f t="shared" si="410"/>
        <v>Yes</v>
      </c>
      <c r="AB927" t="str">
        <f t="shared" si="411"/>
        <v>Yes</v>
      </c>
      <c r="AC927">
        <f t="shared" si="412"/>
        <v>1</v>
      </c>
      <c r="AD927">
        <f t="shared" si="413"/>
        <v>0</v>
      </c>
      <c r="AE927" t="str">
        <f t="shared" si="414"/>
        <v/>
      </c>
      <c r="AG927">
        <f t="shared" si="415"/>
        <v>1</v>
      </c>
      <c r="AH927" t="str">
        <f t="shared" si="416"/>
        <v/>
      </c>
      <c r="AI927" t="str">
        <f t="shared" si="417"/>
        <v/>
      </c>
      <c r="AJ927" t="str">
        <f t="shared" si="418"/>
        <v/>
      </c>
      <c r="AK927">
        <f t="shared" si="419"/>
        <v>1.0009269999999999</v>
      </c>
      <c r="AL927" t="str">
        <f>IF($A927="","",INDEX(games!$J:$J,ROW())&amp;"")</f>
        <v/>
      </c>
    </row>
    <row r="928" spans="1:38" x14ac:dyDescent="0.25">
      <c r="A928" t="str">
        <f>IF(TRIM(INDEX(games!$A:$A,ROW()))="","",TRIM(INDEX(games!$A:$A,ROW())))</f>
        <v>Wildermyth</v>
      </c>
      <c r="B928">
        <f>IF(OR($A928="",INDEX(games!$B:$B,ROW())=""),"",INDEX(games!$B:$B,ROW()))</f>
        <v>2019</v>
      </c>
      <c r="C928" t="str">
        <f>IF(OR($A928="",INDEX(games!$C:$C,ROW())=""),"",INDEX(games!$C:$C,ROW()))</f>
        <v>Strategy</v>
      </c>
      <c r="D928">
        <f t="shared" si="392"/>
        <v>0</v>
      </c>
      <c r="E928">
        <f t="shared" si="393"/>
        <v>2</v>
      </c>
      <c r="F928">
        <f t="shared" si="394"/>
        <v>10</v>
      </c>
      <c r="G928" t="e">
        <f t="shared" si="395"/>
        <v>#N/A</v>
      </c>
      <c r="H928" t="e">
        <f t="shared" si="396"/>
        <v>#N/A</v>
      </c>
      <c r="I928">
        <f t="shared" si="397"/>
        <v>2019</v>
      </c>
      <c r="J928">
        <f t="shared" si="398"/>
        <v>2.23</v>
      </c>
      <c r="K928" t="e">
        <f t="shared" si="399"/>
        <v>#N/A</v>
      </c>
      <c r="L928" t="e">
        <f t="shared" si="400"/>
        <v>#N/A</v>
      </c>
      <c r="M928" t="e">
        <f t="shared" si="401"/>
        <v>#N/A</v>
      </c>
      <c r="N928" t="e">
        <f t="shared" si="402"/>
        <v>#N/A</v>
      </c>
      <c r="O928">
        <f t="shared" si="403"/>
        <v>9.2800000000000001E-4</v>
      </c>
      <c r="P928" t="str">
        <f>IF(OR($A928="",INDEX(games!$H:$H,ROW())=""),"",INDEX(games!$H:$H,ROW()))</f>
        <v/>
      </c>
      <c r="Q928" t="str">
        <f t="shared" si="404"/>
        <v/>
      </c>
      <c r="T928">
        <f t="shared" si="405"/>
        <v>2015</v>
      </c>
      <c r="U928">
        <f t="shared" si="406"/>
        <v>2026</v>
      </c>
      <c r="V928">
        <f t="shared" si="407"/>
        <v>11</v>
      </c>
      <c r="W928" t="str">
        <f>IF(TRIM(INDEX(connections!$A:$A,ROW()))="","",TRIM(INDEX(connections!$A:$A,ROW())))</f>
        <v>868-Hack</v>
      </c>
      <c r="X928" t="str">
        <f>IF($W928="","",TRIM(INDEX(connections!$B:$B,ROW())))</f>
        <v>Order Automatica</v>
      </c>
      <c r="Y928">
        <f t="shared" si="408"/>
        <v>9</v>
      </c>
      <c r="Z928">
        <f t="shared" si="409"/>
        <v>568</v>
      </c>
      <c r="AA928" t="str">
        <f t="shared" si="410"/>
        <v>Yes</v>
      </c>
      <c r="AB928" t="str">
        <f t="shared" si="411"/>
        <v/>
      </c>
      <c r="AC928" t="str">
        <f t="shared" si="412"/>
        <v/>
      </c>
      <c r="AD928">
        <f t="shared" si="413"/>
        <v>1</v>
      </c>
      <c r="AE928" t="str">
        <f t="shared" si="414"/>
        <v/>
      </c>
      <c r="AG928">
        <f t="shared" si="415"/>
        <v>0</v>
      </c>
      <c r="AH928" t="str">
        <f t="shared" si="416"/>
        <v/>
      </c>
      <c r="AI928" t="str">
        <f t="shared" si="417"/>
        <v/>
      </c>
      <c r="AJ928" t="str">
        <f t="shared" si="418"/>
        <v/>
      </c>
      <c r="AK928" t="str">
        <f t="shared" si="419"/>
        <v/>
      </c>
      <c r="AL928" t="str">
        <f>IF($A928="","",INDEX(games!$J:$J,ROW())&amp;"")</f>
        <v/>
      </c>
    </row>
    <row r="929" spans="1:38" x14ac:dyDescent="0.25">
      <c r="A929" t="str">
        <f>IF(TRIM(INDEX(games!$A:$A,ROW()))="","",TRIM(INDEX(games!$A:$A,ROW())))</f>
        <v>Wildfrost</v>
      </c>
      <c r="B929">
        <f>IF(OR($A929="",INDEX(games!$B:$B,ROW())=""),"",INDEX(games!$B:$B,ROW()))</f>
        <v>2023</v>
      </c>
      <c r="C929" t="str">
        <f>IF(OR($A929="",INDEX(games!$C:$C,ROW())=""),"",INDEX(games!$C:$C,ROW()))</f>
        <v>Deckbuilder</v>
      </c>
      <c r="D929">
        <f t="shared" si="392"/>
        <v>8</v>
      </c>
      <c r="E929">
        <f t="shared" si="393"/>
        <v>3</v>
      </c>
      <c r="F929">
        <f t="shared" si="394"/>
        <v>11</v>
      </c>
      <c r="G929" t="e">
        <f t="shared" si="395"/>
        <v>#N/A</v>
      </c>
      <c r="H929" t="e">
        <f t="shared" si="396"/>
        <v>#N/A</v>
      </c>
      <c r="I929" t="e">
        <f t="shared" si="397"/>
        <v>#N/A</v>
      </c>
      <c r="J929" t="e">
        <f t="shared" si="398"/>
        <v>#N/A</v>
      </c>
      <c r="K929">
        <f t="shared" si="399"/>
        <v>2023</v>
      </c>
      <c r="L929">
        <f t="shared" si="400"/>
        <v>3.2530000000000001</v>
      </c>
      <c r="M929" t="e">
        <f t="shared" si="401"/>
        <v>#N/A</v>
      </c>
      <c r="N929" t="e">
        <f t="shared" si="402"/>
        <v>#N/A</v>
      </c>
      <c r="O929">
        <f t="shared" si="403"/>
        <v>8.0009289999999993</v>
      </c>
      <c r="P929" t="str">
        <f>IF(OR($A929="",INDEX(games!$H:$H,ROW())=""),"",INDEX(games!$H:$H,ROW()))</f>
        <v>Yes</v>
      </c>
      <c r="Q929">
        <f t="shared" si="404"/>
        <v>8.0009289999999993</v>
      </c>
      <c r="T929">
        <f t="shared" si="405"/>
        <v>2017</v>
      </c>
      <c r="U929">
        <f t="shared" si="406"/>
        <v>2026</v>
      </c>
      <c r="V929">
        <f t="shared" si="407"/>
        <v>9</v>
      </c>
      <c r="W929" t="str">
        <f>IF(TRIM(INDEX(connections!$A:$A,ROW()))="","",TRIM(INDEX(connections!$A:$A,ROW())))</f>
        <v>Loot Rascals</v>
      </c>
      <c r="X929" t="str">
        <f>IF($W929="","",TRIM(INDEX(connections!$B:$B,ROW())))</f>
        <v>Order Automatica</v>
      </c>
      <c r="Y929">
        <f t="shared" si="408"/>
        <v>449</v>
      </c>
      <c r="Z929">
        <f t="shared" si="409"/>
        <v>568</v>
      </c>
      <c r="AA929" t="str">
        <f t="shared" si="410"/>
        <v/>
      </c>
      <c r="AB929" t="str">
        <f t="shared" si="411"/>
        <v/>
      </c>
      <c r="AC929" t="str">
        <f t="shared" si="412"/>
        <v/>
      </c>
      <c r="AD929">
        <f t="shared" si="413"/>
        <v>1</v>
      </c>
      <c r="AE929" t="str">
        <f t="shared" si="414"/>
        <v/>
      </c>
      <c r="AG929">
        <f t="shared" si="415"/>
        <v>7</v>
      </c>
      <c r="AH929" t="str">
        <f t="shared" si="416"/>
        <v>Yes</v>
      </c>
      <c r="AI929">
        <f t="shared" si="417"/>
        <v>7</v>
      </c>
      <c r="AJ929">
        <f t="shared" si="418"/>
        <v>7.0009290000000002</v>
      </c>
      <c r="AK929" t="str">
        <f t="shared" si="419"/>
        <v/>
      </c>
      <c r="AL929" t="str">
        <f>IF($A929="","",INDEX(games!$J:$J,ROW())&amp;"")</f>
        <v>https://store.steampowered.com/app/1811990/Wildfrost/</v>
      </c>
    </row>
    <row r="930" spans="1:38" x14ac:dyDescent="0.25">
      <c r="A930" t="str">
        <f>IF(TRIM(INDEX(games!$A:$A,ROW()))="","",TRIM(INDEX(games!$A:$A,ROW())))</f>
        <v>Windblown</v>
      </c>
      <c r="B930">
        <f>IF(OR($A930="",INDEX(games!$B:$B,ROW())=""),"",INDEX(games!$B:$B,ROW()))</f>
        <v>2024</v>
      </c>
      <c r="C930" t="str">
        <f>IF(OR($A930="",INDEX(games!$C:$C,ROW())=""),"",INDEX(games!$C:$C,ROW()))</f>
        <v>Action</v>
      </c>
      <c r="D930">
        <f t="shared" si="392"/>
        <v>1</v>
      </c>
      <c r="E930">
        <f t="shared" si="393"/>
        <v>1</v>
      </c>
      <c r="F930">
        <f t="shared" si="394"/>
        <v>12</v>
      </c>
      <c r="G930">
        <f t="shared" si="395"/>
        <v>2024</v>
      </c>
      <c r="H930">
        <f t="shared" si="396"/>
        <v>1.276</v>
      </c>
      <c r="I930" t="e">
        <f t="shared" si="397"/>
        <v>#N/A</v>
      </c>
      <c r="J930" t="e">
        <f t="shared" si="398"/>
        <v>#N/A</v>
      </c>
      <c r="K930" t="e">
        <f t="shared" si="399"/>
        <v>#N/A</v>
      </c>
      <c r="L930" t="e">
        <f t="shared" si="400"/>
        <v>#N/A</v>
      </c>
      <c r="M930" t="e">
        <f t="shared" si="401"/>
        <v>#N/A</v>
      </c>
      <c r="N930" t="e">
        <f t="shared" si="402"/>
        <v>#N/A</v>
      </c>
      <c r="O930">
        <f t="shared" si="403"/>
        <v>1.0009300000000001</v>
      </c>
      <c r="P930" t="str">
        <f>IF(OR($A930="",INDEX(games!$H:$H,ROW())=""),"",INDEX(games!$H:$H,ROW()))</f>
        <v/>
      </c>
      <c r="Q930" t="str">
        <f t="shared" si="404"/>
        <v/>
      </c>
      <c r="T930">
        <f t="shared" si="405"/>
        <v>2022</v>
      </c>
      <c r="U930">
        <f t="shared" si="406"/>
        <v>2026</v>
      </c>
      <c r="V930">
        <f t="shared" si="407"/>
        <v>4</v>
      </c>
      <c r="W930" t="str">
        <f>IF(TRIM(INDEX(connections!$A:$A,ROW()))="","",TRIM(INDEX(connections!$A:$A,ROW())))</f>
        <v>Shotgun King: The Final Checkmate</v>
      </c>
      <c r="X930" t="str">
        <f>IF($W930="","",TRIM(INDEX(connections!$B:$B,ROW())))</f>
        <v>Order Automatica</v>
      </c>
      <c r="Y930">
        <f t="shared" si="408"/>
        <v>724</v>
      </c>
      <c r="Z930">
        <f t="shared" si="409"/>
        <v>568</v>
      </c>
      <c r="AA930" t="str">
        <f t="shared" si="410"/>
        <v>Yes</v>
      </c>
      <c r="AB930" t="str">
        <f t="shared" si="411"/>
        <v/>
      </c>
      <c r="AC930" t="str">
        <f t="shared" si="412"/>
        <v/>
      </c>
      <c r="AD930">
        <f t="shared" si="413"/>
        <v>1</v>
      </c>
      <c r="AE930" t="str">
        <f t="shared" si="414"/>
        <v/>
      </c>
      <c r="AG930">
        <f t="shared" si="415"/>
        <v>1</v>
      </c>
      <c r="AH930" t="str">
        <f t="shared" si="416"/>
        <v/>
      </c>
      <c r="AI930" t="str">
        <f t="shared" si="417"/>
        <v/>
      </c>
      <c r="AJ930" t="str">
        <f t="shared" si="418"/>
        <v/>
      </c>
      <c r="AK930">
        <f t="shared" si="419"/>
        <v>1.0009300000000001</v>
      </c>
      <c r="AL930" t="str">
        <f>IF($A930="","",INDEX(games!$J:$J,ROW())&amp;"")</f>
        <v/>
      </c>
    </row>
    <row r="931" spans="1:38" x14ac:dyDescent="0.25">
      <c r="A931" t="str">
        <f>IF(TRIM(INDEX(games!$A:$A,ROW()))="","",TRIM(INDEX(games!$A:$A,ROW())))</f>
        <v>Winnie's Hole</v>
      </c>
      <c r="B931">
        <f>IF(OR($A931="",INDEX(games!$B:$B,ROW())=""),"",INDEX(games!$B:$B,ROW()))</f>
        <v>2026</v>
      </c>
      <c r="C931" t="str">
        <f>IF(OR($A931="",INDEX(games!$C:$C,ROW())=""),"",INDEX(games!$C:$C,ROW()))</f>
        <v>Deckbuilder</v>
      </c>
      <c r="D931">
        <f t="shared" si="392"/>
        <v>4</v>
      </c>
      <c r="E931">
        <f t="shared" si="393"/>
        <v>3</v>
      </c>
      <c r="F931">
        <f t="shared" si="394"/>
        <v>13</v>
      </c>
      <c r="G931" t="e">
        <f t="shared" si="395"/>
        <v>#N/A</v>
      </c>
      <c r="H931" t="e">
        <f t="shared" si="396"/>
        <v>#N/A</v>
      </c>
      <c r="I931" t="e">
        <f t="shared" si="397"/>
        <v>#N/A</v>
      </c>
      <c r="J931" t="e">
        <f t="shared" si="398"/>
        <v>#N/A</v>
      </c>
      <c r="K931">
        <f t="shared" si="399"/>
        <v>2026</v>
      </c>
      <c r="L931">
        <f t="shared" si="400"/>
        <v>3.2989999999999999</v>
      </c>
      <c r="M931" t="e">
        <f t="shared" si="401"/>
        <v>#N/A</v>
      </c>
      <c r="N931" t="e">
        <f t="shared" si="402"/>
        <v>#N/A</v>
      </c>
      <c r="O931">
        <f t="shared" si="403"/>
        <v>4.0009309999999996</v>
      </c>
      <c r="P931" t="str">
        <f>IF(OR($A931="",INDEX(games!$H:$H,ROW())=""),"",INDEX(games!$H:$H,ROW()))</f>
        <v/>
      </c>
      <c r="Q931" t="str">
        <f t="shared" si="404"/>
        <v/>
      </c>
      <c r="T931">
        <f t="shared" si="405"/>
        <v>2018</v>
      </c>
      <c r="U931">
        <f t="shared" si="406"/>
        <v>2026</v>
      </c>
      <c r="V931">
        <f t="shared" si="407"/>
        <v>8</v>
      </c>
      <c r="W931" t="str">
        <f>IF(TRIM(INDEX(connections!$A:$A,ROW()))="","",TRIM(INDEX(connections!$A:$A,ROW())))</f>
        <v>Slice &amp; Dice</v>
      </c>
      <c r="X931" t="str">
        <f>IF($W931="","",TRIM(INDEX(connections!$B:$B,ROW())))</f>
        <v>Order Automatica</v>
      </c>
      <c r="Y931">
        <f t="shared" si="408"/>
        <v>738</v>
      </c>
      <c r="Z931">
        <f t="shared" si="409"/>
        <v>568</v>
      </c>
      <c r="AA931" t="str">
        <f t="shared" si="410"/>
        <v>Yes</v>
      </c>
      <c r="AB931" t="str">
        <f t="shared" si="411"/>
        <v/>
      </c>
      <c r="AC931" t="str">
        <f t="shared" si="412"/>
        <v/>
      </c>
      <c r="AD931">
        <f t="shared" si="413"/>
        <v>1</v>
      </c>
      <c r="AE931" t="str">
        <f t="shared" si="414"/>
        <v/>
      </c>
      <c r="AG931">
        <f t="shared" si="415"/>
        <v>4</v>
      </c>
      <c r="AH931" t="str">
        <f t="shared" si="416"/>
        <v/>
      </c>
      <c r="AI931" t="str">
        <f t="shared" si="417"/>
        <v/>
      </c>
      <c r="AJ931" t="str">
        <f t="shared" si="418"/>
        <v/>
      </c>
      <c r="AK931">
        <f t="shared" si="419"/>
        <v>4.0009309999999996</v>
      </c>
      <c r="AL931" t="str">
        <f>IF($A931="","",INDEX(games!$J:$J,ROW())&amp;"")</f>
        <v/>
      </c>
    </row>
    <row r="932" spans="1:38" x14ac:dyDescent="0.25">
      <c r="A932" t="str">
        <f>IF(TRIM(INDEX(games!$A:$A,ROW()))="","",TRIM(INDEX(games!$A:$A,ROW())))</f>
        <v>Wireworks</v>
      </c>
      <c r="B932">
        <f>IF(OR($A932="",INDEX(games!$B:$B,ROW())=""),"",INDEX(games!$B:$B,ROW()))</f>
        <v>2026</v>
      </c>
      <c r="C932" t="str">
        <f>IF(OR($A932="",INDEX(games!$C:$C,ROW())=""),"",INDEX(games!$C:$C,ROW()))</f>
        <v>Strategy</v>
      </c>
      <c r="D932">
        <f t="shared" si="392"/>
        <v>0</v>
      </c>
      <c r="E932">
        <f t="shared" si="393"/>
        <v>2</v>
      </c>
      <c r="F932">
        <f t="shared" si="394"/>
        <v>14</v>
      </c>
      <c r="G932" t="e">
        <f t="shared" si="395"/>
        <v>#N/A</v>
      </c>
      <c r="H932" t="e">
        <f t="shared" si="396"/>
        <v>#N/A</v>
      </c>
      <c r="I932">
        <f t="shared" si="397"/>
        <v>2026</v>
      </c>
      <c r="J932">
        <f t="shared" si="398"/>
        <v>2.3220000000000001</v>
      </c>
      <c r="K932" t="e">
        <f t="shared" si="399"/>
        <v>#N/A</v>
      </c>
      <c r="L932" t="e">
        <f t="shared" si="400"/>
        <v>#N/A</v>
      </c>
      <c r="M932" t="e">
        <f t="shared" si="401"/>
        <v>#N/A</v>
      </c>
      <c r="N932" t="e">
        <f t="shared" si="402"/>
        <v>#N/A</v>
      </c>
      <c r="O932">
        <f t="shared" si="403"/>
        <v>9.3199999999999999E-4</v>
      </c>
      <c r="P932" t="str">
        <f>IF(OR($A932="",INDEX(games!$H:$H,ROW())=""),"",INDEX(games!$H:$H,ROW()))</f>
        <v/>
      </c>
      <c r="Q932" t="str">
        <f t="shared" si="404"/>
        <v/>
      </c>
      <c r="T932">
        <f t="shared" si="405"/>
        <v>2021</v>
      </c>
      <c r="U932">
        <f t="shared" si="406"/>
        <v>2026</v>
      </c>
      <c r="V932">
        <f t="shared" si="407"/>
        <v>5</v>
      </c>
      <c r="W932" t="str">
        <f>IF(TRIM(INDEX(connections!$A:$A,ROW()))="","",TRIM(INDEX(connections!$A:$A,ROW())))</f>
        <v>Super Auto Pets</v>
      </c>
      <c r="X932" t="str">
        <f>IF($W932="","",TRIM(INDEX(connections!$B:$B,ROW())))</f>
        <v>Order Automatica</v>
      </c>
      <c r="Y932">
        <f t="shared" si="408"/>
        <v>790</v>
      </c>
      <c r="Z932">
        <f t="shared" si="409"/>
        <v>568</v>
      </c>
      <c r="AA932" t="str">
        <f t="shared" si="410"/>
        <v>Yes</v>
      </c>
      <c r="AB932" t="str">
        <f t="shared" si="411"/>
        <v/>
      </c>
      <c r="AC932" t="str">
        <f t="shared" si="412"/>
        <v/>
      </c>
      <c r="AD932">
        <f t="shared" si="413"/>
        <v>1</v>
      </c>
      <c r="AE932" t="str">
        <f t="shared" si="414"/>
        <v/>
      </c>
      <c r="AG932">
        <f t="shared" si="415"/>
        <v>0</v>
      </c>
      <c r="AH932" t="str">
        <f t="shared" si="416"/>
        <v/>
      </c>
      <c r="AI932" t="str">
        <f t="shared" si="417"/>
        <v/>
      </c>
      <c r="AJ932" t="str">
        <f t="shared" si="418"/>
        <v/>
      </c>
      <c r="AK932" t="str">
        <f t="shared" si="419"/>
        <v/>
      </c>
      <c r="AL932" t="str">
        <f>IF($A932="","",INDEX(games!$J:$J,ROW())&amp;"")</f>
        <v>https://store.steampowered.com/app/4206270/Wireworks/</v>
      </c>
    </row>
    <row r="933" spans="1:38" x14ac:dyDescent="0.25">
      <c r="A933" t="str">
        <f>IF(TRIM(INDEX(games!$A:$A,ROW()))="","",TRIM(INDEX(games!$A:$A,ROW())))</f>
        <v>Witchfire</v>
      </c>
      <c r="B933">
        <f>IF(OR($A933="",INDEX(games!$B:$B,ROW())=""),"",INDEX(games!$B:$B,ROW()))</f>
        <v>2023</v>
      </c>
      <c r="C933" t="str">
        <f>IF(OR($A933="",INDEX(games!$C:$C,ROW())=""),"",INDEX(games!$C:$C,ROW()))</f>
        <v>Action</v>
      </c>
      <c r="D933">
        <f t="shared" si="392"/>
        <v>3</v>
      </c>
      <c r="E933">
        <f t="shared" si="393"/>
        <v>1</v>
      </c>
      <c r="F933">
        <f t="shared" si="394"/>
        <v>15</v>
      </c>
      <c r="G933">
        <f t="shared" si="395"/>
        <v>2023</v>
      </c>
      <c r="H933">
        <f t="shared" si="396"/>
        <v>1.345</v>
      </c>
      <c r="I933" t="e">
        <f t="shared" si="397"/>
        <v>#N/A</v>
      </c>
      <c r="J933" t="e">
        <f t="shared" si="398"/>
        <v>#N/A</v>
      </c>
      <c r="K933" t="e">
        <f t="shared" si="399"/>
        <v>#N/A</v>
      </c>
      <c r="L933" t="e">
        <f t="shared" si="400"/>
        <v>#N/A</v>
      </c>
      <c r="M933" t="e">
        <f t="shared" si="401"/>
        <v>#N/A</v>
      </c>
      <c r="N933" t="e">
        <f t="shared" si="402"/>
        <v>#N/A</v>
      </c>
      <c r="O933">
        <f t="shared" si="403"/>
        <v>3.0009329999999999</v>
      </c>
      <c r="P933" t="str">
        <f>IF(OR($A933="",INDEX(games!$H:$H,ROW())=""),"",INDEX(games!$H:$H,ROW()))</f>
        <v/>
      </c>
      <c r="Q933" t="str">
        <f t="shared" si="404"/>
        <v/>
      </c>
      <c r="T933">
        <f t="shared" si="405"/>
        <v>1996</v>
      </c>
      <c r="U933">
        <f t="shared" si="406"/>
        <v>2014</v>
      </c>
      <c r="V933">
        <f t="shared" si="407"/>
        <v>18</v>
      </c>
      <c r="W933" t="str">
        <f>IF(TRIM(INDEX(connections!$A:$A,ROW()))="","",TRIM(INDEX(connections!$A:$A,ROW())))</f>
        <v>Diablo</v>
      </c>
      <c r="X933" t="str">
        <f>IF($W933="","",TRIM(INDEX(connections!$B:$B,ROW())))</f>
        <v>Our Darker Purpose</v>
      </c>
      <c r="Y933">
        <f t="shared" si="408"/>
        <v>217</v>
      </c>
      <c r="Z933">
        <f t="shared" si="409"/>
        <v>570</v>
      </c>
      <c r="AA933" t="str">
        <f t="shared" si="410"/>
        <v>Yes</v>
      </c>
      <c r="AB933" t="str">
        <f t="shared" si="411"/>
        <v/>
      </c>
      <c r="AC933" t="str">
        <f t="shared" si="412"/>
        <v/>
      </c>
      <c r="AD933">
        <f t="shared" si="413"/>
        <v>0</v>
      </c>
      <c r="AE933" t="str">
        <f t="shared" si="414"/>
        <v/>
      </c>
      <c r="AG933">
        <f t="shared" si="415"/>
        <v>1</v>
      </c>
      <c r="AH933" t="str">
        <f t="shared" si="416"/>
        <v/>
      </c>
      <c r="AI933" t="str">
        <f t="shared" si="417"/>
        <v/>
      </c>
      <c r="AJ933" t="str">
        <f t="shared" si="418"/>
        <v/>
      </c>
      <c r="AK933">
        <f t="shared" si="419"/>
        <v>1.0009330000000001</v>
      </c>
      <c r="AL933" t="str">
        <f>IF($A933="","",INDEX(games!$J:$J,ROW())&amp;"")</f>
        <v>https://store.steampowered.com/app/3156770/Witchfire/</v>
      </c>
    </row>
    <row r="934" spans="1:38" x14ac:dyDescent="0.25">
      <c r="A934" t="str">
        <f>IF(TRIM(INDEX(games!$A:$A,ROW()))="","",TRIM(INDEX(games!$A:$A,ROW())))</f>
        <v>Witch's Apocalyptic Journey</v>
      </c>
      <c r="B934">
        <f>IF(OR($A934="",INDEX(games!$B:$B,ROW())=""),"",INDEX(games!$B:$B,ROW()))</f>
        <v>2026</v>
      </c>
      <c r="C934" t="str">
        <f>IF(OR($A934="",INDEX(games!$C:$C,ROW())=""),"",INDEX(games!$C:$C,ROW()))</f>
        <v>Deckbuilder</v>
      </c>
      <c r="D934">
        <f t="shared" si="392"/>
        <v>1</v>
      </c>
      <c r="E934">
        <f t="shared" si="393"/>
        <v>3</v>
      </c>
      <c r="F934">
        <f t="shared" si="394"/>
        <v>16</v>
      </c>
      <c r="G934" t="e">
        <f t="shared" si="395"/>
        <v>#N/A</v>
      </c>
      <c r="H934" t="e">
        <f t="shared" si="396"/>
        <v>#N/A</v>
      </c>
      <c r="I934" t="e">
        <f t="shared" si="397"/>
        <v>#N/A</v>
      </c>
      <c r="J934" t="e">
        <f t="shared" si="398"/>
        <v>#N/A</v>
      </c>
      <c r="K934">
        <f t="shared" si="399"/>
        <v>2026</v>
      </c>
      <c r="L934">
        <f t="shared" si="400"/>
        <v>3.3679999999999999</v>
      </c>
      <c r="M934" t="e">
        <f t="shared" si="401"/>
        <v>#N/A</v>
      </c>
      <c r="N934" t="e">
        <f t="shared" si="402"/>
        <v>#N/A</v>
      </c>
      <c r="O934">
        <f t="shared" si="403"/>
        <v>1.000934</v>
      </c>
      <c r="P934" t="str">
        <f>IF(OR($A934="",INDEX(games!$H:$H,ROW())=""),"",INDEX(games!$H:$H,ROW()))</f>
        <v/>
      </c>
      <c r="Q934" t="str">
        <f t="shared" si="404"/>
        <v/>
      </c>
      <c r="T934">
        <f t="shared" si="405"/>
        <v>2013</v>
      </c>
      <c r="U934">
        <f t="shared" si="406"/>
        <v>2014</v>
      </c>
      <c r="V934">
        <f t="shared" si="407"/>
        <v>1</v>
      </c>
      <c r="W934" t="str">
        <f>IF(TRIM(INDEX(connections!$A:$A,ROW()))="","",TRIM(INDEX(connections!$A:$A,ROW())))</f>
        <v>Don't Starve</v>
      </c>
      <c r="X934" t="str">
        <f>IF($W934="","",TRIM(INDEX(connections!$B:$B,ROW())))</f>
        <v>Our Darker Purpose</v>
      </c>
      <c r="Y934">
        <f t="shared" si="408"/>
        <v>239</v>
      </c>
      <c r="Z934">
        <f t="shared" si="409"/>
        <v>570</v>
      </c>
      <c r="AA934" t="str">
        <f t="shared" si="410"/>
        <v>Yes</v>
      </c>
      <c r="AB934" t="str">
        <f t="shared" si="411"/>
        <v/>
      </c>
      <c r="AC934" t="str">
        <f t="shared" si="412"/>
        <v/>
      </c>
      <c r="AD934">
        <f t="shared" si="413"/>
        <v>0</v>
      </c>
      <c r="AE934" t="str">
        <f t="shared" si="414"/>
        <v/>
      </c>
      <c r="AG934">
        <f t="shared" si="415"/>
        <v>1</v>
      </c>
      <c r="AH934" t="str">
        <f t="shared" si="416"/>
        <v/>
      </c>
      <c r="AI934" t="str">
        <f t="shared" si="417"/>
        <v/>
      </c>
      <c r="AJ934" t="str">
        <f t="shared" si="418"/>
        <v/>
      </c>
      <c r="AK934">
        <f t="shared" si="419"/>
        <v>1.000934</v>
      </c>
      <c r="AL934" t="str">
        <f>IF($A934="","",INDEX(games!$J:$J,ROW())&amp;"")</f>
        <v/>
      </c>
    </row>
    <row r="935" spans="1:38" x14ac:dyDescent="0.25">
      <c r="A935" t="str">
        <f>IF(TRIM(INDEX(games!$A:$A,ROW()))="","",TRIM(INDEX(games!$A:$A,ROW())))</f>
        <v>Wizard of Legend</v>
      </c>
      <c r="B935">
        <f>IF(OR($A935="",INDEX(games!$B:$B,ROW())=""),"",INDEX(games!$B:$B,ROW()))</f>
        <v>2018</v>
      </c>
      <c r="C935" t="str">
        <f>IF(OR($A935="",INDEX(games!$C:$C,ROW())=""),"",INDEX(games!$C:$C,ROW()))</f>
        <v>Action</v>
      </c>
      <c r="D935">
        <f t="shared" si="392"/>
        <v>5</v>
      </c>
      <c r="E935">
        <f t="shared" si="393"/>
        <v>1</v>
      </c>
      <c r="F935">
        <f t="shared" si="394"/>
        <v>17</v>
      </c>
      <c r="G935">
        <f t="shared" si="395"/>
        <v>2018</v>
      </c>
      <c r="H935">
        <f t="shared" si="396"/>
        <v>1.391</v>
      </c>
      <c r="I935" t="e">
        <f t="shared" si="397"/>
        <v>#N/A</v>
      </c>
      <c r="J935" t="e">
        <f t="shared" si="398"/>
        <v>#N/A</v>
      </c>
      <c r="K935" t="e">
        <f t="shared" si="399"/>
        <v>#N/A</v>
      </c>
      <c r="L935" t="e">
        <f t="shared" si="400"/>
        <v>#N/A</v>
      </c>
      <c r="M935" t="e">
        <f t="shared" si="401"/>
        <v>#N/A</v>
      </c>
      <c r="N935" t="e">
        <f t="shared" si="402"/>
        <v>#N/A</v>
      </c>
      <c r="O935">
        <f t="shared" si="403"/>
        <v>5.0009350000000001</v>
      </c>
      <c r="P935" t="str">
        <f>IF(OR($A935="",INDEX(games!$H:$H,ROW())=""),"",INDEX(games!$H:$H,ROW()))</f>
        <v>Yes</v>
      </c>
      <c r="Q935">
        <f t="shared" si="404"/>
        <v>5.0009350000000001</v>
      </c>
      <c r="T935">
        <f t="shared" si="405"/>
        <v>2012</v>
      </c>
      <c r="U935">
        <f t="shared" si="406"/>
        <v>2014</v>
      </c>
      <c r="V935">
        <f t="shared" si="407"/>
        <v>2</v>
      </c>
      <c r="W935" t="str">
        <f>IF(TRIM(INDEX(connections!$A:$A,ROW()))="","",TRIM(INDEX(connections!$A:$A,ROW())))</f>
        <v>FTL</v>
      </c>
      <c r="X935" t="str">
        <f>IF($W935="","",TRIM(INDEX(connections!$B:$B,ROW())))</f>
        <v>Our Darker Purpose</v>
      </c>
      <c r="Y935">
        <f t="shared" si="408"/>
        <v>311</v>
      </c>
      <c r="Z935">
        <f t="shared" si="409"/>
        <v>570</v>
      </c>
      <c r="AA935" t="str">
        <f t="shared" si="410"/>
        <v>Yes</v>
      </c>
      <c r="AB935" t="str">
        <f t="shared" si="411"/>
        <v/>
      </c>
      <c r="AC935" t="str">
        <f t="shared" si="412"/>
        <v/>
      </c>
      <c r="AD935">
        <f t="shared" si="413"/>
        <v>1</v>
      </c>
      <c r="AE935" t="str">
        <f t="shared" si="414"/>
        <v/>
      </c>
      <c r="AG935">
        <f t="shared" si="415"/>
        <v>4</v>
      </c>
      <c r="AH935" t="str">
        <f t="shared" si="416"/>
        <v>Yes</v>
      </c>
      <c r="AI935">
        <f t="shared" si="417"/>
        <v>4</v>
      </c>
      <c r="AJ935">
        <f t="shared" si="418"/>
        <v>4.0009350000000001</v>
      </c>
      <c r="AK935" t="str">
        <f t="shared" si="419"/>
        <v/>
      </c>
      <c r="AL935" t="str">
        <f>IF($A935="","",INDEX(games!$J:$J,ROW())&amp;"")</f>
        <v>https://store.steampowered.com/app/445980/Wizard_of_Legend/</v>
      </c>
    </row>
    <row r="936" spans="1:38" x14ac:dyDescent="0.25">
      <c r="A936" t="str">
        <f>IF(TRIM(INDEX(games!$A:$A,ROW()))="","",TRIM(INDEX(games!$A:$A,ROW())))</f>
        <v>Wizard of Legend 2</v>
      </c>
      <c r="B936">
        <f>IF(OR($A936="",INDEX(games!$B:$B,ROW())=""),"",INDEX(games!$B:$B,ROW()))</f>
        <v>2024</v>
      </c>
      <c r="C936" t="str">
        <f>IF(OR($A936="",INDEX(games!$C:$C,ROW())=""),"",INDEX(games!$C:$C,ROW()))</f>
        <v>Action</v>
      </c>
      <c r="D936">
        <f t="shared" si="392"/>
        <v>1</v>
      </c>
      <c r="E936">
        <f t="shared" si="393"/>
        <v>1</v>
      </c>
      <c r="F936">
        <f t="shared" si="394"/>
        <v>18</v>
      </c>
      <c r="G936">
        <f t="shared" si="395"/>
        <v>2024</v>
      </c>
      <c r="H936">
        <f t="shared" si="396"/>
        <v>1.4139999999999999</v>
      </c>
      <c r="I936" t="e">
        <f t="shared" si="397"/>
        <v>#N/A</v>
      </c>
      <c r="J936" t="e">
        <f t="shared" si="398"/>
        <v>#N/A</v>
      </c>
      <c r="K936" t="e">
        <f t="shared" si="399"/>
        <v>#N/A</v>
      </c>
      <c r="L936" t="e">
        <f t="shared" si="400"/>
        <v>#N/A</v>
      </c>
      <c r="M936" t="e">
        <f t="shared" si="401"/>
        <v>#N/A</v>
      </c>
      <c r="N936" t="e">
        <f t="shared" si="402"/>
        <v>#N/A</v>
      </c>
      <c r="O936">
        <f t="shared" si="403"/>
        <v>1.000936</v>
      </c>
      <c r="P936" t="str">
        <f>IF(OR($A936="",INDEX(games!$H:$H,ROW())=""),"",INDEX(games!$H:$H,ROW()))</f>
        <v>Yes</v>
      </c>
      <c r="Q936">
        <f t="shared" si="404"/>
        <v>1.000936</v>
      </c>
      <c r="T936">
        <f t="shared" si="405"/>
        <v>2011</v>
      </c>
      <c r="U936">
        <f t="shared" si="406"/>
        <v>2014</v>
      </c>
      <c r="V936">
        <f t="shared" si="407"/>
        <v>3</v>
      </c>
      <c r="W936" t="str">
        <f>IF(TRIM(INDEX(connections!$A:$A,ROW()))="","",TRIM(INDEX(connections!$A:$A,ROW())))</f>
        <v>The Binding of Isaac</v>
      </c>
      <c r="X936" t="str">
        <f>IF($W936="","",TRIM(INDEX(connections!$B:$B,ROW())))</f>
        <v>Our Darker Purpose</v>
      </c>
      <c r="Y936">
        <f t="shared" si="408"/>
        <v>824</v>
      </c>
      <c r="Z936">
        <f t="shared" si="409"/>
        <v>570</v>
      </c>
      <c r="AA936" t="str">
        <f t="shared" si="410"/>
        <v>Yes</v>
      </c>
      <c r="AB936" t="str">
        <f t="shared" si="411"/>
        <v/>
      </c>
      <c r="AC936" t="str">
        <f t="shared" si="412"/>
        <v/>
      </c>
      <c r="AD936">
        <f t="shared" si="413"/>
        <v>0</v>
      </c>
      <c r="AE936" t="str">
        <f t="shared" si="414"/>
        <v/>
      </c>
      <c r="AG936">
        <f t="shared" si="415"/>
        <v>1</v>
      </c>
      <c r="AH936" t="str">
        <f t="shared" si="416"/>
        <v>Yes</v>
      </c>
      <c r="AI936">
        <f t="shared" si="417"/>
        <v>1</v>
      </c>
      <c r="AJ936">
        <f t="shared" si="418"/>
        <v>1.000936</v>
      </c>
      <c r="AK936" t="str">
        <f t="shared" si="419"/>
        <v/>
      </c>
      <c r="AL936" t="str">
        <f>IF($A936="","",INDEX(games!$J:$J,ROW())&amp;"")</f>
        <v>https://store.steampowered.com/app/2193540/Wizard_of_Legend_2/</v>
      </c>
    </row>
    <row r="937" spans="1:38" x14ac:dyDescent="0.25">
      <c r="A937" t="str">
        <f>IF(TRIM(INDEX(games!$A:$A,ROW()))="","",TRIM(INDEX(games!$A:$A,ROW())))</f>
        <v>WizardChess</v>
      </c>
      <c r="B937">
        <f>IF(OR($A937="",INDEX(games!$B:$B,ROW())=""),"",INDEX(games!$B:$B,ROW()))</f>
        <v>2021</v>
      </c>
      <c r="C937" t="str">
        <f>IF(OR($A937="",INDEX(games!$C:$C,ROW())=""),"",INDEX(games!$C:$C,ROW()))</f>
        <v>Strategy</v>
      </c>
      <c r="D937">
        <f t="shared" si="392"/>
        <v>1</v>
      </c>
      <c r="E937">
        <f t="shared" si="393"/>
        <v>2</v>
      </c>
      <c r="F937">
        <f t="shared" si="394"/>
        <v>19</v>
      </c>
      <c r="G937" t="e">
        <f t="shared" si="395"/>
        <v>#N/A</v>
      </c>
      <c r="H937" t="e">
        <f t="shared" si="396"/>
        <v>#N/A</v>
      </c>
      <c r="I937">
        <f t="shared" si="397"/>
        <v>2021</v>
      </c>
      <c r="J937">
        <f t="shared" si="398"/>
        <v>2.4369999999999998</v>
      </c>
      <c r="K937" t="e">
        <f t="shared" si="399"/>
        <v>#N/A</v>
      </c>
      <c r="L937" t="e">
        <f t="shared" si="400"/>
        <v>#N/A</v>
      </c>
      <c r="M937" t="e">
        <f t="shared" si="401"/>
        <v>#N/A</v>
      </c>
      <c r="N937" t="e">
        <f t="shared" si="402"/>
        <v>#N/A</v>
      </c>
      <c r="O937">
        <f t="shared" si="403"/>
        <v>1.000937</v>
      </c>
      <c r="P937" t="str">
        <f>IF(OR($A937="",INDEX(games!$H:$H,ROW())=""),"",INDEX(games!$H:$H,ROW()))</f>
        <v>Yes</v>
      </c>
      <c r="Q937">
        <f t="shared" si="404"/>
        <v>1.000937</v>
      </c>
      <c r="T937">
        <f t="shared" si="405"/>
        <v>1987</v>
      </c>
      <c r="U937">
        <f t="shared" si="406"/>
        <v>2022</v>
      </c>
      <c r="V937">
        <f t="shared" si="407"/>
        <v>35</v>
      </c>
      <c r="W937" t="str">
        <f>IF(TRIM(INDEX(connections!$A:$A,ROW()))="","",TRIM(INDEX(connections!$A:$A,ROW())))</f>
        <v>NetHack</v>
      </c>
      <c r="X937" t="str">
        <f>IF($W937="","",TRIM(INDEX(connections!$B:$B,ROW())))</f>
        <v>Overworld</v>
      </c>
      <c r="Y937">
        <f t="shared" si="408"/>
        <v>532</v>
      </c>
      <c r="Z937">
        <f t="shared" si="409"/>
        <v>572</v>
      </c>
      <c r="AA937" t="str">
        <f t="shared" si="410"/>
        <v>Yes</v>
      </c>
      <c r="AB937" t="str">
        <f t="shared" si="411"/>
        <v>Yes</v>
      </c>
      <c r="AC937">
        <f t="shared" si="412"/>
        <v>1</v>
      </c>
      <c r="AD937">
        <f t="shared" si="413"/>
        <v>0</v>
      </c>
      <c r="AE937" t="str">
        <f t="shared" si="414"/>
        <v/>
      </c>
      <c r="AG937">
        <f t="shared" si="415"/>
        <v>1</v>
      </c>
      <c r="AH937" t="str">
        <f t="shared" si="416"/>
        <v>Yes</v>
      </c>
      <c r="AI937">
        <f t="shared" si="417"/>
        <v>1</v>
      </c>
      <c r="AJ937">
        <f t="shared" si="418"/>
        <v>1.000937</v>
      </c>
      <c r="AK937" t="str">
        <f t="shared" si="419"/>
        <v/>
      </c>
      <c r="AL937" t="str">
        <f>IF($A937="","",INDEX(games!$J:$J,ROW())&amp;"")</f>
        <v>https://store.steampowered.com/app/1274210/WizardChess/</v>
      </c>
    </row>
    <row r="938" spans="1:38" x14ac:dyDescent="0.25">
      <c r="A938" t="str">
        <f>IF(TRIM(INDEX(games!$A:$A,ROW()))="","",TRIM(INDEX(games!$A:$A,ROW())))</f>
        <v>Word Play</v>
      </c>
      <c r="B938">
        <f>IF(OR($A938="",INDEX(games!$B:$B,ROW())=""),"",INDEX(games!$B:$B,ROW()))</f>
        <v>2025</v>
      </c>
      <c r="C938" t="str">
        <f>IF(OR($A938="",INDEX(games!$C:$C,ROW())=""),"",INDEX(games!$C:$C,ROW()))</f>
        <v>Deckbuilder</v>
      </c>
      <c r="D938">
        <f t="shared" si="392"/>
        <v>1</v>
      </c>
      <c r="E938">
        <f t="shared" si="393"/>
        <v>3</v>
      </c>
      <c r="F938">
        <f t="shared" si="394"/>
        <v>20</v>
      </c>
      <c r="G938" t="e">
        <f t="shared" si="395"/>
        <v>#N/A</v>
      </c>
      <c r="H938" t="e">
        <f t="shared" si="396"/>
        <v>#N/A</v>
      </c>
      <c r="I938" t="e">
        <f t="shared" si="397"/>
        <v>#N/A</v>
      </c>
      <c r="J938" t="e">
        <f t="shared" si="398"/>
        <v>#N/A</v>
      </c>
      <c r="K938">
        <f t="shared" si="399"/>
        <v>2025</v>
      </c>
      <c r="L938">
        <f t="shared" si="400"/>
        <v>3.46</v>
      </c>
      <c r="M938" t="e">
        <f t="shared" si="401"/>
        <v>#N/A</v>
      </c>
      <c r="N938" t="e">
        <f t="shared" si="402"/>
        <v>#N/A</v>
      </c>
      <c r="O938">
        <f t="shared" si="403"/>
        <v>1.0009380000000001</v>
      </c>
      <c r="P938" t="str">
        <f>IF(OR($A938="",INDEX(games!$H:$H,ROW())=""),"",INDEX(games!$H:$H,ROW()))</f>
        <v>Yes</v>
      </c>
      <c r="Q938">
        <f t="shared" si="404"/>
        <v>1.0009380000000001</v>
      </c>
      <c r="T938">
        <f t="shared" si="405"/>
        <v>2017</v>
      </c>
      <c r="U938">
        <f t="shared" si="406"/>
        <v>2025</v>
      </c>
      <c r="V938">
        <f t="shared" si="407"/>
        <v>8</v>
      </c>
      <c r="W938" t="str">
        <f>IF(TRIM(INDEX(connections!$A:$A,ROW()))="","",TRIM(INDEX(connections!$A:$A,ROW())))</f>
        <v>Slay the Spire</v>
      </c>
      <c r="X938" t="str">
        <f>IF($W938="","",TRIM(INDEX(connections!$B:$B,ROW())))</f>
        <v>Pairs &amp; Perils</v>
      </c>
      <c r="Y938">
        <f t="shared" si="408"/>
        <v>735</v>
      </c>
      <c r="Z938">
        <f t="shared" si="409"/>
        <v>573</v>
      </c>
      <c r="AA938" t="str">
        <f t="shared" si="410"/>
        <v>Yes</v>
      </c>
      <c r="AB938" t="str">
        <f t="shared" si="411"/>
        <v>Yes</v>
      </c>
      <c r="AC938">
        <f t="shared" si="412"/>
        <v>1</v>
      </c>
      <c r="AD938">
        <f t="shared" si="413"/>
        <v>0</v>
      </c>
      <c r="AE938" t="str">
        <f t="shared" si="414"/>
        <v/>
      </c>
      <c r="AG938">
        <f t="shared" si="415"/>
        <v>1</v>
      </c>
      <c r="AH938" t="str">
        <f t="shared" si="416"/>
        <v>Yes</v>
      </c>
      <c r="AI938">
        <f t="shared" si="417"/>
        <v>1</v>
      </c>
      <c r="AJ938">
        <f t="shared" si="418"/>
        <v>1.0009380000000001</v>
      </c>
      <c r="AK938" t="str">
        <f t="shared" si="419"/>
        <v/>
      </c>
      <c r="AL938" t="str">
        <f>IF($A938="","",INDEX(games!$J:$J,ROW())&amp;"")</f>
        <v>https://store.steampowered.com/app/3586660/Word_Play/</v>
      </c>
    </row>
    <row r="939" spans="1:38" x14ac:dyDescent="0.25">
      <c r="A939" t="str">
        <f>IF(TRIM(INDEX(games!$A:$A,ROW()))="","",TRIM(INDEX(games!$A:$A,ROW())))</f>
        <v>Wordatro!</v>
      </c>
      <c r="B939">
        <f>IF(OR($A939="",INDEX(games!$B:$B,ROW())=""),"",INDEX(games!$B:$B,ROW()))</f>
        <v>2025</v>
      </c>
      <c r="C939" t="str">
        <f>IF(OR($A939="",INDEX(games!$C:$C,ROW())=""),"",INDEX(games!$C:$C,ROW()))</f>
        <v>Deckbuilder</v>
      </c>
      <c r="D939">
        <f t="shared" si="392"/>
        <v>1</v>
      </c>
      <c r="E939">
        <f t="shared" si="393"/>
        <v>3</v>
      </c>
      <c r="F939">
        <f t="shared" si="394"/>
        <v>21</v>
      </c>
      <c r="G939" t="e">
        <f t="shared" si="395"/>
        <v>#N/A</v>
      </c>
      <c r="H939" t="e">
        <f t="shared" si="396"/>
        <v>#N/A</v>
      </c>
      <c r="I939" t="e">
        <f t="shared" si="397"/>
        <v>#N/A</v>
      </c>
      <c r="J939" t="e">
        <f t="shared" si="398"/>
        <v>#N/A</v>
      </c>
      <c r="K939">
        <f t="shared" si="399"/>
        <v>2025</v>
      </c>
      <c r="L939">
        <f t="shared" si="400"/>
        <v>3.4830000000000001</v>
      </c>
      <c r="M939" t="e">
        <f t="shared" si="401"/>
        <v>#N/A</v>
      </c>
      <c r="N939" t="e">
        <f t="shared" si="402"/>
        <v>#N/A</v>
      </c>
      <c r="O939">
        <f t="shared" si="403"/>
        <v>1.000939</v>
      </c>
      <c r="P939" t="str">
        <f>IF(OR($A939="",INDEX(games!$H:$H,ROW())=""),"",INDEX(games!$H:$H,ROW()))</f>
        <v>Yes</v>
      </c>
      <c r="Q939">
        <f t="shared" si="404"/>
        <v>1.000939</v>
      </c>
      <c r="T939">
        <f t="shared" si="405"/>
        <v>2005</v>
      </c>
      <c r="U939">
        <f t="shared" si="406"/>
        <v>2025</v>
      </c>
      <c r="V939">
        <f t="shared" si="407"/>
        <v>20</v>
      </c>
      <c r="W939" t="str">
        <f>IF(TRIM(INDEX(connections!$A:$A,ROW()))="","",TRIM(INDEX(connections!$A:$A,ROW())))</f>
        <v>Pokémon Mystery Dungeon: Red and Blue Rescue Team</v>
      </c>
      <c r="X939" t="str">
        <f>IF($W939="","",TRIM(INDEX(connections!$B:$B,ROW())))</f>
        <v>Paper Animal Adventure</v>
      </c>
      <c r="Y939">
        <f t="shared" si="408"/>
        <v>605</v>
      </c>
      <c r="Z939">
        <f t="shared" si="409"/>
        <v>574</v>
      </c>
      <c r="AA939" t="str">
        <f t="shared" si="410"/>
        <v>Yes</v>
      </c>
      <c r="AB939" t="str">
        <f t="shared" si="411"/>
        <v/>
      </c>
      <c r="AC939" t="str">
        <f t="shared" si="412"/>
        <v/>
      </c>
      <c r="AD939">
        <f t="shared" si="413"/>
        <v>0</v>
      </c>
      <c r="AE939" t="str">
        <f t="shared" si="414"/>
        <v/>
      </c>
      <c r="AG939">
        <f t="shared" si="415"/>
        <v>1</v>
      </c>
      <c r="AH939" t="str">
        <f t="shared" si="416"/>
        <v>Yes</v>
      </c>
      <c r="AI939">
        <f t="shared" si="417"/>
        <v>1</v>
      </c>
      <c r="AJ939">
        <f t="shared" si="418"/>
        <v>1.000939</v>
      </c>
      <c r="AK939" t="str">
        <f t="shared" si="419"/>
        <v/>
      </c>
      <c r="AL939" t="str">
        <f>IF($A939="","",INDEX(games!$J:$J,ROW())&amp;"")</f>
        <v>https://store.steampowered.com/app/3140120/Wordatro/</v>
      </c>
    </row>
    <row r="940" spans="1:38" x14ac:dyDescent="0.25">
      <c r="A940" t="str">
        <f>IF(TRIM(INDEX(games!$A:$A,ROW()))="","",TRIM(INDEX(games!$A:$A,ROW())))</f>
        <v>Words Can Kill</v>
      </c>
      <c r="B940">
        <f>IF(OR($A940="",INDEX(games!$B:$B,ROW())=""),"",INDEX(games!$B:$B,ROW()))</f>
        <v>2022</v>
      </c>
      <c r="C940" t="str">
        <f>IF(OR($A940="",INDEX(games!$C:$C,ROW())=""),"",INDEX(games!$C:$C,ROW()))</f>
        <v>Deckbuilder</v>
      </c>
      <c r="D940">
        <f t="shared" si="392"/>
        <v>3</v>
      </c>
      <c r="E940">
        <f t="shared" si="393"/>
        <v>3</v>
      </c>
      <c r="F940">
        <f t="shared" si="394"/>
        <v>22</v>
      </c>
      <c r="G940" t="e">
        <f t="shared" si="395"/>
        <v>#N/A</v>
      </c>
      <c r="H940" t="e">
        <f t="shared" si="396"/>
        <v>#N/A</v>
      </c>
      <c r="I940" t="e">
        <f t="shared" si="397"/>
        <v>#N/A</v>
      </c>
      <c r="J940" t="e">
        <f t="shared" si="398"/>
        <v>#N/A</v>
      </c>
      <c r="K940">
        <f t="shared" si="399"/>
        <v>2022</v>
      </c>
      <c r="L940">
        <f t="shared" si="400"/>
        <v>3.5060000000000002</v>
      </c>
      <c r="M940" t="e">
        <f t="shared" si="401"/>
        <v>#N/A</v>
      </c>
      <c r="N940" t="e">
        <f t="shared" si="402"/>
        <v>#N/A</v>
      </c>
      <c r="O940">
        <f t="shared" si="403"/>
        <v>3.0009399999999999</v>
      </c>
      <c r="P940" t="str">
        <f>IF(OR($A940="",INDEX(games!$H:$H,ROW())=""),"",INDEX(games!$H:$H,ROW()))</f>
        <v>Yes</v>
      </c>
      <c r="Q940">
        <f t="shared" si="404"/>
        <v>3.0009399999999999</v>
      </c>
      <c r="T940">
        <f t="shared" si="405"/>
        <v>2011</v>
      </c>
      <c r="U940">
        <f t="shared" si="406"/>
        <v>2023</v>
      </c>
      <c r="V940">
        <f t="shared" si="407"/>
        <v>12</v>
      </c>
      <c r="W940" t="str">
        <f>IF(TRIM(INDEX(connections!$A:$A,ROW()))="","",TRIM(INDEX(connections!$A:$A,ROW())))</f>
        <v>The Binding of Isaac</v>
      </c>
      <c r="X940" t="str">
        <f>IF($W940="","",TRIM(INDEX(connections!$B:$B,ROW())))</f>
        <v>Paper Planet</v>
      </c>
      <c r="Y940">
        <f t="shared" si="408"/>
        <v>824</v>
      </c>
      <c r="Z940">
        <f t="shared" si="409"/>
        <v>575</v>
      </c>
      <c r="AA940" t="str">
        <f t="shared" si="410"/>
        <v>Yes</v>
      </c>
      <c r="AB940" t="str">
        <f t="shared" si="411"/>
        <v>Yes</v>
      </c>
      <c r="AC940">
        <f t="shared" si="412"/>
        <v>1</v>
      </c>
      <c r="AD940">
        <f t="shared" si="413"/>
        <v>0</v>
      </c>
      <c r="AE940" t="str">
        <f t="shared" si="414"/>
        <v/>
      </c>
      <c r="AG940">
        <f t="shared" si="415"/>
        <v>2</v>
      </c>
      <c r="AH940" t="str">
        <f t="shared" si="416"/>
        <v>Yes</v>
      </c>
      <c r="AI940">
        <f t="shared" si="417"/>
        <v>2</v>
      </c>
      <c r="AJ940">
        <f t="shared" si="418"/>
        <v>2.0009399999999999</v>
      </c>
      <c r="AK940" t="str">
        <f t="shared" si="419"/>
        <v/>
      </c>
      <c r="AL940" t="str">
        <f>IF($A940="","",INDEX(games!$J:$J,ROW())&amp;"")</f>
        <v>https://store.steampowered.com/app/1732090/Words_Can_Kill/</v>
      </c>
    </row>
    <row r="941" spans="1:38" x14ac:dyDescent="0.25">
      <c r="A941" t="str">
        <f>IF(TRIM(INDEX(games!$A:$A,ROW()))="","",TRIM(INDEX(games!$A:$A,ROW())))</f>
        <v>Worlds Upon The Wind</v>
      </c>
      <c r="B941">
        <f>IF(OR($A941="",INDEX(games!$B:$B,ROW())=""),"",INDEX(games!$B:$B,ROW()))</f>
        <v>2026</v>
      </c>
      <c r="C941" t="str">
        <f>IF(OR($A941="",INDEX(games!$C:$C,ROW())=""),"",INDEX(games!$C:$C,ROW()))</f>
        <v>Deckbuilder</v>
      </c>
      <c r="D941">
        <f t="shared" si="392"/>
        <v>1</v>
      </c>
      <c r="E941">
        <f t="shared" si="393"/>
        <v>3</v>
      </c>
      <c r="F941">
        <f t="shared" si="394"/>
        <v>23</v>
      </c>
      <c r="G941" t="e">
        <f t="shared" si="395"/>
        <v>#N/A</v>
      </c>
      <c r="H941" t="e">
        <f t="shared" si="396"/>
        <v>#N/A</v>
      </c>
      <c r="I941" t="e">
        <f t="shared" si="397"/>
        <v>#N/A</v>
      </c>
      <c r="J941" t="e">
        <f t="shared" si="398"/>
        <v>#N/A</v>
      </c>
      <c r="K941">
        <f t="shared" si="399"/>
        <v>2026</v>
      </c>
      <c r="L941">
        <f t="shared" si="400"/>
        <v>3.5289999999999999</v>
      </c>
      <c r="M941" t="e">
        <f t="shared" si="401"/>
        <v>#N/A</v>
      </c>
      <c r="N941" t="e">
        <f t="shared" si="402"/>
        <v>#N/A</v>
      </c>
      <c r="O941">
        <f t="shared" si="403"/>
        <v>1.0009410000000001</v>
      </c>
      <c r="P941" t="str">
        <f>IF(OR($A941="",INDEX(games!$H:$H,ROW())=""),"",INDEX(games!$H:$H,ROW()))</f>
        <v>Yes</v>
      </c>
      <c r="Q941">
        <f t="shared" si="404"/>
        <v>1.0009410000000001</v>
      </c>
      <c r="T941">
        <f t="shared" si="405"/>
        <v>2016</v>
      </c>
      <c r="U941">
        <f t="shared" si="406"/>
        <v>2026</v>
      </c>
      <c r="V941">
        <f t="shared" si="407"/>
        <v>10</v>
      </c>
      <c r="W941" t="str">
        <f>IF(TRIM(INDEX(connections!$A:$A,ROW()))="","",TRIM(INDEX(connections!$A:$A,ROW())))</f>
        <v>Enter the Gungeon</v>
      </c>
      <c r="X941" t="str">
        <f>IF($W941="","",TRIM(INDEX(connections!$B:$B,ROW())))</f>
        <v>Pass the Fear</v>
      </c>
      <c r="Y941">
        <f t="shared" si="408"/>
        <v>282</v>
      </c>
      <c r="Z941">
        <f t="shared" si="409"/>
        <v>576</v>
      </c>
      <c r="AA941" t="str">
        <f t="shared" si="410"/>
        <v>Yes</v>
      </c>
      <c r="AB941" t="str">
        <f t="shared" si="411"/>
        <v/>
      </c>
      <c r="AC941" t="str">
        <f t="shared" si="412"/>
        <v/>
      </c>
      <c r="AD941">
        <f t="shared" si="413"/>
        <v>0</v>
      </c>
      <c r="AE941" t="str">
        <f t="shared" si="414"/>
        <v/>
      </c>
      <c r="AG941">
        <f t="shared" si="415"/>
        <v>1</v>
      </c>
      <c r="AH941" t="str">
        <f t="shared" si="416"/>
        <v>Yes</v>
      </c>
      <c r="AI941">
        <f t="shared" si="417"/>
        <v>1</v>
      </c>
      <c r="AJ941">
        <f t="shared" si="418"/>
        <v>1.0009410000000001</v>
      </c>
      <c r="AK941" t="str">
        <f t="shared" si="419"/>
        <v/>
      </c>
      <c r="AL941" t="str">
        <f>IF($A941="","",INDEX(games!$J:$J,ROW())&amp;"")</f>
        <v>https://store.steampowered.com/app/3640430/Worlds_Upon_The_Wind/</v>
      </c>
    </row>
    <row r="942" spans="1:38" x14ac:dyDescent="0.25">
      <c r="A942" t="str">
        <f>IF(TRIM(INDEX(games!$A:$A,ROW()))="","",TRIM(INDEX(games!$A:$A,ROW())))</f>
        <v>Yasha: Legends of the Demon Blade</v>
      </c>
      <c r="B942">
        <f>IF(OR($A942="",INDEX(games!$B:$B,ROW())=""),"",INDEX(games!$B:$B,ROW()))</f>
        <v>2025</v>
      </c>
      <c r="C942" t="str">
        <f>IF(OR($A942="",INDEX(games!$C:$C,ROW())=""),"",INDEX(games!$C:$C,ROW()))</f>
        <v>Action</v>
      </c>
      <c r="D942">
        <f t="shared" si="392"/>
        <v>1</v>
      </c>
      <c r="E942">
        <f t="shared" si="393"/>
        <v>1</v>
      </c>
      <c r="F942">
        <f t="shared" si="394"/>
        <v>24</v>
      </c>
      <c r="G942">
        <f t="shared" si="395"/>
        <v>2025</v>
      </c>
      <c r="H942">
        <f t="shared" si="396"/>
        <v>1.552</v>
      </c>
      <c r="I942" t="e">
        <f t="shared" si="397"/>
        <v>#N/A</v>
      </c>
      <c r="J942" t="e">
        <f t="shared" si="398"/>
        <v>#N/A</v>
      </c>
      <c r="K942" t="e">
        <f t="shared" si="399"/>
        <v>#N/A</v>
      </c>
      <c r="L942" t="e">
        <f t="shared" si="400"/>
        <v>#N/A</v>
      </c>
      <c r="M942" t="e">
        <f t="shared" si="401"/>
        <v>#N/A</v>
      </c>
      <c r="N942" t="e">
        <f t="shared" si="402"/>
        <v>#N/A</v>
      </c>
      <c r="O942">
        <f t="shared" si="403"/>
        <v>1.000942</v>
      </c>
      <c r="P942" t="str">
        <f>IF(OR($A942="",INDEX(games!$H:$H,ROW())=""),"",INDEX(games!$H:$H,ROW()))</f>
        <v/>
      </c>
      <c r="Q942" t="str">
        <f t="shared" si="404"/>
        <v/>
      </c>
      <c r="T942">
        <f t="shared" si="405"/>
        <v>2023</v>
      </c>
      <c r="U942">
        <f t="shared" si="406"/>
        <v>2025</v>
      </c>
      <c r="V942">
        <f t="shared" si="407"/>
        <v>2</v>
      </c>
      <c r="W942" t="str">
        <f>IF(TRIM(INDEX(connections!$A:$A,ROW()))="","",TRIM(INDEX(connections!$A:$A,ROW())))</f>
        <v>Balatro</v>
      </c>
      <c r="X942" t="str">
        <f>IF($W942="","",TRIM(INDEX(connections!$B:$B,ROW())))</f>
        <v>Passant: A Chess Roguelike</v>
      </c>
      <c r="Y942">
        <f t="shared" si="408"/>
        <v>55</v>
      </c>
      <c r="Z942">
        <f t="shared" si="409"/>
        <v>577</v>
      </c>
      <c r="AA942" t="str">
        <f t="shared" si="410"/>
        <v>Yes</v>
      </c>
      <c r="AB942" t="str">
        <f t="shared" si="411"/>
        <v/>
      </c>
      <c r="AC942" t="str">
        <f t="shared" si="412"/>
        <v/>
      </c>
      <c r="AD942">
        <f t="shared" si="413"/>
        <v>1</v>
      </c>
      <c r="AE942" t="str">
        <f t="shared" si="414"/>
        <v/>
      </c>
      <c r="AG942">
        <f t="shared" si="415"/>
        <v>1</v>
      </c>
      <c r="AH942" t="str">
        <f t="shared" si="416"/>
        <v/>
      </c>
      <c r="AI942" t="str">
        <f t="shared" si="417"/>
        <v/>
      </c>
      <c r="AJ942" t="str">
        <f t="shared" si="418"/>
        <v/>
      </c>
      <c r="AK942">
        <f t="shared" si="419"/>
        <v>1.000942</v>
      </c>
      <c r="AL942" t="str">
        <f>IF($A942="","",INDEX(games!$J:$J,ROW())&amp;"")</f>
        <v/>
      </c>
    </row>
    <row r="943" spans="1:38" x14ac:dyDescent="0.25">
      <c r="A943" t="str">
        <f>IF(TRIM(INDEX(games!$A:$A,ROW()))="","",TRIM(INDEX(games!$A:$A,ROW())))</f>
        <v>Yet Another Zombie Survivors</v>
      </c>
      <c r="B943">
        <f>IF(OR($A943="",INDEX(games!$B:$B,ROW())=""),"",INDEX(games!$B:$B,ROW()))</f>
        <v>2023</v>
      </c>
      <c r="C943" t="str">
        <f>IF(OR($A943="",INDEX(games!$C:$C,ROW())=""),"",INDEX(games!$C:$C,ROW()))</f>
        <v>Action</v>
      </c>
      <c r="D943">
        <f t="shared" si="392"/>
        <v>1</v>
      </c>
      <c r="E943">
        <f t="shared" si="393"/>
        <v>1</v>
      </c>
      <c r="F943">
        <f t="shared" si="394"/>
        <v>25</v>
      </c>
      <c r="G943">
        <f t="shared" si="395"/>
        <v>2023</v>
      </c>
      <c r="H943">
        <f t="shared" si="396"/>
        <v>1.575</v>
      </c>
      <c r="I943" t="e">
        <f t="shared" si="397"/>
        <v>#N/A</v>
      </c>
      <c r="J943" t="e">
        <f t="shared" si="398"/>
        <v>#N/A</v>
      </c>
      <c r="K943" t="e">
        <f t="shared" si="399"/>
        <v>#N/A</v>
      </c>
      <c r="L943" t="e">
        <f t="shared" si="400"/>
        <v>#N/A</v>
      </c>
      <c r="M943" t="e">
        <f t="shared" si="401"/>
        <v>#N/A</v>
      </c>
      <c r="N943" t="e">
        <f t="shared" si="402"/>
        <v>#N/A</v>
      </c>
      <c r="O943">
        <f t="shared" si="403"/>
        <v>1.0009429999999999</v>
      </c>
      <c r="P943" t="str">
        <f>IF(OR($A943="",INDEX(games!$H:$H,ROW())=""),"",INDEX(games!$H:$H,ROW()))</f>
        <v>Yes</v>
      </c>
      <c r="Q943">
        <f t="shared" si="404"/>
        <v>1.0009429999999999</v>
      </c>
      <c r="T943">
        <f t="shared" si="405"/>
        <v>2016</v>
      </c>
      <c r="U943">
        <f t="shared" si="406"/>
        <v>2021</v>
      </c>
      <c r="V943">
        <f t="shared" si="407"/>
        <v>5</v>
      </c>
      <c r="W943" t="str">
        <f>IF(TRIM(INDEX(connections!$A:$A,ROW()))="","",TRIM(INDEX(connections!$A:$A,ROW())))</f>
        <v>Enter the Gungeon</v>
      </c>
      <c r="X943" t="str">
        <f>IF($W943="","",TRIM(INDEX(connections!$B:$B,ROW())))</f>
        <v>Patch Quest</v>
      </c>
      <c r="Y943">
        <f t="shared" si="408"/>
        <v>282</v>
      </c>
      <c r="Z943">
        <f t="shared" si="409"/>
        <v>578</v>
      </c>
      <c r="AA943" t="str">
        <f t="shared" si="410"/>
        <v>Yes</v>
      </c>
      <c r="AB943" t="str">
        <f t="shared" si="411"/>
        <v>Yes</v>
      </c>
      <c r="AC943">
        <f t="shared" si="412"/>
        <v>1</v>
      </c>
      <c r="AD943">
        <f t="shared" si="413"/>
        <v>0</v>
      </c>
      <c r="AE943" t="str">
        <f t="shared" si="414"/>
        <v/>
      </c>
      <c r="AG943">
        <f t="shared" si="415"/>
        <v>1</v>
      </c>
      <c r="AH943" t="str">
        <f t="shared" si="416"/>
        <v>Yes</v>
      </c>
      <c r="AI943">
        <f t="shared" si="417"/>
        <v>1</v>
      </c>
      <c r="AJ943">
        <f t="shared" si="418"/>
        <v>1.0009429999999999</v>
      </c>
      <c r="AK943" t="str">
        <f t="shared" si="419"/>
        <v/>
      </c>
      <c r="AL943" t="str">
        <f>IF($A943="","",INDEX(games!$J:$J,ROW())&amp;"")</f>
        <v>https://store.steampowered.com/app/2163330/Yet_Another_Zombie_Survivors/</v>
      </c>
    </row>
    <row r="944" spans="1:38" x14ac:dyDescent="0.25">
      <c r="A944" t="str">
        <f>IF(TRIM(INDEX(games!$A:$A,ROW()))="","",TRIM(INDEX(games!$A:$A,ROW())))</f>
        <v>Yohane the Parhelion: Numazu in the Mirage</v>
      </c>
      <c r="B944">
        <f>IF(OR($A944="",INDEX(games!$B:$B,ROW())=""),"",INDEX(games!$B:$B,ROW()))</f>
        <v>2024</v>
      </c>
      <c r="C944" t="str">
        <f>IF(OR($A944="",INDEX(games!$C:$C,ROW())=""),"",INDEX(games!$C:$C,ROW()))</f>
        <v>Deckbuilder</v>
      </c>
      <c r="D944">
        <f t="shared" si="392"/>
        <v>1</v>
      </c>
      <c r="E944">
        <f t="shared" si="393"/>
        <v>3</v>
      </c>
      <c r="F944">
        <f t="shared" si="394"/>
        <v>26</v>
      </c>
      <c r="G944" t="e">
        <f t="shared" si="395"/>
        <v>#N/A</v>
      </c>
      <c r="H944" t="e">
        <f t="shared" si="396"/>
        <v>#N/A</v>
      </c>
      <c r="I944" t="e">
        <f t="shared" si="397"/>
        <v>#N/A</v>
      </c>
      <c r="J944" t="e">
        <f t="shared" si="398"/>
        <v>#N/A</v>
      </c>
      <c r="K944">
        <f t="shared" si="399"/>
        <v>2024</v>
      </c>
      <c r="L944">
        <f t="shared" si="400"/>
        <v>3.5979999999999999</v>
      </c>
      <c r="M944" t="e">
        <f t="shared" si="401"/>
        <v>#N/A</v>
      </c>
      <c r="N944" t="e">
        <f t="shared" si="402"/>
        <v>#N/A</v>
      </c>
      <c r="O944">
        <f t="shared" si="403"/>
        <v>1.0009440000000001</v>
      </c>
      <c r="P944" t="str">
        <f>IF(OR($A944="",INDEX(games!$H:$H,ROW())=""),"",INDEX(games!$H:$H,ROW()))</f>
        <v>Yes</v>
      </c>
      <c r="Q944">
        <f t="shared" si="404"/>
        <v>1.0009440000000001</v>
      </c>
      <c r="T944">
        <f t="shared" si="405"/>
        <v>2011</v>
      </c>
      <c r="U944">
        <f t="shared" si="406"/>
        <v>2021</v>
      </c>
      <c r="V944">
        <f t="shared" si="407"/>
        <v>10</v>
      </c>
      <c r="W944" t="str">
        <f>IF(TRIM(INDEX(connections!$A:$A,ROW()))="","",TRIM(INDEX(connections!$A:$A,ROW())))</f>
        <v>The Binding of Isaac</v>
      </c>
      <c r="X944" t="str">
        <f>IF($W944="","",TRIM(INDEX(connections!$B:$B,ROW())))</f>
        <v>Patch Quest</v>
      </c>
      <c r="Y944">
        <f t="shared" si="408"/>
        <v>824</v>
      </c>
      <c r="Z944">
        <f t="shared" si="409"/>
        <v>578</v>
      </c>
      <c r="AA944" t="str">
        <f t="shared" si="410"/>
        <v>Yes</v>
      </c>
      <c r="AB944" t="str">
        <f t="shared" si="411"/>
        <v>Yes</v>
      </c>
      <c r="AC944">
        <f t="shared" si="412"/>
        <v>1</v>
      </c>
      <c r="AD944">
        <f t="shared" si="413"/>
        <v>0</v>
      </c>
      <c r="AE944" t="str">
        <f t="shared" si="414"/>
        <v/>
      </c>
      <c r="AG944">
        <f t="shared" si="415"/>
        <v>1</v>
      </c>
      <c r="AH944" t="str">
        <f t="shared" si="416"/>
        <v>Yes</v>
      </c>
      <c r="AI944">
        <f t="shared" si="417"/>
        <v>1</v>
      </c>
      <c r="AJ944">
        <f t="shared" si="418"/>
        <v>1.0009440000000001</v>
      </c>
      <c r="AK944" t="str">
        <f t="shared" si="419"/>
        <v/>
      </c>
      <c r="AL944" t="str">
        <f>IF($A944="","",INDEX(games!$J:$J,ROW())&amp;"")</f>
        <v>https://store.steampowered.com/app/2459750/Yohane_the_Parhelion__NUMAZU_in_the_MIRAGE/</v>
      </c>
    </row>
    <row r="945" spans="1:38" x14ac:dyDescent="0.25">
      <c r="A945" t="str">
        <f>IF(TRIM(INDEX(games!$A:$A,ROW()))="","",TRIM(INDEX(games!$A:$A,ROW())))</f>
        <v>Youdanji</v>
      </c>
      <c r="B945">
        <f>IF(OR($A945="",INDEX(games!$B:$B,ROW())=""),"",INDEX(games!$B:$B,ROW()))</f>
        <v>2017</v>
      </c>
      <c r="C945" t="str">
        <f>IF(OR($A945="",INDEX(games!$C:$C,ROW())=""),"",INDEX(games!$C:$C,ROW()))</f>
        <v>Traditional</v>
      </c>
      <c r="D945">
        <f t="shared" si="392"/>
        <v>1</v>
      </c>
      <c r="E945">
        <f t="shared" si="393"/>
        <v>4</v>
      </c>
      <c r="F945">
        <f t="shared" si="394"/>
        <v>27</v>
      </c>
      <c r="G945" t="e">
        <f t="shared" si="395"/>
        <v>#N/A</v>
      </c>
      <c r="H945" t="e">
        <f t="shared" si="396"/>
        <v>#N/A</v>
      </c>
      <c r="I945" t="e">
        <f t="shared" si="397"/>
        <v>#N/A</v>
      </c>
      <c r="J945" t="e">
        <f t="shared" si="398"/>
        <v>#N/A</v>
      </c>
      <c r="K945" t="e">
        <f t="shared" si="399"/>
        <v>#N/A</v>
      </c>
      <c r="L945" t="e">
        <f t="shared" si="400"/>
        <v>#N/A</v>
      </c>
      <c r="M945">
        <f t="shared" si="401"/>
        <v>2017</v>
      </c>
      <c r="N945">
        <f t="shared" si="402"/>
        <v>4.6210000000000004</v>
      </c>
      <c r="O945">
        <f t="shared" si="403"/>
        <v>1.000945</v>
      </c>
      <c r="P945" t="str">
        <f>IF(OR($A945="",INDEX(games!$H:$H,ROW())=""),"",INDEX(games!$H:$H,ROW()))</f>
        <v/>
      </c>
      <c r="Q945" t="str">
        <f t="shared" si="404"/>
        <v/>
      </c>
      <c r="T945">
        <f t="shared" si="405"/>
        <v>2006</v>
      </c>
      <c r="U945">
        <f t="shared" si="406"/>
        <v>2023</v>
      </c>
      <c r="V945">
        <f t="shared" si="407"/>
        <v>17</v>
      </c>
      <c r="W945" t="str">
        <f>IF(TRIM(INDEX(connections!$A:$A,ROW()))="","",TRIM(INDEX(connections!$A:$A,ROW())))</f>
        <v>Dungeon Crawl Stone Soup</v>
      </c>
      <c r="X945" t="str">
        <f>IF($W945="","",TRIM(INDEX(connections!$B:$B,ROW())))</f>
        <v>Path of Achra</v>
      </c>
      <c r="Y945">
        <f t="shared" si="408"/>
        <v>257</v>
      </c>
      <c r="Z945">
        <f t="shared" si="409"/>
        <v>579</v>
      </c>
      <c r="AA945" t="str">
        <f t="shared" si="410"/>
        <v>Yes</v>
      </c>
      <c r="AB945" t="str">
        <f t="shared" si="411"/>
        <v>Yes</v>
      </c>
      <c r="AC945">
        <f t="shared" si="412"/>
        <v>1</v>
      </c>
      <c r="AD945">
        <f t="shared" si="413"/>
        <v>0</v>
      </c>
      <c r="AE945" t="str">
        <f t="shared" si="414"/>
        <v/>
      </c>
      <c r="AG945">
        <f t="shared" si="415"/>
        <v>1</v>
      </c>
      <c r="AH945" t="str">
        <f t="shared" si="416"/>
        <v/>
      </c>
      <c r="AI945" t="str">
        <f t="shared" si="417"/>
        <v/>
      </c>
      <c r="AJ945" t="str">
        <f t="shared" si="418"/>
        <v/>
      </c>
      <c r="AK945">
        <f t="shared" si="419"/>
        <v>1.000945</v>
      </c>
      <c r="AL945" t="str">
        <f>IF($A945="","",INDEX(games!$J:$J,ROW())&amp;"")</f>
        <v/>
      </c>
    </row>
    <row r="946" spans="1:38" x14ac:dyDescent="0.25">
      <c r="A946" t="str">
        <f>IF(TRIM(INDEX(games!$A:$A,ROW()))="","",TRIM(INDEX(games!$A:$A,ROW())))</f>
        <v>Z.H.P. Unlosing Ranger VS Darkdeath Evilman</v>
      </c>
      <c r="B946">
        <f>IF(OR($A946="",INDEX(games!$B:$B,ROW())=""),"",INDEX(games!$B:$B,ROW()))</f>
        <v>2010</v>
      </c>
      <c r="C946" t="str">
        <f>IF(OR($A946="",INDEX(games!$C:$C,ROW())=""),"",INDEX(games!$C:$C,ROW()))</f>
        <v>Traditional</v>
      </c>
      <c r="D946">
        <f t="shared" si="392"/>
        <v>2</v>
      </c>
      <c r="E946">
        <f t="shared" si="393"/>
        <v>4</v>
      </c>
      <c r="F946">
        <f t="shared" si="394"/>
        <v>28</v>
      </c>
      <c r="G946" t="e">
        <f t="shared" si="395"/>
        <v>#N/A</v>
      </c>
      <c r="H946" t="e">
        <f t="shared" si="396"/>
        <v>#N/A</v>
      </c>
      <c r="I946" t="e">
        <f t="shared" si="397"/>
        <v>#N/A</v>
      </c>
      <c r="J946" t="e">
        <f t="shared" si="398"/>
        <v>#N/A</v>
      </c>
      <c r="K946" t="e">
        <f t="shared" si="399"/>
        <v>#N/A</v>
      </c>
      <c r="L946" t="e">
        <f t="shared" si="400"/>
        <v>#N/A</v>
      </c>
      <c r="M946">
        <f t="shared" si="401"/>
        <v>2010</v>
      </c>
      <c r="N946">
        <f t="shared" si="402"/>
        <v>4.6440000000000001</v>
      </c>
      <c r="O946">
        <f t="shared" si="403"/>
        <v>2.0009459999999999</v>
      </c>
      <c r="P946" t="str">
        <f>IF(OR($A946="",INDEX(games!$H:$H,ROW())=""),"",INDEX(games!$H:$H,ROW()))</f>
        <v>Yes</v>
      </c>
      <c r="Q946">
        <f t="shared" si="404"/>
        <v>2.0009459999999999</v>
      </c>
      <c r="T946">
        <f t="shared" si="405"/>
        <v>2020</v>
      </c>
      <c r="U946">
        <f t="shared" si="406"/>
        <v>2023</v>
      </c>
      <c r="V946">
        <f t="shared" si="407"/>
        <v>3</v>
      </c>
      <c r="W946" t="str">
        <f>IF(TRIM(INDEX(connections!$A:$A,ROW()))="","",TRIM(INDEX(connections!$A:$A,ROW())))</f>
        <v>Rift Wizard</v>
      </c>
      <c r="X946" t="str">
        <f>IF($W946="","",TRIM(INDEX(connections!$B:$B,ROW())))</f>
        <v>Path of Achra</v>
      </c>
      <c r="Y946">
        <f t="shared" si="408"/>
        <v>645</v>
      </c>
      <c r="Z946">
        <f t="shared" si="409"/>
        <v>579</v>
      </c>
      <c r="AA946" t="str">
        <f t="shared" si="410"/>
        <v>Yes</v>
      </c>
      <c r="AB946" t="str">
        <f t="shared" si="411"/>
        <v>Yes</v>
      </c>
      <c r="AC946">
        <f t="shared" si="412"/>
        <v>1</v>
      </c>
      <c r="AD946">
        <f t="shared" si="413"/>
        <v>0</v>
      </c>
      <c r="AE946" t="str">
        <f t="shared" si="414"/>
        <v/>
      </c>
      <c r="AG946">
        <f t="shared" si="415"/>
        <v>1</v>
      </c>
      <c r="AH946" t="str">
        <f t="shared" si="416"/>
        <v>Yes</v>
      </c>
      <c r="AI946">
        <f t="shared" si="417"/>
        <v>1</v>
      </c>
      <c r="AJ946">
        <f t="shared" si="418"/>
        <v>1.0009459999999999</v>
      </c>
      <c r="AK946" t="str">
        <f t="shared" si="419"/>
        <v/>
      </c>
      <c r="AL946" t="str">
        <f>IF($A946="","",INDEX(games!$J:$J,ROW())&amp;"")</f>
        <v>https://store.steampowered.com/app/1732070/ZHP_Unlosing_Ranger_vs_Darkdeath_Evilman/</v>
      </c>
    </row>
    <row r="947" spans="1:38" x14ac:dyDescent="0.25">
      <c r="A947" t="str">
        <f>IF(TRIM(INDEX(games!$A:$A,ROW()))="","",TRIM(INDEX(games!$A:$A,ROW())))</f>
        <v>Zangband</v>
      </c>
      <c r="B947">
        <f>IF(OR($A947="",INDEX(games!$B:$B,ROW())=""),"",INDEX(games!$B:$B,ROW()))</f>
        <v>1994</v>
      </c>
      <c r="C947" t="str">
        <f>IF(OR($A947="",INDEX(games!$C:$C,ROW())=""),"",INDEX(games!$C:$C,ROW()))</f>
        <v>Traditional</v>
      </c>
      <c r="D947">
        <f t="shared" si="392"/>
        <v>4</v>
      </c>
      <c r="E947">
        <f t="shared" si="393"/>
        <v>4</v>
      </c>
      <c r="F947">
        <f t="shared" si="394"/>
        <v>29</v>
      </c>
      <c r="G947" t="e">
        <f t="shared" si="395"/>
        <v>#N/A</v>
      </c>
      <c r="H947" t="e">
        <f t="shared" si="396"/>
        <v>#N/A</v>
      </c>
      <c r="I947" t="e">
        <f t="shared" si="397"/>
        <v>#N/A</v>
      </c>
      <c r="J947" t="e">
        <f t="shared" si="398"/>
        <v>#N/A</v>
      </c>
      <c r="K947" t="e">
        <f t="shared" si="399"/>
        <v>#N/A</v>
      </c>
      <c r="L947" t="e">
        <f t="shared" si="400"/>
        <v>#N/A</v>
      </c>
      <c r="M947">
        <f t="shared" si="401"/>
        <v>1994</v>
      </c>
      <c r="N947">
        <f t="shared" si="402"/>
        <v>4.6669999999999998</v>
      </c>
      <c r="O947">
        <f t="shared" si="403"/>
        <v>4.000947</v>
      </c>
      <c r="P947" t="str">
        <f>IF(OR($A947="",INDEX(games!$H:$H,ROW())=""),"",INDEX(games!$H:$H,ROW()))</f>
        <v>Yes</v>
      </c>
      <c r="Q947">
        <f t="shared" si="404"/>
        <v>4.000947</v>
      </c>
      <c r="T947">
        <f t="shared" si="405"/>
        <v>1998</v>
      </c>
      <c r="U947">
        <f t="shared" si="406"/>
        <v>2023</v>
      </c>
      <c r="V947">
        <f t="shared" si="407"/>
        <v>25</v>
      </c>
      <c r="W947" t="str">
        <f>IF(TRIM(INDEX(connections!$A:$A,ROW()))="","",TRIM(INDEX(connections!$A:$A,ROW())))</f>
        <v>Tales of Maj'Eyal</v>
      </c>
      <c r="X947" t="str">
        <f>IF($W947="","",TRIM(INDEX(connections!$B:$B,ROW())))</f>
        <v>Path of Achra</v>
      </c>
      <c r="Y947">
        <f t="shared" si="408"/>
        <v>810</v>
      </c>
      <c r="Z947">
        <f t="shared" si="409"/>
        <v>579</v>
      </c>
      <c r="AA947" t="str">
        <f t="shared" si="410"/>
        <v>Yes</v>
      </c>
      <c r="AB947" t="str">
        <f t="shared" si="411"/>
        <v>Yes</v>
      </c>
      <c r="AC947">
        <f t="shared" si="412"/>
        <v>1</v>
      </c>
      <c r="AD947">
        <f t="shared" si="413"/>
        <v>0</v>
      </c>
      <c r="AE947" t="str">
        <f t="shared" si="414"/>
        <v/>
      </c>
      <c r="AG947">
        <f t="shared" si="415"/>
        <v>4</v>
      </c>
      <c r="AH947" t="str">
        <f t="shared" si="416"/>
        <v>Yes</v>
      </c>
      <c r="AI947">
        <f t="shared" si="417"/>
        <v>4</v>
      </c>
      <c r="AJ947">
        <f t="shared" si="418"/>
        <v>4.000947</v>
      </c>
      <c r="AK947" t="str">
        <f t="shared" si="419"/>
        <v/>
      </c>
      <c r="AL947" t="str">
        <f>IF($A947="","",INDEX(games!$J:$J,ROW())&amp;"")</f>
        <v/>
      </c>
    </row>
    <row r="948" spans="1:38" x14ac:dyDescent="0.25">
      <c r="A948" t="str">
        <f>IF(TRIM(INDEX(games!$A:$A,ROW()))="","",TRIM(INDEX(games!$A:$A,ROW())))</f>
        <v>Zet Zillions</v>
      </c>
      <c r="B948">
        <f>IF(OR($A948="",INDEX(games!$B:$B,ROW())=""),"",INDEX(games!$B:$B,ROW()))</f>
        <v>2024</v>
      </c>
      <c r="C948" t="str">
        <f>IF(OR($A948="",INDEX(games!$C:$C,ROW())=""),"",INDEX(games!$C:$C,ROW()))</f>
        <v>Deckbuilder</v>
      </c>
      <c r="D948">
        <f t="shared" si="392"/>
        <v>2</v>
      </c>
      <c r="E948">
        <f t="shared" si="393"/>
        <v>3</v>
      </c>
      <c r="F948">
        <f t="shared" si="394"/>
        <v>30</v>
      </c>
      <c r="G948" t="e">
        <f t="shared" si="395"/>
        <v>#N/A</v>
      </c>
      <c r="H948" t="e">
        <f t="shared" si="396"/>
        <v>#N/A</v>
      </c>
      <c r="I948" t="e">
        <f t="shared" si="397"/>
        <v>#N/A</v>
      </c>
      <c r="J948" t="e">
        <f t="shared" si="398"/>
        <v>#N/A</v>
      </c>
      <c r="K948">
        <f t="shared" si="399"/>
        <v>2024</v>
      </c>
      <c r="L948">
        <f t="shared" si="400"/>
        <v>3.69</v>
      </c>
      <c r="M948" t="e">
        <f t="shared" si="401"/>
        <v>#N/A</v>
      </c>
      <c r="N948" t="e">
        <f t="shared" si="402"/>
        <v>#N/A</v>
      </c>
      <c r="O948">
        <f t="shared" si="403"/>
        <v>2.0009480000000002</v>
      </c>
      <c r="P948" t="str">
        <f>IF(OR($A948="",INDEX(games!$H:$H,ROW())=""),"",INDEX(games!$H:$H,ROW()))</f>
        <v>Yes</v>
      </c>
      <c r="Q948">
        <f t="shared" si="404"/>
        <v>2.0009480000000002</v>
      </c>
      <c r="T948">
        <f t="shared" si="405"/>
        <v>2016</v>
      </c>
      <c r="U948">
        <f t="shared" si="406"/>
        <v>2026</v>
      </c>
      <c r="V948">
        <f t="shared" si="407"/>
        <v>10</v>
      </c>
      <c r="W948" t="str">
        <f>IF(TRIM(INDEX(connections!$A:$A,ROW()))="","",TRIM(INDEX(connections!$A:$A,ROW())))</f>
        <v>Enter the Gungeon</v>
      </c>
      <c r="X948" t="str">
        <f>IF($W948="","",TRIM(INDEX(connections!$B:$B,ROW())))</f>
        <v>Pathogenic</v>
      </c>
      <c r="Y948">
        <f t="shared" si="408"/>
        <v>282</v>
      </c>
      <c r="Z948">
        <f t="shared" si="409"/>
        <v>580</v>
      </c>
      <c r="AA948" t="str">
        <f t="shared" si="410"/>
        <v>Yes</v>
      </c>
      <c r="AB948" t="str">
        <f t="shared" si="411"/>
        <v/>
      </c>
      <c r="AC948" t="str">
        <f t="shared" si="412"/>
        <v/>
      </c>
      <c r="AD948">
        <f t="shared" si="413"/>
        <v>0</v>
      </c>
      <c r="AE948" t="str">
        <f t="shared" si="414"/>
        <v/>
      </c>
      <c r="AG948">
        <f t="shared" si="415"/>
        <v>2</v>
      </c>
      <c r="AH948" t="str">
        <f t="shared" si="416"/>
        <v>Yes</v>
      </c>
      <c r="AI948">
        <f t="shared" si="417"/>
        <v>2</v>
      </c>
      <c r="AJ948">
        <f t="shared" si="418"/>
        <v>2.0009480000000002</v>
      </c>
      <c r="AK948" t="str">
        <f t="shared" si="419"/>
        <v/>
      </c>
      <c r="AL948" t="str">
        <f>IF($A948="","",INDEX(games!$J:$J,ROW())&amp;"")</f>
        <v>https://store.steampowered.com/app/2229560/Zet_Zillions/</v>
      </c>
    </row>
    <row r="949" spans="1:38" x14ac:dyDescent="0.25">
      <c r="A949" t="str">
        <f>IF(TRIM(INDEX(games!$A:$A,ROW()))="","",TRIM(INDEX(games!$A:$A,ROW())))</f>
        <v>Ziggurat</v>
      </c>
      <c r="B949">
        <f>IF(OR($A949="",INDEX(games!$B:$B,ROW())=""),"",INDEX(games!$B:$B,ROW()))</f>
        <v>2014</v>
      </c>
      <c r="C949" t="str">
        <f>IF(OR($A949="",INDEX(games!$C:$C,ROW())=""),"",INDEX(games!$C:$C,ROW()))</f>
        <v>Action</v>
      </c>
      <c r="D949">
        <f t="shared" si="392"/>
        <v>3</v>
      </c>
      <c r="E949">
        <f t="shared" si="393"/>
        <v>1</v>
      </c>
      <c r="F949">
        <f t="shared" si="394"/>
        <v>31</v>
      </c>
      <c r="G949">
        <f t="shared" si="395"/>
        <v>2014</v>
      </c>
      <c r="H949">
        <f t="shared" si="396"/>
        <v>1.7130000000000001</v>
      </c>
      <c r="I949" t="e">
        <f t="shared" si="397"/>
        <v>#N/A</v>
      </c>
      <c r="J949" t="e">
        <f t="shared" si="398"/>
        <v>#N/A</v>
      </c>
      <c r="K949" t="e">
        <f t="shared" si="399"/>
        <v>#N/A</v>
      </c>
      <c r="L949" t="e">
        <f t="shared" si="400"/>
        <v>#N/A</v>
      </c>
      <c r="M949" t="e">
        <f t="shared" si="401"/>
        <v>#N/A</v>
      </c>
      <c r="N949" t="e">
        <f t="shared" si="402"/>
        <v>#N/A</v>
      </c>
      <c r="O949">
        <f t="shared" si="403"/>
        <v>3.0009489999999999</v>
      </c>
      <c r="P949" t="str">
        <f>IF(OR($A949="",INDEX(games!$H:$H,ROW())=""),"",INDEX(games!$H:$H,ROW()))</f>
        <v>Yes</v>
      </c>
      <c r="Q949">
        <f t="shared" si="404"/>
        <v>3.0009489999999999</v>
      </c>
      <c r="T949">
        <f t="shared" si="405"/>
        <v>2019</v>
      </c>
      <c r="U949">
        <f t="shared" si="406"/>
        <v>2026</v>
      </c>
      <c r="V949">
        <f t="shared" si="407"/>
        <v>7</v>
      </c>
      <c r="W949" t="str">
        <f>IF(TRIM(INDEX(connections!$A:$A,ROW()))="","",TRIM(INDEX(connections!$A:$A,ROW())))</f>
        <v>Noita</v>
      </c>
      <c r="X949" t="str">
        <f>IF($W949="","",TRIM(INDEX(connections!$B:$B,ROW())))</f>
        <v>Pathogenic</v>
      </c>
      <c r="Y949">
        <f t="shared" si="408"/>
        <v>539</v>
      </c>
      <c r="Z949">
        <f t="shared" si="409"/>
        <v>580</v>
      </c>
      <c r="AA949" t="str">
        <f t="shared" si="410"/>
        <v>Yes</v>
      </c>
      <c r="AB949" t="str">
        <f t="shared" si="411"/>
        <v/>
      </c>
      <c r="AC949" t="str">
        <f t="shared" si="412"/>
        <v/>
      </c>
      <c r="AD949">
        <f t="shared" si="413"/>
        <v>0</v>
      </c>
      <c r="AE949" t="str">
        <f t="shared" si="414"/>
        <v/>
      </c>
      <c r="AG949">
        <f t="shared" si="415"/>
        <v>2</v>
      </c>
      <c r="AH949" t="str">
        <f t="shared" si="416"/>
        <v>Yes</v>
      </c>
      <c r="AI949">
        <f t="shared" si="417"/>
        <v>2</v>
      </c>
      <c r="AJ949">
        <f t="shared" si="418"/>
        <v>2.0009489999999999</v>
      </c>
      <c r="AK949" t="str">
        <f t="shared" si="419"/>
        <v/>
      </c>
      <c r="AL949" t="str">
        <f>IF($A949="","",INDEX(games!$J:$J,ROW())&amp;"")</f>
        <v>https://store.steampowered.com/app/308420/Ziggurat/</v>
      </c>
    </row>
    <row r="950" spans="1:38" x14ac:dyDescent="0.25">
      <c r="A950" t="str">
        <f>IF(TRIM(INDEX(games!$A:$A,ROW()))="","",TRIM(INDEX(games!$A:$A,ROW())))</f>
        <v>Ziggurat 2</v>
      </c>
      <c r="B950">
        <f>IF(OR($A950="",INDEX(games!$B:$B,ROW())=""),"",INDEX(games!$B:$B,ROW()))</f>
        <v>2020</v>
      </c>
      <c r="C950" t="str">
        <f>IF(OR($A950="",INDEX(games!$C:$C,ROW())=""),"",INDEX(games!$C:$C,ROW()))</f>
        <v>Action</v>
      </c>
      <c r="D950">
        <f t="shared" si="392"/>
        <v>1</v>
      </c>
      <c r="E950">
        <f t="shared" si="393"/>
        <v>1</v>
      </c>
      <c r="F950">
        <f t="shared" si="394"/>
        <v>32</v>
      </c>
      <c r="G950">
        <f t="shared" si="395"/>
        <v>2020</v>
      </c>
      <c r="H950">
        <f t="shared" si="396"/>
        <v>1.736</v>
      </c>
      <c r="I950" t="e">
        <f t="shared" si="397"/>
        <v>#N/A</v>
      </c>
      <c r="J950" t="e">
        <f t="shared" si="398"/>
        <v>#N/A</v>
      </c>
      <c r="K950" t="e">
        <f t="shared" si="399"/>
        <v>#N/A</v>
      </c>
      <c r="L950" t="e">
        <f t="shared" si="400"/>
        <v>#N/A</v>
      </c>
      <c r="M950" t="e">
        <f t="shared" si="401"/>
        <v>#N/A</v>
      </c>
      <c r="N950" t="e">
        <f t="shared" si="402"/>
        <v>#N/A</v>
      </c>
      <c r="O950">
        <f t="shared" si="403"/>
        <v>1.00095</v>
      </c>
      <c r="P950" t="str">
        <f>IF(OR($A950="",INDEX(games!$H:$H,ROW())=""),"",INDEX(games!$H:$H,ROW()))</f>
        <v>Yes</v>
      </c>
      <c r="Q950">
        <f t="shared" si="404"/>
        <v>1.00095</v>
      </c>
      <c r="T950">
        <f t="shared" si="405"/>
        <v>2011</v>
      </c>
      <c r="U950">
        <f t="shared" si="406"/>
        <v>2026</v>
      </c>
      <c r="V950">
        <f t="shared" si="407"/>
        <v>15</v>
      </c>
      <c r="W950" t="str">
        <f>IF(TRIM(INDEX(connections!$A:$A,ROW()))="","",TRIM(INDEX(connections!$A:$A,ROW())))</f>
        <v>The Binding of Isaac</v>
      </c>
      <c r="X950" t="str">
        <f>IF($W950="","",TRIM(INDEX(connections!$B:$B,ROW())))</f>
        <v>Pathogenic</v>
      </c>
      <c r="Y950">
        <f t="shared" si="408"/>
        <v>824</v>
      </c>
      <c r="Z950">
        <f t="shared" si="409"/>
        <v>580</v>
      </c>
      <c r="AA950" t="str">
        <f t="shared" si="410"/>
        <v>Yes</v>
      </c>
      <c r="AB950" t="str">
        <f t="shared" si="411"/>
        <v/>
      </c>
      <c r="AC950" t="str">
        <f t="shared" si="412"/>
        <v/>
      </c>
      <c r="AD950">
        <f t="shared" si="413"/>
        <v>0</v>
      </c>
      <c r="AE950" t="str">
        <f t="shared" si="414"/>
        <v/>
      </c>
      <c r="AG950">
        <f t="shared" si="415"/>
        <v>1</v>
      </c>
      <c r="AH950" t="str">
        <f t="shared" si="416"/>
        <v>Yes</v>
      </c>
      <c r="AI950">
        <f t="shared" si="417"/>
        <v>1</v>
      </c>
      <c r="AJ950">
        <f t="shared" si="418"/>
        <v>1.00095</v>
      </c>
      <c r="AK950" t="str">
        <f t="shared" si="419"/>
        <v/>
      </c>
      <c r="AL950" t="str">
        <f>IF($A950="","",INDEX(games!$J:$J,ROW())&amp;"")</f>
        <v>https://store.steampowered.com/app/1159560/Ziggurat_2/</v>
      </c>
    </row>
    <row r="951" spans="1:38" x14ac:dyDescent="0.25">
      <c r="A951" t="str">
        <f>IF(TRIM(INDEX(games!$A:$A,ROW()))="","",TRIM(INDEX(games!$A:$A,ROW())))</f>
        <v>ZMAngband</v>
      </c>
      <c r="B951">
        <f>IF(OR($A951="",INDEX(games!$B:$B,ROW())=""),"",INDEX(games!$B:$B,ROW()))</f>
        <v>2025</v>
      </c>
      <c r="C951" t="str">
        <f>IF(OR($A951="",INDEX(games!$C:$C,ROW())=""),"",INDEX(games!$C:$C,ROW()))</f>
        <v>Traditional</v>
      </c>
      <c r="D951">
        <f t="shared" si="392"/>
        <v>6</v>
      </c>
      <c r="E951">
        <f t="shared" si="393"/>
        <v>4</v>
      </c>
      <c r="F951">
        <f t="shared" si="394"/>
        <v>33</v>
      </c>
      <c r="G951" t="e">
        <f t="shared" si="395"/>
        <v>#N/A</v>
      </c>
      <c r="H951" t="e">
        <f t="shared" si="396"/>
        <v>#N/A</v>
      </c>
      <c r="I951" t="e">
        <f t="shared" si="397"/>
        <v>#N/A</v>
      </c>
      <c r="J951" t="e">
        <f t="shared" si="398"/>
        <v>#N/A</v>
      </c>
      <c r="K951" t="e">
        <f t="shared" si="399"/>
        <v>#N/A</v>
      </c>
      <c r="L951" t="e">
        <f t="shared" si="400"/>
        <v>#N/A</v>
      </c>
      <c r="M951">
        <f t="shared" si="401"/>
        <v>2025</v>
      </c>
      <c r="N951">
        <f t="shared" si="402"/>
        <v>4.7590000000000003</v>
      </c>
      <c r="O951">
        <f t="shared" si="403"/>
        <v>6.0009509999999997</v>
      </c>
      <c r="P951" t="str">
        <f>IF(OR($A951="",INDEX(games!$H:$H,ROW())=""),"",INDEX(games!$H:$H,ROW()))</f>
        <v>Yes</v>
      </c>
      <c r="Q951">
        <f t="shared" si="404"/>
        <v>6.0009509999999997</v>
      </c>
      <c r="T951">
        <f t="shared" si="405"/>
        <v>1987</v>
      </c>
      <c r="U951">
        <f t="shared" si="406"/>
        <v>2015</v>
      </c>
      <c r="V951">
        <f t="shared" si="407"/>
        <v>28</v>
      </c>
      <c r="W951" t="str">
        <f>IF(TRIM(INDEX(connections!$A:$A,ROW()))="","",TRIM(INDEX(connections!$A:$A,ROW())))</f>
        <v>NetHack</v>
      </c>
      <c r="X951" t="str">
        <f>IF($W951="","",TRIM(INDEX(connections!$B:$B,ROW())))</f>
        <v>Pathos: Nethack Codex</v>
      </c>
      <c r="Y951">
        <f t="shared" si="408"/>
        <v>532</v>
      </c>
      <c r="Z951">
        <f t="shared" si="409"/>
        <v>581</v>
      </c>
      <c r="AA951" t="str">
        <f t="shared" si="410"/>
        <v>Yes</v>
      </c>
      <c r="AB951" t="str">
        <f t="shared" si="411"/>
        <v>Yes</v>
      </c>
      <c r="AC951">
        <f t="shared" si="412"/>
        <v>1</v>
      </c>
      <c r="AD951">
        <f t="shared" si="413"/>
        <v>0</v>
      </c>
      <c r="AE951" t="str">
        <f t="shared" si="414"/>
        <v/>
      </c>
      <c r="AG951">
        <f t="shared" si="415"/>
        <v>6</v>
      </c>
      <c r="AH951" t="str">
        <f t="shared" si="416"/>
        <v>Yes</v>
      </c>
      <c r="AI951">
        <f t="shared" si="417"/>
        <v>6</v>
      </c>
      <c r="AJ951">
        <f t="shared" si="418"/>
        <v>6.0009509999999997</v>
      </c>
      <c r="AK951" t="str">
        <f t="shared" si="419"/>
        <v/>
      </c>
      <c r="AL951" t="str">
        <f>IF($A951="","",INDEX(games!$J:$J,ROW())&amp;"")</f>
        <v/>
      </c>
    </row>
    <row r="952" spans="1:38" x14ac:dyDescent="0.25">
      <c r="A952" t="str">
        <f>IF(TRIM(INDEX(games!$A:$A,ROW()))="","",TRIM(INDEX(games!$A:$A,ROW())))</f>
        <v>Zoeti</v>
      </c>
      <c r="B952">
        <f>IF(OR($A952="",INDEX(games!$B:$B,ROW())=""),"",INDEX(games!$B:$B,ROW()))</f>
        <v>2023</v>
      </c>
      <c r="C952" t="str">
        <f>IF(OR($A952="",INDEX(games!$C:$C,ROW())=""),"",INDEX(games!$C:$C,ROW()))</f>
        <v>Deckbuilder</v>
      </c>
      <c r="D952">
        <f t="shared" si="392"/>
        <v>3</v>
      </c>
      <c r="E952">
        <f t="shared" si="393"/>
        <v>3</v>
      </c>
      <c r="F952">
        <f t="shared" si="394"/>
        <v>0</v>
      </c>
      <c r="G952" t="e">
        <f t="shared" si="395"/>
        <v>#N/A</v>
      </c>
      <c r="H952" t="e">
        <f t="shared" si="396"/>
        <v>#N/A</v>
      </c>
      <c r="I952" t="e">
        <f t="shared" si="397"/>
        <v>#N/A</v>
      </c>
      <c r="J952" t="e">
        <f t="shared" si="398"/>
        <v>#N/A</v>
      </c>
      <c r="K952">
        <f t="shared" si="399"/>
        <v>2023</v>
      </c>
      <c r="L952">
        <f t="shared" si="400"/>
        <v>3</v>
      </c>
      <c r="M952" t="e">
        <f t="shared" si="401"/>
        <v>#N/A</v>
      </c>
      <c r="N952" t="e">
        <f t="shared" si="402"/>
        <v>#N/A</v>
      </c>
      <c r="O952">
        <f t="shared" si="403"/>
        <v>3.0009519999999998</v>
      </c>
      <c r="P952" t="str">
        <f>IF(OR($A952="",INDEX(games!$H:$H,ROW())=""),"",INDEX(games!$H:$H,ROW()))</f>
        <v>Yes</v>
      </c>
      <c r="Q952">
        <f t="shared" si="404"/>
        <v>3.0009519999999998</v>
      </c>
      <c r="T952">
        <f t="shared" si="405"/>
        <v>2018</v>
      </c>
      <c r="U952">
        <f t="shared" si="406"/>
        <v>2021</v>
      </c>
      <c r="V952">
        <f t="shared" si="407"/>
        <v>3</v>
      </c>
      <c r="W952" t="str">
        <f>IF(TRIM(INDEX(connections!$A:$A,ROW()))="","",TRIM(INDEX(connections!$A:$A,ROW())))</f>
        <v>Into the Breach</v>
      </c>
      <c r="X952" t="str">
        <f>IF($W952="","",TRIM(INDEX(connections!$B:$B,ROW())))</f>
        <v>Pawnbarian</v>
      </c>
      <c r="Y952">
        <f t="shared" si="408"/>
        <v>409</v>
      </c>
      <c r="Z952">
        <f t="shared" si="409"/>
        <v>582</v>
      </c>
      <c r="AA952" t="str">
        <f t="shared" si="410"/>
        <v>Yes</v>
      </c>
      <c r="AB952" t="str">
        <f t="shared" si="411"/>
        <v>Yes</v>
      </c>
      <c r="AC952">
        <f t="shared" si="412"/>
        <v>1</v>
      </c>
      <c r="AD952">
        <f t="shared" si="413"/>
        <v>0</v>
      </c>
      <c r="AE952" t="str">
        <f t="shared" si="414"/>
        <v/>
      </c>
      <c r="AG952">
        <f t="shared" si="415"/>
        <v>3</v>
      </c>
      <c r="AH952" t="str">
        <f t="shared" si="416"/>
        <v>Yes</v>
      </c>
      <c r="AI952">
        <f t="shared" si="417"/>
        <v>3</v>
      </c>
      <c r="AJ952">
        <f t="shared" si="418"/>
        <v>3.0009519999999998</v>
      </c>
      <c r="AK952" t="str">
        <f t="shared" si="419"/>
        <v/>
      </c>
      <c r="AL952" t="str">
        <f>IF($A952="","",INDEX(games!$J:$J,ROW())&amp;"")</f>
        <v>https://store.steampowered.com/app/1434540/Zoeti/</v>
      </c>
    </row>
    <row r="953" spans="1:38" x14ac:dyDescent="0.25">
      <c r="A953" t="str">
        <f>IF(TRIM(INDEX(games!$A:$A,ROW()))="","",TRIM(INDEX(games!$A:$A,ROW())))</f>
        <v>Zoominoes</v>
      </c>
      <c r="B953">
        <f>IF(OR($A953="",INDEX(games!$B:$B,ROW())=""),"",INDEX(games!$B:$B,ROW()))</f>
        <v>2026</v>
      </c>
      <c r="C953" t="str">
        <f>IF(OR($A953="",INDEX(games!$C:$C,ROW())=""),"",INDEX(games!$C:$C,ROW()))</f>
        <v>Deckbuilder</v>
      </c>
      <c r="D953">
        <f t="shared" si="392"/>
        <v>1</v>
      </c>
      <c r="E953">
        <f t="shared" si="393"/>
        <v>3</v>
      </c>
      <c r="F953">
        <f t="shared" si="394"/>
        <v>1</v>
      </c>
      <c r="G953" t="e">
        <f t="shared" si="395"/>
        <v>#N/A</v>
      </c>
      <c r="H953" t="e">
        <f t="shared" si="396"/>
        <v>#N/A</v>
      </c>
      <c r="I953" t="e">
        <f t="shared" si="397"/>
        <v>#N/A</v>
      </c>
      <c r="J953" t="e">
        <f t="shared" si="398"/>
        <v>#N/A</v>
      </c>
      <c r="K953">
        <f t="shared" si="399"/>
        <v>2026</v>
      </c>
      <c r="L953">
        <f t="shared" si="400"/>
        <v>3.0230000000000001</v>
      </c>
      <c r="M953" t="e">
        <f t="shared" si="401"/>
        <v>#N/A</v>
      </c>
      <c r="N953" t="e">
        <f t="shared" si="402"/>
        <v>#N/A</v>
      </c>
      <c r="O953">
        <f t="shared" si="403"/>
        <v>1.000953</v>
      </c>
      <c r="P953" t="str">
        <f>IF(OR($A953="",INDEX(games!$H:$H,ROW())=""),"",INDEX(games!$H:$H,ROW()))</f>
        <v/>
      </c>
      <c r="Q953" t="str">
        <f t="shared" si="404"/>
        <v/>
      </c>
      <c r="T953">
        <f t="shared" si="405"/>
        <v>2017</v>
      </c>
      <c r="U953">
        <f t="shared" si="406"/>
        <v>2021</v>
      </c>
      <c r="V953">
        <f t="shared" si="407"/>
        <v>4</v>
      </c>
      <c r="W953" t="str">
        <f>IF(TRIM(INDEX(connections!$A:$A,ROW()))="","",TRIM(INDEX(connections!$A:$A,ROW())))</f>
        <v>Slay the Spire</v>
      </c>
      <c r="X953" t="str">
        <f>IF($W953="","",TRIM(INDEX(connections!$B:$B,ROW())))</f>
        <v>Pawnbarian</v>
      </c>
      <c r="Y953">
        <f t="shared" si="408"/>
        <v>735</v>
      </c>
      <c r="Z953">
        <f t="shared" si="409"/>
        <v>582</v>
      </c>
      <c r="AA953" t="str">
        <f t="shared" si="410"/>
        <v>Yes</v>
      </c>
      <c r="AB953" t="str">
        <f t="shared" si="411"/>
        <v>Yes</v>
      </c>
      <c r="AC953">
        <f t="shared" si="412"/>
        <v>1</v>
      </c>
      <c r="AD953">
        <f t="shared" si="413"/>
        <v>1</v>
      </c>
      <c r="AE953" t="str">
        <f t="shared" si="414"/>
        <v/>
      </c>
      <c r="AG953">
        <f t="shared" si="415"/>
        <v>1</v>
      </c>
      <c r="AH953" t="str">
        <f t="shared" si="416"/>
        <v/>
      </c>
      <c r="AI953" t="str">
        <f t="shared" si="417"/>
        <v/>
      </c>
      <c r="AJ953" t="str">
        <f t="shared" si="418"/>
        <v/>
      </c>
      <c r="AK953">
        <f t="shared" si="419"/>
        <v>1.000953</v>
      </c>
      <c r="AL953" t="str">
        <f>IF($A953="","",INDEX(games!$J:$J,ROW())&amp;"")</f>
        <v>https://store.steampowered.com/app/3282420/Zoominoes/</v>
      </c>
    </row>
    <row r="954" spans="1:38" x14ac:dyDescent="0.25">
      <c r="A954" t="str">
        <f>IF(TRIM(INDEX(games!$A:$A,ROW()))="","",TRIM(INDEX(games!$A:$A,ROW())))</f>
        <v>Zorbus</v>
      </c>
      <c r="B954">
        <f>IF(OR($A954="",INDEX(games!$B:$B,ROW())=""),"",INDEX(games!$B:$B,ROW()))</f>
        <v>2022</v>
      </c>
      <c r="C954" t="str">
        <f>IF(OR($A954="",INDEX(games!$C:$C,ROW())=""),"",INDEX(games!$C:$C,ROW()))</f>
        <v>Traditional</v>
      </c>
      <c r="D954">
        <f t="shared" si="392"/>
        <v>1</v>
      </c>
      <c r="E954">
        <f t="shared" si="393"/>
        <v>4</v>
      </c>
      <c r="F954">
        <f t="shared" si="394"/>
        <v>2</v>
      </c>
      <c r="G954" t="e">
        <f t="shared" si="395"/>
        <v>#N/A</v>
      </c>
      <c r="H954" t="e">
        <f t="shared" si="396"/>
        <v>#N/A</v>
      </c>
      <c r="I954" t="e">
        <f t="shared" si="397"/>
        <v>#N/A</v>
      </c>
      <c r="J954" t="e">
        <f t="shared" si="398"/>
        <v>#N/A</v>
      </c>
      <c r="K954" t="e">
        <f t="shared" si="399"/>
        <v>#N/A</v>
      </c>
      <c r="L954" t="e">
        <f t="shared" si="400"/>
        <v>#N/A</v>
      </c>
      <c r="M954">
        <f t="shared" si="401"/>
        <v>2022</v>
      </c>
      <c r="N954">
        <f t="shared" si="402"/>
        <v>4.0460000000000003</v>
      </c>
      <c r="O954">
        <f t="shared" si="403"/>
        <v>1.0009539999999999</v>
      </c>
      <c r="P954" t="str">
        <f>IF(OR($A954="",INDEX(games!$H:$H,ROW())=""),"",INDEX(games!$H:$H,ROW()))</f>
        <v>Yes</v>
      </c>
      <c r="Q954">
        <f t="shared" si="404"/>
        <v>1.0009539999999999</v>
      </c>
      <c r="T954">
        <f t="shared" si="405"/>
        <v>2022</v>
      </c>
      <c r="U954">
        <f t="shared" si="406"/>
        <v>2026</v>
      </c>
      <c r="V954">
        <f t="shared" si="407"/>
        <v>4</v>
      </c>
      <c r="W954" t="str">
        <f>IF(TRIM(INDEX(connections!$A:$A,ROW()))="","",TRIM(INDEX(connections!$A:$A,ROW())))</f>
        <v>Cult of the Lamb</v>
      </c>
      <c r="X954" t="str">
        <f>IF($W954="","",TRIM(INDEX(connections!$B:$B,ROW())))</f>
        <v>Pax Autocratica</v>
      </c>
      <c r="Y954">
        <f t="shared" si="408"/>
        <v>171</v>
      </c>
      <c r="Z954">
        <f t="shared" si="409"/>
        <v>583</v>
      </c>
      <c r="AA954" t="str">
        <f t="shared" si="410"/>
        <v>Yes</v>
      </c>
      <c r="AB954" t="str">
        <f t="shared" si="411"/>
        <v/>
      </c>
      <c r="AC954" t="str">
        <f t="shared" si="412"/>
        <v/>
      </c>
      <c r="AD954">
        <f t="shared" si="413"/>
        <v>0</v>
      </c>
      <c r="AE954" t="str">
        <f t="shared" si="414"/>
        <v/>
      </c>
      <c r="AG954">
        <f t="shared" si="415"/>
        <v>1</v>
      </c>
      <c r="AH954" t="str">
        <f t="shared" si="416"/>
        <v>Yes</v>
      </c>
      <c r="AI954">
        <f t="shared" si="417"/>
        <v>1</v>
      </c>
      <c r="AJ954">
        <f t="shared" si="418"/>
        <v>1.0009539999999999</v>
      </c>
      <c r="AK954" t="str">
        <f t="shared" si="419"/>
        <v/>
      </c>
      <c r="AL954" t="str">
        <f>IF($A954="","",INDEX(games!$J:$J,ROW())&amp;"")</f>
        <v>https://store.steampowered.com/app/2125420/Zorbus/</v>
      </c>
    </row>
    <row r="955" spans="1:38" x14ac:dyDescent="0.25">
      <c r="A955" t="str">
        <f>IF(TRIM(INDEX(games!$A:$A,ROW()))="","",TRIM(INDEX(games!$A:$A,ROW())))</f>
        <v>Islantiles</v>
      </c>
      <c r="B955">
        <f>IF(OR($A955="",INDEX(games!$B:$B,ROW())=""),"",INDEX(games!$B:$B,ROW()))</f>
        <v>2026</v>
      </c>
      <c r="C955" t="str">
        <f>IF(OR($A955="",INDEX(games!$C:$C,ROW())=""),"",INDEX(games!$C:$C,ROW()))</f>
        <v>Deckbuilder</v>
      </c>
      <c r="D955">
        <f t="shared" si="392"/>
        <v>0</v>
      </c>
      <c r="E955">
        <f t="shared" si="393"/>
        <v>3</v>
      </c>
      <c r="F955">
        <f t="shared" si="394"/>
        <v>3</v>
      </c>
      <c r="G955" t="e">
        <f t="shared" si="395"/>
        <v>#N/A</v>
      </c>
      <c r="H955" t="e">
        <f t="shared" si="396"/>
        <v>#N/A</v>
      </c>
      <c r="I955" t="e">
        <f t="shared" si="397"/>
        <v>#N/A</v>
      </c>
      <c r="J955" t="e">
        <f t="shared" si="398"/>
        <v>#N/A</v>
      </c>
      <c r="K955">
        <f t="shared" si="399"/>
        <v>2026</v>
      </c>
      <c r="L955">
        <f t="shared" si="400"/>
        <v>3.069</v>
      </c>
      <c r="M955" t="e">
        <f t="shared" si="401"/>
        <v>#N/A</v>
      </c>
      <c r="N955" t="e">
        <f t="shared" si="402"/>
        <v>#N/A</v>
      </c>
      <c r="O955">
        <f t="shared" si="403"/>
        <v>9.5500000000000001E-4</v>
      </c>
      <c r="P955" t="str">
        <f>IF(OR($A955="",INDEX(games!$H:$H,ROW())=""),"",INDEX(games!$H:$H,ROW()))</f>
        <v/>
      </c>
      <c r="Q955" t="str">
        <f t="shared" si="404"/>
        <v/>
      </c>
      <c r="T955">
        <f t="shared" si="405"/>
        <v>2020</v>
      </c>
      <c r="U955">
        <f t="shared" si="406"/>
        <v>2026</v>
      </c>
      <c r="V955">
        <f t="shared" si="407"/>
        <v>6</v>
      </c>
      <c r="W955" t="str">
        <f>IF(TRIM(INDEX(connections!$A:$A,ROW()))="","",TRIM(INDEX(connections!$A:$A,ROW())))</f>
        <v>Risk of Rain 2</v>
      </c>
      <c r="X955" t="str">
        <f>IF($W955="","",TRIM(INDEX(connections!$B:$B,ROW())))</f>
        <v>Pax Autocratica</v>
      </c>
      <c r="Y955">
        <f t="shared" si="408"/>
        <v>654</v>
      </c>
      <c r="Z955">
        <f t="shared" si="409"/>
        <v>583</v>
      </c>
      <c r="AA955" t="str">
        <f t="shared" si="410"/>
        <v>Yes</v>
      </c>
      <c r="AB955" t="str">
        <f t="shared" si="411"/>
        <v/>
      </c>
      <c r="AC955" t="str">
        <f t="shared" si="412"/>
        <v/>
      </c>
      <c r="AD955">
        <f t="shared" si="413"/>
        <v>0</v>
      </c>
      <c r="AE955" t="str">
        <f t="shared" si="414"/>
        <v/>
      </c>
      <c r="AG955">
        <f t="shared" si="415"/>
        <v>0</v>
      </c>
      <c r="AH955" t="str">
        <f t="shared" si="416"/>
        <v/>
      </c>
      <c r="AI955" t="str">
        <f t="shared" si="417"/>
        <v/>
      </c>
      <c r="AJ955" t="str">
        <f t="shared" si="418"/>
        <v/>
      </c>
      <c r="AK955" t="str">
        <f t="shared" si="419"/>
        <v/>
      </c>
      <c r="AL955" t="str">
        <f>IF($A955="","",INDEX(games!$J:$J,ROW())&amp;"")</f>
        <v>https://store.steampowered.com/app/3634010/Islantiles/</v>
      </c>
    </row>
    <row r="956" spans="1:38" x14ac:dyDescent="0.25">
      <c r="A956" t="str">
        <f>IF(TRIM(INDEX(games!$A:$A,ROW()))="","",TRIM(INDEX(games!$A:$A,ROW())))</f>
        <v>Goaldeck</v>
      </c>
      <c r="B956">
        <f>IF(OR($A956="",INDEX(games!$B:$B,ROW())=""),"",INDEX(games!$B:$B,ROW()))</f>
        <v>2026</v>
      </c>
      <c r="C956" t="str">
        <f>IF(OR($A956="",INDEX(games!$C:$C,ROW())=""),"",INDEX(games!$C:$C,ROW()))</f>
        <v>Deckbuilder</v>
      </c>
      <c r="D956">
        <f t="shared" si="392"/>
        <v>1</v>
      </c>
      <c r="E956">
        <f t="shared" si="393"/>
        <v>3</v>
      </c>
      <c r="F956">
        <f t="shared" si="394"/>
        <v>4</v>
      </c>
      <c r="G956" t="e">
        <f t="shared" si="395"/>
        <v>#N/A</v>
      </c>
      <c r="H956" t="e">
        <f t="shared" si="396"/>
        <v>#N/A</v>
      </c>
      <c r="I956" t="e">
        <f t="shared" si="397"/>
        <v>#N/A</v>
      </c>
      <c r="J956" t="e">
        <f t="shared" si="398"/>
        <v>#N/A</v>
      </c>
      <c r="K956">
        <f t="shared" si="399"/>
        <v>2026</v>
      </c>
      <c r="L956">
        <f t="shared" si="400"/>
        <v>3.0920000000000001</v>
      </c>
      <c r="M956" t="e">
        <f t="shared" si="401"/>
        <v>#N/A</v>
      </c>
      <c r="N956" t="e">
        <f t="shared" si="402"/>
        <v>#N/A</v>
      </c>
      <c r="O956">
        <f t="shared" si="403"/>
        <v>1.000956</v>
      </c>
      <c r="P956" t="str">
        <f>IF(OR($A956="",INDEX(games!$H:$H,ROW())=""),"",INDEX(games!$H:$H,ROW()))</f>
        <v/>
      </c>
      <c r="Q956" t="str">
        <f t="shared" si="404"/>
        <v/>
      </c>
      <c r="T956">
        <f t="shared" si="405"/>
        <v>2022</v>
      </c>
      <c r="U956">
        <f t="shared" si="406"/>
        <v>2026</v>
      </c>
      <c r="V956">
        <f t="shared" si="407"/>
        <v>4</v>
      </c>
      <c r="W956" t="str">
        <f>IF(TRIM(INDEX(connections!$A:$A,ROW()))="","",TRIM(INDEX(connections!$A:$A,ROW())))</f>
        <v>Brotato</v>
      </c>
      <c r="X956" t="str">
        <f>IF($W956="","",TRIM(INDEX(connections!$B:$B,ROW())))</f>
        <v>Pebble Knights</v>
      </c>
      <c r="Y956">
        <f t="shared" si="408"/>
        <v>101</v>
      </c>
      <c r="Z956">
        <f t="shared" si="409"/>
        <v>584</v>
      </c>
      <c r="AA956" t="str">
        <f t="shared" si="410"/>
        <v>Yes</v>
      </c>
      <c r="AB956" t="str">
        <f t="shared" si="411"/>
        <v/>
      </c>
      <c r="AC956" t="str">
        <f t="shared" si="412"/>
        <v/>
      </c>
      <c r="AD956">
        <f t="shared" si="413"/>
        <v>0</v>
      </c>
      <c r="AE956" t="str">
        <f t="shared" si="414"/>
        <v/>
      </c>
      <c r="AG956">
        <f t="shared" si="415"/>
        <v>1</v>
      </c>
      <c r="AH956" t="str">
        <f t="shared" si="416"/>
        <v/>
      </c>
      <c r="AI956" t="str">
        <f t="shared" si="417"/>
        <v/>
      </c>
      <c r="AJ956" t="str">
        <f t="shared" si="418"/>
        <v/>
      </c>
      <c r="AK956">
        <f t="shared" si="419"/>
        <v>1.000956</v>
      </c>
      <c r="AL956" t="str">
        <f>IF($A956="","",INDEX(games!$J:$J,ROW())&amp;"")</f>
        <v>https://store.steampowered.com/app/4638590/Goaldeck/</v>
      </c>
    </row>
    <row r="957" spans="1:38" x14ac:dyDescent="0.25">
      <c r="A957" t="str">
        <f>IF(TRIM(INDEX(games!$A:$A,ROW()))="","",TRIM(INDEX(games!$A:$A,ROW())))</f>
        <v>Internet Survivor Survivors</v>
      </c>
      <c r="B957">
        <f>IF(OR($A957="",INDEX(games!$B:$B,ROW())=""),"",INDEX(games!$B:$B,ROW()))</f>
        <v>2026</v>
      </c>
      <c r="C957" t="str">
        <f>IF(OR($A957="",INDEX(games!$C:$C,ROW())=""),"",INDEX(games!$C:$C,ROW()))</f>
        <v>Action</v>
      </c>
      <c r="D957">
        <f t="shared" si="392"/>
        <v>1</v>
      </c>
      <c r="E957">
        <f t="shared" si="393"/>
        <v>1</v>
      </c>
      <c r="F957">
        <f t="shared" si="394"/>
        <v>5</v>
      </c>
      <c r="G957">
        <f t="shared" si="395"/>
        <v>2026</v>
      </c>
      <c r="H957">
        <f t="shared" si="396"/>
        <v>1.115</v>
      </c>
      <c r="I957" t="e">
        <f t="shared" si="397"/>
        <v>#N/A</v>
      </c>
      <c r="J957" t="e">
        <f t="shared" si="398"/>
        <v>#N/A</v>
      </c>
      <c r="K957" t="e">
        <f t="shared" si="399"/>
        <v>#N/A</v>
      </c>
      <c r="L957" t="e">
        <f t="shared" si="400"/>
        <v>#N/A</v>
      </c>
      <c r="M957" t="e">
        <f t="shared" si="401"/>
        <v>#N/A</v>
      </c>
      <c r="N957" t="e">
        <f t="shared" si="402"/>
        <v>#N/A</v>
      </c>
      <c r="O957">
        <f t="shared" si="403"/>
        <v>1.0009570000000001</v>
      </c>
      <c r="P957" t="str">
        <f>IF(OR($A957="",INDEX(games!$H:$H,ROW())=""),"",INDEX(games!$H:$H,ROW()))</f>
        <v/>
      </c>
      <c r="Q957" t="str">
        <f t="shared" si="404"/>
        <v/>
      </c>
      <c r="T957">
        <f t="shared" si="405"/>
        <v>2021</v>
      </c>
      <c r="U957">
        <f t="shared" si="406"/>
        <v>2026</v>
      </c>
      <c r="V957">
        <f t="shared" si="407"/>
        <v>5</v>
      </c>
      <c r="W957" t="str">
        <f>IF(TRIM(INDEX(connections!$A:$A,ROW()))="","",TRIM(INDEX(connections!$A:$A,ROW())))</f>
        <v>SNKRX</v>
      </c>
      <c r="X957" t="str">
        <f>IF($W957="","",TRIM(INDEX(connections!$B:$B,ROW())))</f>
        <v>Pebble Knights</v>
      </c>
      <c r="Y957">
        <f t="shared" si="408"/>
        <v>744</v>
      </c>
      <c r="Z957">
        <f t="shared" si="409"/>
        <v>584</v>
      </c>
      <c r="AA957" t="str">
        <f t="shared" si="410"/>
        <v>Yes</v>
      </c>
      <c r="AB957" t="str">
        <f t="shared" si="411"/>
        <v/>
      </c>
      <c r="AC957" t="str">
        <f t="shared" si="412"/>
        <v/>
      </c>
      <c r="AD957">
        <f t="shared" si="413"/>
        <v>0</v>
      </c>
      <c r="AE957" t="str">
        <f t="shared" si="414"/>
        <v/>
      </c>
      <c r="AG957">
        <f t="shared" si="415"/>
        <v>1</v>
      </c>
      <c r="AH957" t="str">
        <f t="shared" si="416"/>
        <v/>
      </c>
      <c r="AI957" t="str">
        <f t="shared" si="417"/>
        <v/>
      </c>
      <c r="AJ957" t="str">
        <f t="shared" si="418"/>
        <v/>
      </c>
      <c r="AK957">
        <f t="shared" si="419"/>
        <v>1.0009570000000001</v>
      </c>
      <c r="AL957" t="str">
        <f>IF($A957="","",INDEX(games!$J:$J,ROW())&amp;"")</f>
        <v>https://store.steampowered.com/app/4625810/Internet_Survivor_Survivors/</v>
      </c>
    </row>
    <row r="958" spans="1:38" x14ac:dyDescent="0.25">
      <c r="A958" t="str">
        <f>IF(TRIM(INDEX(games!$A:$A,ROW()))="","",TRIM(INDEX(games!$A:$A,ROW())))</f>
        <v>The Gate Must Stand</v>
      </c>
      <c r="B958">
        <f>IF(OR($A958="",INDEX(games!$B:$B,ROW())=""),"",INDEX(games!$B:$B,ROW()))</f>
        <v>2026</v>
      </c>
      <c r="C958" t="str">
        <f>IF(OR($A958="",INDEX(games!$C:$C,ROW())=""),"",INDEX(games!$C:$C,ROW()))</f>
        <v>Action</v>
      </c>
      <c r="D958">
        <f t="shared" si="392"/>
        <v>0</v>
      </c>
      <c r="E958">
        <f t="shared" si="393"/>
        <v>1</v>
      </c>
      <c r="F958">
        <f t="shared" si="394"/>
        <v>6</v>
      </c>
      <c r="G958">
        <f t="shared" si="395"/>
        <v>2026</v>
      </c>
      <c r="H958">
        <f t="shared" si="396"/>
        <v>1.1379999999999999</v>
      </c>
      <c r="I958" t="e">
        <f t="shared" si="397"/>
        <v>#N/A</v>
      </c>
      <c r="J958" t="e">
        <f t="shared" si="398"/>
        <v>#N/A</v>
      </c>
      <c r="K958" t="e">
        <f t="shared" si="399"/>
        <v>#N/A</v>
      </c>
      <c r="L958" t="e">
        <f t="shared" si="400"/>
        <v>#N/A</v>
      </c>
      <c r="M958" t="e">
        <f t="shared" si="401"/>
        <v>#N/A</v>
      </c>
      <c r="N958" t="e">
        <f t="shared" si="402"/>
        <v>#N/A</v>
      </c>
      <c r="O958">
        <f t="shared" si="403"/>
        <v>9.5799999999999998E-4</v>
      </c>
      <c r="P958" t="str">
        <f>IF(OR($A958="",INDEX(games!$H:$H,ROW())=""),"",INDEX(games!$H:$H,ROW()))</f>
        <v/>
      </c>
      <c r="Q958" t="str">
        <f t="shared" si="404"/>
        <v/>
      </c>
      <c r="T958">
        <f t="shared" si="405"/>
        <v>2017</v>
      </c>
      <c r="U958">
        <f t="shared" si="406"/>
        <v>2022</v>
      </c>
      <c r="V958">
        <f t="shared" si="407"/>
        <v>5</v>
      </c>
      <c r="W958" t="str">
        <f>IF(TRIM(INDEX(connections!$A:$A,ROW()))="","",TRIM(INDEX(connections!$A:$A,ROW())))</f>
        <v>Slay the Spire</v>
      </c>
      <c r="X958" t="str">
        <f>IF($W958="","",TRIM(INDEX(connections!$B:$B,ROW())))</f>
        <v>Peglin</v>
      </c>
      <c r="Y958">
        <f t="shared" si="408"/>
        <v>735</v>
      </c>
      <c r="Z958">
        <f t="shared" si="409"/>
        <v>585</v>
      </c>
      <c r="AA958" t="str">
        <f t="shared" si="410"/>
        <v>Yes</v>
      </c>
      <c r="AB958" t="str">
        <f t="shared" si="411"/>
        <v>Yes</v>
      </c>
      <c r="AC958">
        <f t="shared" si="412"/>
        <v>1</v>
      </c>
      <c r="AD958">
        <f t="shared" si="413"/>
        <v>0</v>
      </c>
      <c r="AE958" t="str">
        <f t="shared" si="414"/>
        <v/>
      </c>
      <c r="AG958">
        <f t="shared" si="415"/>
        <v>0</v>
      </c>
      <c r="AH958" t="str">
        <f t="shared" si="416"/>
        <v/>
      </c>
      <c r="AI958" t="str">
        <f t="shared" si="417"/>
        <v/>
      </c>
      <c r="AJ958" t="str">
        <f t="shared" si="418"/>
        <v/>
      </c>
      <c r="AK958" t="str">
        <f t="shared" si="419"/>
        <v/>
      </c>
      <c r="AL958" t="str">
        <f>IF($A958="","",INDEX(games!$J:$J,ROW())&amp;"")</f>
        <v>https://store.steampowered.com/app/3975750/The_Gate_Must_Stand/</v>
      </c>
    </row>
    <row r="959" spans="1:38" x14ac:dyDescent="0.25">
      <c r="A959" t="str">
        <f>IF(TRIM(INDEX(games!$A:$A,ROW()))="","",TRIM(INDEX(games!$A:$A,ROW())))</f>
        <v>Nitro Kid</v>
      </c>
      <c r="B959">
        <f>IF(OR($A959="",INDEX(games!$B:$B,ROW())=""),"",INDEX(games!$B:$B,ROW()))</f>
        <v>2022</v>
      </c>
      <c r="C959" t="str">
        <f>IF(OR($A959="",INDEX(games!$C:$C,ROW())=""),"",INDEX(games!$C:$C,ROW()))</f>
        <v>Deckbuilder</v>
      </c>
      <c r="D959">
        <f t="shared" si="392"/>
        <v>2</v>
      </c>
      <c r="E959">
        <f t="shared" si="393"/>
        <v>3</v>
      </c>
      <c r="F959">
        <f t="shared" si="394"/>
        <v>7</v>
      </c>
      <c r="G959" t="e">
        <f t="shared" si="395"/>
        <v>#N/A</v>
      </c>
      <c r="H959" t="e">
        <f t="shared" si="396"/>
        <v>#N/A</v>
      </c>
      <c r="I959" t="e">
        <f t="shared" si="397"/>
        <v>#N/A</v>
      </c>
      <c r="J959" t="e">
        <f t="shared" si="398"/>
        <v>#N/A</v>
      </c>
      <c r="K959">
        <f t="shared" si="399"/>
        <v>2022</v>
      </c>
      <c r="L959">
        <f t="shared" si="400"/>
        <v>3.161</v>
      </c>
      <c r="M959" t="e">
        <f t="shared" si="401"/>
        <v>#N/A</v>
      </c>
      <c r="N959" t="e">
        <f t="shared" si="402"/>
        <v>#N/A</v>
      </c>
      <c r="O959">
        <f t="shared" si="403"/>
        <v>2.0009589999999999</v>
      </c>
      <c r="P959" t="str">
        <f>IF(OR($A959="",INDEX(games!$H:$H,ROW())=""),"",INDEX(games!$H:$H,ROW()))</f>
        <v/>
      </c>
      <c r="Q959" t="str">
        <f t="shared" si="404"/>
        <v/>
      </c>
      <c r="T959">
        <f t="shared" si="405"/>
        <v>2023</v>
      </c>
      <c r="U959">
        <f t="shared" si="406"/>
        <v>2026</v>
      </c>
      <c r="V959">
        <f t="shared" si="407"/>
        <v>3</v>
      </c>
      <c r="W959" t="str">
        <f>IF(TRIM(INDEX(connections!$A:$A,ROW()))="","",TRIM(INDEX(connections!$A:$A,ROW())))</f>
        <v>Balatro</v>
      </c>
      <c r="X959" t="str">
        <f>IF($W959="","",TRIM(INDEX(connections!$B:$B,ROW())))</f>
        <v>Pegs X Stickers</v>
      </c>
      <c r="Y959">
        <f t="shared" si="408"/>
        <v>55</v>
      </c>
      <c r="Z959">
        <f t="shared" si="409"/>
        <v>586</v>
      </c>
      <c r="AA959" t="str">
        <f t="shared" si="410"/>
        <v>Yes</v>
      </c>
      <c r="AB959" t="str">
        <f t="shared" si="411"/>
        <v/>
      </c>
      <c r="AC959" t="str">
        <f t="shared" si="412"/>
        <v/>
      </c>
      <c r="AD959">
        <f t="shared" si="413"/>
        <v>0</v>
      </c>
      <c r="AE959" t="str">
        <f t="shared" si="414"/>
        <v/>
      </c>
      <c r="AG959">
        <f t="shared" si="415"/>
        <v>2</v>
      </c>
      <c r="AH959" t="str">
        <f t="shared" si="416"/>
        <v/>
      </c>
      <c r="AI959" t="str">
        <f t="shared" si="417"/>
        <v/>
      </c>
      <c r="AJ959" t="str">
        <f t="shared" si="418"/>
        <v/>
      </c>
      <c r="AK959">
        <f t="shared" si="419"/>
        <v>2.0009589999999999</v>
      </c>
      <c r="AL959" t="str">
        <f>IF($A959="","",INDEX(games!$J:$J,ROW())&amp;"")</f>
        <v>https://store.steampowered.com/app/1709050/Nitro_Kid/</v>
      </c>
    </row>
    <row r="960" spans="1:38" x14ac:dyDescent="0.25">
      <c r="A960" t="str">
        <f>IF(TRIM(INDEX(games!$A:$A,ROW()))="","",TRIM(INDEX(games!$A:$A,ROW())))</f>
        <v>Super Alloy Crush</v>
      </c>
      <c r="B960">
        <f>IF(OR($A960="",INDEX(games!$B:$B,ROW())=""),"",INDEX(games!$B:$B,ROW()))</f>
        <v>2026</v>
      </c>
      <c r="C960" t="str">
        <f>IF(OR($A960="",INDEX(games!$C:$C,ROW())=""),"",INDEX(games!$C:$C,ROW()))</f>
        <v>Action</v>
      </c>
      <c r="D960">
        <f t="shared" si="392"/>
        <v>0</v>
      </c>
      <c r="E960">
        <f t="shared" si="393"/>
        <v>1</v>
      </c>
      <c r="F960">
        <f t="shared" si="394"/>
        <v>8</v>
      </c>
      <c r="G960">
        <f t="shared" si="395"/>
        <v>2026</v>
      </c>
      <c r="H960">
        <f t="shared" si="396"/>
        <v>1.1839999999999999</v>
      </c>
      <c r="I960" t="e">
        <f t="shared" si="397"/>
        <v>#N/A</v>
      </c>
      <c r="J960" t="e">
        <f t="shared" si="398"/>
        <v>#N/A</v>
      </c>
      <c r="K960" t="e">
        <f t="shared" si="399"/>
        <v>#N/A</v>
      </c>
      <c r="L960" t="e">
        <f t="shared" si="400"/>
        <v>#N/A</v>
      </c>
      <c r="M960" t="e">
        <f t="shared" si="401"/>
        <v>#N/A</v>
      </c>
      <c r="N960" t="e">
        <f t="shared" si="402"/>
        <v>#N/A</v>
      </c>
      <c r="O960">
        <f t="shared" si="403"/>
        <v>9.6000000000000002E-4</v>
      </c>
      <c r="P960" t="str">
        <f>IF(OR($A960="",INDEX(games!$H:$H,ROW())=""),"",INDEX(games!$H:$H,ROW()))</f>
        <v/>
      </c>
      <c r="Q960" t="str">
        <f t="shared" si="404"/>
        <v/>
      </c>
      <c r="T960">
        <f t="shared" si="405"/>
        <v>2024</v>
      </c>
      <c r="U960">
        <f t="shared" si="406"/>
        <v>2026</v>
      </c>
      <c r="V960">
        <f t="shared" si="407"/>
        <v>2</v>
      </c>
      <c r="W960" t="str">
        <f>IF(TRIM(INDEX(connections!$A:$A,ROW()))="","",TRIM(INDEX(connections!$A:$A,ROW())))</f>
        <v>Nubby's Number Factory</v>
      </c>
      <c r="X960" t="str">
        <f>IF($W960="","",TRIM(INDEX(connections!$B:$B,ROW())))</f>
        <v>Pegs X Stickers</v>
      </c>
      <c r="Y960">
        <f t="shared" si="408"/>
        <v>548</v>
      </c>
      <c r="Z960">
        <f t="shared" si="409"/>
        <v>586</v>
      </c>
      <c r="AA960" t="str">
        <f t="shared" si="410"/>
        <v>Yes</v>
      </c>
      <c r="AB960" t="str">
        <f t="shared" si="411"/>
        <v/>
      </c>
      <c r="AC960" t="str">
        <f t="shared" si="412"/>
        <v/>
      </c>
      <c r="AD960">
        <f t="shared" si="413"/>
        <v>1</v>
      </c>
      <c r="AE960" t="str">
        <f t="shared" si="414"/>
        <v/>
      </c>
      <c r="AG960">
        <f t="shared" si="415"/>
        <v>0</v>
      </c>
      <c r="AH960" t="str">
        <f t="shared" si="416"/>
        <v/>
      </c>
      <c r="AI960" t="str">
        <f t="shared" si="417"/>
        <v/>
      </c>
      <c r="AJ960" t="str">
        <f t="shared" si="418"/>
        <v/>
      </c>
      <c r="AK960" t="str">
        <f t="shared" si="419"/>
        <v/>
      </c>
      <c r="AL960" t="str">
        <f>IF($A960="","",INDEX(games!$J:$J,ROW())&amp;"")</f>
        <v>https://store.steampowered.com/app/3092360/Super_Alloy_Crush/</v>
      </c>
    </row>
    <row r="961" spans="1:38" x14ac:dyDescent="0.25">
      <c r="A961" t="str">
        <f>IF(TRIM(INDEX(games!$A:$A,ROW()))="","",TRIM(INDEX(games!$A:$A,ROW())))</f>
        <v>Lootbound</v>
      </c>
      <c r="B961">
        <f>IF(OR($A961="",INDEX(games!$B:$B,ROW())=""),"",INDEX(games!$B:$B,ROW()))</f>
        <v>2026</v>
      </c>
      <c r="C961" t="str">
        <f>IF(OR($A961="",INDEX(games!$C:$C,ROW())=""),"",INDEX(games!$C:$C,ROW()))</f>
        <v>Strategy</v>
      </c>
      <c r="D961">
        <f t="shared" si="392"/>
        <v>0</v>
      </c>
      <c r="E961">
        <f t="shared" si="393"/>
        <v>2</v>
      </c>
      <c r="F961">
        <f t="shared" si="394"/>
        <v>9</v>
      </c>
      <c r="G961" t="e">
        <f t="shared" si="395"/>
        <v>#N/A</v>
      </c>
      <c r="H961" t="e">
        <f t="shared" si="396"/>
        <v>#N/A</v>
      </c>
      <c r="I961">
        <f t="shared" si="397"/>
        <v>2026</v>
      </c>
      <c r="J961">
        <f t="shared" si="398"/>
        <v>2.2069999999999999</v>
      </c>
      <c r="K961" t="e">
        <f t="shared" si="399"/>
        <v>#N/A</v>
      </c>
      <c r="L961" t="e">
        <f t="shared" si="400"/>
        <v>#N/A</v>
      </c>
      <c r="M961" t="e">
        <f t="shared" si="401"/>
        <v>#N/A</v>
      </c>
      <c r="N961" t="e">
        <f t="shared" si="402"/>
        <v>#N/A</v>
      </c>
      <c r="O961">
        <f t="shared" si="403"/>
        <v>9.6100000000000005E-4</v>
      </c>
      <c r="P961" t="str">
        <f>IF(OR($A961="",INDEX(games!$H:$H,ROW())=""),"",INDEX(games!$H:$H,ROW()))</f>
        <v/>
      </c>
      <c r="Q961" t="str">
        <f t="shared" si="404"/>
        <v/>
      </c>
      <c r="T961">
        <f t="shared" si="405"/>
        <v>2022</v>
      </c>
      <c r="U961">
        <f t="shared" si="406"/>
        <v>2026</v>
      </c>
      <c r="V961">
        <f t="shared" si="407"/>
        <v>4</v>
      </c>
      <c r="W961" t="str">
        <f>IF(TRIM(INDEX(connections!$A:$A,ROW()))="","",TRIM(INDEX(connections!$A:$A,ROW())))</f>
        <v>Peglin</v>
      </c>
      <c r="X961" t="str">
        <f>IF($W961="","",TRIM(INDEX(connections!$B:$B,ROW())))</f>
        <v>Pegs X Stickers</v>
      </c>
      <c r="Y961">
        <f t="shared" si="408"/>
        <v>585</v>
      </c>
      <c r="Z961">
        <f t="shared" si="409"/>
        <v>586</v>
      </c>
      <c r="AA961" t="str">
        <f t="shared" si="410"/>
        <v>Yes</v>
      </c>
      <c r="AB961" t="str">
        <f t="shared" si="411"/>
        <v/>
      </c>
      <c r="AC961" t="str">
        <f t="shared" si="412"/>
        <v/>
      </c>
      <c r="AD961">
        <f t="shared" si="413"/>
        <v>0</v>
      </c>
      <c r="AE961" t="str">
        <f t="shared" si="414"/>
        <v/>
      </c>
      <c r="AG961">
        <f t="shared" si="415"/>
        <v>0</v>
      </c>
      <c r="AH961" t="str">
        <f t="shared" si="416"/>
        <v/>
      </c>
      <c r="AI961" t="str">
        <f t="shared" si="417"/>
        <v/>
      </c>
      <c r="AJ961" t="str">
        <f t="shared" si="418"/>
        <v/>
      </c>
      <c r="AK961" t="str">
        <f t="shared" si="419"/>
        <v/>
      </c>
      <c r="AL961" t="str">
        <f>IF($A961="","",INDEX(games!$J:$J,ROW())&amp;"")</f>
        <v>https://store.steampowered.com/app/3091140/Lootbound/</v>
      </c>
    </row>
    <row r="962" spans="1:38" x14ac:dyDescent="0.25">
      <c r="A962" t="str">
        <f>IF(TRIM(INDEX(games!$A:$A,ROW()))="","",TRIM(INDEX(games!$A:$A,ROW())))</f>
        <v>Inventorix</v>
      </c>
      <c r="B962">
        <f>IF(OR($A962="",INDEX(games!$B:$B,ROW())=""),"",INDEX(games!$B:$B,ROW()))</f>
        <v>2025</v>
      </c>
      <c r="C962" t="str">
        <f>IF(OR($A962="",INDEX(games!$C:$C,ROW())=""),"",INDEX(games!$C:$C,ROW()))</f>
        <v>Deckbuilder</v>
      </c>
      <c r="D962">
        <f t="shared" ref="D962:D1025" si="420">IF($A962="","",COUNTIF($W$2:$W$2500,$A962)+COUNTIF($X$2:$X$2500,$A962))</f>
        <v>2</v>
      </c>
      <c r="E962">
        <f t="shared" ref="E962:E1025" si="421">IF($A962="","",IFERROR(MATCH($C962,$R$2:$R$5,0),0))</f>
        <v>3</v>
      </c>
      <c r="F962">
        <f t="shared" ref="F962:F1025" si="422">IF($A962="","",MOD(ROW(),34))</f>
        <v>10</v>
      </c>
      <c r="G962" t="e">
        <f t="shared" ref="G962:G1025" si="423">IF($A962="",NA(),IF($C962="Action",$B962,NA()))</f>
        <v>#N/A</v>
      </c>
      <c r="H962" t="e">
        <f t="shared" ref="H962:H1025" si="424">IF($A962="",NA(),IF($C962="Action",1+$F962*0.023,NA()))</f>
        <v>#N/A</v>
      </c>
      <c r="I962" t="e">
        <f t="shared" ref="I962:I1025" si="425">IF($A962="",NA(),IF($C962="Strategy",$B962,NA()))</f>
        <v>#N/A</v>
      </c>
      <c r="J962" t="e">
        <f t="shared" ref="J962:J1025" si="426">IF($A962="",NA(),IF($C962="Strategy",2+$F962*0.023,NA()))</f>
        <v>#N/A</v>
      </c>
      <c r="K962">
        <f t="shared" ref="K962:K1025" si="427">IF($A962="",NA(),IF($C962="Deckbuilder",$B962,NA()))</f>
        <v>2025</v>
      </c>
      <c r="L962">
        <f t="shared" ref="L962:L1025" si="428">IF($A962="",NA(),IF($C962="Deckbuilder",3+$F962*0.023,NA()))</f>
        <v>3.23</v>
      </c>
      <c r="M962" t="e">
        <f t="shared" ref="M962:M1025" si="429">IF($A962="",NA(),IF($C962="Traditional",$B962,NA()))</f>
        <v>#N/A</v>
      </c>
      <c r="N962" t="e">
        <f t="shared" ref="N962:N1025" si="430">IF($A962="",NA(),IF($C962="Traditional",4+$F962*0.023,NA()))</f>
        <v>#N/A</v>
      </c>
      <c r="O962">
        <f t="shared" ref="O962:O1025" si="431">IF($A962="","",$D962+ROW()/1000000)</f>
        <v>2.0009619999999999</v>
      </c>
      <c r="P962" t="str">
        <f>IF(OR($A962="",INDEX(games!$H:$H,ROW())=""),"",INDEX(games!$H:$H,ROW()))</f>
        <v/>
      </c>
      <c r="Q962" t="str">
        <f t="shared" ref="Q962:Q1025" si="432">IF(OR($A962="",$P962&lt;&gt;"Yes"),"",$D962+ROW()/1000000)</f>
        <v/>
      </c>
      <c r="T962">
        <f t="shared" ref="T962:T1025" si="433">IF($Y962="","",INDEX($B$2:$B$1500,$Y962))</f>
        <v>2022</v>
      </c>
      <c r="U962">
        <f t="shared" ref="U962:U1025" si="434">IF($Z962="","",INDEX($B$2:$B$1500,$Z962))</f>
        <v>2026</v>
      </c>
      <c r="V962">
        <f t="shared" ref="V962:V1025" si="435">IF(OR($T962="",$U962=""),"",$U962-$T962)</f>
        <v>4</v>
      </c>
      <c r="W962" t="str">
        <f>IF(TRIM(INDEX(connections!$A:$A,ROW()))="","",TRIM(INDEX(connections!$A:$A,ROW())))</f>
        <v>20 Minutes Till Dawn</v>
      </c>
      <c r="X962" t="str">
        <f>IF($W962="","",TRIM(INDEX(connections!$B:$B,ROW())))</f>
        <v>PengPong</v>
      </c>
      <c r="Y962">
        <f t="shared" ref="Y962:Y1025" si="436">IF($W962="","",IFERROR(MATCH($W962,$A$2:$A$1500,0),""))</f>
        <v>4</v>
      </c>
      <c r="Z962">
        <f t="shared" ref="Z962:Z1025" si="437">IF($X962="","",IFERROR(MATCH($X962,$A$2:$A$1500,0),""))</f>
        <v>587</v>
      </c>
      <c r="AA962" t="str">
        <f t="shared" ref="AA962:AA1025" si="438">IF($Y962="","",INDEX($P$2:$P$1500,$Y962))</f>
        <v>Yes</v>
      </c>
      <c r="AB962" t="str">
        <f t="shared" ref="AB962:AB1025" si="439">IF($Z962="","",INDEX($P$2:$P$1500,$Z962))</f>
        <v/>
      </c>
      <c r="AC962" t="str">
        <f t="shared" ref="AC962:AC1025" si="440">IF(AND($AA962="Yes",$AB962="Yes"),1,"")</f>
        <v/>
      </c>
      <c r="AD962">
        <f t="shared" ref="AD962:AD1025" si="441">IF(OR($Y962="",$Z962=""),"",IF(INDEX($C$2:$C$1500,$Y962)=INDEX($C$2:$C$1500,$Z962),0,1))</f>
        <v>0</v>
      </c>
      <c r="AE962" t="str">
        <f t="shared" ref="AE962:AE1025" si="442">IF($AC962&lt;&gt;1,"",IF(AND(INDEX($AG$2:$AG$1500,$Y962)=1,INDEX($AG$2:$AG$1500,$Z962)=1),1,""))</f>
        <v/>
      </c>
      <c r="AG962">
        <f t="shared" ref="AG962:AG1025" si="443">IF($A962="","",COUNTIFS($W$2:$W$2500,$A962,$AB$2:$AB$2500,"Yes")+COUNTIFS($X$2:$X$2500,$A962,$AA$2:$AA$2500,"Yes"))</f>
        <v>2</v>
      </c>
      <c r="AH962" t="str">
        <f t="shared" ref="AH962:AH1025" si="444">IF(OR($P962&lt;&gt;"Yes",N($AG962)=0),"",IF(AND($AG962=1,COUNTIFS($W$2:$W$2500,$A962,$AE$2:$AE$2500,1)+COUNTIFS($X$2:$X$2500,$A962,$AE$2:$AE$2500,1)&gt;0),"","Yes"))</f>
        <v/>
      </c>
      <c r="AI962" t="str">
        <f t="shared" ref="AI962:AI1025" si="445">IF($AH962="Yes",$AG962,"")</f>
        <v/>
      </c>
      <c r="AJ962" t="str">
        <f t="shared" ref="AJ962:AJ1025" si="446">IF($AI962="","",$AI962+ROW()/1000000)</f>
        <v/>
      </c>
      <c r="AK962">
        <f t="shared" ref="AK962:AK1025" si="447">IF(OR($A962="",$P962="Yes",N($AG962)=0),"",$AG962+ROW()/1000000)</f>
        <v>2.0009619999999999</v>
      </c>
      <c r="AL962" t="str">
        <f>IF($A962="","",INDEX(games!$J:$J,ROW())&amp;"")</f>
        <v>https://store.steampowered.com/app/2500460/Inventorix/</v>
      </c>
    </row>
    <row r="963" spans="1:38" x14ac:dyDescent="0.25">
      <c r="A963" t="str">
        <f>IF(TRIM(INDEX(games!$A:$A,ROW()))="","",TRIM(INDEX(games!$A:$A,ROW())))</f>
        <v/>
      </c>
      <c r="B963" t="str">
        <f>IF(OR($A963="",INDEX(games!$B:$B,ROW())=""),"",INDEX(games!$B:$B,ROW()))</f>
        <v/>
      </c>
      <c r="C963" t="str">
        <f>IF(OR($A963="",INDEX(games!$C:$C,ROW())=""),"",INDEX(games!$C:$C,ROW()))</f>
        <v/>
      </c>
      <c r="D963" t="str">
        <f t="shared" si="420"/>
        <v/>
      </c>
      <c r="E963" t="str">
        <f t="shared" si="421"/>
        <v/>
      </c>
      <c r="F963" t="str">
        <f t="shared" si="422"/>
        <v/>
      </c>
      <c r="G963" t="e">
        <f t="shared" si="423"/>
        <v>#N/A</v>
      </c>
      <c r="H963" t="e">
        <f t="shared" si="424"/>
        <v>#N/A</v>
      </c>
      <c r="I963" t="e">
        <f t="shared" si="425"/>
        <v>#N/A</v>
      </c>
      <c r="J963" t="e">
        <f t="shared" si="426"/>
        <v>#N/A</v>
      </c>
      <c r="K963" t="e">
        <f t="shared" si="427"/>
        <v>#N/A</v>
      </c>
      <c r="L963" t="e">
        <f t="shared" si="428"/>
        <v>#N/A</v>
      </c>
      <c r="M963" t="e">
        <f t="shared" si="429"/>
        <v>#N/A</v>
      </c>
      <c r="N963" t="e">
        <f t="shared" si="430"/>
        <v>#N/A</v>
      </c>
      <c r="O963" t="str">
        <f t="shared" si="431"/>
        <v/>
      </c>
      <c r="P963" t="str">
        <f>IF(OR($A963="",INDEX(games!$H:$H,ROW())=""),"",INDEX(games!$H:$H,ROW()))</f>
        <v/>
      </c>
      <c r="Q963" t="str">
        <f t="shared" si="432"/>
        <v/>
      </c>
      <c r="T963">
        <f t="shared" si="433"/>
        <v>2025</v>
      </c>
      <c r="U963">
        <f t="shared" si="434"/>
        <v>2026</v>
      </c>
      <c r="V963">
        <f t="shared" si="435"/>
        <v>1</v>
      </c>
      <c r="W963" t="str">
        <f>IF(TRIM(INDEX(connections!$A:$A,ROW()))="","",TRIM(INDEX(connections!$A:$A,ROW())))</f>
        <v>Ball x Pit</v>
      </c>
      <c r="X963" t="str">
        <f>IF($W963="","",TRIM(INDEX(connections!$B:$B,ROW())))</f>
        <v>PengPong</v>
      </c>
      <c r="Y963">
        <f t="shared" si="436"/>
        <v>57</v>
      </c>
      <c r="Z963">
        <f t="shared" si="437"/>
        <v>587</v>
      </c>
      <c r="AA963" t="str">
        <f t="shared" si="438"/>
        <v>Yes</v>
      </c>
      <c r="AB963" t="str">
        <f t="shared" si="439"/>
        <v/>
      </c>
      <c r="AC963" t="str">
        <f t="shared" si="440"/>
        <v/>
      </c>
      <c r="AD963">
        <f t="shared" si="441"/>
        <v>0</v>
      </c>
      <c r="AE963" t="str">
        <f t="shared" si="442"/>
        <v/>
      </c>
      <c r="AG963" t="str">
        <f t="shared" si="443"/>
        <v/>
      </c>
      <c r="AH963" t="str">
        <f t="shared" si="444"/>
        <v/>
      </c>
      <c r="AI963" t="str">
        <f t="shared" si="445"/>
        <v/>
      </c>
      <c r="AJ963" t="str">
        <f t="shared" si="446"/>
        <v/>
      </c>
      <c r="AK963" t="str">
        <f t="shared" si="447"/>
        <v/>
      </c>
      <c r="AL963" t="str">
        <f>IF($A963="","",INDEX(games!$J:$J,ROW())&amp;"")</f>
        <v/>
      </c>
    </row>
    <row r="964" spans="1:38" x14ac:dyDescent="0.25">
      <c r="A964" t="str">
        <f>IF(TRIM(INDEX(games!$A:$A,ROW()))="","",TRIM(INDEX(games!$A:$A,ROW())))</f>
        <v/>
      </c>
      <c r="B964" t="str">
        <f>IF(OR($A964="",INDEX(games!$B:$B,ROW())=""),"",INDEX(games!$B:$B,ROW()))</f>
        <v/>
      </c>
      <c r="C964" t="str">
        <f>IF(OR($A964="",INDEX(games!$C:$C,ROW())=""),"",INDEX(games!$C:$C,ROW()))</f>
        <v/>
      </c>
      <c r="D964" t="str">
        <f t="shared" si="420"/>
        <v/>
      </c>
      <c r="E964" t="str">
        <f t="shared" si="421"/>
        <v/>
      </c>
      <c r="F964" t="str">
        <f t="shared" si="422"/>
        <v/>
      </c>
      <c r="G964" t="e">
        <f t="shared" si="423"/>
        <v>#N/A</v>
      </c>
      <c r="H964" t="e">
        <f t="shared" si="424"/>
        <v>#N/A</v>
      </c>
      <c r="I964" t="e">
        <f t="shared" si="425"/>
        <v>#N/A</v>
      </c>
      <c r="J964" t="e">
        <f t="shared" si="426"/>
        <v>#N/A</v>
      </c>
      <c r="K964" t="e">
        <f t="shared" si="427"/>
        <v>#N/A</v>
      </c>
      <c r="L964" t="e">
        <f t="shared" si="428"/>
        <v>#N/A</v>
      </c>
      <c r="M964" t="e">
        <f t="shared" si="429"/>
        <v>#N/A</v>
      </c>
      <c r="N964" t="e">
        <f t="shared" si="430"/>
        <v>#N/A</v>
      </c>
      <c r="O964" t="str">
        <f t="shared" si="431"/>
        <v/>
      </c>
      <c r="P964" t="str">
        <f>IF(OR($A964="",INDEX(games!$H:$H,ROW())=""),"",INDEX(games!$H:$H,ROW()))</f>
        <v/>
      </c>
      <c r="Q964" t="str">
        <f t="shared" si="432"/>
        <v/>
      </c>
      <c r="T964">
        <f t="shared" si="433"/>
        <v>2022</v>
      </c>
      <c r="U964">
        <f t="shared" si="434"/>
        <v>2026</v>
      </c>
      <c r="V964">
        <f t="shared" si="435"/>
        <v>4</v>
      </c>
      <c r="W964" t="str">
        <f>IF(TRIM(INDEX(connections!$A:$A,ROW()))="","",TRIM(INDEX(connections!$A:$A,ROW())))</f>
        <v>Brotato</v>
      </c>
      <c r="X964" t="str">
        <f>IF($W964="","",TRIM(INDEX(connections!$B:$B,ROW())))</f>
        <v>PengPong</v>
      </c>
      <c r="Y964">
        <f t="shared" si="436"/>
        <v>101</v>
      </c>
      <c r="Z964">
        <f t="shared" si="437"/>
        <v>587</v>
      </c>
      <c r="AA964" t="str">
        <f t="shared" si="438"/>
        <v>Yes</v>
      </c>
      <c r="AB964" t="str">
        <f t="shared" si="439"/>
        <v/>
      </c>
      <c r="AC964" t="str">
        <f t="shared" si="440"/>
        <v/>
      </c>
      <c r="AD964">
        <f t="shared" si="441"/>
        <v>0</v>
      </c>
      <c r="AE964" t="str">
        <f t="shared" si="442"/>
        <v/>
      </c>
      <c r="AG964" t="str">
        <f t="shared" si="443"/>
        <v/>
      </c>
      <c r="AH964" t="str">
        <f t="shared" si="444"/>
        <v/>
      </c>
      <c r="AI964" t="str">
        <f t="shared" si="445"/>
        <v/>
      </c>
      <c r="AJ964" t="str">
        <f t="shared" si="446"/>
        <v/>
      </c>
      <c r="AK964" t="str">
        <f t="shared" si="447"/>
        <v/>
      </c>
      <c r="AL964" t="str">
        <f>IF($A964="","",INDEX(games!$J:$J,ROW())&amp;"")</f>
        <v/>
      </c>
    </row>
    <row r="965" spans="1:38" x14ac:dyDescent="0.25">
      <c r="A965" t="str">
        <f>IF(TRIM(INDEX(games!$A:$A,ROW()))="","",TRIM(INDEX(games!$A:$A,ROW())))</f>
        <v/>
      </c>
      <c r="B965" t="str">
        <f>IF(OR($A965="",INDEX(games!$B:$B,ROW())=""),"",INDEX(games!$B:$B,ROW()))</f>
        <v/>
      </c>
      <c r="C965" t="str">
        <f>IF(OR($A965="",INDEX(games!$C:$C,ROW())=""),"",INDEX(games!$C:$C,ROW()))</f>
        <v/>
      </c>
      <c r="D965" t="str">
        <f t="shared" si="420"/>
        <v/>
      </c>
      <c r="E965" t="str">
        <f t="shared" si="421"/>
        <v/>
      </c>
      <c r="F965" t="str">
        <f t="shared" si="422"/>
        <v/>
      </c>
      <c r="G965" t="e">
        <f t="shared" si="423"/>
        <v>#N/A</v>
      </c>
      <c r="H965" t="e">
        <f t="shared" si="424"/>
        <v>#N/A</v>
      </c>
      <c r="I965" t="e">
        <f t="shared" si="425"/>
        <v>#N/A</v>
      </c>
      <c r="J965" t="e">
        <f t="shared" si="426"/>
        <v>#N/A</v>
      </c>
      <c r="K965" t="e">
        <f t="shared" si="427"/>
        <v>#N/A</v>
      </c>
      <c r="L965" t="e">
        <f t="shared" si="428"/>
        <v>#N/A</v>
      </c>
      <c r="M965" t="e">
        <f t="shared" si="429"/>
        <v>#N/A</v>
      </c>
      <c r="N965" t="e">
        <f t="shared" si="430"/>
        <v>#N/A</v>
      </c>
      <c r="O965" t="str">
        <f t="shared" si="431"/>
        <v/>
      </c>
      <c r="P965" t="str">
        <f>IF(OR($A965="",INDEX(games!$H:$H,ROW())=""),"",INDEX(games!$H:$H,ROW()))</f>
        <v/>
      </c>
      <c r="Q965" t="str">
        <f t="shared" si="432"/>
        <v/>
      </c>
      <c r="T965">
        <f t="shared" si="433"/>
        <v>2025</v>
      </c>
      <c r="U965">
        <f t="shared" si="434"/>
        <v>2026</v>
      </c>
      <c r="V965">
        <f t="shared" si="435"/>
        <v>1</v>
      </c>
      <c r="W965" t="str">
        <f>IF(TRIM(INDEX(connections!$A:$A,ROW()))="","",TRIM(INDEX(connections!$A:$A,ROW())))</f>
        <v>CloverPit</v>
      </c>
      <c r="X965" t="str">
        <f>IF($W965="","",TRIM(INDEX(connections!$B:$B,ROW())))</f>
        <v>PengPong</v>
      </c>
      <c r="Y965">
        <f t="shared" si="436"/>
        <v>138</v>
      </c>
      <c r="Z965">
        <f t="shared" si="437"/>
        <v>587</v>
      </c>
      <c r="AA965" t="str">
        <f t="shared" si="438"/>
        <v>Yes</v>
      </c>
      <c r="AB965" t="str">
        <f t="shared" si="439"/>
        <v/>
      </c>
      <c r="AC965" t="str">
        <f t="shared" si="440"/>
        <v/>
      </c>
      <c r="AD965">
        <f t="shared" si="441"/>
        <v>1</v>
      </c>
      <c r="AE965" t="str">
        <f t="shared" si="442"/>
        <v/>
      </c>
      <c r="AG965" t="str">
        <f t="shared" si="443"/>
        <v/>
      </c>
      <c r="AH965" t="str">
        <f t="shared" si="444"/>
        <v/>
      </c>
      <c r="AI965" t="str">
        <f t="shared" si="445"/>
        <v/>
      </c>
      <c r="AJ965" t="str">
        <f t="shared" si="446"/>
        <v/>
      </c>
      <c r="AK965" t="str">
        <f t="shared" si="447"/>
        <v/>
      </c>
      <c r="AL965" t="str">
        <f>IF($A965="","",INDEX(games!$J:$J,ROW())&amp;"")</f>
        <v/>
      </c>
    </row>
    <row r="966" spans="1:38" x14ac:dyDescent="0.25">
      <c r="A966" t="str">
        <f>IF(TRIM(INDEX(games!$A:$A,ROW()))="","",TRIM(INDEX(games!$A:$A,ROW())))</f>
        <v/>
      </c>
      <c r="B966" t="str">
        <f>IF(OR($A966="",INDEX(games!$B:$B,ROW())=""),"",INDEX(games!$B:$B,ROW()))</f>
        <v/>
      </c>
      <c r="C966" t="str">
        <f>IF(OR($A966="",INDEX(games!$C:$C,ROW())=""),"",INDEX(games!$C:$C,ROW()))</f>
        <v/>
      </c>
      <c r="D966" t="str">
        <f t="shared" si="420"/>
        <v/>
      </c>
      <c r="E966" t="str">
        <f t="shared" si="421"/>
        <v/>
      </c>
      <c r="F966" t="str">
        <f t="shared" si="422"/>
        <v/>
      </c>
      <c r="G966" t="e">
        <f t="shared" si="423"/>
        <v>#N/A</v>
      </c>
      <c r="H966" t="e">
        <f t="shared" si="424"/>
        <v>#N/A</v>
      </c>
      <c r="I966" t="e">
        <f t="shared" si="425"/>
        <v>#N/A</v>
      </c>
      <c r="J966" t="e">
        <f t="shared" si="426"/>
        <v>#N/A</v>
      </c>
      <c r="K966" t="e">
        <f t="shared" si="427"/>
        <v>#N/A</v>
      </c>
      <c r="L966" t="e">
        <f t="shared" si="428"/>
        <v>#N/A</v>
      </c>
      <c r="M966" t="e">
        <f t="shared" si="429"/>
        <v>#N/A</v>
      </c>
      <c r="N966" t="e">
        <f t="shared" si="430"/>
        <v>#N/A</v>
      </c>
      <c r="O966" t="str">
        <f t="shared" si="431"/>
        <v/>
      </c>
      <c r="P966" t="str">
        <f>IF(OR($A966="",INDEX(games!$H:$H,ROW())=""),"",INDEX(games!$H:$H,ROW()))</f>
        <v/>
      </c>
      <c r="Q966" t="str">
        <f t="shared" si="432"/>
        <v/>
      </c>
      <c r="T966">
        <f t="shared" si="433"/>
        <v>2024</v>
      </c>
      <c r="U966">
        <f t="shared" si="434"/>
        <v>2026</v>
      </c>
      <c r="V966">
        <f t="shared" si="435"/>
        <v>2</v>
      </c>
      <c r="W966" t="str">
        <f>IF(TRIM(INDEX(connections!$A:$A,ROW()))="","",TRIM(INDEX(connections!$A:$A,ROW())))</f>
        <v>Deep Rock Galactic: Survivor</v>
      </c>
      <c r="X966" t="str">
        <f>IF($W966="","",TRIM(INDEX(connections!$B:$B,ROW())))</f>
        <v>PengPong</v>
      </c>
      <c r="Y966">
        <f t="shared" si="436"/>
        <v>202</v>
      </c>
      <c r="Z966">
        <f t="shared" si="437"/>
        <v>587</v>
      </c>
      <c r="AA966" t="str">
        <f t="shared" si="438"/>
        <v>Yes</v>
      </c>
      <c r="AB966" t="str">
        <f t="shared" si="439"/>
        <v/>
      </c>
      <c r="AC966" t="str">
        <f t="shared" si="440"/>
        <v/>
      </c>
      <c r="AD966">
        <f t="shared" si="441"/>
        <v>0</v>
      </c>
      <c r="AE966" t="str">
        <f t="shared" si="442"/>
        <v/>
      </c>
      <c r="AG966" t="str">
        <f t="shared" si="443"/>
        <v/>
      </c>
      <c r="AH966" t="str">
        <f t="shared" si="444"/>
        <v/>
      </c>
      <c r="AI966" t="str">
        <f t="shared" si="445"/>
        <v/>
      </c>
      <c r="AJ966" t="str">
        <f t="shared" si="446"/>
        <v/>
      </c>
      <c r="AK966" t="str">
        <f t="shared" si="447"/>
        <v/>
      </c>
      <c r="AL966" t="str">
        <f>IF($A966="","",INDEX(games!$J:$J,ROW())&amp;"")</f>
        <v/>
      </c>
    </row>
    <row r="967" spans="1:38" x14ac:dyDescent="0.25">
      <c r="A967" t="str">
        <f>IF(TRIM(INDEX(games!$A:$A,ROW()))="","",TRIM(INDEX(games!$A:$A,ROW())))</f>
        <v/>
      </c>
      <c r="B967" t="str">
        <f>IF(OR($A967="",INDEX(games!$B:$B,ROW())=""),"",INDEX(games!$B:$B,ROW()))</f>
        <v/>
      </c>
      <c r="C967" t="str">
        <f>IF(OR($A967="",INDEX(games!$C:$C,ROW())=""),"",INDEX(games!$C:$C,ROW()))</f>
        <v/>
      </c>
      <c r="D967" t="str">
        <f t="shared" si="420"/>
        <v/>
      </c>
      <c r="E967" t="str">
        <f t="shared" si="421"/>
        <v/>
      </c>
      <c r="F967" t="str">
        <f t="shared" si="422"/>
        <v/>
      </c>
      <c r="G967" t="e">
        <f t="shared" si="423"/>
        <v>#N/A</v>
      </c>
      <c r="H967" t="e">
        <f t="shared" si="424"/>
        <v>#N/A</v>
      </c>
      <c r="I967" t="e">
        <f t="shared" si="425"/>
        <v>#N/A</v>
      </c>
      <c r="J967" t="e">
        <f t="shared" si="426"/>
        <v>#N/A</v>
      </c>
      <c r="K967" t="e">
        <f t="shared" si="427"/>
        <v>#N/A</v>
      </c>
      <c r="L967" t="e">
        <f t="shared" si="428"/>
        <v>#N/A</v>
      </c>
      <c r="M967" t="e">
        <f t="shared" si="429"/>
        <v>#N/A</v>
      </c>
      <c r="N967" t="e">
        <f t="shared" si="430"/>
        <v>#N/A</v>
      </c>
      <c r="O967" t="str">
        <f t="shared" si="431"/>
        <v/>
      </c>
      <c r="P967" t="str">
        <f>IF(OR($A967="",INDEX(games!$H:$H,ROW())=""),"",INDEX(games!$H:$H,ROW()))</f>
        <v/>
      </c>
      <c r="Q967" t="str">
        <f t="shared" si="432"/>
        <v/>
      </c>
      <c r="T967">
        <f t="shared" si="433"/>
        <v>2025</v>
      </c>
      <c r="U967">
        <f t="shared" si="434"/>
        <v>2026</v>
      </c>
      <c r="V967">
        <f t="shared" si="435"/>
        <v>1</v>
      </c>
      <c r="W967" t="str">
        <f>IF(TRIM(INDEX(connections!$A:$A,ROW()))="","",TRIM(INDEX(connections!$A:$A,ROW())))</f>
        <v>Megabonk</v>
      </c>
      <c r="X967" t="str">
        <f>IF($W967="","",TRIM(INDEX(connections!$B:$B,ROW())))</f>
        <v>PengPong</v>
      </c>
      <c r="Y967">
        <f t="shared" si="436"/>
        <v>475</v>
      </c>
      <c r="Z967">
        <f t="shared" si="437"/>
        <v>587</v>
      </c>
      <c r="AA967" t="str">
        <f t="shared" si="438"/>
        <v>Yes</v>
      </c>
      <c r="AB967" t="str">
        <f t="shared" si="439"/>
        <v/>
      </c>
      <c r="AC967" t="str">
        <f t="shared" si="440"/>
        <v/>
      </c>
      <c r="AD967">
        <f t="shared" si="441"/>
        <v>0</v>
      </c>
      <c r="AE967" t="str">
        <f t="shared" si="442"/>
        <v/>
      </c>
      <c r="AG967" t="str">
        <f t="shared" si="443"/>
        <v/>
      </c>
      <c r="AH967" t="str">
        <f t="shared" si="444"/>
        <v/>
      </c>
      <c r="AI967" t="str">
        <f t="shared" si="445"/>
        <v/>
      </c>
      <c r="AJ967" t="str">
        <f t="shared" si="446"/>
        <v/>
      </c>
      <c r="AK967" t="str">
        <f t="shared" si="447"/>
        <v/>
      </c>
      <c r="AL967" t="str">
        <f>IF($A967="","",INDEX(games!$J:$J,ROW())&amp;"")</f>
        <v/>
      </c>
    </row>
    <row r="968" spans="1:38" x14ac:dyDescent="0.25">
      <c r="A968" t="str">
        <f>IF(TRIM(INDEX(games!$A:$A,ROW()))="","",TRIM(INDEX(games!$A:$A,ROW())))</f>
        <v/>
      </c>
      <c r="B968" t="str">
        <f>IF(OR($A968="",INDEX(games!$B:$B,ROW())=""),"",INDEX(games!$B:$B,ROW()))</f>
        <v/>
      </c>
      <c r="C968" t="str">
        <f>IF(OR($A968="",INDEX(games!$C:$C,ROW())=""),"",INDEX(games!$C:$C,ROW()))</f>
        <v/>
      </c>
      <c r="D968" t="str">
        <f t="shared" si="420"/>
        <v/>
      </c>
      <c r="E968" t="str">
        <f t="shared" si="421"/>
        <v/>
      </c>
      <c r="F968" t="str">
        <f t="shared" si="422"/>
        <v/>
      </c>
      <c r="G968" t="e">
        <f t="shared" si="423"/>
        <v>#N/A</v>
      </c>
      <c r="H968" t="e">
        <f t="shared" si="424"/>
        <v>#N/A</v>
      </c>
      <c r="I968" t="e">
        <f t="shared" si="425"/>
        <v>#N/A</v>
      </c>
      <c r="J968" t="e">
        <f t="shared" si="426"/>
        <v>#N/A</v>
      </c>
      <c r="K968" t="e">
        <f t="shared" si="427"/>
        <v>#N/A</v>
      </c>
      <c r="L968" t="e">
        <f t="shared" si="428"/>
        <v>#N/A</v>
      </c>
      <c r="M968" t="e">
        <f t="shared" si="429"/>
        <v>#N/A</v>
      </c>
      <c r="N968" t="e">
        <f t="shared" si="430"/>
        <v>#N/A</v>
      </c>
      <c r="O968" t="str">
        <f t="shared" si="431"/>
        <v/>
      </c>
      <c r="P968" t="str">
        <f>IF(OR($A968="",INDEX(games!$H:$H,ROW())=""),"",INDEX(games!$H:$H,ROW()))</f>
        <v/>
      </c>
      <c r="Q968" t="str">
        <f t="shared" si="432"/>
        <v/>
      </c>
      <c r="T968">
        <f t="shared" si="433"/>
        <v>2011</v>
      </c>
      <c r="U968">
        <f t="shared" si="434"/>
        <v>2026</v>
      </c>
      <c r="V968">
        <f t="shared" si="435"/>
        <v>15</v>
      </c>
      <c r="W968" t="str">
        <f>IF(TRIM(INDEX(connections!$A:$A,ROW()))="","",TRIM(INDEX(connections!$A:$A,ROW())))</f>
        <v>The Binding of Isaac</v>
      </c>
      <c r="X968" t="str">
        <f>IF($W968="","",TRIM(INDEX(connections!$B:$B,ROW())))</f>
        <v>PengPong</v>
      </c>
      <c r="Y968">
        <f t="shared" si="436"/>
        <v>824</v>
      </c>
      <c r="Z968">
        <f t="shared" si="437"/>
        <v>587</v>
      </c>
      <c r="AA968" t="str">
        <f t="shared" si="438"/>
        <v>Yes</v>
      </c>
      <c r="AB968" t="str">
        <f t="shared" si="439"/>
        <v/>
      </c>
      <c r="AC968" t="str">
        <f t="shared" si="440"/>
        <v/>
      </c>
      <c r="AD968">
        <f t="shared" si="441"/>
        <v>0</v>
      </c>
      <c r="AE968" t="str">
        <f t="shared" si="442"/>
        <v/>
      </c>
      <c r="AG968" t="str">
        <f t="shared" si="443"/>
        <v/>
      </c>
      <c r="AH968" t="str">
        <f t="shared" si="444"/>
        <v/>
      </c>
      <c r="AI968" t="str">
        <f t="shared" si="445"/>
        <v/>
      </c>
      <c r="AJ968" t="str">
        <f t="shared" si="446"/>
        <v/>
      </c>
      <c r="AK968" t="str">
        <f t="shared" si="447"/>
        <v/>
      </c>
      <c r="AL968" t="str">
        <f>IF($A968="","",INDEX(games!$J:$J,ROW())&amp;"")</f>
        <v/>
      </c>
    </row>
    <row r="969" spans="1:38" x14ac:dyDescent="0.25">
      <c r="A969" t="str">
        <f>IF(TRIM(INDEX(games!$A:$A,ROW()))="","",TRIM(INDEX(games!$A:$A,ROW())))</f>
        <v/>
      </c>
      <c r="B969" t="str">
        <f>IF(OR($A969="",INDEX(games!$B:$B,ROW())=""),"",INDEX(games!$B:$B,ROW()))</f>
        <v/>
      </c>
      <c r="C969" t="str">
        <f>IF(OR($A969="",INDEX(games!$C:$C,ROW())=""),"",INDEX(games!$C:$C,ROW()))</f>
        <v/>
      </c>
      <c r="D969" t="str">
        <f t="shared" si="420"/>
        <v/>
      </c>
      <c r="E969" t="str">
        <f t="shared" si="421"/>
        <v/>
      </c>
      <c r="F969" t="str">
        <f t="shared" si="422"/>
        <v/>
      </c>
      <c r="G969" t="e">
        <f t="shared" si="423"/>
        <v>#N/A</v>
      </c>
      <c r="H969" t="e">
        <f t="shared" si="424"/>
        <v>#N/A</v>
      </c>
      <c r="I969" t="e">
        <f t="shared" si="425"/>
        <v>#N/A</v>
      </c>
      <c r="J969" t="e">
        <f t="shared" si="426"/>
        <v>#N/A</v>
      </c>
      <c r="K969" t="e">
        <f t="shared" si="427"/>
        <v>#N/A</v>
      </c>
      <c r="L969" t="e">
        <f t="shared" si="428"/>
        <v>#N/A</v>
      </c>
      <c r="M969" t="e">
        <f t="shared" si="429"/>
        <v>#N/A</v>
      </c>
      <c r="N969" t="e">
        <f t="shared" si="430"/>
        <v>#N/A</v>
      </c>
      <c r="O969" t="str">
        <f t="shared" si="431"/>
        <v/>
      </c>
      <c r="P969" t="str">
        <f>IF(OR($A969="",INDEX(games!$H:$H,ROW())=""),"",INDEX(games!$H:$H,ROW()))</f>
        <v/>
      </c>
      <c r="Q969" t="str">
        <f t="shared" si="432"/>
        <v/>
      </c>
      <c r="T969">
        <f t="shared" si="433"/>
        <v>2020</v>
      </c>
      <c r="U969">
        <f t="shared" si="434"/>
        <v>2024</v>
      </c>
      <c r="V969">
        <f t="shared" si="435"/>
        <v>4</v>
      </c>
      <c r="W969" t="str">
        <f>IF(TRIM(INDEX(connections!$A:$A,ROW()))="","",TRIM(INDEX(connections!$A:$A,ROW())))</f>
        <v>Atomicrops</v>
      </c>
      <c r="X969" t="str">
        <f>IF($W969="","",TRIM(INDEX(connections!$B:$B,ROW())))</f>
        <v>Pesticide Not Required</v>
      </c>
      <c r="Y969">
        <f t="shared" si="436"/>
        <v>48</v>
      </c>
      <c r="Z969">
        <f t="shared" si="437"/>
        <v>588</v>
      </c>
      <c r="AA969" t="str">
        <f t="shared" si="438"/>
        <v>Yes</v>
      </c>
      <c r="AB969" t="str">
        <f t="shared" si="439"/>
        <v>Yes</v>
      </c>
      <c r="AC969">
        <f t="shared" si="440"/>
        <v>1</v>
      </c>
      <c r="AD969">
        <f t="shared" si="441"/>
        <v>0</v>
      </c>
      <c r="AE969" t="str">
        <f t="shared" si="442"/>
        <v/>
      </c>
      <c r="AG969" t="str">
        <f t="shared" si="443"/>
        <v/>
      </c>
      <c r="AH969" t="str">
        <f t="shared" si="444"/>
        <v/>
      </c>
      <c r="AI969" t="str">
        <f t="shared" si="445"/>
        <v/>
      </c>
      <c r="AJ969" t="str">
        <f t="shared" si="446"/>
        <v/>
      </c>
      <c r="AK969" t="str">
        <f t="shared" si="447"/>
        <v/>
      </c>
      <c r="AL969" t="str">
        <f>IF($A969="","",INDEX(games!$J:$J,ROW())&amp;"")</f>
        <v/>
      </c>
    </row>
    <row r="970" spans="1:38" x14ac:dyDescent="0.25">
      <c r="A970" t="str">
        <f>IF(TRIM(INDEX(games!$A:$A,ROW()))="","",TRIM(INDEX(games!$A:$A,ROW())))</f>
        <v/>
      </c>
      <c r="B970" t="str">
        <f>IF(OR($A970="",INDEX(games!$B:$B,ROW())=""),"",INDEX(games!$B:$B,ROW()))</f>
        <v/>
      </c>
      <c r="C970" t="str">
        <f>IF(OR($A970="",INDEX(games!$C:$C,ROW())=""),"",INDEX(games!$C:$C,ROW()))</f>
        <v/>
      </c>
      <c r="D970" t="str">
        <f t="shared" si="420"/>
        <v/>
      </c>
      <c r="E970" t="str">
        <f t="shared" si="421"/>
        <v/>
      </c>
      <c r="F970" t="str">
        <f t="shared" si="422"/>
        <v/>
      </c>
      <c r="G970" t="e">
        <f t="shared" si="423"/>
        <v>#N/A</v>
      </c>
      <c r="H970" t="e">
        <f t="shared" si="424"/>
        <v>#N/A</v>
      </c>
      <c r="I970" t="e">
        <f t="shared" si="425"/>
        <v>#N/A</v>
      </c>
      <c r="J970" t="e">
        <f t="shared" si="426"/>
        <v>#N/A</v>
      </c>
      <c r="K970" t="e">
        <f t="shared" si="427"/>
        <v>#N/A</v>
      </c>
      <c r="L970" t="e">
        <f t="shared" si="428"/>
        <v>#N/A</v>
      </c>
      <c r="M970" t="e">
        <f t="shared" si="429"/>
        <v>#N/A</v>
      </c>
      <c r="N970" t="e">
        <f t="shared" si="430"/>
        <v>#N/A</v>
      </c>
      <c r="O970" t="str">
        <f t="shared" si="431"/>
        <v/>
      </c>
      <c r="P970" t="str">
        <f>IF(OR($A970="",INDEX(games!$H:$H,ROW())=""),"",INDEX(games!$H:$H,ROW()))</f>
        <v/>
      </c>
      <c r="Q970" t="str">
        <f t="shared" si="432"/>
        <v/>
      </c>
      <c r="T970">
        <f t="shared" si="433"/>
        <v>2022</v>
      </c>
      <c r="U970">
        <f t="shared" si="434"/>
        <v>2024</v>
      </c>
      <c r="V970">
        <f t="shared" si="435"/>
        <v>2</v>
      </c>
      <c r="W970" t="str">
        <f>IF(TRIM(INDEX(connections!$A:$A,ROW()))="","",TRIM(INDEX(connections!$A:$A,ROW())))</f>
        <v>Brotato</v>
      </c>
      <c r="X970" t="str">
        <f>IF($W970="","",TRIM(INDEX(connections!$B:$B,ROW())))</f>
        <v>Pesticide Not Required</v>
      </c>
      <c r="Y970">
        <f t="shared" si="436"/>
        <v>101</v>
      </c>
      <c r="Z970">
        <f t="shared" si="437"/>
        <v>588</v>
      </c>
      <c r="AA970" t="str">
        <f t="shared" si="438"/>
        <v>Yes</v>
      </c>
      <c r="AB970" t="str">
        <f t="shared" si="439"/>
        <v>Yes</v>
      </c>
      <c r="AC970">
        <f t="shared" si="440"/>
        <v>1</v>
      </c>
      <c r="AD970">
        <f t="shared" si="441"/>
        <v>0</v>
      </c>
      <c r="AE970" t="str">
        <f t="shared" si="442"/>
        <v/>
      </c>
      <c r="AG970" t="str">
        <f t="shared" si="443"/>
        <v/>
      </c>
      <c r="AH970" t="str">
        <f t="shared" si="444"/>
        <v/>
      </c>
      <c r="AI970" t="str">
        <f t="shared" si="445"/>
        <v/>
      </c>
      <c r="AJ970" t="str">
        <f t="shared" si="446"/>
        <v/>
      </c>
      <c r="AK970" t="str">
        <f t="shared" si="447"/>
        <v/>
      </c>
      <c r="AL970" t="str">
        <f>IF($A970="","",INDEX(games!$J:$J,ROW())&amp;"")</f>
        <v/>
      </c>
    </row>
    <row r="971" spans="1:38" x14ac:dyDescent="0.25">
      <c r="A971" t="str">
        <f>IF(TRIM(INDEX(games!$A:$A,ROW()))="","",TRIM(INDEX(games!$A:$A,ROW())))</f>
        <v/>
      </c>
      <c r="B971" t="str">
        <f>IF(OR($A971="",INDEX(games!$B:$B,ROW())=""),"",INDEX(games!$B:$B,ROW()))</f>
        <v/>
      </c>
      <c r="C971" t="str">
        <f>IF(OR($A971="",INDEX(games!$C:$C,ROW())=""),"",INDEX(games!$C:$C,ROW()))</f>
        <v/>
      </c>
      <c r="D971" t="str">
        <f t="shared" si="420"/>
        <v/>
      </c>
      <c r="E971" t="str">
        <f t="shared" si="421"/>
        <v/>
      </c>
      <c r="F971" t="str">
        <f t="shared" si="422"/>
        <v/>
      </c>
      <c r="G971" t="e">
        <f t="shared" si="423"/>
        <v>#N/A</v>
      </c>
      <c r="H971" t="e">
        <f t="shared" si="424"/>
        <v>#N/A</v>
      </c>
      <c r="I971" t="e">
        <f t="shared" si="425"/>
        <v>#N/A</v>
      </c>
      <c r="J971" t="e">
        <f t="shared" si="426"/>
        <v>#N/A</v>
      </c>
      <c r="K971" t="e">
        <f t="shared" si="427"/>
        <v>#N/A</v>
      </c>
      <c r="L971" t="e">
        <f t="shared" si="428"/>
        <v>#N/A</v>
      </c>
      <c r="M971" t="e">
        <f t="shared" si="429"/>
        <v>#N/A</v>
      </c>
      <c r="N971" t="e">
        <f t="shared" si="430"/>
        <v>#N/A</v>
      </c>
      <c r="O971" t="str">
        <f t="shared" si="431"/>
        <v/>
      </c>
      <c r="P971" t="str">
        <f>IF(OR($A971="",INDEX(games!$H:$H,ROW())=""),"",INDEX(games!$H:$H,ROW()))</f>
        <v/>
      </c>
      <c r="Q971" t="str">
        <f t="shared" si="432"/>
        <v/>
      </c>
      <c r="T971">
        <f t="shared" si="433"/>
        <v>2021</v>
      </c>
      <c r="U971">
        <f t="shared" si="434"/>
        <v>2024</v>
      </c>
      <c r="V971">
        <f t="shared" si="435"/>
        <v>3</v>
      </c>
      <c r="W971" t="str">
        <f>IF(TRIM(INDEX(connections!$A:$A,ROW()))="","",TRIM(INDEX(connections!$A:$A,ROW())))</f>
        <v>Vampire Survivors</v>
      </c>
      <c r="X971" t="str">
        <f>IF($W971="","",TRIM(INDEX(connections!$B:$B,ROW())))</f>
        <v>Pesticide Not Required</v>
      </c>
      <c r="Y971">
        <f t="shared" si="436"/>
        <v>898</v>
      </c>
      <c r="Z971">
        <f t="shared" si="437"/>
        <v>588</v>
      </c>
      <c r="AA971" t="str">
        <f t="shared" si="438"/>
        <v>Yes</v>
      </c>
      <c r="AB971" t="str">
        <f t="shared" si="439"/>
        <v>Yes</v>
      </c>
      <c r="AC971">
        <f t="shared" si="440"/>
        <v>1</v>
      </c>
      <c r="AD971">
        <f t="shared" si="441"/>
        <v>0</v>
      </c>
      <c r="AE971" t="str">
        <f t="shared" si="442"/>
        <v/>
      </c>
      <c r="AG971" t="str">
        <f t="shared" si="443"/>
        <v/>
      </c>
      <c r="AH971" t="str">
        <f t="shared" si="444"/>
        <v/>
      </c>
      <c r="AI971" t="str">
        <f t="shared" si="445"/>
        <v/>
      </c>
      <c r="AJ971" t="str">
        <f t="shared" si="446"/>
        <v/>
      </c>
      <c r="AK971" t="str">
        <f t="shared" si="447"/>
        <v/>
      </c>
      <c r="AL971" t="str">
        <f>IF($A971="","",INDEX(games!$J:$J,ROW())&amp;"")</f>
        <v/>
      </c>
    </row>
    <row r="972" spans="1:38" x14ac:dyDescent="0.25">
      <c r="A972" t="str">
        <f>IF(TRIM(INDEX(games!$A:$A,ROW()))="","",TRIM(INDEX(games!$A:$A,ROW())))</f>
        <v/>
      </c>
      <c r="B972" t="str">
        <f>IF(OR($A972="",INDEX(games!$B:$B,ROW())=""),"",INDEX(games!$B:$B,ROW()))</f>
        <v/>
      </c>
      <c r="C972" t="str">
        <f>IF(OR($A972="",INDEX(games!$C:$C,ROW())=""),"",INDEX(games!$C:$C,ROW()))</f>
        <v/>
      </c>
      <c r="D972" t="str">
        <f t="shared" si="420"/>
        <v/>
      </c>
      <c r="E972" t="str">
        <f t="shared" si="421"/>
        <v/>
      </c>
      <c r="F972" t="str">
        <f t="shared" si="422"/>
        <v/>
      </c>
      <c r="G972" t="e">
        <f t="shared" si="423"/>
        <v>#N/A</v>
      </c>
      <c r="H972" t="e">
        <f t="shared" si="424"/>
        <v>#N/A</v>
      </c>
      <c r="I972" t="e">
        <f t="shared" si="425"/>
        <v>#N/A</v>
      </c>
      <c r="J972" t="e">
        <f t="shared" si="426"/>
        <v>#N/A</v>
      </c>
      <c r="K972" t="e">
        <f t="shared" si="427"/>
        <v>#N/A</v>
      </c>
      <c r="L972" t="e">
        <f t="shared" si="428"/>
        <v>#N/A</v>
      </c>
      <c r="M972" t="e">
        <f t="shared" si="429"/>
        <v>#N/A</v>
      </c>
      <c r="N972" t="e">
        <f t="shared" si="430"/>
        <v>#N/A</v>
      </c>
      <c r="O972" t="str">
        <f t="shared" si="431"/>
        <v/>
      </c>
      <c r="P972" t="str">
        <f>IF(OR($A972="",INDEX(games!$H:$H,ROW())=""),"",INDEX(games!$H:$H,ROW()))</f>
        <v/>
      </c>
      <c r="Q972" t="str">
        <f t="shared" si="432"/>
        <v/>
      </c>
      <c r="T972">
        <f t="shared" si="433"/>
        <v>1996</v>
      </c>
      <c r="U972">
        <f t="shared" si="434"/>
        <v>2023</v>
      </c>
      <c r="V972">
        <f t="shared" si="435"/>
        <v>27</v>
      </c>
      <c r="W972" t="str">
        <f>IF(TRIM(INDEX(connections!$A:$A,ROW()))="","",TRIM(INDEX(connections!$A:$A,ROW())))</f>
        <v>Diablo</v>
      </c>
      <c r="X972" t="str">
        <f>IF($W972="","",TRIM(INDEX(connections!$B:$B,ROW())))</f>
        <v>Picayune Dreams</v>
      </c>
      <c r="Y972">
        <f t="shared" si="436"/>
        <v>217</v>
      </c>
      <c r="Z972">
        <f t="shared" si="437"/>
        <v>589</v>
      </c>
      <c r="AA972" t="str">
        <f t="shared" si="438"/>
        <v>Yes</v>
      </c>
      <c r="AB972" t="str">
        <f t="shared" si="439"/>
        <v>Yes</v>
      </c>
      <c r="AC972">
        <f t="shared" si="440"/>
        <v>1</v>
      </c>
      <c r="AD972">
        <f t="shared" si="441"/>
        <v>0</v>
      </c>
      <c r="AE972" t="str">
        <f t="shared" si="442"/>
        <v/>
      </c>
      <c r="AG972" t="str">
        <f t="shared" si="443"/>
        <v/>
      </c>
      <c r="AH972" t="str">
        <f t="shared" si="444"/>
        <v/>
      </c>
      <c r="AI972" t="str">
        <f t="shared" si="445"/>
        <v/>
      </c>
      <c r="AJ972" t="str">
        <f t="shared" si="446"/>
        <v/>
      </c>
      <c r="AK972" t="str">
        <f t="shared" si="447"/>
        <v/>
      </c>
      <c r="AL972" t="str">
        <f>IF($A972="","",INDEX(games!$J:$J,ROW())&amp;"")</f>
        <v/>
      </c>
    </row>
    <row r="973" spans="1:38" x14ac:dyDescent="0.25">
      <c r="A973" t="str">
        <f>IF(TRIM(INDEX(games!$A:$A,ROW()))="","",TRIM(INDEX(games!$A:$A,ROW())))</f>
        <v/>
      </c>
      <c r="B973" t="str">
        <f>IF(OR($A973="",INDEX(games!$B:$B,ROW())=""),"",INDEX(games!$B:$B,ROW()))</f>
        <v/>
      </c>
      <c r="C973" t="str">
        <f>IF(OR($A973="",INDEX(games!$C:$C,ROW())=""),"",INDEX(games!$C:$C,ROW()))</f>
        <v/>
      </c>
      <c r="D973" t="str">
        <f t="shared" si="420"/>
        <v/>
      </c>
      <c r="E973" t="str">
        <f t="shared" si="421"/>
        <v/>
      </c>
      <c r="F973" t="str">
        <f t="shared" si="422"/>
        <v/>
      </c>
      <c r="G973" t="e">
        <f t="shared" si="423"/>
        <v>#N/A</v>
      </c>
      <c r="H973" t="e">
        <f t="shared" si="424"/>
        <v>#N/A</v>
      </c>
      <c r="I973" t="e">
        <f t="shared" si="425"/>
        <v>#N/A</v>
      </c>
      <c r="J973" t="e">
        <f t="shared" si="426"/>
        <v>#N/A</v>
      </c>
      <c r="K973" t="e">
        <f t="shared" si="427"/>
        <v>#N/A</v>
      </c>
      <c r="L973" t="e">
        <f t="shared" si="428"/>
        <v>#N/A</v>
      </c>
      <c r="M973" t="e">
        <f t="shared" si="429"/>
        <v>#N/A</v>
      </c>
      <c r="N973" t="e">
        <f t="shared" si="430"/>
        <v>#N/A</v>
      </c>
      <c r="O973" t="str">
        <f t="shared" si="431"/>
        <v/>
      </c>
      <c r="P973" t="str">
        <f>IF(OR($A973="",INDEX(games!$H:$H,ROW())=""),"",INDEX(games!$H:$H,ROW()))</f>
        <v/>
      </c>
      <c r="Q973" t="str">
        <f t="shared" si="432"/>
        <v/>
      </c>
      <c r="T973">
        <f t="shared" si="433"/>
        <v>2021</v>
      </c>
      <c r="U973">
        <f t="shared" si="434"/>
        <v>2023</v>
      </c>
      <c r="V973">
        <f t="shared" si="435"/>
        <v>2</v>
      </c>
      <c r="W973" t="str">
        <f>IF(TRIM(INDEX(connections!$A:$A,ROW()))="","",TRIM(INDEX(connections!$A:$A,ROW())))</f>
        <v>Vampire Survivors</v>
      </c>
      <c r="X973" t="str">
        <f>IF($W973="","",TRIM(INDEX(connections!$B:$B,ROW())))</f>
        <v>Picayune Dreams</v>
      </c>
      <c r="Y973">
        <f t="shared" si="436"/>
        <v>898</v>
      </c>
      <c r="Z973">
        <f t="shared" si="437"/>
        <v>589</v>
      </c>
      <c r="AA973" t="str">
        <f t="shared" si="438"/>
        <v>Yes</v>
      </c>
      <c r="AB973" t="str">
        <f t="shared" si="439"/>
        <v>Yes</v>
      </c>
      <c r="AC973">
        <f t="shared" si="440"/>
        <v>1</v>
      </c>
      <c r="AD973">
        <f t="shared" si="441"/>
        <v>0</v>
      </c>
      <c r="AE973" t="str">
        <f t="shared" si="442"/>
        <v/>
      </c>
      <c r="AG973" t="str">
        <f t="shared" si="443"/>
        <v/>
      </c>
      <c r="AH973" t="str">
        <f t="shared" si="444"/>
        <v/>
      </c>
      <c r="AI973" t="str">
        <f t="shared" si="445"/>
        <v/>
      </c>
      <c r="AJ973" t="str">
        <f t="shared" si="446"/>
        <v/>
      </c>
      <c r="AK973" t="str">
        <f t="shared" si="447"/>
        <v/>
      </c>
      <c r="AL973" t="str">
        <f>IF($A973="","",INDEX(games!$J:$J,ROW())&amp;"")</f>
        <v/>
      </c>
    </row>
    <row r="974" spans="1:38" x14ac:dyDescent="0.25">
      <c r="A974" t="str">
        <f>IF(TRIM(INDEX(games!$A:$A,ROW()))="","",TRIM(INDEX(games!$A:$A,ROW())))</f>
        <v/>
      </c>
      <c r="B974" t="str">
        <f>IF(OR($A974="",INDEX(games!$B:$B,ROW())=""),"",INDEX(games!$B:$B,ROW()))</f>
        <v/>
      </c>
      <c r="C974" t="str">
        <f>IF(OR($A974="",INDEX(games!$C:$C,ROW())=""),"",INDEX(games!$C:$C,ROW()))</f>
        <v/>
      </c>
      <c r="D974" t="str">
        <f t="shared" si="420"/>
        <v/>
      </c>
      <c r="E974" t="str">
        <f t="shared" si="421"/>
        <v/>
      </c>
      <c r="F974" t="str">
        <f t="shared" si="422"/>
        <v/>
      </c>
      <c r="G974" t="e">
        <f t="shared" si="423"/>
        <v>#N/A</v>
      </c>
      <c r="H974" t="e">
        <f t="shared" si="424"/>
        <v>#N/A</v>
      </c>
      <c r="I974" t="e">
        <f t="shared" si="425"/>
        <v>#N/A</v>
      </c>
      <c r="J974" t="e">
        <f t="shared" si="426"/>
        <v>#N/A</v>
      </c>
      <c r="K974" t="e">
        <f t="shared" si="427"/>
        <v>#N/A</v>
      </c>
      <c r="L974" t="e">
        <f t="shared" si="428"/>
        <v>#N/A</v>
      </c>
      <c r="M974" t="e">
        <f t="shared" si="429"/>
        <v>#N/A</v>
      </c>
      <c r="N974" t="e">
        <f t="shared" si="430"/>
        <v>#N/A</v>
      </c>
      <c r="O974" t="str">
        <f t="shared" si="431"/>
        <v/>
      </c>
      <c r="P974" t="str">
        <f>IF(OR($A974="",INDEX(games!$H:$H,ROW())=""),"",INDEX(games!$H:$H,ROW()))</f>
        <v/>
      </c>
      <c r="Q974" t="str">
        <f t="shared" si="432"/>
        <v/>
      </c>
      <c r="T974">
        <f t="shared" si="433"/>
        <v>2021</v>
      </c>
      <c r="U974">
        <f t="shared" si="434"/>
        <v>2025</v>
      </c>
      <c r="V974">
        <f t="shared" si="435"/>
        <v>4</v>
      </c>
      <c r="W974" t="str">
        <f>IF(TRIM(INDEX(connections!$A:$A,ROW()))="","",TRIM(INDEX(connections!$A:$A,ROW())))</f>
        <v>Vampire Survivors</v>
      </c>
      <c r="X974" t="str">
        <f>IF($W974="","",TRIM(INDEX(connections!$B:$B,ROW())))</f>
        <v>Pinball Storm: Lokanta</v>
      </c>
      <c r="Y974">
        <f t="shared" si="436"/>
        <v>898</v>
      </c>
      <c r="Z974">
        <f t="shared" si="437"/>
        <v>590</v>
      </c>
      <c r="AA974" t="str">
        <f t="shared" si="438"/>
        <v>Yes</v>
      </c>
      <c r="AB974" t="str">
        <f t="shared" si="439"/>
        <v>Yes</v>
      </c>
      <c r="AC974">
        <f t="shared" si="440"/>
        <v>1</v>
      </c>
      <c r="AD974">
        <f t="shared" si="441"/>
        <v>0</v>
      </c>
      <c r="AE974" t="str">
        <f t="shared" si="442"/>
        <v/>
      </c>
      <c r="AG974" t="str">
        <f t="shared" si="443"/>
        <v/>
      </c>
      <c r="AH974" t="str">
        <f t="shared" si="444"/>
        <v/>
      </c>
      <c r="AI974" t="str">
        <f t="shared" si="445"/>
        <v/>
      </c>
      <c r="AJ974" t="str">
        <f t="shared" si="446"/>
        <v/>
      </c>
      <c r="AK974" t="str">
        <f t="shared" si="447"/>
        <v/>
      </c>
      <c r="AL974" t="str">
        <f>IF($A974="","",INDEX(games!$J:$J,ROW())&amp;"")</f>
        <v/>
      </c>
    </row>
    <row r="975" spans="1:38" x14ac:dyDescent="0.25">
      <c r="A975" t="str">
        <f>IF(TRIM(INDEX(games!$A:$A,ROW()))="","",TRIM(INDEX(games!$A:$A,ROW())))</f>
        <v/>
      </c>
      <c r="B975" t="str">
        <f>IF(OR($A975="",INDEX(games!$B:$B,ROW())=""),"",INDEX(games!$B:$B,ROW()))</f>
        <v/>
      </c>
      <c r="C975" t="str">
        <f>IF(OR($A975="",INDEX(games!$C:$C,ROW())=""),"",INDEX(games!$C:$C,ROW()))</f>
        <v/>
      </c>
      <c r="D975" t="str">
        <f t="shared" si="420"/>
        <v/>
      </c>
      <c r="E975" t="str">
        <f t="shared" si="421"/>
        <v/>
      </c>
      <c r="F975" t="str">
        <f t="shared" si="422"/>
        <v/>
      </c>
      <c r="G975" t="e">
        <f t="shared" si="423"/>
        <v>#N/A</v>
      </c>
      <c r="H975" t="e">
        <f t="shared" si="424"/>
        <v>#N/A</v>
      </c>
      <c r="I975" t="e">
        <f t="shared" si="425"/>
        <v>#N/A</v>
      </c>
      <c r="J975" t="e">
        <f t="shared" si="426"/>
        <v>#N/A</v>
      </c>
      <c r="K975" t="e">
        <f t="shared" si="427"/>
        <v>#N/A</v>
      </c>
      <c r="L975" t="e">
        <f t="shared" si="428"/>
        <v>#N/A</v>
      </c>
      <c r="M975" t="e">
        <f t="shared" si="429"/>
        <v>#N/A</v>
      </c>
      <c r="N975" t="e">
        <f t="shared" si="430"/>
        <v>#N/A</v>
      </c>
      <c r="O975" t="str">
        <f t="shared" si="431"/>
        <v/>
      </c>
      <c r="P975" t="str">
        <f>IF(OR($A975="",INDEX(games!$H:$H,ROW())=""),"",INDEX(games!$H:$H,ROW()))</f>
        <v/>
      </c>
      <c r="Q975" t="str">
        <f t="shared" si="432"/>
        <v/>
      </c>
      <c r="T975">
        <f t="shared" si="433"/>
        <v>2023</v>
      </c>
      <c r="U975">
        <f t="shared" si="434"/>
        <v>2025</v>
      </c>
      <c r="V975">
        <f t="shared" si="435"/>
        <v>2</v>
      </c>
      <c r="W975" t="str">
        <f>IF(TRIM(INDEX(connections!$A:$A,ROW()))="","",TRIM(INDEX(connections!$A:$A,ROW())))</f>
        <v>Balatro</v>
      </c>
      <c r="X975" t="str">
        <f>IF($W975="","",TRIM(INDEX(connections!$B:$B,ROW())))</f>
        <v>Pip My Dice</v>
      </c>
      <c r="Y975">
        <f t="shared" si="436"/>
        <v>55</v>
      </c>
      <c r="Z975">
        <f t="shared" si="437"/>
        <v>591</v>
      </c>
      <c r="AA975" t="str">
        <f t="shared" si="438"/>
        <v>Yes</v>
      </c>
      <c r="AB975" t="str">
        <f t="shared" si="439"/>
        <v>Yes</v>
      </c>
      <c r="AC975">
        <f t="shared" si="440"/>
        <v>1</v>
      </c>
      <c r="AD975">
        <f t="shared" si="441"/>
        <v>0</v>
      </c>
      <c r="AE975" t="str">
        <f t="shared" si="442"/>
        <v/>
      </c>
      <c r="AG975" t="str">
        <f t="shared" si="443"/>
        <v/>
      </c>
      <c r="AH975" t="str">
        <f t="shared" si="444"/>
        <v/>
      </c>
      <c r="AI975" t="str">
        <f t="shared" si="445"/>
        <v/>
      </c>
      <c r="AJ975" t="str">
        <f t="shared" si="446"/>
        <v/>
      </c>
      <c r="AK975" t="str">
        <f t="shared" si="447"/>
        <v/>
      </c>
      <c r="AL975" t="str">
        <f>IF($A975="","",INDEX(games!$J:$J,ROW())&amp;"")</f>
        <v/>
      </c>
    </row>
    <row r="976" spans="1:38" x14ac:dyDescent="0.25">
      <c r="A976" t="str">
        <f>IF(TRIM(INDEX(games!$A:$A,ROW()))="","",TRIM(INDEX(games!$A:$A,ROW())))</f>
        <v/>
      </c>
      <c r="B976" t="str">
        <f>IF(OR($A976="",INDEX(games!$B:$B,ROW())=""),"",INDEX(games!$B:$B,ROW()))</f>
        <v/>
      </c>
      <c r="C976" t="str">
        <f>IF(OR($A976="",INDEX(games!$C:$C,ROW())=""),"",INDEX(games!$C:$C,ROW()))</f>
        <v/>
      </c>
      <c r="D976" t="str">
        <f t="shared" si="420"/>
        <v/>
      </c>
      <c r="E976" t="str">
        <f t="shared" si="421"/>
        <v/>
      </c>
      <c r="F976" t="str">
        <f t="shared" si="422"/>
        <v/>
      </c>
      <c r="G976" t="e">
        <f t="shared" si="423"/>
        <v>#N/A</v>
      </c>
      <c r="H976" t="e">
        <f t="shared" si="424"/>
        <v>#N/A</v>
      </c>
      <c r="I976" t="e">
        <f t="shared" si="425"/>
        <v>#N/A</v>
      </c>
      <c r="J976" t="e">
        <f t="shared" si="426"/>
        <v>#N/A</v>
      </c>
      <c r="K976" t="e">
        <f t="shared" si="427"/>
        <v>#N/A</v>
      </c>
      <c r="L976" t="e">
        <f t="shared" si="428"/>
        <v>#N/A</v>
      </c>
      <c r="M976" t="e">
        <f t="shared" si="429"/>
        <v>#N/A</v>
      </c>
      <c r="N976" t="e">
        <f t="shared" si="430"/>
        <v>#N/A</v>
      </c>
      <c r="O976" t="str">
        <f t="shared" si="431"/>
        <v/>
      </c>
      <c r="P976" t="str">
        <f>IF(OR($A976="",INDEX(games!$H:$H,ROW())=""),"",INDEX(games!$H:$H,ROW()))</f>
        <v/>
      </c>
      <c r="Q976" t="str">
        <f t="shared" si="432"/>
        <v/>
      </c>
      <c r="T976">
        <f t="shared" si="433"/>
        <v>2009</v>
      </c>
      <c r="U976">
        <f t="shared" si="434"/>
        <v>2012</v>
      </c>
      <c r="V976">
        <f t="shared" si="435"/>
        <v>3</v>
      </c>
      <c r="W976" t="str">
        <f>IF(TRIM(INDEX(connections!$A:$A,ROW()))="","",TRIM(INDEX(connections!$A:$A,ROW())))</f>
        <v>Brogue</v>
      </c>
      <c r="X976" t="str">
        <f>IF($W976="","",TRIM(INDEX(connections!$B:$B,ROW())))</f>
        <v>Pixel Dungeon</v>
      </c>
      <c r="Y976">
        <f t="shared" si="436"/>
        <v>99</v>
      </c>
      <c r="Z976">
        <f t="shared" si="437"/>
        <v>592</v>
      </c>
      <c r="AA976" t="str">
        <f t="shared" si="438"/>
        <v>Yes</v>
      </c>
      <c r="AB976" t="str">
        <f t="shared" si="439"/>
        <v>Yes</v>
      </c>
      <c r="AC976">
        <f t="shared" si="440"/>
        <v>1</v>
      </c>
      <c r="AD976">
        <f t="shared" si="441"/>
        <v>0</v>
      </c>
      <c r="AE976" t="str">
        <f t="shared" si="442"/>
        <v/>
      </c>
      <c r="AG976" t="str">
        <f t="shared" si="443"/>
        <v/>
      </c>
      <c r="AH976" t="str">
        <f t="shared" si="444"/>
        <v/>
      </c>
      <c r="AI976" t="str">
        <f t="shared" si="445"/>
        <v/>
      </c>
      <c r="AJ976" t="str">
        <f t="shared" si="446"/>
        <v/>
      </c>
      <c r="AK976" t="str">
        <f t="shared" si="447"/>
        <v/>
      </c>
      <c r="AL976" t="str">
        <f>IF($A976="","",INDEX(games!$J:$J,ROW())&amp;"")</f>
        <v/>
      </c>
    </row>
    <row r="977" spans="1:38" x14ac:dyDescent="0.25">
      <c r="A977" t="str">
        <f>IF(TRIM(INDEX(games!$A:$A,ROW()))="","",TRIM(INDEX(games!$A:$A,ROW())))</f>
        <v/>
      </c>
      <c r="B977" t="str">
        <f>IF(OR($A977="",INDEX(games!$B:$B,ROW())=""),"",INDEX(games!$B:$B,ROW()))</f>
        <v/>
      </c>
      <c r="C977" t="str">
        <f>IF(OR($A977="",INDEX(games!$C:$C,ROW())=""),"",INDEX(games!$C:$C,ROW()))</f>
        <v/>
      </c>
      <c r="D977" t="str">
        <f t="shared" si="420"/>
        <v/>
      </c>
      <c r="E977" t="str">
        <f t="shared" si="421"/>
        <v/>
      </c>
      <c r="F977" t="str">
        <f t="shared" si="422"/>
        <v/>
      </c>
      <c r="G977" t="e">
        <f t="shared" si="423"/>
        <v>#N/A</v>
      </c>
      <c r="H977" t="e">
        <f t="shared" si="424"/>
        <v>#N/A</v>
      </c>
      <c r="I977" t="e">
        <f t="shared" si="425"/>
        <v>#N/A</v>
      </c>
      <c r="J977" t="e">
        <f t="shared" si="426"/>
        <v>#N/A</v>
      </c>
      <c r="K977" t="e">
        <f t="shared" si="427"/>
        <v>#N/A</v>
      </c>
      <c r="L977" t="e">
        <f t="shared" si="428"/>
        <v>#N/A</v>
      </c>
      <c r="M977" t="e">
        <f t="shared" si="429"/>
        <v>#N/A</v>
      </c>
      <c r="N977" t="e">
        <f t="shared" si="430"/>
        <v>#N/A</v>
      </c>
      <c r="O977" t="str">
        <f t="shared" si="431"/>
        <v/>
      </c>
      <c r="P977" t="str">
        <f>IF(OR($A977="",INDEX(games!$H:$H,ROW())=""),"",INDEX(games!$H:$H,ROW()))</f>
        <v/>
      </c>
      <c r="Q977" t="str">
        <f t="shared" si="432"/>
        <v/>
      </c>
      <c r="T977">
        <f t="shared" si="433"/>
        <v>2023</v>
      </c>
      <c r="U977">
        <f t="shared" si="434"/>
        <v>2026</v>
      </c>
      <c r="V977">
        <f t="shared" si="435"/>
        <v>3</v>
      </c>
      <c r="W977" t="str">
        <f>IF(TRIM(INDEX(connections!$A:$A,ROW()))="","",TRIM(INDEX(connections!$A:$A,ROW())))</f>
        <v>Balatro</v>
      </c>
      <c r="X977" t="str">
        <f>IF($W977="","",TRIM(INDEX(connections!$B:$B,ROW())))</f>
        <v>Plinbo</v>
      </c>
      <c r="Y977">
        <f t="shared" si="436"/>
        <v>55</v>
      </c>
      <c r="Z977">
        <f t="shared" si="437"/>
        <v>594</v>
      </c>
      <c r="AA977" t="str">
        <f t="shared" si="438"/>
        <v>Yes</v>
      </c>
      <c r="AB977" t="str">
        <f t="shared" si="439"/>
        <v>Yes</v>
      </c>
      <c r="AC977">
        <f t="shared" si="440"/>
        <v>1</v>
      </c>
      <c r="AD977">
        <f t="shared" si="441"/>
        <v>0</v>
      </c>
      <c r="AE977" t="str">
        <f t="shared" si="442"/>
        <v/>
      </c>
      <c r="AG977" t="str">
        <f t="shared" si="443"/>
        <v/>
      </c>
      <c r="AH977" t="str">
        <f t="shared" si="444"/>
        <v/>
      </c>
      <c r="AI977" t="str">
        <f t="shared" si="445"/>
        <v/>
      </c>
      <c r="AJ977" t="str">
        <f t="shared" si="446"/>
        <v/>
      </c>
      <c r="AK977" t="str">
        <f t="shared" si="447"/>
        <v/>
      </c>
      <c r="AL977" t="str">
        <f>IF($A977="","",INDEX(games!$J:$J,ROW())&amp;"")</f>
        <v/>
      </c>
    </row>
    <row r="978" spans="1:38" x14ac:dyDescent="0.25">
      <c r="A978" t="str">
        <f>IF(TRIM(INDEX(games!$A:$A,ROW()))="","",TRIM(INDEX(games!$A:$A,ROW())))</f>
        <v/>
      </c>
      <c r="B978" t="str">
        <f>IF(OR($A978="",INDEX(games!$B:$B,ROW())=""),"",INDEX(games!$B:$B,ROW()))</f>
        <v/>
      </c>
      <c r="C978" t="str">
        <f>IF(OR($A978="",INDEX(games!$C:$C,ROW())=""),"",INDEX(games!$C:$C,ROW()))</f>
        <v/>
      </c>
      <c r="D978" t="str">
        <f t="shared" si="420"/>
        <v/>
      </c>
      <c r="E978" t="str">
        <f t="shared" si="421"/>
        <v/>
      </c>
      <c r="F978" t="str">
        <f t="shared" si="422"/>
        <v/>
      </c>
      <c r="G978" t="e">
        <f t="shared" si="423"/>
        <v>#N/A</v>
      </c>
      <c r="H978" t="e">
        <f t="shared" si="424"/>
        <v>#N/A</v>
      </c>
      <c r="I978" t="e">
        <f t="shared" si="425"/>
        <v>#N/A</v>
      </c>
      <c r="J978" t="e">
        <f t="shared" si="426"/>
        <v>#N/A</v>
      </c>
      <c r="K978" t="e">
        <f t="shared" si="427"/>
        <v>#N/A</v>
      </c>
      <c r="L978" t="e">
        <f t="shared" si="428"/>
        <v>#N/A</v>
      </c>
      <c r="M978" t="e">
        <f t="shared" si="429"/>
        <v>#N/A</v>
      </c>
      <c r="N978" t="e">
        <f t="shared" si="430"/>
        <v>#N/A</v>
      </c>
      <c r="O978" t="str">
        <f t="shared" si="431"/>
        <v/>
      </c>
      <c r="P978" t="str">
        <f>IF(OR($A978="",INDEX(games!$H:$H,ROW())=""),"",INDEX(games!$H:$H,ROW()))</f>
        <v/>
      </c>
      <c r="Q978" t="str">
        <f t="shared" si="432"/>
        <v/>
      </c>
      <c r="T978">
        <f t="shared" si="433"/>
        <v>2021</v>
      </c>
      <c r="U978">
        <f t="shared" si="434"/>
        <v>2021</v>
      </c>
      <c r="V978">
        <f t="shared" si="435"/>
        <v>0</v>
      </c>
      <c r="W978" t="str">
        <f>IF(TRIM(INDEX(connections!$A:$A,ROW()))="","",TRIM(INDEX(connections!$A:$A,ROW())))</f>
        <v>Luck be a Landlord</v>
      </c>
      <c r="X978" t="str">
        <f>IF($W978="","",TRIM(INDEX(connections!$B:$B,ROW())))</f>
        <v>Plinko Panic!</v>
      </c>
      <c r="Y978">
        <f t="shared" si="436"/>
        <v>460</v>
      </c>
      <c r="Z978">
        <f t="shared" si="437"/>
        <v>595</v>
      </c>
      <c r="AA978" t="str">
        <f t="shared" si="438"/>
        <v>Yes</v>
      </c>
      <c r="AB978" t="str">
        <f t="shared" si="439"/>
        <v/>
      </c>
      <c r="AC978" t="str">
        <f t="shared" si="440"/>
        <v/>
      </c>
      <c r="AD978">
        <f t="shared" si="441"/>
        <v>0</v>
      </c>
      <c r="AE978" t="str">
        <f t="shared" si="442"/>
        <v/>
      </c>
      <c r="AG978" t="str">
        <f t="shared" si="443"/>
        <v/>
      </c>
      <c r="AH978" t="str">
        <f t="shared" si="444"/>
        <v/>
      </c>
      <c r="AI978" t="str">
        <f t="shared" si="445"/>
        <v/>
      </c>
      <c r="AJ978" t="str">
        <f t="shared" si="446"/>
        <v/>
      </c>
      <c r="AK978" t="str">
        <f t="shared" si="447"/>
        <v/>
      </c>
      <c r="AL978" t="str">
        <f>IF($A978="","",INDEX(games!$J:$J,ROW())&amp;"")</f>
        <v/>
      </c>
    </row>
    <row r="979" spans="1:38" x14ac:dyDescent="0.25">
      <c r="A979" t="str">
        <f>IF(TRIM(INDEX(games!$A:$A,ROW()))="","",TRIM(INDEX(games!$A:$A,ROW())))</f>
        <v/>
      </c>
      <c r="B979" t="str">
        <f>IF(OR($A979="",INDEX(games!$B:$B,ROW())=""),"",INDEX(games!$B:$B,ROW()))</f>
        <v/>
      </c>
      <c r="C979" t="str">
        <f>IF(OR($A979="",INDEX(games!$C:$C,ROW())=""),"",INDEX(games!$C:$C,ROW()))</f>
        <v/>
      </c>
      <c r="D979" t="str">
        <f t="shared" si="420"/>
        <v/>
      </c>
      <c r="E979" t="str">
        <f t="shared" si="421"/>
        <v/>
      </c>
      <c r="F979" t="str">
        <f t="shared" si="422"/>
        <v/>
      </c>
      <c r="G979" t="e">
        <f t="shared" si="423"/>
        <v>#N/A</v>
      </c>
      <c r="H979" t="e">
        <f t="shared" si="424"/>
        <v>#N/A</v>
      </c>
      <c r="I979" t="e">
        <f t="shared" si="425"/>
        <v>#N/A</v>
      </c>
      <c r="J979" t="e">
        <f t="shared" si="426"/>
        <v>#N/A</v>
      </c>
      <c r="K979" t="e">
        <f t="shared" si="427"/>
        <v>#N/A</v>
      </c>
      <c r="L979" t="e">
        <f t="shared" si="428"/>
        <v>#N/A</v>
      </c>
      <c r="M979" t="e">
        <f t="shared" si="429"/>
        <v>#N/A</v>
      </c>
      <c r="N979" t="e">
        <f t="shared" si="430"/>
        <v>#N/A</v>
      </c>
      <c r="O979" t="str">
        <f t="shared" si="431"/>
        <v/>
      </c>
      <c r="P979" t="str">
        <f>IF(OR($A979="",INDEX(games!$H:$H,ROW())=""),"",INDEX(games!$H:$H,ROW()))</f>
        <v/>
      </c>
      <c r="Q979" t="str">
        <f t="shared" si="432"/>
        <v/>
      </c>
      <c r="T979">
        <f t="shared" si="433"/>
        <v>2017</v>
      </c>
      <c r="U979">
        <f t="shared" si="434"/>
        <v>2026</v>
      </c>
      <c r="V979">
        <f t="shared" si="435"/>
        <v>9</v>
      </c>
      <c r="W979" t="str">
        <f>IF(TRIM(INDEX(connections!$A:$A,ROW()))="","",TRIM(INDEX(connections!$A:$A,ROW())))</f>
        <v>Slay the Spire</v>
      </c>
      <c r="X979" t="str">
        <f>IF($W979="","",TRIM(INDEX(connections!$B:$B,ROW())))</f>
        <v>Pluto</v>
      </c>
      <c r="Y979">
        <f t="shared" si="436"/>
        <v>735</v>
      </c>
      <c r="Z979">
        <f t="shared" si="437"/>
        <v>596</v>
      </c>
      <c r="AA979" t="str">
        <f t="shared" si="438"/>
        <v>Yes</v>
      </c>
      <c r="AB979" t="str">
        <f t="shared" si="439"/>
        <v/>
      </c>
      <c r="AC979" t="str">
        <f t="shared" si="440"/>
        <v/>
      </c>
      <c r="AD979">
        <f t="shared" si="441"/>
        <v>0</v>
      </c>
      <c r="AE979" t="str">
        <f t="shared" si="442"/>
        <v/>
      </c>
      <c r="AG979" t="str">
        <f t="shared" si="443"/>
        <v/>
      </c>
      <c r="AH979" t="str">
        <f t="shared" si="444"/>
        <v/>
      </c>
      <c r="AI979" t="str">
        <f t="shared" si="445"/>
        <v/>
      </c>
      <c r="AJ979" t="str">
        <f t="shared" si="446"/>
        <v/>
      </c>
      <c r="AK979" t="str">
        <f t="shared" si="447"/>
        <v/>
      </c>
      <c r="AL979" t="str">
        <f>IF($A979="","",INDEX(games!$J:$J,ROW())&amp;"")</f>
        <v/>
      </c>
    </row>
    <row r="980" spans="1:38" x14ac:dyDescent="0.25">
      <c r="A980" t="str">
        <f>IF(TRIM(INDEX(games!$A:$A,ROW()))="","",TRIM(INDEX(games!$A:$A,ROW())))</f>
        <v/>
      </c>
      <c r="B980" t="str">
        <f>IF(OR($A980="",INDEX(games!$B:$B,ROW())=""),"",INDEX(games!$B:$B,ROW()))</f>
        <v/>
      </c>
      <c r="C980" t="str">
        <f>IF(OR($A980="",INDEX(games!$C:$C,ROW())=""),"",INDEX(games!$C:$C,ROW()))</f>
        <v/>
      </c>
      <c r="D980" t="str">
        <f t="shared" si="420"/>
        <v/>
      </c>
      <c r="E980" t="str">
        <f t="shared" si="421"/>
        <v/>
      </c>
      <c r="F980" t="str">
        <f t="shared" si="422"/>
        <v/>
      </c>
      <c r="G980" t="e">
        <f t="shared" si="423"/>
        <v>#N/A</v>
      </c>
      <c r="H980" t="e">
        <f t="shared" si="424"/>
        <v>#N/A</v>
      </c>
      <c r="I980" t="e">
        <f t="shared" si="425"/>
        <v>#N/A</v>
      </c>
      <c r="J980" t="e">
        <f t="shared" si="426"/>
        <v>#N/A</v>
      </c>
      <c r="K980" t="e">
        <f t="shared" si="427"/>
        <v>#N/A</v>
      </c>
      <c r="L980" t="e">
        <f t="shared" si="428"/>
        <v>#N/A</v>
      </c>
      <c r="M980" t="e">
        <f t="shared" si="429"/>
        <v>#N/A</v>
      </c>
      <c r="N980" t="e">
        <f t="shared" si="430"/>
        <v>#N/A</v>
      </c>
      <c r="O980" t="str">
        <f t="shared" si="431"/>
        <v/>
      </c>
      <c r="P980" t="str">
        <f>IF(OR($A980="",INDEX(games!$H:$H,ROW())=""),"",INDEX(games!$H:$H,ROW()))</f>
        <v/>
      </c>
      <c r="Q980" t="str">
        <f t="shared" si="432"/>
        <v/>
      </c>
      <c r="T980">
        <f t="shared" si="433"/>
        <v>2021</v>
      </c>
      <c r="U980">
        <f t="shared" si="434"/>
        <v>2022</v>
      </c>
      <c r="V980">
        <f t="shared" si="435"/>
        <v>1</v>
      </c>
      <c r="W980" t="str">
        <f>IF(TRIM(INDEX(connections!$A:$A,ROW()))="","",TRIM(INDEX(connections!$A:$A,ROW())))</f>
        <v>Inscryption</v>
      </c>
      <c r="X980" t="str">
        <f>IF($W980="","",TRIM(INDEX(connections!$B:$B,ROW())))</f>
        <v>Pocket Crystal League</v>
      </c>
      <c r="Y980">
        <f t="shared" si="436"/>
        <v>406</v>
      </c>
      <c r="Z980">
        <f t="shared" si="437"/>
        <v>597</v>
      </c>
      <c r="AA980" t="str">
        <f t="shared" si="438"/>
        <v>Yes</v>
      </c>
      <c r="AB980" t="str">
        <f t="shared" si="439"/>
        <v>Yes</v>
      </c>
      <c r="AC980">
        <f t="shared" si="440"/>
        <v>1</v>
      </c>
      <c r="AD980">
        <f t="shared" si="441"/>
        <v>0</v>
      </c>
      <c r="AE980" t="str">
        <f t="shared" si="442"/>
        <v/>
      </c>
      <c r="AG980" t="str">
        <f t="shared" si="443"/>
        <v/>
      </c>
      <c r="AH980" t="str">
        <f t="shared" si="444"/>
        <v/>
      </c>
      <c r="AI980" t="str">
        <f t="shared" si="445"/>
        <v/>
      </c>
      <c r="AJ980" t="str">
        <f t="shared" si="446"/>
        <v/>
      </c>
      <c r="AK980" t="str">
        <f t="shared" si="447"/>
        <v/>
      </c>
      <c r="AL980" t="str">
        <f>IF($A980="","",INDEX(games!$J:$J,ROW())&amp;"")</f>
        <v/>
      </c>
    </row>
    <row r="981" spans="1:38" x14ac:dyDescent="0.25">
      <c r="A981" t="str">
        <f>IF(TRIM(INDEX(games!$A:$A,ROW()))="","",TRIM(INDEX(games!$A:$A,ROW())))</f>
        <v/>
      </c>
      <c r="B981" t="str">
        <f>IF(OR($A981="",INDEX(games!$B:$B,ROW())=""),"",INDEX(games!$B:$B,ROW()))</f>
        <v/>
      </c>
      <c r="C981" t="str">
        <f>IF(OR($A981="",INDEX(games!$C:$C,ROW())=""),"",INDEX(games!$C:$C,ROW()))</f>
        <v/>
      </c>
      <c r="D981" t="str">
        <f t="shared" si="420"/>
        <v/>
      </c>
      <c r="E981" t="str">
        <f t="shared" si="421"/>
        <v/>
      </c>
      <c r="F981" t="str">
        <f t="shared" si="422"/>
        <v/>
      </c>
      <c r="G981" t="e">
        <f t="shared" si="423"/>
        <v>#N/A</v>
      </c>
      <c r="H981" t="e">
        <f t="shared" si="424"/>
        <v>#N/A</v>
      </c>
      <c r="I981" t="e">
        <f t="shared" si="425"/>
        <v>#N/A</v>
      </c>
      <c r="J981" t="e">
        <f t="shared" si="426"/>
        <v>#N/A</v>
      </c>
      <c r="K981" t="e">
        <f t="shared" si="427"/>
        <v>#N/A</v>
      </c>
      <c r="L981" t="e">
        <f t="shared" si="428"/>
        <v>#N/A</v>
      </c>
      <c r="M981" t="e">
        <f t="shared" si="429"/>
        <v>#N/A</v>
      </c>
      <c r="N981" t="e">
        <f t="shared" si="430"/>
        <v>#N/A</v>
      </c>
      <c r="O981" t="str">
        <f t="shared" si="431"/>
        <v/>
      </c>
      <c r="P981" t="str">
        <f>IF(OR($A981="",INDEX(games!$H:$H,ROW())=""),"",INDEX(games!$H:$H,ROW()))</f>
        <v/>
      </c>
      <c r="Q981" t="str">
        <f t="shared" si="432"/>
        <v/>
      </c>
      <c r="T981">
        <f t="shared" si="433"/>
        <v>2017</v>
      </c>
      <c r="U981">
        <f t="shared" si="434"/>
        <v>2026</v>
      </c>
      <c r="V981">
        <f t="shared" si="435"/>
        <v>9</v>
      </c>
      <c r="W981" t="str">
        <f>IF(TRIM(INDEX(connections!$A:$A,ROW()))="","",TRIM(INDEX(connections!$A:$A,ROW())))</f>
        <v>Slay the Spire</v>
      </c>
      <c r="X981" t="str">
        <f>IF($W981="","",TRIM(INDEX(connections!$B:$B,ROW())))</f>
        <v>Pokelike</v>
      </c>
      <c r="Y981">
        <f t="shared" si="436"/>
        <v>735</v>
      </c>
      <c r="Z981">
        <f t="shared" si="437"/>
        <v>599</v>
      </c>
      <c r="AA981" t="str">
        <f t="shared" si="438"/>
        <v>Yes</v>
      </c>
      <c r="AB981" t="str">
        <f t="shared" si="439"/>
        <v>Yes</v>
      </c>
      <c r="AC981">
        <f t="shared" si="440"/>
        <v>1</v>
      </c>
      <c r="AD981">
        <f t="shared" si="441"/>
        <v>1</v>
      </c>
      <c r="AE981" t="str">
        <f t="shared" si="442"/>
        <v/>
      </c>
      <c r="AG981" t="str">
        <f t="shared" si="443"/>
        <v/>
      </c>
      <c r="AH981" t="str">
        <f t="shared" si="444"/>
        <v/>
      </c>
      <c r="AI981" t="str">
        <f t="shared" si="445"/>
        <v/>
      </c>
      <c r="AJ981" t="str">
        <f t="shared" si="446"/>
        <v/>
      </c>
      <c r="AK981" t="str">
        <f t="shared" si="447"/>
        <v/>
      </c>
      <c r="AL981" t="str">
        <f>IF($A981="","",INDEX(games!$J:$J,ROW())&amp;"")</f>
        <v/>
      </c>
    </row>
    <row r="982" spans="1:38" x14ac:dyDescent="0.25">
      <c r="A982" t="str">
        <f>IF(TRIM(INDEX(games!$A:$A,ROW()))="","",TRIM(INDEX(games!$A:$A,ROW())))</f>
        <v/>
      </c>
      <c r="B982" t="str">
        <f>IF(OR($A982="",INDEX(games!$B:$B,ROW())=""),"",INDEX(games!$B:$B,ROW()))</f>
        <v/>
      </c>
      <c r="C982" t="str">
        <f>IF(OR($A982="",INDEX(games!$C:$C,ROW())=""),"",INDEX(games!$C:$C,ROW()))</f>
        <v/>
      </c>
      <c r="D982" t="str">
        <f t="shared" si="420"/>
        <v/>
      </c>
      <c r="E982" t="str">
        <f t="shared" si="421"/>
        <v/>
      </c>
      <c r="F982" t="str">
        <f t="shared" si="422"/>
        <v/>
      </c>
      <c r="G982" t="e">
        <f t="shared" si="423"/>
        <v>#N/A</v>
      </c>
      <c r="H982" t="e">
        <f t="shared" si="424"/>
        <v>#N/A</v>
      </c>
      <c r="I982" t="e">
        <f t="shared" si="425"/>
        <v>#N/A</v>
      </c>
      <c r="J982" t="e">
        <f t="shared" si="426"/>
        <v>#N/A</v>
      </c>
      <c r="K982" t="e">
        <f t="shared" si="427"/>
        <v>#N/A</v>
      </c>
      <c r="L982" t="e">
        <f t="shared" si="428"/>
        <v>#N/A</v>
      </c>
      <c r="M982" t="e">
        <f t="shared" si="429"/>
        <v>#N/A</v>
      </c>
      <c r="N982" t="e">
        <f t="shared" si="430"/>
        <v>#N/A</v>
      </c>
      <c r="O982" t="str">
        <f t="shared" si="431"/>
        <v/>
      </c>
      <c r="P982" t="str">
        <f>IF(OR($A982="",INDEX(games!$H:$H,ROW())=""),"",INDEX(games!$H:$H,ROW()))</f>
        <v/>
      </c>
      <c r="Q982" t="str">
        <f t="shared" si="432"/>
        <v/>
      </c>
      <c r="T982">
        <f t="shared" si="433"/>
        <v>2019</v>
      </c>
      <c r="U982">
        <f t="shared" si="434"/>
        <v>2021</v>
      </c>
      <c r="V982">
        <f t="shared" si="435"/>
        <v>2</v>
      </c>
      <c r="W982" t="str">
        <f>IF(TRIM(INDEX(connections!$A:$A,ROW()))="","",TRIM(INDEX(connections!$A:$A,ROW())))</f>
        <v>Dota Auto Chess</v>
      </c>
      <c r="X982" t="str">
        <f>IF($W982="","",TRIM(INDEX(connections!$B:$B,ROW())))</f>
        <v>Pokémon Auto Chess</v>
      </c>
      <c r="Y982">
        <f t="shared" si="436"/>
        <v>242</v>
      </c>
      <c r="Z982">
        <f t="shared" si="437"/>
        <v>600</v>
      </c>
      <c r="AA982" t="str">
        <f t="shared" si="438"/>
        <v/>
      </c>
      <c r="AB982" t="str">
        <f t="shared" si="439"/>
        <v>Yes</v>
      </c>
      <c r="AC982" t="str">
        <f t="shared" si="440"/>
        <v/>
      </c>
      <c r="AD982">
        <f t="shared" si="441"/>
        <v>0</v>
      </c>
      <c r="AE982" t="str">
        <f t="shared" si="442"/>
        <v/>
      </c>
      <c r="AG982" t="str">
        <f t="shared" si="443"/>
        <v/>
      </c>
      <c r="AH982" t="str">
        <f t="shared" si="444"/>
        <v/>
      </c>
      <c r="AI982" t="str">
        <f t="shared" si="445"/>
        <v/>
      </c>
      <c r="AJ982" t="str">
        <f t="shared" si="446"/>
        <v/>
      </c>
      <c r="AK982" t="str">
        <f t="shared" si="447"/>
        <v/>
      </c>
      <c r="AL982" t="str">
        <f>IF($A982="","",INDEX(games!$J:$J,ROW())&amp;"")</f>
        <v/>
      </c>
    </row>
    <row r="983" spans="1:38" x14ac:dyDescent="0.25">
      <c r="A983" t="str">
        <f>IF(TRIM(INDEX(games!$A:$A,ROW()))="","",TRIM(INDEX(games!$A:$A,ROW())))</f>
        <v/>
      </c>
      <c r="B983" t="str">
        <f>IF(OR($A983="",INDEX(games!$B:$B,ROW())=""),"",INDEX(games!$B:$B,ROW()))</f>
        <v/>
      </c>
      <c r="C983" t="str">
        <f>IF(OR($A983="",INDEX(games!$C:$C,ROW())=""),"",INDEX(games!$C:$C,ROW()))</f>
        <v/>
      </c>
      <c r="D983" t="str">
        <f t="shared" si="420"/>
        <v/>
      </c>
      <c r="E983" t="str">
        <f t="shared" si="421"/>
        <v/>
      </c>
      <c r="F983" t="str">
        <f t="shared" si="422"/>
        <v/>
      </c>
      <c r="G983" t="e">
        <f t="shared" si="423"/>
        <v>#N/A</v>
      </c>
      <c r="H983" t="e">
        <f t="shared" si="424"/>
        <v>#N/A</v>
      </c>
      <c r="I983" t="e">
        <f t="shared" si="425"/>
        <v>#N/A</v>
      </c>
      <c r="J983" t="e">
        <f t="shared" si="426"/>
        <v>#N/A</v>
      </c>
      <c r="K983" t="e">
        <f t="shared" si="427"/>
        <v>#N/A</v>
      </c>
      <c r="L983" t="e">
        <f t="shared" si="428"/>
        <v>#N/A</v>
      </c>
      <c r="M983" t="e">
        <f t="shared" si="429"/>
        <v>#N/A</v>
      </c>
      <c r="N983" t="e">
        <f t="shared" si="430"/>
        <v>#N/A</v>
      </c>
      <c r="O983" t="str">
        <f t="shared" si="431"/>
        <v/>
      </c>
      <c r="P983" t="str">
        <f>IF(OR($A983="",INDEX(games!$H:$H,ROW())=""),"",INDEX(games!$H:$H,ROW()))</f>
        <v/>
      </c>
      <c r="Q983" t="str">
        <f t="shared" si="432"/>
        <v/>
      </c>
      <c r="T983">
        <f t="shared" si="433"/>
        <v>2021</v>
      </c>
      <c r="U983">
        <f t="shared" si="434"/>
        <v>2026</v>
      </c>
      <c r="V983">
        <f t="shared" si="435"/>
        <v>5</v>
      </c>
      <c r="W983" t="str">
        <f>IF(TRIM(INDEX(connections!$A:$A,ROW()))="","",TRIM(INDEX(connections!$A:$A,ROW())))</f>
        <v>Pokémon Auto Chess</v>
      </c>
      <c r="X983" t="str">
        <f>IF($W983="","",TRIM(INDEX(connections!$B:$B,ROW())))</f>
        <v>Pokémon Auto Spire</v>
      </c>
      <c r="Y983">
        <f t="shared" si="436"/>
        <v>600</v>
      </c>
      <c r="Z983">
        <f t="shared" si="437"/>
        <v>601</v>
      </c>
      <c r="AA983" t="str">
        <f t="shared" si="438"/>
        <v>Yes</v>
      </c>
      <c r="AB983" t="str">
        <f t="shared" si="439"/>
        <v>Yes</v>
      </c>
      <c r="AC983">
        <f t="shared" si="440"/>
        <v>1</v>
      </c>
      <c r="AD983">
        <f t="shared" si="441"/>
        <v>0</v>
      </c>
      <c r="AE983" t="str">
        <f t="shared" si="442"/>
        <v/>
      </c>
      <c r="AG983" t="str">
        <f t="shared" si="443"/>
        <v/>
      </c>
      <c r="AH983" t="str">
        <f t="shared" si="444"/>
        <v/>
      </c>
      <c r="AI983" t="str">
        <f t="shared" si="445"/>
        <v/>
      </c>
      <c r="AJ983" t="str">
        <f t="shared" si="446"/>
        <v/>
      </c>
      <c r="AK983" t="str">
        <f t="shared" si="447"/>
        <v/>
      </c>
      <c r="AL983" t="str">
        <f>IF($A983="","",INDEX(games!$J:$J,ROW())&amp;"")</f>
        <v/>
      </c>
    </row>
    <row r="984" spans="1:38" x14ac:dyDescent="0.25">
      <c r="A984" t="str">
        <f>IF(TRIM(INDEX(games!$A:$A,ROW()))="","",TRIM(INDEX(games!$A:$A,ROW())))</f>
        <v/>
      </c>
      <c r="B984" t="str">
        <f>IF(OR($A984="",INDEX(games!$B:$B,ROW())=""),"",INDEX(games!$B:$B,ROW()))</f>
        <v/>
      </c>
      <c r="C984" t="str">
        <f>IF(OR($A984="",INDEX(games!$C:$C,ROW())=""),"",INDEX(games!$C:$C,ROW()))</f>
        <v/>
      </c>
      <c r="D984" t="str">
        <f t="shared" si="420"/>
        <v/>
      </c>
      <c r="E984" t="str">
        <f t="shared" si="421"/>
        <v/>
      </c>
      <c r="F984" t="str">
        <f t="shared" si="422"/>
        <v/>
      </c>
      <c r="G984" t="e">
        <f t="shared" si="423"/>
        <v>#N/A</v>
      </c>
      <c r="H984" t="e">
        <f t="shared" si="424"/>
        <v>#N/A</v>
      </c>
      <c r="I984" t="e">
        <f t="shared" si="425"/>
        <v>#N/A</v>
      </c>
      <c r="J984" t="e">
        <f t="shared" si="426"/>
        <v>#N/A</v>
      </c>
      <c r="K984" t="e">
        <f t="shared" si="427"/>
        <v>#N/A</v>
      </c>
      <c r="L984" t="e">
        <f t="shared" si="428"/>
        <v>#N/A</v>
      </c>
      <c r="M984" t="e">
        <f t="shared" si="429"/>
        <v>#N/A</v>
      </c>
      <c r="N984" t="e">
        <f t="shared" si="430"/>
        <v>#N/A</v>
      </c>
      <c r="O984" t="str">
        <f t="shared" si="431"/>
        <v/>
      </c>
      <c r="P984" t="str">
        <f>IF(OR($A984="",INDEX(games!$H:$H,ROW())=""),"",INDEX(games!$H:$H,ROW()))</f>
        <v/>
      </c>
      <c r="Q984" t="str">
        <f t="shared" si="432"/>
        <v/>
      </c>
      <c r="T984">
        <f t="shared" si="433"/>
        <v>2017</v>
      </c>
      <c r="U984">
        <f t="shared" si="434"/>
        <v>2026</v>
      </c>
      <c r="V984">
        <f t="shared" si="435"/>
        <v>9</v>
      </c>
      <c r="W984" t="str">
        <f>IF(TRIM(INDEX(connections!$A:$A,ROW()))="","",TRIM(INDEX(connections!$A:$A,ROW())))</f>
        <v>Slay the Spire</v>
      </c>
      <c r="X984" t="str">
        <f>IF($W984="","",TRIM(INDEX(connections!$B:$B,ROW())))</f>
        <v>Pokémon Auto Spire</v>
      </c>
      <c r="Y984">
        <f t="shared" si="436"/>
        <v>735</v>
      </c>
      <c r="Z984">
        <f t="shared" si="437"/>
        <v>601</v>
      </c>
      <c r="AA984" t="str">
        <f t="shared" si="438"/>
        <v>Yes</v>
      </c>
      <c r="AB984" t="str">
        <f t="shared" si="439"/>
        <v>Yes</v>
      </c>
      <c r="AC984">
        <f t="shared" si="440"/>
        <v>1</v>
      </c>
      <c r="AD984">
        <f t="shared" si="441"/>
        <v>1</v>
      </c>
      <c r="AE984" t="str">
        <f t="shared" si="442"/>
        <v/>
      </c>
      <c r="AG984" t="str">
        <f t="shared" si="443"/>
        <v/>
      </c>
      <c r="AH984" t="str">
        <f t="shared" si="444"/>
        <v/>
      </c>
      <c r="AI984" t="str">
        <f t="shared" si="445"/>
        <v/>
      </c>
      <c r="AJ984" t="str">
        <f t="shared" si="446"/>
        <v/>
      </c>
      <c r="AK984" t="str">
        <f t="shared" si="447"/>
        <v/>
      </c>
      <c r="AL984" t="str">
        <f>IF($A984="","",INDEX(games!$J:$J,ROW())&amp;"")</f>
        <v/>
      </c>
    </row>
    <row r="985" spans="1:38" x14ac:dyDescent="0.25">
      <c r="A985" t="str">
        <f>IF(TRIM(INDEX(games!$A:$A,ROW()))="","",TRIM(INDEX(games!$A:$A,ROW())))</f>
        <v/>
      </c>
      <c r="B985" t="str">
        <f>IF(OR($A985="",INDEX(games!$B:$B,ROW())=""),"",INDEX(games!$B:$B,ROW()))</f>
        <v/>
      </c>
      <c r="C985" t="str">
        <f>IF(OR($A985="",INDEX(games!$C:$C,ROW())=""),"",INDEX(games!$C:$C,ROW()))</f>
        <v/>
      </c>
      <c r="D985" t="str">
        <f t="shared" si="420"/>
        <v/>
      </c>
      <c r="E985" t="str">
        <f t="shared" si="421"/>
        <v/>
      </c>
      <c r="F985" t="str">
        <f t="shared" si="422"/>
        <v/>
      </c>
      <c r="G985" t="e">
        <f t="shared" si="423"/>
        <v>#N/A</v>
      </c>
      <c r="H985" t="e">
        <f t="shared" si="424"/>
        <v>#N/A</v>
      </c>
      <c r="I985" t="e">
        <f t="shared" si="425"/>
        <v>#N/A</v>
      </c>
      <c r="J985" t="e">
        <f t="shared" si="426"/>
        <v>#N/A</v>
      </c>
      <c r="K985" t="e">
        <f t="shared" si="427"/>
        <v>#N/A</v>
      </c>
      <c r="L985" t="e">
        <f t="shared" si="428"/>
        <v>#N/A</v>
      </c>
      <c r="M985" t="e">
        <f t="shared" si="429"/>
        <v>#N/A</v>
      </c>
      <c r="N985" t="e">
        <f t="shared" si="430"/>
        <v>#N/A</v>
      </c>
      <c r="O985" t="str">
        <f t="shared" si="431"/>
        <v/>
      </c>
      <c r="P985" t="str">
        <f>IF(OR($A985="",INDEX(games!$H:$H,ROW())=""),"",INDEX(games!$H:$H,ROW()))</f>
        <v/>
      </c>
      <c r="Q985" t="str">
        <f t="shared" si="432"/>
        <v/>
      </c>
      <c r="T985">
        <f t="shared" si="433"/>
        <v>2007</v>
      </c>
      <c r="U985">
        <f t="shared" si="434"/>
        <v>2009</v>
      </c>
      <c r="V985">
        <f t="shared" si="435"/>
        <v>2</v>
      </c>
      <c r="W985" t="str">
        <f>IF(TRIM(INDEX(connections!$A:$A,ROW()))="","",TRIM(INDEX(connections!$A:$A,ROW())))</f>
        <v>Pokémon Mystery Dungeon: Explorers of Time and Explorers of Darkness</v>
      </c>
      <c r="X985" t="str">
        <f>IF($W985="","",TRIM(INDEX(connections!$B:$B,ROW())))</f>
        <v>Pokémon Mystery Dungeon: Explorers of Sky</v>
      </c>
      <c r="Y985">
        <f t="shared" si="436"/>
        <v>603</v>
      </c>
      <c r="Z985">
        <f t="shared" si="437"/>
        <v>602</v>
      </c>
      <c r="AA985" t="str">
        <f t="shared" si="438"/>
        <v>Yes</v>
      </c>
      <c r="AB985" t="str">
        <f t="shared" si="439"/>
        <v>Yes</v>
      </c>
      <c r="AC985">
        <f t="shared" si="440"/>
        <v>1</v>
      </c>
      <c r="AD985">
        <f t="shared" si="441"/>
        <v>0</v>
      </c>
      <c r="AE985" t="str">
        <f t="shared" si="442"/>
        <v/>
      </c>
      <c r="AG985" t="str">
        <f t="shared" si="443"/>
        <v/>
      </c>
      <c r="AH985" t="str">
        <f t="shared" si="444"/>
        <v/>
      </c>
      <c r="AI985" t="str">
        <f t="shared" si="445"/>
        <v/>
      </c>
      <c r="AJ985" t="str">
        <f t="shared" si="446"/>
        <v/>
      </c>
      <c r="AK985" t="str">
        <f t="shared" si="447"/>
        <v/>
      </c>
      <c r="AL985" t="str">
        <f>IF($A985="","",INDEX(games!$J:$J,ROW())&amp;"")</f>
        <v/>
      </c>
    </row>
    <row r="986" spans="1:38" x14ac:dyDescent="0.25">
      <c r="A986" t="str">
        <f>IF(TRIM(INDEX(games!$A:$A,ROW()))="","",TRIM(INDEX(games!$A:$A,ROW())))</f>
        <v/>
      </c>
      <c r="B986" t="str">
        <f>IF(OR($A986="",INDEX(games!$B:$B,ROW())=""),"",INDEX(games!$B:$B,ROW()))</f>
        <v/>
      </c>
      <c r="C986" t="str">
        <f>IF(OR($A986="",INDEX(games!$C:$C,ROW())=""),"",INDEX(games!$C:$C,ROW()))</f>
        <v/>
      </c>
      <c r="D986" t="str">
        <f t="shared" si="420"/>
        <v/>
      </c>
      <c r="E986" t="str">
        <f t="shared" si="421"/>
        <v/>
      </c>
      <c r="F986" t="str">
        <f t="shared" si="422"/>
        <v/>
      </c>
      <c r="G986" t="e">
        <f t="shared" si="423"/>
        <v>#N/A</v>
      </c>
      <c r="H986" t="e">
        <f t="shared" si="424"/>
        <v>#N/A</v>
      </c>
      <c r="I986" t="e">
        <f t="shared" si="425"/>
        <v>#N/A</v>
      </c>
      <c r="J986" t="e">
        <f t="shared" si="426"/>
        <v>#N/A</v>
      </c>
      <c r="K986" t="e">
        <f t="shared" si="427"/>
        <v>#N/A</v>
      </c>
      <c r="L986" t="e">
        <f t="shared" si="428"/>
        <v>#N/A</v>
      </c>
      <c r="M986" t="e">
        <f t="shared" si="429"/>
        <v>#N/A</v>
      </c>
      <c r="N986" t="e">
        <f t="shared" si="430"/>
        <v>#N/A</v>
      </c>
      <c r="O986" t="str">
        <f t="shared" si="431"/>
        <v/>
      </c>
      <c r="P986" t="str">
        <f>IF(OR($A986="",INDEX(games!$H:$H,ROW())=""),"",INDEX(games!$H:$H,ROW()))</f>
        <v/>
      </c>
      <c r="Q986" t="str">
        <f t="shared" si="432"/>
        <v/>
      </c>
      <c r="T986">
        <f t="shared" si="433"/>
        <v>2005</v>
      </c>
      <c r="U986">
        <f t="shared" si="434"/>
        <v>2007</v>
      </c>
      <c r="V986">
        <f t="shared" si="435"/>
        <v>2</v>
      </c>
      <c r="W986" t="str">
        <f>IF(TRIM(INDEX(connections!$A:$A,ROW()))="","",TRIM(INDEX(connections!$A:$A,ROW())))</f>
        <v>Pokémon Mystery Dungeon: Red and Blue Rescue Team</v>
      </c>
      <c r="X986" t="str">
        <f>IF($W986="","",TRIM(INDEX(connections!$B:$B,ROW())))</f>
        <v>Pokémon Mystery Dungeon: Explorers of Time and Explorers of Darkness</v>
      </c>
      <c r="Y986">
        <f t="shared" si="436"/>
        <v>605</v>
      </c>
      <c r="Z986">
        <f t="shared" si="437"/>
        <v>603</v>
      </c>
      <c r="AA986" t="str">
        <f t="shared" si="438"/>
        <v>Yes</v>
      </c>
      <c r="AB986" t="str">
        <f t="shared" si="439"/>
        <v>Yes</v>
      </c>
      <c r="AC986">
        <f t="shared" si="440"/>
        <v>1</v>
      </c>
      <c r="AD986">
        <f t="shared" si="441"/>
        <v>0</v>
      </c>
      <c r="AE986" t="str">
        <f t="shared" si="442"/>
        <v/>
      </c>
      <c r="AG986" t="str">
        <f t="shared" si="443"/>
        <v/>
      </c>
      <c r="AH986" t="str">
        <f t="shared" si="444"/>
        <v/>
      </c>
      <c r="AI986" t="str">
        <f t="shared" si="445"/>
        <v/>
      </c>
      <c r="AJ986" t="str">
        <f t="shared" si="446"/>
        <v/>
      </c>
      <c r="AK986" t="str">
        <f t="shared" si="447"/>
        <v/>
      </c>
      <c r="AL986" t="str">
        <f>IF($A986="","",INDEX(games!$J:$J,ROW())&amp;"")</f>
        <v/>
      </c>
    </row>
    <row r="987" spans="1:38" x14ac:dyDescent="0.25">
      <c r="A987" t="str">
        <f>IF(TRIM(INDEX(games!$A:$A,ROW()))="","",TRIM(INDEX(games!$A:$A,ROW())))</f>
        <v/>
      </c>
      <c r="B987" t="str">
        <f>IF(OR($A987="",INDEX(games!$B:$B,ROW())=""),"",INDEX(games!$B:$B,ROW()))</f>
        <v/>
      </c>
      <c r="C987" t="str">
        <f>IF(OR($A987="",INDEX(games!$C:$C,ROW())=""),"",INDEX(games!$C:$C,ROW()))</f>
        <v/>
      </c>
      <c r="D987" t="str">
        <f t="shared" si="420"/>
        <v/>
      </c>
      <c r="E987" t="str">
        <f t="shared" si="421"/>
        <v/>
      </c>
      <c r="F987" t="str">
        <f t="shared" si="422"/>
        <v/>
      </c>
      <c r="G987" t="e">
        <f t="shared" si="423"/>
        <v>#N/A</v>
      </c>
      <c r="H987" t="e">
        <f t="shared" si="424"/>
        <v>#N/A</v>
      </c>
      <c r="I987" t="e">
        <f t="shared" si="425"/>
        <v>#N/A</v>
      </c>
      <c r="J987" t="e">
        <f t="shared" si="426"/>
        <v>#N/A</v>
      </c>
      <c r="K987" t="e">
        <f t="shared" si="427"/>
        <v>#N/A</v>
      </c>
      <c r="L987" t="e">
        <f t="shared" si="428"/>
        <v>#N/A</v>
      </c>
      <c r="M987" t="e">
        <f t="shared" si="429"/>
        <v>#N/A</v>
      </c>
      <c r="N987" t="e">
        <f t="shared" si="430"/>
        <v>#N/A</v>
      </c>
      <c r="O987" t="str">
        <f t="shared" si="431"/>
        <v/>
      </c>
      <c r="P987" t="str">
        <f>IF(OR($A987="",INDEX(games!$H:$H,ROW())=""),"",INDEX(games!$H:$H,ROW()))</f>
        <v/>
      </c>
      <c r="Q987" t="str">
        <f t="shared" si="432"/>
        <v/>
      </c>
      <c r="T987">
        <f t="shared" si="433"/>
        <v>2005</v>
      </c>
      <c r="U987">
        <f t="shared" si="434"/>
        <v>2012</v>
      </c>
      <c r="V987">
        <f t="shared" si="435"/>
        <v>7</v>
      </c>
      <c r="W987" t="str">
        <f>IF(TRIM(INDEX(connections!$A:$A,ROW()))="","",TRIM(INDEX(connections!$A:$A,ROW())))</f>
        <v>Pokémon Mystery Dungeon: Red and Blue Rescue Team</v>
      </c>
      <c r="X987" t="str">
        <f>IF($W987="","",TRIM(INDEX(connections!$B:$B,ROW())))</f>
        <v>Pokémon Mystery Dungeon: Gates to Infinity</v>
      </c>
      <c r="Y987">
        <f t="shared" si="436"/>
        <v>605</v>
      </c>
      <c r="Z987">
        <f t="shared" si="437"/>
        <v>604</v>
      </c>
      <c r="AA987" t="str">
        <f t="shared" si="438"/>
        <v>Yes</v>
      </c>
      <c r="AB987" t="str">
        <f t="shared" si="439"/>
        <v/>
      </c>
      <c r="AC987" t="str">
        <f t="shared" si="440"/>
        <v/>
      </c>
      <c r="AD987">
        <f t="shared" si="441"/>
        <v>0</v>
      </c>
      <c r="AE987" t="str">
        <f t="shared" si="442"/>
        <v/>
      </c>
      <c r="AG987" t="str">
        <f t="shared" si="443"/>
        <v/>
      </c>
      <c r="AH987" t="str">
        <f t="shared" si="444"/>
        <v/>
      </c>
      <c r="AI987" t="str">
        <f t="shared" si="445"/>
        <v/>
      </c>
      <c r="AJ987" t="str">
        <f t="shared" si="446"/>
        <v/>
      </c>
      <c r="AK987" t="str">
        <f t="shared" si="447"/>
        <v/>
      </c>
      <c r="AL987" t="str">
        <f>IF($A987="","",INDEX(games!$J:$J,ROW())&amp;"")</f>
        <v/>
      </c>
    </row>
    <row r="988" spans="1:38" x14ac:dyDescent="0.25">
      <c r="A988" t="str">
        <f>IF(TRIM(INDEX(games!$A:$A,ROW()))="","",TRIM(INDEX(games!$A:$A,ROW())))</f>
        <v/>
      </c>
      <c r="B988" t="str">
        <f>IF(OR($A988="",INDEX(games!$B:$B,ROW())=""),"",INDEX(games!$B:$B,ROW()))</f>
        <v/>
      </c>
      <c r="C988" t="str">
        <f>IF(OR($A988="",INDEX(games!$C:$C,ROW())=""),"",INDEX(games!$C:$C,ROW()))</f>
        <v/>
      </c>
      <c r="D988" t="str">
        <f t="shared" si="420"/>
        <v/>
      </c>
      <c r="E988" t="str">
        <f t="shared" si="421"/>
        <v/>
      </c>
      <c r="F988" t="str">
        <f t="shared" si="422"/>
        <v/>
      </c>
      <c r="G988" t="e">
        <f t="shared" si="423"/>
        <v>#N/A</v>
      </c>
      <c r="H988" t="e">
        <f t="shared" si="424"/>
        <v>#N/A</v>
      </c>
      <c r="I988" t="e">
        <f t="shared" si="425"/>
        <v>#N/A</v>
      </c>
      <c r="J988" t="e">
        <f t="shared" si="426"/>
        <v>#N/A</v>
      </c>
      <c r="K988" t="e">
        <f t="shared" si="427"/>
        <v>#N/A</v>
      </c>
      <c r="L988" t="e">
        <f t="shared" si="428"/>
        <v>#N/A</v>
      </c>
      <c r="M988" t="e">
        <f t="shared" si="429"/>
        <v>#N/A</v>
      </c>
      <c r="N988" t="e">
        <f t="shared" si="430"/>
        <v>#N/A</v>
      </c>
      <c r="O988" t="str">
        <f t="shared" si="431"/>
        <v/>
      </c>
      <c r="P988" t="str">
        <f>IF(OR($A988="",INDEX(games!$H:$H,ROW())=""),"",INDEX(games!$H:$H,ROW()))</f>
        <v/>
      </c>
      <c r="Q988" t="str">
        <f t="shared" si="432"/>
        <v/>
      </c>
      <c r="T988">
        <f t="shared" si="433"/>
        <v>1993</v>
      </c>
      <c r="U988">
        <f t="shared" si="434"/>
        <v>2005</v>
      </c>
      <c r="V988">
        <f t="shared" si="435"/>
        <v>12</v>
      </c>
      <c r="W988" t="str">
        <f>IF(TRIM(INDEX(connections!$A:$A,ROW()))="","",TRIM(INDEX(connections!$A:$A,ROW())))</f>
        <v>Torneko's Great Adventure: Mystery Dungeon</v>
      </c>
      <c r="X988" t="str">
        <f>IF($W988="","",TRIM(INDEX(connections!$B:$B,ROW())))</f>
        <v>Pokémon Mystery Dungeon: Red and Blue Rescue Team</v>
      </c>
      <c r="Y988">
        <f t="shared" si="436"/>
        <v>863</v>
      </c>
      <c r="Z988">
        <f t="shared" si="437"/>
        <v>605</v>
      </c>
      <c r="AA988" t="str">
        <f t="shared" si="438"/>
        <v>Yes</v>
      </c>
      <c r="AB988" t="str">
        <f t="shared" si="439"/>
        <v>Yes</v>
      </c>
      <c r="AC988">
        <f t="shared" si="440"/>
        <v>1</v>
      </c>
      <c r="AD988">
        <f t="shared" si="441"/>
        <v>0</v>
      </c>
      <c r="AE988" t="str">
        <f t="shared" si="442"/>
        <v/>
      </c>
      <c r="AG988" t="str">
        <f t="shared" si="443"/>
        <v/>
      </c>
      <c r="AH988" t="str">
        <f t="shared" si="444"/>
        <v/>
      </c>
      <c r="AI988" t="str">
        <f t="shared" si="445"/>
        <v/>
      </c>
      <c r="AJ988" t="str">
        <f t="shared" si="446"/>
        <v/>
      </c>
      <c r="AK988" t="str">
        <f t="shared" si="447"/>
        <v/>
      </c>
      <c r="AL988" t="str">
        <f>IF($A988="","",INDEX(games!$J:$J,ROW())&amp;"")</f>
        <v/>
      </c>
    </row>
    <row r="989" spans="1:38" x14ac:dyDescent="0.25">
      <c r="A989" t="str">
        <f>IF(TRIM(INDEX(games!$A:$A,ROW()))="","",TRIM(INDEX(games!$A:$A,ROW())))</f>
        <v/>
      </c>
      <c r="B989" t="str">
        <f>IF(OR($A989="",INDEX(games!$B:$B,ROW())=""),"",INDEX(games!$B:$B,ROW()))</f>
        <v/>
      </c>
      <c r="C989" t="str">
        <f>IF(OR($A989="",INDEX(games!$C:$C,ROW())=""),"",INDEX(games!$C:$C,ROW()))</f>
        <v/>
      </c>
      <c r="D989" t="str">
        <f t="shared" si="420"/>
        <v/>
      </c>
      <c r="E989" t="str">
        <f t="shared" si="421"/>
        <v/>
      </c>
      <c r="F989" t="str">
        <f t="shared" si="422"/>
        <v/>
      </c>
      <c r="G989" t="e">
        <f t="shared" si="423"/>
        <v>#N/A</v>
      </c>
      <c r="H989" t="e">
        <f t="shared" si="424"/>
        <v>#N/A</v>
      </c>
      <c r="I989" t="e">
        <f t="shared" si="425"/>
        <v>#N/A</v>
      </c>
      <c r="J989" t="e">
        <f t="shared" si="426"/>
        <v>#N/A</v>
      </c>
      <c r="K989" t="e">
        <f t="shared" si="427"/>
        <v>#N/A</v>
      </c>
      <c r="L989" t="e">
        <f t="shared" si="428"/>
        <v>#N/A</v>
      </c>
      <c r="M989" t="e">
        <f t="shared" si="429"/>
        <v>#N/A</v>
      </c>
      <c r="N989" t="e">
        <f t="shared" si="430"/>
        <v>#N/A</v>
      </c>
      <c r="O989" t="str">
        <f t="shared" si="431"/>
        <v/>
      </c>
      <c r="P989" t="str">
        <f>IF(OR($A989="",INDEX(games!$H:$H,ROW())=""),"",INDEX(games!$H:$H,ROW()))</f>
        <v/>
      </c>
      <c r="Q989" t="str">
        <f t="shared" si="432"/>
        <v/>
      </c>
      <c r="T989">
        <f t="shared" si="433"/>
        <v>2005</v>
      </c>
      <c r="U989">
        <f t="shared" si="434"/>
        <v>2020</v>
      </c>
      <c r="V989">
        <f t="shared" si="435"/>
        <v>15</v>
      </c>
      <c r="W989" t="str">
        <f>IF(TRIM(INDEX(connections!$A:$A,ROW()))="","",TRIM(INDEX(connections!$A:$A,ROW())))</f>
        <v>Pokémon Mystery Dungeon: Red and Blue Rescue Team</v>
      </c>
      <c r="X989" t="str">
        <f>IF($W989="","",TRIM(INDEX(connections!$B:$B,ROW())))</f>
        <v>Pokémon Mystery Dungeon: Rescue Team DX</v>
      </c>
      <c r="Y989">
        <f t="shared" si="436"/>
        <v>605</v>
      </c>
      <c r="Z989">
        <f t="shared" si="437"/>
        <v>606</v>
      </c>
      <c r="AA989" t="str">
        <f t="shared" si="438"/>
        <v>Yes</v>
      </c>
      <c r="AB989" t="str">
        <f t="shared" si="439"/>
        <v/>
      </c>
      <c r="AC989" t="str">
        <f t="shared" si="440"/>
        <v/>
      </c>
      <c r="AD989">
        <f t="shared" si="441"/>
        <v>0</v>
      </c>
      <c r="AE989" t="str">
        <f t="shared" si="442"/>
        <v/>
      </c>
      <c r="AG989" t="str">
        <f t="shared" si="443"/>
        <v/>
      </c>
      <c r="AH989" t="str">
        <f t="shared" si="444"/>
        <v/>
      </c>
      <c r="AI989" t="str">
        <f t="shared" si="445"/>
        <v/>
      </c>
      <c r="AJ989" t="str">
        <f t="shared" si="446"/>
        <v/>
      </c>
      <c r="AK989" t="str">
        <f t="shared" si="447"/>
        <v/>
      </c>
      <c r="AL989" t="str">
        <f>IF($A989="","",INDEX(games!$J:$J,ROW())&amp;"")</f>
        <v/>
      </c>
    </row>
    <row r="990" spans="1:38" x14ac:dyDescent="0.25">
      <c r="A990" t="str">
        <f>IF(TRIM(INDEX(games!$A:$A,ROW()))="","",TRIM(INDEX(games!$A:$A,ROW())))</f>
        <v/>
      </c>
      <c r="B990" t="str">
        <f>IF(OR($A990="",INDEX(games!$B:$B,ROW())=""),"",INDEX(games!$B:$B,ROW()))</f>
        <v/>
      </c>
      <c r="C990" t="str">
        <f>IF(OR($A990="",INDEX(games!$C:$C,ROW())=""),"",INDEX(games!$C:$C,ROW()))</f>
        <v/>
      </c>
      <c r="D990" t="str">
        <f t="shared" si="420"/>
        <v/>
      </c>
      <c r="E990" t="str">
        <f t="shared" si="421"/>
        <v/>
      </c>
      <c r="F990" t="str">
        <f t="shared" si="422"/>
        <v/>
      </c>
      <c r="G990" t="e">
        <f t="shared" si="423"/>
        <v>#N/A</v>
      </c>
      <c r="H990" t="e">
        <f t="shared" si="424"/>
        <v>#N/A</v>
      </c>
      <c r="I990" t="e">
        <f t="shared" si="425"/>
        <v>#N/A</v>
      </c>
      <c r="J990" t="e">
        <f t="shared" si="426"/>
        <v>#N/A</v>
      </c>
      <c r="K990" t="e">
        <f t="shared" si="427"/>
        <v>#N/A</v>
      </c>
      <c r="L990" t="e">
        <f t="shared" si="428"/>
        <v>#N/A</v>
      </c>
      <c r="M990" t="e">
        <f t="shared" si="429"/>
        <v>#N/A</v>
      </c>
      <c r="N990" t="e">
        <f t="shared" si="430"/>
        <v>#N/A</v>
      </c>
      <c r="O990" t="str">
        <f t="shared" si="431"/>
        <v/>
      </c>
      <c r="P990" t="str">
        <f>IF(OR($A990="",INDEX(games!$H:$H,ROW())=""),"",INDEX(games!$H:$H,ROW()))</f>
        <v/>
      </c>
      <c r="Q990" t="str">
        <f t="shared" si="432"/>
        <v/>
      </c>
      <c r="T990">
        <f t="shared" si="433"/>
        <v>2005</v>
      </c>
      <c r="U990">
        <f t="shared" si="434"/>
        <v>2015</v>
      </c>
      <c r="V990">
        <f t="shared" si="435"/>
        <v>10</v>
      </c>
      <c r="W990" t="str">
        <f>IF(TRIM(INDEX(connections!$A:$A,ROW()))="","",TRIM(INDEX(connections!$A:$A,ROW())))</f>
        <v>Pokémon Mystery Dungeon: Red and Blue Rescue Team</v>
      </c>
      <c r="X990" t="str">
        <f>IF($W990="","",TRIM(INDEX(connections!$B:$B,ROW())))</f>
        <v>Pokémon Super Mystery Dungeon</v>
      </c>
      <c r="Y990">
        <f t="shared" si="436"/>
        <v>605</v>
      </c>
      <c r="Z990">
        <f t="shared" si="437"/>
        <v>607</v>
      </c>
      <c r="AA990" t="str">
        <f t="shared" si="438"/>
        <v>Yes</v>
      </c>
      <c r="AB990" t="str">
        <f t="shared" si="439"/>
        <v/>
      </c>
      <c r="AC990" t="str">
        <f t="shared" si="440"/>
        <v/>
      </c>
      <c r="AD990">
        <f t="shared" si="441"/>
        <v>0</v>
      </c>
      <c r="AE990" t="str">
        <f t="shared" si="442"/>
        <v/>
      </c>
      <c r="AG990" t="str">
        <f t="shared" si="443"/>
        <v/>
      </c>
      <c r="AH990" t="str">
        <f t="shared" si="444"/>
        <v/>
      </c>
      <c r="AI990" t="str">
        <f t="shared" si="445"/>
        <v/>
      </c>
      <c r="AJ990" t="str">
        <f t="shared" si="446"/>
        <v/>
      </c>
      <c r="AK990" t="str">
        <f t="shared" si="447"/>
        <v/>
      </c>
      <c r="AL990" t="str">
        <f>IF($A990="","",INDEX(games!$J:$J,ROW())&amp;"")</f>
        <v/>
      </c>
    </row>
    <row r="991" spans="1:38" x14ac:dyDescent="0.25">
      <c r="A991" t="str">
        <f>IF(TRIM(INDEX(games!$A:$A,ROW()))="","",TRIM(INDEX(games!$A:$A,ROW())))</f>
        <v/>
      </c>
      <c r="B991" t="str">
        <f>IF(OR($A991="",INDEX(games!$B:$B,ROW())=""),"",INDEX(games!$B:$B,ROW()))</f>
        <v/>
      </c>
      <c r="C991" t="str">
        <f>IF(OR($A991="",INDEX(games!$C:$C,ROW())=""),"",INDEX(games!$C:$C,ROW()))</f>
        <v/>
      </c>
      <c r="D991" t="str">
        <f t="shared" si="420"/>
        <v/>
      </c>
      <c r="E991" t="str">
        <f t="shared" si="421"/>
        <v/>
      </c>
      <c r="F991" t="str">
        <f t="shared" si="422"/>
        <v/>
      </c>
      <c r="G991" t="e">
        <f t="shared" si="423"/>
        <v>#N/A</v>
      </c>
      <c r="H991" t="e">
        <f t="shared" si="424"/>
        <v>#N/A</v>
      </c>
      <c r="I991" t="e">
        <f t="shared" si="425"/>
        <v>#N/A</v>
      </c>
      <c r="J991" t="e">
        <f t="shared" si="426"/>
        <v>#N/A</v>
      </c>
      <c r="K991" t="e">
        <f t="shared" si="427"/>
        <v>#N/A</v>
      </c>
      <c r="L991" t="e">
        <f t="shared" si="428"/>
        <v>#N/A</v>
      </c>
      <c r="M991" t="e">
        <f t="shared" si="429"/>
        <v>#N/A</v>
      </c>
      <c r="N991" t="e">
        <f t="shared" si="430"/>
        <v>#N/A</v>
      </c>
      <c r="O991" t="str">
        <f t="shared" si="431"/>
        <v/>
      </c>
      <c r="P991" t="str">
        <f>IF(OR($A991="",INDEX(games!$H:$H,ROW())=""),"",INDEX(games!$H:$H,ROW()))</f>
        <v/>
      </c>
      <c r="Q991" t="str">
        <f t="shared" si="432"/>
        <v/>
      </c>
      <c r="T991">
        <f t="shared" si="433"/>
        <v>2021</v>
      </c>
      <c r="U991">
        <f t="shared" si="434"/>
        <v>2026</v>
      </c>
      <c r="V991">
        <f t="shared" si="435"/>
        <v>5</v>
      </c>
      <c r="W991" t="str">
        <f>IF(TRIM(INDEX(connections!$A:$A,ROW()))="","",TRIM(INDEX(connections!$A:$A,ROW())))</f>
        <v>Vampire Survivors</v>
      </c>
      <c r="X991" t="str">
        <f>IF($W991="","",TRIM(INDEX(connections!$B:$B,ROW())))</f>
        <v>Pokémon Survivor Burst</v>
      </c>
      <c r="Y991">
        <f t="shared" si="436"/>
        <v>898</v>
      </c>
      <c r="Z991">
        <f t="shared" si="437"/>
        <v>608</v>
      </c>
      <c r="AA991" t="str">
        <f t="shared" si="438"/>
        <v>Yes</v>
      </c>
      <c r="AB991" t="str">
        <f t="shared" si="439"/>
        <v>Yes</v>
      </c>
      <c r="AC991">
        <f t="shared" si="440"/>
        <v>1</v>
      </c>
      <c r="AD991">
        <f t="shared" si="441"/>
        <v>0</v>
      </c>
      <c r="AE991" t="str">
        <f t="shared" si="442"/>
        <v/>
      </c>
      <c r="AG991" t="str">
        <f t="shared" si="443"/>
        <v/>
      </c>
      <c r="AH991" t="str">
        <f t="shared" si="444"/>
        <v/>
      </c>
      <c r="AI991" t="str">
        <f t="shared" si="445"/>
        <v/>
      </c>
      <c r="AJ991" t="str">
        <f t="shared" si="446"/>
        <v/>
      </c>
      <c r="AK991" t="str">
        <f t="shared" si="447"/>
        <v/>
      </c>
      <c r="AL991" t="str">
        <f>IF($A991="","",INDEX(games!$J:$J,ROW())&amp;"")</f>
        <v/>
      </c>
    </row>
    <row r="992" spans="1:38" x14ac:dyDescent="0.25">
      <c r="A992" t="str">
        <f>IF(TRIM(INDEX(games!$A:$A,ROW()))="","",TRIM(INDEX(games!$A:$A,ROW())))</f>
        <v/>
      </c>
      <c r="B992" t="str">
        <f>IF(OR($A992="",INDEX(games!$B:$B,ROW())=""),"",INDEX(games!$B:$B,ROW()))</f>
        <v/>
      </c>
      <c r="C992" t="str">
        <f>IF(OR($A992="",INDEX(games!$C:$C,ROW())=""),"",INDEX(games!$C:$C,ROW()))</f>
        <v/>
      </c>
      <c r="D992" t="str">
        <f t="shared" si="420"/>
        <v/>
      </c>
      <c r="E992" t="str">
        <f t="shared" si="421"/>
        <v/>
      </c>
      <c r="F992" t="str">
        <f t="shared" si="422"/>
        <v/>
      </c>
      <c r="G992" t="e">
        <f t="shared" si="423"/>
        <v>#N/A</v>
      </c>
      <c r="H992" t="e">
        <f t="shared" si="424"/>
        <v>#N/A</v>
      </c>
      <c r="I992" t="e">
        <f t="shared" si="425"/>
        <v>#N/A</v>
      </c>
      <c r="J992" t="e">
        <f t="shared" si="426"/>
        <v>#N/A</v>
      </c>
      <c r="K992" t="e">
        <f t="shared" si="427"/>
        <v>#N/A</v>
      </c>
      <c r="L992" t="e">
        <f t="shared" si="428"/>
        <v>#N/A</v>
      </c>
      <c r="M992" t="e">
        <f t="shared" si="429"/>
        <v>#N/A</v>
      </c>
      <c r="N992" t="e">
        <f t="shared" si="430"/>
        <v>#N/A</v>
      </c>
      <c r="O992" t="str">
        <f t="shared" si="431"/>
        <v/>
      </c>
      <c r="P992" t="str">
        <f>IF(OR($A992="",INDEX(games!$H:$H,ROW())=""),"",INDEX(games!$H:$H,ROW()))</f>
        <v/>
      </c>
      <c r="Q992" t="str">
        <f t="shared" si="432"/>
        <v/>
      </c>
      <c r="T992">
        <f t="shared" si="433"/>
        <v>2020</v>
      </c>
      <c r="U992">
        <f t="shared" si="434"/>
        <v>2024</v>
      </c>
      <c r="V992">
        <f t="shared" si="435"/>
        <v>4</v>
      </c>
      <c r="W992" t="str">
        <f>IF(TRIM(INDEX(connections!$A:$A,ROW()))="","",TRIM(INDEX(connections!$A:$A,ROW())))</f>
        <v>Risk of Rain 2</v>
      </c>
      <c r="X992" t="str">
        <f>IF($W992="","",TRIM(INDEX(connections!$B:$B,ROW())))</f>
        <v>PokéRogue</v>
      </c>
      <c r="Y992">
        <f t="shared" si="436"/>
        <v>654</v>
      </c>
      <c r="Z992">
        <f t="shared" si="437"/>
        <v>609</v>
      </c>
      <c r="AA992" t="str">
        <f t="shared" si="438"/>
        <v>Yes</v>
      </c>
      <c r="AB992" t="str">
        <f t="shared" si="439"/>
        <v/>
      </c>
      <c r="AC992" t="str">
        <f t="shared" si="440"/>
        <v/>
      </c>
      <c r="AD992">
        <f t="shared" si="441"/>
        <v>1</v>
      </c>
      <c r="AE992" t="str">
        <f t="shared" si="442"/>
        <v/>
      </c>
      <c r="AG992" t="str">
        <f t="shared" si="443"/>
        <v/>
      </c>
      <c r="AH992" t="str">
        <f t="shared" si="444"/>
        <v/>
      </c>
      <c r="AI992" t="str">
        <f t="shared" si="445"/>
        <v/>
      </c>
      <c r="AJ992" t="str">
        <f t="shared" si="446"/>
        <v/>
      </c>
      <c r="AK992" t="str">
        <f t="shared" si="447"/>
        <v/>
      </c>
      <c r="AL992" t="str">
        <f>IF($A992="","",INDEX(games!$J:$J,ROW())&amp;"")</f>
        <v/>
      </c>
    </row>
    <row r="993" spans="1:38" x14ac:dyDescent="0.25">
      <c r="A993" t="str">
        <f>IF(TRIM(INDEX(games!$A:$A,ROW()))="","",TRIM(INDEX(games!$A:$A,ROW())))</f>
        <v/>
      </c>
      <c r="B993" t="str">
        <f>IF(OR($A993="",INDEX(games!$B:$B,ROW())=""),"",INDEX(games!$B:$B,ROW()))</f>
        <v/>
      </c>
      <c r="C993" t="str">
        <f>IF(OR($A993="",INDEX(games!$C:$C,ROW())=""),"",INDEX(games!$C:$C,ROW()))</f>
        <v/>
      </c>
      <c r="D993" t="str">
        <f t="shared" si="420"/>
        <v/>
      </c>
      <c r="E993" t="str">
        <f t="shared" si="421"/>
        <v/>
      </c>
      <c r="F993" t="str">
        <f t="shared" si="422"/>
        <v/>
      </c>
      <c r="G993" t="e">
        <f t="shared" si="423"/>
        <v>#N/A</v>
      </c>
      <c r="H993" t="e">
        <f t="shared" si="424"/>
        <v>#N/A</v>
      </c>
      <c r="I993" t="e">
        <f t="shared" si="425"/>
        <v>#N/A</v>
      </c>
      <c r="J993" t="e">
        <f t="shared" si="426"/>
        <v>#N/A</v>
      </c>
      <c r="K993" t="e">
        <f t="shared" si="427"/>
        <v>#N/A</v>
      </c>
      <c r="L993" t="e">
        <f t="shared" si="428"/>
        <v>#N/A</v>
      </c>
      <c r="M993" t="e">
        <f t="shared" si="429"/>
        <v>#N/A</v>
      </c>
      <c r="N993" t="e">
        <f t="shared" si="430"/>
        <v>#N/A</v>
      </c>
      <c r="O993" t="str">
        <f t="shared" si="431"/>
        <v/>
      </c>
      <c r="P993" t="str">
        <f>IF(OR($A993="",INDEX(games!$H:$H,ROW())=""),"",INDEX(games!$H:$H,ROW()))</f>
        <v/>
      </c>
      <c r="Q993" t="str">
        <f t="shared" si="432"/>
        <v/>
      </c>
      <c r="T993">
        <f t="shared" si="433"/>
        <v>2021</v>
      </c>
      <c r="U993">
        <f t="shared" si="434"/>
        <v>2025</v>
      </c>
      <c r="V993">
        <f t="shared" si="435"/>
        <v>4</v>
      </c>
      <c r="W993" t="str">
        <f>IF(TRIM(INDEX(connections!$A:$A,ROW()))="","",TRIM(INDEX(connections!$A:$A,ROW())))</f>
        <v>Inscryption</v>
      </c>
      <c r="X993" t="str">
        <f>IF($W993="","",TRIM(INDEX(connections!$B:$B,ROW())))</f>
        <v>PokeVoid</v>
      </c>
      <c r="Y993">
        <f t="shared" si="436"/>
        <v>406</v>
      </c>
      <c r="Z993">
        <f t="shared" si="437"/>
        <v>610</v>
      </c>
      <c r="AA993" t="str">
        <f t="shared" si="438"/>
        <v>Yes</v>
      </c>
      <c r="AB993" t="str">
        <f t="shared" si="439"/>
        <v>Yes</v>
      </c>
      <c r="AC993">
        <f t="shared" si="440"/>
        <v>1</v>
      </c>
      <c r="AD993">
        <f t="shared" si="441"/>
        <v>1</v>
      </c>
      <c r="AE993" t="str">
        <f t="shared" si="442"/>
        <v/>
      </c>
      <c r="AG993" t="str">
        <f t="shared" si="443"/>
        <v/>
      </c>
      <c r="AH993" t="str">
        <f t="shared" si="444"/>
        <v/>
      </c>
      <c r="AI993" t="str">
        <f t="shared" si="445"/>
        <v/>
      </c>
      <c r="AJ993" t="str">
        <f t="shared" si="446"/>
        <v/>
      </c>
      <c r="AK993" t="str">
        <f t="shared" si="447"/>
        <v/>
      </c>
      <c r="AL993" t="str">
        <f>IF($A993="","",INDEX(games!$J:$J,ROW())&amp;"")</f>
        <v/>
      </c>
    </row>
    <row r="994" spans="1:38" x14ac:dyDescent="0.25">
      <c r="A994" t="str">
        <f>IF(TRIM(INDEX(games!$A:$A,ROW()))="","",TRIM(INDEX(games!$A:$A,ROW())))</f>
        <v/>
      </c>
      <c r="B994" t="str">
        <f>IF(OR($A994="",INDEX(games!$B:$B,ROW())=""),"",INDEX(games!$B:$B,ROW()))</f>
        <v/>
      </c>
      <c r="C994" t="str">
        <f>IF(OR($A994="",INDEX(games!$C:$C,ROW())=""),"",INDEX(games!$C:$C,ROW()))</f>
        <v/>
      </c>
      <c r="D994" t="str">
        <f t="shared" si="420"/>
        <v/>
      </c>
      <c r="E994" t="str">
        <f t="shared" si="421"/>
        <v/>
      </c>
      <c r="F994" t="str">
        <f t="shared" si="422"/>
        <v/>
      </c>
      <c r="G994" t="e">
        <f t="shared" si="423"/>
        <v>#N/A</v>
      </c>
      <c r="H994" t="e">
        <f t="shared" si="424"/>
        <v>#N/A</v>
      </c>
      <c r="I994" t="e">
        <f t="shared" si="425"/>
        <v>#N/A</v>
      </c>
      <c r="J994" t="e">
        <f t="shared" si="426"/>
        <v>#N/A</v>
      </c>
      <c r="K994" t="e">
        <f t="shared" si="427"/>
        <v>#N/A</v>
      </c>
      <c r="L994" t="e">
        <f t="shared" si="428"/>
        <v>#N/A</v>
      </c>
      <c r="M994" t="e">
        <f t="shared" si="429"/>
        <v>#N/A</v>
      </c>
      <c r="N994" t="e">
        <f t="shared" si="430"/>
        <v>#N/A</v>
      </c>
      <c r="O994" t="str">
        <f t="shared" si="431"/>
        <v/>
      </c>
      <c r="P994" t="str">
        <f>IF(OR($A994="",INDEX(games!$H:$H,ROW())=""),"",INDEX(games!$H:$H,ROW()))</f>
        <v/>
      </c>
      <c r="Q994" t="str">
        <f t="shared" si="432"/>
        <v/>
      </c>
      <c r="T994">
        <f t="shared" si="433"/>
        <v>2024</v>
      </c>
      <c r="U994">
        <f t="shared" si="434"/>
        <v>2025</v>
      </c>
      <c r="V994">
        <f t="shared" si="435"/>
        <v>1</v>
      </c>
      <c r="W994" t="str">
        <f>IF(TRIM(INDEX(connections!$A:$A,ROW()))="","",TRIM(INDEX(connections!$A:$A,ROW())))</f>
        <v>PokéRogue</v>
      </c>
      <c r="X994" t="str">
        <f>IF($W994="","",TRIM(INDEX(connections!$B:$B,ROW())))</f>
        <v>PokeVoid</v>
      </c>
      <c r="Y994">
        <f t="shared" si="436"/>
        <v>609</v>
      </c>
      <c r="Z994">
        <f t="shared" si="437"/>
        <v>610</v>
      </c>
      <c r="AA994" t="str">
        <f t="shared" si="438"/>
        <v/>
      </c>
      <c r="AB994" t="str">
        <f t="shared" si="439"/>
        <v>Yes</v>
      </c>
      <c r="AC994" t="str">
        <f t="shared" si="440"/>
        <v/>
      </c>
      <c r="AD994">
        <f t="shared" si="441"/>
        <v>0</v>
      </c>
      <c r="AE994" t="str">
        <f t="shared" si="442"/>
        <v/>
      </c>
      <c r="AG994" t="str">
        <f t="shared" si="443"/>
        <v/>
      </c>
      <c r="AH994" t="str">
        <f t="shared" si="444"/>
        <v/>
      </c>
      <c r="AI994" t="str">
        <f t="shared" si="445"/>
        <v/>
      </c>
      <c r="AJ994" t="str">
        <f t="shared" si="446"/>
        <v/>
      </c>
      <c r="AK994" t="str">
        <f t="shared" si="447"/>
        <v/>
      </c>
      <c r="AL994" t="str">
        <f>IF($A994="","",INDEX(games!$J:$J,ROW())&amp;"")</f>
        <v/>
      </c>
    </row>
    <row r="995" spans="1:38" x14ac:dyDescent="0.25">
      <c r="A995" t="str">
        <f>IF(TRIM(INDEX(games!$A:$A,ROW()))="","",TRIM(INDEX(games!$A:$A,ROW())))</f>
        <v/>
      </c>
      <c r="B995" t="str">
        <f>IF(OR($A995="",INDEX(games!$B:$B,ROW())=""),"",INDEX(games!$B:$B,ROW()))</f>
        <v/>
      </c>
      <c r="C995" t="str">
        <f>IF(OR($A995="",INDEX(games!$C:$C,ROW())=""),"",INDEX(games!$C:$C,ROW()))</f>
        <v/>
      </c>
      <c r="D995" t="str">
        <f t="shared" si="420"/>
        <v/>
      </c>
      <c r="E995" t="str">
        <f t="shared" si="421"/>
        <v/>
      </c>
      <c r="F995" t="str">
        <f t="shared" si="422"/>
        <v/>
      </c>
      <c r="G995" t="e">
        <f t="shared" si="423"/>
        <v>#N/A</v>
      </c>
      <c r="H995" t="e">
        <f t="shared" si="424"/>
        <v>#N/A</v>
      </c>
      <c r="I995" t="e">
        <f t="shared" si="425"/>
        <v>#N/A</v>
      </c>
      <c r="J995" t="e">
        <f t="shared" si="426"/>
        <v>#N/A</v>
      </c>
      <c r="K995" t="e">
        <f t="shared" si="427"/>
        <v>#N/A</v>
      </c>
      <c r="L995" t="e">
        <f t="shared" si="428"/>
        <v>#N/A</v>
      </c>
      <c r="M995" t="e">
        <f t="shared" si="429"/>
        <v>#N/A</v>
      </c>
      <c r="N995" t="e">
        <f t="shared" si="430"/>
        <v>#N/A</v>
      </c>
      <c r="O995" t="str">
        <f t="shared" si="431"/>
        <v/>
      </c>
      <c r="P995" t="str">
        <f>IF(OR($A995="",INDEX(games!$H:$H,ROW())=""),"",INDEX(games!$H:$H,ROW()))</f>
        <v/>
      </c>
      <c r="Q995" t="str">
        <f t="shared" si="432"/>
        <v/>
      </c>
      <c r="T995">
        <f t="shared" si="433"/>
        <v>2017</v>
      </c>
      <c r="U995">
        <f t="shared" si="434"/>
        <v>2025</v>
      </c>
      <c r="V995">
        <f t="shared" si="435"/>
        <v>8</v>
      </c>
      <c r="W995" t="str">
        <f>IF(TRIM(INDEX(connections!$A:$A,ROW()))="","",TRIM(INDEX(connections!$A:$A,ROW())))</f>
        <v>Slay the Spire</v>
      </c>
      <c r="X995" t="str">
        <f>IF($W995="","",TRIM(INDEX(connections!$B:$B,ROW())))</f>
        <v>PokeVoid</v>
      </c>
      <c r="Y995">
        <f t="shared" si="436"/>
        <v>735</v>
      </c>
      <c r="Z995">
        <f t="shared" si="437"/>
        <v>610</v>
      </c>
      <c r="AA995" t="str">
        <f t="shared" si="438"/>
        <v>Yes</v>
      </c>
      <c r="AB995" t="str">
        <f t="shared" si="439"/>
        <v>Yes</v>
      </c>
      <c r="AC995">
        <f t="shared" si="440"/>
        <v>1</v>
      </c>
      <c r="AD995">
        <f t="shared" si="441"/>
        <v>1</v>
      </c>
      <c r="AE995" t="str">
        <f t="shared" si="442"/>
        <v/>
      </c>
      <c r="AG995" t="str">
        <f t="shared" si="443"/>
        <v/>
      </c>
      <c r="AH995" t="str">
        <f t="shared" si="444"/>
        <v/>
      </c>
      <c r="AI995" t="str">
        <f t="shared" si="445"/>
        <v/>
      </c>
      <c r="AJ995" t="str">
        <f t="shared" si="446"/>
        <v/>
      </c>
      <c r="AK995" t="str">
        <f t="shared" si="447"/>
        <v/>
      </c>
      <c r="AL995" t="str">
        <f>IF($A995="","",INDEX(games!$J:$J,ROW())&amp;"")</f>
        <v/>
      </c>
    </row>
    <row r="996" spans="1:38" x14ac:dyDescent="0.25">
      <c r="A996" t="str">
        <f>IF(TRIM(INDEX(games!$A:$A,ROW()))="","",TRIM(INDEX(games!$A:$A,ROW())))</f>
        <v/>
      </c>
      <c r="B996" t="str">
        <f>IF(OR($A996="",INDEX(games!$B:$B,ROW())=""),"",INDEX(games!$B:$B,ROW()))</f>
        <v/>
      </c>
      <c r="C996" t="str">
        <f>IF(OR($A996="",INDEX(games!$C:$C,ROW())=""),"",INDEX(games!$C:$C,ROW()))</f>
        <v/>
      </c>
      <c r="D996" t="str">
        <f t="shared" si="420"/>
        <v/>
      </c>
      <c r="E996" t="str">
        <f t="shared" si="421"/>
        <v/>
      </c>
      <c r="F996" t="str">
        <f t="shared" si="422"/>
        <v/>
      </c>
      <c r="G996" t="e">
        <f t="shared" si="423"/>
        <v>#N/A</v>
      </c>
      <c r="H996" t="e">
        <f t="shared" si="424"/>
        <v>#N/A</v>
      </c>
      <c r="I996" t="e">
        <f t="shared" si="425"/>
        <v>#N/A</v>
      </c>
      <c r="J996" t="e">
        <f t="shared" si="426"/>
        <v>#N/A</v>
      </c>
      <c r="K996" t="e">
        <f t="shared" si="427"/>
        <v>#N/A</v>
      </c>
      <c r="L996" t="e">
        <f t="shared" si="428"/>
        <v>#N/A</v>
      </c>
      <c r="M996" t="e">
        <f t="shared" si="429"/>
        <v>#N/A</v>
      </c>
      <c r="N996" t="e">
        <f t="shared" si="430"/>
        <v>#N/A</v>
      </c>
      <c r="O996" t="str">
        <f t="shared" si="431"/>
        <v/>
      </c>
      <c r="P996" t="str">
        <f>IF(OR($A996="",INDEX(games!$H:$H,ROW())=""),"",INDEX(games!$H:$H,ROW()))</f>
        <v/>
      </c>
      <c r="Q996" t="str">
        <f t="shared" si="432"/>
        <v/>
      </c>
      <c r="T996">
        <f t="shared" si="433"/>
        <v>2017</v>
      </c>
      <c r="U996">
        <f t="shared" si="434"/>
        <v>2026</v>
      </c>
      <c r="V996">
        <f t="shared" si="435"/>
        <v>9</v>
      </c>
      <c r="W996" t="str">
        <f>IF(TRIM(INDEX(connections!$A:$A,ROW()))="","",TRIM(INDEX(connections!$A:$A,ROW())))</f>
        <v>Slay the Spire</v>
      </c>
      <c r="X996" t="str">
        <f>IF($W996="","",TRIM(INDEX(connections!$B:$B,ROW())))</f>
        <v>Poly Fighter</v>
      </c>
      <c r="Y996">
        <f t="shared" si="436"/>
        <v>735</v>
      </c>
      <c r="Z996">
        <f t="shared" si="437"/>
        <v>611</v>
      </c>
      <c r="AA996" t="str">
        <f t="shared" si="438"/>
        <v>Yes</v>
      </c>
      <c r="AB996" t="str">
        <f t="shared" si="439"/>
        <v/>
      </c>
      <c r="AC996" t="str">
        <f t="shared" si="440"/>
        <v/>
      </c>
      <c r="AD996">
        <f t="shared" si="441"/>
        <v>1</v>
      </c>
      <c r="AE996" t="str">
        <f t="shared" si="442"/>
        <v/>
      </c>
      <c r="AG996" t="str">
        <f t="shared" si="443"/>
        <v/>
      </c>
      <c r="AH996" t="str">
        <f t="shared" si="444"/>
        <v/>
      </c>
      <c r="AI996" t="str">
        <f t="shared" si="445"/>
        <v/>
      </c>
      <c r="AJ996" t="str">
        <f t="shared" si="446"/>
        <v/>
      </c>
      <c r="AK996" t="str">
        <f t="shared" si="447"/>
        <v/>
      </c>
      <c r="AL996" t="str">
        <f>IF($A996="","",INDEX(games!$J:$J,ROW())&amp;"")</f>
        <v/>
      </c>
    </row>
    <row r="997" spans="1:38" x14ac:dyDescent="0.25">
      <c r="A997" t="str">
        <f>IF(TRIM(INDEX(games!$A:$A,ROW()))="","",TRIM(INDEX(games!$A:$A,ROW())))</f>
        <v/>
      </c>
      <c r="B997" t="str">
        <f>IF(OR($A997="",INDEX(games!$B:$B,ROW())=""),"",INDEX(games!$B:$B,ROW()))</f>
        <v/>
      </c>
      <c r="C997" t="str">
        <f>IF(OR($A997="",INDEX(games!$C:$C,ROW())=""),"",INDEX(games!$C:$C,ROW()))</f>
        <v/>
      </c>
      <c r="D997" t="str">
        <f t="shared" si="420"/>
        <v/>
      </c>
      <c r="E997" t="str">
        <f t="shared" si="421"/>
        <v/>
      </c>
      <c r="F997" t="str">
        <f t="shared" si="422"/>
        <v/>
      </c>
      <c r="G997" t="e">
        <f t="shared" si="423"/>
        <v>#N/A</v>
      </c>
      <c r="H997" t="e">
        <f t="shared" si="424"/>
        <v>#N/A</v>
      </c>
      <c r="I997" t="e">
        <f t="shared" si="425"/>
        <v>#N/A</v>
      </c>
      <c r="J997" t="e">
        <f t="shared" si="426"/>
        <v>#N/A</v>
      </c>
      <c r="K997" t="e">
        <f t="shared" si="427"/>
        <v>#N/A</v>
      </c>
      <c r="L997" t="e">
        <f t="shared" si="428"/>
        <v>#N/A</v>
      </c>
      <c r="M997" t="e">
        <f t="shared" si="429"/>
        <v>#N/A</v>
      </c>
      <c r="N997" t="e">
        <f t="shared" si="430"/>
        <v>#N/A</v>
      </c>
      <c r="O997" t="str">
        <f t="shared" si="431"/>
        <v/>
      </c>
      <c r="P997" t="str">
        <f>IF(OR($A997="",INDEX(games!$H:$H,ROW())=""),"",INDEX(games!$H:$H,ROW()))</f>
        <v/>
      </c>
      <c r="Q997" t="str">
        <f t="shared" si="432"/>
        <v/>
      </c>
      <c r="T997">
        <f t="shared" si="433"/>
        <v>1994</v>
      </c>
      <c r="U997">
        <f t="shared" si="434"/>
        <v>2003</v>
      </c>
      <c r="V997">
        <f t="shared" si="435"/>
        <v>9</v>
      </c>
      <c r="W997" t="str">
        <f>IF(TRIM(INDEX(connections!$A:$A,ROW()))="","",TRIM(INDEX(connections!$A:$A,ROW())))</f>
        <v>Ancient Domains of Mystery</v>
      </c>
      <c r="X997" t="str">
        <f>IF($W997="","",TRIM(INDEX(connections!$B:$B,ROW())))</f>
        <v>Powder</v>
      </c>
      <c r="Y997">
        <f t="shared" si="436"/>
        <v>24</v>
      </c>
      <c r="Z997">
        <f t="shared" si="437"/>
        <v>613</v>
      </c>
      <c r="AA997" t="str">
        <f t="shared" si="438"/>
        <v>Yes</v>
      </c>
      <c r="AB997" t="str">
        <f t="shared" si="439"/>
        <v>Yes</v>
      </c>
      <c r="AC997">
        <f t="shared" si="440"/>
        <v>1</v>
      </c>
      <c r="AD997">
        <f t="shared" si="441"/>
        <v>0</v>
      </c>
      <c r="AE997" t="str">
        <f t="shared" si="442"/>
        <v/>
      </c>
      <c r="AG997" t="str">
        <f t="shared" si="443"/>
        <v/>
      </c>
      <c r="AH997" t="str">
        <f t="shared" si="444"/>
        <v/>
      </c>
      <c r="AI997" t="str">
        <f t="shared" si="445"/>
        <v/>
      </c>
      <c r="AJ997" t="str">
        <f t="shared" si="446"/>
        <v/>
      </c>
      <c r="AK997" t="str">
        <f t="shared" si="447"/>
        <v/>
      </c>
      <c r="AL997" t="str">
        <f>IF($A997="","",INDEX(games!$J:$J,ROW())&amp;"")</f>
        <v/>
      </c>
    </row>
    <row r="998" spans="1:38" x14ac:dyDescent="0.25">
      <c r="A998" t="str">
        <f>IF(TRIM(INDEX(games!$A:$A,ROW()))="","",TRIM(INDEX(games!$A:$A,ROW())))</f>
        <v/>
      </c>
      <c r="B998" t="str">
        <f>IF(OR($A998="",INDEX(games!$B:$B,ROW())=""),"",INDEX(games!$B:$B,ROW()))</f>
        <v/>
      </c>
      <c r="C998" t="str">
        <f>IF(OR($A998="",INDEX(games!$C:$C,ROW())=""),"",INDEX(games!$C:$C,ROW()))</f>
        <v/>
      </c>
      <c r="D998" t="str">
        <f t="shared" si="420"/>
        <v/>
      </c>
      <c r="E998" t="str">
        <f t="shared" si="421"/>
        <v/>
      </c>
      <c r="F998" t="str">
        <f t="shared" si="422"/>
        <v/>
      </c>
      <c r="G998" t="e">
        <f t="shared" si="423"/>
        <v>#N/A</v>
      </c>
      <c r="H998" t="e">
        <f t="shared" si="424"/>
        <v>#N/A</v>
      </c>
      <c r="I998" t="e">
        <f t="shared" si="425"/>
        <v>#N/A</v>
      </c>
      <c r="J998" t="e">
        <f t="shared" si="426"/>
        <v>#N/A</v>
      </c>
      <c r="K998" t="e">
        <f t="shared" si="427"/>
        <v>#N/A</v>
      </c>
      <c r="L998" t="e">
        <f t="shared" si="428"/>
        <v>#N/A</v>
      </c>
      <c r="M998" t="e">
        <f t="shared" si="429"/>
        <v>#N/A</v>
      </c>
      <c r="N998" t="e">
        <f t="shared" si="430"/>
        <v>#N/A</v>
      </c>
      <c r="O998" t="str">
        <f t="shared" si="431"/>
        <v/>
      </c>
      <c r="P998" t="str">
        <f>IF(OR($A998="",INDEX(games!$H:$H,ROW())=""),"",INDEX(games!$H:$H,ROW()))</f>
        <v/>
      </c>
      <c r="Q998" t="str">
        <f t="shared" si="432"/>
        <v/>
      </c>
      <c r="T998">
        <f t="shared" si="433"/>
        <v>1990</v>
      </c>
      <c r="U998">
        <f t="shared" si="434"/>
        <v>2003</v>
      </c>
      <c r="V998">
        <f t="shared" si="435"/>
        <v>13</v>
      </c>
      <c r="W998" t="str">
        <f>IF(TRIM(INDEX(connections!$A:$A,ROW()))="","",TRIM(INDEX(connections!$A:$A,ROW())))</f>
        <v>Angband</v>
      </c>
      <c r="X998" t="str">
        <f>IF($W998="","",TRIM(INDEX(connections!$B:$B,ROW())))</f>
        <v>Powder</v>
      </c>
      <c r="Y998">
        <f t="shared" si="436"/>
        <v>25</v>
      </c>
      <c r="Z998">
        <f t="shared" si="437"/>
        <v>613</v>
      </c>
      <c r="AA998" t="str">
        <f t="shared" si="438"/>
        <v>Yes</v>
      </c>
      <c r="AB998" t="str">
        <f t="shared" si="439"/>
        <v>Yes</v>
      </c>
      <c r="AC998">
        <f t="shared" si="440"/>
        <v>1</v>
      </c>
      <c r="AD998">
        <f t="shared" si="441"/>
        <v>0</v>
      </c>
      <c r="AE998" t="str">
        <f t="shared" si="442"/>
        <v/>
      </c>
      <c r="AG998" t="str">
        <f t="shared" si="443"/>
        <v/>
      </c>
      <c r="AH998" t="str">
        <f t="shared" si="444"/>
        <v/>
      </c>
      <c r="AI998" t="str">
        <f t="shared" si="445"/>
        <v/>
      </c>
      <c r="AJ998" t="str">
        <f t="shared" si="446"/>
        <v/>
      </c>
      <c r="AK998" t="str">
        <f t="shared" si="447"/>
        <v/>
      </c>
      <c r="AL998" t="str">
        <f>IF($A998="","",INDEX(games!$J:$J,ROW())&amp;"")</f>
        <v/>
      </c>
    </row>
    <row r="999" spans="1:38" x14ac:dyDescent="0.25">
      <c r="A999" t="str">
        <f>IF(TRIM(INDEX(games!$A:$A,ROW()))="","",TRIM(INDEX(games!$A:$A,ROW())))</f>
        <v/>
      </c>
      <c r="B999" t="str">
        <f>IF(OR($A999="",INDEX(games!$B:$B,ROW())=""),"",INDEX(games!$B:$B,ROW()))</f>
        <v/>
      </c>
      <c r="C999" t="str">
        <f>IF(OR($A999="",INDEX(games!$C:$C,ROW())=""),"",INDEX(games!$C:$C,ROW()))</f>
        <v/>
      </c>
      <c r="D999" t="str">
        <f t="shared" si="420"/>
        <v/>
      </c>
      <c r="E999" t="str">
        <f t="shared" si="421"/>
        <v/>
      </c>
      <c r="F999" t="str">
        <f t="shared" si="422"/>
        <v/>
      </c>
      <c r="G999" t="e">
        <f t="shared" si="423"/>
        <v>#N/A</v>
      </c>
      <c r="H999" t="e">
        <f t="shared" si="424"/>
        <v>#N/A</v>
      </c>
      <c r="I999" t="e">
        <f t="shared" si="425"/>
        <v>#N/A</v>
      </c>
      <c r="J999" t="e">
        <f t="shared" si="426"/>
        <v>#N/A</v>
      </c>
      <c r="K999" t="e">
        <f t="shared" si="427"/>
        <v>#N/A</v>
      </c>
      <c r="L999" t="e">
        <f t="shared" si="428"/>
        <v>#N/A</v>
      </c>
      <c r="M999" t="e">
        <f t="shared" si="429"/>
        <v>#N/A</v>
      </c>
      <c r="N999" t="e">
        <f t="shared" si="430"/>
        <v>#N/A</v>
      </c>
      <c r="O999" t="str">
        <f t="shared" si="431"/>
        <v/>
      </c>
      <c r="P999" t="str">
        <f>IF(OR($A999="",INDEX(games!$H:$H,ROW())=""),"",INDEX(games!$H:$H,ROW()))</f>
        <v/>
      </c>
      <c r="Q999" t="str">
        <f t="shared" si="432"/>
        <v/>
      </c>
      <c r="T999">
        <f t="shared" si="433"/>
        <v>1996</v>
      </c>
      <c r="U999">
        <f t="shared" si="434"/>
        <v>2003</v>
      </c>
      <c r="V999">
        <f t="shared" si="435"/>
        <v>7</v>
      </c>
      <c r="W999" t="str">
        <f>IF(TRIM(INDEX(connections!$A:$A,ROW()))="","",TRIM(INDEX(connections!$A:$A,ROW())))</f>
        <v>Diablo</v>
      </c>
      <c r="X999" t="str">
        <f>IF($W999="","",TRIM(INDEX(connections!$B:$B,ROW())))</f>
        <v>Powder</v>
      </c>
      <c r="Y999">
        <f t="shared" si="436"/>
        <v>217</v>
      </c>
      <c r="Z999">
        <f t="shared" si="437"/>
        <v>613</v>
      </c>
      <c r="AA999" t="str">
        <f t="shared" si="438"/>
        <v>Yes</v>
      </c>
      <c r="AB999" t="str">
        <f t="shared" si="439"/>
        <v>Yes</v>
      </c>
      <c r="AC999">
        <f t="shared" si="440"/>
        <v>1</v>
      </c>
      <c r="AD999">
        <f t="shared" si="441"/>
        <v>1</v>
      </c>
      <c r="AE999" t="str">
        <f t="shared" si="442"/>
        <v/>
      </c>
      <c r="AG999" t="str">
        <f t="shared" si="443"/>
        <v/>
      </c>
      <c r="AH999" t="str">
        <f t="shared" si="444"/>
        <v/>
      </c>
      <c r="AI999" t="str">
        <f t="shared" si="445"/>
        <v/>
      </c>
      <c r="AJ999" t="str">
        <f t="shared" si="446"/>
        <v/>
      </c>
      <c r="AK999" t="str">
        <f t="shared" si="447"/>
        <v/>
      </c>
      <c r="AL999" t="str">
        <f>IF($A999="","",INDEX(games!$J:$J,ROW())&amp;"")</f>
        <v/>
      </c>
    </row>
    <row r="1000" spans="1:38" x14ac:dyDescent="0.25">
      <c r="A1000" t="str">
        <f>IF(TRIM(INDEX(games!$A:$A,ROW()))="","",TRIM(INDEX(games!$A:$A,ROW())))</f>
        <v/>
      </c>
      <c r="B1000" t="str">
        <f>IF(OR($A1000="",INDEX(games!$B:$B,ROW())=""),"",INDEX(games!$B:$B,ROW()))</f>
        <v/>
      </c>
      <c r="C1000" t="str">
        <f>IF(OR($A1000="",INDEX(games!$C:$C,ROW())=""),"",INDEX(games!$C:$C,ROW()))</f>
        <v/>
      </c>
      <c r="D1000" t="str">
        <f t="shared" si="420"/>
        <v/>
      </c>
      <c r="E1000" t="str">
        <f t="shared" si="421"/>
        <v/>
      </c>
      <c r="F1000" t="str">
        <f t="shared" si="422"/>
        <v/>
      </c>
      <c r="G1000" t="e">
        <f t="shared" si="423"/>
        <v>#N/A</v>
      </c>
      <c r="H1000" t="e">
        <f t="shared" si="424"/>
        <v>#N/A</v>
      </c>
      <c r="I1000" t="e">
        <f t="shared" si="425"/>
        <v>#N/A</v>
      </c>
      <c r="J1000" t="e">
        <f t="shared" si="426"/>
        <v>#N/A</v>
      </c>
      <c r="K1000" t="e">
        <f t="shared" si="427"/>
        <v>#N/A</v>
      </c>
      <c r="L1000" t="e">
        <f t="shared" si="428"/>
        <v>#N/A</v>
      </c>
      <c r="M1000" t="e">
        <f t="shared" si="429"/>
        <v>#N/A</v>
      </c>
      <c r="N1000" t="e">
        <f t="shared" si="430"/>
        <v>#N/A</v>
      </c>
      <c r="O1000" t="str">
        <f t="shared" si="431"/>
        <v/>
      </c>
      <c r="P1000" t="str">
        <f>IF(OR($A1000="",INDEX(games!$H:$H,ROW())=""),"",INDEX(games!$H:$H,ROW()))</f>
        <v/>
      </c>
      <c r="Q1000" t="str">
        <f t="shared" si="432"/>
        <v/>
      </c>
      <c r="T1000">
        <f t="shared" si="433"/>
        <v>1995</v>
      </c>
      <c r="U1000">
        <f t="shared" si="434"/>
        <v>2003</v>
      </c>
      <c r="V1000">
        <f t="shared" si="435"/>
        <v>8</v>
      </c>
      <c r="W1000" t="str">
        <f>IF(TRIM(INDEX(connections!$A:$A,ROW()))="","",TRIM(INDEX(connections!$A:$A,ROW())))</f>
        <v>Linley's Dungeon Crawl</v>
      </c>
      <c r="X1000" t="str">
        <f>IF($W1000="","",TRIM(INDEX(connections!$B:$B,ROW())))</f>
        <v>Powder</v>
      </c>
      <c r="Y1000">
        <f t="shared" si="436"/>
        <v>445</v>
      </c>
      <c r="Z1000">
        <f t="shared" si="437"/>
        <v>613</v>
      </c>
      <c r="AA1000" t="str">
        <f t="shared" si="438"/>
        <v>Yes</v>
      </c>
      <c r="AB1000" t="str">
        <f t="shared" si="439"/>
        <v>Yes</v>
      </c>
      <c r="AC1000">
        <f t="shared" si="440"/>
        <v>1</v>
      </c>
      <c r="AD1000">
        <f t="shared" si="441"/>
        <v>0</v>
      </c>
      <c r="AE1000" t="str">
        <f t="shared" si="442"/>
        <v/>
      </c>
      <c r="AG1000" t="str">
        <f t="shared" si="443"/>
        <v/>
      </c>
      <c r="AH1000" t="str">
        <f t="shared" si="444"/>
        <v/>
      </c>
      <c r="AI1000" t="str">
        <f t="shared" si="445"/>
        <v/>
      </c>
      <c r="AJ1000" t="str">
        <f t="shared" si="446"/>
        <v/>
      </c>
      <c r="AK1000" t="str">
        <f t="shared" si="447"/>
        <v/>
      </c>
      <c r="AL1000" t="str">
        <f>IF($A1000="","",INDEX(games!$J:$J,ROW())&amp;"")</f>
        <v/>
      </c>
    </row>
    <row r="1001" spans="1:38" x14ac:dyDescent="0.25">
      <c r="A1001" t="str">
        <f>IF(TRIM(INDEX(games!$A:$A,ROW()))="","",TRIM(INDEX(games!$A:$A,ROW())))</f>
        <v/>
      </c>
      <c r="B1001" t="str">
        <f>IF(OR($A1001="",INDEX(games!$B:$B,ROW())=""),"",INDEX(games!$B:$B,ROW()))</f>
        <v/>
      </c>
      <c r="C1001" t="str">
        <f>IF(OR($A1001="",INDEX(games!$C:$C,ROW())=""),"",INDEX(games!$C:$C,ROW()))</f>
        <v/>
      </c>
      <c r="D1001" t="str">
        <f t="shared" si="420"/>
        <v/>
      </c>
      <c r="E1001" t="str">
        <f t="shared" si="421"/>
        <v/>
      </c>
      <c r="F1001" t="str">
        <f t="shared" si="422"/>
        <v/>
      </c>
      <c r="G1001" t="e">
        <f t="shared" si="423"/>
        <v>#N/A</v>
      </c>
      <c r="H1001" t="e">
        <f t="shared" si="424"/>
        <v>#N/A</v>
      </c>
      <c r="I1001" t="e">
        <f t="shared" si="425"/>
        <v>#N/A</v>
      </c>
      <c r="J1001" t="e">
        <f t="shared" si="426"/>
        <v>#N/A</v>
      </c>
      <c r="K1001" t="e">
        <f t="shared" si="427"/>
        <v>#N/A</v>
      </c>
      <c r="L1001" t="e">
        <f t="shared" si="428"/>
        <v>#N/A</v>
      </c>
      <c r="M1001" t="e">
        <f t="shared" si="429"/>
        <v>#N/A</v>
      </c>
      <c r="N1001" t="e">
        <f t="shared" si="430"/>
        <v>#N/A</v>
      </c>
      <c r="O1001" t="str">
        <f t="shared" si="431"/>
        <v/>
      </c>
      <c r="P1001" t="str">
        <f>IF(OR($A1001="",INDEX(games!$H:$H,ROW())=""),"",INDEX(games!$H:$H,ROW()))</f>
        <v/>
      </c>
      <c r="Q1001" t="str">
        <f t="shared" si="432"/>
        <v/>
      </c>
      <c r="T1001">
        <f t="shared" si="433"/>
        <v>1983</v>
      </c>
      <c r="U1001">
        <f t="shared" si="434"/>
        <v>2003</v>
      </c>
      <c r="V1001">
        <f t="shared" si="435"/>
        <v>20</v>
      </c>
      <c r="W1001" t="str">
        <f>IF(TRIM(INDEX(connections!$A:$A,ROW()))="","",TRIM(INDEX(connections!$A:$A,ROW())))</f>
        <v>Moria</v>
      </c>
      <c r="X1001" t="str">
        <f>IF($W1001="","",TRIM(INDEX(connections!$B:$B,ROW())))</f>
        <v>Powder</v>
      </c>
      <c r="Y1001">
        <f t="shared" si="436"/>
        <v>510</v>
      </c>
      <c r="Z1001">
        <f t="shared" si="437"/>
        <v>613</v>
      </c>
      <c r="AA1001" t="str">
        <f t="shared" si="438"/>
        <v>Yes</v>
      </c>
      <c r="AB1001" t="str">
        <f t="shared" si="439"/>
        <v>Yes</v>
      </c>
      <c r="AC1001">
        <f t="shared" si="440"/>
        <v>1</v>
      </c>
      <c r="AD1001">
        <f t="shared" si="441"/>
        <v>0</v>
      </c>
      <c r="AE1001" t="str">
        <f t="shared" si="442"/>
        <v/>
      </c>
      <c r="AG1001" t="str">
        <f t="shared" si="443"/>
        <v/>
      </c>
      <c r="AH1001" t="str">
        <f t="shared" si="444"/>
        <v/>
      </c>
      <c r="AI1001" t="str">
        <f t="shared" si="445"/>
        <v/>
      </c>
      <c r="AJ1001" t="str">
        <f t="shared" si="446"/>
        <v/>
      </c>
      <c r="AK1001" t="str">
        <f t="shared" si="447"/>
        <v/>
      </c>
      <c r="AL1001" t="str">
        <f>IF($A1001="","",INDEX(games!$J:$J,ROW())&amp;"")</f>
        <v/>
      </c>
    </row>
    <row r="1002" spans="1:38" x14ac:dyDescent="0.25">
      <c r="A1002" t="str">
        <f>IF(TRIM(INDEX(games!$A:$A,ROW()))="","",TRIM(INDEX(games!$A:$A,ROW())))</f>
        <v/>
      </c>
      <c r="B1002" t="str">
        <f>IF(OR($A1002="",INDEX(games!$B:$B,ROW())=""),"",INDEX(games!$B:$B,ROW()))</f>
        <v/>
      </c>
      <c r="C1002" t="str">
        <f>IF(OR($A1002="",INDEX(games!$C:$C,ROW())=""),"",INDEX(games!$C:$C,ROW()))</f>
        <v/>
      </c>
      <c r="D1002" t="str">
        <f t="shared" si="420"/>
        <v/>
      </c>
      <c r="E1002" t="str">
        <f t="shared" si="421"/>
        <v/>
      </c>
      <c r="F1002" t="str">
        <f t="shared" si="422"/>
        <v/>
      </c>
      <c r="G1002" t="e">
        <f t="shared" si="423"/>
        <v>#N/A</v>
      </c>
      <c r="H1002" t="e">
        <f t="shared" si="424"/>
        <v>#N/A</v>
      </c>
      <c r="I1002" t="e">
        <f t="shared" si="425"/>
        <v>#N/A</v>
      </c>
      <c r="J1002" t="e">
        <f t="shared" si="426"/>
        <v>#N/A</v>
      </c>
      <c r="K1002" t="e">
        <f t="shared" si="427"/>
        <v>#N/A</v>
      </c>
      <c r="L1002" t="e">
        <f t="shared" si="428"/>
        <v>#N/A</v>
      </c>
      <c r="M1002" t="e">
        <f t="shared" si="429"/>
        <v>#N/A</v>
      </c>
      <c r="N1002" t="e">
        <f t="shared" si="430"/>
        <v>#N/A</v>
      </c>
      <c r="O1002" t="str">
        <f t="shared" si="431"/>
        <v/>
      </c>
      <c r="P1002" t="str">
        <f>IF(OR($A1002="",INDEX(games!$H:$H,ROW())=""),"",INDEX(games!$H:$H,ROW()))</f>
        <v/>
      </c>
      <c r="Q1002" t="str">
        <f t="shared" si="432"/>
        <v/>
      </c>
      <c r="T1002">
        <f t="shared" si="433"/>
        <v>1987</v>
      </c>
      <c r="U1002">
        <f t="shared" si="434"/>
        <v>2003</v>
      </c>
      <c r="V1002">
        <f t="shared" si="435"/>
        <v>16</v>
      </c>
      <c r="W1002" t="str">
        <f>IF(TRIM(INDEX(connections!$A:$A,ROW()))="","",TRIM(INDEX(connections!$A:$A,ROW())))</f>
        <v>NetHack</v>
      </c>
      <c r="X1002" t="str">
        <f>IF($W1002="","",TRIM(INDEX(connections!$B:$B,ROW())))</f>
        <v>Powder</v>
      </c>
      <c r="Y1002">
        <f t="shared" si="436"/>
        <v>532</v>
      </c>
      <c r="Z1002">
        <f t="shared" si="437"/>
        <v>613</v>
      </c>
      <c r="AA1002" t="str">
        <f t="shared" si="438"/>
        <v>Yes</v>
      </c>
      <c r="AB1002" t="str">
        <f t="shared" si="439"/>
        <v>Yes</v>
      </c>
      <c r="AC1002">
        <f t="shared" si="440"/>
        <v>1</v>
      </c>
      <c r="AD1002">
        <f t="shared" si="441"/>
        <v>0</v>
      </c>
      <c r="AE1002" t="str">
        <f t="shared" si="442"/>
        <v/>
      </c>
      <c r="AG1002" t="str">
        <f t="shared" si="443"/>
        <v/>
      </c>
      <c r="AH1002" t="str">
        <f t="shared" si="444"/>
        <v/>
      </c>
      <c r="AI1002" t="str">
        <f t="shared" si="445"/>
        <v/>
      </c>
      <c r="AJ1002" t="str">
        <f t="shared" si="446"/>
        <v/>
      </c>
      <c r="AK1002" t="str">
        <f t="shared" si="447"/>
        <v/>
      </c>
      <c r="AL1002" t="str">
        <f>IF($A1002="","",INDEX(games!$J:$J,ROW())&amp;"")</f>
        <v/>
      </c>
    </row>
    <row r="1003" spans="1:38" x14ac:dyDescent="0.25">
      <c r="A1003" t="str">
        <f>IF(TRIM(INDEX(games!$A:$A,ROW()))="","",TRIM(INDEX(games!$A:$A,ROW())))</f>
        <v/>
      </c>
      <c r="B1003" t="str">
        <f>IF(OR($A1003="",INDEX(games!$B:$B,ROW())=""),"",INDEX(games!$B:$B,ROW()))</f>
        <v/>
      </c>
      <c r="C1003" t="str">
        <f>IF(OR($A1003="",INDEX(games!$C:$C,ROW())=""),"",INDEX(games!$C:$C,ROW()))</f>
        <v/>
      </c>
      <c r="D1003" t="str">
        <f t="shared" si="420"/>
        <v/>
      </c>
      <c r="E1003" t="str">
        <f t="shared" si="421"/>
        <v/>
      </c>
      <c r="F1003" t="str">
        <f t="shared" si="422"/>
        <v/>
      </c>
      <c r="G1003" t="e">
        <f t="shared" si="423"/>
        <v>#N/A</v>
      </c>
      <c r="H1003" t="e">
        <f t="shared" si="424"/>
        <v>#N/A</v>
      </c>
      <c r="I1003" t="e">
        <f t="shared" si="425"/>
        <v>#N/A</v>
      </c>
      <c r="J1003" t="e">
        <f t="shared" si="426"/>
        <v>#N/A</v>
      </c>
      <c r="K1003" t="e">
        <f t="shared" si="427"/>
        <v>#N/A</v>
      </c>
      <c r="L1003" t="e">
        <f t="shared" si="428"/>
        <v>#N/A</v>
      </c>
      <c r="M1003" t="e">
        <f t="shared" si="429"/>
        <v>#N/A</v>
      </c>
      <c r="N1003" t="e">
        <f t="shared" si="430"/>
        <v>#N/A</v>
      </c>
      <c r="O1003" t="str">
        <f t="shared" si="431"/>
        <v/>
      </c>
      <c r="P1003" t="str">
        <f>IF(OR($A1003="",INDEX(games!$H:$H,ROW())=""),"",INDEX(games!$H:$H,ROW()))</f>
        <v/>
      </c>
      <c r="Q1003" t="str">
        <f t="shared" si="432"/>
        <v/>
      </c>
      <c r="T1003">
        <f t="shared" si="433"/>
        <v>2019</v>
      </c>
      <c r="U1003">
        <f t="shared" si="434"/>
        <v>2024</v>
      </c>
      <c r="V1003">
        <f t="shared" si="435"/>
        <v>5</v>
      </c>
      <c r="W1003" t="str">
        <f>IF(TRIM(INDEX(connections!$A:$A,ROW()))="","",TRIM(INDEX(connections!$A:$A,ROW())))</f>
        <v>Noita</v>
      </c>
      <c r="X1003" t="str">
        <f>IF($W1003="","",TRIM(INDEX(connections!$B:$B,ROW())))</f>
        <v>Primordialis</v>
      </c>
      <c r="Y1003">
        <f t="shared" si="436"/>
        <v>539</v>
      </c>
      <c r="Z1003">
        <f t="shared" si="437"/>
        <v>615</v>
      </c>
      <c r="AA1003" t="str">
        <f t="shared" si="438"/>
        <v>Yes</v>
      </c>
      <c r="AB1003" t="str">
        <f t="shared" si="439"/>
        <v/>
      </c>
      <c r="AC1003" t="str">
        <f t="shared" si="440"/>
        <v/>
      </c>
      <c r="AD1003">
        <f t="shared" si="441"/>
        <v>0</v>
      </c>
      <c r="AE1003" t="str">
        <f t="shared" si="442"/>
        <v/>
      </c>
      <c r="AG1003" t="str">
        <f t="shared" si="443"/>
        <v/>
      </c>
      <c r="AH1003" t="str">
        <f t="shared" si="444"/>
        <v/>
      </c>
      <c r="AI1003" t="str">
        <f t="shared" si="445"/>
        <v/>
      </c>
      <c r="AJ1003" t="str">
        <f t="shared" si="446"/>
        <v/>
      </c>
      <c r="AK1003" t="str">
        <f t="shared" si="447"/>
        <v/>
      </c>
      <c r="AL1003" t="str">
        <f>IF($A1003="","",INDEX(games!$J:$J,ROW())&amp;"")</f>
        <v/>
      </c>
    </row>
    <row r="1004" spans="1:38" x14ac:dyDescent="0.25">
      <c r="A1004" t="str">
        <f>IF(TRIM(INDEX(games!$A:$A,ROW()))="","",TRIM(INDEX(games!$A:$A,ROW())))</f>
        <v/>
      </c>
      <c r="B1004" t="str">
        <f>IF(OR($A1004="",INDEX(games!$B:$B,ROW())=""),"",INDEX(games!$B:$B,ROW()))</f>
        <v/>
      </c>
      <c r="C1004" t="str">
        <f>IF(OR($A1004="",INDEX(games!$C:$C,ROW())=""),"",INDEX(games!$C:$C,ROW()))</f>
        <v/>
      </c>
      <c r="D1004" t="str">
        <f t="shared" si="420"/>
        <v/>
      </c>
      <c r="E1004" t="str">
        <f t="shared" si="421"/>
        <v/>
      </c>
      <c r="F1004" t="str">
        <f t="shared" si="422"/>
        <v/>
      </c>
      <c r="G1004" t="e">
        <f t="shared" si="423"/>
        <v>#N/A</v>
      </c>
      <c r="H1004" t="e">
        <f t="shared" si="424"/>
        <v>#N/A</v>
      </c>
      <c r="I1004" t="e">
        <f t="shared" si="425"/>
        <v>#N/A</v>
      </c>
      <c r="J1004" t="e">
        <f t="shared" si="426"/>
        <v>#N/A</v>
      </c>
      <c r="K1004" t="e">
        <f t="shared" si="427"/>
        <v>#N/A</v>
      </c>
      <c r="L1004" t="e">
        <f t="shared" si="428"/>
        <v>#N/A</v>
      </c>
      <c r="M1004" t="e">
        <f t="shared" si="429"/>
        <v>#N/A</v>
      </c>
      <c r="N1004" t="e">
        <f t="shared" si="430"/>
        <v>#N/A</v>
      </c>
      <c r="O1004" t="str">
        <f t="shared" si="431"/>
        <v/>
      </c>
      <c r="P1004" t="str">
        <f>IF(OR($A1004="",INDEX(games!$H:$H,ROW())=""),"",INDEX(games!$H:$H,ROW()))</f>
        <v/>
      </c>
      <c r="Q1004" t="str">
        <f t="shared" si="432"/>
        <v/>
      </c>
      <c r="T1004">
        <f t="shared" si="433"/>
        <v>2011</v>
      </c>
      <c r="U1004">
        <f t="shared" si="434"/>
        <v>2026</v>
      </c>
      <c r="V1004">
        <f t="shared" si="435"/>
        <v>15</v>
      </c>
      <c r="W1004" t="str">
        <f>IF(TRIM(INDEX(connections!$A:$A,ROW()))="","",TRIM(INDEX(connections!$A:$A,ROW())))</f>
        <v>The Binding of Isaac</v>
      </c>
      <c r="X1004" t="str">
        <f>IF($W1004="","",TRIM(INDEX(connections!$B:$B,ROW())))</f>
        <v>Pronoun Palace</v>
      </c>
      <c r="Y1004">
        <f t="shared" si="436"/>
        <v>824</v>
      </c>
      <c r="Z1004">
        <f t="shared" si="437"/>
        <v>617</v>
      </c>
      <c r="AA1004" t="str">
        <f t="shared" si="438"/>
        <v>Yes</v>
      </c>
      <c r="AB1004" t="str">
        <f t="shared" si="439"/>
        <v/>
      </c>
      <c r="AC1004" t="str">
        <f t="shared" si="440"/>
        <v/>
      </c>
      <c r="AD1004">
        <f t="shared" si="441"/>
        <v>1</v>
      </c>
      <c r="AE1004" t="str">
        <f t="shared" si="442"/>
        <v/>
      </c>
      <c r="AG1004" t="str">
        <f t="shared" si="443"/>
        <v/>
      </c>
      <c r="AH1004" t="str">
        <f t="shared" si="444"/>
        <v/>
      </c>
      <c r="AI1004" t="str">
        <f t="shared" si="445"/>
        <v/>
      </c>
      <c r="AJ1004" t="str">
        <f t="shared" si="446"/>
        <v/>
      </c>
      <c r="AK1004" t="str">
        <f t="shared" si="447"/>
        <v/>
      </c>
      <c r="AL1004" t="str">
        <f>IF($A1004="","",INDEX(games!$J:$J,ROW())&amp;"")</f>
        <v/>
      </c>
    </row>
    <row r="1005" spans="1:38" x14ac:dyDescent="0.25">
      <c r="A1005" t="str">
        <f>IF(TRIM(INDEX(games!$A:$A,ROW()))="","",TRIM(INDEX(games!$A:$A,ROW())))</f>
        <v/>
      </c>
      <c r="B1005" t="str">
        <f>IF(OR($A1005="",INDEX(games!$B:$B,ROW())=""),"",INDEX(games!$B:$B,ROW()))</f>
        <v/>
      </c>
      <c r="C1005" t="str">
        <f>IF(OR($A1005="",INDEX(games!$C:$C,ROW())=""),"",INDEX(games!$C:$C,ROW()))</f>
        <v/>
      </c>
      <c r="D1005" t="str">
        <f t="shared" si="420"/>
        <v/>
      </c>
      <c r="E1005" t="str">
        <f t="shared" si="421"/>
        <v/>
      </c>
      <c r="F1005" t="str">
        <f t="shared" si="422"/>
        <v/>
      </c>
      <c r="G1005" t="e">
        <f t="shared" si="423"/>
        <v>#N/A</v>
      </c>
      <c r="H1005" t="e">
        <f t="shared" si="424"/>
        <v>#N/A</v>
      </c>
      <c r="I1005" t="e">
        <f t="shared" si="425"/>
        <v>#N/A</v>
      </c>
      <c r="J1005" t="e">
        <f t="shared" si="426"/>
        <v>#N/A</v>
      </c>
      <c r="K1005" t="e">
        <f t="shared" si="427"/>
        <v>#N/A</v>
      </c>
      <c r="L1005" t="e">
        <f t="shared" si="428"/>
        <v>#N/A</v>
      </c>
      <c r="M1005" t="e">
        <f t="shared" si="429"/>
        <v>#N/A</v>
      </c>
      <c r="N1005" t="e">
        <f t="shared" si="430"/>
        <v>#N/A</v>
      </c>
      <c r="O1005" t="str">
        <f t="shared" si="431"/>
        <v/>
      </c>
      <c r="P1005" t="str">
        <f>IF(OR($A1005="",INDEX(games!$H:$H,ROW())=""),"",INDEX(games!$H:$H,ROW()))</f>
        <v/>
      </c>
      <c r="Q1005" t="str">
        <f t="shared" si="432"/>
        <v/>
      </c>
      <c r="T1005">
        <f t="shared" si="433"/>
        <v>2019</v>
      </c>
      <c r="U1005">
        <f t="shared" si="434"/>
        <v>2026</v>
      </c>
      <c r="V1005">
        <f t="shared" si="435"/>
        <v>7</v>
      </c>
      <c r="W1005" t="str">
        <f>IF(TRIM(INDEX(connections!$A:$A,ROW()))="","",TRIM(INDEX(connections!$A:$A,ROW())))</f>
        <v>The Legend of Bum-Bo</v>
      </c>
      <c r="X1005" t="str">
        <f>IF($W1005="","",TRIM(INDEX(connections!$B:$B,ROW())))</f>
        <v>Pronoun Palace</v>
      </c>
      <c r="Y1005">
        <f t="shared" si="436"/>
        <v>837</v>
      </c>
      <c r="Z1005">
        <f t="shared" si="437"/>
        <v>617</v>
      </c>
      <c r="AA1005" t="str">
        <f t="shared" si="438"/>
        <v>Yes</v>
      </c>
      <c r="AB1005" t="str">
        <f t="shared" si="439"/>
        <v/>
      </c>
      <c r="AC1005" t="str">
        <f t="shared" si="440"/>
        <v/>
      </c>
      <c r="AD1005">
        <f t="shared" si="441"/>
        <v>0</v>
      </c>
      <c r="AE1005" t="str">
        <f t="shared" si="442"/>
        <v/>
      </c>
      <c r="AG1005" t="str">
        <f t="shared" si="443"/>
        <v/>
      </c>
      <c r="AH1005" t="str">
        <f t="shared" si="444"/>
        <v/>
      </c>
      <c r="AI1005" t="str">
        <f t="shared" si="445"/>
        <v/>
      </c>
      <c r="AJ1005" t="str">
        <f t="shared" si="446"/>
        <v/>
      </c>
      <c r="AK1005" t="str">
        <f t="shared" si="447"/>
        <v/>
      </c>
      <c r="AL1005" t="str">
        <f>IF($A1005="","",INDEX(games!$J:$J,ROW())&amp;"")</f>
        <v/>
      </c>
    </row>
    <row r="1006" spans="1:38" x14ac:dyDescent="0.25">
      <c r="A1006" t="str">
        <f>IF(TRIM(INDEX(games!$A:$A,ROW()))="","",TRIM(INDEX(games!$A:$A,ROW())))</f>
        <v/>
      </c>
      <c r="B1006" t="str">
        <f>IF(OR($A1006="",INDEX(games!$B:$B,ROW())=""),"",INDEX(games!$B:$B,ROW()))</f>
        <v/>
      </c>
      <c r="C1006" t="str">
        <f>IF(OR($A1006="",INDEX(games!$C:$C,ROW())=""),"",INDEX(games!$C:$C,ROW()))</f>
        <v/>
      </c>
      <c r="D1006" t="str">
        <f t="shared" si="420"/>
        <v/>
      </c>
      <c r="E1006" t="str">
        <f t="shared" si="421"/>
        <v/>
      </c>
      <c r="F1006" t="str">
        <f t="shared" si="422"/>
        <v/>
      </c>
      <c r="G1006" t="e">
        <f t="shared" si="423"/>
        <v>#N/A</v>
      </c>
      <c r="H1006" t="e">
        <f t="shared" si="424"/>
        <v>#N/A</v>
      </c>
      <c r="I1006" t="e">
        <f t="shared" si="425"/>
        <v>#N/A</v>
      </c>
      <c r="J1006" t="e">
        <f t="shared" si="426"/>
        <v>#N/A</v>
      </c>
      <c r="K1006" t="e">
        <f t="shared" si="427"/>
        <v>#N/A</v>
      </c>
      <c r="L1006" t="e">
        <f t="shared" si="428"/>
        <v>#N/A</v>
      </c>
      <c r="M1006" t="e">
        <f t="shared" si="429"/>
        <v>#N/A</v>
      </c>
      <c r="N1006" t="e">
        <f t="shared" si="430"/>
        <v>#N/A</v>
      </c>
      <c r="O1006" t="str">
        <f t="shared" si="431"/>
        <v/>
      </c>
      <c r="P1006" t="str">
        <f>IF(OR($A1006="",INDEX(games!$H:$H,ROW())=""),"",INDEX(games!$H:$H,ROW()))</f>
        <v/>
      </c>
      <c r="Q1006" t="str">
        <f t="shared" si="432"/>
        <v/>
      </c>
      <c r="T1006">
        <f t="shared" si="433"/>
        <v>2019</v>
      </c>
      <c r="U1006">
        <f t="shared" si="434"/>
        <v>2022</v>
      </c>
      <c r="V1006">
        <f t="shared" si="435"/>
        <v>3</v>
      </c>
      <c r="W1006" t="str">
        <f>IF(TRIM(INDEX(connections!$A:$A,ROW()))="","",TRIM(INDEX(connections!$A:$A,ROW())))</f>
        <v>Hades</v>
      </c>
      <c r="X1006" t="str">
        <f>IF($W1006="","",TRIM(INDEX(connections!$B:$B,ROW())))</f>
        <v>Putrid Shot Ultra</v>
      </c>
      <c r="Y1006">
        <f t="shared" si="436"/>
        <v>359</v>
      </c>
      <c r="Z1006">
        <f t="shared" si="437"/>
        <v>618</v>
      </c>
      <c r="AA1006" t="str">
        <f t="shared" si="438"/>
        <v>Yes</v>
      </c>
      <c r="AB1006" t="str">
        <f t="shared" si="439"/>
        <v>Yes</v>
      </c>
      <c r="AC1006">
        <f t="shared" si="440"/>
        <v>1</v>
      </c>
      <c r="AD1006">
        <f t="shared" si="441"/>
        <v>0</v>
      </c>
      <c r="AE1006" t="str">
        <f t="shared" si="442"/>
        <v/>
      </c>
      <c r="AG1006" t="str">
        <f t="shared" si="443"/>
        <v/>
      </c>
      <c r="AH1006" t="str">
        <f t="shared" si="444"/>
        <v/>
      </c>
      <c r="AI1006" t="str">
        <f t="shared" si="445"/>
        <v/>
      </c>
      <c r="AJ1006" t="str">
        <f t="shared" si="446"/>
        <v/>
      </c>
      <c r="AK1006" t="str">
        <f t="shared" si="447"/>
        <v/>
      </c>
      <c r="AL1006" t="str">
        <f>IF($A1006="","",INDEX(games!$J:$J,ROW())&amp;"")</f>
        <v/>
      </c>
    </row>
    <row r="1007" spans="1:38" x14ac:dyDescent="0.25">
      <c r="A1007" t="str">
        <f>IF(TRIM(INDEX(games!$A:$A,ROW()))="","",TRIM(INDEX(games!$A:$A,ROW())))</f>
        <v/>
      </c>
      <c r="B1007" t="str">
        <f>IF(OR($A1007="",INDEX(games!$B:$B,ROW())=""),"",INDEX(games!$B:$B,ROW()))</f>
        <v/>
      </c>
      <c r="C1007" t="str">
        <f>IF(OR($A1007="",INDEX(games!$C:$C,ROW())=""),"",INDEX(games!$C:$C,ROW()))</f>
        <v/>
      </c>
      <c r="D1007" t="str">
        <f t="shared" si="420"/>
        <v/>
      </c>
      <c r="E1007" t="str">
        <f t="shared" si="421"/>
        <v/>
      </c>
      <c r="F1007" t="str">
        <f t="shared" si="422"/>
        <v/>
      </c>
      <c r="G1007" t="e">
        <f t="shared" si="423"/>
        <v>#N/A</v>
      </c>
      <c r="H1007" t="e">
        <f t="shared" si="424"/>
        <v>#N/A</v>
      </c>
      <c r="I1007" t="e">
        <f t="shared" si="425"/>
        <v>#N/A</v>
      </c>
      <c r="J1007" t="e">
        <f t="shared" si="426"/>
        <v>#N/A</v>
      </c>
      <c r="K1007" t="e">
        <f t="shared" si="427"/>
        <v>#N/A</v>
      </c>
      <c r="L1007" t="e">
        <f t="shared" si="428"/>
        <v>#N/A</v>
      </c>
      <c r="M1007" t="e">
        <f t="shared" si="429"/>
        <v>#N/A</v>
      </c>
      <c r="N1007" t="e">
        <f t="shared" si="430"/>
        <v>#N/A</v>
      </c>
      <c r="O1007" t="str">
        <f t="shared" si="431"/>
        <v/>
      </c>
      <c r="P1007" t="str">
        <f>IF(OR($A1007="",INDEX(games!$H:$H,ROW())=""),"",INDEX(games!$H:$H,ROW()))</f>
        <v/>
      </c>
      <c r="Q1007" t="str">
        <f t="shared" si="432"/>
        <v/>
      </c>
      <c r="T1007">
        <f t="shared" si="433"/>
        <v>2013</v>
      </c>
      <c r="U1007">
        <f t="shared" si="434"/>
        <v>2022</v>
      </c>
      <c r="V1007">
        <f t="shared" si="435"/>
        <v>9</v>
      </c>
      <c r="W1007" t="str">
        <f>IF(TRIM(INDEX(connections!$A:$A,ROW()))="","",TRIM(INDEX(connections!$A:$A,ROW())))</f>
        <v>Risk of Rain</v>
      </c>
      <c r="X1007" t="str">
        <f>IF($W1007="","",TRIM(INDEX(connections!$B:$B,ROW())))</f>
        <v>Putrid Shot Ultra</v>
      </c>
      <c r="Y1007">
        <f t="shared" si="436"/>
        <v>653</v>
      </c>
      <c r="Z1007">
        <f t="shared" si="437"/>
        <v>618</v>
      </c>
      <c r="AA1007" t="str">
        <f t="shared" si="438"/>
        <v>Yes</v>
      </c>
      <c r="AB1007" t="str">
        <f t="shared" si="439"/>
        <v>Yes</v>
      </c>
      <c r="AC1007">
        <f t="shared" si="440"/>
        <v>1</v>
      </c>
      <c r="AD1007">
        <f t="shared" si="441"/>
        <v>0</v>
      </c>
      <c r="AE1007" t="str">
        <f t="shared" si="442"/>
        <v/>
      </c>
      <c r="AG1007" t="str">
        <f t="shared" si="443"/>
        <v/>
      </c>
      <c r="AH1007" t="str">
        <f t="shared" si="444"/>
        <v/>
      </c>
      <c r="AI1007" t="str">
        <f t="shared" si="445"/>
        <v/>
      </c>
      <c r="AJ1007" t="str">
        <f t="shared" si="446"/>
        <v/>
      </c>
      <c r="AK1007" t="str">
        <f t="shared" si="447"/>
        <v/>
      </c>
      <c r="AL1007" t="str">
        <f>IF($A1007="","",INDEX(games!$J:$J,ROW())&amp;"")</f>
        <v/>
      </c>
    </row>
    <row r="1008" spans="1:38" x14ac:dyDescent="0.25">
      <c r="A1008" t="str">
        <f>IF(TRIM(INDEX(games!$A:$A,ROW()))="","",TRIM(INDEX(games!$A:$A,ROW())))</f>
        <v/>
      </c>
      <c r="B1008" t="str">
        <f>IF(OR($A1008="",INDEX(games!$B:$B,ROW())=""),"",INDEX(games!$B:$B,ROW()))</f>
        <v/>
      </c>
      <c r="C1008" t="str">
        <f>IF(OR($A1008="",INDEX(games!$C:$C,ROW())=""),"",INDEX(games!$C:$C,ROW()))</f>
        <v/>
      </c>
      <c r="D1008" t="str">
        <f t="shared" si="420"/>
        <v/>
      </c>
      <c r="E1008" t="str">
        <f t="shared" si="421"/>
        <v/>
      </c>
      <c r="F1008" t="str">
        <f t="shared" si="422"/>
        <v/>
      </c>
      <c r="G1008" t="e">
        <f t="shared" si="423"/>
        <v>#N/A</v>
      </c>
      <c r="H1008" t="e">
        <f t="shared" si="424"/>
        <v>#N/A</v>
      </c>
      <c r="I1008" t="e">
        <f t="shared" si="425"/>
        <v>#N/A</v>
      </c>
      <c r="J1008" t="e">
        <f t="shared" si="426"/>
        <v>#N/A</v>
      </c>
      <c r="K1008" t="e">
        <f t="shared" si="427"/>
        <v>#N/A</v>
      </c>
      <c r="L1008" t="e">
        <f t="shared" si="428"/>
        <v>#N/A</v>
      </c>
      <c r="M1008" t="e">
        <f t="shared" si="429"/>
        <v>#N/A</v>
      </c>
      <c r="N1008" t="e">
        <f t="shared" si="430"/>
        <v>#N/A</v>
      </c>
      <c r="O1008" t="str">
        <f t="shared" si="431"/>
        <v/>
      </c>
      <c r="P1008" t="str">
        <f>IF(OR($A1008="",INDEX(games!$H:$H,ROW())=""),"",INDEX(games!$H:$H,ROW()))</f>
        <v/>
      </c>
      <c r="Q1008" t="str">
        <f t="shared" si="432"/>
        <v/>
      </c>
      <c r="T1008">
        <f t="shared" si="433"/>
        <v>2018</v>
      </c>
      <c r="U1008">
        <f t="shared" si="434"/>
        <v>2022</v>
      </c>
      <c r="V1008">
        <f t="shared" si="435"/>
        <v>4</v>
      </c>
      <c r="W1008" t="str">
        <f>IF(TRIM(INDEX(connections!$A:$A,ROW()))="","",TRIM(INDEX(connections!$A:$A,ROW())))</f>
        <v>Wizard of Legend</v>
      </c>
      <c r="X1008" t="str">
        <f>IF($W1008="","",TRIM(INDEX(connections!$B:$B,ROW())))</f>
        <v>Putrid Shot Ultra</v>
      </c>
      <c r="Y1008">
        <f t="shared" si="436"/>
        <v>934</v>
      </c>
      <c r="Z1008">
        <f t="shared" si="437"/>
        <v>618</v>
      </c>
      <c r="AA1008" t="str">
        <f t="shared" si="438"/>
        <v>Yes</v>
      </c>
      <c r="AB1008" t="str">
        <f t="shared" si="439"/>
        <v>Yes</v>
      </c>
      <c r="AC1008">
        <f t="shared" si="440"/>
        <v>1</v>
      </c>
      <c r="AD1008">
        <f t="shared" si="441"/>
        <v>0</v>
      </c>
      <c r="AE1008" t="str">
        <f t="shared" si="442"/>
        <v/>
      </c>
      <c r="AG1008" t="str">
        <f t="shared" si="443"/>
        <v/>
      </c>
      <c r="AH1008" t="str">
        <f t="shared" si="444"/>
        <v/>
      </c>
      <c r="AI1008" t="str">
        <f t="shared" si="445"/>
        <v/>
      </c>
      <c r="AJ1008" t="str">
        <f t="shared" si="446"/>
        <v/>
      </c>
      <c r="AK1008" t="str">
        <f t="shared" si="447"/>
        <v/>
      </c>
      <c r="AL1008" t="str">
        <f>IF($A1008="","",INDEX(games!$J:$J,ROW())&amp;"")</f>
        <v/>
      </c>
    </row>
    <row r="1009" spans="1:38" x14ac:dyDescent="0.25">
      <c r="A1009" t="str">
        <f>IF(TRIM(INDEX(games!$A:$A,ROW()))="","",TRIM(INDEX(games!$A:$A,ROW())))</f>
        <v/>
      </c>
      <c r="B1009" t="str">
        <f>IF(OR($A1009="",INDEX(games!$B:$B,ROW())=""),"",INDEX(games!$B:$B,ROW()))</f>
        <v/>
      </c>
      <c r="C1009" t="str">
        <f>IF(OR($A1009="",INDEX(games!$C:$C,ROW())=""),"",INDEX(games!$C:$C,ROW()))</f>
        <v/>
      </c>
      <c r="D1009" t="str">
        <f t="shared" si="420"/>
        <v/>
      </c>
      <c r="E1009" t="str">
        <f t="shared" si="421"/>
        <v/>
      </c>
      <c r="F1009" t="str">
        <f t="shared" si="422"/>
        <v/>
      </c>
      <c r="G1009" t="e">
        <f t="shared" si="423"/>
        <v>#N/A</v>
      </c>
      <c r="H1009" t="e">
        <f t="shared" si="424"/>
        <v>#N/A</v>
      </c>
      <c r="I1009" t="e">
        <f t="shared" si="425"/>
        <v>#N/A</v>
      </c>
      <c r="J1009" t="e">
        <f t="shared" si="426"/>
        <v>#N/A</v>
      </c>
      <c r="K1009" t="e">
        <f t="shared" si="427"/>
        <v>#N/A</v>
      </c>
      <c r="L1009" t="e">
        <f t="shared" si="428"/>
        <v>#N/A</v>
      </c>
      <c r="M1009" t="e">
        <f t="shared" si="429"/>
        <v>#N/A</v>
      </c>
      <c r="N1009" t="e">
        <f t="shared" si="430"/>
        <v>#N/A</v>
      </c>
      <c r="O1009" t="str">
        <f t="shared" si="431"/>
        <v/>
      </c>
      <c r="P1009" t="str">
        <f>IF(OR($A1009="",INDEX(games!$H:$H,ROW())=""),"",INDEX(games!$H:$H,ROW()))</f>
        <v/>
      </c>
      <c r="Q1009" t="str">
        <f t="shared" si="432"/>
        <v/>
      </c>
      <c r="T1009">
        <f t="shared" si="433"/>
        <v>2022</v>
      </c>
      <c r="U1009">
        <f t="shared" si="434"/>
        <v>2024</v>
      </c>
      <c r="V1009">
        <f t="shared" si="435"/>
        <v>2</v>
      </c>
      <c r="W1009" t="str">
        <f>IF(TRIM(INDEX(connections!$A:$A,ROW()))="","",TRIM(INDEX(connections!$A:$A,ROW())))</f>
        <v>Forward: Escape the Fold</v>
      </c>
      <c r="X1009" t="str">
        <f>IF($W1009="","",TRIM(INDEX(connections!$B:$B,ROW())))</f>
        <v>Pyrene</v>
      </c>
      <c r="Y1009">
        <f t="shared" si="436"/>
        <v>307</v>
      </c>
      <c r="Z1009">
        <f t="shared" si="437"/>
        <v>619</v>
      </c>
      <c r="AA1009" t="str">
        <f t="shared" si="438"/>
        <v>Yes</v>
      </c>
      <c r="AB1009" t="str">
        <f t="shared" si="439"/>
        <v/>
      </c>
      <c r="AC1009" t="str">
        <f t="shared" si="440"/>
        <v/>
      </c>
      <c r="AD1009">
        <f t="shared" si="441"/>
        <v>1</v>
      </c>
      <c r="AE1009" t="str">
        <f t="shared" si="442"/>
        <v/>
      </c>
      <c r="AG1009" t="str">
        <f t="shared" si="443"/>
        <v/>
      </c>
      <c r="AH1009" t="str">
        <f t="shared" si="444"/>
        <v/>
      </c>
      <c r="AI1009" t="str">
        <f t="shared" si="445"/>
        <v/>
      </c>
      <c r="AJ1009" t="str">
        <f t="shared" si="446"/>
        <v/>
      </c>
      <c r="AK1009" t="str">
        <f t="shared" si="447"/>
        <v/>
      </c>
      <c r="AL1009" t="str">
        <f>IF($A1009="","",INDEX(games!$J:$J,ROW())&amp;"")</f>
        <v/>
      </c>
    </row>
    <row r="1010" spans="1:38" x14ac:dyDescent="0.25">
      <c r="A1010" t="str">
        <f>IF(TRIM(INDEX(games!$A:$A,ROW()))="","",TRIM(INDEX(games!$A:$A,ROW())))</f>
        <v/>
      </c>
      <c r="B1010" t="str">
        <f>IF(OR($A1010="",INDEX(games!$B:$B,ROW())=""),"",INDEX(games!$B:$B,ROW()))</f>
        <v/>
      </c>
      <c r="C1010" t="str">
        <f>IF(OR($A1010="",INDEX(games!$C:$C,ROW())=""),"",INDEX(games!$C:$C,ROW()))</f>
        <v/>
      </c>
      <c r="D1010" t="str">
        <f t="shared" si="420"/>
        <v/>
      </c>
      <c r="E1010" t="str">
        <f t="shared" si="421"/>
        <v/>
      </c>
      <c r="F1010" t="str">
        <f t="shared" si="422"/>
        <v/>
      </c>
      <c r="G1010" t="e">
        <f t="shared" si="423"/>
        <v>#N/A</v>
      </c>
      <c r="H1010" t="e">
        <f t="shared" si="424"/>
        <v>#N/A</v>
      </c>
      <c r="I1010" t="e">
        <f t="shared" si="425"/>
        <v>#N/A</v>
      </c>
      <c r="J1010" t="e">
        <f t="shared" si="426"/>
        <v>#N/A</v>
      </c>
      <c r="K1010" t="e">
        <f t="shared" si="427"/>
        <v>#N/A</v>
      </c>
      <c r="L1010" t="e">
        <f t="shared" si="428"/>
        <v>#N/A</v>
      </c>
      <c r="M1010" t="e">
        <f t="shared" si="429"/>
        <v>#N/A</v>
      </c>
      <c r="N1010" t="e">
        <f t="shared" si="430"/>
        <v>#N/A</v>
      </c>
      <c r="O1010" t="str">
        <f t="shared" si="431"/>
        <v/>
      </c>
      <c r="P1010" t="str">
        <f>IF(OR($A1010="",INDEX(games!$H:$H,ROW())=""),"",INDEX(games!$H:$H,ROW()))</f>
        <v/>
      </c>
      <c r="Q1010" t="str">
        <f t="shared" si="432"/>
        <v/>
      </c>
      <c r="T1010">
        <f t="shared" si="433"/>
        <v>2002</v>
      </c>
      <c r="U1010">
        <f t="shared" si="434"/>
        <v>2023</v>
      </c>
      <c r="V1010">
        <f t="shared" si="435"/>
        <v>21</v>
      </c>
      <c r="W1010" t="str">
        <f>IF(TRIM(INDEX(connections!$A:$A,ROW()))="","",TRIM(INDEX(connections!$A:$A,ROW())))</f>
        <v>DoomRL</v>
      </c>
      <c r="X1010" t="str">
        <f>IF($W1010="","",TRIM(INDEX(connections!$B:$B,ROW())))</f>
        <v>Quasimorph</v>
      </c>
      <c r="Y1010">
        <f t="shared" si="436"/>
        <v>241</v>
      </c>
      <c r="Z1010">
        <f t="shared" si="437"/>
        <v>620</v>
      </c>
      <c r="AA1010" t="str">
        <f t="shared" si="438"/>
        <v/>
      </c>
      <c r="AB1010" t="str">
        <f t="shared" si="439"/>
        <v>Yes</v>
      </c>
      <c r="AC1010" t="str">
        <f t="shared" si="440"/>
        <v/>
      </c>
      <c r="AD1010">
        <f t="shared" si="441"/>
        <v>0</v>
      </c>
      <c r="AE1010" t="str">
        <f t="shared" si="442"/>
        <v/>
      </c>
      <c r="AG1010" t="str">
        <f t="shared" si="443"/>
        <v/>
      </c>
      <c r="AH1010" t="str">
        <f t="shared" si="444"/>
        <v/>
      </c>
      <c r="AI1010" t="str">
        <f t="shared" si="445"/>
        <v/>
      </c>
      <c r="AJ1010" t="str">
        <f t="shared" si="446"/>
        <v/>
      </c>
      <c r="AK1010" t="str">
        <f t="shared" si="447"/>
        <v/>
      </c>
      <c r="AL1010" t="str">
        <f>IF($A1010="","",INDEX(games!$J:$J,ROW())&amp;"")</f>
        <v/>
      </c>
    </row>
    <row r="1011" spans="1:38" x14ac:dyDescent="0.25">
      <c r="A1011" t="str">
        <f>IF(TRIM(INDEX(games!$A:$A,ROW()))="","",TRIM(INDEX(games!$A:$A,ROW())))</f>
        <v/>
      </c>
      <c r="B1011" t="str">
        <f>IF(OR($A1011="",INDEX(games!$B:$B,ROW())=""),"",INDEX(games!$B:$B,ROW()))</f>
        <v/>
      </c>
      <c r="C1011" t="str">
        <f>IF(OR($A1011="",INDEX(games!$C:$C,ROW())=""),"",INDEX(games!$C:$C,ROW()))</f>
        <v/>
      </c>
      <c r="D1011" t="str">
        <f t="shared" si="420"/>
        <v/>
      </c>
      <c r="E1011" t="str">
        <f t="shared" si="421"/>
        <v/>
      </c>
      <c r="F1011" t="str">
        <f t="shared" si="422"/>
        <v/>
      </c>
      <c r="G1011" t="e">
        <f t="shared" si="423"/>
        <v>#N/A</v>
      </c>
      <c r="H1011" t="e">
        <f t="shared" si="424"/>
        <v>#N/A</v>
      </c>
      <c r="I1011" t="e">
        <f t="shared" si="425"/>
        <v>#N/A</v>
      </c>
      <c r="J1011" t="e">
        <f t="shared" si="426"/>
        <v>#N/A</v>
      </c>
      <c r="K1011" t="e">
        <f t="shared" si="427"/>
        <v>#N/A</v>
      </c>
      <c r="L1011" t="e">
        <f t="shared" si="428"/>
        <v>#N/A</v>
      </c>
      <c r="M1011" t="e">
        <f t="shared" si="429"/>
        <v>#N/A</v>
      </c>
      <c r="N1011" t="e">
        <f t="shared" si="430"/>
        <v>#N/A</v>
      </c>
      <c r="O1011" t="str">
        <f t="shared" si="431"/>
        <v/>
      </c>
      <c r="P1011" t="str">
        <f>IF(OR($A1011="",INDEX(games!$H:$H,ROW())=""),"",INDEX(games!$H:$H,ROW()))</f>
        <v/>
      </c>
      <c r="Q1011" t="str">
        <f t="shared" si="432"/>
        <v/>
      </c>
      <c r="T1011">
        <f t="shared" si="433"/>
        <v>1980</v>
      </c>
      <c r="U1011">
        <f t="shared" si="434"/>
        <v>2023</v>
      </c>
      <c r="V1011">
        <f t="shared" si="435"/>
        <v>43</v>
      </c>
      <c r="W1011" t="str">
        <f>IF(TRIM(INDEX(connections!$A:$A,ROW()))="","",TRIM(INDEX(connections!$A:$A,ROW())))</f>
        <v>Rogue</v>
      </c>
      <c r="X1011" t="str">
        <f>IF($W1011="","",TRIM(INDEX(connections!$B:$B,ROW())))</f>
        <v>Quasimorph</v>
      </c>
      <c r="Y1011">
        <f t="shared" si="436"/>
        <v>659</v>
      </c>
      <c r="Z1011">
        <f t="shared" si="437"/>
        <v>620</v>
      </c>
      <c r="AA1011" t="str">
        <f t="shared" si="438"/>
        <v>Yes</v>
      </c>
      <c r="AB1011" t="str">
        <f t="shared" si="439"/>
        <v>Yes</v>
      </c>
      <c r="AC1011">
        <f t="shared" si="440"/>
        <v>1</v>
      </c>
      <c r="AD1011">
        <f t="shared" si="441"/>
        <v>0</v>
      </c>
      <c r="AE1011" t="str">
        <f t="shared" si="442"/>
        <v/>
      </c>
      <c r="AG1011" t="str">
        <f t="shared" si="443"/>
        <v/>
      </c>
      <c r="AH1011" t="str">
        <f t="shared" si="444"/>
        <v/>
      </c>
      <c r="AI1011" t="str">
        <f t="shared" si="445"/>
        <v/>
      </c>
      <c r="AJ1011" t="str">
        <f t="shared" si="446"/>
        <v/>
      </c>
      <c r="AK1011" t="str">
        <f t="shared" si="447"/>
        <v/>
      </c>
      <c r="AL1011" t="str">
        <f>IF($A1011="","",INDEX(games!$J:$J,ROW())&amp;"")</f>
        <v/>
      </c>
    </row>
    <row r="1012" spans="1:38" x14ac:dyDescent="0.25">
      <c r="A1012" t="str">
        <f>IF(TRIM(INDEX(games!$A:$A,ROW()))="","",TRIM(INDEX(games!$A:$A,ROW())))</f>
        <v/>
      </c>
      <c r="B1012" t="str">
        <f>IF(OR($A1012="",INDEX(games!$B:$B,ROW())=""),"",INDEX(games!$B:$B,ROW()))</f>
        <v/>
      </c>
      <c r="C1012" t="str">
        <f>IF(OR($A1012="",INDEX(games!$C:$C,ROW())=""),"",INDEX(games!$C:$C,ROW()))</f>
        <v/>
      </c>
      <c r="D1012" t="str">
        <f t="shared" si="420"/>
        <v/>
      </c>
      <c r="E1012" t="str">
        <f t="shared" si="421"/>
        <v/>
      </c>
      <c r="F1012" t="str">
        <f t="shared" si="422"/>
        <v/>
      </c>
      <c r="G1012" t="e">
        <f t="shared" si="423"/>
        <v>#N/A</v>
      </c>
      <c r="H1012" t="e">
        <f t="shared" si="424"/>
        <v>#N/A</v>
      </c>
      <c r="I1012" t="e">
        <f t="shared" si="425"/>
        <v>#N/A</v>
      </c>
      <c r="J1012" t="e">
        <f t="shared" si="426"/>
        <v>#N/A</v>
      </c>
      <c r="K1012" t="e">
        <f t="shared" si="427"/>
        <v>#N/A</v>
      </c>
      <c r="L1012" t="e">
        <f t="shared" si="428"/>
        <v>#N/A</v>
      </c>
      <c r="M1012" t="e">
        <f t="shared" si="429"/>
        <v>#N/A</v>
      </c>
      <c r="N1012" t="e">
        <f t="shared" si="430"/>
        <v>#N/A</v>
      </c>
      <c r="O1012" t="str">
        <f t="shared" si="431"/>
        <v/>
      </c>
      <c r="P1012" t="str">
        <f>IF(OR($A1012="",INDEX(games!$H:$H,ROW())=""),"",INDEX(games!$H:$H,ROW()))</f>
        <v/>
      </c>
      <c r="Q1012" t="str">
        <f t="shared" si="432"/>
        <v/>
      </c>
      <c r="T1012">
        <f t="shared" si="433"/>
        <v>2010</v>
      </c>
      <c r="U1012">
        <f t="shared" si="434"/>
        <v>2014</v>
      </c>
      <c r="V1012">
        <f t="shared" si="435"/>
        <v>4</v>
      </c>
      <c r="W1012" t="str">
        <f>IF(TRIM(INDEX(connections!$A:$A,ROW()))="","",TRIM(INDEX(connections!$A:$A,ROW())))</f>
        <v>100 Rogues</v>
      </c>
      <c r="X1012" t="str">
        <f>IF($W1012="","",TRIM(INDEX(connections!$B:$B,ROW())))</f>
        <v>Quest of Dungeons</v>
      </c>
      <c r="Y1012">
        <f t="shared" si="436"/>
        <v>2</v>
      </c>
      <c r="Z1012">
        <f t="shared" si="437"/>
        <v>621</v>
      </c>
      <c r="AA1012" t="str">
        <f t="shared" si="438"/>
        <v/>
      </c>
      <c r="AB1012" t="str">
        <f t="shared" si="439"/>
        <v>Yes</v>
      </c>
      <c r="AC1012" t="str">
        <f t="shared" si="440"/>
        <v/>
      </c>
      <c r="AD1012">
        <f t="shared" si="441"/>
        <v>0</v>
      </c>
      <c r="AE1012" t="str">
        <f t="shared" si="442"/>
        <v/>
      </c>
      <c r="AG1012" t="str">
        <f t="shared" si="443"/>
        <v/>
      </c>
      <c r="AH1012" t="str">
        <f t="shared" si="444"/>
        <v/>
      </c>
      <c r="AI1012" t="str">
        <f t="shared" si="445"/>
        <v/>
      </c>
      <c r="AJ1012" t="str">
        <f t="shared" si="446"/>
        <v/>
      </c>
      <c r="AK1012" t="str">
        <f t="shared" si="447"/>
        <v/>
      </c>
      <c r="AL1012" t="str">
        <f>IF($A1012="","",INDEX(games!$J:$J,ROW())&amp;"")</f>
        <v/>
      </c>
    </row>
    <row r="1013" spans="1:38" x14ac:dyDescent="0.25">
      <c r="A1013" t="str">
        <f>IF(TRIM(INDEX(games!$A:$A,ROW()))="","",TRIM(INDEX(games!$A:$A,ROW())))</f>
        <v/>
      </c>
      <c r="B1013" t="str">
        <f>IF(OR($A1013="",INDEX(games!$B:$B,ROW())=""),"",INDEX(games!$B:$B,ROW()))</f>
        <v/>
      </c>
      <c r="C1013" t="str">
        <f>IF(OR($A1013="",INDEX(games!$C:$C,ROW())=""),"",INDEX(games!$C:$C,ROW()))</f>
        <v/>
      </c>
      <c r="D1013" t="str">
        <f t="shared" si="420"/>
        <v/>
      </c>
      <c r="E1013" t="str">
        <f t="shared" si="421"/>
        <v/>
      </c>
      <c r="F1013" t="str">
        <f t="shared" si="422"/>
        <v/>
      </c>
      <c r="G1013" t="e">
        <f t="shared" si="423"/>
        <v>#N/A</v>
      </c>
      <c r="H1013" t="e">
        <f t="shared" si="424"/>
        <v>#N/A</v>
      </c>
      <c r="I1013" t="e">
        <f t="shared" si="425"/>
        <v>#N/A</v>
      </c>
      <c r="J1013" t="e">
        <f t="shared" si="426"/>
        <v>#N/A</v>
      </c>
      <c r="K1013" t="e">
        <f t="shared" si="427"/>
        <v>#N/A</v>
      </c>
      <c r="L1013" t="e">
        <f t="shared" si="428"/>
        <v>#N/A</v>
      </c>
      <c r="M1013" t="e">
        <f t="shared" si="429"/>
        <v>#N/A</v>
      </c>
      <c r="N1013" t="e">
        <f t="shared" si="430"/>
        <v>#N/A</v>
      </c>
      <c r="O1013" t="str">
        <f t="shared" si="431"/>
        <v/>
      </c>
      <c r="P1013" t="str">
        <f>IF(OR($A1013="",INDEX(games!$H:$H,ROW())=""),"",INDEX(games!$H:$H,ROW()))</f>
        <v/>
      </c>
      <c r="Q1013" t="str">
        <f t="shared" si="432"/>
        <v/>
      </c>
      <c r="T1013">
        <f t="shared" si="433"/>
        <v>2011</v>
      </c>
      <c r="U1013">
        <f t="shared" si="434"/>
        <v>2014</v>
      </c>
      <c r="V1013">
        <f t="shared" si="435"/>
        <v>3</v>
      </c>
      <c r="W1013" t="str">
        <f>IF(TRIM(INDEX(connections!$A:$A,ROW()))="","",TRIM(INDEX(connections!$A:$A,ROW())))</f>
        <v>Dungeons of Dredmor</v>
      </c>
      <c r="X1013" t="str">
        <f>IF($W1013="","",TRIM(INDEX(connections!$B:$B,ROW())))</f>
        <v>Quest of Dungeons</v>
      </c>
      <c r="Y1013">
        <f t="shared" si="436"/>
        <v>266</v>
      </c>
      <c r="Z1013">
        <f t="shared" si="437"/>
        <v>621</v>
      </c>
      <c r="AA1013" t="str">
        <f t="shared" si="438"/>
        <v>Yes</v>
      </c>
      <c r="AB1013" t="str">
        <f t="shared" si="439"/>
        <v>Yes</v>
      </c>
      <c r="AC1013">
        <f t="shared" si="440"/>
        <v>1</v>
      </c>
      <c r="AD1013">
        <f t="shared" si="441"/>
        <v>0</v>
      </c>
      <c r="AE1013" t="str">
        <f t="shared" si="442"/>
        <v/>
      </c>
      <c r="AG1013" t="str">
        <f t="shared" si="443"/>
        <v/>
      </c>
      <c r="AH1013" t="str">
        <f t="shared" si="444"/>
        <v/>
      </c>
      <c r="AI1013" t="str">
        <f t="shared" si="445"/>
        <v/>
      </c>
      <c r="AJ1013" t="str">
        <f t="shared" si="446"/>
        <v/>
      </c>
      <c r="AK1013" t="str">
        <f t="shared" si="447"/>
        <v/>
      </c>
      <c r="AL1013" t="str">
        <f>IF($A1013="","",INDEX(games!$J:$J,ROW())&amp;"")</f>
        <v/>
      </c>
    </row>
    <row r="1014" spans="1:38" x14ac:dyDescent="0.25">
      <c r="A1014" t="str">
        <f>IF(TRIM(INDEX(games!$A:$A,ROW()))="","",TRIM(INDEX(games!$A:$A,ROW())))</f>
        <v/>
      </c>
      <c r="B1014" t="str">
        <f>IF(OR($A1014="",INDEX(games!$B:$B,ROW())=""),"",INDEX(games!$B:$B,ROW()))</f>
        <v/>
      </c>
      <c r="C1014" t="str">
        <f>IF(OR($A1014="",INDEX(games!$C:$C,ROW())=""),"",INDEX(games!$C:$C,ROW()))</f>
        <v/>
      </c>
      <c r="D1014" t="str">
        <f t="shared" si="420"/>
        <v/>
      </c>
      <c r="E1014" t="str">
        <f t="shared" si="421"/>
        <v/>
      </c>
      <c r="F1014" t="str">
        <f t="shared" si="422"/>
        <v/>
      </c>
      <c r="G1014" t="e">
        <f t="shared" si="423"/>
        <v>#N/A</v>
      </c>
      <c r="H1014" t="e">
        <f t="shared" si="424"/>
        <v>#N/A</v>
      </c>
      <c r="I1014" t="e">
        <f t="shared" si="425"/>
        <v>#N/A</v>
      </c>
      <c r="J1014" t="e">
        <f t="shared" si="426"/>
        <v>#N/A</v>
      </c>
      <c r="K1014" t="e">
        <f t="shared" si="427"/>
        <v>#N/A</v>
      </c>
      <c r="L1014" t="e">
        <f t="shared" si="428"/>
        <v>#N/A</v>
      </c>
      <c r="M1014" t="e">
        <f t="shared" si="429"/>
        <v>#N/A</v>
      </c>
      <c r="N1014" t="e">
        <f t="shared" si="430"/>
        <v>#N/A</v>
      </c>
      <c r="O1014" t="str">
        <f t="shared" si="431"/>
        <v/>
      </c>
      <c r="P1014" t="str">
        <f>IF(OR($A1014="",INDEX(games!$H:$H,ROW())=""),"",INDEX(games!$H:$H,ROW()))</f>
        <v/>
      </c>
      <c r="Q1014" t="str">
        <f t="shared" si="432"/>
        <v/>
      </c>
      <c r="T1014">
        <f t="shared" si="433"/>
        <v>2019</v>
      </c>
      <c r="U1014">
        <f t="shared" si="434"/>
        <v>2024</v>
      </c>
      <c r="V1014">
        <f t="shared" si="435"/>
        <v>5</v>
      </c>
      <c r="W1014" t="str">
        <f>IF(TRIM(INDEX(connections!$A:$A,ROW()))="","",TRIM(INDEX(connections!$A:$A,ROW())))</f>
        <v>Hades</v>
      </c>
      <c r="X1014" t="str">
        <f>IF($W1014="","",TRIM(INDEX(connections!$B:$B,ROW())))</f>
        <v>Rabbit and Steel</v>
      </c>
      <c r="Y1014">
        <f t="shared" si="436"/>
        <v>359</v>
      </c>
      <c r="Z1014">
        <f t="shared" si="437"/>
        <v>622</v>
      </c>
      <c r="AA1014" t="str">
        <f t="shared" si="438"/>
        <v>Yes</v>
      </c>
      <c r="AB1014" t="str">
        <f t="shared" si="439"/>
        <v>Yes</v>
      </c>
      <c r="AC1014">
        <f t="shared" si="440"/>
        <v>1</v>
      </c>
      <c r="AD1014">
        <f t="shared" si="441"/>
        <v>0</v>
      </c>
      <c r="AE1014" t="str">
        <f t="shared" si="442"/>
        <v/>
      </c>
      <c r="AG1014" t="str">
        <f t="shared" si="443"/>
        <v/>
      </c>
      <c r="AH1014" t="str">
        <f t="shared" si="444"/>
        <v/>
      </c>
      <c r="AI1014" t="str">
        <f t="shared" si="445"/>
        <v/>
      </c>
      <c r="AJ1014" t="str">
        <f t="shared" si="446"/>
        <v/>
      </c>
      <c r="AK1014" t="str">
        <f t="shared" si="447"/>
        <v/>
      </c>
      <c r="AL1014" t="str">
        <f>IF($A1014="","",INDEX(games!$J:$J,ROW())&amp;"")</f>
        <v/>
      </c>
    </row>
    <row r="1015" spans="1:38" x14ac:dyDescent="0.25">
      <c r="A1015" t="str">
        <f>IF(TRIM(INDEX(games!$A:$A,ROW()))="","",TRIM(INDEX(games!$A:$A,ROW())))</f>
        <v/>
      </c>
      <c r="B1015" t="str">
        <f>IF(OR($A1015="",INDEX(games!$B:$B,ROW())=""),"",INDEX(games!$B:$B,ROW()))</f>
        <v/>
      </c>
      <c r="C1015" t="str">
        <f>IF(OR($A1015="",INDEX(games!$C:$C,ROW())=""),"",INDEX(games!$C:$C,ROW()))</f>
        <v/>
      </c>
      <c r="D1015" t="str">
        <f t="shared" si="420"/>
        <v/>
      </c>
      <c r="E1015" t="str">
        <f t="shared" si="421"/>
        <v/>
      </c>
      <c r="F1015" t="str">
        <f t="shared" si="422"/>
        <v/>
      </c>
      <c r="G1015" t="e">
        <f t="shared" si="423"/>
        <v>#N/A</v>
      </c>
      <c r="H1015" t="e">
        <f t="shared" si="424"/>
        <v>#N/A</v>
      </c>
      <c r="I1015" t="e">
        <f t="shared" si="425"/>
        <v>#N/A</v>
      </c>
      <c r="J1015" t="e">
        <f t="shared" si="426"/>
        <v>#N/A</v>
      </c>
      <c r="K1015" t="e">
        <f t="shared" si="427"/>
        <v>#N/A</v>
      </c>
      <c r="L1015" t="e">
        <f t="shared" si="428"/>
        <v>#N/A</v>
      </c>
      <c r="M1015" t="e">
        <f t="shared" si="429"/>
        <v>#N/A</v>
      </c>
      <c r="N1015" t="e">
        <f t="shared" si="430"/>
        <v>#N/A</v>
      </c>
      <c r="O1015" t="str">
        <f t="shared" si="431"/>
        <v/>
      </c>
      <c r="P1015" t="str">
        <f>IF(OR($A1015="",INDEX(games!$H:$H,ROW())=""),"",INDEX(games!$H:$H,ROW()))</f>
        <v/>
      </c>
      <c r="Q1015" t="str">
        <f t="shared" si="432"/>
        <v/>
      </c>
      <c r="T1015">
        <f t="shared" si="433"/>
        <v>2023</v>
      </c>
      <c r="U1015">
        <f t="shared" si="434"/>
        <v>2026</v>
      </c>
      <c r="V1015">
        <f t="shared" si="435"/>
        <v>3</v>
      </c>
      <c r="W1015" t="str">
        <f>IF(TRIM(INDEX(connections!$A:$A,ROW()))="","",TRIM(INDEX(connections!$A:$A,ROW())))</f>
        <v>Balatro</v>
      </c>
      <c r="X1015" t="str">
        <f>IF($W1015="","",TRIM(INDEX(connections!$B:$B,ROW())))</f>
        <v>Raccoin: Coin Pusher Roguelike</v>
      </c>
      <c r="Y1015">
        <f t="shared" si="436"/>
        <v>55</v>
      </c>
      <c r="Z1015">
        <f t="shared" si="437"/>
        <v>623</v>
      </c>
      <c r="AA1015" t="str">
        <f t="shared" si="438"/>
        <v>Yes</v>
      </c>
      <c r="AB1015" t="str">
        <f t="shared" si="439"/>
        <v>Yes</v>
      </c>
      <c r="AC1015">
        <f t="shared" si="440"/>
        <v>1</v>
      </c>
      <c r="AD1015">
        <f t="shared" si="441"/>
        <v>0</v>
      </c>
      <c r="AE1015" t="str">
        <f t="shared" si="442"/>
        <v/>
      </c>
      <c r="AG1015" t="str">
        <f t="shared" si="443"/>
        <v/>
      </c>
      <c r="AH1015" t="str">
        <f t="shared" si="444"/>
        <v/>
      </c>
      <c r="AI1015" t="str">
        <f t="shared" si="445"/>
        <v/>
      </c>
      <c r="AJ1015" t="str">
        <f t="shared" si="446"/>
        <v/>
      </c>
      <c r="AK1015" t="str">
        <f t="shared" si="447"/>
        <v/>
      </c>
      <c r="AL1015" t="str">
        <f>IF($A1015="","",INDEX(games!$J:$J,ROW())&amp;"")</f>
        <v/>
      </c>
    </row>
    <row r="1016" spans="1:38" x14ac:dyDescent="0.25">
      <c r="A1016" t="str">
        <f>IF(TRIM(INDEX(games!$A:$A,ROW()))="","",TRIM(INDEX(games!$A:$A,ROW())))</f>
        <v/>
      </c>
      <c r="B1016" t="str">
        <f>IF(OR($A1016="",INDEX(games!$B:$B,ROW())=""),"",INDEX(games!$B:$B,ROW()))</f>
        <v/>
      </c>
      <c r="C1016" t="str">
        <f>IF(OR($A1016="",INDEX(games!$C:$C,ROW())=""),"",INDEX(games!$C:$C,ROW()))</f>
        <v/>
      </c>
      <c r="D1016" t="str">
        <f t="shared" si="420"/>
        <v/>
      </c>
      <c r="E1016" t="str">
        <f t="shared" si="421"/>
        <v/>
      </c>
      <c r="F1016" t="str">
        <f t="shared" si="422"/>
        <v/>
      </c>
      <c r="G1016" t="e">
        <f t="shared" si="423"/>
        <v>#N/A</v>
      </c>
      <c r="H1016" t="e">
        <f t="shared" si="424"/>
        <v>#N/A</v>
      </c>
      <c r="I1016" t="e">
        <f t="shared" si="425"/>
        <v>#N/A</v>
      </c>
      <c r="J1016" t="e">
        <f t="shared" si="426"/>
        <v>#N/A</v>
      </c>
      <c r="K1016" t="e">
        <f t="shared" si="427"/>
        <v>#N/A</v>
      </c>
      <c r="L1016" t="e">
        <f t="shared" si="428"/>
        <v>#N/A</v>
      </c>
      <c r="M1016" t="e">
        <f t="shared" si="429"/>
        <v>#N/A</v>
      </c>
      <c r="N1016" t="e">
        <f t="shared" si="430"/>
        <v>#N/A</v>
      </c>
      <c r="O1016" t="str">
        <f t="shared" si="431"/>
        <v/>
      </c>
      <c r="P1016" t="str">
        <f>IF(OR($A1016="",INDEX(games!$H:$H,ROW())=""),"",INDEX(games!$H:$H,ROW()))</f>
        <v/>
      </c>
      <c r="Q1016" t="str">
        <f t="shared" si="432"/>
        <v/>
      </c>
      <c r="T1016">
        <f t="shared" si="433"/>
        <v>2024</v>
      </c>
      <c r="U1016">
        <f t="shared" si="434"/>
        <v>2026</v>
      </c>
      <c r="V1016">
        <f t="shared" si="435"/>
        <v>2</v>
      </c>
      <c r="W1016" t="str">
        <f>IF(TRIM(INDEX(connections!$A:$A,ROW()))="","",TRIM(INDEX(connections!$A:$A,ROW())))</f>
        <v>Cupiclaw</v>
      </c>
      <c r="X1016" t="str">
        <f>IF($W1016="","",TRIM(INDEX(connections!$B:$B,ROW())))</f>
        <v>Raccoin: Coin Pusher Roguelike</v>
      </c>
      <c r="Y1016">
        <f t="shared" si="436"/>
        <v>173</v>
      </c>
      <c r="Z1016">
        <f t="shared" si="437"/>
        <v>623</v>
      </c>
      <c r="AA1016" t="str">
        <f t="shared" si="438"/>
        <v/>
      </c>
      <c r="AB1016" t="str">
        <f t="shared" si="439"/>
        <v>Yes</v>
      </c>
      <c r="AC1016" t="str">
        <f t="shared" si="440"/>
        <v/>
      </c>
      <c r="AD1016">
        <f t="shared" si="441"/>
        <v>0</v>
      </c>
      <c r="AE1016" t="str">
        <f t="shared" si="442"/>
        <v/>
      </c>
      <c r="AG1016" t="str">
        <f t="shared" si="443"/>
        <v/>
      </c>
      <c r="AH1016" t="str">
        <f t="shared" si="444"/>
        <v/>
      </c>
      <c r="AI1016" t="str">
        <f t="shared" si="445"/>
        <v/>
      </c>
      <c r="AJ1016" t="str">
        <f t="shared" si="446"/>
        <v/>
      </c>
      <c r="AK1016" t="str">
        <f t="shared" si="447"/>
        <v/>
      </c>
      <c r="AL1016" t="str">
        <f>IF($A1016="","",INDEX(games!$J:$J,ROW())&amp;"")</f>
        <v/>
      </c>
    </row>
    <row r="1017" spans="1:38" x14ac:dyDescent="0.25">
      <c r="A1017" t="str">
        <f>IF(TRIM(INDEX(games!$A:$A,ROW()))="","",TRIM(INDEX(games!$A:$A,ROW())))</f>
        <v/>
      </c>
      <c r="B1017" t="str">
        <f>IF(OR($A1017="",INDEX(games!$B:$B,ROW())=""),"",INDEX(games!$B:$B,ROW()))</f>
        <v/>
      </c>
      <c r="C1017" t="str">
        <f>IF(OR($A1017="",INDEX(games!$C:$C,ROW())=""),"",INDEX(games!$C:$C,ROW()))</f>
        <v/>
      </c>
      <c r="D1017" t="str">
        <f t="shared" si="420"/>
        <v/>
      </c>
      <c r="E1017" t="str">
        <f t="shared" si="421"/>
        <v/>
      </c>
      <c r="F1017" t="str">
        <f t="shared" si="422"/>
        <v/>
      </c>
      <c r="G1017" t="e">
        <f t="shared" si="423"/>
        <v>#N/A</v>
      </c>
      <c r="H1017" t="e">
        <f t="shared" si="424"/>
        <v>#N/A</v>
      </c>
      <c r="I1017" t="e">
        <f t="shared" si="425"/>
        <v>#N/A</v>
      </c>
      <c r="J1017" t="e">
        <f t="shared" si="426"/>
        <v>#N/A</v>
      </c>
      <c r="K1017" t="e">
        <f t="shared" si="427"/>
        <v>#N/A</v>
      </c>
      <c r="L1017" t="e">
        <f t="shared" si="428"/>
        <v>#N/A</v>
      </c>
      <c r="M1017" t="e">
        <f t="shared" si="429"/>
        <v>#N/A</v>
      </c>
      <c r="N1017" t="e">
        <f t="shared" si="430"/>
        <v>#N/A</v>
      </c>
      <c r="O1017" t="str">
        <f t="shared" si="431"/>
        <v/>
      </c>
      <c r="P1017" t="str">
        <f>IF(OR($A1017="",INDEX(games!$H:$H,ROW())=""),"",INDEX(games!$H:$H,ROW()))</f>
        <v/>
      </c>
      <c r="Q1017" t="str">
        <f t="shared" si="432"/>
        <v/>
      </c>
      <c r="T1017">
        <f t="shared" si="433"/>
        <v>2014</v>
      </c>
      <c r="U1017">
        <f t="shared" si="434"/>
        <v>2024</v>
      </c>
      <c r="V1017">
        <f t="shared" si="435"/>
        <v>10</v>
      </c>
      <c r="W1017" t="str">
        <f>IF(TRIM(INDEX(connections!$A:$A,ROW()))="","",TRIM(INDEX(connections!$A:$A,ROW())))</f>
        <v>Auro: A Monster-Bumping Adventure</v>
      </c>
      <c r="X1017" t="str">
        <f>IF($W1017="","",TRIM(INDEX(connections!$B:$B,ROW())))</f>
        <v>Rack and Slay</v>
      </c>
      <c r="Y1017">
        <f t="shared" si="436"/>
        <v>49</v>
      </c>
      <c r="Z1017">
        <f t="shared" si="437"/>
        <v>624</v>
      </c>
      <c r="AA1017" t="str">
        <f t="shared" si="438"/>
        <v/>
      </c>
      <c r="AB1017" t="str">
        <f t="shared" si="439"/>
        <v>Yes</v>
      </c>
      <c r="AC1017" t="str">
        <f t="shared" si="440"/>
        <v/>
      </c>
      <c r="AD1017">
        <f t="shared" si="441"/>
        <v>0</v>
      </c>
      <c r="AE1017" t="str">
        <f t="shared" si="442"/>
        <v/>
      </c>
      <c r="AG1017" t="str">
        <f t="shared" si="443"/>
        <v/>
      </c>
      <c r="AH1017" t="str">
        <f t="shared" si="444"/>
        <v/>
      </c>
      <c r="AI1017" t="str">
        <f t="shared" si="445"/>
        <v/>
      </c>
      <c r="AJ1017" t="str">
        <f t="shared" si="446"/>
        <v/>
      </c>
      <c r="AK1017" t="str">
        <f t="shared" si="447"/>
        <v/>
      </c>
      <c r="AL1017" t="str">
        <f>IF($A1017="","",INDEX(games!$J:$J,ROW())&amp;"")</f>
        <v/>
      </c>
    </row>
    <row r="1018" spans="1:38" x14ac:dyDescent="0.25">
      <c r="A1018" t="str">
        <f>IF(TRIM(INDEX(games!$A:$A,ROW()))="","",TRIM(INDEX(games!$A:$A,ROW())))</f>
        <v/>
      </c>
      <c r="B1018" t="str">
        <f>IF(OR($A1018="",INDEX(games!$B:$B,ROW())=""),"",INDEX(games!$B:$B,ROW()))</f>
        <v/>
      </c>
      <c r="C1018" t="str">
        <f>IF(OR($A1018="",INDEX(games!$C:$C,ROW())=""),"",INDEX(games!$C:$C,ROW()))</f>
        <v/>
      </c>
      <c r="D1018" t="str">
        <f t="shared" si="420"/>
        <v/>
      </c>
      <c r="E1018" t="str">
        <f t="shared" si="421"/>
        <v/>
      </c>
      <c r="F1018" t="str">
        <f t="shared" si="422"/>
        <v/>
      </c>
      <c r="G1018" t="e">
        <f t="shared" si="423"/>
        <v>#N/A</v>
      </c>
      <c r="H1018" t="e">
        <f t="shared" si="424"/>
        <v>#N/A</v>
      </c>
      <c r="I1018" t="e">
        <f t="shared" si="425"/>
        <v>#N/A</v>
      </c>
      <c r="J1018" t="e">
        <f t="shared" si="426"/>
        <v>#N/A</v>
      </c>
      <c r="K1018" t="e">
        <f t="shared" si="427"/>
        <v>#N/A</v>
      </c>
      <c r="L1018" t="e">
        <f t="shared" si="428"/>
        <v>#N/A</v>
      </c>
      <c r="M1018" t="e">
        <f t="shared" si="429"/>
        <v>#N/A</v>
      </c>
      <c r="N1018" t="e">
        <f t="shared" si="430"/>
        <v>#N/A</v>
      </c>
      <c r="O1018" t="str">
        <f t="shared" si="431"/>
        <v/>
      </c>
      <c r="P1018" t="str">
        <f>IF(OR($A1018="",INDEX(games!$H:$H,ROW())=""),"",INDEX(games!$H:$H,ROW()))</f>
        <v/>
      </c>
      <c r="Q1018" t="str">
        <f t="shared" si="432"/>
        <v/>
      </c>
      <c r="T1018">
        <f t="shared" si="433"/>
        <v>2022</v>
      </c>
      <c r="U1018">
        <f t="shared" si="434"/>
        <v>2024</v>
      </c>
      <c r="V1018">
        <f t="shared" si="435"/>
        <v>2</v>
      </c>
      <c r="W1018" t="str">
        <f>IF(TRIM(INDEX(connections!$A:$A,ROW()))="","",TRIM(INDEX(connections!$A:$A,ROW())))</f>
        <v>Brotato</v>
      </c>
      <c r="X1018" t="str">
        <f>IF($W1018="","",TRIM(INDEX(connections!$B:$B,ROW())))</f>
        <v>Rack and Slay</v>
      </c>
      <c r="Y1018">
        <f t="shared" si="436"/>
        <v>101</v>
      </c>
      <c r="Z1018">
        <f t="shared" si="437"/>
        <v>624</v>
      </c>
      <c r="AA1018" t="str">
        <f t="shared" si="438"/>
        <v>Yes</v>
      </c>
      <c r="AB1018" t="str">
        <f t="shared" si="439"/>
        <v>Yes</v>
      </c>
      <c r="AC1018">
        <f t="shared" si="440"/>
        <v>1</v>
      </c>
      <c r="AD1018">
        <f t="shared" si="441"/>
        <v>1</v>
      </c>
      <c r="AE1018" t="str">
        <f t="shared" si="442"/>
        <v/>
      </c>
      <c r="AG1018" t="str">
        <f t="shared" si="443"/>
        <v/>
      </c>
      <c r="AH1018" t="str">
        <f t="shared" si="444"/>
        <v/>
      </c>
      <c r="AI1018" t="str">
        <f t="shared" si="445"/>
        <v/>
      </c>
      <c r="AJ1018" t="str">
        <f t="shared" si="446"/>
        <v/>
      </c>
      <c r="AK1018" t="str">
        <f t="shared" si="447"/>
        <v/>
      </c>
      <c r="AL1018" t="str">
        <f>IF($A1018="","",INDEX(games!$J:$J,ROW())&amp;"")</f>
        <v/>
      </c>
    </row>
    <row r="1019" spans="1:38" x14ac:dyDescent="0.25">
      <c r="A1019" t="str">
        <f>IF(TRIM(INDEX(games!$A:$A,ROW()))="","",TRIM(INDEX(games!$A:$A,ROW())))</f>
        <v/>
      </c>
      <c r="B1019" t="str">
        <f>IF(OR($A1019="",INDEX(games!$B:$B,ROW())=""),"",INDEX(games!$B:$B,ROW()))</f>
        <v/>
      </c>
      <c r="C1019" t="str">
        <f>IF(OR($A1019="",INDEX(games!$C:$C,ROW())=""),"",INDEX(games!$C:$C,ROW()))</f>
        <v/>
      </c>
      <c r="D1019" t="str">
        <f t="shared" si="420"/>
        <v/>
      </c>
      <c r="E1019" t="str">
        <f t="shared" si="421"/>
        <v/>
      </c>
      <c r="F1019" t="str">
        <f t="shared" si="422"/>
        <v/>
      </c>
      <c r="G1019" t="e">
        <f t="shared" si="423"/>
        <v>#N/A</v>
      </c>
      <c r="H1019" t="e">
        <f t="shared" si="424"/>
        <v>#N/A</v>
      </c>
      <c r="I1019" t="e">
        <f t="shared" si="425"/>
        <v>#N/A</v>
      </c>
      <c r="J1019" t="e">
        <f t="shared" si="426"/>
        <v>#N/A</v>
      </c>
      <c r="K1019" t="e">
        <f t="shared" si="427"/>
        <v>#N/A</v>
      </c>
      <c r="L1019" t="e">
        <f t="shared" si="428"/>
        <v>#N/A</v>
      </c>
      <c r="M1019" t="e">
        <f t="shared" si="429"/>
        <v>#N/A</v>
      </c>
      <c r="N1019" t="e">
        <f t="shared" si="430"/>
        <v>#N/A</v>
      </c>
      <c r="O1019" t="str">
        <f t="shared" si="431"/>
        <v/>
      </c>
      <c r="P1019" t="str">
        <f>IF(OR($A1019="",INDEX(games!$H:$H,ROW())=""),"",INDEX(games!$H:$H,ROW()))</f>
        <v/>
      </c>
      <c r="Q1019" t="str">
        <f t="shared" si="432"/>
        <v/>
      </c>
      <c r="T1019">
        <f t="shared" si="433"/>
        <v>1987</v>
      </c>
      <c r="U1019">
        <f t="shared" si="434"/>
        <v>1992</v>
      </c>
      <c r="V1019">
        <f t="shared" si="435"/>
        <v>5</v>
      </c>
      <c r="W1019" t="str">
        <f>IF(TRIM(INDEX(connections!$A:$A,ROW()))="","",TRIM(INDEX(connections!$A:$A,ROW())))</f>
        <v>NetHack</v>
      </c>
      <c r="X1019" t="str">
        <f>IF($W1019="","",TRIM(INDEX(connections!$B:$B,ROW())))</f>
        <v>Ragnarok</v>
      </c>
      <c r="Y1019">
        <f t="shared" si="436"/>
        <v>532</v>
      </c>
      <c r="Z1019">
        <f t="shared" si="437"/>
        <v>625</v>
      </c>
      <c r="AA1019" t="str">
        <f t="shared" si="438"/>
        <v>Yes</v>
      </c>
      <c r="AB1019" t="str">
        <f t="shared" si="439"/>
        <v>Yes</v>
      </c>
      <c r="AC1019">
        <f t="shared" si="440"/>
        <v>1</v>
      </c>
      <c r="AD1019">
        <f t="shared" si="441"/>
        <v>0</v>
      </c>
      <c r="AE1019" t="str">
        <f t="shared" si="442"/>
        <v/>
      </c>
      <c r="AG1019" t="str">
        <f t="shared" si="443"/>
        <v/>
      </c>
      <c r="AH1019" t="str">
        <f t="shared" si="444"/>
        <v/>
      </c>
      <c r="AI1019" t="str">
        <f t="shared" si="445"/>
        <v/>
      </c>
      <c r="AJ1019" t="str">
        <f t="shared" si="446"/>
        <v/>
      </c>
      <c r="AK1019" t="str">
        <f t="shared" si="447"/>
        <v/>
      </c>
      <c r="AL1019" t="str">
        <f>IF($A1019="","",INDEX(games!$J:$J,ROW())&amp;"")</f>
        <v/>
      </c>
    </row>
    <row r="1020" spans="1:38" x14ac:dyDescent="0.25">
      <c r="A1020" t="str">
        <f>IF(TRIM(INDEX(games!$A:$A,ROW()))="","",TRIM(INDEX(games!$A:$A,ROW())))</f>
        <v/>
      </c>
      <c r="B1020" t="str">
        <f>IF(OR($A1020="",INDEX(games!$B:$B,ROW())=""),"",INDEX(games!$B:$B,ROW()))</f>
        <v/>
      </c>
      <c r="C1020" t="str">
        <f>IF(OR($A1020="",INDEX(games!$C:$C,ROW())=""),"",INDEX(games!$C:$C,ROW()))</f>
        <v/>
      </c>
      <c r="D1020" t="str">
        <f t="shared" si="420"/>
        <v/>
      </c>
      <c r="E1020" t="str">
        <f t="shared" si="421"/>
        <v/>
      </c>
      <c r="F1020" t="str">
        <f t="shared" si="422"/>
        <v/>
      </c>
      <c r="G1020" t="e">
        <f t="shared" si="423"/>
        <v>#N/A</v>
      </c>
      <c r="H1020" t="e">
        <f t="shared" si="424"/>
        <v>#N/A</v>
      </c>
      <c r="I1020" t="e">
        <f t="shared" si="425"/>
        <v>#N/A</v>
      </c>
      <c r="J1020" t="e">
        <f t="shared" si="426"/>
        <v>#N/A</v>
      </c>
      <c r="K1020" t="e">
        <f t="shared" si="427"/>
        <v>#N/A</v>
      </c>
      <c r="L1020" t="e">
        <f t="shared" si="428"/>
        <v>#N/A</v>
      </c>
      <c r="M1020" t="e">
        <f t="shared" si="429"/>
        <v>#N/A</v>
      </c>
      <c r="N1020" t="e">
        <f t="shared" si="430"/>
        <v>#N/A</v>
      </c>
      <c r="O1020" t="str">
        <f t="shared" si="431"/>
        <v/>
      </c>
      <c r="P1020" t="str">
        <f>IF(OR($A1020="",INDEX(games!$H:$H,ROW())=""),"",INDEX(games!$H:$H,ROW()))</f>
        <v/>
      </c>
      <c r="Q1020" t="str">
        <f t="shared" si="432"/>
        <v/>
      </c>
      <c r="T1020">
        <f t="shared" si="433"/>
        <v>1980</v>
      </c>
      <c r="U1020">
        <f t="shared" si="434"/>
        <v>1992</v>
      </c>
      <c r="V1020">
        <f t="shared" si="435"/>
        <v>12</v>
      </c>
      <c r="W1020" t="str">
        <f>IF(TRIM(INDEX(connections!$A:$A,ROW()))="","",TRIM(INDEX(connections!$A:$A,ROW())))</f>
        <v>Rogue</v>
      </c>
      <c r="X1020" t="str">
        <f>IF($W1020="","",TRIM(INDEX(connections!$B:$B,ROW())))</f>
        <v>Ragnarok</v>
      </c>
      <c r="Y1020">
        <f t="shared" si="436"/>
        <v>659</v>
      </c>
      <c r="Z1020">
        <f t="shared" si="437"/>
        <v>625</v>
      </c>
      <c r="AA1020" t="str">
        <f t="shared" si="438"/>
        <v>Yes</v>
      </c>
      <c r="AB1020" t="str">
        <f t="shared" si="439"/>
        <v>Yes</v>
      </c>
      <c r="AC1020">
        <f t="shared" si="440"/>
        <v>1</v>
      </c>
      <c r="AD1020">
        <f t="shared" si="441"/>
        <v>0</v>
      </c>
      <c r="AE1020" t="str">
        <f t="shared" si="442"/>
        <v/>
      </c>
      <c r="AG1020" t="str">
        <f t="shared" si="443"/>
        <v/>
      </c>
      <c r="AH1020" t="str">
        <f t="shared" si="444"/>
        <v/>
      </c>
      <c r="AI1020" t="str">
        <f t="shared" si="445"/>
        <v/>
      </c>
      <c r="AJ1020" t="str">
        <f t="shared" si="446"/>
        <v/>
      </c>
      <c r="AK1020" t="str">
        <f t="shared" si="447"/>
        <v/>
      </c>
      <c r="AL1020" t="str">
        <f>IF($A1020="","",INDEX(games!$J:$J,ROW())&amp;"")</f>
        <v/>
      </c>
    </row>
    <row r="1021" spans="1:38" x14ac:dyDescent="0.25">
      <c r="A1021" t="str">
        <f>IF(TRIM(INDEX(games!$A:$A,ROW()))="","",TRIM(INDEX(games!$A:$A,ROW())))</f>
        <v/>
      </c>
      <c r="B1021" t="str">
        <f>IF(OR($A1021="",INDEX(games!$B:$B,ROW())=""),"",INDEX(games!$B:$B,ROW()))</f>
        <v/>
      </c>
      <c r="C1021" t="str">
        <f>IF(OR($A1021="",INDEX(games!$C:$C,ROW())=""),"",INDEX(games!$C:$C,ROW()))</f>
        <v/>
      </c>
      <c r="D1021" t="str">
        <f t="shared" si="420"/>
        <v/>
      </c>
      <c r="E1021" t="str">
        <f t="shared" si="421"/>
        <v/>
      </c>
      <c r="F1021" t="str">
        <f t="shared" si="422"/>
        <v/>
      </c>
      <c r="G1021" t="e">
        <f t="shared" si="423"/>
        <v>#N/A</v>
      </c>
      <c r="H1021" t="e">
        <f t="shared" si="424"/>
        <v>#N/A</v>
      </c>
      <c r="I1021" t="e">
        <f t="shared" si="425"/>
        <v>#N/A</v>
      </c>
      <c r="J1021" t="e">
        <f t="shared" si="426"/>
        <v>#N/A</v>
      </c>
      <c r="K1021" t="e">
        <f t="shared" si="427"/>
        <v>#N/A</v>
      </c>
      <c r="L1021" t="e">
        <f t="shared" si="428"/>
        <v>#N/A</v>
      </c>
      <c r="M1021" t="e">
        <f t="shared" si="429"/>
        <v>#N/A</v>
      </c>
      <c r="N1021" t="e">
        <f t="shared" si="430"/>
        <v>#N/A</v>
      </c>
      <c r="O1021" t="str">
        <f t="shared" si="431"/>
        <v/>
      </c>
      <c r="P1021" t="str">
        <f>IF(OR($A1021="",INDEX(games!$H:$H,ROW())=""),"",INDEX(games!$H:$H,ROW()))</f>
        <v/>
      </c>
      <c r="Q1021" t="str">
        <f t="shared" si="432"/>
        <v/>
      </c>
      <c r="T1021">
        <f t="shared" si="433"/>
        <v>2016</v>
      </c>
      <c r="U1021">
        <f t="shared" si="434"/>
        <v>2024</v>
      </c>
      <c r="V1021">
        <f t="shared" si="435"/>
        <v>8</v>
      </c>
      <c r="W1021" t="str">
        <f>IF(TRIM(INDEX(connections!$A:$A,ROW()))="","",TRIM(INDEX(connections!$A:$A,ROW())))</f>
        <v>Enter the Gungeon</v>
      </c>
      <c r="X1021" t="str">
        <f>IF($W1021="","",TRIM(INDEX(connections!$B:$B,ROW())))</f>
        <v>RAM: Random Access Mayhem</v>
      </c>
      <c r="Y1021">
        <f t="shared" si="436"/>
        <v>282</v>
      </c>
      <c r="Z1021">
        <f t="shared" si="437"/>
        <v>626</v>
      </c>
      <c r="AA1021" t="str">
        <f t="shared" si="438"/>
        <v>Yes</v>
      </c>
      <c r="AB1021" t="str">
        <f t="shared" si="439"/>
        <v/>
      </c>
      <c r="AC1021" t="str">
        <f t="shared" si="440"/>
        <v/>
      </c>
      <c r="AD1021">
        <f t="shared" si="441"/>
        <v>0</v>
      </c>
      <c r="AE1021" t="str">
        <f t="shared" si="442"/>
        <v/>
      </c>
      <c r="AG1021" t="str">
        <f t="shared" si="443"/>
        <v/>
      </c>
      <c r="AH1021" t="str">
        <f t="shared" si="444"/>
        <v/>
      </c>
      <c r="AI1021" t="str">
        <f t="shared" si="445"/>
        <v/>
      </c>
      <c r="AJ1021" t="str">
        <f t="shared" si="446"/>
        <v/>
      </c>
      <c r="AK1021" t="str">
        <f t="shared" si="447"/>
        <v/>
      </c>
      <c r="AL1021" t="str">
        <f>IF($A1021="","",INDEX(games!$J:$J,ROW())&amp;"")</f>
        <v/>
      </c>
    </row>
    <row r="1022" spans="1:38" x14ac:dyDescent="0.25">
      <c r="A1022" t="str">
        <f>IF(TRIM(INDEX(games!$A:$A,ROW()))="","",TRIM(INDEX(games!$A:$A,ROW())))</f>
        <v/>
      </c>
      <c r="B1022" t="str">
        <f>IF(OR($A1022="",INDEX(games!$B:$B,ROW())=""),"",INDEX(games!$B:$B,ROW()))</f>
        <v/>
      </c>
      <c r="C1022" t="str">
        <f>IF(OR($A1022="",INDEX(games!$C:$C,ROW())=""),"",INDEX(games!$C:$C,ROW()))</f>
        <v/>
      </c>
      <c r="D1022" t="str">
        <f t="shared" si="420"/>
        <v/>
      </c>
      <c r="E1022" t="str">
        <f t="shared" si="421"/>
        <v/>
      </c>
      <c r="F1022" t="str">
        <f t="shared" si="422"/>
        <v/>
      </c>
      <c r="G1022" t="e">
        <f t="shared" si="423"/>
        <v>#N/A</v>
      </c>
      <c r="H1022" t="e">
        <f t="shared" si="424"/>
        <v>#N/A</v>
      </c>
      <c r="I1022" t="e">
        <f t="shared" si="425"/>
        <v>#N/A</v>
      </c>
      <c r="J1022" t="e">
        <f t="shared" si="426"/>
        <v>#N/A</v>
      </c>
      <c r="K1022" t="e">
        <f t="shared" si="427"/>
        <v>#N/A</v>
      </c>
      <c r="L1022" t="e">
        <f t="shared" si="428"/>
        <v>#N/A</v>
      </c>
      <c r="M1022" t="e">
        <f t="shared" si="429"/>
        <v>#N/A</v>
      </c>
      <c r="N1022" t="e">
        <f t="shared" si="430"/>
        <v>#N/A</v>
      </c>
      <c r="O1022" t="str">
        <f t="shared" si="431"/>
        <v/>
      </c>
      <c r="P1022" t="str">
        <f>IF(OR($A1022="",INDEX(games!$H:$H,ROW())=""),"",INDEX(games!$H:$H,ROW()))</f>
        <v/>
      </c>
      <c r="Q1022" t="str">
        <f t="shared" si="432"/>
        <v/>
      </c>
      <c r="T1022">
        <f t="shared" si="433"/>
        <v>2015</v>
      </c>
      <c r="U1022">
        <f t="shared" si="434"/>
        <v>2024</v>
      </c>
      <c r="V1022">
        <f t="shared" si="435"/>
        <v>9</v>
      </c>
      <c r="W1022" t="str">
        <f>IF(TRIM(INDEX(connections!$A:$A,ROW()))="","",TRIM(INDEX(connections!$A:$A,ROW())))</f>
        <v>Nuclear Throne</v>
      </c>
      <c r="X1022" t="str">
        <f>IF($W1022="","",TRIM(INDEX(connections!$B:$B,ROW())))</f>
        <v>RAM: Random Access Mayhem</v>
      </c>
      <c r="Y1022">
        <f t="shared" si="436"/>
        <v>549</v>
      </c>
      <c r="Z1022">
        <f t="shared" si="437"/>
        <v>626</v>
      </c>
      <c r="AA1022" t="str">
        <f t="shared" si="438"/>
        <v>Yes</v>
      </c>
      <c r="AB1022" t="str">
        <f t="shared" si="439"/>
        <v/>
      </c>
      <c r="AC1022" t="str">
        <f t="shared" si="440"/>
        <v/>
      </c>
      <c r="AD1022">
        <f t="shared" si="441"/>
        <v>0</v>
      </c>
      <c r="AE1022" t="str">
        <f t="shared" si="442"/>
        <v/>
      </c>
      <c r="AG1022" t="str">
        <f t="shared" si="443"/>
        <v/>
      </c>
      <c r="AH1022" t="str">
        <f t="shared" si="444"/>
        <v/>
      </c>
      <c r="AI1022" t="str">
        <f t="shared" si="445"/>
        <v/>
      </c>
      <c r="AJ1022" t="str">
        <f t="shared" si="446"/>
        <v/>
      </c>
      <c r="AK1022" t="str">
        <f t="shared" si="447"/>
        <v/>
      </c>
      <c r="AL1022" t="str">
        <f>IF($A1022="","",INDEX(games!$J:$J,ROW())&amp;"")</f>
        <v/>
      </c>
    </row>
    <row r="1023" spans="1:38" x14ac:dyDescent="0.25">
      <c r="A1023" t="str">
        <f>IF(TRIM(INDEX(games!$A:$A,ROW()))="","",TRIM(INDEX(games!$A:$A,ROW())))</f>
        <v/>
      </c>
      <c r="B1023" t="str">
        <f>IF(OR($A1023="",INDEX(games!$B:$B,ROW())=""),"",INDEX(games!$B:$B,ROW()))</f>
        <v/>
      </c>
      <c r="C1023" t="str">
        <f>IF(OR($A1023="",INDEX(games!$C:$C,ROW())=""),"",INDEX(games!$C:$C,ROW()))</f>
        <v/>
      </c>
      <c r="D1023" t="str">
        <f t="shared" si="420"/>
        <v/>
      </c>
      <c r="E1023" t="str">
        <f t="shared" si="421"/>
        <v/>
      </c>
      <c r="F1023" t="str">
        <f t="shared" si="422"/>
        <v/>
      </c>
      <c r="G1023" t="e">
        <f t="shared" si="423"/>
        <v>#N/A</v>
      </c>
      <c r="H1023" t="e">
        <f t="shared" si="424"/>
        <v>#N/A</v>
      </c>
      <c r="I1023" t="e">
        <f t="shared" si="425"/>
        <v>#N/A</v>
      </c>
      <c r="J1023" t="e">
        <f t="shared" si="426"/>
        <v>#N/A</v>
      </c>
      <c r="K1023" t="e">
        <f t="shared" si="427"/>
        <v>#N/A</v>
      </c>
      <c r="L1023" t="e">
        <f t="shared" si="428"/>
        <v>#N/A</v>
      </c>
      <c r="M1023" t="e">
        <f t="shared" si="429"/>
        <v>#N/A</v>
      </c>
      <c r="N1023" t="e">
        <f t="shared" si="430"/>
        <v>#N/A</v>
      </c>
      <c r="O1023" t="str">
        <f t="shared" si="431"/>
        <v/>
      </c>
      <c r="P1023" t="str">
        <f>IF(OR($A1023="",INDEX(games!$H:$H,ROW())=""),"",INDEX(games!$H:$H,ROW()))</f>
        <v/>
      </c>
      <c r="Q1023" t="str">
        <f t="shared" si="432"/>
        <v/>
      </c>
      <c r="T1023">
        <f t="shared" si="433"/>
        <v>2011</v>
      </c>
      <c r="U1023">
        <f t="shared" si="434"/>
        <v>2015</v>
      </c>
      <c r="V1023">
        <f t="shared" si="435"/>
        <v>4</v>
      </c>
      <c r="W1023" t="str">
        <f>IF(TRIM(INDEX(connections!$A:$A,ROW()))="","",TRIM(INDEX(connections!$A:$A,ROW())))</f>
        <v>The Binding of Isaac</v>
      </c>
      <c r="X1023" t="str">
        <f>IF($W1023="","",TRIM(INDEX(connections!$B:$B,ROW())))</f>
        <v>Rampage Knights</v>
      </c>
      <c r="Y1023">
        <f t="shared" si="436"/>
        <v>824</v>
      </c>
      <c r="Z1023">
        <f t="shared" si="437"/>
        <v>627</v>
      </c>
      <c r="AA1023" t="str">
        <f t="shared" si="438"/>
        <v>Yes</v>
      </c>
      <c r="AB1023" t="str">
        <f t="shared" si="439"/>
        <v/>
      </c>
      <c r="AC1023" t="str">
        <f t="shared" si="440"/>
        <v/>
      </c>
      <c r="AD1023">
        <f t="shared" si="441"/>
        <v>0</v>
      </c>
      <c r="AE1023" t="str">
        <f t="shared" si="442"/>
        <v/>
      </c>
      <c r="AG1023" t="str">
        <f t="shared" si="443"/>
        <v/>
      </c>
      <c r="AH1023" t="str">
        <f t="shared" si="444"/>
        <v/>
      </c>
      <c r="AI1023" t="str">
        <f t="shared" si="445"/>
        <v/>
      </c>
      <c r="AJ1023" t="str">
        <f t="shared" si="446"/>
        <v/>
      </c>
      <c r="AK1023" t="str">
        <f t="shared" si="447"/>
        <v/>
      </c>
      <c r="AL1023" t="str">
        <f>IF($A1023="","",INDEX(games!$J:$J,ROW())&amp;"")</f>
        <v/>
      </c>
    </row>
    <row r="1024" spans="1:38" x14ac:dyDescent="0.25">
      <c r="A1024" t="str">
        <f>IF(TRIM(INDEX(games!$A:$A,ROW()))="","",TRIM(INDEX(games!$A:$A,ROW())))</f>
        <v/>
      </c>
      <c r="B1024" t="str">
        <f>IF(OR($A1024="",INDEX(games!$B:$B,ROW())=""),"",INDEX(games!$B:$B,ROW()))</f>
        <v/>
      </c>
      <c r="C1024" t="str">
        <f>IF(OR($A1024="",INDEX(games!$C:$C,ROW())=""),"",INDEX(games!$C:$C,ROW()))</f>
        <v/>
      </c>
      <c r="D1024" t="str">
        <f t="shared" si="420"/>
        <v/>
      </c>
      <c r="E1024" t="str">
        <f t="shared" si="421"/>
        <v/>
      </c>
      <c r="F1024" t="str">
        <f t="shared" si="422"/>
        <v/>
      </c>
      <c r="G1024" t="e">
        <f t="shared" si="423"/>
        <v>#N/A</v>
      </c>
      <c r="H1024" t="e">
        <f t="shared" si="424"/>
        <v>#N/A</v>
      </c>
      <c r="I1024" t="e">
        <f t="shared" si="425"/>
        <v>#N/A</v>
      </c>
      <c r="J1024" t="e">
        <f t="shared" si="426"/>
        <v>#N/A</v>
      </c>
      <c r="K1024" t="e">
        <f t="shared" si="427"/>
        <v>#N/A</v>
      </c>
      <c r="L1024" t="e">
        <f t="shared" si="428"/>
        <v>#N/A</v>
      </c>
      <c r="M1024" t="e">
        <f t="shared" si="429"/>
        <v>#N/A</v>
      </c>
      <c r="N1024" t="e">
        <f t="shared" si="430"/>
        <v>#N/A</v>
      </c>
      <c r="O1024" t="str">
        <f t="shared" si="431"/>
        <v/>
      </c>
      <c r="P1024" t="str">
        <f>IF(OR($A1024="",INDEX(games!$H:$H,ROW())=""),"",INDEX(games!$H:$H,ROW()))</f>
        <v/>
      </c>
      <c r="Q1024" t="str">
        <f t="shared" si="432"/>
        <v/>
      </c>
      <c r="T1024">
        <f t="shared" si="433"/>
        <v>2012</v>
      </c>
      <c r="U1024">
        <f t="shared" si="434"/>
        <v>2026</v>
      </c>
      <c r="V1024">
        <f t="shared" si="435"/>
        <v>14</v>
      </c>
      <c r="W1024" t="str">
        <f>IF(TRIM(INDEX(connections!$A:$A,ROW()))="","",TRIM(INDEX(connections!$A:$A,ROW())))</f>
        <v>Delver</v>
      </c>
      <c r="X1024" t="str">
        <f>IF($W1024="","",TRIM(INDEX(connections!$B:$B,ROW())))</f>
        <v>Rangedrifter</v>
      </c>
      <c r="Y1024">
        <f t="shared" si="436"/>
        <v>205</v>
      </c>
      <c r="Z1024">
        <f t="shared" si="437"/>
        <v>628</v>
      </c>
      <c r="AA1024" t="str">
        <f t="shared" si="438"/>
        <v/>
      </c>
      <c r="AB1024" t="str">
        <f t="shared" si="439"/>
        <v/>
      </c>
      <c r="AC1024" t="str">
        <f t="shared" si="440"/>
        <v/>
      </c>
      <c r="AD1024">
        <f t="shared" si="441"/>
        <v>1</v>
      </c>
      <c r="AE1024" t="str">
        <f t="shared" si="442"/>
        <v/>
      </c>
      <c r="AG1024" t="str">
        <f t="shared" si="443"/>
        <v/>
      </c>
      <c r="AH1024" t="str">
        <f t="shared" si="444"/>
        <v/>
      </c>
      <c r="AI1024" t="str">
        <f t="shared" si="445"/>
        <v/>
      </c>
      <c r="AJ1024" t="str">
        <f t="shared" si="446"/>
        <v/>
      </c>
      <c r="AK1024" t="str">
        <f t="shared" si="447"/>
        <v/>
      </c>
      <c r="AL1024" t="str">
        <f>IF($A1024="","",INDEX(games!$J:$J,ROW())&amp;"")</f>
        <v/>
      </c>
    </row>
    <row r="1025" spans="1:38" x14ac:dyDescent="0.25">
      <c r="A1025" t="str">
        <f>IF(TRIM(INDEX(games!$A:$A,ROW()))="","",TRIM(INDEX(games!$A:$A,ROW())))</f>
        <v/>
      </c>
      <c r="B1025" t="str">
        <f>IF(OR($A1025="",INDEX(games!$B:$B,ROW())=""),"",INDEX(games!$B:$B,ROW()))</f>
        <v/>
      </c>
      <c r="C1025" t="str">
        <f>IF(OR($A1025="",INDEX(games!$C:$C,ROW())=""),"",INDEX(games!$C:$C,ROW()))</f>
        <v/>
      </c>
      <c r="D1025" t="str">
        <f t="shared" si="420"/>
        <v/>
      </c>
      <c r="E1025" t="str">
        <f t="shared" si="421"/>
        <v/>
      </c>
      <c r="F1025" t="str">
        <f t="shared" si="422"/>
        <v/>
      </c>
      <c r="G1025" t="e">
        <f t="shared" si="423"/>
        <v>#N/A</v>
      </c>
      <c r="H1025" t="e">
        <f t="shared" si="424"/>
        <v>#N/A</v>
      </c>
      <c r="I1025" t="e">
        <f t="shared" si="425"/>
        <v>#N/A</v>
      </c>
      <c r="J1025" t="e">
        <f t="shared" si="426"/>
        <v>#N/A</v>
      </c>
      <c r="K1025" t="e">
        <f t="shared" si="427"/>
        <v>#N/A</v>
      </c>
      <c r="L1025" t="e">
        <f t="shared" si="428"/>
        <v>#N/A</v>
      </c>
      <c r="M1025" t="e">
        <f t="shared" si="429"/>
        <v>#N/A</v>
      </c>
      <c r="N1025" t="e">
        <f t="shared" si="430"/>
        <v>#N/A</v>
      </c>
      <c r="O1025" t="str">
        <f t="shared" si="431"/>
        <v/>
      </c>
      <c r="P1025" t="str">
        <f>IF(OR($A1025="",INDEX(games!$H:$H,ROW())=""),"",INDEX(games!$H:$H,ROW()))</f>
        <v/>
      </c>
      <c r="Q1025" t="str">
        <f t="shared" si="432"/>
        <v/>
      </c>
      <c r="T1025">
        <f t="shared" si="433"/>
        <v>2016</v>
      </c>
      <c r="U1025">
        <f t="shared" si="434"/>
        <v>2019</v>
      </c>
      <c r="V1025">
        <f t="shared" si="435"/>
        <v>3</v>
      </c>
      <c r="W1025" t="str">
        <f>IF(TRIM(INDEX(connections!$A:$A,ROW()))="","",TRIM(INDEX(connections!$A:$A,ROW())))</f>
        <v>Kingdom: New Lands</v>
      </c>
      <c r="X1025" t="str">
        <f>IF($W1025="","",TRIM(INDEX(connections!$B:$B,ROW())))</f>
        <v>Ratropolis</v>
      </c>
      <c r="Y1025">
        <f t="shared" si="436"/>
        <v>427</v>
      </c>
      <c r="Z1025">
        <f t="shared" si="437"/>
        <v>630</v>
      </c>
      <c r="AA1025" t="str">
        <f t="shared" si="438"/>
        <v>Yes</v>
      </c>
      <c r="AB1025" t="str">
        <f t="shared" si="439"/>
        <v>Yes</v>
      </c>
      <c r="AC1025">
        <f t="shared" si="440"/>
        <v>1</v>
      </c>
      <c r="AD1025">
        <f t="shared" si="441"/>
        <v>1</v>
      </c>
      <c r="AE1025" t="str">
        <f t="shared" si="442"/>
        <v/>
      </c>
      <c r="AG1025" t="str">
        <f t="shared" si="443"/>
        <v/>
      </c>
      <c r="AH1025" t="str">
        <f t="shared" si="444"/>
        <v/>
      </c>
      <c r="AI1025" t="str">
        <f t="shared" si="445"/>
        <v/>
      </c>
      <c r="AJ1025" t="str">
        <f t="shared" si="446"/>
        <v/>
      </c>
      <c r="AK1025" t="str">
        <f t="shared" si="447"/>
        <v/>
      </c>
      <c r="AL1025" t="str">
        <f>IF($A1025="","",INDEX(games!$J:$J,ROW())&amp;"")</f>
        <v/>
      </c>
    </row>
    <row r="1026" spans="1:38" x14ac:dyDescent="0.25">
      <c r="A1026" t="str">
        <f>IF(TRIM(INDEX(games!$A:$A,ROW()))="","",TRIM(INDEX(games!$A:$A,ROW())))</f>
        <v/>
      </c>
      <c r="B1026" t="str">
        <f>IF(OR($A1026="",INDEX(games!$B:$B,ROW())=""),"",INDEX(games!$B:$B,ROW()))</f>
        <v/>
      </c>
      <c r="C1026" t="str">
        <f>IF(OR($A1026="",INDEX(games!$C:$C,ROW())=""),"",INDEX(games!$C:$C,ROW()))</f>
        <v/>
      </c>
      <c r="D1026" t="str">
        <f t="shared" ref="D1026:D1089" si="448">IF($A1026="","",COUNTIF($W$2:$W$2500,$A1026)+COUNTIF($X$2:$X$2500,$A1026))</f>
        <v/>
      </c>
      <c r="E1026" t="str">
        <f t="shared" ref="E1026:E1089" si="449">IF($A1026="","",IFERROR(MATCH($C1026,$R$2:$R$5,0),0))</f>
        <v/>
      </c>
      <c r="F1026" t="str">
        <f t="shared" ref="F1026:F1089" si="450">IF($A1026="","",MOD(ROW(),34))</f>
        <v/>
      </c>
      <c r="G1026" t="e">
        <f t="shared" ref="G1026:G1089" si="451">IF($A1026="",NA(),IF($C1026="Action",$B1026,NA()))</f>
        <v>#N/A</v>
      </c>
      <c r="H1026" t="e">
        <f t="shared" ref="H1026:H1089" si="452">IF($A1026="",NA(),IF($C1026="Action",1+$F1026*0.023,NA()))</f>
        <v>#N/A</v>
      </c>
      <c r="I1026" t="e">
        <f t="shared" ref="I1026:I1089" si="453">IF($A1026="",NA(),IF($C1026="Strategy",$B1026,NA()))</f>
        <v>#N/A</v>
      </c>
      <c r="J1026" t="e">
        <f t="shared" ref="J1026:J1089" si="454">IF($A1026="",NA(),IF($C1026="Strategy",2+$F1026*0.023,NA()))</f>
        <v>#N/A</v>
      </c>
      <c r="K1026" t="e">
        <f t="shared" ref="K1026:K1089" si="455">IF($A1026="",NA(),IF($C1026="Deckbuilder",$B1026,NA()))</f>
        <v>#N/A</v>
      </c>
      <c r="L1026" t="e">
        <f t="shared" ref="L1026:L1089" si="456">IF($A1026="",NA(),IF($C1026="Deckbuilder",3+$F1026*0.023,NA()))</f>
        <v>#N/A</v>
      </c>
      <c r="M1026" t="e">
        <f t="shared" ref="M1026:M1089" si="457">IF($A1026="",NA(),IF($C1026="Traditional",$B1026,NA()))</f>
        <v>#N/A</v>
      </c>
      <c r="N1026" t="e">
        <f t="shared" ref="N1026:N1089" si="458">IF($A1026="",NA(),IF($C1026="Traditional",4+$F1026*0.023,NA()))</f>
        <v>#N/A</v>
      </c>
      <c r="O1026" t="str">
        <f t="shared" ref="O1026:O1089" si="459">IF($A1026="","",$D1026+ROW()/1000000)</f>
        <v/>
      </c>
      <c r="P1026" t="str">
        <f>IF(OR($A1026="",INDEX(games!$H:$H,ROW())=""),"",INDEX(games!$H:$H,ROW()))</f>
        <v/>
      </c>
      <c r="Q1026" t="str">
        <f t="shared" ref="Q1026:Q1089" si="460">IF(OR($A1026="",$P1026&lt;&gt;"Yes"),"",$D1026+ROW()/1000000)</f>
        <v/>
      </c>
      <c r="T1026">
        <f t="shared" ref="T1026:T1089" si="461">IF($Y1026="","",INDEX($B$2:$B$1500,$Y1026))</f>
        <v>2017</v>
      </c>
      <c r="U1026">
        <f t="shared" ref="U1026:U1089" si="462">IF($Z1026="","",INDEX($B$2:$B$1500,$Z1026))</f>
        <v>2019</v>
      </c>
      <c r="V1026">
        <f t="shared" ref="V1026:V1089" si="463">IF(OR($T1026="",$U1026=""),"",$U1026-$T1026)</f>
        <v>2</v>
      </c>
      <c r="W1026" t="str">
        <f>IF(TRIM(INDEX(connections!$A:$A,ROW()))="","",TRIM(INDEX(connections!$A:$A,ROW())))</f>
        <v>Slay the Spire</v>
      </c>
      <c r="X1026" t="str">
        <f>IF($W1026="","",TRIM(INDEX(connections!$B:$B,ROW())))</f>
        <v>Ratropolis</v>
      </c>
      <c r="Y1026">
        <f t="shared" ref="Y1026:Y1089" si="464">IF($W1026="","",IFERROR(MATCH($W1026,$A$2:$A$1500,0),""))</f>
        <v>735</v>
      </c>
      <c r="Z1026">
        <f t="shared" ref="Z1026:Z1089" si="465">IF($X1026="","",IFERROR(MATCH($X1026,$A$2:$A$1500,0),""))</f>
        <v>630</v>
      </c>
      <c r="AA1026" t="str">
        <f t="shared" ref="AA1026:AA1089" si="466">IF($Y1026="","",INDEX($P$2:$P$1500,$Y1026))</f>
        <v>Yes</v>
      </c>
      <c r="AB1026" t="str">
        <f t="shared" ref="AB1026:AB1089" si="467">IF($Z1026="","",INDEX($P$2:$P$1500,$Z1026))</f>
        <v>Yes</v>
      </c>
      <c r="AC1026">
        <f t="shared" ref="AC1026:AC1089" si="468">IF(AND($AA1026="Yes",$AB1026="Yes"),1,"")</f>
        <v>1</v>
      </c>
      <c r="AD1026">
        <f t="shared" ref="AD1026:AD1089" si="469">IF(OR($Y1026="",$Z1026=""),"",IF(INDEX($C$2:$C$1500,$Y1026)=INDEX($C$2:$C$1500,$Z1026),0,1))</f>
        <v>0</v>
      </c>
      <c r="AE1026" t="str">
        <f t="shared" ref="AE1026:AE1089" si="470">IF($AC1026&lt;&gt;1,"",IF(AND(INDEX($AG$2:$AG$1500,$Y1026)=1,INDEX($AG$2:$AG$1500,$Z1026)=1),1,""))</f>
        <v/>
      </c>
      <c r="AG1026" t="str">
        <f t="shared" ref="AG1026:AG1089" si="471">IF($A1026="","",COUNTIFS($W$2:$W$2500,$A1026,$AB$2:$AB$2500,"Yes")+COUNTIFS($X$2:$X$2500,$A1026,$AA$2:$AA$2500,"Yes"))</f>
        <v/>
      </c>
      <c r="AH1026" t="str">
        <f t="shared" ref="AH1026:AH1089" si="472">IF(OR($P1026&lt;&gt;"Yes",N($AG1026)=0),"",IF(AND($AG1026=1,COUNTIFS($W$2:$W$2500,$A1026,$AE$2:$AE$2500,1)+COUNTIFS($X$2:$X$2500,$A1026,$AE$2:$AE$2500,1)&gt;0),"","Yes"))</f>
        <v/>
      </c>
      <c r="AI1026" t="str">
        <f t="shared" ref="AI1026:AI1089" si="473">IF($AH1026="Yes",$AG1026,"")</f>
        <v/>
      </c>
      <c r="AJ1026" t="str">
        <f t="shared" ref="AJ1026:AJ1089" si="474">IF($AI1026="","",$AI1026+ROW()/1000000)</f>
        <v/>
      </c>
      <c r="AK1026" t="str">
        <f t="shared" ref="AK1026:AK1089" si="475">IF(OR($A1026="",$P1026="Yes",N($AG1026)=0),"",$AG1026+ROW()/1000000)</f>
        <v/>
      </c>
      <c r="AL1026" t="str">
        <f>IF($A1026="","",INDEX(games!$J:$J,ROW())&amp;"")</f>
        <v/>
      </c>
    </row>
    <row r="1027" spans="1:38" x14ac:dyDescent="0.25">
      <c r="A1027" t="str">
        <f>IF(TRIM(INDEX(games!$A:$A,ROW()))="","",TRIM(INDEX(games!$A:$A,ROW())))</f>
        <v/>
      </c>
      <c r="B1027" t="str">
        <f>IF(OR($A1027="",INDEX(games!$B:$B,ROW())=""),"",INDEX(games!$B:$B,ROW()))</f>
        <v/>
      </c>
      <c r="C1027" t="str">
        <f>IF(OR($A1027="",INDEX(games!$C:$C,ROW())=""),"",INDEX(games!$C:$C,ROW()))</f>
        <v/>
      </c>
      <c r="D1027" t="str">
        <f t="shared" si="448"/>
        <v/>
      </c>
      <c r="E1027" t="str">
        <f t="shared" si="449"/>
        <v/>
      </c>
      <c r="F1027" t="str">
        <f t="shared" si="450"/>
        <v/>
      </c>
      <c r="G1027" t="e">
        <f t="shared" si="451"/>
        <v>#N/A</v>
      </c>
      <c r="H1027" t="e">
        <f t="shared" si="452"/>
        <v>#N/A</v>
      </c>
      <c r="I1027" t="e">
        <f t="shared" si="453"/>
        <v>#N/A</v>
      </c>
      <c r="J1027" t="e">
        <f t="shared" si="454"/>
        <v>#N/A</v>
      </c>
      <c r="K1027" t="e">
        <f t="shared" si="455"/>
        <v>#N/A</v>
      </c>
      <c r="L1027" t="e">
        <f t="shared" si="456"/>
        <v>#N/A</v>
      </c>
      <c r="M1027" t="e">
        <f t="shared" si="457"/>
        <v>#N/A</v>
      </c>
      <c r="N1027" t="e">
        <f t="shared" si="458"/>
        <v>#N/A</v>
      </c>
      <c r="O1027" t="str">
        <f t="shared" si="459"/>
        <v/>
      </c>
      <c r="P1027" t="str">
        <f>IF(OR($A1027="",INDEX(games!$H:$H,ROW())=""),"",INDEX(games!$H:$H,ROW()))</f>
        <v/>
      </c>
      <c r="Q1027" t="str">
        <f t="shared" si="460"/>
        <v/>
      </c>
      <c r="T1027">
        <f t="shared" si="461"/>
        <v>2020</v>
      </c>
      <c r="U1027">
        <f t="shared" si="462"/>
        <v>2023</v>
      </c>
      <c r="V1027">
        <f t="shared" si="463"/>
        <v>3</v>
      </c>
      <c r="W1027" t="str">
        <f>IF(TRIM(INDEX(connections!$A:$A,ROW()))="","",TRIM(INDEX(connections!$A:$A,ROW())))</f>
        <v>Curse of the Dead Gods</v>
      </c>
      <c r="X1027" t="str">
        <f>IF($W1027="","",TRIM(INDEX(connections!$B:$B,ROW())))</f>
        <v>Ravenswatch</v>
      </c>
      <c r="Y1027">
        <f t="shared" si="464"/>
        <v>177</v>
      </c>
      <c r="Z1027">
        <f t="shared" si="465"/>
        <v>631</v>
      </c>
      <c r="AA1027" t="str">
        <f t="shared" si="466"/>
        <v>Yes</v>
      </c>
      <c r="AB1027" t="str">
        <f t="shared" si="467"/>
        <v>Yes</v>
      </c>
      <c r="AC1027">
        <f t="shared" si="468"/>
        <v>1</v>
      </c>
      <c r="AD1027">
        <f t="shared" si="469"/>
        <v>0</v>
      </c>
      <c r="AE1027" t="str">
        <f t="shared" si="470"/>
        <v/>
      </c>
      <c r="AG1027" t="str">
        <f t="shared" si="471"/>
        <v/>
      </c>
      <c r="AH1027" t="str">
        <f t="shared" si="472"/>
        <v/>
      </c>
      <c r="AI1027" t="str">
        <f t="shared" si="473"/>
        <v/>
      </c>
      <c r="AJ1027" t="str">
        <f t="shared" si="474"/>
        <v/>
      </c>
      <c r="AK1027" t="str">
        <f t="shared" si="475"/>
        <v/>
      </c>
      <c r="AL1027" t="str">
        <f>IF($A1027="","",INDEX(games!$J:$J,ROW())&amp;"")</f>
        <v/>
      </c>
    </row>
    <row r="1028" spans="1:38" x14ac:dyDescent="0.25">
      <c r="A1028" t="str">
        <f>IF(TRIM(INDEX(games!$A:$A,ROW()))="","",TRIM(INDEX(games!$A:$A,ROW())))</f>
        <v/>
      </c>
      <c r="B1028" t="str">
        <f>IF(OR($A1028="",INDEX(games!$B:$B,ROW())=""),"",INDEX(games!$B:$B,ROW()))</f>
        <v/>
      </c>
      <c r="C1028" t="str">
        <f>IF(OR($A1028="",INDEX(games!$C:$C,ROW())=""),"",INDEX(games!$C:$C,ROW()))</f>
        <v/>
      </c>
      <c r="D1028" t="str">
        <f t="shared" si="448"/>
        <v/>
      </c>
      <c r="E1028" t="str">
        <f t="shared" si="449"/>
        <v/>
      </c>
      <c r="F1028" t="str">
        <f t="shared" si="450"/>
        <v/>
      </c>
      <c r="G1028" t="e">
        <f t="shared" si="451"/>
        <v>#N/A</v>
      </c>
      <c r="H1028" t="e">
        <f t="shared" si="452"/>
        <v>#N/A</v>
      </c>
      <c r="I1028" t="e">
        <f t="shared" si="453"/>
        <v>#N/A</v>
      </c>
      <c r="J1028" t="e">
        <f t="shared" si="454"/>
        <v>#N/A</v>
      </c>
      <c r="K1028" t="e">
        <f t="shared" si="455"/>
        <v>#N/A</v>
      </c>
      <c r="L1028" t="e">
        <f t="shared" si="456"/>
        <v>#N/A</v>
      </c>
      <c r="M1028" t="e">
        <f t="shared" si="457"/>
        <v>#N/A</v>
      </c>
      <c r="N1028" t="e">
        <f t="shared" si="458"/>
        <v>#N/A</v>
      </c>
      <c r="O1028" t="str">
        <f t="shared" si="459"/>
        <v/>
      </c>
      <c r="P1028" t="str">
        <f>IF(OR($A1028="",INDEX(games!$H:$H,ROW())=""),"",INDEX(games!$H:$H,ROW()))</f>
        <v/>
      </c>
      <c r="Q1028" t="str">
        <f t="shared" si="460"/>
        <v/>
      </c>
      <c r="T1028">
        <f t="shared" si="461"/>
        <v>2018</v>
      </c>
      <c r="U1028">
        <f t="shared" si="462"/>
        <v>2025</v>
      </c>
      <c r="V1028">
        <f t="shared" si="463"/>
        <v>7</v>
      </c>
      <c r="W1028" t="str">
        <f>IF(TRIM(INDEX(connections!$A:$A,ROW()))="","",TRIM(INDEX(connections!$A:$A,ROW())))</f>
        <v>Dead Cells</v>
      </c>
      <c r="X1028" t="str">
        <f>IF($W1028="","",TRIM(INDEX(connections!$B:$B,ROW())))</f>
        <v>Reality Break</v>
      </c>
      <c r="Y1028">
        <f t="shared" si="464"/>
        <v>187</v>
      </c>
      <c r="Z1028">
        <f t="shared" si="465"/>
        <v>632</v>
      </c>
      <c r="AA1028" t="str">
        <f t="shared" si="466"/>
        <v>Yes</v>
      </c>
      <c r="AB1028" t="str">
        <f t="shared" si="467"/>
        <v/>
      </c>
      <c r="AC1028" t="str">
        <f t="shared" si="468"/>
        <v/>
      </c>
      <c r="AD1028">
        <f t="shared" si="469"/>
        <v>0</v>
      </c>
      <c r="AE1028" t="str">
        <f t="shared" si="470"/>
        <v/>
      </c>
      <c r="AG1028" t="str">
        <f t="shared" si="471"/>
        <v/>
      </c>
      <c r="AH1028" t="str">
        <f t="shared" si="472"/>
        <v/>
      </c>
      <c r="AI1028" t="str">
        <f t="shared" si="473"/>
        <v/>
      </c>
      <c r="AJ1028" t="str">
        <f t="shared" si="474"/>
        <v/>
      </c>
      <c r="AK1028" t="str">
        <f t="shared" si="475"/>
        <v/>
      </c>
      <c r="AL1028" t="str">
        <f>IF($A1028="","",INDEX(games!$J:$J,ROW())&amp;"")</f>
        <v/>
      </c>
    </row>
    <row r="1029" spans="1:38" x14ac:dyDescent="0.25">
      <c r="A1029" t="str">
        <f>IF(TRIM(INDEX(games!$A:$A,ROW()))="","",TRIM(INDEX(games!$A:$A,ROW())))</f>
        <v/>
      </c>
      <c r="B1029" t="str">
        <f>IF(OR($A1029="",INDEX(games!$B:$B,ROW())=""),"",INDEX(games!$B:$B,ROW()))</f>
        <v/>
      </c>
      <c r="C1029" t="str">
        <f>IF(OR($A1029="",INDEX(games!$C:$C,ROW())=""),"",INDEX(games!$C:$C,ROW()))</f>
        <v/>
      </c>
      <c r="D1029" t="str">
        <f t="shared" si="448"/>
        <v/>
      </c>
      <c r="E1029" t="str">
        <f t="shared" si="449"/>
        <v/>
      </c>
      <c r="F1029" t="str">
        <f t="shared" si="450"/>
        <v/>
      </c>
      <c r="G1029" t="e">
        <f t="shared" si="451"/>
        <v>#N/A</v>
      </c>
      <c r="H1029" t="e">
        <f t="shared" si="452"/>
        <v>#N/A</v>
      </c>
      <c r="I1029" t="e">
        <f t="shared" si="453"/>
        <v>#N/A</v>
      </c>
      <c r="J1029" t="e">
        <f t="shared" si="454"/>
        <v>#N/A</v>
      </c>
      <c r="K1029" t="e">
        <f t="shared" si="455"/>
        <v>#N/A</v>
      </c>
      <c r="L1029" t="e">
        <f t="shared" si="456"/>
        <v>#N/A</v>
      </c>
      <c r="M1029" t="e">
        <f t="shared" si="457"/>
        <v>#N/A</v>
      </c>
      <c r="N1029" t="e">
        <f t="shared" si="458"/>
        <v>#N/A</v>
      </c>
      <c r="O1029" t="str">
        <f t="shared" si="459"/>
        <v/>
      </c>
      <c r="P1029" t="str">
        <f>IF(OR($A1029="",INDEX(games!$H:$H,ROW())=""),"",INDEX(games!$H:$H,ROW()))</f>
        <v/>
      </c>
      <c r="Q1029" t="str">
        <f t="shared" si="460"/>
        <v/>
      </c>
      <c r="T1029">
        <f t="shared" si="461"/>
        <v>2019</v>
      </c>
      <c r="U1029">
        <f t="shared" si="462"/>
        <v>2025</v>
      </c>
      <c r="V1029">
        <f t="shared" si="463"/>
        <v>6</v>
      </c>
      <c r="W1029" t="str">
        <f>IF(TRIM(INDEX(connections!$A:$A,ROW()))="","",TRIM(INDEX(connections!$A:$A,ROW())))</f>
        <v>Hades</v>
      </c>
      <c r="X1029" t="str">
        <f>IF($W1029="","",TRIM(INDEX(connections!$B:$B,ROW())))</f>
        <v>Reality Break</v>
      </c>
      <c r="Y1029">
        <f t="shared" si="464"/>
        <v>359</v>
      </c>
      <c r="Z1029">
        <f t="shared" si="465"/>
        <v>632</v>
      </c>
      <c r="AA1029" t="str">
        <f t="shared" si="466"/>
        <v>Yes</v>
      </c>
      <c r="AB1029" t="str">
        <f t="shared" si="467"/>
        <v/>
      </c>
      <c r="AC1029" t="str">
        <f t="shared" si="468"/>
        <v/>
      </c>
      <c r="AD1029">
        <f t="shared" si="469"/>
        <v>0</v>
      </c>
      <c r="AE1029" t="str">
        <f t="shared" si="470"/>
        <v/>
      </c>
      <c r="AG1029" t="str">
        <f t="shared" si="471"/>
        <v/>
      </c>
      <c r="AH1029" t="str">
        <f t="shared" si="472"/>
        <v/>
      </c>
      <c r="AI1029" t="str">
        <f t="shared" si="473"/>
        <v/>
      </c>
      <c r="AJ1029" t="str">
        <f t="shared" si="474"/>
        <v/>
      </c>
      <c r="AK1029" t="str">
        <f t="shared" si="475"/>
        <v/>
      </c>
      <c r="AL1029" t="str">
        <f>IF($A1029="","",INDEX(games!$J:$J,ROW())&amp;"")</f>
        <v/>
      </c>
    </row>
    <row r="1030" spans="1:38" x14ac:dyDescent="0.25">
      <c r="A1030" t="str">
        <f>IF(TRIM(INDEX(games!$A:$A,ROW()))="","",TRIM(INDEX(games!$A:$A,ROW())))</f>
        <v/>
      </c>
      <c r="B1030" t="str">
        <f>IF(OR($A1030="",INDEX(games!$B:$B,ROW())=""),"",INDEX(games!$B:$B,ROW()))</f>
        <v/>
      </c>
      <c r="C1030" t="str">
        <f>IF(OR($A1030="",INDEX(games!$C:$C,ROW())=""),"",INDEX(games!$C:$C,ROW()))</f>
        <v/>
      </c>
      <c r="D1030" t="str">
        <f t="shared" si="448"/>
        <v/>
      </c>
      <c r="E1030" t="str">
        <f t="shared" si="449"/>
        <v/>
      </c>
      <c r="F1030" t="str">
        <f t="shared" si="450"/>
        <v/>
      </c>
      <c r="G1030" t="e">
        <f t="shared" si="451"/>
        <v>#N/A</v>
      </c>
      <c r="H1030" t="e">
        <f t="shared" si="452"/>
        <v>#N/A</v>
      </c>
      <c r="I1030" t="e">
        <f t="shared" si="453"/>
        <v>#N/A</v>
      </c>
      <c r="J1030" t="e">
        <f t="shared" si="454"/>
        <v>#N/A</v>
      </c>
      <c r="K1030" t="e">
        <f t="shared" si="455"/>
        <v>#N/A</v>
      </c>
      <c r="L1030" t="e">
        <f t="shared" si="456"/>
        <v>#N/A</v>
      </c>
      <c r="M1030" t="e">
        <f t="shared" si="457"/>
        <v>#N/A</v>
      </c>
      <c r="N1030" t="e">
        <f t="shared" si="458"/>
        <v>#N/A</v>
      </c>
      <c r="O1030" t="str">
        <f t="shared" si="459"/>
        <v/>
      </c>
      <c r="P1030" t="str">
        <f>IF(OR($A1030="",INDEX(games!$H:$H,ROW())=""),"",INDEX(games!$H:$H,ROW()))</f>
        <v/>
      </c>
      <c r="Q1030" t="str">
        <f t="shared" si="460"/>
        <v/>
      </c>
      <c r="T1030">
        <f t="shared" si="461"/>
        <v>2019</v>
      </c>
      <c r="U1030">
        <f t="shared" si="462"/>
        <v>2024</v>
      </c>
      <c r="V1030">
        <f t="shared" si="463"/>
        <v>5</v>
      </c>
      <c r="W1030" t="str">
        <f>IF(TRIM(INDEX(connections!$A:$A,ROW()))="","",TRIM(INDEX(connections!$A:$A,ROW())))</f>
        <v>Hades</v>
      </c>
      <c r="X1030" t="str">
        <f>IF($W1030="","",TRIM(INDEX(connections!$B:$B,ROW())))</f>
        <v>Realm of Ink</v>
      </c>
      <c r="Y1030">
        <f t="shared" si="464"/>
        <v>359</v>
      </c>
      <c r="Z1030">
        <f t="shared" si="465"/>
        <v>633</v>
      </c>
      <c r="AA1030" t="str">
        <f t="shared" si="466"/>
        <v>Yes</v>
      </c>
      <c r="AB1030" t="str">
        <f t="shared" si="467"/>
        <v/>
      </c>
      <c r="AC1030" t="str">
        <f t="shared" si="468"/>
        <v/>
      </c>
      <c r="AD1030">
        <f t="shared" si="469"/>
        <v>0</v>
      </c>
      <c r="AE1030" t="str">
        <f t="shared" si="470"/>
        <v/>
      </c>
      <c r="AG1030" t="str">
        <f t="shared" si="471"/>
        <v/>
      </c>
      <c r="AH1030" t="str">
        <f t="shared" si="472"/>
        <v/>
      </c>
      <c r="AI1030" t="str">
        <f t="shared" si="473"/>
        <v/>
      </c>
      <c r="AJ1030" t="str">
        <f t="shared" si="474"/>
        <v/>
      </c>
      <c r="AK1030" t="str">
        <f t="shared" si="475"/>
        <v/>
      </c>
      <c r="AL1030" t="str">
        <f>IF($A1030="","",INDEX(games!$J:$J,ROW())&amp;"")</f>
        <v/>
      </c>
    </row>
    <row r="1031" spans="1:38" x14ac:dyDescent="0.25">
      <c r="A1031" t="str">
        <f>IF(TRIM(INDEX(games!$A:$A,ROW()))="","",TRIM(INDEX(games!$A:$A,ROW())))</f>
        <v/>
      </c>
      <c r="B1031" t="str">
        <f>IF(OR($A1031="",INDEX(games!$B:$B,ROW())=""),"",INDEX(games!$B:$B,ROW()))</f>
        <v/>
      </c>
      <c r="C1031" t="str">
        <f>IF(OR($A1031="",INDEX(games!$C:$C,ROW())=""),"",INDEX(games!$C:$C,ROW()))</f>
        <v/>
      </c>
      <c r="D1031" t="str">
        <f t="shared" si="448"/>
        <v/>
      </c>
      <c r="E1031" t="str">
        <f t="shared" si="449"/>
        <v/>
      </c>
      <c r="F1031" t="str">
        <f t="shared" si="450"/>
        <v/>
      </c>
      <c r="G1031" t="e">
        <f t="shared" si="451"/>
        <v>#N/A</v>
      </c>
      <c r="H1031" t="e">
        <f t="shared" si="452"/>
        <v>#N/A</v>
      </c>
      <c r="I1031" t="e">
        <f t="shared" si="453"/>
        <v>#N/A</v>
      </c>
      <c r="J1031" t="e">
        <f t="shared" si="454"/>
        <v>#N/A</v>
      </c>
      <c r="K1031" t="e">
        <f t="shared" si="455"/>
        <v>#N/A</v>
      </c>
      <c r="L1031" t="e">
        <f t="shared" si="456"/>
        <v>#N/A</v>
      </c>
      <c r="M1031" t="e">
        <f t="shared" si="457"/>
        <v>#N/A</v>
      </c>
      <c r="N1031" t="e">
        <f t="shared" si="458"/>
        <v>#N/A</v>
      </c>
      <c r="O1031" t="str">
        <f t="shared" si="459"/>
        <v/>
      </c>
      <c r="P1031" t="str">
        <f>IF(OR($A1031="",INDEX(games!$H:$H,ROW())=""),"",INDEX(games!$H:$H,ROW()))</f>
        <v/>
      </c>
      <c r="Q1031" t="str">
        <f t="shared" si="460"/>
        <v/>
      </c>
      <c r="T1031">
        <f t="shared" si="461"/>
        <v>2020</v>
      </c>
      <c r="U1031">
        <f t="shared" si="462"/>
        <v>2024</v>
      </c>
      <c r="V1031">
        <f t="shared" si="463"/>
        <v>4</v>
      </c>
      <c r="W1031" t="str">
        <f>IF(TRIM(INDEX(connections!$A:$A,ROW()))="","",TRIM(INDEX(connections!$A:$A,ROW())))</f>
        <v>Skul: The Hero Slayer</v>
      </c>
      <c r="X1031" t="str">
        <f>IF($W1031="","",TRIM(INDEX(connections!$B:$B,ROW())))</f>
        <v>Realm of Ink</v>
      </c>
      <c r="Y1031">
        <f t="shared" si="464"/>
        <v>729</v>
      </c>
      <c r="Z1031">
        <f t="shared" si="465"/>
        <v>633</v>
      </c>
      <c r="AA1031" t="str">
        <f t="shared" si="466"/>
        <v>Yes</v>
      </c>
      <c r="AB1031" t="str">
        <f t="shared" si="467"/>
        <v/>
      </c>
      <c r="AC1031" t="str">
        <f t="shared" si="468"/>
        <v/>
      </c>
      <c r="AD1031">
        <f t="shared" si="469"/>
        <v>0</v>
      </c>
      <c r="AE1031" t="str">
        <f t="shared" si="470"/>
        <v/>
      </c>
      <c r="AG1031" t="str">
        <f t="shared" si="471"/>
        <v/>
      </c>
      <c r="AH1031" t="str">
        <f t="shared" si="472"/>
        <v/>
      </c>
      <c r="AI1031" t="str">
        <f t="shared" si="473"/>
        <v/>
      </c>
      <c r="AJ1031" t="str">
        <f t="shared" si="474"/>
        <v/>
      </c>
      <c r="AK1031" t="str">
        <f t="shared" si="475"/>
        <v/>
      </c>
      <c r="AL1031" t="str">
        <f>IF($A1031="","",INDEX(games!$J:$J,ROW())&amp;"")</f>
        <v/>
      </c>
    </row>
    <row r="1032" spans="1:38" x14ac:dyDescent="0.25">
      <c r="A1032" t="str">
        <f>IF(TRIM(INDEX(games!$A:$A,ROW()))="","",TRIM(INDEX(games!$A:$A,ROW())))</f>
        <v/>
      </c>
      <c r="B1032" t="str">
        <f>IF(OR($A1032="",INDEX(games!$B:$B,ROW())=""),"",INDEX(games!$B:$B,ROW()))</f>
        <v/>
      </c>
      <c r="C1032" t="str">
        <f>IF(OR($A1032="",INDEX(games!$C:$C,ROW())=""),"",INDEX(games!$C:$C,ROW()))</f>
        <v/>
      </c>
      <c r="D1032" t="str">
        <f t="shared" si="448"/>
        <v/>
      </c>
      <c r="E1032" t="str">
        <f t="shared" si="449"/>
        <v/>
      </c>
      <c r="F1032" t="str">
        <f t="shared" si="450"/>
        <v/>
      </c>
      <c r="G1032" t="e">
        <f t="shared" si="451"/>
        <v>#N/A</v>
      </c>
      <c r="H1032" t="e">
        <f t="shared" si="452"/>
        <v>#N/A</v>
      </c>
      <c r="I1032" t="e">
        <f t="shared" si="453"/>
        <v>#N/A</v>
      </c>
      <c r="J1032" t="e">
        <f t="shared" si="454"/>
        <v>#N/A</v>
      </c>
      <c r="K1032" t="e">
        <f t="shared" si="455"/>
        <v>#N/A</v>
      </c>
      <c r="L1032" t="e">
        <f t="shared" si="456"/>
        <v>#N/A</v>
      </c>
      <c r="M1032" t="e">
        <f t="shared" si="457"/>
        <v>#N/A</v>
      </c>
      <c r="N1032" t="e">
        <f t="shared" si="458"/>
        <v>#N/A</v>
      </c>
      <c r="O1032" t="str">
        <f t="shared" si="459"/>
        <v/>
      </c>
      <c r="P1032" t="str">
        <f>IF(OR($A1032="",INDEX(games!$H:$H,ROW())=""),"",INDEX(games!$H:$H,ROW()))</f>
        <v/>
      </c>
      <c r="Q1032" t="str">
        <f t="shared" si="460"/>
        <v/>
      </c>
      <c r="T1032">
        <f t="shared" si="461"/>
        <v>1987</v>
      </c>
      <c r="U1032">
        <f t="shared" si="462"/>
        <v>2010</v>
      </c>
      <c r="V1032">
        <f t="shared" si="463"/>
        <v>23</v>
      </c>
      <c r="W1032" t="str">
        <f>IF(TRIM(INDEX(connections!$A:$A,ROW()))="","",TRIM(INDEX(connections!$A:$A,ROW())))</f>
        <v>NetHack</v>
      </c>
      <c r="X1032" t="str">
        <f>IF($W1032="","",TRIM(INDEX(connections!$B:$B,ROW())))</f>
        <v>Realm of the Mad God</v>
      </c>
      <c r="Y1032">
        <f t="shared" si="464"/>
        <v>532</v>
      </c>
      <c r="Z1032">
        <f t="shared" si="465"/>
        <v>634</v>
      </c>
      <c r="AA1032" t="str">
        <f t="shared" si="466"/>
        <v>Yes</v>
      </c>
      <c r="AB1032" t="str">
        <f t="shared" si="467"/>
        <v>Yes</v>
      </c>
      <c r="AC1032">
        <f t="shared" si="468"/>
        <v>1</v>
      </c>
      <c r="AD1032">
        <f t="shared" si="469"/>
        <v>1</v>
      </c>
      <c r="AE1032" t="str">
        <f t="shared" si="470"/>
        <v/>
      </c>
      <c r="AG1032" t="str">
        <f t="shared" si="471"/>
        <v/>
      </c>
      <c r="AH1032" t="str">
        <f t="shared" si="472"/>
        <v/>
      </c>
      <c r="AI1032" t="str">
        <f t="shared" si="473"/>
        <v/>
      </c>
      <c r="AJ1032" t="str">
        <f t="shared" si="474"/>
        <v/>
      </c>
      <c r="AK1032" t="str">
        <f t="shared" si="475"/>
        <v/>
      </c>
      <c r="AL1032" t="str">
        <f>IF($A1032="","",INDEX(games!$J:$J,ROW())&amp;"")</f>
        <v/>
      </c>
    </row>
    <row r="1033" spans="1:38" x14ac:dyDescent="0.25">
      <c r="A1033" t="str">
        <f>IF(TRIM(INDEX(games!$A:$A,ROW()))="","",TRIM(INDEX(games!$A:$A,ROW())))</f>
        <v/>
      </c>
      <c r="B1033" t="str">
        <f>IF(OR($A1033="",INDEX(games!$B:$B,ROW())=""),"",INDEX(games!$B:$B,ROW()))</f>
        <v/>
      </c>
      <c r="C1033" t="str">
        <f>IF(OR($A1033="",INDEX(games!$C:$C,ROW())=""),"",INDEX(games!$C:$C,ROW()))</f>
        <v/>
      </c>
      <c r="D1033" t="str">
        <f t="shared" si="448"/>
        <v/>
      </c>
      <c r="E1033" t="str">
        <f t="shared" si="449"/>
        <v/>
      </c>
      <c r="F1033" t="str">
        <f t="shared" si="450"/>
        <v/>
      </c>
      <c r="G1033" t="e">
        <f t="shared" si="451"/>
        <v>#N/A</v>
      </c>
      <c r="H1033" t="e">
        <f t="shared" si="452"/>
        <v>#N/A</v>
      </c>
      <c r="I1033" t="e">
        <f t="shared" si="453"/>
        <v>#N/A</v>
      </c>
      <c r="J1033" t="e">
        <f t="shared" si="454"/>
        <v>#N/A</v>
      </c>
      <c r="K1033" t="e">
        <f t="shared" si="455"/>
        <v>#N/A</v>
      </c>
      <c r="L1033" t="e">
        <f t="shared" si="456"/>
        <v>#N/A</v>
      </c>
      <c r="M1033" t="e">
        <f t="shared" si="457"/>
        <v>#N/A</v>
      </c>
      <c r="N1033" t="e">
        <f t="shared" si="458"/>
        <v>#N/A</v>
      </c>
      <c r="O1033" t="str">
        <f t="shared" si="459"/>
        <v/>
      </c>
      <c r="P1033" t="str">
        <f>IF(OR($A1033="",INDEX(games!$H:$H,ROW())=""),"",INDEX(games!$H:$H,ROW()))</f>
        <v/>
      </c>
      <c r="Q1033" t="str">
        <f t="shared" si="460"/>
        <v/>
      </c>
      <c r="T1033">
        <f t="shared" si="461"/>
        <v>2008</v>
      </c>
      <c r="U1033">
        <f t="shared" si="462"/>
        <v>2010</v>
      </c>
      <c r="V1033">
        <f t="shared" si="463"/>
        <v>2</v>
      </c>
      <c r="W1033" t="str">
        <f>IF(TRIM(INDEX(connections!$A:$A,ROW()))="","",TRIM(INDEX(connections!$A:$A,ROW())))</f>
        <v>Spelunky Classic</v>
      </c>
      <c r="X1033" t="str">
        <f>IF($W1033="","",TRIM(INDEX(connections!$B:$B,ROW())))</f>
        <v>Realm of the Mad God</v>
      </c>
      <c r="Y1033">
        <f t="shared" si="464"/>
        <v>763</v>
      </c>
      <c r="Z1033">
        <f t="shared" si="465"/>
        <v>634</v>
      </c>
      <c r="AA1033" t="str">
        <f t="shared" si="466"/>
        <v>Yes</v>
      </c>
      <c r="AB1033" t="str">
        <f t="shared" si="467"/>
        <v>Yes</v>
      </c>
      <c r="AC1033">
        <f t="shared" si="468"/>
        <v>1</v>
      </c>
      <c r="AD1033">
        <f t="shared" si="469"/>
        <v>0</v>
      </c>
      <c r="AE1033" t="str">
        <f t="shared" si="470"/>
        <v/>
      </c>
      <c r="AG1033" t="str">
        <f t="shared" si="471"/>
        <v/>
      </c>
      <c r="AH1033" t="str">
        <f t="shared" si="472"/>
        <v/>
      </c>
      <c r="AI1033" t="str">
        <f t="shared" si="473"/>
        <v/>
      </c>
      <c r="AJ1033" t="str">
        <f t="shared" si="474"/>
        <v/>
      </c>
      <c r="AK1033" t="str">
        <f t="shared" si="475"/>
        <v/>
      </c>
      <c r="AL1033" t="str">
        <f>IF($A1033="","",INDEX(games!$J:$J,ROW())&amp;"")</f>
        <v/>
      </c>
    </row>
    <row r="1034" spans="1:38" x14ac:dyDescent="0.25">
      <c r="A1034" t="str">
        <f>IF(TRIM(INDEX(games!$A:$A,ROW()))="","",TRIM(INDEX(games!$A:$A,ROW())))</f>
        <v/>
      </c>
      <c r="B1034" t="str">
        <f>IF(OR($A1034="",INDEX(games!$B:$B,ROW())=""),"",INDEX(games!$B:$B,ROW()))</f>
        <v/>
      </c>
      <c r="C1034" t="str">
        <f>IF(OR($A1034="",INDEX(games!$C:$C,ROW())=""),"",INDEX(games!$C:$C,ROW()))</f>
        <v/>
      </c>
      <c r="D1034" t="str">
        <f t="shared" si="448"/>
        <v/>
      </c>
      <c r="E1034" t="str">
        <f t="shared" si="449"/>
        <v/>
      </c>
      <c r="F1034" t="str">
        <f t="shared" si="450"/>
        <v/>
      </c>
      <c r="G1034" t="e">
        <f t="shared" si="451"/>
        <v>#N/A</v>
      </c>
      <c r="H1034" t="e">
        <f t="shared" si="452"/>
        <v>#N/A</v>
      </c>
      <c r="I1034" t="e">
        <f t="shared" si="453"/>
        <v>#N/A</v>
      </c>
      <c r="J1034" t="e">
        <f t="shared" si="454"/>
        <v>#N/A</v>
      </c>
      <c r="K1034" t="e">
        <f t="shared" si="455"/>
        <v>#N/A</v>
      </c>
      <c r="L1034" t="e">
        <f t="shared" si="456"/>
        <v>#N/A</v>
      </c>
      <c r="M1034" t="e">
        <f t="shared" si="457"/>
        <v>#N/A</v>
      </c>
      <c r="N1034" t="e">
        <f t="shared" si="458"/>
        <v>#N/A</v>
      </c>
      <c r="O1034" t="str">
        <f t="shared" si="459"/>
        <v/>
      </c>
      <c r="P1034" t="str">
        <f>IF(OR($A1034="",INDEX(games!$H:$H,ROW())=""),"",INDEX(games!$H:$H,ROW()))</f>
        <v/>
      </c>
      <c r="Q1034" t="str">
        <f t="shared" si="460"/>
        <v/>
      </c>
      <c r="T1034">
        <f t="shared" si="461"/>
        <v>2015</v>
      </c>
      <c r="U1034">
        <f t="shared" si="462"/>
        <v>2012</v>
      </c>
      <c r="V1034">
        <f t="shared" si="463"/>
        <v>-3</v>
      </c>
      <c r="W1034" t="str">
        <f>IF(TRIM(INDEX(connections!$A:$A,ROW()))="","",TRIM(INDEX(connections!$A:$A,ROW())))</f>
        <v>Catacomb Kids</v>
      </c>
      <c r="X1034" t="str">
        <f>IF($W1034="","",TRIM(INDEX(connections!$B:$B,ROW())))</f>
        <v>Red Rogue</v>
      </c>
      <c r="Y1034">
        <f t="shared" si="464"/>
        <v>116</v>
      </c>
      <c r="Z1034">
        <f t="shared" si="465"/>
        <v>635</v>
      </c>
      <c r="AA1034" t="str">
        <f t="shared" si="466"/>
        <v/>
      </c>
      <c r="AB1034" t="str">
        <f t="shared" si="467"/>
        <v>Yes</v>
      </c>
      <c r="AC1034" t="str">
        <f t="shared" si="468"/>
        <v/>
      </c>
      <c r="AD1034">
        <f t="shared" si="469"/>
        <v>0</v>
      </c>
      <c r="AE1034" t="str">
        <f t="shared" si="470"/>
        <v/>
      </c>
      <c r="AG1034" t="str">
        <f t="shared" si="471"/>
        <v/>
      </c>
      <c r="AH1034" t="str">
        <f t="shared" si="472"/>
        <v/>
      </c>
      <c r="AI1034" t="str">
        <f t="shared" si="473"/>
        <v/>
      </c>
      <c r="AJ1034" t="str">
        <f t="shared" si="474"/>
        <v/>
      </c>
      <c r="AK1034" t="str">
        <f t="shared" si="475"/>
        <v/>
      </c>
      <c r="AL1034" t="str">
        <f>IF($A1034="","",INDEX(games!$J:$J,ROW())&amp;"")</f>
        <v/>
      </c>
    </row>
    <row r="1035" spans="1:38" x14ac:dyDescent="0.25">
      <c r="A1035" t="str">
        <f>IF(TRIM(INDEX(games!$A:$A,ROW()))="","",TRIM(INDEX(games!$A:$A,ROW())))</f>
        <v/>
      </c>
      <c r="B1035" t="str">
        <f>IF(OR($A1035="",INDEX(games!$B:$B,ROW())=""),"",INDEX(games!$B:$B,ROW()))</f>
        <v/>
      </c>
      <c r="C1035" t="str">
        <f>IF(OR($A1035="",INDEX(games!$C:$C,ROW())=""),"",INDEX(games!$C:$C,ROW()))</f>
        <v/>
      </c>
      <c r="D1035" t="str">
        <f t="shared" si="448"/>
        <v/>
      </c>
      <c r="E1035" t="str">
        <f t="shared" si="449"/>
        <v/>
      </c>
      <c r="F1035" t="str">
        <f t="shared" si="450"/>
        <v/>
      </c>
      <c r="G1035" t="e">
        <f t="shared" si="451"/>
        <v>#N/A</v>
      </c>
      <c r="H1035" t="e">
        <f t="shared" si="452"/>
        <v>#N/A</v>
      </c>
      <c r="I1035" t="e">
        <f t="shared" si="453"/>
        <v>#N/A</v>
      </c>
      <c r="J1035" t="e">
        <f t="shared" si="454"/>
        <v>#N/A</v>
      </c>
      <c r="K1035" t="e">
        <f t="shared" si="455"/>
        <v>#N/A</v>
      </c>
      <c r="L1035" t="e">
        <f t="shared" si="456"/>
        <v>#N/A</v>
      </c>
      <c r="M1035" t="e">
        <f t="shared" si="457"/>
        <v>#N/A</v>
      </c>
      <c r="N1035" t="e">
        <f t="shared" si="458"/>
        <v>#N/A</v>
      </c>
      <c r="O1035" t="str">
        <f t="shared" si="459"/>
        <v/>
      </c>
      <c r="P1035" t="str">
        <f>IF(OR($A1035="",INDEX(games!$H:$H,ROW())=""),"",INDEX(games!$H:$H,ROW()))</f>
        <v/>
      </c>
      <c r="Q1035" t="str">
        <f t="shared" si="460"/>
        <v/>
      </c>
      <c r="T1035">
        <f t="shared" si="461"/>
        <v>1980</v>
      </c>
      <c r="U1035">
        <f t="shared" si="462"/>
        <v>2012</v>
      </c>
      <c r="V1035">
        <f t="shared" si="463"/>
        <v>32</v>
      </c>
      <c r="W1035" t="str">
        <f>IF(TRIM(INDEX(connections!$A:$A,ROW()))="","",TRIM(INDEX(connections!$A:$A,ROW())))</f>
        <v>Rogue</v>
      </c>
      <c r="X1035" t="str">
        <f>IF($W1035="","",TRIM(INDEX(connections!$B:$B,ROW())))</f>
        <v>Red Rogue</v>
      </c>
      <c r="Y1035">
        <f t="shared" si="464"/>
        <v>659</v>
      </c>
      <c r="Z1035">
        <f t="shared" si="465"/>
        <v>635</v>
      </c>
      <c r="AA1035" t="str">
        <f t="shared" si="466"/>
        <v>Yes</v>
      </c>
      <c r="AB1035" t="str">
        <f t="shared" si="467"/>
        <v>Yes</v>
      </c>
      <c r="AC1035">
        <f t="shared" si="468"/>
        <v>1</v>
      </c>
      <c r="AD1035">
        <f t="shared" si="469"/>
        <v>1</v>
      </c>
      <c r="AE1035" t="str">
        <f t="shared" si="470"/>
        <v/>
      </c>
      <c r="AG1035" t="str">
        <f t="shared" si="471"/>
        <v/>
      </c>
      <c r="AH1035" t="str">
        <f t="shared" si="472"/>
        <v/>
      </c>
      <c r="AI1035" t="str">
        <f t="shared" si="473"/>
        <v/>
      </c>
      <c r="AJ1035" t="str">
        <f t="shared" si="474"/>
        <v/>
      </c>
      <c r="AK1035" t="str">
        <f t="shared" si="475"/>
        <v/>
      </c>
      <c r="AL1035" t="str">
        <f>IF($A1035="","",INDEX(games!$J:$J,ROW())&amp;"")</f>
        <v/>
      </c>
    </row>
    <row r="1036" spans="1:38" x14ac:dyDescent="0.25">
      <c r="A1036" t="str">
        <f>IF(TRIM(INDEX(games!$A:$A,ROW()))="","",TRIM(INDEX(games!$A:$A,ROW())))</f>
        <v/>
      </c>
      <c r="B1036" t="str">
        <f>IF(OR($A1036="",INDEX(games!$B:$B,ROW())=""),"",INDEX(games!$B:$B,ROW()))</f>
        <v/>
      </c>
      <c r="C1036" t="str">
        <f>IF(OR($A1036="",INDEX(games!$C:$C,ROW())=""),"",INDEX(games!$C:$C,ROW()))</f>
        <v/>
      </c>
      <c r="D1036" t="str">
        <f t="shared" si="448"/>
        <v/>
      </c>
      <c r="E1036" t="str">
        <f t="shared" si="449"/>
        <v/>
      </c>
      <c r="F1036" t="str">
        <f t="shared" si="450"/>
        <v/>
      </c>
      <c r="G1036" t="e">
        <f t="shared" si="451"/>
        <v>#N/A</v>
      </c>
      <c r="H1036" t="e">
        <f t="shared" si="452"/>
        <v>#N/A</v>
      </c>
      <c r="I1036" t="e">
        <f t="shared" si="453"/>
        <v>#N/A</v>
      </c>
      <c r="J1036" t="e">
        <f t="shared" si="454"/>
        <v>#N/A</v>
      </c>
      <c r="K1036" t="e">
        <f t="shared" si="455"/>
        <v>#N/A</v>
      </c>
      <c r="L1036" t="e">
        <f t="shared" si="456"/>
        <v>#N/A</v>
      </c>
      <c r="M1036" t="e">
        <f t="shared" si="457"/>
        <v>#N/A</v>
      </c>
      <c r="N1036" t="e">
        <f t="shared" si="458"/>
        <v>#N/A</v>
      </c>
      <c r="O1036" t="str">
        <f t="shared" si="459"/>
        <v/>
      </c>
      <c r="P1036" t="str">
        <f>IF(OR($A1036="",INDEX(games!$H:$H,ROW())=""),"",INDEX(games!$H:$H,ROW()))</f>
        <v/>
      </c>
      <c r="Q1036" t="str">
        <f t="shared" si="460"/>
        <v/>
      </c>
      <c r="T1036">
        <f t="shared" si="461"/>
        <v>2008</v>
      </c>
      <c r="U1036">
        <f t="shared" si="462"/>
        <v>2012</v>
      </c>
      <c r="V1036">
        <f t="shared" si="463"/>
        <v>4</v>
      </c>
      <c r="W1036" t="str">
        <f>IF(TRIM(INDEX(connections!$A:$A,ROW()))="","",TRIM(INDEX(connections!$A:$A,ROW())))</f>
        <v>Spelunky Classic</v>
      </c>
      <c r="X1036" t="str">
        <f>IF($W1036="","",TRIM(INDEX(connections!$B:$B,ROW())))</f>
        <v>Red Rogue</v>
      </c>
      <c r="Y1036">
        <f t="shared" si="464"/>
        <v>763</v>
      </c>
      <c r="Z1036">
        <f t="shared" si="465"/>
        <v>635</v>
      </c>
      <c r="AA1036" t="str">
        <f t="shared" si="466"/>
        <v>Yes</v>
      </c>
      <c r="AB1036" t="str">
        <f t="shared" si="467"/>
        <v>Yes</v>
      </c>
      <c r="AC1036">
        <f t="shared" si="468"/>
        <v>1</v>
      </c>
      <c r="AD1036">
        <f t="shared" si="469"/>
        <v>0</v>
      </c>
      <c r="AE1036" t="str">
        <f t="shared" si="470"/>
        <v/>
      </c>
      <c r="AG1036" t="str">
        <f t="shared" si="471"/>
        <v/>
      </c>
      <c r="AH1036" t="str">
        <f t="shared" si="472"/>
        <v/>
      </c>
      <c r="AI1036" t="str">
        <f t="shared" si="473"/>
        <v/>
      </c>
      <c r="AJ1036" t="str">
        <f t="shared" si="474"/>
        <v/>
      </c>
      <c r="AK1036" t="str">
        <f t="shared" si="475"/>
        <v/>
      </c>
      <c r="AL1036" t="str">
        <f>IF($A1036="","",INDEX(games!$J:$J,ROW())&amp;"")</f>
        <v/>
      </c>
    </row>
    <row r="1037" spans="1:38" x14ac:dyDescent="0.25">
      <c r="A1037" t="str">
        <f>IF(TRIM(INDEX(games!$A:$A,ROW()))="","",TRIM(INDEX(games!$A:$A,ROW())))</f>
        <v/>
      </c>
      <c r="B1037" t="str">
        <f>IF(OR($A1037="",INDEX(games!$B:$B,ROW())=""),"",INDEX(games!$B:$B,ROW()))</f>
        <v/>
      </c>
      <c r="C1037" t="str">
        <f>IF(OR($A1037="",INDEX(games!$C:$C,ROW())=""),"",INDEX(games!$C:$C,ROW()))</f>
        <v/>
      </c>
      <c r="D1037" t="str">
        <f t="shared" si="448"/>
        <v/>
      </c>
      <c r="E1037" t="str">
        <f t="shared" si="449"/>
        <v/>
      </c>
      <c r="F1037" t="str">
        <f t="shared" si="450"/>
        <v/>
      </c>
      <c r="G1037" t="e">
        <f t="shared" si="451"/>
        <v>#N/A</v>
      </c>
      <c r="H1037" t="e">
        <f t="shared" si="452"/>
        <v>#N/A</v>
      </c>
      <c r="I1037" t="e">
        <f t="shared" si="453"/>
        <v>#N/A</v>
      </c>
      <c r="J1037" t="e">
        <f t="shared" si="454"/>
        <v>#N/A</v>
      </c>
      <c r="K1037" t="e">
        <f t="shared" si="455"/>
        <v>#N/A</v>
      </c>
      <c r="L1037" t="e">
        <f t="shared" si="456"/>
        <v>#N/A</v>
      </c>
      <c r="M1037" t="e">
        <f t="shared" si="457"/>
        <v>#N/A</v>
      </c>
      <c r="N1037" t="e">
        <f t="shared" si="458"/>
        <v>#N/A</v>
      </c>
      <c r="O1037" t="str">
        <f t="shared" si="459"/>
        <v/>
      </c>
      <c r="P1037" t="str">
        <f>IF(OR($A1037="",INDEX(games!$H:$H,ROW())=""),"",INDEX(games!$H:$H,ROW()))</f>
        <v/>
      </c>
      <c r="Q1037" t="str">
        <f t="shared" si="460"/>
        <v/>
      </c>
      <c r="T1037">
        <f t="shared" si="461"/>
        <v>1996</v>
      </c>
      <c r="U1037">
        <f t="shared" si="462"/>
        <v>2025</v>
      </c>
      <c r="V1037">
        <f t="shared" si="463"/>
        <v>29</v>
      </c>
      <c r="W1037" t="str">
        <f>IF(TRIM(INDEX(connections!$A:$A,ROW()))="","",TRIM(INDEX(connections!$A:$A,ROW())))</f>
        <v>Diablo</v>
      </c>
      <c r="X1037" t="str">
        <f>IF($W1037="","",TRIM(INDEX(connections!$B:$B,ROW())))</f>
        <v>Reignbreaker</v>
      </c>
      <c r="Y1037">
        <f t="shared" si="464"/>
        <v>217</v>
      </c>
      <c r="Z1037">
        <f t="shared" si="465"/>
        <v>636</v>
      </c>
      <c r="AA1037" t="str">
        <f t="shared" si="466"/>
        <v>Yes</v>
      </c>
      <c r="AB1037" t="str">
        <f t="shared" si="467"/>
        <v>Yes</v>
      </c>
      <c r="AC1037">
        <f t="shared" si="468"/>
        <v>1</v>
      </c>
      <c r="AD1037">
        <f t="shared" si="469"/>
        <v>0</v>
      </c>
      <c r="AE1037" t="str">
        <f t="shared" si="470"/>
        <v/>
      </c>
      <c r="AG1037" t="str">
        <f t="shared" si="471"/>
        <v/>
      </c>
      <c r="AH1037" t="str">
        <f t="shared" si="472"/>
        <v/>
      </c>
      <c r="AI1037" t="str">
        <f t="shared" si="473"/>
        <v/>
      </c>
      <c r="AJ1037" t="str">
        <f t="shared" si="474"/>
        <v/>
      </c>
      <c r="AK1037" t="str">
        <f t="shared" si="475"/>
        <v/>
      </c>
      <c r="AL1037" t="str">
        <f>IF($A1037="","",INDEX(games!$J:$J,ROW())&amp;"")</f>
        <v/>
      </c>
    </row>
    <row r="1038" spans="1:38" x14ac:dyDescent="0.25">
      <c r="A1038" t="str">
        <f>IF(TRIM(INDEX(games!$A:$A,ROW()))="","",TRIM(INDEX(games!$A:$A,ROW())))</f>
        <v/>
      </c>
      <c r="B1038" t="str">
        <f>IF(OR($A1038="",INDEX(games!$B:$B,ROW())=""),"",INDEX(games!$B:$B,ROW()))</f>
        <v/>
      </c>
      <c r="C1038" t="str">
        <f>IF(OR($A1038="",INDEX(games!$C:$C,ROW())=""),"",INDEX(games!$C:$C,ROW()))</f>
        <v/>
      </c>
      <c r="D1038" t="str">
        <f t="shared" si="448"/>
        <v/>
      </c>
      <c r="E1038" t="str">
        <f t="shared" si="449"/>
        <v/>
      </c>
      <c r="F1038" t="str">
        <f t="shared" si="450"/>
        <v/>
      </c>
      <c r="G1038" t="e">
        <f t="shared" si="451"/>
        <v>#N/A</v>
      </c>
      <c r="H1038" t="e">
        <f t="shared" si="452"/>
        <v>#N/A</v>
      </c>
      <c r="I1038" t="e">
        <f t="shared" si="453"/>
        <v>#N/A</v>
      </c>
      <c r="J1038" t="e">
        <f t="shared" si="454"/>
        <v>#N/A</v>
      </c>
      <c r="K1038" t="e">
        <f t="shared" si="455"/>
        <v>#N/A</v>
      </c>
      <c r="L1038" t="e">
        <f t="shared" si="456"/>
        <v>#N/A</v>
      </c>
      <c r="M1038" t="e">
        <f t="shared" si="457"/>
        <v>#N/A</v>
      </c>
      <c r="N1038" t="e">
        <f t="shared" si="458"/>
        <v>#N/A</v>
      </c>
      <c r="O1038" t="str">
        <f t="shared" si="459"/>
        <v/>
      </c>
      <c r="P1038" t="str">
        <f>IF(OR($A1038="",INDEX(games!$H:$H,ROW())=""),"",INDEX(games!$H:$H,ROW()))</f>
        <v/>
      </c>
      <c r="Q1038" t="str">
        <f t="shared" si="460"/>
        <v/>
      </c>
      <c r="T1038">
        <f t="shared" si="461"/>
        <v>2019</v>
      </c>
      <c r="U1038">
        <f t="shared" si="462"/>
        <v>2025</v>
      </c>
      <c r="V1038">
        <f t="shared" si="463"/>
        <v>6</v>
      </c>
      <c r="W1038" t="str">
        <f>IF(TRIM(INDEX(connections!$A:$A,ROW()))="","",TRIM(INDEX(connections!$A:$A,ROW())))</f>
        <v>Hades</v>
      </c>
      <c r="X1038" t="str">
        <f>IF($W1038="","",TRIM(INDEX(connections!$B:$B,ROW())))</f>
        <v>Reignbreaker</v>
      </c>
      <c r="Y1038">
        <f t="shared" si="464"/>
        <v>359</v>
      </c>
      <c r="Z1038">
        <f t="shared" si="465"/>
        <v>636</v>
      </c>
      <c r="AA1038" t="str">
        <f t="shared" si="466"/>
        <v>Yes</v>
      </c>
      <c r="AB1038" t="str">
        <f t="shared" si="467"/>
        <v>Yes</v>
      </c>
      <c r="AC1038">
        <f t="shared" si="468"/>
        <v>1</v>
      </c>
      <c r="AD1038">
        <f t="shared" si="469"/>
        <v>0</v>
      </c>
      <c r="AE1038" t="str">
        <f t="shared" si="470"/>
        <v/>
      </c>
      <c r="AG1038" t="str">
        <f t="shared" si="471"/>
        <v/>
      </c>
      <c r="AH1038" t="str">
        <f t="shared" si="472"/>
        <v/>
      </c>
      <c r="AI1038" t="str">
        <f t="shared" si="473"/>
        <v/>
      </c>
      <c r="AJ1038" t="str">
        <f t="shared" si="474"/>
        <v/>
      </c>
      <c r="AK1038" t="str">
        <f t="shared" si="475"/>
        <v/>
      </c>
      <c r="AL1038" t="str">
        <f>IF($A1038="","",INDEX(games!$J:$J,ROW())&amp;"")</f>
        <v/>
      </c>
    </row>
    <row r="1039" spans="1:38" x14ac:dyDescent="0.25">
      <c r="A1039" t="str">
        <f>IF(TRIM(INDEX(games!$A:$A,ROW()))="","",TRIM(INDEX(games!$A:$A,ROW())))</f>
        <v/>
      </c>
      <c r="B1039" t="str">
        <f>IF(OR($A1039="",INDEX(games!$B:$B,ROW())=""),"",INDEX(games!$B:$B,ROW()))</f>
        <v/>
      </c>
      <c r="C1039" t="str">
        <f>IF(OR($A1039="",INDEX(games!$C:$C,ROW())=""),"",INDEX(games!$C:$C,ROW()))</f>
        <v/>
      </c>
      <c r="D1039" t="str">
        <f t="shared" si="448"/>
        <v/>
      </c>
      <c r="E1039" t="str">
        <f t="shared" si="449"/>
        <v/>
      </c>
      <c r="F1039" t="str">
        <f t="shared" si="450"/>
        <v/>
      </c>
      <c r="G1039" t="e">
        <f t="shared" si="451"/>
        <v>#N/A</v>
      </c>
      <c r="H1039" t="e">
        <f t="shared" si="452"/>
        <v>#N/A</v>
      </c>
      <c r="I1039" t="e">
        <f t="shared" si="453"/>
        <v>#N/A</v>
      </c>
      <c r="J1039" t="e">
        <f t="shared" si="454"/>
        <v>#N/A</v>
      </c>
      <c r="K1039" t="e">
        <f t="shared" si="455"/>
        <v>#N/A</v>
      </c>
      <c r="L1039" t="e">
        <f t="shared" si="456"/>
        <v>#N/A</v>
      </c>
      <c r="M1039" t="e">
        <f t="shared" si="457"/>
        <v>#N/A</v>
      </c>
      <c r="N1039" t="e">
        <f t="shared" si="458"/>
        <v>#N/A</v>
      </c>
      <c r="O1039" t="str">
        <f t="shared" si="459"/>
        <v/>
      </c>
      <c r="P1039" t="str">
        <f>IF(OR($A1039="",INDEX(games!$H:$H,ROW())=""),"",INDEX(games!$H:$H,ROW()))</f>
        <v/>
      </c>
      <c r="Q1039" t="str">
        <f t="shared" si="460"/>
        <v/>
      </c>
      <c r="T1039">
        <f t="shared" si="461"/>
        <v>2012</v>
      </c>
      <c r="U1039">
        <f t="shared" si="462"/>
        <v>2015</v>
      </c>
      <c r="V1039">
        <f t="shared" si="463"/>
        <v>3</v>
      </c>
      <c r="W1039" t="str">
        <f>IF(TRIM(INDEX(connections!$A:$A,ROW()))="","",TRIM(INDEX(connections!$A:$A,ROW())))</f>
        <v>FTL</v>
      </c>
      <c r="X1039" t="str">
        <f>IF($W1039="","",TRIM(INDEX(connections!$B:$B,ROW())))</f>
        <v>Renowned Explorers: International Society</v>
      </c>
      <c r="Y1039">
        <f t="shared" si="464"/>
        <v>311</v>
      </c>
      <c r="Z1039">
        <f t="shared" si="465"/>
        <v>637</v>
      </c>
      <c r="AA1039" t="str">
        <f t="shared" si="466"/>
        <v>Yes</v>
      </c>
      <c r="AB1039" t="str">
        <f t="shared" si="467"/>
        <v>Yes</v>
      </c>
      <c r="AC1039">
        <f t="shared" si="468"/>
        <v>1</v>
      </c>
      <c r="AD1039">
        <f t="shared" si="469"/>
        <v>0</v>
      </c>
      <c r="AE1039" t="str">
        <f t="shared" si="470"/>
        <v/>
      </c>
      <c r="AG1039" t="str">
        <f t="shared" si="471"/>
        <v/>
      </c>
      <c r="AH1039" t="str">
        <f t="shared" si="472"/>
        <v/>
      </c>
      <c r="AI1039" t="str">
        <f t="shared" si="473"/>
        <v/>
      </c>
      <c r="AJ1039" t="str">
        <f t="shared" si="474"/>
        <v/>
      </c>
      <c r="AK1039" t="str">
        <f t="shared" si="475"/>
        <v/>
      </c>
      <c r="AL1039" t="str">
        <f>IF($A1039="","",INDEX(games!$J:$J,ROW())&amp;"")</f>
        <v/>
      </c>
    </row>
    <row r="1040" spans="1:38" x14ac:dyDescent="0.25">
      <c r="A1040" t="str">
        <f>IF(TRIM(INDEX(games!$A:$A,ROW()))="","",TRIM(INDEX(games!$A:$A,ROW())))</f>
        <v/>
      </c>
      <c r="B1040" t="str">
        <f>IF(OR($A1040="",INDEX(games!$B:$B,ROW())=""),"",INDEX(games!$B:$B,ROW()))</f>
        <v/>
      </c>
      <c r="C1040" t="str">
        <f>IF(OR($A1040="",INDEX(games!$C:$C,ROW())=""),"",INDEX(games!$C:$C,ROW()))</f>
        <v/>
      </c>
      <c r="D1040" t="str">
        <f t="shared" si="448"/>
        <v/>
      </c>
      <c r="E1040" t="str">
        <f t="shared" si="449"/>
        <v/>
      </c>
      <c r="F1040" t="str">
        <f t="shared" si="450"/>
        <v/>
      </c>
      <c r="G1040" t="e">
        <f t="shared" si="451"/>
        <v>#N/A</v>
      </c>
      <c r="H1040" t="e">
        <f t="shared" si="452"/>
        <v>#N/A</v>
      </c>
      <c r="I1040" t="e">
        <f t="shared" si="453"/>
        <v>#N/A</v>
      </c>
      <c r="J1040" t="e">
        <f t="shared" si="454"/>
        <v>#N/A</v>
      </c>
      <c r="K1040" t="e">
        <f t="shared" si="455"/>
        <v>#N/A</v>
      </c>
      <c r="L1040" t="e">
        <f t="shared" si="456"/>
        <v>#N/A</v>
      </c>
      <c r="M1040" t="e">
        <f t="shared" si="457"/>
        <v>#N/A</v>
      </c>
      <c r="N1040" t="e">
        <f t="shared" si="458"/>
        <v>#N/A</v>
      </c>
      <c r="O1040" t="str">
        <f t="shared" si="459"/>
        <v/>
      </c>
      <c r="P1040" t="str">
        <f>IF(OR($A1040="",INDEX(games!$H:$H,ROW())=""),"",INDEX(games!$H:$H,ROW()))</f>
        <v/>
      </c>
      <c r="Q1040" t="str">
        <f t="shared" si="460"/>
        <v/>
      </c>
      <c r="T1040">
        <f t="shared" si="461"/>
        <v>2023</v>
      </c>
      <c r="U1040">
        <f t="shared" si="462"/>
        <v>2026</v>
      </c>
      <c r="V1040">
        <f t="shared" si="463"/>
        <v>3</v>
      </c>
      <c r="W1040" t="str">
        <f>IF(TRIM(INDEX(connections!$A:$A,ROW()))="","",TRIM(INDEX(connections!$A:$A,ROW())))</f>
        <v>Balatro</v>
      </c>
      <c r="X1040" t="str">
        <f>IF($W1040="","",TRIM(INDEX(connections!$B:$B,ROW())))</f>
        <v>RentPoly</v>
      </c>
      <c r="Y1040">
        <f t="shared" si="464"/>
        <v>55</v>
      </c>
      <c r="Z1040">
        <f t="shared" si="465"/>
        <v>638</v>
      </c>
      <c r="AA1040" t="str">
        <f t="shared" si="466"/>
        <v>Yes</v>
      </c>
      <c r="AB1040" t="str">
        <f t="shared" si="467"/>
        <v/>
      </c>
      <c r="AC1040" t="str">
        <f t="shared" si="468"/>
        <v/>
      </c>
      <c r="AD1040">
        <f t="shared" si="469"/>
        <v>0</v>
      </c>
      <c r="AE1040" t="str">
        <f t="shared" si="470"/>
        <v/>
      </c>
      <c r="AG1040" t="str">
        <f t="shared" si="471"/>
        <v/>
      </c>
      <c r="AH1040" t="str">
        <f t="shared" si="472"/>
        <v/>
      </c>
      <c r="AI1040" t="str">
        <f t="shared" si="473"/>
        <v/>
      </c>
      <c r="AJ1040" t="str">
        <f t="shared" si="474"/>
        <v/>
      </c>
      <c r="AK1040" t="str">
        <f t="shared" si="475"/>
        <v/>
      </c>
      <c r="AL1040" t="str">
        <f>IF($A1040="","",INDEX(games!$J:$J,ROW())&amp;"")</f>
        <v/>
      </c>
    </row>
    <row r="1041" spans="1:38" x14ac:dyDescent="0.25">
      <c r="A1041" t="str">
        <f>IF(TRIM(INDEX(games!$A:$A,ROW()))="","",TRIM(INDEX(games!$A:$A,ROW())))</f>
        <v/>
      </c>
      <c r="B1041" t="str">
        <f>IF(OR($A1041="",INDEX(games!$B:$B,ROW())=""),"",INDEX(games!$B:$B,ROW()))</f>
        <v/>
      </c>
      <c r="C1041" t="str">
        <f>IF(OR($A1041="",INDEX(games!$C:$C,ROW())=""),"",INDEX(games!$C:$C,ROW()))</f>
        <v/>
      </c>
      <c r="D1041" t="str">
        <f t="shared" si="448"/>
        <v/>
      </c>
      <c r="E1041" t="str">
        <f t="shared" si="449"/>
        <v/>
      </c>
      <c r="F1041" t="str">
        <f t="shared" si="450"/>
        <v/>
      </c>
      <c r="G1041" t="e">
        <f t="shared" si="451"/>
        <v>#N/A</v>
      </c>
      <c r="H1041" t="e">
        <f t="shared" si="452"/>
        <v>#N/A</v>
      </c>
      <c r="I1041" t="e">
        <f t="shared" si="453"/>
        <v>#N/A</v>
      </c>
      <c r="J1041" t="e">
        <f t="shared" si="454"/>
        <v>#N/A</v>
      </c>
      <c r="K1041" t="e">
        <f t="shared" si="455"/>
        <v>#N/A</v>
      </c>
      <c r="L1041" t="e">
        <f t="shared" si="456"/>
        <v>#N/A</v>
      </c>
      <c r="M1041" t="e">
        <f t="shared" si="457"/>
        <v>#N/A</v>
      </c>
      <c r="N1041" t="e">
        <f t="shared" si="458"/>
        <v>#N/A</v>
      </c>
      <c r="O1041" t="str">
        <f t="shared" si="459"/>
        <v/>
      </c>
      <c r="P1041" t="str">
        <f>IF(OR($A1041="",INDEX(games!$H:$H,ROW())=""),"",INDEX(games!$H:$H,ROW()))</f>
        <v/>
      </c>
      <c r="Q1041" t="str">
        <f t="shared" si="460"/>
        <v/>
      </c>
      <c r="T1041">
        <f t="shared" si="461"/>
        <v>2023</v>
      </c>
      <c r="U1041">
        <f t="shared" si="462"/>
        <v>2026</v>
      </c>
      <c r="V1041">
        <f t="shared" si="463"/>
        <v>3</v>
      </c>
      <c r="W1041" t="str">
        <f>IF(TRIM(INDEX(connections!$A:$A,ROW()))="","",TRIM(INDEX(connections!$A:$A,ROW())))</f>
        <v>Spell Disk</v>
      </c>
      <c r="X1041" t="str">
        <f>IF($W1041="","",TRIM(INDEX(connections!$B:$B,ROW())))</f>
        <v>RentPoly</v>
      </c>
      <c r="Y1041">
        <f t="shared" si="464"/>
        <v>757</v>
      </c>
      <c r="Z1041">
        <f t="shared" si="465"/>
        <v>638</v>
      </c>
      <c r="AA1041" t="str">
        <f t="shared" si="466"/>
        <v/>
      </c>
      <c r="AB1041" t="str">
        <f t="shared" si="467"/>
        <v/>
      </c>
      <c r="AC1041" t="str">
        <f t="shared" si="468"/>
        <v/>
      </c>
      <c r="AD1041">
        <f t="shared" si="469"/>
        <v>1</v>
      </c>
      <c r="AE1041" t="str">
        <f t="shared" si="470"/>
        <v/>
      </c>
      <c r="AG1041" t="str">
        <f t="shared" si="471"/>
        <v/>
      </c>
      <c r="AH1041" t="str">
        <f t="shared" si="472"/>
        <v/>
      </c>
      <c r="AI1041" t="str">
        <f t="shared" si="473"/>
        <v/>
      </c>
      <c r="AJ1041" t="str">
        <f t="shared" si="474"/>
        <v/>
      </c>
      <c r="AK1041" t="str">
        <f t="shared" si="475"/>
        <v/>
      </c>
      <c r="AL1041" t="str">
        <f>IF($A1041="","",INDEX(games!$J:$J,ROW())&amp;"")</f>
        <v/>
      </c>
    </row>
    <row r="1042" spans="1:38" x14ac:dyDescent="0.25">
      <c r="A1042" t="str">
        <f>IF(TRIM(INDEX(games!$A:$A,ROW()))="","",TRIM(INDEX(games!$A:$A,ROW())))</f>
        <v/>
      </c>
      <c r="B1042" t="str">
        <f>IF(OR($A1042="",INDEX(games!$B:$B,ROW())=""),"",INDEX(games!$B:$B,ROW()))</f>
        <v/>
      </c>
      <c r="C1042" t="str">
        <f>IF(OR($A1042="",INDEX(games!$C:$C,ROW())=""),"",INDEX(games!$C:$C,ROW()))</f>
        <v/>
      </c>
      <c r="D1042" t="str">
        <f t="shared" si="448"/>
        <v/>
      </c>
      <c r="E1042" t="str">
        <f t="shared" si="449"/>
        <v/>
      </c>
      <c r="F1042" t="str">
        <f t="shared" si="450"/>
        <v/>
      </c>
      <c r="G1042" t="e">
        <f t="shared" si="451"/>
        <v>#N/A</v>
      </c>
      <c r="H1042" t="e">
        <f t="shared" si="452"/>
        <v>#N/A</v>
      </c>
      <c r="I1042" t="e">
        <f t="shared" si="453"/>
        <v>#N/A</v>
      </c>
      <c r="J1042" t="e">
        <f t="shared" si="454"/>
        <v>#N/A</v>
      </c>
      <c r="K1042" t="e">
        <f t="shared" si="455"/>
        <v>#N/A</v>
      </c>
      <c r="L1042" t="e">
        <f t="shared" si="456"/>
        <v>#N/A</v>
      </c>
      <c r="M1042" t="e">
        <f t="shared" si="457"/>
        <v>#N/A</v>
      </c>
      <c r="N1042" t="e">
        <f t="shared" si="458"/>
        <v>#N/A</v>
      </c>
      <c r="O1042" t="str">
        <f t="shared" si="459"/>
        <v/>
      </c>
      <c r="P1042" t="str">
        <f>IF(OR($A1042="",INDEX(games!$H:$H,ROW())=""),"",INDEX(games!$H:$H,ROW()))</f>
        <v/>
      </c>
      <c r="Q1042" t="str">
        <f t="shared" si="460"/>
        <v/>
      </c>
      <c r="T1042">
        <f t="shared" si="461"/>
        <v>2015</v>
      </c>
      <c r="U1042">
        <f t="shared" si="462"/>
        <v>2022</v>
      </c>
      <c r="V1042">
        <f t="shared" si="463"/>
        <v>7</v>
      </c>
      <c r="W1042" t="str">
        <f>IF(TRIM(INDEX(connections!$A:$A,ROW()))="","",TRIM(INDEX(connections!$A:$A,ROW())))</f>
        <v>Nuclear Throne</v>
      </c>
      <c r="X1042" t="str">
        <f>IF($W1042="","",TRIM(INDEX(connections!$B:$B,ROW())))</f>
        <v>Repetendium</v>
      </c>
      <c r="Y1042">
        <f t="shared" si="464"/>
        <v>549</v>
      </c>
      <c r="Z1042">
        <f t="shared" si="465"/>
        <v>639</v>
      </c>
      <c r="AA1042" t="str">
        <f t="shared" si="466"/>
        <v>Yes</v>
      </c>
      <c r="AB1042" t="str">
        <f t="shared" si="467"/>
        <v>Yes</v>
      </c>
      <c r="AC1042">
        <f t="shared" si="468"/>
        <v>1</v>
      </c>
      <c r="AD1042">
        <f t="shared" si="469"/>
        <v>0</v>
      </c>
      <c r="AE1042" t="str">
        <f t="shared" si="470"/>
        <v/>
      </c>
      <c r="AG1042" t="str">
        <f t="shared" si="471"/>
        <v/>
      </c>
      <c r="AH1042" t="str">
        <f t="shared" si="472"/>
        <v/>
      </c>
      <c r="AI1042" t="str">
        <f t="shared" si="473"/>
        <v/>
      </c>
      <c r="AJ1042" t="str">
        <f t="shared" si="474"/>
        <v/>
      </c>
      <c r="AK1042" t="str">
        <f t="shared" si="475"/>
        <v/>
      </c>
      <c r="AL1042" t="str">
        <f>IF($A1042="","",INDEX(games!$J:$J,ROW())&amp;"")</f>
        <v/>
      </c>
    </row>
    <row r="1043" spans="1:38" x14ac:dyDescent="0.25">
      <c r="A1043" t="str">
        <f>IF(TRIM(INDEX(games!$A:$A,ROW()))="","",TRIM(INDEX(games!$A:$A,ROW())))</f>
        <v/>
      </c>
      <c r="B1043" t="str">
        <f>IF(OR($A1043="",INDEX(games!$B:$B,ROW())=""),"",INDEX(games!$B:$B,ROW()))</f>
        <v/>
      </c>
      <c r="C1043" t="str">
        <f>IF(OR($A1043="",INDEX(games!$C:$C,ROW())=""),"",INDEX(games!$C:$C,ROW()))</f>
        <v/>
      </c>
      <c r="D1043" t="str">
        <f t="shared" si="448"/>
        <v/>
      </c>
      <c r="E1043" t="str">
        <f t="shared" si="449"/>
        <v/>
      </c>
      <c r="F1043" t="str">
        <f t="shared" si="450"/>
        <v/>
      </c>
      <c r="G1043" t="e">
        <f t="shared" si="451"/>
        <v>#N/A</v>
      </c>
      <c r="H1043" t="e">
        <f t="shared" si="452"/>
        <v>#N/A</v>
      </c>
      <c r="I1043" t="e">
        <f t="shared" si="453"/>
        <v>#N/A</v>
      </c>
      <c r="J1043" t="e">
        <f t="shared" si="454"/>
        <v>#N/A</v>
      </c>
      <c r="K1043" t="e">
        <f t="shared" si="455"/>
        <v>#N/A</v>
      </c>
      <c r="L1043" t="e">
        <f t="shared" si="456"/>
        <v>#N/A</v>
      </c>
      <c r="M1043" t="e">
        <f t="shared" si="457"/>
        <v>#N/A</v>
      </c>
      <c r="N1043" t="e">
        <f t="shared" si="458"/>
        <v>#N/A</v>
      </c>
      <c r="O1043" t="str">
        <f t="shared" si="459"/>
        <v/>
      </c>
      <c r="P1043" t="str">
        <f>IF(OR($A1043="",INDEX(games!$H:$H,ROW())=""),"",INDEX(games!$H:$H,ROW()))</f>
        <v/>
      </c>
      <c r="Q1043" t="str">
        <f t="shared" si="460"/>
        <v/>
      </c>
      <c r="T1043">
        <f t="shared" si="461"/>
        <v>2023</v>
      </c>
      <c r="U1043">
        <f t="shared" si="462"/>
        <v>2025</v>
      </c>
      <c r="V1043">
        <f t="shared" si="463"/>
        <v>2</v>
      </c>
      <c r="W1043" t="str">
        <f>IF(TRIM(INDEX(connections!$A:$A,ROW()))="","",TRIM(INDEX(connections!$A:$A,ROW())))</f>
        <v>Balatro</v>
      </c>
      <c r="X1043" t="str">
        <f>IF($W1043="","",TRIM(INDEX(connections!$B:$B,ROW())))</f>
        <v>Replicat</v>
      </c>
      <c r="Y1043">
        <f t="shared" si="464"/>
        <v>55</v>
      </c>
      <c r="Z1043">
        <f t="shared" si="465"/>
        <v>640</v>
      </c>
      <c r="AA1043" t="str">
        <f t="shared" si="466"/>
        <v>Yes</v>
      </c>
      <c r="AB1043" t="str">
        <f t="shared" si="467"/>
        <v/>
      </c>
      <c r="AC1043" t="str">
        <f t="shared" si="468"/>
        <v/>
      </c>
      <c r="AD1043">
        <f t="shared" si="469"/>
        <v>0</v>
      </c>
      <c r="AE1043" t="str">
        <f t="shared" si="470"/>
        <v/>
      </c>
      <c r="AG1043" t="str">
        <f t="shared" si="471"/>
        <v/>
      </c>
      <c r="AH1043" t="str">
        <f t="shared" si="472"/>
        <v/>
      </c>
      <c r="AI1043" t="str">
        <f t="shared" si="473"/>
        <v/>
      </c>
      <c r="AJ1043" t="str">
        <f t="shared" si="474"/>
        <v/>
      </c>
      <c r="AK1043" t="str">
        <f t="shared" si="475"/>
        <v/>
      </c>
      <c r="AL1043" t="str">
        <f>IF($A1043="","",INDEX(games!$J:$J,ROW())&amp;"")</f>
        <v/>
      </c>
    </row>
    <row r="1044" spans="1:38" x14ac:dyDescent="0.25">
      <c r="A1044" t="str">
        <f>IF(TRIM(INDEX(games!$A:$A,ROW()))="","",TRIM(INDEX(games!$A:$A,ROW())))</f>
        <v/>
      </c>
      <c r="B1044" t="str">
        <f>IF(OR($A1044="",INDEX(games!$B:$B,ROW())=""),"",INDEX(games!$B:$B,ROW()))</f>
        <v/>
      </c>
      <c r="C1044" t="str">
        <f>IF(OR($A1044="",INDEX(games!$C:$C,ROW())=""),"",INDEX(games!$C:$C,ROW()))</f>
        <v/>
      </c>
      <c r="D1044" t="str">
        <f t="shared" si="448"/>
        <v/>
      </c>
      <c r="E1044" t="str">
        <f t="shared" si="449"/>
        <v/>
      </c>
      <c r="F1044" t="str">
        <f t="shared" si="450"/>
        <v/>
      </c>
      <c r="G1044" t="e">
        <f t="shared" si="451"/>
        <v>#N/A</v>
      </c>
      <c r="H1044" t="e">
        <f t="shared" si="452"/>
        <v>#N/A</v>
      </c>
      <c r="I1044" t="e">
        <f t="shared" si="453"/>
        <v>#N/A</v>
      </c>
      <c r="J1044" t="e">
        <f t="shared" si="454"/>
        <v>#N/A</v>
      </c>
      <c r="K1044" t="e">
        <f t="shared" si="455"/>
        <v>#N/A</v>
      </c>
      <c r="L1044" t="e">
        <f t="shared" si="456"/>
        <v>#N/A</v>
      </c>
      <c r="M1044" t="e">
        <f t="shared" si="457"/>
        <v>#N/A</v>
      </c>
      <c r="N1044" t="e">
        <f t="shared" si="458"/>
        <v>#N/A</v>
      </c>
      <c r="O1044" t="str">
        <f t="shared" si="459"/>
        <v/>
      </c>
      <c r="P1044" t="str">
        <f>IF(OR($A1044="",INDEX(games!$H:$H,ROW())=""),"",INDEX(games!$H:$H,ROW()))</f>
        <v/>
      </c>
      <c r="Q1044" t="str">
        <f t="shared" si="460"/>
        <v/>
      </c>
      <c r="T1044">
        <f t="shared" si="461"/>
        <v>2017</v>
      </c>
      <c r="U1044">
        <f t="shared" si="462"/>
        <v>2025</v>
      </c>
      <c r="V1044">
        <f t="shared" si="463"/>
        <v>8</v>
      </c>
      <c r="W1044" t="str">
        <f>IF(TRIM(INDEX(connections!$A:$A,ROW()))="","",TRIM(INDEX(connections!$A:$A,ROW())))</f>
        <v>Slay the Spire</v>
      </c>
      <c r="X1044" t="str">
        <f>IF($W1044="","",TRIM(INDEX(connections!$B:$B,ROW())))</f>
        <v>Replicat</v>
      </c>
      <c r="Y1044">
        <f t="shared" si="464"/>
        <v>735</v>
      </c>
      <c r="Z1044">
        <f t="shared" si="465"/>
        <v>640</v>
      </c>
      <c r="AA1044" t="str">
        <f t="shared" si="466"/>
        <v>Yes</v>
      </c>
      <c r="AB1044" t="str">
        <f t="shared" si="467"/>
        <v/>
      </c>
      <c r="AC1044" t="str">
        <f t="shared" si="468"/>
        <v/>
      </c>
      <c r="AD1044">
        <f t="shared" si="469"/>
        <v>0</v>
      </c>
      <c r="AE1044" t="str">
        <f t="shared" si="470"/>
        <v/>
      </c>
      <c r="AG1044" t="str">
        <f t="shared" si="471"/>
        <v/>
      </c>
      <c r="AH1044" t="str">
        <f t="shared" si="472"/>
        <v/>
      </c>
      <c r="AI1044" t="str">
        <f t="shared" si="473"/>
        <v/>
      </c>
      <c r="AJ1044" t="str">
        <f t="shared" si="474"/>
        <v/>
      </c>
      <c r="AK1044" t="str">
        <f t="shared" si="475"/>
        <v/>
      </c>
      <c r="AL1044" t="str">
        <f>IF($A1044="","",INDEX(games!$J:$J,ROW())&amp;"")</f>
        <v/>
      </c>
    </row>
    <row r="1045" spans="1:38" x14ac:dyDescent="0.25">
      <c r="A1045" t="str">
        <f>IF(TRIM(INDEX(games!$A:$A,ROW()))="","",TRIM(INDEX(games!$A:$A,ROW())))</f>
        <v/>
      </c>
      <c r="B1045" t="str">
        <f>IF(OR($A1045="",INDEX(games!$B:$B,ROW())=""),"",INDEX(games!$B:$B,ROW()))</f>
        <v/>
      </c>
      <c r="C1045" t="str">
        <f>IF(OR($A1045="",INDEX(games!$C:$C,ROW())=""),"",INDEX(games!$C:$C,ROW()))</f>
        <v/>
      </c>
      <c r="D1045" t="str">
        <f t="shared" si="448"/>
        <v/>
      </c>
      <c r="E1045" t="str">
        <f t="shared" si="449"/>
        <v/>
      </c>
      <c r="F1045" t="str">
        <f t="shared" si="450"/>
        <v/>
      </c>
      <c r="G1045" t="e">
        <f t="shared" si="451"/>
        <v>#N/A</v>
      </c>
      <c r="H1045" t="e">
        <f t="shared" si="452"/>
        <v>#N/A</v>
      </c>
      <c r="I1045" t="e">
        <f t="shared" si="453"/>
        <v>#N/A</v>
      </c>
      <c r="J1045" t="e">
        <f t="shared" si="454"/>
        <v>#N/A</v>
      </c>
      <c r="K1045" t="e">
        <f t="shared" si="455"/>
        <v>#N/A</v>
      </c>
      <c r="L1045" t="e">
        <f t="shared" si="456"/>
        <v>#N/A</v>
      </c>
      <c r="M1045" t="e">
        <f t="shared" si="457"/>
        <v>#N/A</v>
      </c>
      <c r="N1045" t="e">
        <f t="shared" si="458"/>
        <v>#N/A</v>
      </c>
      <c r="O1045" t="str">
        <f t="shared" si="459"/>
        <v/>
      </c>
      <c r="P1045" t="str">
        <f>IF(OR($A1045="",INDEX(games!$H:$H,ROW())=""),"",INDEX(games!$H:$H,ROW()))</f>
        <v/>
      </c>
      <c r="Q1045" t="str">
        <f t="shared" si="460"/>
        <v/>
      </c>
      <c r="T1045">
        <f t="shared" si="461"/>
        <v>2021</v>
      </c>
      <c r="U1045">
        <f t="shared" si="462"/>
        <v>2023</v>
      </c>
      <c r="V1045">
        <f t="shared" si="463"/>
        <v>2</v>
      </c>
      <c r="W1045" t="str">
        <f>IF(TRIM(INDEX(connections!$A:$A,ROW()))="","",TRIM(INDEX(connections!$A:$A,ROW())))</f>
        <v>Vampire Survivors</v>
      </c>
      <c r="X1045" t="str">
        <f>IF($W1045="","",TRIM(INDEX(connections!$B:$B,ROW())))</f>
        <v>Return to Abyss</v>
      </c>
      <c r="Y1045">
        <f t="shared" si="464"/>
        <v>898</v>
      </c>
      <c r="Z1045">
        <f t="shared" si="465"/>
        <v>641</v>
      </c>
      <c r="AA1045" t="str">
        <f t="shared" si="466"/>
        <v>Yes</v>
      </c>
      <c r="AB1045" t="str">
        <f t="shared" si="467"/>
        <v>Yes</v>
      </c>
      <c r="AC1045">
        <f t="shared" si="468"/>
        <v>1</v>
      </c>
      <c r="AD1045">
        <f t="shared" si="469"/>
        <v>0</v>
      </c>
      <c r="AE1045" t="str">
        <f t="shared" si="470"/>
        <v/>
      </c>
      <c r="AG1045" t="str">
        <f t="shared" si="471"/>
        <v/>
      </c>
      <c r="AH1045" t="str">
        <f t="shared" si="472"/>
        <v/>
      </c>
      <c r="AI1045" t="str">
        <f t="shared" si="473"/>
        <v/>
      </c>
      <c r="AJ1045" t="str">
        <f t="shared" si="474"/>
        <v/>
      </c>
      <c r="AK1045" t="str">
        <f t="shared" si="475"/>
        <v/>
      </c>
      <c r="AL1045" t="str">
        <f>IF($A1045="","",INDEX(games!$J:$J,ROW())&amp;"")</f>
        <v/>
      </c>
    </row>
    <row r="1046" spans="1:38" x14ac:dyDescent="0.25">
      <c r="A1046" t="str">
        <f>IF(TRIM(INDEX(games!$A:$A,ROW()))="","",TRIM(INDEX(games!$A:$A,ROW())))</f>
        <v/>
      </c>
      <c r="B1046" t="str">
        <f>IF(OR($A1046="",INDEX(games!$B:$B,ROW())=""),"",INDEX(games!$B:$B,ROW()))</f>
        <v/>
      </c>
      <c r="C1046" t="str">
        <f>IF(OR($A1046="",INDEX(games!$C:$C,ROW())=""),"",INDEX(games!$C:$C,ROW()))</f>
        <v/>
      </c>
      <c r="D1046" t="str">
        <f t="shared" si="448"/>
        <v/>
      </c>
      <c r="E1046" t="str">
        <f t="shared" si="449"/>
        <v/>
      </c>
      <c r="F1046" t="str">
        <f t="shared" si="450"/>
        <v/>
      </c>
      <c r="G1046" t="e">
        <f t="shared" si="451"/>
        <v>#N/A</v>
      </c>
      <c r="H1046" t="e">
        <f t="shared" si="452"/>
        <v>#N/A</v>
      </c>
      <c r="I1046" t="e">
        <f t="shared" si="453"/>
        <v>#N/A</v>
      </c>
      <c r="J1046" t="e">
        <f t="shared" si="454"/>
        <v>#N/A</v>
      </c>
      <c r="K1046" t="e">
        <f t="shared" si="455"/>
        <v>#N/A</v>
      </c>
      <c r="L1046" t="e">
        <f t="shared" si="456"/>
        <v>#N/A</v>
      </c>
      <c r="M1046" t="e">
        <f t="shared" si="457"/>
        <v>#N/A</v>
      </c>
      <c r="N1046" t="e">
        <f t="shared" si="458"/>
        <v>#N/A</v>
      </c>
      <c r="O1046" t="str">
        <f t="shared" si="459"/>
        <v/>
      </c>
      <c r="P1046" t="str">
        <f>IF(OR($A1046="",INDEX(games!$H:$H,ROW())=""),"",INDEX(games!$H:$H,ROW()))</f>
        <v/>
      </c>
      <c r="Q1046" t="str">
        <f t="shared" si="460"/>
        <v/>
      </c>
      <c r="T1046">
        <f t="shared" si="461"/>
        <v>2011</v>
      </c>
      <c r="U1046">
        <f t="shared" si="462"/>
        <v>2021</v>
      </c>
      <c r="V1046">
        <f t="shared" si="463"/>
        <v>10</v>
      </c>
      <c r="W1046" t="str">
        <f>IF(TRIM(INDEX(connections!$A:$A,ROW()))="","",TRIM(INDEX(connections!$A:$A,ROW())))</f>
        <v>The Binding of Isaac</v>
      </c>
      <c r="X1046" t="str">
        <f>IF($W1046="","",TRIM(INDEX(connections!$B:$B,ROW())))</f>
        <v>Revita</v>
      </c>
      <c r="Y1046">
        <f t="shared" si="464"/>
        <v>824</v>
      </c>
      <c r="Z1046">
        <f t="shared" si="465"/>
        <v>643</v>
      </c>
      <c r="AA1046" t="str">
        <f t="shared" si="466"/>
        <v>Yes</v>
      </c>
      <c r="AB1046" t="str">
        <f t="shared" si="467"/>
        <v>Yes</v>
      </c>
      <c r="AC1046">
        <f t="shared" si="468"/>
        <v>1</v>
      </c>
      <c r="AD1046">
        <f t="shared" si="469"/>
        <v>0</v>
      </c>
      <c r="AE1046" t="str">
        <f t="shared" si="470"/>
        <v/>
      </c>
      <c r="AG1046" t="str">
        <f t="shared" si="471"/>
        <v/>
      </c>
      <c r="AH1046" t="str">
        <f t="shared" si="472"/>
        <v/>
      </c>
      <c r="AI1046" t="str">
        <f t="shared" si="473"/>
        <v/>
      </c>
      <c r="AJ1046" t="str">
        <f t="shared" si="474"/>
        <v/>
      </c>
      <c r="AK1046" t="str">
        <f t="shared" si="475"/>
        <v/>
      </c>
      <c r="AL1046" t="str">
        <f>IF($A1046="","",INDEX(games!$J:$J,ROW())&amp;"")</f>
        <v/>
      </c>
    </row>
    <row r="1047" spans="1:38" x14ac:dyDescent="0.25">
      <c r="A1047" t="str">
        <f>IF(TRIM(INDEX(games!$A:$A,ROW()))="","",TRIM(INDEX(games!$A:$A,ROW())))</f>
        <v/>
      </c>
      <c r="B1047" t="str">
        <f>IF(OR($A1047="",INDEX(games!$B:$B,ROW())=""),"",INDEX(games!$B:$B,ROW()))</f>
        <v/>
      </c>
      <c r="C1047" t="str">
        <f>IF(OR($A1047="",INDEX(games!$C:$C,ROW())=""),"",INDEX(games!$C:$C,ROW()))</f>
        <v/>
      </c>
      <c r="D1047" t="str">
        <f t="shared" si="448"/>
        <v/>
      </c>
      <c r="E1047" t="str">
        <f t="shared" si="449"/>
        <v/>
      </c>
      <c r="F1047" t="str">
        <f t="shared" si="450"/>
        <v/>
      </c>
      <c r="G1047" t="e">
        <f t="shared" si="451"/>
        <v>#N/A</v>
      </c>
      <c r="H1047" t="e">
        <f t="shared" si="452"/>
        <v>#N/A</v>
      </c>
      <c r="I1047" t="e">
        <f t="shared" si="453"/>
        <v>#N/A</v>
      </c>
      <c r="J1047" t="e">
        <f t="shared" si="454"/>
        <v>#N/A</v>
      </c>
      <c r="K1047" t="e">
        <f t="shared" si="455"/>
        <v>#N/A</v>
      </c>
      <c r="L1047" t="e">
        <f t="shared" si="456"/>
        <v>#N/A</v>
      </c>
      <c r="M1047" t="e">
        <f t="shared" si="457"/>
        <v>#N/A</v>
      </c>
      <c r="N1047" t="e">
        <f t="shared" si="458"/>
        <v>#N/A</v>
      </c>
      <c r="O1047" t="str">
        <f t="shared" si="459"/>
        <v/>
      </c>
      <c r="P1047" t="str">
        <f>IF(OR($A1047="",INDEX(games!$H:$H,ROW())=""),"",INDEX(games!$H:$H,ROW()))</f>
        <v/>
      </c>
      <c r="Q1047" t="str">
        <f t="shared" si="460"/>
        <v/>
      </c>
      <c r="T1047">
        <f t="shared" si="461"/>
        <v>2021</v>
      </c>
      <c r="U1047">
        <f t="shared" si="462"/>
        <v>2025</v>
      </c>
      <c r="V1047">
        <f t="shared" si="463"/>
        <v>4</v>
      </c>
      <c r="W1047" t="str">
        <f>IF(TRIM(INDEX(connections!$A:$A,ROW()))="","",TRIM(INDEX(connections!$A:$A,ROW())))</f>
        <v>Vampire Survivors</v>
      </c>
      <c r="X1047" t="str">
        <f>IF($W1047="","",TRIM(INDEX(connections!$B:$B,ROW())))</f>
        <v>Rhythm Witch: Beat Death</v>
      </c>
      <c r="Y1047">
        <f t="shared" si="464"/>
        <v>898</v>
      </c>
      <c r="Z1047">
        <f t="shared" si="465"/>
        <v>644</v>
      </c>
      <c r="AA1047" t="str">
        <f t="shared" si="466"/>
        <v>Yes</v>
      </c>
      <c r="AB1047" t="str">
        <f t="shared" si="467"/>
        <v>Yes</v>
      </c>
      <c r="AC1047">
        <f t="shared" si="468"/>
        <v>1</v>
      </c>
      <c r="AD1047">
        <f t="shared" si="469"/>
        <v>0</v>
      </c>
      <c r="AE1047" t="str">
        <f t="shared" si="470"/>
        <v/>
      </c>
      <c r="AG1047" t="str">
        <f t="shared" si="471"/>
        <v/>
      </c>
      <c r="AH1047" t="str">
        <f t="shared" si="472"/>
        <v/>
      </c>
      <c r="AI1047" t="str">
        <f t="shared" si="473"/>
        <v/>
      </c>
      <c r="AJ1047" t="str">
        <f t="shared" si="474"/>
        <v/>
      </c>
      <c r="AK1047" t="str">
        <f t="shared" si="475"/>
        <v/>
      </c>
      <c r="AL1047" t="str">
        <f>IF($A1047="","",INDEX(games!$J:$J,ROW())&amp;"")</f>
        <v/>
      </c>
    </row>
    <row r="1048" spans="1:38" x14ac:dyDescent="0.25">
      <c r="A1048" t="str">
        <f>IF(TRIM(INDEX(games!$A:$A,ROW()))="","",TRIM(INDEX(games!$A:$A,ROW())))</f>
        <v/>
      </c>
      <c r="B1048" t="str">
        <f>IF(OR($A1048="",INDEX(games!$B:$B,ROW())=""),"",INDEX(games!$B:$B,ROW()))</f>
        <v/>
      </c>
      <c r="C1048" t="str">
        <f>IF(OR($A1048="",INDEX(games!$C:$C,ROW())=""),"",INDEX(games!$C:$C,ROW()))</f>
        <v/>
      </c>
      <c r="D1048" t="str">
        <f t="shared" si="448"/>
        <v/>
      </c>
      <c r="E1048" t="str">
        <f t="shared" si="449"/>
        <v/>
      </c>
      <c r="F1048" t="str">
        <f t="shared" si="450"/>
        <v/>
      </c>
      <c r="G1048" t="e">
        <f t="shared" si="451"/>
        <v>#N/A</v>
      </c>
      <c r="H1048" t="e">
        <f t="shared" si="452"/>
        <v>#N/A</v>
      </c>
      <c r="I1048" t="e">
        <f t="shared" si="453"/>
        <v>#N/A</v>
      </c>
      <c r="J1048" t="e">
        <f t="shared" si="454"/>
        <v>#N/A</v>
      </c>
      <c r="K1048" t="e">
        <f t="shared" si="455"/>
        <v>#N/A</v>
      </c>
      <c r="L1048" t="e">
        <f t="shared" si="456"/>
        <v>#N/A</v>
      </c>
      <c r="M1048" t="e">
        <f t="shared" si="457"/>
        <v>#N/A</v>
      </c>
      <c r="N1048" t="e">
        <f t="shared" si="458"/>
        <v>#N/A</v>
      </c>
      <c r="O1048" t="str">
        <f t="shared" si="459"/>
        <v/>
      </c>
      <c r="P1048" t="str">
        <f>IF(OR($A1048="",INDEX(games!$H:$H,ROW())=""),"",INDEX(games!$H:$H,ROW()))</f>
        <v/>
      </c>
      <c r="Q1048" t="str">
        <f t="shared" si="460"/>
        <v/>
      </c>
      <c r="T1048">
        <f t="shared" si="461"/>
        <v>2023</v>
      </c>
      <c r="U1048">
        <f t="shared" si="462"/>
        <v>2025</v>
      </c>
      <c r="V1048">
        <f t="shared" si="463"/>
        <v>2</v>
      </c>
      <c r="W1048" t="str">
        <f>IF(TRIM(INDEX(connections!$A:$A,ROW()))="","",TRIM(INDEX(connections!$A:$A,ROW())))</f>
        <v>Zoeti</v>
      </c>
      <c r="X1048" t="str">
        <f>IF($W1048="","",TRIM(INDEX(connections!$B:$B,ROW())))</f>
        <v>Rhythm Witch: Beat Death</v>
      </c>
      <c r="Y1048">
        <f t="shared" si="464"/>
        <v>951</v>
      </c>
      <c r="Z1048">
        <f t="shared" si="465"/>
        <v>644</v>
      </c>
      <c r="AA1048" t="str">
        <f t="shared" si="466"/>
        <v>Yes</v>
      </c>
      <c r="AB1048" t="str">
        <f t="shared" si="467"/>
        <v>Yes</v>
      </c>
      <c r="AC1048">
        <f t="shared" si="468"/>
        <v>1</v>
      </c>
      <c r="AD1048">
        <f t="shared" si="469"/>
        <v>1</v>
      </c>
      <c r="AE1048" t="str">
        <f t="shared" si="470"/>
        <v/>
      </c>
      <c r="AG1048" t="str">
        <f t="shared" si="471"/>
        <v/>
      </c>
      <c r="AH1048" t="str">
        <f t="shared" si="472"/>
        <v/>
      </c>
      <c r="AI1048" t="str">
        <f t="shared" si="473"/>
        <v/>
      </c>
      <c r="AJ1048" t="str">
        <f t="shared" si="474"/>
        <v/>
      </c>
      <c r="AK1048" t="str">
        <f t="shared" si="475"/>
        <v/>
      </c>
      <c r="AL1048" t="str">
        <f>IF($A1048="","",INDEX(games!$J:$J,ROW())&amp;"")</f>
        <v/>
      </c>
    </row>
    <row r="1049" spans="1:38" x14ac:dyDescent="0.25">
      <c r="A1049" t="str">
        <f>IF(TRIM(INDEX(games!$A:$A,ROW()))="","",TRIM(INDEX(games!$A:$A,ROW())))</f>
        <v/>
      </c>
      <c r="B1049" t="str">
        <f>IF(OR($A1049="",INDEX(games!$B:$B,ROW())=""),"",INDEX(games!$B:$B,ROW()))</f>
        <v/>
      </c>
      <c r="C1049" t="str">
        <f>IF(OR($A1049="",INDEX(games!$C:$C,ROW())=""),"",INDEX(games!$C:$C,ROW()))</f>
        <v/>
      </c>
      <c r="D1049" t="str">
        <f t="shared" si="448"/>
        <v/>
      </c>
      <c r="E1049" t="str">
        <f t="shared" si="449"/>
        <v/>
      </c>
      <c r="F1049" t="str">
        <f t="shared" si="450"/>
        <v/>
      </c>
      <c r="G1049" t="e">
        <f t="shared" si="451"/>
        <v>#N/A</v>
      </c>
      <c r="H1049" t="e">
        <f t="shared" si="452"/>
        <v>#N/A</v>
      </c>
      <c r="I1049" t="e">
        <f t="shared" si="453"/>
        <v>#N/A</v>
      </c>
      <c r="J1049" t="e">
        <f t="shared" si="454"/>
        <v>#N/A</v>
      </c>
      <c r="K1049" t="e">
        <f t="shared" si="455"/>
        <v>#N/A</v>
      </c>
      <c r="L1049" t="e">
        <f t="shared" si="456"/>
        <v>#N/A</v>
      </c>
      <c r="M1049" t="e">
        <f t="shared" si="457"/>
        <v>#N/A</v>
      </c>
      <c r="N1049" t="e">
        <f t="shared" si="458"/>
        <v>#N/A</v>
      </c>
      <c r="O1049" t="str">
        <f t="shared" si="459"/>
        <v/>
      </c>
      <c r="P1049" t="str">
        <f>IF(OR($A1049="",INDEX(games!$H:$H,ROW())=""),"",INDEX(games!$H:$H,ROW()))</f>
        <v/>
      </c>
      <c r="Q1049" t="str">
        <f t="shared" si="460"/>
        <v/>
      </c>
      <c r="T1049">
        <f t="shared" si="461"/>
        <v>2009</v>
      </c>
      <c r="U1049">
        <f t="shared" si="462"/>
        <v>2020</v>
      </c>
      <c r="V1049">
        <f t="shared" si="463"/>
        <v>11</v>
      </c>
      <c r="W1049" t="str">
        <f>IF(TRIM(INDEX(connections!$A:$A,ROW()))="","",TRIM(INDEX(connections!$A:$A,ROW())))</f>
        <v>Brogue</v>
      </c>
      <c r="X1049" t="str">
        <f>IF($W1049="","",TRIM(INDEX(connections!$B:$B,ROW())))</f>
        <v>Rift Wizard</v>
      </c>
      <c r="Y1049">
        <f t="shared" si="464"/>
        <v>99</v>
      </c>
      <c r="Z1049">
        <f t="shared" si="465"/>
        <v>645</v>
      </c>
      <c r="AA1049" t="str">
        <f t="shared" si="466"/>
        <v>Yes</v>
      </c>
      <c r="AB1049" t="str">
        <f t="shared" si="467"/>
        <v>Yes</v>
      </c>
      <c r="AC1049">
        <f t="shared" si="468"/>
        <v>1</v>
      </c>
      <c r="AD1049">
        <f t="shared" si="469"/>
        <v>0</v>
      </c>
      <c r="AE1049" t="str">
        <f t="shared" si="470"/>
        <v/>
      </c>
      <c r="AG1049" t="str">
        <f t="shared" si="471"/>
        <v/>
      </c>
      <c r="AH1049" t="str">
        <f t="shared" si="472"/>
        <v/>
      </c>
      <c r="AI1049" t="str">
        <f t="shared" si="473"/>
        <v/>
      </c>
      <c r="AJ1049" t="str">
        <f t="shared" si="474"/>
        <v/>
      </c>
      <c r="AK1049" t="str">
        <f t="shared" si="475"/>
        <v/>
      </c>
      <c r="AL1049" t="str">
        <f>IF($A1049="","",INDEX(games!$J:$J,ROW())&amp;"")</f>
        <v/>
      </c>
    </row>
    <row r="1050" spans="1:38" x14ac:dyDescent="0.25">
      <c r="A1050" t="str">
        <f>IF(TRIM(INDEX(games!$A:$A,ROW()))="","",TRIM(INDEX(games!$A:$A,ROW())))</f>
        <v/>
      </c>
      <c r="B1050" t="str">
        <f>IF(OR($A1050="",INDEX(games!$B:$B,ROW())=""),"",INDEX(games!$B:$B,ROW()))</f>
        <v/>
      </c>
      <c r="C1050" t="str">
        <f>IF(OR($A1050="",INDEX(games!$C:$C,ROW())=""),"",INDEX(games!$C:$C,ROW()))</f>
        <v/>
      </c>
      <c r="D1050" t="str">
        <f t="shared" si="448"/>
        <v/>
      </c>
      <c r="E1050" t="str">
        <f t="shared" si="449"/>
        <v/>
      </c>
      <c r="F1050" t="str">
        <f t="shared" si="450"/>
        <v/>
      </c>
      <c r="G1050" t="e">
        <f t="shared" si="451"/>
        <v>#N/A</v>
      </c>
      <c r="H1050" t="e">
        <f t="shared" si="452"/>
        <v>#N/A</v>
      </c>
      <c r="I1050" t="e">
        <f t="shared" si="453"/>
        <v>#N/A</v>
      </c>
      <c r="J1050" t="e">
        <f t="shared" si="454"/>
        <v>#N/A</v>
      </c>
      <c r="K1050" t="e">
        <f t="shared" si="455"/>
        <v>#N/A</v>
      </c>
      <c r="L1050" t="e">
        <f t="shared" si="456"/>
        <v>#N/A</v>
      </c>
      <c r="M1050" t="e">
        <f t="shared" si="457"/>
        <v>#N/A</v>
      </c>
      <c r="N1050" t="e">
        <f t="shared" si="458"/>
        <v>#N/A</v>
      </c>
      <c r="O1050" t="str">
        <f t="shared" si="459"/>
        <v/>
      </c>
      <c r="P1050" t="str">
        <f>IF(OR($A1050="",INDEX(games!$H:$H,ROW())=""),"",INDEX(games!$H:$H,ROW()))</f>
        <v/>
      </c>
      <c r="Q1050" t="str">
        <f t="shared" si="460"/>
        <v/>
      </c>
      <c r="T1050">
        <f t="shared" si="461"/>
        <v>1996</v>
      </c>
      <c r="U1050">
        <f t="shared" si="462"/>
        <v>2020</v>
      </c>
      <c r="V1050">
        <f t="shared" si="463"/>
        <v>24</v>
      </c>
      <c r="W1050" t="str">
        <f>IF(TRIM(INDEX(connections!$A:$A,ROW()))="","",TRIM(INDEX(connections!$A:$A,ROW())))</f>
        <v>Diablo</v>
      </c>
      <c r="X1050" t="str">
        <f>IF($W1050="","",TRIM(INDEX(connections!$B:$B,ROW())))</f>
        <v>Rift Wizard</v>
      </c>
      <c r="Y1050">
        <f t="shared" si="464"/>
        <v>217</v>
      </c>
      <c r="Z1050">
        <f t="shared" si="465"/>
        <v>645</v>
      </c>
      <c r="AA1050" t="str">
        <f t="shared" si="466"/>
        <v>Yes</v>
      </c>
      <c r="AB1050" t="str">
        <f t="shared" si="467"/>
        <v>Yes</v>
      </c>
      <c r="AC1050">
        <f t="shared" si="468"/>
        <v>1</v>
      </c>
      <c r="AD1050">
        <f t="shared" si="469"/>
        <v>1</v>
      </c>
      <c r="AE1050" t="str">
        <f t="shared" si="470"/>
        <v/>
      </c>
      <c r="AG1050" t="str">
        <f t="shared" si="471"/>
        <v/>
      </c>
      <c r="AH1050" t="str">
        <f t="shared" si="472"/>
        <v/>
      </c>
      <c r="AI1050" t="str">
        <f t="shared" si="473"/>
        <v/>
      </c>
      <c r="AJ1050" t="str">
        <f t="shared" si="474"/>
        <v/>
      </c>
      <c r="AK1050" t="str">
        <f t="shared" si="475"/>
        <v/>
      </c>
      <c r="AL1050" t="str">
        <f>IF($A1050="","",INDEX(games!$J:$J,ROW())&amp;"")</f>
        <v/>
      </c>
    </row>
    <row r="1051" spans="1:38" x14ac:dyDescent="0.25">
      <c r="A1051" t="str">
        <f>IF(TRIM(INDEX(games!$A:$A,ROW()))="","",TRIM(INDEX(games!$A:$A,ROW())))</f>
        <v/>
      </c>
      <c r="B1051" t="str">
        <f>IF(OR($A1051="",INDEX(games!$B:$B,ROW())=""),"",INDEX(games!$B:$B,ROW()))</f>
        <v/>
      </c>
      <c r="C1051" t="str">
        <f>IF(OR($A1051="",INDEX(games!$C:$C,ROW())=""),"",INDEX(games!$C:$C,ROW()))</f>
        <v/>
      </c>
      <c r="D1051" t="str">
        <f t="shared" si="448"/>
        <v/>
      </c>
      <c r="E1051" t="str">
        <f t="shared" si="449"/>
        <v/>
      </c>
      <c r="F1051" t="str">
        <f t="shared" si="450"/>
        <v/>
      </c>
      <c r="G1051" t="e">
        <f t="shared" si="451"/>
        <v>#N/A</v>
      </c>
      <c r="H1051" t="e">
        <f t="shared" si="452"/>
        <v>#N/A</v>
      </c>
      <c r="I1051" t="e">
        <f t="shared" si="453"/>
        <v>#N/A</v>
      </c>
      <c r="J1051" t="e">
        <f t="shared" si="454"/>
        <v>#N/A</v>
      </c>
      <c r="K1051" t="e">
        <f t="shared" si="455"/>
        <v>#N/A</v>
      </c>
      <c r="L1051" t="e">
        <f t="shared" si="456"/>
        <v>#N/A</v>
      </c>
      <c r="M1051" t="e">
        <f t="shared" si="457"/>
        <v>#N/A</v>
      </c>
      <c r="N1051" t="e">
        <f t="shared" si="458"/>
        <v>#N/A</v>
      </c>
      <c r="O1051" t="str">
        <f t="shared" si="459"/>
        <v/>
      </c>
      <c r="P1051" t="str">
        <f>IF(OR($A1051="",INDEX(games!$H:$H,ROW())=""),"",INDEX(games!$H:$H,ROW()))</f>
        <v/>
      </c>
      <c r="Q1051" t="str">
        <f t="shared" si="460"/>
        <v/>
      </c>
      <c r="T1051">
        <f t="shared" si="461"/>
        <v>2006</v>
      </c>
      <c r="U1051">
        <f t="shared" si="462"/>
        <v>2020</v>
      </c>
      <c r="V1051">
        <f t="shared" si="463"/>
        <v>14</v>
      </c>
      <c r="W1051" t="str">
        <f>IF(TRIM(INDEX(connections!$A:$A,ROW()))="","",TRIM(INDEX(connections!$A:$A,ROW())))</f>
        <v>Dungeon Crawl Stone Soup</v>
      </c>
      <c r="X1051" t="str">
        <f>IF($W1051="","",TRIM(INDEX(connections!$B:$B,ROW())))</f>
        <v>Rift Wizard</v>
      </c>
      <c r="Y1051">
        <f t="shared" si="464"/>
        <v>257</v>
      </c>
      <c r="Z1051">
        <f t="shared" si="465"/>
        <v>645</v>
      </c>
      <c r="AA1051" t="str">
        <f t="shared" si="466"/>
        <v>Yes</v>
      </c>
      <c r="AB1051" t="str">
        <f t="shared" si="467"/>
        <v>Yes</v>
      </c>
      <c r="AC1051">
        <f t="shared" si="468"/>
        <v>1</v>
      </c>
      <c r="AD1051">
        <f t="shared" si="469"/>
        <v>0</v>
      </c>
      <c r="AE1051" t="str">
        <f t="shared" si="470"/>
        <v/>
      </c>
      <c r="AG1051" t="str">
        <f t="shared" si="471"/>
        <v/>
      </c>
      <c r="AH1051" t="str">
        <f t="shared" si="472"/>
        <v/>
      </c>
      <c r="AI1051" t="str">
        <f t="shared" si="473"/>
        <v/>
      </c>
      <c r="AJ1051" t="str">
        <f t="shared" si="474"/>
        <v/>
      </c>
      <c r="AK1051" t="str">
        <f t="shared" si="475"/>
        <v/>
      </c>
      <c r="AL1051" t="str">
        <f>IF($A1051="","",INDEX(games!$J:$J,ROW())&amp;"")</f>
        <v/>
      </c>
    </row>
    <row r="1052" spans="1:38" x14ac:dyDescent="0.25">
      <c r="A1052" t="str">
        <f>IF(TRIM(INDEX(games!$A:$A,ROW()))="","",TRIM(INDEX(games!$A:$A,ROW())))</f>
        <v/>
      </c>
      <c r="B1052" t="str">
        <f>IF(OR($A1052="",INDEX(games!$B:$B,ROW())=""),"",INDEX(games!$B:$B,ROW()))</f>
        <v/>
      </c>
      <c r="C1052" t="str">
        <f>IF(OR($A1052="",INDEX(games!$C:$C,ROW())=""),"",INDEX(games!$C:$C,ROW()))</f>
        <v/>
      </c>
      <c r="D1052" t="str">
        <f t="shared" si="448"/>
        <v/>
      </c>
      <c r="E1052" t="str">
        <f t="shared" si="449"/>
        <v/>
      </c>
      <c r="F1052" t="str">
        <f t="shared" si="450"/>
        <v/>
      </c>
      <c r="G1052" t="e">
        <f t="shared" si="451"/>
        <v>#N/A</v>
      </c>
      <c r="H1052" t="e">
        <f t="shared" si="452"/>
        <v>#N/A</v>
      </c>
      <c r="I1052" t="e">
        <f t="shared" si="453"/>
        <v>#N/A</v>
      </c>
      <c r="J1052" t="e">
        <f t="shared" si="454"/>
        <v>#N/A</v>
      </c>
      <c r="K1052" t="e">
        <f t="shared" si="455"/>
        <v>#N/A</v>
      </c>
      <c r="L1052" t="e">
        <f t="shared" si="456"/>
        <v>#N/A</v>
      </c>
      <c r="M1052" t="e">
        <f t="shared" si="457"/>
        <v>#N/A</v>
      </c>
      <c r="N1052" t="e">
        <f t="shared" si="458"/>
        <v>#N/A</v>
      </c>
      <c r="O1052" t="str">
        <f t="shared" si="459"/>
        <v/>
      </c>
      <c r="P1052" t="str">
        <f>IF(OR($A1052="",INDEX(games!$H:$H,ROW())=""),"",INDEX(games!$H:$H,ROW()))</f>
        <v/>
      </c>
      <c r="Q1052" t="str">
        <f t="shared" si="460"/>
        <v/>
      </c>
      <c r="T1052">
        <f t="shared" si="461"/>
        <v>1987</v>
      </c>
      <c r="U1052">
        <f t="shared" si="462"/>
        <v>2020</v>
      </c>
      <c r="V1052">
        <f t="shared" si="463"/>
        <v>33</v>
      </c>
      <c r="W1052" t="str">
        <f>IF(TRIM(INDEX(connections!$A:$A,ROW()))="","",TRIM(INDEX(connections!$A:$A,ROW())))</f>
        <v>NetHack</v>
      </c>
      <c r="X1052" t="str">
        <f>IF($W1052="","",TRIM(INDEX(connections!$B:$B,ROW())))</f>
        <v>Rift Wizard</v>
      </c>
      <c r="Y1052">
        <f t="shared" si="464"/>
        <v>532</v>
      </c>
      <c r="Z1052">
        <f t="shared" si="465"/>
        <v>645</v>
      </c>
      <c r="AA1052" t="str">
        <f t="shared" si="466"/>
        <v>Yes</v>
      </c>
      <c r="AB1052" t="str">
        <f t="shared" si="467"/>
        <v>Yes</v>
      </c>
      <c r="AC1052">
        <f t="shared" si="468"/>
        <v>1</v>
      </c>
      <c r="AD1052">
        <f t="shared" si="469"/>
        <v>0</v>
      </c>
      <c r="AE1052" t="str">
        <f t="shared" si="470"/>
        <v/>
      </c>
      <c r="AG1052" t="str">
        <f t="shared" si="471"/>
        <v/>
      </c>
      <c r="AH1052" t="str">
        <f t="shared" si="472"/>
        <v/>
      </c>
      <c r="AI1052" t="str">
        <f t="shared" si="473"/>
        <v/>
      </c>
      <c r="AJ1052" t="str">
        <f t="shared" si="474"/>
        <v/>
      </c>
      <c r="AK1052" t="str">
        <f t="shared" si="475"/>
        <v/>
      </c>
      <c r="AL1052" t="str">
        <f>IF($A1052="","",INDEX(games!$J:$J,ROW())&amp;"")</f>
        <v/>
      </c>
    </row>
    <row r="1053" spans="1:38" x14ac:dyDescent="0.25">
      <c r="A1053" t="str">
        <f>IF(TRIM(INDEX(games!$A:$A,ROW()))="","",TRIM(INDEX(games!$A:$A,ROW())))</f>
        <v/>
      </c>
      <c r="B1053" t="str">
        <f>IF(OR($A1053="",INDEX(games!$B:$B,ROW())=""),"",INDEX(games!$B:$B,ROW()))</f>
        <v/>
      </c>
      <c r="C1053" t="str">
        <f>IF(OR($A1053="",INDEX(games!$C:$C,ROW())=""),"",INDEX(games!$C:$C,ROW()))</f>
        <v/>
      </c>
      <c r="D1053" t="str">
        <f t="shared" si="448"/>
        <v/>
      </c>
      <c r="E1053" t="str">
        <f t="shared" si="449"/>
        <v/>
      </c>
      <c r="F1053" t="str">
        <f t="shared" si="450"/>
        <v/>
      </c>
      <c r="G1053" t="e">
        <f t="shared" si="451"/>
        <v>#N/A</v>
      </c>
      <c r="H1053" t="e">
        <f t="shared" si="452"/>
        <v>#N/A</v>
      </c>
      <c r="I1053" t="e">
        <f t="shared" si="453"/>
        <v>#N/A</v>
      </c>
      <c r="J1053" t="e">
        <f t="shared" si="454"/>
        <v>#N/A</v>
      </c>
      <c r="K1053" t="e">
        <f t="shared" si="455"/>
        <v>#N/A</v>
      </c>
      <c r="L1053" t="e">
        <f t="shared" si="456"/>
        <v>#N/A</v>
      </c>
      <c r="M1053" t="e">
        <f t="shared" si="457"/>
        <v>#N/A</v>
      </c>
      <c r="N1053" t="e">
        <f t="shared" si="458"/>
        <v>#N/A</v>
      </c>
      <c r="O1053" t="str">
        <f t="shared" si="459"/>
        <v/>
      </c>
      <c r="P1053" t="str">
        <f>IF(OR($A1053="",INDEX(games!$H:$H,ROW())=""),"",INDEX(games!$H:$H,ROW()))</f>
        <v/>
      </c>
      <c r="Q1053" t="str">
        <f t="shared" si="460"/>
        <v/>
      </c>
      <c r="T1053">
        <f t="shared" si="461"/>
        <v>1998</v>
      </c>
      <c r="U1053">
        <f t="shared" si="462"/>
        <v>2020</v>
      </c>
      <c r="V1053">
        <f t="shared" si="463"/>
        <v>22</v>
      </c>
      <c r="W1053" t="str">
        <f>IF(TRIM(INDEX(connections!$A:$A,ROW()))="","",TRIM(INDEX(connections!$A:$A,ROW())))</f>
        <v>Tales of Maj'Eyal</v>
      </c>
      <c r="X1053" t="str">
        <f>IF($W1053="","",TRIM(INDEX(connections!$B:$B,ROW())))</f>
        <v>Rift Wizard</v>
      </c>
      <c r="Y1053">
        <f t="shared" si="464"/>
        <v>810</v>
      </c>
      <c r="Z1053">
        <f t="shared" si="465"/>
        <v>645</v>
      </c>
      <c r="AA1053" t="str">
        <f t="shared" si="466"/>
        <v>Yes</v>
      </c>
      <c r="AB1053" t="str">
        <f t="shared" si="467"/>
        <v>Yes</v>
      </c>
      <c r="AC1053">
        <f t="shared" si="468"/>
        <v>1</v>
      </c>
      <c r="AD1053">
        <f t="shared" si="469"/>
        <v>0</v>
      </c>
      <c r="AE1053" t="str">
        <f t="shared" si="470"/>
        <v/>
      </c>
      <c r="AG1053" t="str">
        <f t="shared" si="471"/>
        <v/>
      </c>
      <c r="AH1053" t="str">
        <f t="shared" si="472"/>
        <v/>
      </c>
      <c r="AI1053" t="str">
        <f t="shared" si="473"/>
        <v/>
      </c>
      <c r="AJ1053" t="str">
        <f t="shared" si="474"/>
        <v/>
      </c>
      <c r="AK1053" t="str">
        <f t="shared" si="475"/>
        <v/>
      </c>
      <c r="AL1053" t="str">
        <f>IF($A1053="","",INDEX(games!$J:$J,ROW())&amp;"")</f>
        <v/>
      </c>
    </row>
    <row r="1054" spans="1:38" x14ac:dyDescent="0.25">
      <c r="A1054" t="str">
        <f>IF(TRIM(INDEX(games!$A:$A,ROW()))="","",TRIM(INDEX(games!$A:$A,ROW())))</f>
        <v/>
      </c>
      <c r="B1054" t="str">
        <f>IF(OR($A1054="",INDEX(games!$B:$B,ROW())=""),"",INDEX(games!$B:$B,ROW()))</f>
        <v/>
      </c>
      <c r="C1054" t="str">
        <f>IF(OR($A1054="",INDEX(games!$C:$C,ROW())=""),"",INDEX(games!$C:$C,ROW()))</f>
        <v/>
      </c>
      <c r="D1054" t="str">
        <f t="shared" si="448"/>
        <v/>
      </c>
      <c r="E1054" t="str">
        <f t="shared" si="449"/>
        <v/>
      </c>
      <c r="F1054" t="str">
        <f t="shared" si="450"/>
        <v/>
      </c>
      <c r="G1054" t="e">
        <f t="shared" si="451"/>
        <v>#N/A</v>
      </c>
      <c r="H1054" t="e">
        <f t="shared" si="452"/>
        <v>#N/A</v>
      </c>
      <c r="I1054" t="e">
        <f t="shared" si="453"/>
        <v>#N/A</v>
      </c>
      <c r="J1054" t="e">
        <f t="shared" si="454"/>
        <v>#N/A</v>
      </c>
      <c r="K1054" t="e">
        <f t="shared" si="455"/>
        <v>#N/A</v>
      </c>
      <c r="L1054" t="e">
        <f t="shared" si="456"/>
        <v>#N/A</v>
      </c>
      <c r="M1054" t="e">
        <f t="shared" si="457"/>
        <v>#N/A</v>
      </c>
      <c r="N1054" t="e">
        <f t="shared" si="458"/>
        <v>#N/A</v>
      </c>
      <c r="O1054" t="str">
        <f t="shared" si="459"/>
        <v/>
      </c>
      <c r="P1054" t="str">
        <f>IF(OR($A1054="",INDEX(games!$H:$H,ROW())=""),"",INDEX(games!$H:$H,ROW()))</f>
        <v/>
      </c>
      <c r="Q1054" t="str">
        <f t="shared" si="460"/>
        <v/>
      </c>
      <c r="T1054">
        <f t="shared" si="461"/>
        <v>2020</v>
      </c>
      <c r="U1054">
        <f t="shared" si="462"/>
        <v>2024</v>
      </c>
      <c r="V1054">
        <f t="shared" si="463"/>
        <v>4</v>
      </c>
      <c r="W1054" t="str">
        <f>IF(TRIM(INDEX(connections!$A:$A,ROW()))="","",TRIM(INDEX(connections!$A:$A,ROW())))</f>
        <v>Rift Wizard</v>
      </c>
      <c r="X1054" t="str">
        <f>IF($W1054="","",TRIM(INDEX(connections!$B:$B,ROW())))</f>
        <v>Rift Wizard 2</v>
      </c>
      <c r="Y1054">
        <f t="shared" si="464"/>
        <v>645</v>
      </c>
      <c r="Z1054">
        <f t="shared" si="465"/>
        <v>646</v>
      </c>
      <c r="AA1054" t="str">
        <f t="shared" si="466"/>
        <v>Yes</v>
      </c>
      <c r="AB1054" t="str">
        <f t="shared" si="467"/>
        <v>Yes</v>
      </c>
      <c r="AC1054">
        <f t="shared" si="468"/>
        <v>1</v>
      </c>
      <c r="AD1054">
        <f t="shared" si="469"/>
        <v>0</v>
      </c>
      <c r="AE1054" t="str">
        <f t="shared" si="470"/>
        <v/>
      </c>
      <c r="AG1054" t="str">
        <f t="shared" si="471"/>
        <v/>
      </c>
      <c r="AH1054" t="str">
        <f t="shared" si="472"/>
        <v/>
      </c>
      <c r="AI1054" t="str">
        <f t="shared" si="473"/>
        <v/>
      </c>
      <c r="AJ1054" t="str">
        <f t="shared" si="474"/>
        <v/>
      </c>
      <c r="AK1054" t="str">
        <f t="shared" si="475"/>
        <v/>
      </c>
      <c r="AL1054" t="str">
        <f>IF($A1054="","",INDEX(games!$J:$J,ROW())&amp;"")</f>
        <v/>
      </c>
    </row>
    <row r="1055" spans="1:38" x14ac:dyDescent="0.25">
      <c r="A1055" t="str">
        <f>IF(TRIM(INDEX(games!$A:$A,ROW()))="","",TRIM(INDEX(games!$A:$A,ROW())))</f>
        <v/>
      </c>
      <c r="B1055" t="str">
        <f>IF(OR($A1055="",INDEX(games!$B:$B,ROW())=""),"",INDEX(games!$B:$B,ROW()))</f>
        <v/>
      </c>
      <c r="C1055" t="str">
        <f>IF(OR($A1055="",INDEX(games!$C:$C,ROW())=""),"",INDEX(games!$C:$C,ROW()))</f>
        <v/>
      </c>
      <c r="D1055" t="str">
        <f t="shared" si="448"/>
        <v/>
      </c>
      <c r="E1055" t="str">
        <f t="shared" si="449"/>
        <v/>
      </c>
      <c r="F1055" t="str">
        <f t="shared" si="450"/>
        <v/>
      </c>
      <c r="G1055" t="e">
        <f t="shared" si="451"/>
        <v>#N/A</v>
      </c>
      <c r="H1055" t="e">
        <f t="shared" si="452"/>
        <v>#N/A</v>
      </c>
      <c r="I1055" t="e">
        <f t="shared" si="453"/>
        <v>#N/A</v>
      </c>
      <c r="J1055" t="e">
        <f t="shared" si="454"/>
        <v>#N/A</v>
      </c>
      <c r="K1055" t="e">
        <f t="shared" si="455"/>
        <v>#N/A</v>
      </c>
      <c r="L1055" t="e">
        <f t="shared" si="456"/>
        <v>#N/A</v>
      </c>
      <c r="M1055" t="e">
        <f t="shared" si="457"/>
        <v>#N/A</v>
      </c>
      <c r="N1055" t="e">
        <f t="shared" si="458"/>
        <v>#N/A</v>
      </c>
      <c r="O1055" t="str">
        <f t="shared" si="459"/>
        <v/>
      </c>
      <c r="P1055" t="str">
        <f>IF(OR($A1055="",INDEX(games!$H:$H,ROW())=""),"",INDEX(games!$H:$H,ROW()))</f>
        <v/>
      </c>
      <c r="Q1055" t="str">
        <f t="shared" si="460"/>
        <v/>
      </c>
      <c r="T1055">
        <f t="shared" si="461"/>
        <v>2024</v>
      </c>
      <c r="U1055">
        <f t="shared" si="462"/>
        <v>2026</v>
      </c>
      <c r="V1055">
        <f t="shared" si="463"/>
        <v>2</v>
      </c>
      <c r="W1055" t="str">
        <f>IF(TRIM(INDEX(connections!$A:$A,ROW()))="","",TRIM(INDEX(connections!$A:$A,ROW())))</f>
        <v>Rift Wizard 2</v>
      </c>
      <c r="X1055" t="str">
        <f>IF($W1055="","",TRIM(INDEX(connections!$B:$B,ROW())))</f>
        <v>Rift Wizard 3</v>
      </c>
      <c r="Y1055">
        <f t="shared" si="464"/>
        <v>646</v>
      </c>
      <c r="Z1055">
        <f t="shared" si="465"/>
        <v>647</v>
      </c>
      <c r="AA1055" t="str">
        <f t="shared" si="466"/>
        <v>Yes</v>
      </c>
      <c r="AB1055" t="str">
        <f t="shared" si="467"/>
        <v/>
      </c>
      <c r="AC1055" t="str">
        <f t="shared" si="468"/>
        <v/>
      </c>
      <c r="AD1055">
        <f t="shared" si="469"/>
        <v>0</v>
      </c>
      <c r="AE1055" t="str">
        <f t="shared" si="470"/>
        <v/>
      </c>
      <c r="AG1055" t="str">
        <f t="shared" si="471"/>
        <v/>
      </c>
      <c r="AH1055" t="str">
        <f t="shared" si="472"/>
        <v/>
      </c>
      <c r="AI1055" t="str">
        <f t="shared" si="473"/>
        <v/>
      </c>
      <c r="AJ1055" t="str">
        <f t="shared" si="474"/>
        <v/>
      </c>
      <c r="AK1055" t="str">
        <f t="shared" si="475"/>
        <v/>
      </c>
      <c r="AL1055" t="str">
        <f>IF($A1055="","",INDEX(games!$J:$J,ROW())&amp;"")</f>
        <v/>
      </c>
    </row>
    <row r="1056" spans="1:38" x14ac:dyDescent="0.25">
      <c r="A1056" t="str">
        <f>IF(TRIM(INDEX(games!$A:$A,ROW()))="","",TRIM(INDEX(games!$A:$A,ROW())))</f>
        <v/>
      </c>
      <c r="B1056" t="str">
        <f>IF(OR($A1056="",INDEX(games!$B:$B,ROW())=""),"",INDEX(games!$B:$B,ROW()))</f>
        <v/>
      </c>
      <c r="C1056" t="str">
        <f>IF(OR($A1056="",INDEX(games!$C:$C,ROW())=""),"",INDEX(games!$C:$C,ROW()))</f>
        <v/>
      </c>
      <c r="D1056" t="str">
        <f t="shared" si="448"/>
        <v/>
      </c>
      <c r="E1056" t="str">
        <f t="shared" si="449"/>
        <v/>
      </c>
      <c r="F1056" t="str">
        <f t="shared" si="450"/>
        <v/>
      </c>
      <c r="G1056" t="e">
        <f t="shared" si="451"/>
        <v>#N/A</v>
      </c>
      <c r="H1056" t="e">
        <f t="shared" si="452"/>
        <v>#N/A</v>
      </c>
      <c r="I1056" t="e">
        <f t="shared" si="453"/>
        <v>#N/A</v>
      </c>
      <c r="J1056" t="e">
        <f t="shared" si="454"/>
        <v>#N/A</v>
      </c>
      <c r="K1056" t="e">
        <f t="shared" si="455"/>
        <v>#N/A</v>
      </c>
      <c r="L1056" t="e">
        <f t="shared" si="456"/>
        <v>#N/A</v>
      </c>
      <c r="M1056" t="e">
        <f t="shared" si="457"/>
        <v>#N/A</v>
      </c>
      <c r="N1056" t="e">
        <f t="shared" si="458"/>
        <v>#N/A</v>
      </c>
      <c r="O1056" t="str">
        <f t="shared" si="459"/>
        <v/>
      </c>
      <c r="P1056" t="str">
        <f>IF(OR($A1056="",INDEX(games!$H:$H,ROW())=""),"",INDEX(games!$H:$H,ROW()))</f>
        <v/>
      </c>
      <c r="Q1056" t="str">
        <f t="shared" si="460"/>
        <v/>
      </c>
      <c r="T1056">
        <f t="shared" si="461"/>
        <v>2020</v>
      </c>
      <c r="U1056">
        <f t="shared" si="462"/>
        <v>2026</v>
      </c>
      <c r="V1056">
        <f t="shared" si="463"/>
        <v>6</v>
      </c>
      <c r="W1056" t="str">
        <f>IF(TRIM(INDEX(connections!$A:$A,ROW()))="","",TRIM(INDEX(connections!$A:$A,ROW())))</f>
        <v>Risk of Rain 2</v>
      </c>
      <c r="X1056" t="str">
        <f>IF($W1056="","",TRIM(INDEX(connections!$B:$B,ROW())))</f>
        <v>Rig Riot</v>
      </c>
      <c r="Y1056">
        <f t="shared" si="464"/>
        <v>654</v>
      </c>
      <c r="Z1056">
        <f t="shared" si="465"/>
        <v>648</v>
      </c>
      <c r="AA1056" t="str">
        <f t="shared" si="466"/>
        <v>Yes</v>
      </c>
      <c r="AB1056" t="str">
        <f t="shared" si="467"/>
        <v/>
      </c>
      <c r="AC1056" t="str">
        <f t="shared" si="468"/>
        <v/>
      </c>
      <c r="AD1056">
        <f t="shared" si="469"/>
        <v>0</v>
      </c>
      <c r="AE1056" t="str">
        <f t="shared" si="470"/>
        <v/>
      </c>
      <c r="AG1056" t="str">
        <f t="shared" si="471"/>
        <v/>
      </c>
      <c r="AH1056" t="str">
        <f t="shared" si="472"/>
        <v/>
      </c>
      <c r="AI1056" t="str">
        <f t="shared" si="473"/>
        <v/>
      </c>
      <c r="AJ1056" t="str">
        <f t="shared" si="474"/>
        <v/>
      </c>
      <c r="AK1056" t="str">
        <f t="shared" si="475"/>
        <v/>
      </c>
      <c r="AL1056" t="str">
        <f>IF($A1056="","",INDEX(games!$J:$J,ROW())&amp;"")</f>
        <v/>
      </c>
    </row>
    <row r="1057" spans="1:38" x14ac:dyDescent="0.25">
      <c r="A1057" t="str">
        <f>IF(TRIM(INDEX(games!$A:$A,ROW()))="","",TRIM(INDEX(games!$A:$A,ROW())))</f>
        <v/>
      </c>
      <c r="B1057" t="str">
        <f>IF(OR($A1057="",INDEX(games!$B:$B,ROW())=""),"",INDEX(games!$B:$B,ROW()))</f>
        <v/>
      </c>
      <c r="C1057" t="str">
        <f>IF(OR($A1057="",INDEX(games!$C:$C,ROW())=""),"",INDEX(games!$C:$C,ROW()))</f>
        <v/>
      </c>
      <c r="D1057" t="str">
        <f t="shared" si="448"/>
        <v/>
      </c>
      <c r="E1057" t="str">
        <f t="shared" si="449"/>
        <v/>
      </c>
      <c r="F1057" t="str">
        <f t="shared" si="450"/>
        <v/>
      </c>
      <c r="G1057" t="e">
        <f t="shared" si="451"/>
        <v>#N/A</v>
      </c>
      <c r="H1057" t="e">
        <f t="shared" si="452"/>
        <v>#N/A</v>
      </c>
      <c r="I1057" t="e">
        <f t="shared" si="453"/>
        <v>#N/A</v>
      </c>
      <c r="J1057" t="e">
        <f t="shared" si="454"/>
        <v>#N/A</v>
      </c>
      <c r="K1057" t="e">
        <f t="shared" si="455"/>
        <v>#N/A</v>
      </c>
      <c r="L1057" t="e">
        <f t="shared" si="456"/>
        <v>#N/A</v>
      </c>
      <c r="M1057" t="e">
        <f t="shared" si="457"/>
        <v>#N/A</v>
      </c>
      <c r="N1057" t="e">
        <f t="shared" si="458"/>
        <v>#N/A</v>
      </c>
      <c r="O1057" t="str">
        <f t="shared" si="459"/>
        <v/>
      </c>
      <c r="P1057" t="str">
        <f>IF(OR($A1057="",INDEX(games!$H:$H,ROW())=""),"",INDEX(games!$H:$H,ROW()))</f>
        <v/>
      </c>
      <c r="Q1057" t="str">
        <f t="shared" si="460"/>
        <v/>
      </c>
      <c r="T1057">
        <f t="shared" si="461"/>
        <v>2021</v>
      </c>
      <c r="U1057">
        <f t="shared" si="462"/>
        <v>2026</v>
      </c>
      <c r="V1057">
        <f t="shared" si="463"/>
        <v>5</v>
      </c>
      <c r="W1057" t="str">
        <f>IF(TRIM(INDEX(connections!$A:$A,ROW()))="","",TRIM(INDEX(connections!$A:$A,ROW())))</f>
        <v>Vampire Survivors</v>
      </c>
      <c r="X1057" t="str">
        <f>IF($W1057="","",TRIM(INDEX(connections!$B:$B,ROW())))</f>
        <v>Rig Riot</v>
      </c>
      <c r="Y1057">
        <f t="shared" si="464"/>
        <v>898</v>
      </c>
      <c r="Z1057">
        <f t="shared" si="465"/>
        <v>648</v>
      </c>
      <c r="AA1057" t="str">
        <f t="shared" si="466"/>
        <v>Yes</v>
      </c>
      <c r="AB1057" t="str">
        <f t="shared" si="467"/>
        <v/>
      </c>
      <c r="AC1057" t="str">
        <f t="shared" si="468"/>
        <v/>
      </c>
      <c r="AD1057">
        <f t="shared" si="469"/>
        <v>0</v>
      </c>
      <c r="AE1057" t="str">
        <f t="shared" si="470"/>
        <v/>
      </c>
      <c r="AG1057" t="str">
        <f t="shared" si="471"/>
        <v/>
      </c>
      <c r="AH1057" t="str">
        <f t="shared" si="472"/>
        <v/>
      </c>
      <c r="AI1057" t="str">
        <f t="shared" si="473"/>
        <v/>
      </c>
      <c r="AJ1057" t="str">
        <f t="shared" si="474"/>
        <v/>
      </c>
      <c r="AK1057" t="str">
        <f t="shared" si="475"/>
        <v/>
      </c>
      <c r="AL1057" t="str">
        <f>IF($A1057="","",INDEX(games!$J:$J,ROW())&amp;"")</f>
        <v/>
      </c>
    </row>
    <row r="1058" spans="1:38" x14ac:dyDescent="0.25">
      <c r="A1058" t="str">
        <f>IF(TRIM(INDEX(games!$A:$A,ROW()))="","",TRIM(INDEX(games!$A:$A,ROW())))</f>
        <v/>
      </c>
      <c r="B1058" t="str">
        <f>IF(OR($A1058="",INDEX(games!$B:$B,ROW())=""),"",INDEX(games!$B:$B,ROW()))</f>
        <v/>
      </c>
      <c r="C1058" t="str">
        <f>IF(OR($A1058="",INDEX(games!$C:$C,ROW())=""),"",INDEX(games!$C:$C,ROW()))</f>
        <v/>
      </c>
      <c r="D1058" t="str">
        <f t="shared" si="448"/>
        <v/>
      </c>
      <c r="E1058" t="str">
        <f t="shared" si="449"/>
        <v/>
      </c>
      <c r="F1058" t="str">
        <f t="shared" si="450"/>
        <v/>
      </c>
      <c r="G1058" t="e">
        <f t="shared" si="451"/>
        <v>#N/A</v>
      </c>
      <c r="H1058" t="e">
        <f t="shared" si="452"/>
        <v>#N/A</v>
      </c>
      <c r="I1058" t="e">
        <f t="shared" si="453"/>
        <v>#N/A</v>
      </c>
      <c r="J1058" t="e">
        <f t="shared" si="454"/>
        <v>#N/A</v>
      </c>
      <c r="K1058" t="e">
        <f t="shared" si="455"/>
        <v>#N/A</v>
      </c>
      <c r="L1058" t="e">
        <f t="shared" si="456"/>
        <v>#N/A</v>
      </c>
      <c r="M1058" t="e">
        <f t="shared" si="457"/>
        <v>#N/A</v>
      </c>
      <c r="N1058" t="e">
        <f t="shared" si="458"/>
        <v>#N/A</v>
      </c>
      <c r="O1058" t="str">
        <f t="shared" si="459"/>
        <v/>
      </c>
      <c r="P1058" t="str">
        <f>IF(OR($A1058="",INDEX(games!$H:$H,ROW())=""),"",INDEX(games!$H:$H,ROW()))</f>
        <v/>
      </c>
      <c r="Q1058" t="str">
        <f t="shared" si="460"/>
        <v/>
      </c>
      <c r="T1058">
        <f t="shared" si="461"/>
        <v>2017</v>
      </c>
      <c r="U1058">
        <f t="shared" si="462"/>
        <v>2022</v>
      </c>
      <c r="V1058">
        <f t="shared" si="463"/>
        <v>5</v>
      </c>
      <c r="W1058" t="str">
        <f>IF(TRIM(INDEX(connections!$A:$A,ROW()))="","",TRIM(INDEX(connections!$A:$A,ROW())))</f>
        <v>Slay the Spire</v>
      </c>
      <c r="X1058" t="str">
        <f>IF($W1058="","",TRIM(INDEX(connections!$B:$B,ROW())))</f>
        <v>Right and Down</v>
      </c>
      <c r="Y1058">
        <f t="shared" si="464"/>
        <v>735</v>
      </c>
      <c r="Z1058">
        <f t="shared" si="465"/>
        <v>649</v>
      </c>
      <c r="AA1058" t="str">
        <f t="shared" si="466"/>
        <v>Yes</v>
      </c>
      <c r="AB1058" t="str">
        <f t="shared" si="467"/>
        <v>Yes</v>
      </c>
      <c r="AC1058">
        <f t="shared" si="468"/>
        <v>1</v>
      </c>
      <c r="AD1058">
        <f t="shared" si="469"/>
        <v>0</v>
      </c>
      <c r="AE1058" t="str">
        <f t="shared" si="470"/>
        <v/>
      </c>
      <c r="AG1058" t="str">
        <f t="shared" si="471"/>
        <v/>
      </c>
      <c r="AH1058" t="str">
        <f t="shared" si="472"/>
        <v/>
      </c>
      <c r="AI1058" t="str">
        <f t="shared" si="473"/>
        <v/>
      </c>
      <c r="AJ1058" t="str">
        <f t="shared" si="474"/>
        <v/>
      </c>
      <c r="AK1058" t="str">
        <f t="shared" si="475"/>
        <v/>
      </c>
      <c r="AL1058" t="str">
        <f>IF($A1058="","",INDEX(games!$J:$J,ROW())&amp;"")</f>
        <v/>
      </c>
    </row>
    <row r="1059" spans="1:38" x14ac:dyDescent="0.25">
      <c r="A1059" t="str">
        <f>IF(TRIM(INDEX(games!$A:$A,ROW()))="","",TRIM(INDEX(games!$A:$A,ROW())))</f>
        <v/>
      </c>
      <c r="B1059" t="str">
        <f>IF(OR($A1059="",INDEX(games!$B:$B,ROW())=""),"",INDEX(games!$B:$B,ROW()))</f>
        <v/>
      </c>
      <c r="C1059" t="str">
        <f>IF(OR($A1059="",INDEX(games!$C:$C,ROW())=""),"",INDEX(games!$C:$C,ROW()))</f>
        <v/>
      </c>
      <c r="D1059" t="str">
        <f t="shared" si="448"/>
        <v/>
      </c>
      <c r="E1059" t="str">
        <f t="shared" si="449"/>
        <v/>
      </c>
      <c r="F1059" t="str">
        <f t="shared" si="450"/>
        <v/>
      </c>
      <c r="G1059" t="e">
        <f t="shared" si="451"/>
        <v>#N/A</v>
      </c>
      <c r="H1059" t="e">
        <f t="shared" si="452"/>
        <v>#N/A</v>
      </c>
      <c r="I1059" t="e">
        <f t="shared" si="453"/>
        <v>#N/A</v>
      </c>
      <c r="J1059" t="e">
        <f t="shared" si="454"/>
        <v>#N/A</v>
      </c>
      <c r="K1059" t="e">
        <f t="shared" si="455"/>
        <v>#N/A</v>
      </c>
      <c r="L1059" t="e">
        <f t="shared" si="456"/>
        <v>#N/A</v>
      </c>
      <c r="M1059" t="e">
        <f t="shared" si="457"/>
        <v>#N/A</v>
      </c>
      <c r="N1059" t="e">
        <f t="shared" si="458"/>
        <v>#N/A</v>
      </c>
      <c r="O1059" t="str">
        <f t="shared" si="459"/>
        <v/>
      </c>
      <c r="P1059" t="str">
        <f>IF(OR($A1059="",INDEX(games!$H:$H,ROW())=""),"",INDEX(games!$H:$H,ROW()))</f>
        <v/>
      </c>
      <c r="Q1059" t="str">
        <f t="shared" si="460"/>
        <v/>
      </c>
      <c r="T1059">
        <f t="shared" si="461"/>
        <v>2017</v>
      </c>
      <c r="U1059">
        <f t="shared" si="462"/>
        <v>2020</v>
      </c>
      <c r="V1059">
        <f t="shared" si="463"/>
        <v>3</v>
      </c>
      <c r="W1059" t="str">
        <f>IF(TRIM(INDEX(connections!$A:$A,ROW()))="","",TRIM(INDEX(connections!$A:$A,ROW())))</f>
        <v>Slay the Spire</v>
      </c>
      <c r="X1059" t="str">
        <f>IF($W1059="","",TRIM(INDEX(connections!$B:$B,ROW())))</f>
        <v>Ring of Pain</v>
      </c>
      <c r="Y1059">
        <f t="shared" si="464"/>
        <v>735</v>
      </c>
      <c r="Z1059">
        <f t="shared" si="465"/>
        <v>650</v>
      </c>
      <c r="AA1059" t="str">
        <f t="shared" si="466"/>
        <v>Yes</v>
      </c>
      <c r="AB1059" t="str">
        <f t="shared" si="467"/>
        <v>Yes</v>
      </c>
      <c r="AC1059">
        <f t="shared" si="468"/>
        <v>1</v>
      </c>
      <c r="AD1059">
        <f t="shared" si="469"/>
        <v>1</v>
      </c>
      <c r="AE1059" t="str">
        <f t="shared" si="470"/>
        <v/>
      </c>
      <c r="AG1059" t="str">
        <f t="shared" si="471"/>
        <v/>
      </c>
      <c r="AH1059" t="str">
        <f t="shared" si="472"/>
        <v/>
      </c>
      <c r="AI1059" t="str">
        <f t="shared" si="473"/>
        <v/>
      </c>
      <c r="AJ1059" t="str">
        <f t="shared" si="474"/>
        <v/>
      </c>
      <c r="AK1059" t="str">
        <f t="shared" si="475"/>
        <v/>
      </c>
      <c r="AL1059" t="str">
        <f>IF($A1059="","",INDEX(games!$J:$J,ROW())&amp;"")</f>
        <v/>
      </c>
    </row>
    <row r="1060" spans="1:38" x14ac:dyDescent="0.25">
      <c r="A1060" t="str">
        <f>IF(TRIM(INDEX(games!$A:$A,ROW()))="","",TRIM(INDEX(games!$A:$A,ROW())))</f>
        <v/>
      </c>
      <c r="B1060" t="str">
        <f>IF(OR($A1060="",INDEX(games!$B:$B,ROW())=""),"",INDEX(games!$B:$B,ROW()))</f>
        <v/>
      </c>
      <c r="C1060" t="str">
        <f>IF(OR($A1060="",INDEX(games!$C:$C,ROW())=""),"",INDEX(games!$C:$C,ROW()))</f>
        <v/>
      </c>
      <c r="D1060" t="str">
        <f t="shared" si="448"/>
        <v/>
      </c>
      <c r="E1060" t="str">
        <f t="shared" si="449"/>
        <v/>
      </c>
      <c r="F1060" t="str">
        <f t="shared" si="450"/>
        <v/>
      </c>
      <c r="G1060" t="e">
        <f t="shared" si="451"/>
        <v>#N/A</v>
      </c>
      <c r="H1060" t="e">
        <f t="shared" si="452"/>
        <v>#N/A</v>
      </c>
      <c r="I1060" t="e">
        <f t="shared" si="453"/>
        <v>#N/A</v>
      </c>
      <c r="J1060" t="e">
        <f t="shared" si="454"/>
        <v>#N/A</v>
      </c>
      <c r="K1060" t="e">
        <f t="shared" si="455"/>
        <v>#N/A</v>
      </c>
      <c r="L1060" t="e">
        <f t="shared" si="456"/>
        <v>#N/A</v>
      </c>
      <c r="M1060" t="e">
        <f t="shared" si="457"/>
        <v>#N/A</v>
      </c>
      <c r="N1060" t="e">
        <f t="shared" si="458"/>
        <v>#N/A</v>
      </c>
      <c r="O1060" t="str">
        <f t="shared" si="459"/>
        <v/>
      </c>
      <c r="P1060" t="str">
        <f>IF(OR($A1060="",INDEX(games!$H:$H,ROW())=""),"",INDEX(games!$H:$H,ROW()))</f>
        <v/>
      </c>
      <c r="Q1060" t="str">
        <f t="shared" si="460"/>
        <v/>
      </c>
      <c r="T1060">
        <f t="shared" si="461"/>
        <v>2015</v>
      </c>
      <c r="U1060">
        <f t="shared" si="462"/>
        <v>2017</v>
      </c>
      <c r="V1060">
        <f t="shared" si="463"/>
        <v>2</v>
      </c>
      <c r="W1060" t="str">
        <f>IF(TRIM(INDEX(connections!$A:$A,ROW()))="","",TRIM(INDEX(connections!$A:$A,ROW())))</f>
        <v>Downwell</v>
      </c>
      <c r="X1060" t="str">
        <f>IF($W1060="","",TRIM(INDEX(connections!$B:$B,ROW())))</f>
        <v>Riptale</v>
      </c>
      <c r="Y1060">
        <f t="shared" si="464"/>
        <v>244</v>
      </c>
      <c r="Z1060">
        <f t="shared" si="465"/>
        <v>652</v>
      </c>
      <c r="AA1060" t="str">
        <f t="shared" si="466"/>
        <v>Yes</v>
      </c>
      <c r="AB1060" t="str">
        <f t="shared" si="467"/>
        <v/>
      </c>
      <c r="AC1060" t="str">
        <f t="shared" si="468"/>
        <v/>
      </c>
      <c r="AD1060">
        <f t="shared" si="469"/>
        <v>0</v>
      </c>
      <c r="AE1060" t="str">
        <f t="shared" si="470"/>
        <v/>
      </c>
      <c r="AG1060" t="str">
        <f t="shared" si="471"/>
        <v/>
      </c>
      <c r="AH1060" t="str">
        <f t="shared" si="472"/>
        <v/>
      </c>
      <c r="AI1060" t="str">
        <f t="shared" si="473"/>
        <v/>
      </c>
      <c r="AJ1060" t="str">
        <f t="shared" si="474"/>
        <v/>
      </c>
      <c r="AK1060" t="str">
        <f t="shared" si="475"/>
        <v/>
      </c>
      <c r="AL1060" t="str">
        <f>IF($A1060="","",INDEX(games!$J:$J,ROW())&amp;"")</f>
        <v/>
      </c>
    </row>
    <row r="1061" spans="1:38" x14ac:dyDescent="0.25">
      <c r="A1061" t="str">
        <f>IF(TRIM(INDEX(games!$A:$A,ROW()))="","",TRIM(INDEX(games!$A:$A,ROW())))</f>
        <v/>
      </c>
      <c r="B1061" t="str">
        <f>IF(OR($A1061="",INDEX(games!$B:$B,ROW())=""),"",INDEX(games!$B:$B,ROW()))</f>
        <v/>
      </c>
      <c r="C1061" t="str">
        <f>IF(OR($A1061="",INDEX(games!$C:$C,ROW())=""),"",INDEX(games!$C:$C,ROW()))</f>
        <v/>
      </c>
      <c r="D1061" t="str">
        <f t="shared" si="448"/>
        <v/>
      </c>
      <c r="E1061" t="str">
        <f t="shared" si="449"/>
        <v/>
      </c>
      <c r="F1061" t="str">
        <f t="shared" si="450"/>
        <v/>
      </c>
      <c r="G1061" t="e">
        <f t="shared" si="451"/>
        <v>#N/A</v>
      </c>
      <c r="H1061" t="e">
        <f t="shared" si="452"/>
        <v>#N/A</v>
      </c>
      <c r="I1061" t="e">
        <f t="shared" si="453"/>
        <v>#N/A</v>
      </c>
      <c r="J1061" t="e">
        <f t="shared" si="454"/>
        <v>#N/A</v>
      </c>
      <c r="K1061" t="e">
        <f t="shared" si="455"/>
        <v>#N/A</v>
      </c>
      <c r="L1061" t="e">
        <f t="shared" si="456"/>
        <v>#N/A</v>
      </c>
      <c r="M1061" t="e">
        <f t="shared" si="457"/>
        <v>#N/A</v>
      </c>
      <c r="N1061" t="e">
        <f t="shared" si="458"/>
        <v>#N/A</v>
      </c>
      <c r="O1061" t="str">
        <f t="shared" si="459"/>
        <v/>
      </c>
      <c r="P1061" t="str">
        <f>IF(OR($A1061="",INDEX(games!$H:$H,ROW())=""),"",INDEX(games!$H:$H,ROW()))</f>
        <v/>
      </c>
      <c r="Q1061" t="str">
        <f t="shared" si="460"/>
        <v/>
      </c>
      <c r="T1061">
        <f t="shared" si="461"/>
        <v>2013</v>
      </c>
      <c r="U1061">
        <f t="shared" si="462"/>
        <v>2020</v>
      </c>
      <c r="V1061">
        <f t="shared" si="463"/>
        <v>7</v>
      </c>
      <c r="W1061" t="str">
        <f>IF(TRIM(INDEX(connections!$A:$A,ROW()))="","",TRIM(INDEX(connections!$A:$A,ROW())))</f>
        <v>Risk of Rain</v>
      </c>
      <c r="X1061" t="str">
        <f>IF($W1061="","",TRIM(INDEX(connections!$B:$B,ROW())))</f>
        <v>Risk of Rain 2</v>
      </c>
      <c r="Y1061">
        <f t="shared" si="464"/>
        <v>653</v>
      </c>
      <c r="Z1061">
        <f t="shared" si="465"/>
        <v>654</v>
      </c>
      <c r="AA1061" t="str">
        <f t="shared" si="466"/>
        <v>Yes</v>
      </c>
      <c r="AB1061" t="str">
        <f t="shared" si="467"/>
        <v>Yes</v>
      </c>
      <c r="AC1061">
        <f t="shared" si="468"/>
        <v>1</v>
      </c>
      <c r="AD1061">
        <f t="shared" si="469"/>
        <v>0</v>
      </c>
      <c r="AE1061" t="str">
        <f t="shared" si="470"/>
        <v/>
      </c>
      <c r="AG1061" t="str">
        <f t="shared" si="471"/>
        <v/>
      </c>
      <c r="AH1061" t="str">
        <f t="shared" si="472"/>
        <v/>
      </c>
      <c r="AI1061" t="str">
        <f t="shared" si="473"/>
        <v/>
      </c>
      <c r="AJ1061" t="str">
        <f t="shared" si="474"/>
        <v/>
      </c>
      <c r="AK1061" t="str">
        <f t="shared" si="475"/>
        <v/>
      </c>
      <c r="AL1061" t="str">
        <f>IF($A1061="","",INDEX(games!$J:$J,ROW())&amp;"")</f>
        <v/>
      </c>
    </row>
    <row r="1062" spans="1:38" x14ac:dyDescent="0.25">
      <c r="A1062" t="str">
        <f>IF(TRIM(INDEX(games!$A:$A,ROW()))="","",TRIM(INDEX(games!$A:$A,ROW())))</f>
        <v/>
      </c>
      <c r="B1062" t="str">
        <f>IF(OR($A1062="",INDEX(games!$B:$B,ROW())=""),"",INDEX(games!$B:$B,ROW()))</f>
        <v/>
      </c>
      <c r="C1062" t="str">
        <f>IF(OR($A1062="",INDEX(games!$C:$C,ROW())=""),"",INDEX(games!$C:$C,ROW()))</f>
        <v/>
      </c>
      <c r="D1062" t="str">
        <f t="shared" si="448"/>
        <v/>
      </c>
      <c r="E1062" t="str">
        <f t="shared" si="449"/>
        <v/>
      </c>
      <c r="F1062" t="str">
        <f t="shared" si="450"/>
        <v/>
      </c>
      <c r="G1062" t="e">
        <f t="shared" si="451"/>
        <v>#N/A</v>
      </c>
      <c r="H1062" t="e">
        <f t="shared" si="452"/>
        <v>#N/A</v>
      </c>
      <c r="I1062" t="e">
        <f t="shared" si="453"/>
        <v>#N/A</v>
      </c>
      <c r="J1062" t="e">
        <f t="shared" si="454"/>
        <v>#N/A</v>
      </c>
      <c r="K1062" t="e">
        <f t="shared" si="455"/>
        <v>#N/A</v>
      </c>
      <c r="L1062" t="e">
        <f t="shared" si="456"/>
        <v>#N/A</v>
      </c>
      <c r="M1062" t="e">
        <f t="shared" si="457"/>
        <v>#N/A</v>
      </c>
      <c r="N1062" t="e">
        <f t="shared" si="458"/>
        <v>#N/A</v>
      </c>
      <c r="O1062" t="str">
        <f t="shared" si="459"/>
        <v/>
      </c>
      <c r="P1062" t="str">
        <f>IF(OR($A1062="",INDEX(games!$H:$H,ROW())=""),"",INDEX(games!$H:$H,ROW()))</f>
        <v/>
      </c>
      <c r="Q1062" t="str">
        <f t="shared" si="460"/>
        <v/>
      </c>
      <c r="T1062">
        <f t="shared" si="461"/>
        <v>2013</v>
      </c>
      <c r="U1062">
        <f t="shared" si="462"/>
        <v>2023</v>
      </c>
      <c r="V1062">
        <f t="shared" si="463"/>
        <v>10</v>
      </c>
      <c r="W1062" t="str">
        <f>IF(TRIM(INDEX(connections!$A:$A,ROW()))="","",TRIM(INDEX(connections!$A:$A,ROW())))</f>
        <v>Risk of Rain</v>
      </c>
      <c r="X1062" t="str">
        <f>IF($W1062="","",TRIM(INDEX(connections!$B:$B,ROW())))</f>
        <v>Risk of Rain Returns</v>
      </c>
      <c r="Y1062">
        <f t="shared" si="464"/>
        <v>653</v>
      </c>
      <c r="Z1062">
        <f t="shared" si="465"/>
        <v>655</v>
      </c>
      <c r="AA1062" t="str">
        <f t="shared" si="466"/>
        <v>Yes</v>
      </c>
      <c r="AB1062" t="str">
        <f t="shared" si="467"/>
        <v>Yes</v>
      </c>
      <c r="AC1062">
        <f t="shared" si="468"/>
        <v>1</v>
      </c>
      <c r="AD1062">
        <f t="shared" si="469"/>
        <v>0</v>
      </c>
      <c r="AE1062" t="str">
        <f t="shared" si="470"/>
        <v/>
      </c>
      <c r="AG1062" t="str">
        <f t="shared" si="471"/>
        <v/>
      </c>
      <c r="AH1062" t="str">
        <f t="shared" si="472"/>
        <v/>
      </c>
      <c r="AI1062" t="str">
        <f t="shared" si="473"/>
        <v/>
      </c>
      <c r="AJ1062" t="str">
        <f t="shared" si="474"/>
        <v/>
      </c>
      <c r="AK1062" t="str">
        <f t="shared" si="475"/>
        <v/>
      </c>
      <c r="AL1062" t="str">
        <f>IF($A1062="","",INDEX(games!$J:$J,ROW())&amp;"")</f>
        <v/>
      </c>
    </row>
    <row r="1063" spans="1:38" x14ac:dyDescent="0.25">
      <c r="A1063" t="str">
        <f>IF(TRIM(INDEX(games!$A:$A,ROW()))="","",TRIM(INDEX(games!$A:$A,ROW())))</f>
        <v/>
      </c>
      <c r="B1063" t="str">
        <f>IF(OR($A1063="",INDEX(games!$B:$B,ROW())=""),"",INDEX(games!$B:$B,ROW()))</f>
        <v/>
      </c>
      <c r="C1063" t="str">
        <f>IF(OR($A1063="",INDEX(games!$C:$C,ROW())=""),"",INDEX(games!$C:$C,ROW()))</f>
        <v/>
      </c>
      <c r="D1063" t="str">
        <f t="shared" si="448"/>
        <v/>
      </c>
      <c r="E1063" t="str">
        <f t="shared" si="449"/>
        <v/>
      </c>
      <c r="F1063" t="str">
        <f t="shared" si="450"/>
        <v/>
      </c>
      <c r="G1063" t="e">
        <f t="shared" si="451"/>
        <v>#N/A</v>
      </c>
      <c r="H1063" t="e">
        <f t="shared" si="452"/>
        <v>#N/A</v>
      </c>
      <c r="I1063" t="e">
        <f t="shared" si="453"/>
        <v>#N/A</v>
      </c>
      <c r="J1063" t="e">
        <f t="shared" si="454"/>
        <v>#N/A</v>
      </c>
      <c r="K1063" t="e">
        <f t="shared" si="455"/>
        <v>#N/A</v>
      </c>
      <c r="L1063" t="e">
        <f t="shared" si="456"/>
        <v>#N/A</v>
      </c>
      <c r="M1063" t="e">
        <f t="shared" si="457"/>
        <v>#N/A</v>
      </c>
      <c r="N1063" t="e">
        <f t="shared" si="458"/>
        <v>#N/A</v>
      </c>
      <c r="O1063" t="str">
        <f t="shared" si="459"/>
        <v/>
      </c>
      <c r="P1063" t="str">
        <f>IF(OR($A1063="",INDEX(games!$H:$H,ROW())=""),"",INDEX(games!$H:$H,ROW()))</f>
        <v/>
      </c>
      <c r="Q1063" t="str">
        <f t="shared" si="460"/>
        <v/>
      </c>
      <c r="T1063">
        <f t="shared" si="461"/>
        <v>2020</v>
      </c>
      <c r="U1063">
        <f t="shared" si="462"/>
        <v>2023</v>
      </c>
      <c r="V1063">
        <f t="shared" si="463"/>
        <v>3</v>
      </c>
      <c r="W1063" t="str">
        <f>IF(TRIM(INDEX(connections!$A:$A,ROW()))="","",TRIM(INDEX(connections!$A:$A,ROW())))</f>
        <v>Risk of Rain 2</v>
      </c>
      <c r="X1063" t="str">
        <f>IF($W1063="","",TRIM(INDEX(connections!$B:$B,ROW())))</f>
        <v>Risk of Rain Returns</v>
      </c>
      <c r="Y1063">
        <f t="shared" si="464"/>
        <v>654</v>
      </c>
      <c r="Z1063">
        <f t="shared" si="465"/>
        <v>655</v>
      </c>
      <c r="AA1063" t="str">
        <f t="shared" si="466"/>
        <v>Yes</v>
      </c>
      <c r="AB1063" t="str">
        <f t="shared" si="467"/>
        <v>Yes</v>
      </c>
      <c r="AC1063">
        <f t="shared" si="468"/>
        <v>1</v>
      </c>
      <c r="AD1063">
        <f t="shared" si="469"/>
        <v>0</v>
      </c>
      <c r="AE1063" t="str">
        <f t="shared" si="470"/>
        <v/>
      </c>
      <c r="AG1063" t="str">
        <f t="shared" si="471"/>
        <v/>
      </c>
      <c r="AH1063" t="str">
        <f t="shared" si="472"/>
        <v/>
      </c>
      <c r="AI1063" t="str">
        <f t="shared" si="473"/>
        <v/>
      </c>
      <c r="AJ1063" t="str">
        <f t="shared" si="474"/>
        <v/>
      </c>
      <c r="AK1063" t="str">
        <f t="shared" si="475"/>
        <v/>
      </c>
      <c r="AL1063" t="str">
        <f>IF($A1063="","",INDEX(games!$J:$J,ROW())&amp;"")</f>
        <v/>
      </c>
    </row>
    <row r="1064" spans="1:38" x14ac:dyDescent="0.25">
      <c r="A1064" t="str">
        <f>IF(TRIM(INDEX(games!$A:$A,ROW()))="","",TRIM(INDEX(games!$A:$A,ROW())))</f>
        <v/>
      </c>
      <c r="B1064" t="str">
        <f>IF(OR($A1064="",INDEX(games!$B:$B,ROW())=""),"",INDEX(games!$B:$B,ROW()))</f>
        <v/>
      </c>
      <c r="C1064" t="str">
        <f>IF(OR($A1064="",INDEX(games!$C:$C,ROW())=""),"",INDEX(games!$C:$C,ROW()))</f>
        <v/>
      </c>
      <c r="D1064" t="str">
        <f t="shared" si="448"/>
        <v/>
      </c>
      <c r="E1064" t="str">
        <f t="shared" si="449"/>
        <v/>
      </c>
      <c r="F1064" t="str">
        <f t="shared" si="450"/>
        <v/>
      </c>
      <c r="G1064" t="e">
        <f t="shared" si="451"/>
        <v>#N/A</v>
      </c>
      <c r="H1064" t="e">
        <f t="shared" si="452"/>
        <v>#N/A</v>
      </c>
      <c r="I1064" t="e">
        <f t="shared" si="453"/>
        <v>#N/A</v>
      </c>
      <c r="J1064" t="e">
        <f t="shared" si="454"/>
        <v>#N/A</v>
      </c>
      <c r="K1064" t="e">
        <f t="shared" si="455"/>
        <v>#N/A</v>
      </c>
      <c r="L1064" t="e">
        <f t="shared" si="456"/>
        <v>#N/A</v>
      </c>
      <c r="M1064" t="e">
        <f t="shared" si="457"/>
        <v>#N/A</v>
      </c>
      <c r="N1064" t="e">
        <f t="shared" si="458"/>
        <v>#N/A</v>
      </c>
      <c r="O1064" t="str">
        <f t="shared" si="459"/>
        <v/>
      </c>
      <c r="P1064" t="str">
        <f>IF(OR($A1064="",INDEX(games!$H:$H,ROW())=""),"",INDEX(games!$H:$H,ROW()))</f>
        <v/>
      </c>
      <c r="Q1064" t="str">
        <f t="shared" si="460"/>
        <v/>
      </c>
      <c r="T1064">
        <f t="shared" si="461"/>
        <v>2013</v>
      </c>
      <c r="U1064">
        <f t="shared" si="462"/>
        <v>2014</v>
      </c>
      <c r="V1064">
        <f t="shared" si="463"/>
        <v>1</v>
      </c>
      <c r="W1064" t="str">
        <f>IF(TRIM(INDEX(connections!$A:$A,ROW()))="","",TRIM(INDEX(connections!$A:$A,ROW())))</f>
        <v>Don't Starve</v>
      </c>
      <c r="X1064" t="str">
        <f>IF($W1064="","",TRIM(INDEX(connections!$B:$B,ROW())))</f>
        <v>Road Not Taken</v>
      </c>
      <c r="Y1064">
        <f t="shared" si="464"/>
        <v>239</v>
      </c>
      <c r="Z1064">
        <f t="shared" si="465"/>
        <v>656</v>
      </c>
      <c r="AA1064" t="str">
        <f t="shared" si="466"/>
        <v>Yes</v>
      </c>
      <c r="AB1064" t="str">
        <f t="shared" si="467"/>
        <v/>
      </c>
      <c r="AC1064" t="str">
        <f t="shared" si="468"/>
        <v/>
      </c>
      <c r="AD1064">
        <f t="shared" si="469"/>
        <v>1</v>
      </c>
      <c r="AE1064" t="str">
        <f t="shared" si="470"/>
        <v/>
      </c>
      <c r="AG1064" t="str">
        <f t="shared" si="471"/>
        <v/>
      </c>
      <c r="AH1064" t="str">
        <f t="shared" si="472"/>
        <v/>
      </c>
      <c r="AI1064" t="str">
        <f t="shared" si="473"/>
        <v/>
      </c>
      <c r="AJ1064" t="str">
        <f t="shared" si="474"/>
        <v/>
      </c>
      <c r="AK1064" t="str">
        <f t="shared" si="475"/>
        <v/>
      </c>
      <c r="AL1064" t="str">
        <f>IF($A1064="","",INDEX(games!$J:$J,ROW())&amp;"")</f>
        <v/>
      </c>
    </row>
    <row r="1065" spans="1:38" x14ac:dyDescent="0.25">
      <c r="A1065" t="str">
        <f>IF(TRIM(INDEX(games!$A:$A,ROW()))="","",TRIM(INDEX(games!$A:$A,ROW())))</f>
        <v/>
      </c>
      <c r="B1065" t="str">
        <f>IF(OR($A1065="",INDEX(games!$B:$B,ROW())=""),"",INDEX(games!$B:$B,ROW()))</f>
        <v/>
      </c>
      <c r="C1065" t="str">
        <f>IF(OR($A1065="",INDEX(games!$C:$C,ROW())=""),"",INDEX(games!$C:$C,ROW()))</f>
        <v/>
      </c>
      <c r="D1065" t="str">
        <f t="shared" si="448"/>
        <v/>
      </c>
      <c r="E1065" t="str">
        <f t="shared" si="449"/>
        <v/>
      </c>
      <c r="F1065" t="str">
        <f t="shared" si="450"/>
        <v/>
      </c>
      <c r="G1065" t="e">
        <f t="shared" si="451"/>
        <v>#N/A</v>
      </c>
      <c r="H1065" t="e">
        <f t="shared" si="452"/>
        <v>#N/A</v>
      </c>
      <c r="I1065" t="e">
        <f t="shared" si="453"/>
        <v>#N/A</v>
      </c>
      <c r="J1065" t="e">
        <f t="shared" si="454"/>
        <v>#N/A</v>
      </c>
      <c r="K1065" t="e">
        <f t="shared" si="455"/>
        <v>#N/A</v>
      </c>
      <c r="L1065" t="e">
        <f t="shared" si="456"/>
        <v>#N/A</v>
      </c>
      <c r="M1065" t="e">
        <f t="shared" si="457"/>
        <v>#N/A</v>
      </c>
      <c r="N1065" t="e">
        <f t="shared" si="458"/>
        <v>#N/A</v>
      </c>
      <c r="O1065" t="str">
        <f t="shared" si="459"/>
        <v/>
      </c>
      <c r="P1065" t="str">
        <f>IF(OR($A1065="",INDEX(games!$H:$H,ROW())=""),"",INDEX(games!$H:$H,ROW()))</f>
        <v/>
      </c>
      <c r="Q1065" t="str">
        <f t="shared" si="460"/>
        <v/>
      </c>
      <c r="T1065">
        <f t="shared" si="461"/>
        <v>2012</v>
      </c>
      <c r="U1065">
        <f t="shared" si="462"/>
        <v>2014</v>
      </c>
      <c r="V1065">
        <f t="shared" si="463"/>
        <v>2</v>
      </c>
      <c r="W1065" t="str">
        <f>IF(TRIM(INDEX(connections!$A:$A,ROW()))="","",TRIM(INDEX(connections!$A:$A,ROW())))</f>
        <v>FTL</v>
      </c>
      <c r="X1065" t="str">
        <f>IF($W1065="","",TRIM(INDEX(connections!$B:$B,ROW())))</f>
        <v>Road Not Taken</v>
      </c>
      <c r="Y1065">
        <f t="shared" si="464"/>
        <v>311</v>
      </c>
      <c r="Z1065">
        <f t="shared" si="465"/>
        <v>656</v>
      </c>
      <c r="AA1065" t="str">
        <f t="shared" si="466"/>
        <v>Yes</v>
      </c>
      <c r="AB1065" t="str">
        <f t="shared" si="467"/>
        <v/>
      </c>
      <c r="AC1065" t="str">
        <f t="shared" si="468"/>
        <v/>
      </c>
      <c r="AD1065">
        <f t="shared" si="469"/>
        <v>0</v>
      </c>
      <c r="AE1065" t="str">
        <f t="shared" si="470"/>
        <v/>
      </c>
      <c r="AG1065" t="str">
        <f t="shared" si="471"/>
        <v/>
      </c>
      <c r="AH1065" t="str">
        <f t="shared" si="472"/>
        <v/>
      </c>
      <c r="AI1065" t="str">
        <f t="shared" si="473"/>
        <v/>
      </c>
      <c r="AJ1065" t="str">
        <f t="shared" si="474"/>
        <v/>
      </c>
      <c r="AK1065" t="str">
        <f t="shared" si="475"/>
        <v/>
      </c>
      <c r="AL1065" t="str">
        <f>IF($A1065="","",INDEX(games!$J:$J,ROW())&amp;"")</f>
        <v/>
      </c>
    </row>
    <row r="1066" spans="1:38" x14ac:dyDescent="0.25">
      <c r="A1066" t="str">
        <f>IF(TRIM(INDEX(games!$A:$A,ROW()))="","",TRIM(INDEX(games!$A:$A,ROW())))</f>
        <v/>
      </c>
      <c r="B1066" t="str">
        <f>IF(OR($A1066="",INDEX(games!$B:$B,ROW())=""),"",INDEX(games!$B:$B,ROW()))</f>
        <v/>
      </c>
      <c r="C1066" t="str">
        <f>IF(OR($A1066="",INDEX(games!$C:$C,ROW())=""),"",INDEX(games!$C:$C,ROW()))</f>
        <v/>
      </c>
      <c r="D1066" t="str">
        <f t="shared" si="448"/>
        <v/>
      </c>
      <c r="E1066" t="str">
        <f t="shared" si="449"/>
        <v/>
      </c>
      <c r="F1066" t="str">
        <f t="shared" si="450"/>
        <v/>
      </c>
      <c r="G1066" t="e">
        <f t="shared" si="451"/>
        <v>#N/A</v>
      </c>
      <c r="H1066" t="e">
        <f t="shared" si="452"/>
        <v>#N/A</v>
      </c>
      <c r="I1066" t="e">
        <f t="shared" si="453"/>
        <v>#N/A</v>
      </c>
      <c r="J1066" t="e">
        <f t="shared" si="454"/>
        <v>#N/A</v>
      </c>
      <c r="K1066" t="e">
        <f t="shared" si="455"/>
        <v>#N/A</v>
      </c>
      <c r="L1066" t="e">
        <f t="shared" si="456"/>
        <v>#N/A</v>
      </c>
      <c r="M1066" t="e">
        <f t="shared" si="457"/>
        <v>#N/A</v>
      </c>
      <c r="N1066" t="e">
        <f t="shared" si="458"/>
        <v>#N/A</v>
      </c>
      <c r="O1066" t="str">
        <f t="shared" si="459"/>
        <v/>
      </c>
      <c r="P1066" t="str">
        <f>IF(OR($A1066="",INDEX(games!$H:$H,ROW())=""),"",INDEX(games!$H:$H,ROW()))</f>
        <v/>
      </c>
      <c r="Q1066" t="str">
        <f t="shared" si="460"/>
        <v/>
      </c>
      <c r="T1066">
        <f t="shared" si="461"/>
        <v>2018</v>
      </c>
      <c r="U1066">
        <f t="shared" si="462"/>
        <v>2020</v>
      </c>
      <c r="V1066">
        <f t="shared" si="463"/>
        <v>2</v>
      </c>
      <c r="W1066" t="str">
        <f>IF(TRIM(INDEX(connections!$A:$A,ROW()))="","",TRIM(INDEX(connections!$A:$A,ROW())))</f>
        <v>Dead Cells</v>
      </c>
      <c r="X1066" t="str">
        <f>IF($W1066="","",TRIM(INDEX(connections!$B:$B,ROW())))</f>
        <v>Roboquest</v>
      </c>
      <c r="Y1066">
        <f t="shared" si="464"/>
        <v>187</v>
      </c>
      <c r="Z1066">
        <f t="shared" si="465"/>
        <v>657</v>
      </c>
      <c r="AA1066" t="str">
        <f t="shared" si="466"/>
        <v>Yes</v>
      </c>
      <c r="AB1066" t="str">
        <f t="shared" si="467"/>
        <v>Yes</v>
      </c>
      <c r="AC1066">
        <f t="shared" si="468"/>
        <v>1</v>
      </c>
      <c r="AD1066">
        <f t="shared" si="469"/>
        <v>0</v>
      </c>
      <c r="AE1066" t="str">
        <f t="shared" si="470"/>
        <v/>
      </c>
      <c r="AG1066" t="str">
        <f t="shared" si="471"/>
        <v/>
      </c>
      <c r="AH1066" t="str">
        <f t="shared" si="472"/>
        <v/>
      </c>
      <c r="AI1066" t="str">
        <f t="shared" si="473"/>
        <v/>
      </c>
      <c r="AJ1066" t="str">
        <f t="shared" si="474"/>
        <v/>
      </c>
      <c r="AK1066" t="str">
        <f t="shared" si="475"/>
        <v/>
      </c>
      <c r="AL1066" t="str">
        <f>IF($A1066="","",INDEX(games!$J:$J,ROW())&amp;"")</f>
        <v/>
      </c>
    </row>
    <row r="1067" spans="1:38" x14ac:dyDescent="0.25">
      <c r="A1067" t="str">
        <f>IF(TRIM(INDEX(games!$A:$A,ROW()))="","",TRIM(INDEX(games!$A:$A,ROW())))</f>
        <v/>
      </c>
      <c r="B1067" t="str">
        <f>IF(OR($A1067="",INDEX(games!$B:$B,ROW())=""),"",INDEX(games!$B:$B,ROW()))</f>
        <v/>
      </c>
      <c r="C1067" t="str">
        <f>IF(OR($A1067="",INDEX(games!$C:$C,ROW())=""),"",INDEX(games!$C:$C,ROW()))</f>
        <v/>
      </c>
      <c r="D1067" t="str">
        <f t="shared" si="448"/>
        <v/>
      </c>
      <c r="E1067" t="str">
        <f t="shared" si="449"/>
        <v/>
      </c>
      <c r="F1067" t="str">
        <f t="shared" si="450"/>
        <v/>
      </c>
      <c r="G1067" t="e">
        <f t="shared" si="451"/>
        <v>#N/A</v>
      </c>
      <c r="H1067" t="e">
        <f t="shared" si="452"/>
        <v>#N/A</v>
      </c>
      <c r="I1067" t="e">
        <f t="shared" si="453"/>
        <v>#N/A</v>
      </c>
      <c r="J1067" t="e">
        <f t="shared" si="454"/>
        <v>#N/A</v>
      </c>
      <c r="K1067" t="e">
        <f t="shared" si="455"/>
        <v>#N/A</v>
      </c>
      <c r="L1067" t="e">
        <f t="shared" si="456"/>
        <v>#N/A</v>
      </c>
      <c r="M1067" t="e">
        <f t="shared" si="457"/>
        <v>#N/A</v>
      </c>
      <c r="N1067" t="e">
        <f t="shared" si="458"/>
        <v>#N/A</v>
      </c>
      <c r="O1067" t="str">
        <f t="shared" si="459"/>
        <v/>
      </c>
      <c r="P1067" t="str">
        <f>IF(OR($A1067="",INDEX(games!$H:$H,ROW())=""),"",INDEX(games!$H:$H,ROW()))</f>
        <v/>
      </c>
      <c r="Q1067" t="str">
        <f t="shared" si="460"/>
        <v/>
      </c>
      <c r="T1067">
        <f t="shared" si="461"/>
        <v>2016</v>
      </c>
      <c r="U1067">
        <f t="shared" si="462"/>
        <v>2020</v>
      </c>
      <c r="V1067">
        <f t="shared" si="463"/>
        <v>4</v>
      </c>
      <c r="W1067" t="str">
        <f>IF(TRIM(INDEX(connections!$A:$A,ROW()))="","",TRIM(INDEX(connections!$A:$A,ROW())))</f>
        <v>Enter the Gungeon</v>
      </c>
      <c r="X1067" t="str">
        <f>IF($W1067="","",TRIM(INDEX(connections!$B:$B,ROW())))</f>
        <v>Roboquest</v>
      </c>
      <c r="Y1067">
        <f t="shared" si="464"/>
        <v>282</v>
      </c>
      <c r="Z1067">
        <f t="shared" si="465"/>
        <v>657</v>
      </c>
      <c r="AA1067" t="str">
        <f t="shared" si="466"/>
        <v>Yes</v>
      </c>
      <c r="AB1067" t="str">
        <f t="shared" si="467"/>
        <v>Yes</v>
      </c>
      <c r="AC1067">
        <f t="shared" si="468"/>
        <v>1</v>
      </c>
      <c r="AD1067">
        <f t="shared" si="469"/>
        <v>0</v>
      </c>
      <c r="AE1067" t="str">
        <f t="shared" si="470"/>
        <v/>
      </c>
      <c r="AG1067" t="str">
        <f t="shared" si="471"/>
        <v/>
      </c>
      <c r="AH1067" t="str">
        <f t="shared" si="472"/>
        <v/>
      </c>
      <c r="AI1067" t="str">
        <f t="shared" si="473"/>
        <v/>
      </c>
      <c r="AJ1067" t="str">
        <f t="shared" si="474"/>
        <v/>
      </c>
      <c r="AK1067" t="str">
        <f t="shared" si="475"/>
        <v/>
      </c>
      <c r="AL1067" t="str">
        <f>IF($A1067="","",INDEX(games!$J:$J,ROW())&amp;"")</f>
        <v/>
      </c>
    </row>
    <row r="1068" spans="1:38" x14ac:dyDescent="0.25">
      <c r="A1068" t="str">
        <f>IF(TRIM(INDEX(games!$A:$A,ROW()))="","",TRIM(INDEX(games!$A:$A,ROW())))</f>
        <v/>
      </c>
      <c r="B1068" t="str">
        <f>IF(OR($A1068="",INDEX(games!$B:$B,ROW())=""),"",INDEX(games!$B:$B,ROW()))</f>
        <v/>
      </c>
      <c r="C1068" t="str">
        <f>IF(OR($A1068="",INDEX(games!$C:$C,ROW())=""),"",INDEX(games!$C:$C,ROW()))</f>
        <v/>
      </c>
      <c r="D1068" t="str">
        <f t="shared" si="448"/>
        <v/>
      </c>
      <c r="E1068" t="str">
        <f t="shared" si="449"/>
        <v/>
      </c>
      <c r="F1068" t="str">
        <f t="shared" si="450"/>
        <v/>
      </c>
      <c r="G1068" t="e">
        <f t="shared" si="451"/>
        <v>#N/A</v>
      </c>
      <c r="H1068" t="e">
        <f t="shared" si="452"/>
        <v>#N/A</v>
      </c>
      <c r="I1068" t="e">
        <f t="shared" si="453"/>
        <v>#N/A</v>
      </c>
      <c r="J1068" t="e">
        <f t="shared" si="454"/>
        <v>#N/A</v>
      </c>
      <c r="K1068" t="e">
        <f t="shared" si="455"/>
        <v>#N/A</v>
      </c>
      <c r="L1068" t="e">
        <f t="shared" si="456"/>
        <v>#N/A</v>
      </c>
      <c r="M1068" t="e">
        <f t="shared" si="457"/>
        <v>#N/A</v>
      </c>
      <c r="N1068" t="e">
        <f t="shared" si="458"/>
        <v>#N/A</v>
      </c>
      <c r="O1068" t="str">
        <f t="shared" si="459"/>
        <v/>
      </c>
      <c r="P1068" t="str">
        <f>IF(OR($A1068="",INDEX(games!$H:$H,ROW())=""),"",INDEX(games!$H:$H,ROW()))</f>
        <v/>
      </c>
      <c r="Q1068" t="str">
        <f t="shared" si="460"/>
        <v/>
      </c>
      <c r="T1068">
        <f t="shared" si="461"/>
        <v>2020</v>
      </c>
      <c r="U1068">
        <f t="shared" si="462"/>
        <v>2020</v>
      </c>
      <c r="V1068">
        <f t="shared" si="463"/>
        <v>0</v>
      </c>
      <c r="W1068" t="str">
        <f>IF(TRIM(INDEX(connections!$A:$A,ROW()))="","",TRIM(INDEX(connections!$A:$A,ROW())))</f>
        <v>Gunfire Reborn</v>
      </c>
      <c r="X1068" t="str">
        <f>IF($W1068="","",TRIM(INDEX(connections!$B:$B,ROW())))</f>
        <v>Roboquest</v>
      </c>
      <c r="Y1068">
        <f t="shared" si="464"/>
        <v>352</v>
      </c>
      <c r="Z1068">
        <f t="shared" si="465"/>
        <v>657</v>
      </c>
      <c r="AA1068" t="str">
        <f t="shared" si="466"/>
        <v>Yes</v>
      </c>
      <c r="AB1068" t="str">
        <f t="shared" si="467"/>
        <v>Yes</v>
      </c>
      <c r="AC1068">
        <f t="shared" si="468"/>
        <v>1</v>
      </c>
      <c r="AD1068">
        <f t="shared" si="469"/>
        <v>0</v>
      </c>
      <c r="AE1068" t="str">
        <f t="shared" si="470"/>
        <v/>
      </c>
      <c r="AG1068" t="str">
        <f t="shared" si="471"/>
        <v/>
      </c>
      <c r="AH1068" t="str">
        <f t="shared" si="472"/>
        <v/>
      </c>
      <c r="AI1068" t="str">
        <f t="shared" si="473"/>
        <v/>
      </c>
      <c r="AJ1068" t="str">
        <f t="shared" si="474"/>
        <v/>
      </c>
      <c r="AK1068" t="str">
        <f t="shared" si="475"/>
        <v/>
      </c>
      <c r="AL1068" t="str">
        <f>IF($A1068="","",INDEX(games!$J:$J,ROW())&amp;"")</f>
        <v/>
      </c>
    </row>
    <row r="1069" spans="1:38" x14ac:dyDescent="0.25">
      <c r="A1069" t="str">
        <f>IF(TRIM(INDEX(games!$A:$A,ROW()))="","",TRIM(INDEX(games!$A:$A,ROW())))</f>
        <v/>
      </c>
      <c r="B1069" t="str">
        <f>IF(OR($A1069="",INDEX(games!$B:$B,ROW())=""),"",INDEX(games!$B:$B,ROW()))</f>
        <v/>
      </c>
      <c r="C1069" t="str">
        <f>IF(OR($A1069="",INDEX(games!$C:$C,ROW())=""),"",INDEX(games!$C:$C,ROW()))</f>
        <v/>
      </c>
      <c r="D1069" t="str">
        <f t="shared" si="448"/>
        <v/>
      </c>
      <c r="E1069" t="str">
        <f t="shared" si="449"/>
        <v/>
      </c>
      <c r="F1069" t="str">
        <f t="shared" si="450"/>
        <v/>
      </c>
      <c r="G1069" t="e">
        <f t="shared" si="451"/>
        <v>#N/A</v>
      </c>
      <c r="H1069" t="e">
        <f t="shared" si="452"/>
        <v>#N/A</v>
      </c>
      <c r="I1069" t="e">
        <f t="shared" si="453"/>
        <v>#N/A</v>
      </c>
      <c r="J1069" t="e">
        <f t="shared" si="454"/>
        <v>#N/A</v>
      </c>
      <c r="K1069" t="e">
        <f t="shared" si="455"/>
        <v>#N/A</v>
      </c>
      <c r="L1069" t="e">
        <f t="shared" si="456"/>
        <v>#N/A</v>
      </c>
      <c r="M1069" t="e">
        <f t="shared" si="457"/>
        <v>#N/A</v>
      </c>
      <c r="N1069" t="e">
        <f t="shared" si="458"/>
        <v>#N/A</v>
      </c>
      <c r="O1069" t="str">
        <f t="shared" si="459"/>
        <v/>
      </c>
      <c r="P1069" t="str">
        <f>IF(OR($A1069="",INDEX(games!$H:$H,ROW())=""),"",INDEX(games!$H:$H,ROW()))</f>
        <v/>
      </c>
      <c r="Q1069" t="str">
        <f t="shared" si="460"/>
        <v/>
      </c>
      <c r="T1069">
        <f t="shared" si="461"/>
        <v>2015</v>
      </c>
      <c r="U1069">
        <f t="shared" si="462"/>
        <v>2020</v>
      </c>
      <c r="V1069">
        <f t="shared" si="463"/>
        <v>5</v>
      </c>
      <c r="W1069" t="str">
        <f>IF(TRIM(INDEX(connections!$A:$A,ROW()))="","",TRIM(INDEX(connections!$A:$A,ROW())))</f>
        <v>Nuclear Throne</v>
      </c>
      <c r="X1069" t="str">
        <f>IF($W1069="","",TRIM(INDEX(connections!$B:$B,ROW())))</f>
        <v>Roboquest</v>
      </c>
      <c r="Y1069">
        <f t="shared" si="464"/>
        <v>549</v>
      </c>
      <c r="Z1069">
        <f t="shared" si="465"/>
        <v>657</v>
      </c>
      <c r="AA1069" t="str">
        <f t="shared" si="466"/>
        <v>Yes</v>
      </c>
      <c r="AB1069" t="str">
        <f t="shared" si="467"/>
        <v>Yes</v>
      </c>
      <c r="AC1069">
        <f t="shared" si="468"/>
        <v>1</v>
      </c>
      <c r="AD1069">
        <f t="shared" si="469"/>
        <v>0</v>
      </c>
      <c r="AE1069" t="str">
        <f t="shared" si="470"/>
        <v/>
      </c>
      <c r="AG1069" t="str">
        <f t="shared" si="471"/>
        <v/>
      </c>
      <c r="AH1069" t="str">
        <f t="shared" si="472"/>
        <v/>
      </c>
      <c r="AI1069" t="str">
        <f t="shared" si="473"/>
        <v/>
      </c>
      <c r="AJ1069" t="str">
        <f t="shared" si="474"/>
        <v/>
      </c>
      <c r="AK1069" t="str">
        <f t="shared" si="475"/>
        <v/>
      </c>
      <c r="AL1069" t="str">
        <f>IF($A1069="","",INDEX(games!$J:$J,ROW())&amp;"")</f>
        <v/>
      </c>
    </row>
    <row r="1070" spans="1:38" x14ac:dyDescent="0.25">
      <c r="A1070" t="str">
        <f>IF(TRIM(INDEX(games!$A:$A,ROW()))="","",TRIM(INDEX(games!$A:$A,ROW())))</f>
        <v/>
      </c>
      <c r="B1070" t="str">
        <f>IF(OR($A1070="",INDEX(games!$B:$B,ROW())=""),"",INDEX(games!$B:$B,ROW()))</f>
        <v/>
      </c>
      <c r="C1070" t="str">
        <f>IF(OR($A1070="",INDEX(games!$C:$C,ROW())=""),"",INDEX(games!$C:$C,ROW()))</f>
        <v/>
      </c>
      <c r="D1070" t="str">
        <f t="shared" si="448"/>
        <v/>
      </c>
      <c r="E1070" t="str">
        <f t="shared" si="449"/>
        <v/>
      </c>
      <c r="F1070" t="str">
        <f t="shared" si="450"/>
        <v/>
      </c>
      <c r="G1070" t="e">
        <f t="shared" si="451"/>
        <v>#N/A</v>
      </c>
      <c r="H1070" t="e">
        <f t="shared" si="452"/>
        <v>#N/A</v>
      </c>
      <c r="I1070" t="e">
        <f t="shared" si="453"/>
        <v>#N/A</v>
      </c>
      <c r="J1070" t="e">
        <f t="shared" si="454"/>
        <v>#N/A</v>
      </c>
      <c r="K1070" t="e">
        <f t="shared" si="455"/>
        <v>#N/A</v>
      </c>
      <c r="L1070" t="e">
        <f t="shared" si="456"/>
        <v>#N/A</v>
      </c>
      <c r="M1070" t="e">
        <f t="shared" si="457"/>
        <v>#N/A</v>
      </c>
      <c r="N1070" t="e">
        <f t="shared" si="458"/>
        <v>#N/A</v>
      </c>
      <c r="O1070" t="str">
        <f t="shared" si="459"/>
        <v/>
      </c>
      <c r="P1070" t="str">
        <f>IF(OR($A1070="",INDEX(games!$H:$H,ROW())=""),"",INDEX(games!$H:$H,ROW()))</f>
        <v/>
      </c>
      <c r="Q1070" t="str">
        <f t="shared" si="460"/>
        <v/>
      </c>
      <c r="T1070">
        <f t="shared" si="461"/>
        <v>2015</v>
      </c>
      <c r="U1070">
        <f t="shared" si="462"/>
        <v>2024</v>
      </c>
      <c r="V1070">
        <f t="shared" si="463"/>
        <v>9</v>
      </c>
      <c r="W1070" t="str">
        <f>IF(TRIM(INDEX(connections!$A:$A,ROW()))="","",TRIM(INDEX(connections!$A:$A,ROW())))</f>
        <v>Nuclear Throne</v>
      </c>
      <c r="X1070" t="str">
        <f>IF($W1070="","",TRIM(INDEX(connections!$B:$B,ROW())))</f>
        <v>Rocket Rats</v>
      </c>
      <c r="Y1070">
        <f t="shared" si="464"/>
        <v>549</v>
      </c>
      <c r="Z1070">
        <f t="shared" si="465"/>
        <v>658</v>
      </c>
      <c r="AA1070" t="str">
        <f t="shared" si="466"/>
        <v>Yes</v>
      </c>
      <c r="AB1070" t="str">
        <f t="shared" si="467"/>
        <v>Yes</v>
      </c>
      <c r="AC1070">
        <f t="shared" si="468"/>
        <v>1</v>
      </c>
      <c r="AD1070">
        <f t="shared" si="469"/>
        <v>0</v>
      </c>
      <c r="AE1070" t="str">
        <f t="shared" si="470"/>
        <v/>
      </c>
      <c r="AG1070" t="str">
        <f t="shared" si="471"/>
        <v/>
      </c>
      <c r="AH1070" t="str">
        <f t="shared" si="472"/>
        <v/>
      </c>
      <c r="AI1070" t="str">
        <f t="shared" si="473"/>
        <v/>
      </c>
      <c r="AJ1070" t="str">
        <f t="shared" si="474"/>
        <v/>
      </c>
      <c r="AK1070" t="str">
        <f t="shared" si="475"/>
        <v/>
      </c>
      <c r="AL1070" t="str">
        <f>IF($A1070="","",INDEX(games!$J:$J,ROW())&amp;"")</f>
        <v/>
      </c>
    </row>
    <row r="1071" spans="1:38" x14ac:dyDescent="0.25">
      <c r="A1071" t="str">
        <f>IF(TRIM(INDEX(games!$A:$A,ROW()))="","",TRIM(INDEX(games!$A:$A,ROW())))</f>
        <v/>
      </c>
      <c r="B1071" t="str">
        <f>IF(OR($A1071="",INDEX(games!$B:$B,ROW())=""),"",INDEX(games!$B:$B,ROW()))</f>
        <v/>
      </c>
      <c r="C1071" t="str">
        <f>IF(OR($A1071="",INDEX(games!$C:$C,ROW())=""),"",INDEX(games!$C:$C,ROW()))</f>
        <v/>
      </c>
      <c r="D1071" t="str">
        <f t="shared" si="448"/>
        <v/>
      </c>
      <c r="E1071" t="str">
        <f t="shared" si="449"/>
        <v/>
      </c>
      <c r="F1071" t="str">
        <f t="shared" si="450"/>
        <v/>
      </c>
      <c r="G1071" t="e">
        <f t="shared" si="451"/>
        <v>#N/A</v>
      </c>
      <c r="H1071" t="e">
        <f t="shared" si="452"/>
        <v>#N/A</v>
      </c>
      <c r="I1071" t="e">
        <f t="shared" si="453"/>
        <v>#N/A</v>
      </c>
      <c r="J1071" t="e">
        <f t="shared" si="454"/>
        <v>#N/A</v>
      </c>
      <c r="K1071" t="e">
        <f t="shared" si="455"/>
        <v>#N/A</v>
      </c>
      <c r="L1071" t="e">
        <f t="shared" si="456"/>
        <v>#N/A</v>
      </c>
      <c r="M1071" t="e">
        <f t="shared" si="457"/>
        <v>#N/A</v>
      </c>
      <c r="N1071" t="e">
        <f t="shared" si="458"/>
        <v>#N/A</v>
      </c>
      <c r="O1071" t="str">
        <f t="shared" si="459"/>
        <v/>
      </c>
      <c r="P1071" t="str">
        <f>IF(OR($A1071="",INDEX(games!$H:$H,ROW())=""),"",INDEX(games!$H:$H,ROW()))</f>
        <v/>
      </c>
      <c r="Q1071" t="str">
        <f t="shared" si="460"/>
        <v/>
      </c>
      <c r="T1071">
        <f t="shared" si="461"/>
        <v>2017</v>
      </c>
      <c r="U1071">
        <f t="shared" si="462"/>
        <v>2026</v>
      </c>
      <c r="V1071">
        <f t="shared" si="463"/>
        <v>9</v>
      </c>
      <c r="W1071" t="str">
        <f>IF(TRIM(INDEX(connections!$A:$A,ROW()))="","",TRIM(INDEX(connections!$A:$A,ROW())))</f>
        <v>Slay the Spire</v>
      </c>
      <c r="X1071" t="str">
        <f>IF($W1071="","",TRIM(INDEX(connections!$B:$B,ROW())))</f>
        <v>Rogue Blight</v>
      </c>
      <c r="Y1071">
        <f t="shared" si="464"/>
        <v>735</v>
      </c>
      <c r="Z1071">
        <f t="shared" si="465"/>
        <v>660</v>
      </c>
      <c r="AA1071" t="str">
        <f t="shared" si="466"/>
        <v>Yes</v>
      </c>
      <c r="AB1071" t="str">
        <f t="shared" si="467"/>
        <v/>
      </c>
      <c r="AC1071" t="str">
        <f t="shared" si="468"/>
        <v/>
      </c>
      <c r="AD1071">
        <f t="shared" si="469"/>
        <v>1</v>
      </c>
      <c r="AE1071" t="str">
        <f t="shared" si="470"/>
        <v/>
      </c>
      <c r="AG1071" t="str">
        <f t="shared" si="471"/>
        <v/>
      </c>
      <c r="AH1071" t="str">
        <f t="shared" si="472"/>
        <v/>
      </c>
      <c r="AI1071" t="str">
        <f t="shared" si="473"/>
        <v/>
      </c>
      <c r="AJ1071" t="str">
        <f t="shared" si="474"/>
        <v/>
      </c>
      <c r="AK1071" t="str">
        <f t="shared" si="475"/>
        <v/>
      </c>
      <c r="AL1071" t="str">
        <f>IF($A1071="","",INDEX(games!$J:$J,ROW())&amp;"")</f>
        <v/>
      </c>
    </row>
    <row r="1072" spans="1:38" x14ac:dyDescent="0.25">
      <c r="A1072" t="str">
        <f>IF(TRIM(INDEX(games!$A:$A,ROW()))="","",TRIM(INDEX(games!$A:$A,ROW())))</f>
        <v/>
      </c>
      <c r="B1072" t="str">
        <f>IF(OR($A1072="",INDEX(games!$B:$B,ROW())=""),"",INDEX(games!$B:$B,ROW()))</f>
        <v/>
      </c>
      <c r="C1072" t="str">
        <f>IF(OR($A1072="",INDEX(games!$C:$C,ROW())=""),"",INDEX(games!$C:$C,ROW()))</f>
        <v/>
      </c>
      <c r="D1072" t="str">
        <f t="shared" si="448"/>
        <v/>
      </c>
      <c r="E1072" t="str">
        <f t="shared" si="449"/>
        <v/>
      </c>
      <c r="F1072" t="str">
        <f t="shared" si="450"/>
        <v/>
      </c>
      <c r="G1072" t="e">
        <f t="shared" si="451"/>
        <v>#N/A</v>
      </c>
      <c r="H1072" t="e">
        <f t="shared" si="452"/>
        <v>#N/A</v>
      </c>
      <c r="I1072" t="e">
        <f t="shared" si="453"/>
        <v>#N/A</v>
      </c>
      <c r="J1072" t="e">
        <f t="shared" si="454"/>
        <v>#N/A</v>
      </c>
      <c r="K1072" t="e">
        <f t="shared" si="455"/>
        <v>#N/A</v>
      </c>
      <c r="L1072" t="e">
        <f t="shared" si="456"/>
        <v>#N/A</v>
      </c>
      <c r="M1072" t="e">
        <f t="shared" si="457"/>
        <v>#N/A</v>
      </c>
      <c r="N1072" t="e">
        <f t="shared" si="458"/>
        <v>#N/A</v>
      </c>
      <c r="O1072" t="str">
        <f t="shared" si="459"/>
        <v/>
      </c>
      <c r="P1072" t="str">
        <f>IF(OR($A1072="",INDEX(games!$H:$H,ROW())=""),"",INDEX(games!$H:$H,ROW()))</f>
        <v/>
      </c>
      <c r="Q1072" t="str">
        <f t="shared" si="460"/>
        <v/>
      </c>
      <c r="T1072">
        <f t="shared" si="461"/>
        <v>2022</v>
      </c>
      <c r="U1072">
        <f t="shared" si="462"/>
        <v>2024</v>
      </c>
      <c r="V1072">
        <f t="shared" si="463"/>
        <v>2</v>
      </c>
      <c r="W1072" t="str">
        <f>IF(TRIM(INDEX(connections!$A:$A,ROW()))="","",TRIM(INDEX(connections!$A:$A,ROW())))</f>
        <v>20 Minutes Till Dawn</v>
      </c>
      <c r="X1072" t="str">
        <f>IF($W1072="","",TRIM(INDEX(connections!$B:$B,ROW())))</f>
        <v>Rogue Command</v>
      </c>
      <c r="Y1072">
        <f t="shared" si="464"/>
        <v>4</v>
      </c>
      <c r="Z1072">
        <f t="shared" si="465"/>
        <v>661</v>
      </c>
      <c r="AA1072" t="str">
        <f t="shared" si="466"/>
        <v>Yes</v>
      </c>
      <c r="AB1072" t="str">
        <f t="shared" si="467"/>
        <v/>
      </c>
      <c r="AC1072" t="str">
        <f t="shared" si="468"/>
        <v/>
      </c>
      <c r="AD1072">
        <f t="shared" si="469"/>
        <v>1</v>
      </c>
      <c r="AE1072" t="str">
        <f t="shared" si="470"/>
        <v/>
      </c>
      <c r="AG1072" t="str">
        <f t="shared" si="471"/>
        <v/>
      </c>
      <c r="AH1072" t="str">
        <f t="shared" si="472"/>
        <v/>
      </c>
      <c r="AI1072" t="str">
        <f t="shared" si="473"/>
        <v/>
      </c>
      <c r="AJ1072" t="str">
        <f t="shared" si="474"/>
        <v/>
      </c>
      <c r="AK1072" t="str">
        <f t="shared" si="475"/>
        <v/>
      </c>
      <c r="AL1072" t="str">
        <f>IF($A1072="","",INDEX(games!$J:$J,ROW())&amp;"")</f>
        <v/>
      </c>
    </row>
    <row r="1073" spans="1:38" x14ac:dyDescent="0.25">
      <c r="A1073" t="str">
        <f>IF(TRIM(INDEX(games!$A:$A,ROW()))="","",TRIM(INDEX(games!$A:$A,ROW())))</f>
        <v/>
      </c>
      <c r="B1073" t="str">
        <f>IF(OR($A1073="",INDEX(games!$B:$B,ROW())=""),"",INDEX(games!$B:$B,ROW()))</f>
        <v/>
      </c>
      <c r="C1073" t="str">
        <f>IF(OR($A1073="",INDEX(games!$C:$C,ROW())=""),"",INDEX(games!$C:$C,ROW()))</f>
        <v/>
      </c>
      <c r="D1073" t="str">
        <f t="shared" si="448"/>
        <v/>
      </c>
      <c r="E1073" t="str">
        <f t="shared" si="449"/>
        <v/>
      </c>
      <c r="F1073" t="str">
        <f t="shared" si="450"/>
        <v/>
      </c>
      <c r="G1073" t="e">
        <f t="shared" si="451"/>
        <v>#N/A</v>
      </c>
      <c r="H1073" t="e">
        <f t="shared" si="452"/>
        <v>#N/A</v>
      </c>
      <c r="I1073" t="e">
        <f t="shared" si="453"/>
        <v>#N/A</v>
      </c>
      <c r="J1073" t="e">
        <f t="shared" si="454"/>
        <v>#N/A</v>
      </c>
      <c r="K1073" t="e">
        <f t="shared" si="455"/>
        <v>#N/A</v>
      </c>
      <c r="L1073" t="e">
        <f t="shared" si="456"/>
        <v>#N/A</v>
      </c>
      <c r="M1073" t="e">
        <f t="shared" si="457"/>
        <v>#N/A</v>
      </c>
      <c r="N1073" t="e">
        <f t="shared" si="458"/>
        <v>#N/A</v>
      </c>
      <c r="O1073" t="str">
        <f t="shared" si="459"/>
        <v/>
      </c>
      <c r="P1073" t="str">
        <f>IF(OR($A1073="",INDEX(games!$H:$H,ROW())=""),"",INDEX(games!$H:$H,ROW()))</f>
        <v/>
      </c>
      <c r="Q1073" t="str">
        <f t="shared" si="460"/>
        <v/>
      </c>
      <c r="T1073">
        <f t="shared" si="461"/>
        <v>2020</v>
      </c>
      <c r="U1073">
        <f t="shared" si="462"/>
        <v>2024</v>
      </c>
      <c r="V1073">
        <f t="shared" si="463"/>
        <v>4</v>
      </c>
      <c r="W1073" t="str">
        <f>IF(TRIM(INDEX(connections!$A:$A,ROW()))="","",TRIM(INDEX(connections!$A:$A,ROW())))</f>
        <v>Monster Train</v>
      </c>
      <c r="X1073" t="str">
        <f>IF($W1073="","",TRIM(INDEX(connections!$B:$B,ROW())))</f>
        <v>Rogue Command</v>
      </c>
      <c r="Y1073">
        <f t="shared" si="464"/>
        <v>498</v>
      </c>
      <c r="Z1073">
        <f t="shared" si="465"/>
        <v>661</v>
      </c>
      <c r="AA1073" t="str">
        <f t="shared" si="466"/>
        <v>Yes</v>
      </c>
      <c r="AB1073" t="str">
        <f t="shared" si="467"/>
        <v/>
      </c>
      <c r="AC1073" t="str">
        <f t="shared" si="468"/>
        <v/>
      </c>
      <c r="AD1073">
        <f t="shared" si="469"/>
        <v>1</v>
      </c>
      <c r="AE1073" t="str">
        <f t="shared" si="470"/>
        <v/>
      </c>
      <c r="AG1073" t="str">
        <f t="shared" si="471"/>
        <v/>
      </c>
      <c r="AH1073" t="str">
        <f t="shared" si="472"/>
        <v/>
      </c>
      <c r="AI1073" t="str">
        <f t="shared" si="473"/>
        <v/>
      </c>
      <c r="AJ1073" t="str">
        <f t="shared" si="474"/>
        <v/>
      </c>
      <c r="AK1073" t="str">
        <f t="shared" si="475"/>
        <v/>
      </c>
      <c r="AL1073" t="str">
        <f>IF($A1073="","",INDEX(games!$J:$J,ROW())&amp;"")</f>
        <v/>
      </c>
    </row>
    <row r="1074" spans="1:38" x14ac:dyDescent="0.25">
      <c r="A1074" t="str">
        <f>IF(TRIM(INDEX(games!$A:$A,ROW()))="","",TRIM(INDEX(games!$A:$A,ROW())))</f>
        <v/>
      </c>
      <c r="B1074" t="str">
        <f>IF(OR($A1074="",INDEX(games!$B:$B,ROW())=""),"",INDEX(games!$B:$B,ROW()))</f>
        <v/>
      </c>
      <c r="C1074" t="str">
        <f>IF(OR($A1074="",INDEX(games!$C:$C,ROW())=""),"",INDEX(games!$C:$C,ROW()))</f>
        <v/>
      </c>
      <c r="D1074" t="str">
        <f t="shared" si="448"/>
        <v/>
      </c>
      <c r="E1074" t="str">
        <f t="shared" si="449"/>
        <v/>
      </c>
      <c r="F1074" t="str">
        <f t="shared" si="450"/>
        <v/>
      </c>
      <c r="G1074" t="e">
        <f t="shared" si="451"/>
        <v>#N/A</v>
      </c>
      <c r="H1074" t="e">
        <f t="shared" si="452"/>
        <v>#N/A</v>
      </c>
      <c r="I1074" t="e">
        <f t="shared" si="453"/>
        <v>#N/A</v>
      </c>
      <c r="J1074" t="e">
        <f t="shared" si="454"/>
        <v>#N/A</v>
      </c>
      <c r="K1074" t="e">
        <f t="shared" si="455"/>
        <v>#N/A</v>
      </c>
      <c r="L1074" t="e">
        <f t="shared" si="456"/>
        <v>#N/A</v>
      </c>
      <c r="M1074" t="e">
        <f t="shared" si="457"/>
        <v>#N/A</v>
      </c>
      <c r="N1074" t="e">
        <f t="shared" si="458"/>
        <v>#N/A</v>
      </c>
      <c r="O1074" t="str">
        <f t="shared" si="459"/>
        <v/>
      </c>
      <c r="P1074" t="str">
        <f>IF(OR($A1074="",INDEX(games!$H:$H,ROW())=""),"",INDEX(games!$H:$H,ROW()))</f>
        <v/>
      </c>
      <c r="Q1074" t="str">
        <f t="shared" si="460"/>
        <v/>
      </c>
      <c r="T1074">
        <f t="shared" si="461"/>
        <v>2017</v>
      </c>
      <c r="U1074">
        <f t="shared" si="462"/>
        <v>2024</v>
      </c>
      <c r="V1074">
        <f t="shared" si="463"/>
        <v>7</v>
      </c>
      <c r="W1074" t="str">
        <f>IF(TRIM(INDEX(connections!$A:$A,ROW()))="","",TRIM(INDEX(connections!$A:$A,ROW())))</f>
        <v>Slay the Spire</v>
      </c>
      <c r="X1074" t="str">
        <f>IF($W1074="","",TRIM(INDEX(connections!$B:$B,ROW())))</f>
        <v>Rogue Command</v>
      </c>
      <c r="Y1074">
        <f t="shared" si="464"/>
        <v>735</v>
      </c>
      <c r="Z1074">
        <f t="shared" si="465"/>
        <v>661</v>
      </c>
      <c r="AA1074" t="str">
        <f t="shared" si="466"/>
        <v>Yes</v>
      </c>
      <c r="AB1074" t="str">
        <f t="shared" si="467"/>
        <v/>
      </c>
      <c r="AC1074" t="str">
        <f t="shared" si="468"/>
        <v/>
      </c>
      <c r="AD1074">
        <f t="shared" si="469"/>
        <v>1</v>
      </c>
      <c r="AE1074" t="str">
        <f t="shared" si="470"/>
        <v/>
      </c>
      <c r="AG1074" t="str">
        <f t="shared" si="471"/>
        <v/>
      </c>
      <c r="AH1074" t="str">
        <f t="shared" si="472"/>
        <v/>
      </c>
      <c r="AI1074" t="str">
        <f t="shared" si="473"/>
        <v/>
      </c>
      <c r="AJ1074" t="str">
        <f t="shared" si="474"/>
        <v/>
      </c>
      <c r="AK1074" t="str">
        <f t="shared" si="475"/>
        <v/>
      </c>
      <c r="AL1074" t="str">
        <f>IF($A1074="","",INDEX(games!$J:$J,ROW())&amp;"")</f>
        <v/>
      </c>
    </row>
    <row r="1075" spans="1:38" x14ac:dyDescent="0.25">
      <c r="A1075" t="str">
        <f>IF(TRIM(INDEX(games!$A:$A,ROW()))="","",TRIM(INDEX(games!$A:$A,ROW())))</f>
        <v/>
      </c>
      <c r="B1075" t="str">
        <f>IF(OR($A1075="",INDEX(games!$B:$B,ROW())=""),"",INDEX(games!$B:$B,ROW()))</f>
        <v/>
      </c>
      <c r="C1075" t="str">
        <f>IF(OR($A1075="",INDEX(games!$C:$C,ROW())=""),"",INDEX(games!$C:$C,ROW()))</f>
        <v/>
      </c>
      <c r="D1075" t="str">
        <f t="shared" si="448"/>
        <v/>
      </c>
      <c r="E1075" t="str">
        <f t="shared" si="449"/>
        <v/>
      </c>
      <c r="F1075" t="str">
        <f t="shared" si="450"/>
        <v/>
      </c>
      <c r="G1075" t="e">
        <f t="shared" si="451"/>
        <v>#N/A</v>
      </c>
      <c r="H1075" t="e">
        <f t="shared" si="452"/>
        <v>#N/A</v>
      </c>
      <c r="I1075" t="e">
        <f t="shared" si="453"/>
        <v>#N/A</v>
      </c>
      <c r="J1075" t="e">
        <f t="shared" si="454"/>
        <v>#N/A</v>
      </c>
      <c r="K1075" t="e">
        <f t="shared" si="455"/>
        <v>#N/A</v>
      </c>
      <c r="L1075" t="e">
        <f t="shared" si="456"/>
        <v>#N/A</v>
      </c>
      <c r="M1075" t="e">
        <f t="shared" si="457"/>
        <v>#N/A</v>
      </c>
      <c r="N1075" t="e">
        <f t="shared" si="458"/>
        <v>#N/A</v>
      </c>
      <c r="O1075" t="str">
        <f t="shared" si="459"/>
        <v/>
      </c>
      <c r="P1075" t="str">
        <f>IF(OR($A1075="",INDEX(games!$H:$H,ROW())=""),"",INDEX(games!$H:$H,ROW()))</f>
        <v/>
      </c>
      <c r="Q1075" t="str">
        <f t="shared" si="460"/>
        <v/>
      </c>
      <c r="T1075">
        <f t="shared" si="461"/>
        <v>1994</v>
      </c>
      <c r="U1075">
        <f t="shared" si="462"/>
        <v>2019</v>
      </c>
      <c r="V1075">
        <f t="shared" si="463"/>
        <v>25</v>
      </c>
      <c r="W1075" t="str">
        <f>IF(TRIM(INDEX(connections!$A:$A,ROW()))="","",TRIM(INDEX(connections!$A:$A,ROW())))</f>
        <v>Ancient Domains of Mystery</v>
      </c>
      <c r="X1075" t="str">
        <f>IF($W1075="","",TRIM(INDEX(connections!$B:$B,ROW())))</f>
        <v>Rogue Empire</v>
      </c>
      <c r="Y1075">
        <f t="shared" si="464"/>
        <v>24</v>
      </c>
      <c r="Z1075">
        <f t="shared" si="465"/>
        <v>662</v>
      </c>
      <c r="AA1075" t="str">
        <f t="shared" si="466"/>
        <v>Yes</v>
      </c>
      <c r="AB1075" t="str">
        <f t="shared" si="467"/>
        <v/>
      </c>
      <c r="AC1075" t="str">
        <f t="shared" si="468"/>
        <v/>
      </c>
      <c r="AD1075">
        <f t="shared" si="469"/>
        <v>0</v>
      </c>
      <c r="AE1075" t="str">
        <f t="shared" si="470"/>
        <v/>
      </c>
      <c r="AG1075" t="str">
        <f t="shared" si="471"/>
        <v/>
      </c>
      <c r="AH1075" t="str">
        <f t="shared" si="472"/>
        <v/>
      </c>
      <c r="AI1075" t="str">
        <f t="shared" si="473"/>
        <v/>
      </c>
      <c r="AJ1075" t="str">
        <f t="shared" si="474"/>
        <v/>
      </c>
      <c r="AK1075" t="str">
        <f t="shared" si="475"/>
        <v/>
      </c>
      <c r="AL1075" t="str">
        <f>IF($A1075="","",INDEX(games!$J:$J,ROW())&amp;"")</f>
        <v/>
      </c>
    </row>
    <row r="1076" spans="1:38" x14ac:dyDescent="0.25">
      <c r="A1076" t="str">
        <f>IF(TRIM(INDEX(games!$A:$A,ROW()))="","",TRIM(INDEX(games!$A:$A,ROW())))</f>
        <v/>
      </c>
      <c r="B1076" t="str">
        <f>IF(OR($A1076="",INDEX(games!$B:$B,ROW())=""),"",INDEX(games!$B:$B,ROW()))</f>
        <v/>
      </c>
      <c r="C1076" t="str">
        <f>IF(OR($A1076="",INDEX(games!$C:$C,ROW())=""),"",INDEX(games!$C:$C,ROW()))</f>
        <v/>
      </c>
      <c r="D1076" t="str">
        <f t="shared" si="448"/>
        <v/>
      </c>
      <c r="E1076" t="str">
        <f t="shared" si="449"/>
        <v/>
      </c>
      <c r="F1076" t="str">
        <f t="shared" si="450"/>
        <v/>
      </c>
      <c r="G1076" t="e">
        <f t="shared" si="451"/>
        <v>#N/A</v>
      </c>
      <c r="H1076" t="e">
        <f t="shared" si="452"/>
        <v>#N/A</v>
      </c>
      <c r="I1076" t="e">
        <f t="shared" si="453"/>
        <v>#N/A</v>
      </c>
      <c r="J1076" t="e">
        <f t="shared" si="454"/>
        <v>#N/A</v>
      </c>
      <c r="K1076" t="e">
        <f t="shared" si="455"/>
        <v>#N/A</v>
      </c>
      <c r="L1076" t="e">
        <f t="shared" si="456"/>
        <v>#N/A</v>
      </c>
      <c r="M1076" t="e">
        <f t="shared" si="457"/>
        <v>#N/A</v>
      </c>
      <c r="N1076" t="e">
        <f t="shared" si="458"/>
        <v>#N/A</v>
      </c>
      <c r="O1076" t="str">
        <f t="shared" si="459"/>
        <v/>
      </c>
      <c r="P1076" t="str">
        <f>IF(OR($A1076="",INDEX(games!$H:$H,ROW())=""),"",INDEX(games!$H:$H,ROW()))</f>
        <v/>
      </c>
      <c r="Q1076" t="str">
        <f t="shared" si="460"/>
        <v/>
      </c>
      <c r="T1076">
        <f t="shared" si="461"/>
        <v>1998</v>
      </c>
      <c r="U1076">
        <f t="shared" si="462"/>
        <v>2019</v>
      </c>
      <c r="V1076">
        <f t="shared" si="463"/>
        <v>21</v>
      </c>
      <c r="W1076" t="str">
        <f>IF(TRIM(INDEX(connections!$A:$A,ROW()))="","",TRIM(INDEX(connections!$A:$A,ROW())))</f>
        <v>Tales of Maj'Eyal</v>
      </c>
      <c r="X1076" t="str">
        <f>IF($W1076="","",TRIM(INDEX(connections!$B:$B,ROW())))</f>
        <v>Rogue Empire</v>
      </c>
      <c r="Y1076">
        <f t="shared" si="464"/>
        <v>810</v>
      </c>
      <c r="Z1076">
        <f t="shared" si="465"/>
        <v>662</v>
      </c>
      <c r="AA1076" t="str">
        <f t="shared" si="466"/>
        <v>Yes</v>
      </c>
      <c r="AB1076" t="str">
        <f t="shared" si="467"/>
        <v/>
      </c>
      <c r="AC1076" t="str">
        <f t="shared" si="468"/>
        <v/>
      </c>
      <c r="AD1076">
        <f t="shared" si="469"/>
        <v>0</v>
      </c>
      <c r="AE1076" t="str">
        <f t="shared" si="470"/>
        <v/>
      </c>
      <c r="AG1076" t="str">
        <f t="shared" si="471"/>
        <v/>
      </c>
      <c r="AH1076" t="str">
        <f t="shared" si="472"/>
        <v/>
      </c>
      <c r="AI1076" t="str">
        <f t="shared" si="473"/>
        <v/>
      </c>
      <c r="AJ1076" t="str">
        <f t="shared" si="474"/>
        <v/>
      </c>
      <c r="AK1076" t="str">
        <f t="shared" si="475"/>
        <v/>
      </c>
      <c r="AL1076" t="str">
        <f>IF($A1076="","",INDEX(games!$J:$J,ROW())&amp;"")</f>
        <v/>
      </c>
    </row>
    <row r="1077" spans="1:38" x14ac:dyDescent="0.25">
      <c r="A1077" t="str">
        <f>IF(TRIM(INDEX(games!$A:$A,ROW()))="","",TRIM(INDEX(games!$A:$A,ROW())))</f>
        <v/>
      </c>
      <c r="B1077" t="str">
        <f>IF(OR($A1077="",INDEX(games!$B:$B,ROW())=""),"",INDEX(games!$B:$B,ROW()))</f>
        <v/>
      </c>
      <c r="C1077" t="str">
        <f>IF(OR($A1077="",INDEX(games!$C:$C,ROW())=""),"",INDEX(games!$C:$C,ROW()))</f>
        <v/>
      </c>
      <c r="D1077" t="str">
        <f t="shared" si="448"/>
        <v/>
      </c>
      <c r="E1077" t="str">
        <f t="shared" si="449"/>
        <v/>
      </c>
      <c r="F1077" t="str">
        <f t="shared" si="450"/>
        <v/>
      </c>
      <c r="G1077" t="e">
        <f t="shared" si="451"/>
        <v>#N/A</v>
      </c>
      <c r="H1077" t="e">
        <f t="shared" si="452"/>
        <v>#N/A</v>
      </c>
      <c r="I1077" t="e">
        <f t="shared" si="453"/>
        <v>#N/A</v>
      </c>
      <c r="J1077" t="e">
        <f t="shared" si="454"/>
        <v>#N/A</v>
      </c>
      <c r="K1077" t="e">
        <f t="shared" si="455"/>
        <v>#N/A</v>
      </c>
      <c r="L1077" t="e">
        <f t="shared" si="456"/>
        <v>#N/A</v>
      </c>
      <c r="M1077" t="e">
        <f t="shared" si="457"/>
        <v>#N/A</v>
      </c>
      <c r="N1077" t="e">
        <f t="shared" si="458"/>
        <v>#N/A</v>
      </c>
      <c r="O1077" t="str">
        <f t="shared" si="459"/>
        <v/>
      </c>
      <c r="P1077" t="str">
        <f>IF(OR($A1077="",INDEX(games!$H:$H,ROW())=""),"",INDEX(games!$H:$H,ROW()))</f>
        <v/>
      </c>
      <c r="Q1077" t="str">
        <f t="shared" si="460"/>
        <v/>
      </c>
      <c r="T1077">
        <f t="shared" si="461"/>
        <v>2023</v>
      </c>
      <c r="U1077">
        <f t="shared" si="462"/>
        <v>2026</v>
      </c>
      <c r="V1077">
        <f t="shared" si="463"/>
        <v>3</v>
      </c>
      <c r="W1077" t="str">
        <f>IF(TRIM(INDEX(connections!$A:$A,ROW()))="","",TRIM(INDEX(connections!$A:$A,ROW())))</f>
        <v>Balatro</v>
      </c>
      <c r="X1077" t="str">
        <f>IF($W1077="","",TRIM(INDEX(connections!$B:$B,ROW())))</f>
        <v>Rogue Factory</v>
      </c>
      <c r="Y1077">
        <f t="shared" si="464"/>
        <v>55</v>
      </c>
      <c r="Z1077">
        <f t="shared" si="465"/>
        <v>663</v>
      </c>
      <c r="AA1077" t="str">
        <f t="shared" si="466"/>
        <v>Yes</v>
      </c>
      <c r="AB1077" t="str">
        <f t="shared" si="467"/>
        <v/>
      </c>
      <c r="AC1077" t="str">
        <f t="shared" si="468"/>
        <v/>
      </c>
      <c r="AD1077">
        <f t="shared" si="469"/>
        <v>1</v>
      </c>
      <c r="AE1077" t="str">
        <f t="shared" si="470"/>
        <v/>
      </c>
      <c r="AG1077" t="str">
        <f t="shared" si="471"/>
        <v/>
      </c>
      <c r="AH1077" t="str">
        <f t="shared" si="472"/>
        <v/>
      </c>
      <c r="AI1077" t="str">
        <f t="shared" si="473"/>
        <v/>
      </c>
      <c r="AJ1077" t="str">
        <f t="shared" si="474"/>
        <v/>
      </c>
      <c r="AK1077" t="str">
        <f t="shared" si="475"/>
        <v/>
      </c>
      <c r="AL1077" t="str">
        <f>IF($A1077="","",INDEX(games!$J:$J,ROW())&amp;"")</f>
        <v/>
      </c>
    </row>
    <row r="1078" spans="1:38" x14ac:dyDescent="0.25">
      <c r="A1078" t="str">
        <f>IF(TRIM(INDEX(games!$A:$A,ROW()))="","",TRIM(INDEX(games!$A:$A,ROW())))</f>
        <v/>
      </c>
      <c r="B1078" t="str">
        <f>IF(OR($A1078="",INDEX(games!$B:$B,ROW())=""),"",INDEX(games!$B:$B,ROW()))</f>
        <v/>
      </c>
      <c r="C1078" t="str">
        <f>IF(OR($A1078="",INDEX(games!$C:$C,ROW())=""),"",INDEX(games!$C:$C,ROW()))</f>
        <v/>
      </c>
      <c r="D1078" t="str">
        <f t="shared" si="448"/>
        <v/>
      </c>
      <c r="E1078" t="str">
        <f t="shared" si="449"/>
        <v/>
      </c>
      <c r="F1078" t="str">
        <f t="shared" si="450"/>
        <v/>
      </c>
      <c r="G1078" t="e">
        <f t="shared" si="451"/>
        <v>#N/A</v>
      </c>
      <c r="H1078" t="e">
        <f t="shared" si="452"/>
        <v>#N/A</v>
      </c>
      <c r="I1078" t="e">
        <f t="shared" si="453"/>
        <v>#N/A</v>
      </c>
      <c r="J1078" t="e">
        <f t="shared" si="454"/>
        <v>#N/A</v>
      </c>
      <c r="K1078" t="e">
        <f t="shared" si="455"/>
        <v>#N/A</v>
      </c>
      <c r="L1078" t="e">
        <f t="shared" si="456"/>
        <v>#N/A</v>
      </c>
      <c r="M1078" t="e">
        <f t="shared" si="457"/>
        <v>#N/A</v>
      </c>
      <c r="N1078" t="e">
        <f t="shared" si="458"/>
        <v>#N/A</v>
      </c>
      <c r="O1078" t="str">
        <f t="shared" si="459"/>
        <v/>
      </c>
      <c r="P1078" t="str">
        <f>IF(OR($A1078="",INDEX(games!$H:$H,ROW())=""),"",INDEX(games!$H:$H,ROW()))</f>
        <v/>
      </c>
      <c r="Q1078" t="str">
        <f t="shared" si="460"/>
        <v/>
      </c>
      <c r="T1078">
        <f t="shared" si="461"/>
        <v>2021</v>
      </c>
      <c r="U1078">
        <f t="shared" si="462"/>
        <v>2026</v>
      </c>
      <c r="V1078">
        <f t="shared" si="463"/>
        <v>5</v>
      </c>
      <c r="W1078" t="str">
        <f>IF(TRIM(INDEX(connections!$A:$A,ROW()))="","",TRIM(INDEX(connections!$A:$A,ROW())))</f>
        <v>Vampire Survivors</v>
      </c>
      <c r="X1078" t="str">
        <f>IF($W1078="","",TRIM(INDEX(connections!$B:$B,ROW())))</f>
        <v>Rogue Factory</v>
      </c>
      <c r="Y1078">
        <f t="shared" si="464"/>
        <v>898</v>
      </c>
      <c r="Z1078">
        <f t="shared" si="465"/>
        <v>663</v>
      </c>
      <c r="AA1078" t="str">
        <f t="shared" si="466"/>
        <v>Yes</v>
      </c>
      <c r="AB1078" t="str">
        <f t="shared" si="467"/>
        <v/>
      </c>
      <c r="AC1078" t="str">
        <f t="shared" si="468"/>
        <v/>
      </c>
      <c r="AD1078">
        <f t="shared" si="469"/>
        <v>0</v>
      </c>
      <c r="AE1078" t="str">
        <f t="shared" si="470"/>
        <v/>
      </c>
      <c r="AG1078" t="str">
        <f t="shared" si="471"/>
        <v/>
      </c>
      <c r="AH1078" t="str">
        <f t="shared" si="472"/>
        <v/>
      </c>
      <c r="AI1078" t="str">
        <f t="shared" si="473"/>
        <v/>
      </c>
      <c r="AJ1078" t="str">
        <f t="shared" si="474"/>
        <v/>
      </c>
      <c r="AK1078" t="str">
        <f t="shared" si="475"/>
        <v/>
      </c>
      <c r="AL1078" t="str">
        <f>IF($A1078="","",INDEX(games!$J:$J,ROW())&amp;"")</f>
        <v/>
      </c>
    </row>
    <row r="1079" spans="1:38" x14ac:dyDescent="0.25">
      <c r="A1079" t="str">
        <f>IF(TRIM(INDEX(games!$A:$A,ROW()))="","",TRIM(INDEX(games!$A:$A,ROW())))</f>
        <v/>
      </c>
      <c r="B1079" t="str">
        <f>IF(OR($A1079="",INDEX(games!$B:$B,ROW())=""),"",INDEX(games!$B:$B,ROW()))</f>
        <v/>
      </c>
      <c r="C1079" t="str">
        <f>IF(OR($A1079="",INDEX(games!$C:$C,ROW())=""),"",INDEX(games!$C:$C,ROW()))</f>
        <v/>
      </c>
      <c r="D1079" t="str">
        <f t="shared" si="448"/>
        <v/>
      </c>
      <c r="E1079" t="str">
        <f t="shared" si="449"/>
        <v/>
      </c>
      <c r="F1079" t="str">
        <f t="shared" si="450"/>
        <v/>
      </c>
      <c r="G1079" t="e">
        <f t="shared" si="451"/>
        <v>#N/A</v>
      </c>
      <c r="H1079" t="e">
        <f t="shared" si="452"/>
        <v>#N/A</v>
      </c>
      <c r="I1079" t="e">
        <f t="shared" si="453"/>
        <v>#N/A</v>
      </c>
      <c r="J1079" t="e">
        <f t="shared" si="454"/>
        <v>#N/A</v>
      </c>
      <c r="K1079" t="e">
        <f t="shared" si="455"/>
        <v>#N/A</v>
      </c>
      <c r="L1079" t="e">
        <f t="shared" si="456"/>
        <v>#N/A</v>
      </c>
      <c r="M1079" t="e">
        <f t="shared" si="457"/>
        <v>#N/A</v>
      </c>
      <c r="N1079" t="e">
        <f t="shared" si="458"/>
        <v>#N/A</v>
      </c>
      <c r="O1079" t="str">
        <f t="shared" si="459"/>
        <v/>
      </c>
      <c r="P1079" t="str">
        <f>IF(OR($A1079="",INDEX(games!$H:$H,ROW())=""),"",INDEX(games!$H:$H,ROW()))</f>
        <v/>
      </c>
      <c r="Q1079" t="str">
        <f t="shared" si="460"/>
        <v/>
      </c>
      <c r="T1079">
        <f t="shared" si="461"/>
        <v>1980</v>
      </c>
      <c r="U1079">
        <f t="shared" si="462"/>
        <v>2007</v>
      </c>
      <c r="V1079">
        <f t="shared" si="463"/>
        <v>27</v>
      </c>
      <c r="W1079" t="str">
        <f>IF(TRIM(INDEX(connections!$A:$A,ROW()))="","",TRIM(INDEX(connections!$A:$A,ROW())))</f>
        <v>Rogue</v>
      </c>
      <c r="X1079" t="str">
        <f>IF($W1079="","",TRIM(INDEX(connections!$B:$B,ROW())))</f>
        <v>Rogue Hearts Dungeon</v>
      </c>
      <c r="Y1079">
        <f t="shared" si="464"/>
        <v>659</v>
      </c>
      <c r="Z1079">
        <f t="shared" si="465"/>
        <v>665</v>
      </c>
      <c r="AA1079" t="str">
        <f t="shared" si="466"/>
        <v>Yes</v>
      </c>
      <c r="AB1079" t="str">
        <f t="shared" si="467"/>
        <v>Yes</v>
      </c>
      <c r="AC1079">
        <f t="shared" si="468"/>
        <v>1</v>
      </c>
      <c r="AD1079">
        <f t="shared" si="469"/>
        <v>0</v>
      </c>
      <c r="AE1079" t="str">
        <f t="shared" si="470"/>
        <v/>
      </c>
      <c r="AG1079" t="str">
        <f t="shared" si="471"/>
        <v/>
      </c>
      <c r="AH1079" t="str">
        <f t="shared" si="472"/>
        <v/>
      </c>
      <c r="AI1079" t="str">
        <f t="shared" si="473"/>
        <v/>
      </c>
      <c r="AJ1079" t="str">
        <f t="shared" si="474"/>
        <v/>
      </c>
      <c r="AK1079" t="str">
        <f t="shared" si="475"/>
        <v/>
      </c>
      <c r="AL1079" t="str">
        <f>IF($A1079="","",INDEX(games!$J:$J,ROW())&amp;"")</f>
        <v/>
      </c>
    </row>
    <row r="1080" spans="1:38" x14ac:dyDescent="0.25">
      <c r="A1080" t="str">
        <f>IF(TRIM(INDEX(games!$A:$A,ROW()))="","",TRIM(INDEX(games!$A:$A,ROW())))</f>
        <v/>
      </c>
      <c r="B1080" t="str">
        <f>IF(OR($A1080="",INDEX(games!$B:$B,ROW())=""),"",INDEX(games!$B:$B,ROW()))</f>
        <v/>
      </c>
      <c r="C1080" t="str">
        <f>IF(OR($A1080="",INDEX(games!$C:$C,ROW())=""),"",INDEX(games!$C:$C,ROW()))</f>
        <v/>
      </c>
      <c r="D1080" t="str">
        <f t="shared" si="448"/>
        <v/>
      </c>
      <c r="E1080" t="str">
        <f t="shared" si="449"/>
        <v/>
      </c>
      <c r="F1080" t="str">
        <f t="shared" si="450"/>
        <v/>
      </c>
      <c r="G1080" t="e">
        <f t="shared" si="451"/>
        <v>#N/A</v>
      </c>
      <c r="H1080" t="e">
        <f t="shared" si="452"/>
        <v>#N/A</v>
      </c>
      <c r="I1080" t="e">
        <f t="shared" si="453"/>
        <v>#N/A</v>
      </c>
      <c r="J1080" t="e">
        <f t="shared" si="454"/>
        <v>#N/A</v>
      </c>
      <c r="K1080" t="e">
        <f t="shared" si="455"/>
        <v>#N/A</v>
      </c>
      <c r="L1080" t="e">
        <f t="shared" si="456"/>
        <v>#N/A</v>
      </c>
      <c r="M1080" t="e">
        <f t="shared" si="457"/>
        <v>#N/A</v>
      </c>
      <c r="N1080" t="e">
        <f t="shared" si="458"/>
        <v>#N/A</v>
      </c>
      <c r="O1080" t="str">
        <f t="shared" si="459"/>
        <v/>
      </c>
      <c r="P1080" t="str">
        <f>IF(OR($A1080="",INDEX(games!$H:$H,ROW())=""),"",INDEX(games!$H:$H,ROW()))</f>
        <v/>
      </c>
      <c r="Q1080" t="str">
        <f t="shared" si="460"/>
        <v/>
      </c>
      <c r="T1080">
        <f t="shared" si="461"/>
        <v>2000</v>
      </c>
      <c r="U1080">
        <f t="shared" si="462"/>
        <v>2007</v>
      </c>
      <c r="V1080">
        <f t="shared" si="463"/>
        <v>7</v>
      </c>
      <c r="W1080" t="str">
        <f>IF(TRIM(INDEX(connections!$A:$A,ROW()))="","",TRIM(INDEX(connections!$A:$A,ROW())))</f>
        <v>The Dungeon RPG</v>
      </c>
      <c r="X1080" t="str">
        <f>IF($W1080="","",TRIM(INDEX(connections!$B:$B,ROW())))</f>
        <v>Rogue Hearts Dungeon</v>
      </c>
      <c r="Y1080">
        <f t="shared" si="464"/>
        <v>827</v>
      </c>
      <c r="Z1080">
        <f t="shared" si="465"/>
        <v>665</v>
      </c>
      <c r="AA1080" t="str">
        <f t="shared" si="466"/>
        <v>Yes</v>
      </c>
      <c r="AB1080" t="str">
        <f t="shared" si="467"/>
        <v>Yes</v>
      </c>
      <c r="AC1080">
        <f t="shared" si="468"/>
        <v>1</v>
      </c>
      <c r="AD1080">
        <f t="shared" si="469"/>
        <v>0</v>
      </c>
      <c r="AE1080" t="str">
        <f t="shared" si="470"/>
        <v/>
      </c>
      <c r="AG1080" t="str">
        <f t="shared" si="471"/>
        <v/>
      </c>
      <c r="AH1080" t="str">
        <f t="shared" si="472"/>
        <v/>
      </c>
      <c r="AI1080" t="str">
        <f t="shared" si="473"/>
        <v/>
      </c>
      <c r="AJ1080" t="str">
        <f t="shared" si="474"/>
        <v/>
      </c>
      <c r="AK1080" t="str">
        <f t="shared" si="475"/>
        <v/>
      </c>
      <c r="AL1080" t="str">
        <f>IF($A1080="","",INDEX(games!$J:$J,ROW())&amp;"")</f>
        <v/>
      </c>
    </row>
    <row r="1081" spans="1:38" x14ac:dyDescent="0.25">
      <c r="A1081" t="str">
        <f>IF(TRIM(INDEX(games!$A:$A,ROW()))="","",TRIM(INDEX(games!$A:$A,ROW())))</f>
        <v/>
      </c>
      <c r="B1081" t="str">
        <f>IF(OR($A1081="",INDEX(games!$B:$B,ROW())=""),"",INDEX(games!$B:$B,ROW()))</f>
        <v/>
      </c>
      <c r="C1081" t="str">
        <f>IF(OR($A1081="",INDEX(games!$C:$C,ROW())=""),"",INDEX(games!$C:$C,ROW()))</f>
        <v/>
      </c>
      <c r="D1081" t="str">
        <f t="shared" si="448"/>
        <v/>
      </c>
      <c r="E1081" t="str">
        <f t="shared" si="449"/>
        <v/>
      </c>
      <c r="F1081" t="str">
        <f t="shared" si="450"/>
        <v/>
      </c>
      <c r="G1081" t="e">
        <f t="shared" si="451"/>
        <v>#N/A</v>
      </c>
      <c r="H1081" t="e">
        <f t="shared" si="452"/>
        <v>#N/A</v>
      </c>
      <c r="I1081" t="e">
        <f t="shared" si="453"/>
        <v>#N/A</v>
      </c>
      <c r="J1081" t="e">
        <f t="shared" si="454"/>
        <v>#N/A</v>
      </c>
      <c r="K1081" t="e">
        <f t="shared" si="455"/>
        <v>#N/A</v>
      </c>
      <c r="L1081" t="e">
        <f t="shared" si="456"/>
        <v>#N/A</v>
      </c>
      <c r="M1081" t="e">
        <f t="shared" si="457"/>
        <v>#N/A</v>
      </c>
      <c r="N1081" t="e">
        <f t="shared" si="458"/>
        <v>#N/A</v>
      </c>
      <c r="O1081" t="str">
        <f t="shared" si="459"/>
        <v/>
      </c>
      <c r="P1081" t="str">
        <f>IF(OR($A1081="",INDEX(games!$H:$H,ROW())=""),"",INDEX(games!$H:$H,ROW()))</f>
        <v/>
      </c>
      <c r="Q1081" t="str">
        <f t="shared" si="460"/>
        <v/>
      </c>
      <c r="T1081">
        <f t="shared" si="461"/>
        <v>2013</v>
      </c>
      <c r="U1081">
        <f t="shared" si="462"/>
        <v>2021</v>
      </c>
      <c r="V1081">
        <f t="shared" si="463"/>
        <v>8</v>
      </c>
      <c r="W1081" t="str">
        <f>IF(TRIM(INDEX(connections!$A:$A,ROW()))="","",TRIM(INDEX(connections!$A:$A,ROW())))</f>
        <v>Rogue Legacy</v>
      </c>
      <c r="X1081" t="str">
        <f>IF($W1081="","",TRIM(INDEX(connections!$B:$B,ROW())))</f>
        <v>Rogue Heroes: Ruins of Tasos</v>
      </c>
      <c r="Y1081">
        <f t="shared" si="464"/>
        <v>667</v>
      </c>
      <c r="Z1081">
        <f t="shared" si="465"/>
        <v>666</v>
      </c>
      <c r="AA1081" t="str">
        <f t="shared" si="466"/>
        <v>Yes</v>
      </c>
      <c r="AB1081" t="str">
        <f t="shared" si="467"/>
        <v>Yes</v>
      </c>
      <c r="AC1081">
        <f t="shared" si="468"/>
        <v>1</v>
      </c>
      <c r="AD1081">
        <f t="shared" si="469"/>
        <v>0</v>
      </c>
      <c r="AE1081" t="str">
        <f t="shared" si="470"/>
        <v/>
      </c>
      <c r="AG1081" t="str">
        <f t="shared" si="471"/>
        <v/>
      </c>
      <c r="AH1081" t="str">
        <f t="shared" si="472"/>
        <v/>
      </c>
      <c r="AI1081" t="str">
        <f t="shared" si="473"/>
        <v/>
      </c>
      <c r="AJ1081" t="str">
        <f t="shared" si="474"/>
        <v/>
      </c>
      <c r="AK1081" t="str">
        <f t="shared" si="475"/>
        <v/>
      </c>
      <c r="AL1081" t="str">
        <f>IF($A1081="","",INDEX(games!$J:$J,ROW())&amp;"")</f>
        <v/>
      </c>
    </row>
    <row r="1082" spans="1:38" x14ac:dyDescent="0.25">
      <c r="A1082" t="str">
        <f>IF(TRIM(INDEX(games!$A:$A,ROW()))="","",TRIM(INDEX(games!$A:$A,ROW())))</f>
        <v/>
      </c>
      <c r="B1082" t="str">
        <f>IF(OR($A1082="",INDEX(games!$B:$B,ROW())=""),"",INDEX(games!$B:$B,ROW()))</f>
        <v/>
      </c>
      <c r="C1082" t="str">
        <f>IF(OR($A1082="",INDEX(games!$C:$C,ROW())=""),"",INDEX(games!$C:$C,ROW()))</f>
        <v/>
      </c>
      <c r="D1082" t="str">
        <f t="shared" si="448"/>
        <v/>
      </c>
      <c r="E1082" t="str">
        <f t="shared" si="449"/>
        <v/>
      </c>
      <c r="F1082" t="str">
        <f t="shared" si="450"/>
        <v/>
      </c>
      <c r="G1082" t="e">
        <f t="shared" si="451"/>
        <v>#N/A</v>
      </c>
      <c r="H1082" t="e">
        <f t="shared" si="452"/>
        <v>#N/A</v>
      </c>
      <c r="I1082" t="e">
        <f t="shared" si="453"/>
        <v>#N/A</v>
      </c>
      <c r="J1082" t="e">
        <f t="shared" si="454"/>
        <v>#N/A</v>
      </c>
      <c r="K1082" t="e">
        <f t="shared" si="455"/>
        <v>#N/A</v>
      </c>
      <c r="L1082" t="e">
        <f t="shared" si="456"/>
        <v>#N/A</v>
      </c>
      <c r="M1082" t="e">
        <f t="shared" si="457"/>
        <v>#N/A</v>
      </c>
      <c r="N1082" t="e">
        <f t="shared" si="458"/>
        <v>#N/A</v>
      </c>
      <c r="O1082" t="str">
        <f t="shared" si="459"/>
        <v/>
      </c>
      <c r="P1082" t="str">
        <f>IF(OR($A1082="",INDEX(games!$H:$H,ROW())=""),"",INDEX(games!$H:$H,ROW()))</f>
        <v/>
      </c>
      <c r="Q1082" t="str">
        <f t="shared" si="460"/>
        <v/>
      </c>
      <c r="T1082">
        <f t="shared" si="461"/>
        <v>2008</v>
      </c>
      <c r="U1082">
        <f t="shared" si="462"/>
        <v>2013</v>
      </c>
      <c r="V1082">
        <f t="shared" si="463"/>
        <v>5</v>
      </c>
      <c r="W1082" t="str">
        <f>IF(TRIM(INDEX(connections!$A:$A,ROW()))="","",TRIM(INDEX(connections!$A:$A,ROW())))</f>
        <v>Spelunky Classic</v>
      </c>
      <c r="X1082" t="str">
        <f>IF($W1082="","",TRIM(INDEX(connections!$B:$B,ROW())))</f>
        <v>Rogue Legacy</v>
      </c>
      <c r="Y1082">
        <f t="shared" si="464"/>
        <v>763</v>
      </c>
      <c r="Z1082">
        <f t="shared" si="465"/>
        <v>667</v>
      </c>
      <c r="AA1082" t="str">
        <f t="shared" si="466"/>
        <v>Yes</v>
      </c>
      <c r="AB1082" t="str">
        <f t="shared" si="467"/>
        <v>Yes</v>
      </c>
      <c r="AC1082">
        <f t="shared" si="468"/>
        <v>1</v>
      </c>
      <c r="AD1082">
        <f t="shared" si="469"/>
        <v>0</v>
      </c>
      <c r="AE1082" t="str">
        <f t="shared" si="470"/>
        <v/>
      </c>
      <c r="AG1082" t="str">
        <f t="shared" si="471"/>
        <v/>
      </c>
      <c r="AH1082" t="str">
        <f t="shared" si="472"/>
        <v/>
      </c>
      <c r="AI1082" t="str">
        <f t="shared" si="473"/>
        <v/>
      </c>
      <c r="AJ1082" t="str">
        <f t="shared" si="474"/>
        <v/>
      </c>
      <c r="AK1082" t="str">
        <f t="shared" si="475"/>
        <v/>
      </c>
      <c r="AL1082" t="str">
        <f>IF($A1082="","",INDEX(games!$J:$J,ROW())&amp;"")</f>
        <v/>
      </c>
    </row>
    <row r="1083" spans="1:38" x14ac:dyDescent="0.25">
      <c r="A1083" t="str">
        <f>IF(TRIM(INDEX(games!$A:$A,ROW()))="","",TRIM(INDEX(games!$A:$A,ROW())))</f>
        <v/>
      </c>
      <c r="B1083" t="str">
        <f>IF(OR($A1083="",INDEX(games!$B:$B,ROW())=""),"",INDEX(games!$B:$B,ROW()))</f>
        <v/>
      </c>
      <c r="C1083" t="str">
        <f>IF(OR($A1083="",INDEX(games!$C:$C,ROW())=""),"",INDEX(games!$C:$C,ROW()))</f>
        <v/>
      </c>
      <c r="D1083" t="str">
        <f t="shared" si="448"/>
        <v/>
      </c>
      <c r="E1083" t="str">
        <f t="shared" si="449"/>
        <v/>
      </c>
      <c r="F1083" t="str">
        <f t="shared" si="450"/>
        <v/>
      </c>
      <c r="G1083" t="e">
        <f t="shared" si="451"/>
        <v>#N/A</v>
      </c>
      <c r="H1083" t="e">
        <f t="shared" si="452"/>
        <v>#N/A</v>
      </c>
      <c r="I1083" t="e">
        <f t="shared" si="453"/>
        <v>#N/A</v>
      </c>
      <c r="J1083" t="e">
        <f t="shared" si="454"/>
        <v>#N/A</v>
      </c>
      <c r="K1083" t="e">
        <f t="shared" si="455"/>
        <v>#N/A</v>
      </c>
      <c r="L1083" t="e">
        <f t="shared" si="456"/>
        <v>#N/A</v>
      </c>
      <c r="M1083" t="e">
        <f t="shared" si="457"/>
        <v>#N/A</v>
      </c>
      <c r="N1083" t="e">
        <f t="shared" si="458"/>
        <v>#N/A</v>
      </c>
      <c r="O1083" t="str">
        <f t="shared" si="459"/>
        <v/>
      </c>
      <c r="P1083" t="str">
        <f>IF(OR($A1083="",INDEX(games!$H:$H,ROW())=""),"",INDEX(games!$H:$H,ROW()))</f>
        <v/>
      </c>
      <c r="Q1083" t="str">
        <f t="shared" si="460"/>
        <v/>
      </c>
      <c r="T1083">
        <f t="shared" si="461"/>
        <v>2011</v>
      </c>
      <c r="U1083">
        <f t="shared" si="462"/>
        <v>2013</v>
      </c>
      <c r="V1083">
        <f t="shared" si="463"/>
        <v>2</v>
      </c>
      <c r="W1083" t="str">
        <f>IF(TRIM(INDEX(connections!$A:$A,ROW()))="","",TRIM(INDEX(connections!$A:$A,ROW())))</f>
        <v>The Binding of Isaac</v>
      </c>
      <c r="X1083" t="str">
        <f>IF($W1083="","",TRIM(INDEX(connections!$B:$B,ROW())))</f>
        <v>Rogue Legacy</v>
      </c>
      <c r="Y1083">
        <f t="shared" si="464"/>
        <v>824</v>
      </c>
      <c r="Z1083">
        <f t="shared" si="465"/>
        <v>667</v>
      </c>
      <c r="AA1083" t="str">
        <f t="shared" si="466"/>
        <v>Yes</v>
      </c>
      <c r="AB1083" t="str">
        <f t="shared" si="467"/>
        <v>Yes</v>
      </c>
      <c r="AC1083">
        <f t="shared" si="468"/>
        <v>1</v>
      </c>
      <c r="AD1083">
        <f t="shared" si="469"/>
        <v>0</v>
      </c>
      <c r="AE1083" t="str">
        <f t="shared" si="470"/>
        <v/>
      </c>
      <c r="AG1083" t="str">
        <f t="shared" si="471"/>
        <v/>
      </c>
      <c r="AH1083" t="str">
        <f t="shared" si="472"/>
        <v/>
      </c>
      <c r="AI1083" t="str">
        <f t="shared" si="473"/>
        <v/>
      </c>
      <c r="AJ1083" t="str">
        <f t="shared" si="474"/>
        <v/>
      </c>
      <c r="AK1083" t="str">
        <f t="shared" si="475"/>
        <v/>
      </c>
      <c r="AL1083" t="str">
        <f>IF($A1083="","",INDEX(games!$J:$J,ROW())&amp;"")</f>
        <v/>
      </c>
    </row>
    <row r="1084" spans="1:38" x14ac:dyDescent="0.25">
      <c r="A1084" t="str">
        <f>IF(TRIM(INDEX(games!$A:$A,ROW()))="","",TRIM(INDEX(games!$A:$A,ROW())))</f>
        <v/>
      </c>
      <c r="B1084" t="str">
        <f>IF(OR($A1084="",INDEX(games!$B:$B,ROW())=""),"",INDEX(games!$B:$B,ROW()))</f>
        <v/>
      </c>
      <c r="C1084" t="str">
        <f>IF(OR($A1084="",INDEX(games!$C:$C,ROW())=""),"",INDEX(games!$C:$C,ROW()))</f>
        <v/>
      </c>
      <c r="D1084" t="str">
        <f t="shared" si="448"/>
        <v/>
      </c>
      <c r="E1084" t="str">
        <f t="shared" si="449"/>
        <v/>
      </c>
      <c r="F1084" t="str">
        <f t="shared" si="450"/>
        <v/>
      </c>
      <c r="G1084" t="e">
        <f t="shared" si="451"/>
        <v>#N/A</v>
      </c>
      <c r="H1084" t="e">
        <f t="shared" si="452"/>
        <v>#N/A</v>
      </c>
      <c r="I1084" t="e">
        <f t="shared" si="453"/>
        <v>#N/A</v>
      </c>
      <c r="J1084" t="e">
        <f t="shared" si="454"/>
        <v>#N/A</v>
      </c>
      <c r="K1084" t="e">
        <f t="shared" si="455"/>
        <v>#N/A</v>
      </c>
      <c r="L1084" t="e">
        <f t="shared" si="456"/>
        <v>#N/A</v>
      </c>
      <c r="M1084" t="e">
        <f t="shared" si="457"/>
        <v>#N/A</v>
      </c>
      <c r="N1084" t="e">
        <f t="shared" si="458"/>
        <v>#N/A</v>
      </c>
      <c r="O1084" t="str">
        <f t="shared" si="459"/>
        <v/>
      </c>
      <c r="P1084" t="str">
        <f>IF(OR($A1084="",INDEX(games!$H:$H,ROW())=""),"",INDEX(games!$H:$H,ROW()))</f>
        <v/>
      </c>
      <c r="Q1084" t="str">
        <f t="shared" si="460"/>
        <v/>
      </c>
      <c r="T1084">
        <f t="shared" si="461"/>
        <v>2013</v>
      </c>
      <c r="U1084">
        <f t="shared" si="462"/>
        <v>2020</v>
      </c>
      <c r="V1084">
        <f t="shared" si="463"/>
        <v>7</v>
      </c>
      <c r="W1084" t="str">
        <f>IF(TRIM(INDEX(connections!$A:$A,ROW()))="","",TRIM(INDEX(connections!$A:$A,ROW())))</f>
        <v>Rogue Legacy</v>
      </c>
      <c r="X1084" t="str">
        <f>IF($W1084="","",TRIM(INDEX(connections!$B:$B,ROW())))</f>
        <v>Rogue Legacy 2</v>
      </c>
      <c r="Y1084">
        <f t="shared" si="464"/>
        <v>667</v>
      </c>
      <c r="Z1084">
        <f t="shared" si="465"/>
        <v>668</v>
      </c>
      <c r="AA1084" t="str">
        <f t="shared" si="466"/>
        <v>Yes</v>
      </c>
      <c r="AB1084" t="str">
        <f t="shared" si="467"/>
        <v>Yes</v>
      </c>
      <c r="AC1084">
        <f t="shared" si="468"/>
        <v>1</v>
      </c>
      <c r="AD1084">
        <f t="shared" si="469"/>
        <v>0</v>
      </c>
      <c r="AE1084" t="str">
        <f t="shared" si="470"/>
        <v/>
      </c>
      <c r="AG1084" t="str">
        <f t="shared" si="471"/>
        <v/>
      </c>
      <c r="AH1084" t="str">
        <f t="shared" si="472"/>
        <v/>
      </c>
      <c r="AI1084" t="str">
        <f t="shared" si="473"/>
        <v/>
      </c>
      <c r="AJ1084" t="str">
        <f t="shared" si="474"/>
        <v/>
      </c>
      <c r="AK1084" t="str">
        <f t="shared" si="475"/>
        <v/>
      </c>
      <c r="AL1084" t="str">
        <f>IF($A1084="","",INDEX(games!$J:$J,ROW())&amp;"")</f>
        <v/>
      </c>
    </row>
    <row r="1085" spans="1:38" x14ac:dyDescent="0.25">
      <c r="A1085" t="str">
        <f>IF(TRIM(INDEX(games!$A:$A,ROW()))="","",TRIM(INDEX(games!$A:$A,ROW())))</f>
        <v/>
      </c>
      <c r="B1085" t="str">
        <f>IF(OR($A1085="",INDEX(games!$B:$B,ROW())=""),"",INDEX(games!$B:$B,ROW()))</f>
        <v/>
      </c>
      <c r="C1085" t="str">
        <f>IF(OR($A1085="",INDEX(games!$C:$C,ROW())=""),"",INDEX(games!$C:$C,ROW()))</f>
        <v/>
      </c>
      <c r="D1085" t="str">
        <f t="shared" si="448"/>
        <v/>
      </c>
      <c r="E1085" t="str">
        <f t="shared" si="449"/>
        <v/>
      </c>
      <c r="F1085" t="str">
        <f t="shared" si="450"/>
        <v/>
      </c>
      <c r="G1085" t="e">
        <f t="shared" si="451"/>
        <v>#N/A</v>
      </c>
      <c r="H1085" t="e">
        <f t="shared" si="452"/>
        <v>#N/A</v>
      </c>
      <c r="I1085" t="e">
        <f t="shared" si="453"/>
        <v>#N/A</v>
      </c>
      <c r="J1085" t="e">
        <f t="shared" si="454"/>
        <v>#N/A</v>
      </c>
      <c r="K1085" t="e">
        <f t="shared" si="455"/>
        <v>#N/A</v>
      </c>
      <c r="L1085" t="e">
        <f t="shared" si="456"/>
        <v>#N/A</v>
      </c>
      <c r="M1085" t="e">
        <f t="shared" si="457"/>
        <v>#N/A</v>
      </c>
      <c r="N1085" t="e">
        <f t="shared" si="458"/>
        <v>#N/A</v>
      </c>
      <c r="O1085" t="str">
        <f t="shared" si="459"/>
        <v/>
      </c>
      <c r="P1085" t="str">
        <f>IF(OR($A1085="",INDEX(games!$H:$H,ROW())=""),"",INDEX(games!$H:$H,ROW()))</f>
        <v/>
      </c>
      <c r="Q1085" t="str">
        <f t="shared" si="460"/>
        <v/>
      </c>
      <c r="T1085">
        <f t="shared" si="461"/>
        <v>2017</v>
      </c>
      <c r="U1085">
        <f t="shared" si="462"/>
        <v>2021</v>
      </c>
      <c r="V1085">
        <f t="shared" si="463"/>
        <v>4</v>
      </c>
      <c r="W1085" t="str">
        <f>IF(TRIM(INDEX(connections!$A:$A,ROW()))="","",TRIM(INDEX(connections!$A:$A,ROW())))</f>
        <v>Slay the Spire</v>
      </c>
      <c r="X1085" t="str">
        <f>IF($W1085="","",TRIM(INDEX(connections!$B:$B,ROW())))</f>
        <v>Rogue Lords</v>
      </c>
      <c r="Y1085">
        <f t="shared" si="464"/>
        <v>735</v>
      </c>
      <c r="Z1085">
        <f t="shared" si="465"/>
        <v>669</v>
      </c>
      <c r="AA1085" t="str">
        <f t="shared" si="466"/>
        <v>Yes</v>
      </c>
      <c r="AB1085" t="str">
        <f t="shared" si="467"/>
        <v>Yes</v>
      </c>
      <c r="AC1085">
        <f t="shared" si="468"/>
        <v>1</v>
      </c>
      <c r="AD1085">
        <f t="shared" si="469"/>
        <v>1</v>
      </c>
      <c r="AE1085" t="str">
        <f t="shared" si="470"/>
        <v/>
      </c>
      <c r="AG1085" t="str">
        <f t="shared" si="471"/>
        <v/>
      </c>
      <c r="AH1085" t="str">
        <f t="shared" si="472"/>
        <v/>
      </c>
      <c r="AI1085" t="str">
        <f t="shared" si="473"/>
        <v/>
      </c>
      <c r="AJ1085" t="str">
        <f t="shared" si="474"/>
        <v/>
      </c>
      <c r="AK1085" t="str">
        <f t="shared" si="475"/>
        <v/>
      </c>
      <c r="AL1085" t="str">
        <f>IF($A1085="","",INDEX(games!$J:$J,ROW())&amp;"")</f>
        <v/>
      </c>
    </row>
    <row r="1086" spans="1:38" x14ac:dyDescent="0.25">
      <c r="A1086" t="str">
        <f>IF(TRIM(INDEX(games!$A:$A,ROW()))="","",TRIM(INDEX(games!$A:$A,ROW())))</f>
        <v/>
      </c>
      <c r="B1086" t="str">
        <f>IF(OR($A1086="",INDEX(games!$B:$B,ROW())=""),"",INDEX(games!$B:$B,ROW()))</f>
        <v/>
      </c>
      <c r="C1086" t="str">
        <f>IF(OR($A1086="",INDEX(games!$C:$C,ROW())=""),"",INDEX(games!$C:$C,ROW()))</f>
        <v/>
      </c>
      <c r="D1086" t="str">
        <f t="shared" si="448"/>
        <v/>
      </c>
      <c r="E1086" t="str">
        <f t="shared" si="449"/>
        <v/>
      </c>
      <c r="F1086" t="str">
        <f t="shared" si="450"/>
        <v/>
      </c>
      <c r="G1086" t="e">
        <f t="shared" si="451"/>
        <v>#N/A</v>
      </c>
      <c r="H1086" t="e">
        <f t="shared" si="452"/>
        <v>#N/A</v>
      </c>
      <c r="I1086" t="e">
        <f t="shared" si="453"/>
        <v>#N/A</v>
      </c>
      <c r="J1086" t="e">
        <f t="shared" si="454"/>
        <v>#N/A</v>
      </c>
      <c r="K1086" t="e">
        <f t="shared" si="455"/>
        <v>#N/A</v>
      </c>
      <c r="L1086" t="e">
        <f t="shared" si="456"/>
        <v>#N/A</v>
      </c>
      <c r="M1086" t="e">
        <f t="shared" si="457"/>
        <v>#N/A</v>
      </c>
      <c r="N1086" t="e">
        <f t="shared" si="458"/>
        <v>#N/A</v>
      </c>
      <c r="O1086" t="str">
        <f t="shared" si="459"/>
        <v/>
      </c>
      <c r="P1086" t="str">
        <f>IF(OR($A1086="",INDEX(games!$H:$H,ROW())=""),"",INDEX(games!$H:$H,ROW()))</f>
        <v/>
      </c>
      <c r="Q1086" t="str">
        <f t="shared" si="460"/>
        <v/>
      </c>
      <c r="T1086">
        <f t="shared" si="461"/>
        <v>2023</v>
      </c>
      <c r="U1086">
        <f t="shared" si="462"/>
        <v>2024</v>
      </c>
      <c r="V1086">
        <f t="shared" si="463"/>
        <v>1</v>
      </c>
      <c r="W1086" t="str">
        <f>IF(TRIM(INDEX(connections!$A:$A,ROW()))="","",TRIM(INDEX(connections!$A:$A,ROW())))</f>
        <v>Backpack Battles</v>
      </c>
      <c r="X1086" t="str">
        <f>IF($W1086="","",TRIM(INDEX(connections!$B:$B,ROW())))</f>
        <v>Rogue Voltage</v>
      </c>
      <c r="Y1086">
        <f t="shared" si="464"/>
        <v>52</v>
      </c>
      <c r="Z1086">
        <f t="shared" si="465"/>
        <v>672</v>
      </c>
      <c r="AA1086" t="str">
        <f t="shared" si="466"/>
        <v>Yes</v>
      </c>
      <c r="AB1086" t="str">
        <f t="shared" si="467"/>
        <v/>
      </c>
      <c r="AC1086" t="str">
        <f t="shared" si="468"/>
        <v/>
      </c>
      <c r="AD1086">
        <f t="shared" si="469"/>
        <v>1</v>
      </c>
      <c r="AE1086" t="str">
        <f t="shared" si="470"/>
        <v/>
      </c>
      <c r="AG1086" t="str">
        <f t="shared" si="471"/>
        <v/>
      </c>
      <c r="AH1086" t="str">
        <f t="shared" si="472"/>
        <v/>
      </c>
      <c r="AI1086" t="str">
        <f t="shared" si="473"/>
        <v/>
      </c>
      <c r="AJ1086" t="str">
        <f t="shared" si="474"/>
        <v/>
      </c>
      <c r="AK1086" t="str">
        <f t="shared" si="475"/>
        <v/>
      </c>
      <c r="AL1086" t="str">
        <f>IF($A1086="","",INDEX(games!$J:$J,ROW())&amp;"")</f>
        <v/>
      </c>
    </row>
    <row r="1087" spans="1:38" x14ac:dyDescent="0.25">
      <c r="A1087" t="str">
        <f>IF(TRIM(INDEX(games!$A:$A,ROW()))="","",TRIM(INDEX(games!$A:$A,ROW())))</f>
        <v/>
      </c>
      <c r="B1087" t="str">
        <f>IF(OR($A1087="",INDEX(games!$B:$B,ROW())=""),"",INDEX(games!$B:$B,ROW()))</f>
        <v/>
      </c>
      <c r="C1087" t="str">
        <f>IF(OR($A1087="",INDEX(games!$C:$C,ROW())=""),"",INDEX(games!$C:$C,ROW()))</f>
        <v/>
      </c>
      <c r="D1087" t="str">
        <f t="shared" si="448"/>
        <v/>
      </c>
      <c r="E1087" t="str">
        <f t="shared" si="449"/>
        <v/>
      </c>
      <c r="F1087" t="str">
        <f t="shared" si="450"/>
        <v/>
      </c>
      <c r="G1087" t="e">
        <f t="shared" si="451"/>
        <v>#N/A</v>
      </c>
      <c r="H1087" t="e">
        <f t="shared" si="452"/>
        <v>#N/A</v>
      </c>
      <c r="I1087" t="e">
        <f t="shared" si="453"/>
        <v>#N/A</v>
      </c>
      <c r="J1087" t="e">
        <f t="shared" si="454"/>
        <v>#N/A</v>
      </c>
      <c r="K1087" t="e">
        <f t="shared" si="455"/>
        <v>#N/A</v>
      </c>
      <c r="L1087" t="e">
        <f t="shared" si="456"/>
        <v>#N/A</v>
      </c>
      <c r="M1087" t="e">
        <f t="shared" si="457"/>
        <v>#N/A</v>
      </c>
      <c r="N1087" t="e">
        <f t="shared" si="458"/>
        <v>#N/A</v>
      </c>
      <c r="O1087" t="str">
        <f t="shared" si="459"/>
        <v/>
      </c>
      <c r="P1087" t="str">
        <f>IF(OR($A1087="",INDEX(games!$H:$H,ROW())=""),"",INDEX(games!$H:$H,ROW()))</f>
        <v/>
      </c>
      <c r="Q1087" t="str">
        <f t="shared" si="460"/>
        <v/>
      </c>
      <c r="T1087">
        <f t="shared" si="461"/>
        <v>2022</v>
      </c>
      <c r="U1087">
        <f t="shared" si="462"/>
        <v>2024</v>
      </c>
      <c r="V1087">
        <f t="shared" si="463"/>
        <v>2</v>
      </c>
      <c r="W1087" t="str">
        <f>IF(TRIM(INDEX(connections!$A:$A,ROW()))="","",TRIM(INDEX(connections!$A:$A,ROW())))</f>
        <v>Backpack Hero</v>
      </c>
      <c r="X1087" t="str">
        <f>IF($W1087="","",TRIM(INDEX(connections!$B:$B,ROW())))</f>
        <v>Rogue Voltage</v>
      </c>
      <c r="Y1087">
        <f t="shared" si="464"/>
        <v>53</v>
      </c>
      <c r="Z1087">
        <f t="shared" si="465"/>
        <v>672</v>
      </c>
      <c r="AA1087" t="str">
        <f t="shared" si="466"/>
        <v>Yes</v>
      </c>
      <c r="AB1087" t="str">
        <f t="shared" si="467"/>
        <v/>
      </c>
      <c r="AC1087" t="str">
        <f t="shared" si="468"/>
        <v/>
      </c>
      <c r="AD1087">
        <f t="shared" si="469"/>
        <v>0</v>
      </c>
      <c r="AE1087" t="str">
        <f t="shared" si="470"/>
        <v/>
      </c>
      <c r="AG1087" t="str">
        <f t="shared" si="471"/>
        <v/>
      </c>
      <c r="AH1087" t="str">
        <f t="shared" si="472"/>
        <v/>
      </c>
      <c r="AI1087" t="str">
        <f t="shared" si="473"/>
        <v/>
      </c>
      <c r="AJ1087" t="str">
        <f t="shared" si="474"/>
        <v/>
      </c>
      <c r="AK1087" t="str">
        <f t="shared" si="475"/>
        <v/>
      </c>
      <c r="AL1087" t="str">
        <f>IF($A1087="","",INDEX(games!$J:$J,ROW())&amp;"")</f>
        <v/>
      </c>
    </row>
    <row r="1088" spans="1:38" x14ac:dyDescent="0.25">
      <c r="A1088" t="str">
        <f>IF(TRIM(INDEX(games!$A:$A,ROW()))="","",TRIM(INDEX(games!$A:$A,ROW())))</f>
        <v/>
      </c>
      <c r="B1088" t="str">
        <f>IF(OR($A1088="",INDEX(games!$B:$B,ROW())=""),"",INDEX(games!$B:$B,ROW()))</f>
        <v/>
      </c>
      <c r="C1088" t="str">
        <f>IF(OR($A1088="",INDEX(games!$C:$C,ROW())=""),"",INDEX(games!$C:$C,ROW()))</f>
        <v/>
      </c>
      <c r="D1088" t="str">
        <f t="shared" si="448"/>
        <v/>
      </c>
      <c r="E1088" t="str">
        <f t="shared" si="449"/>
        <v/>
      </c>
      <c r="F1088" t="str">
        <f t="shared" si="450"/>
        <v/>
      </c>
      <c r="G1088" t="e">
        <f t="shared" si="451"/>
        <v>#N/A</v>
      </c>
      <c r="H1088" t="e">
        <f t="shared" si="452"/>
        <v>#N/A</v>
      </c>
      <c r="I1088" t="e">
        <f t="shared" si="453"/>
        <v>#N/A</v>
      </c>
      <c r="J1088" t="e">
        <f t="shared" si="454"/>
        <v>#N/A</v>
      </c>
      <c r="K1088" t="e">
        <f t="shared" si="455"/>
        <v>#N/A</v>
      </c>
      <c r="L1088" t="e">
        <f t="shared" si="456"/>
        <v>#N/A</v>
      </c>
      <c r="M1088" t="e">
        <f t="shared" si="457"/>
        <v>#N/A</v>
      </c>
      <c r="N1088" t="e">
        <f t="shared" si="458"/>
        <v>#N/A</v>
      </c>
      <c r="O1088" t="str">
        <f t="shared" si="459"/>
        <v/>
      </c>
      <c r="P1088" t="str">
        <f>IF(OR($A1088="",INDEX(games!$H:$H,ROW())=""),"",INDEX(games!$H:$H,ROW()))</f>
        <v/>
      </c>
      <c r="Q1088" t="str">
        <f t="shared" si="460"/>
        <v/>
      </c>
      <c r="T1088">
        <f t="shared" si="461"/>
        <v>2012</v>
      </c>
      <c r="U1088">
        <f t="shared" si="462"/>
        <v>2024</v>
      </c>
      <c r="V1088">
        <f t="shared" si="463"/>
        <v>12</v>
      </c>
      <c r="W1088" t="str">
        <f>IF(TRIM(INDEX(connections!$A:$A,ROW()))="","",TRIM(INDEX(connections!$A:$A,ROW())))</f>
        <v>FTL</v>
      </c>
      <c r="X1088" t="str">
        <f>IF($W1088="","",TRIM(INDEX(connections!$B:$B,ROW())))</f>
        <v>Rogue Voltage</v>
      </c>
      <c r="Y1088">
        <f t="shared" si="464"/>
        <v>311</v>
      </c>
      <c r="Z1088">
        <f t="shared" si="465"/>
        <v>672</v>
      </c>
      <c r="AA1088" t="str">
        <f t="shared" si="466"/>
        <v>Yes</v>
      </c>
      <c r="AB1088" t="str">
        <f t="shared" si="467"/>
        <v/>
      </c>
      <c r="AC1088" t="str">
        <f t="shared" si="468"/>
        <v/>
      </c>
      <c r="AD1088">
        <f t="shared" si="469"/>
        <v>1</v>
      </c>
      <c r="AE1088" t="str">
        <f t="shared" si="470"/>
        <v/>
      </c>
      <c r="AG1088" t="str">
        <f t="shared" si="471"/>
        <v/>
      </c>
      <c r="AH1088" t="str">
        <f t="shared" si="472"/>
        <v/>
      </c>
      <c r="AI1088" t="str">
        <f t="shared" si="473"/>
        <v/>
      </c>
      <c r="AJ1088" t="str">
        <f t="shared" si="474"/>
        <v/>
      </c>
      <c r="AK1088" t="str">
        <f t="shared" si="475"/>
        <v/>
      </c>
      <c r="AL1088" t="str">
        <f>IF($A1088="","",INDEX(games!$J:$J,ROW())&amp;"")</f>
        <v/>
      </c>
    </row>
    <row r="1089" spans="1:38" x14ac:dyDescent="0.25">
      <c r="A1089" t="str">
        <f>IF(TRIM(INDEX(games!$A:$A,ROW()))="","",TRIM(INDEX(games!$A:$A,ROW())))</f>
        <v/>
      </c>
      <c r="B1089" t="str">
        <f>IF(OR($A1089="",INDEX(games!$B:$B,ROW())=""),"",INDEX(games!$B:$B,ROW()))</f>
        <v/>
      </c>
      <c r="C1089" t="str">
        <f>IF(OR($A1089="",INDEX(games!$C:$C,ROW())=""),"",INDEX(games!$C:$C,ROW()))</f>
        <v/>
      </c>
      <c r="D1089" t="str">
        <f t="shared" si="448"/>
        <v/>
      </c>
      <c r="E1089" t="str">
        <f t="shared" si="449"/>
        <v/>
      </c>
      <c r="F1089" t="str">
        <f t="shared" si="450"/>
        <v/>
      </c>
      <c r="G1089" t="e">
        <f t="shared" si="451"/>
        <v>#N/A</v>
      </c>
      <c r="H1089" t="e">
        <f t="shared" si="452"/>
        <v>#N/A</v>
      </c>
      <c r="I1089" t="e">
        <f t="shared" si="453"/>
        <v>#N/A</v>
      </c>
      <c r="J1089" t="e">
        <f t="shared" si="454"/>
        <v>#N/A</v>
      </c>
      <c r="K1089" t="e">
        <f t="shared" si="455"/>
        <v>#N/A</v>
      </c>
      <c r="L1089" t="e">
        <f t="shared" si="456"/>
        <v>#N/A</v>
      </c>
      <c r="M1089" t="e">
        <f t="shared" si="457"/>
        <v>#N/A</v>
      </c>
      <c r="N1089" t="e">
        <f t="shared" si="458"/>
        <v>#N/A</v>
      </c>
      <c r="O1089" t="str">
        <f t="shared" si="459"/>
        <v/>
      </c>
      <c r="P1089" t="str">
        <f>IF(OR($A1089="",INDEX(games!$H:$H,ROW())=""),"",INDEX(games!$H:$H,ROW()))</f>
        <v/>
      </c>
      <c r="Q1089" t="str">
        <f t="shared" si="460"/>
        <v/>
      </c>
      <c r="T1089">
        <f t="shared" si="461"/>
        <v>2018</v>
      </c>
      <c r="U1089">
        <f t="shared" si="462"/>
        <v>2024</v>
      </c>
      <c r="V1089">
        <f t="shared" si="463"/>
        <v>6</v>
      </c>
      <c r="W1089" t="str">
        <f>IF(TRIM(INDEX(connections!$A:$A,ROW()))="","",TRIM(INDEX(connections!$A:$A,ROW())))</f>
        <v>Into the Breach</v>
      </c>
      <c r="X1089" t="str">
        <f>IF($W1089="","",TRIM(INDEX(connections!$B:$B,ROW())))</f>
        <v>Rogue Voltage</v>
      </c>
      <c r="Y1089">
        <f t="shared" si="464"/>
        <v>409</v>
      </c>
      <c r="Z1089">
        <f t="shared" si="465"/>
        <v>672</v>
      </c>
      <c r="AA1089" t="str">
        <f t="shared" si="466"/>
        <v>Yes</v>
      </c>
      <c r="AB1089" t="str">
        <f t="shared" si="467"/>
        <v/>
      </c>
      <c r="AC1089" t="str">
        <f t="shared" si="468"/>
        <v/>
      </c>
      <c r="AD1089">
        <f t="shared" si="469"/>
        <v>1</v>
      </c>
      <c r="AE1089" t="str">
        <f t="shared" si="470"/>
        <v/>
      </c>
      <c r="AG1089" t="str">
        <f t="shared" si="471"/>
        <v/>
      </c>
      <c r="AH1089" t="str">
        <f t="shared" si="472"/>
        <v/>
      </c>
      <c r="AI1089" t="str">
        <f t="shared" si="473"/>
        <v/>
      </c>
      <c r="AJ1089" t="str">
        <f t="shared" si="474"/>
        <v/>
      </c>
      <c r="AK1089" t="str">
        <f t="shared" si="475"/>
        <v/>
      </c>
      <c r="AL1089" t="str">
        <f>IF($A1089="","",INDEX(games!$J:$J,ROW())&amp;"")</f>
        <v/>
      </c>
    </row>
    <row r="1090" spans="1:38" x14ac:dyDescent="0.25">
      <c r="A1090" t="str">
        <f>IF(TRIM(INDEX(games!$A:$A,ROW()))="","",TRIM(INDEX(games!$A:$A,ROW())))</f>
        <v/>
      </c>
      <c r="B1090" t="str">
        <f>IF(OR($A1090="",INDEX(games!$B:$B,ROW())=""),"",INDEX(games!$B:$B,ROW()))</f>
        <v/>
      </c>
      <c r="C1090" t="str">
        <f>IF(OR($A1090="",INDEX(games!$C:$C,ROW())=""),"",INDEX(games!$C:$C,ROW()))</f>
        <v/>
      </c>
      <c r="D1090" t="str">
        <f t="shared" ref="D1090:D1153" si="476">IF($A1090="","",COUNTIF($W$2:$W$2500,$A1090)+COUNTIF($X$2:$X$2500,$A1090))</f>
        <v/>
      </c>
      <c r="E1090" t="str">
        <f t="shared" ref="E1090:E1153" si="477">IF($A1090="","",IFERROR(MATCH($C1090,$R$2:$R$5,0),0))</f>
        <v/>
      </c>
      <c r="F1090" t="str">
        <f t="shared" ref="F1090:F1153" si="478">IF($A1090="","",MOD(ROW(),34))</f>
        <v/>
      </c>
      <c r="G1090" t="e">
        <f t="shared" ref="G1090:G1153" si="479">IF($A1090="",NA(),IF($C1090="Action",$B1090,NA()))</f>
        <v>#N/A</v>
      </c>
      <c r="H1090" t="e">
        <f t="shared" ref="H1090:H1153" si="480">IF($A1090="",NA(),IF($C1090="Action",1+$F1090*0.023,NA()))</f>
        <v>#N/A</v>
      </c>
      <c r="I1090" t="e">
        <f t="shared" ref="I1090:I1153" si="481">IF($A1090="",NA(),IF($C1090="Strategy",$B1090,NA()))</f>
        <v>#N/A</v>
      </c>
      <c r="J1090" t="e">
        <f t="shared" ref="J1090:J1153" si="482">IF($A1090="",NA(),IF($C1090="Strategy",2+$F1090*0.023,NA()))</f>
        <v>#N/A</v>
      </c>
      <c r="K1090" t="e">
        <f t="shared" ref="K1090:K1153" si="483">IF($A1090="",NA(),IF($C1090="Deckbuilder",$B1090,NA()))</f>
        <v>#N/A</v>
      </c>
      <c r="L1090" t="e">
        <f t="shared" ref="L1090:L1153" si="484">IF($A1090="",NA(),IF($C1090="Deckbuilder",3+$F1090*0.023,NA()))</f>
        <v>#N/A</v>
      </c>
      <c r="M1090" t="e">
        <f t="shared" ref="M1090:M1153" si="485">IF($A1090="",NA(),IF($C1090="Traditional",$B1090,NA()))</f>
        <v>#N/A</v>
      </c>
      <c r="N1090" t="e">
        <f t="shared" ref="N1090:N1153" si="486">IF($A1090="",NA(),IF($C1090="Traditional",4+$F1090*0.023,NA()))</f>
        <v>#N/A</v>
      </c>
      <c r="O1090" t="str">
        <f t="shared" ref="O1090:O1153" si="487">IF($A1090="","",$D1090+ROW()/1000000)</f>
        <v/>
      </c>
      <c r="P1090" t="str">
        <f>IF(OR($A1090="",INDEX(games!$H:$H,ROW())=""),"",INDEX(games!$H:$H,ROW()))</f>
        <v/>
      </c>
      <c r="Q1090" t="str">
        <f t="shared" ref="Q1090:Q1153" si="488">IF(OR($A1090="",$P1090&lt;&gt;"Yes"),"",$D1090+ROW()/1000000)</f>
        <v/>
      </c>
      <c r="T1090">
        <f t="shared" ref="T1090:T1153" si="489">IF($Y1090="","",INDEX($B$2:$B$1500,$Y1090))</f>
        <v>2022</v>
      </c>
      <c r="U1090">
        <f t="shared" ref="U1090:U1153" si="490">IF($Z1090="","",INDEX($B$2:$B$1500,$Z1090))</f>
        <v>2024</v>
      </c>
      <c r="V1090">
        <f t="shared" ref="V1090:V1153" si="491">IF(OR($T1090="",$U1090=""),"",$U1090-$T1090)</f>
        <v>2</v>
      </c>
      <c r="W1090" t="str">
        <f>IF(TRIM(INDEX(connections!$A:$A,ROW()))="","",TRIM(INDEX(connections!$A:$A,ROW())))</f>
        <v>Peglin</v>
      </c>
      <c r="X1090" t="str">
        <f>IF($W1090="","",TRIM(INDEX(connections!$B:$B,ROW())))</f>
        <v>Rogue Voltage</v>
      </c>
      <c r="Y1090">
        <f t="shared" ref="Y1090:Y1153" si="492">IF($W1090="","",IFERROR(MATCH($W1090,$A$2:$A$1500,0),""))</f>
        <v>585</v>
      </c>
      <c r="Z1090">
        <f t="shared" ref="Z1090:Z1153" si="493">IF($X1090="","",IFERROR(MATCH($X1090,$A$2:$A$1500,0),""))</f>
        <v>672</v>
      </c>
      <c r="AA1090" t="str">
        <f t="shared" ref="AA1090:AA1153" si="494">IF($Y1090="","",INDEX($P$2:$P$1500,$Y1090))</f>
        <v>Yes</v>
      </c>
      <c r="AB1090" t="str">
        <f t="shared" ref="AB1090:AB1153" si="495">IF($Z1090="","",INDEX($P$2:$P$1500,$Z1090))</f>
        <v/>
      </c>
      <c r="AC1090" t="str">
        <f t="shared" ref="AC1090:AC1153" si="496">IF(AND($AA1090="Yes",$AB1090="Yes"),1,"")</f>
        <v/>
      </c>
      <c r="AD1090">
        <f t="shared" ref="AD1090:AD1153" si="497">IF(OR($Y1090="",$Z1090=""),"",IF(INDEX($C$2:$C$1500,$Y1090)=INDEX($C$2:$C$1500,$Z1090),0,1))</f>
        <v>0</v>
      </c>
      <c r="AE1090" t="str">
        <f t="shared" ref="AE1090:AE1153" si="498">IF($AC1090&lt;&gt;1,"",IF(AND(INDEX($AG$2:$AG$1500,$Y1090)=1,INDEX($AG$2:$AG$1500,$Z1090)=1),1,""))</f>
        <v/>
      </c>
      <c r="AG1090" t="str">
        <f t="shared" ref="AG1090:AG1153" si="499">IF($A1090="","",COUNTIFS($W$2:$W$2500,$A1090,$AB$2:$AB$2500,"Yes")+COUNTIFS($X$2:$X$2500,$A1090,$AA$2:$AA$2500,"Yes"))</f>
        <v/>
      </c>
      <c r="AH1090" t="str">
        <f t="shared" ref="AH1090:AH1153" si="500">IF(OR($P1090&lt;&gt;"Yes",N($AG1090)=0),"",IF(AND($AG1090=1,COUNTIFS($W$2:$W$2500,$A1090,$AE$2:$AE$2500,1)+COUNTIFS($X$2:$X$2500,$A1090,$AE$2:$AE$2500,1)&gt;0),"","Yes"))</f>
        <v/>
      </c>
      <c r="AI1090" t="str">
        <f t="shared" ref="AI1090:AI1153" si="501">IF($AH1090="Yes",$AG1090,"")</f>
        <v/>
      </c>
      <c r="AJ1090" t="str">
        <f t="shared" ref="AJ1090:AJ1153" si="502">IF($AI1090="","",$AI1090+ROW()/1000000)</f>
        <v/>
      </c>
      <c r="AK1090" t="str">
        <f t="shared" ref="AK1090:AK1153" si="503">IF(OR($A1090="",$P1090="Yes",N($AG1090)=0),"",$AG1090+ROW()/1000000)</f>
        <v/>
      </c>
      <c r="AL1090" t="str">
        <f>IF($A1090="","",INDEX(games!$J:$J,ROW())&amp;"")</f>
        <v/>
      </c>
    </row>
    <row r="1091" spans="1:38" x14ac:dyDescent="0.25">
      <c r="A1091" t="str">
        <f>IF(TRIM(INDEX(games!$A:$A,ROW()))="","",TRIM(INDEX(games!$A:$A,ROW())))</f>
        <v/>
      </c>
      <c r="B1091" t="str">
        <f>IF(OR($A1091="",INDEX(games!$B:$B,ROW())=""),"",INDEX(games!$B:$B,ROW()))</f>
        <v/>
      </c>
      <c r="C1091" t="str">
        <f>IF(OR($A1091="",INDEX(games!$C:$C,ROW())=""),"",INDEX(games!$C:$C,ROW()))</f>
        <v/>
      </c>
      <c r="D1091" t="str">
        <f t="shared" si="476"/>
        <v/>
      </c>
      <c r="E1091" t="str">
        <f t="shared" si="477"/>
        <v/>
      </c>
      <c r="F1091" t="str">
        <f t="shared" si="478"/>
        <v/>
      </c>
      <c r="G1091" t="e">
        <f t="shared" si="479"/>
        <v>#N/A</v>
      </c>
      <c r="H1091" t="e">
        <f t="shared" si="480"/>
        <v>#N/A</v>
      </c>
      <c r="I1091" t="e">
        <f t="shared" si="481"/>
        <v>#N/A</v>
      </c>
      <c r="J1091" t="e">
        <f t="shared" si="482"/>
        <v>#N/A</v>
      </c>
      <c r="K1091" t="e">
        <f t="shared" si="483"/>
        <v>#N/A</v>
      </c>
      <c r="L1091" t="e">
        <f t="shared" si="484"/>
        <v>#N/A</v>
      </c>
      <c r="M1091" t="e">
        <f t="shared" si="485"/>
        <v>#N/A</v>
      </c>
      <c r="N1091" t="e">
        <f t="shared" si="486"/>
        <v>#N/A</v>
      </c>
      <c r="O1091" t="str">
        <f t="shared" si="487"/>
        <v/>
      </c>
      <c r="P1091" t="str">
        <f>IF(OR($A1091="",INDEX(games!$H:$H,ROW())=""),"",INDEX(games!$H:$H,ROW()))</f>
        <v/>
      </c>
      <c r="Q1091" t="str">
        <f t="shared" si="488"/>
        <v/>
      </c>
      <c r="T1091">
        <f t="shared" si="489"/>
        <v>2017</v>
      </c>
      <c r="U1091">
        <f t="shared" si="490"/>
        <v>2024</v>
      </c>
      <c r="V1091">
        <f t="shared" si="491"/>
        <v>7</v>
      </c>
      <c r="W1091" t="str">
        <f>IF(TRIM(INDEX(connections!$A:$A,ROW()))="","",TRIM(INDEX(connections!$A:$A,ROW())))</f>
        <v>Slay the Spire</v>
      </c>
      <c r="X1091" t="str">
        <f>IF($W1091="","",TRIM(INDEX(connections!$B:$B,ROW())))</f>
        <v>Rogue Voltage</v>
      </c>
      <c r="Y1091">
        <f t="shared" si="492"/>
        <v>735</v>
      </c>
      <c r="Z1091">
        <f t="shared" si="493"/>
        <v>672</v>
      </c>
      <c r="AA1091" t="str">
        <f t="shared" si="494"/>
        <v>Yes</v>
      </c>
      <c r="AB1091" t="str">
        <f t="shared" si="495"/>
        <v/>
      </c>
      <c r="AC1091" t="str">
        <f t="shared" si="496"/>
        <v/>
      </c>
      <c r="AD1091">
        <f t="shared" si="497"/>
        <v>0</v>
      </c>
      <c r="AE1091" t="str">
        <f t="shared" si="498"/>
        <v/>
      </c>
      <c r="AG1091" t="str">
        <f t="shared" si="499"/>
        <v/>
      </c>
      <c r="AH1091" t="str">
        <f t="shared" si="500"/>
        <v/>
      </c>
      <c r="AI1091" t="str">
        <f t="shared" si="501"/>
        <v/>
      </c>
      <c r="AJ1091" t="str">
        <f t="shared" si="502"/>
        <v/>
      </c>
      <c r="AK1091" t="str">
        <f t="shared" si="503"/>
        <v/>
      </c>
      <c r="AL1091" t="str">
        <f>IF($A1091="","",INDEX(games!$J:$J,ROW())&amp;"")</f>
        <v/>
      </c>
    </row>
    <row r="1092" spans="1:38" x14ac:dyDescent="0.25">
      <c r="A1092" t="str">
        <f>IF(TRIM(INDEX(games!$A:$A,ROW()))="","",TRIM(INDEX(games!$A:$A,ROW())))</f>
        <v/>
      </c>
      <c r="B1092" t="str">
        <f>IF(OR($A1092="",INDEX(games!$B:$B,ROW())=""),"",INDEX(games!$B:$B,ROW()))</f>
        <v/>
      </c>
      <c r="C1092" t="str">
        <f>IF(OR($A1092="",INDEX(games!$C:$C,ROW())=""),"",INDEX(games!$C:$C,ROW()))</f>
        <v/>
      </c>
      <c r="D1092" t="str">
        <f t="shared" si="476"/>
        <v/>
      </c>
      <c r="E1092" t="str">
        <f t="shared" si="477"/>
        <v/>
      </c>
      <c r="F1092" t="str">
        <f t="shared" si="478"/>
        <v/>
      </c>
      <c r="G1092" t="e">
        <f t="shared" si="479"/>
        <v>#N/A</v>
      </c>
      <c r="H1092" t="e">
        <f t="shared" si="480"/>
        <v>#N/A</v>
      </c>
      <c r="I1092" t="e">
        <f t="shared" si="481"/>
        <v>#N/A</v>
      </c>
      <c r="J1092" t="e">
        <f t="shared" si="482"/>
        <v>#N/A</v>
      </c>
      <c r="K1092" t="e">
        <f t="shared" si="483"/>
        <v>#N/A</v>
      </c>
      <c r="L1092" t="e">
        <f t="shared" si="484"/>
        <v>#N/A</v>
      </c>
      <c r="M1092" t="e">
        <f t="shared" si="485"/>
        <v>#N/A</v>
      </c>
      <c r="N1092" t="e">
        <f t="shared" si="486"/>
        <v>#N/A</v>
      </c>
      <c r="O1092" t="str">
        <f t="shared" si="487"/>
        <v/>
      </c>
      <c r="P1092" t="str">
        <f>IF(OR($A1092="",INDEX(games!$H:$H,ROW())=""),"",INDEX(games!$H:$H,ROW()))</f>
        <v/>
      </c>
      <c r="Q1092" t="str">
        <f t="shared" si="488"/>
        <v/>
      </c>
      <c r="T1092">
        <f t="shared" si="489"/>
        <v>2011</v>
      </c>
      <c r="U1092">
        <f t="shared" si="490"/>
        <v>2016</v>
      </c>
      <c r="V1092">
        <f t="shared" si="491"/>
        <v>5</v>
      </c>
      <c r="W1092" t="str">
        <f>IF(TRIM(INDEX(connections!$A:$A,ROW()))="","",TRIM(INDEX(connections!$A:$A,ROW())))</f>
        <v>Dungeons of Dredmor</v>
      </c>
      <c r="X1092" t="str">
        <f>IF($W1092="","",TRIM(INDEX(connections!$B:$B,ROW())))</f>
        <v>Rogue Wizards</v>
      </c>
      <c r="Y1092">
        <f t="shared" si="492"/>
        <v>266</v>
      </c>
      <c r="Z1092">
        <f t="shared" si="493"/>
        <v>674</v>
      </c>
      <c r="AA1092" t="str">
        <f t="shared" si="494"/>
        <v>Yes</v>
      </c>
      <c r="AB1092" t="str">
        <f t="shared" si="495"/>
        <v/>
      </c>
      <c r="AC1092" t="str">
        <f t="shared" si="496"/>
        <v/>
      </c>
      <c r="AD1092">
        <f t="shared" si="497"/>
        <v>1</v>
      </c>
      <c r="AE1092" t="str">
        <f t="shared" si="498"/>
        <v/>
      </c>
      <c r="AG1092" t="str">
        <f t="shared" si="499"/>
        <v/>
      </c>
      <c r="AH1092" t="str">
        <f t="shared" si="500"/>
        <v/>
      </c>
      <c r="AI1092" t="str">
        <f t="shared" si="501"/>
        <v/>
      </c>
      <c r="AJ1092" t="str">
        <f t="shared" si="502"/>
        <v/>
      </c>
      <c r="AK1092" t="str">
        <f t="shared" si="503"/>
        <v/>
      </c>
      <c r="AL1092" t="str">
        <f>IF($A1092="","",INDEX(games!$J:$J,ROW())&amp;"")</f>
        <v/>
      </c>
    </row>
    <row r="1093" spans="1:38" x14ac:dyDescent="0.25">
      <c r="A1093" t="str">
        <f>IF(TRIM(INDEX(games!$A:$A,ROW()))="","",TRIM(INDEX(games!$A:$A,ROW())))</f>
        <v/>
      </c>
      <c r="B1093" t="str">
        <f>IF(OR($A1093="",INDEX(games!$B:$B,ROW())=""),"",INDEX(games!$B:$B,ROW()))</f>
        <v/>
      </c>
      <c r="C1093" t="str">
        <f>IF(OR($A1093="",INDEX(games!$C:$C,ROW())=""),"",INDEX(games!$C:$C,ROW()))</f>
        <v/>
      </c>
      <c r="D1093" t="str">
        <f t="shared" si="476"/>
        <v/>
      </c>
      <c r="E1093" t="str">
        <f t="shared" si="477"/>
        <v/>
      </c>
      <c r="F1093" t="str">
        <f t="shared" si="478"/>
        <v/>
      </c>
      <c r="G1093" t="e">
        <f t="shared" si="479"/>
        <v>#N/A</v>
      </c>
      <c r="H1093" t="e">
        <f t="shared" si="480"/>
        <v>#N/A</v>
      </c>
      <c r="I1093" t="e">
        <f t="shared" si="481"/>
        <v>#N/A</v>
      </c>
      <c r="J1093" t="e">
        <f t="shared" si="482"/>
        <v>#N/A</v>
      </c>
      <c r="K1093" t="e">
        <f t="shared" si="483"/>
        <v>#N/A</v>
      </c>
      <c r="L1093" t="e">
        <f t="shared" si="484"/>
        <v>#N/A</v>
      </c>
      <c r="M1093" t="e">
        <f t="shared" si="485"/>
        <v>#N/A</v>
      </c>
      <c r="N1093" t="e">
        <f t="shared" si="486"/>
        <v>#N/A</v>
      </c>
      <c r="O1093" t="str">
        <f t="shared" si="487"/>
        <v/>
      </c>
      <c r="P1093" t="str">
        <f>IF(OR($A1093="",INDEX(games!$H:$H,ROW())=""),"",INDEX(games!$H:$H,ROW()))</f>
        <v/>
      </c>
      <c r="Q1093" t="str">
        <f t="shared" si="488"/>
        <v/>
      </c>
      <c r="T1093">
        <f t="shared" si="489"/>
        <v>1982</v>
      </c>
      <c r="U1093">
        <f t="shared" si="490"/>
        <v>2016</v>
      </c>
      <c r="V1093">
        <f t="shared" si="491"/>
        <v>34</v>
      </c>
      <c r="W1093" t="str">
        <f>IF(TRIM(INDEX(connections!$A:$A,ROW()))="","",TRIM(INDEX(connections!$A:$A,ROW())))</f>
        <v>Sword of Fargoal</v>
      </c>
      <c r="X1093" t="str">
        <f>IF($W1093="","",TRIM(INDEX(connections!$B:$B,ROW())))</f>
        <v>Rogue Wizards</v>
      </c>
      <c r="Y1093">
        <f t="shared" si="492"/>
        <v>798</v>
      </c>
      <c r="Z1093">
        <f t="shared" si="493"/>
        <v>674</v>
      </c>
      <c r="AA1093" t="str">
        <f t="shared" si="494"/>
        <v/>
      </c>
      <c r="AB1093" t="str">
        <f t="shared" si="495"/>
        <v/>
      </c>
      <c r="AC1093" t="str">
        <f t="shared" si="496"/>
        <v/>
      </c>
      <c r="AD1093">
        <f t="shared" si="497"/>
        <v>1</v>
      </c>
      <c r="AE1093" t="str">
        <f t="shared" si="498"/>
        <v/>
      </c>
      <c r="AG1093" t="str">
        <f t="shared" si="499"/>
        <v/>
      </c>
      <c r="AH1093" t="str">
        <f t="shared" si="500"/>
        <v/>
      </c>
      <c r="AI1093" t="str">
        <f t="shared" si="501"/>
        <v/>
      </c>
      <c r="AJ1093" t="str">
        <f t="shared" si="502"/>
        <v/>
      </c>
      <c r="AK1093" t="str">
        <f t="shared" si="503"/>
        <v/>
      </c>
      <c r="AL1093" t="str">
        <f>IF($A1093="","",INDEX(games!$J:$J,ROW())&amp;"")</f>
        <v/>
      </c>
    </row>
    <row r="1094" spans="1:38" x14ac:dyDescent="0.25">
      <c r="A1094" t="str">
        <f>IF(TRIM(INDEX(games!$A:$A,ROW()))="","",TRIM(INDEX(games!$A:$A,ROW())))</f>
        <v/>
      </c>
      <c r="B1094" t="str">
        <f>IF(OR($A1094="",INDEX(games!$B:$B,ROW())=""),"",INDEX(games!$B:$B,ROW()))</f>
        <v/>
      </c>
      <c r="C1094" t="str">
        <f>IF(OR($A1094="",INDEX(games!$C:$C,ROW())=""),"",INDEX(games!$C:$C,ROW()))</f>
        <v/>
      </c>
      <c r="D1094" t="str">
        <f t="shared" si="476"/>
        <v/>
      </c>
      <c r="E1094" t="str">
        <f t="shared" si="477"/>
        <v/>
      </c>
      <c r="F1094" t="str">
        <f t="shared" si="478"/>
        <v/>
      </c>
      <c r="G1094" t="e">
        <f t="shared" si="479"/>
        <v>#N/A</v>
      </c>
      <c r="H1094" t="e">
        <f t="shared" si="480"/>
        <v>#N/A</v>
      </c>
      <c r="I1094" t="e">
        <f t="shared" si="481"/>
        <v>#N/A</v>
      </c>
      <c r="J1094" t="e">
        <f t="shared" si="482"/>
        <v>#N/A</v>
      </c>
      <c r="K1094" t="e">
        <f t="shared" si="483"/>
        <v>#N/A</v>
      </c>
      <c r="L1094" t="e">
        <f t="shared" si="484"/>
        <v>#N/A</v>
      </c>
      <c r="M1094" t="e">
        <f t="shared" si="485"/>
        <v>#N/A</v>
      </c>
      <c r="N1094" t="e">
        <f t="shared" si="486"/>
        <v>#N/A</v>
      </c>
      <c r="O1094" t="str">
        <f t="shared" si="487"/>
        <v/>
      </c>
      <c r="P1094" t="str">
        <f>IF(OR($A1094="",INDEX(games!$H:$H,ROW())=""),"",INDEX(games!$H:$H,ROW()))</f>
        <v/>
      </c>
      <c r="Q1094" t="str">
        <f t="shared" si="488"/>
        <v/>
      </c>
      <c r="T1094">
        <f t="shared" si="489"/>
        <v>2017</v>
      </c>
      <c r="U1094">
        <f t="shared" si="490"/>
        <v>2022</v>
      </c>
      <c r="V1094">
        <f t="shared" si="491"/>
        <v>5</v>
      </c>
      <c r="W1094" t="str">
        <f>IF(TRIM(INDEX(connections!$A:$A,ROW()))="","",TRIM(INDEX(connections!$A:$A,ROW())))</f>
        <v>Slay the Spire</v>
      </c>
      <c r="X1094" t="str">
        <f>IF($W1094="","",TRIM(INDEX(connections!$B:$B,ROW())))</f>
        <v>Rogue: Genesia</v>
      </c>
      <c r="Y1094">
        <f t="shared" si="492"/>
        <v>735</v>
      </c>
      <c r="Z1094">
        <f t="shared" si="493"/>
        <v>675</v>
      </c>
      <c r="AA1094" t="str">
        <f t="shared" si="494"/>
        <v>Yes</v>
      </c>
      <c r="AB1094" t="str">
        <f t="shared" si="495"/>
        <v>Yes</v>
      </c>
      <c r="AC1094">
        <f t="shared" si="496"/>
        <v>1</v>
      </c>
      <c r="AD1094">
        <f t="shared" si="497"/>
        <v>1</v>
      </c>
      <c r="AE1094" t="str">
        <f t="shared" si="498"/>
        <v/>
      </c>
      <c r="AG1094" t="str">
        <f t="shared" si="499"/>
        <v/>
      </c>
      <c r="AH1094" t="str">
        <f t="shared" si="500"/>
        <v/>
      </c>
      <c r="AI1094" t="str">
        <f t="shared" si="501"/>
        <v/>
      </c>
      <c r="AJ1094" t="str">
        <f t="shared" si="502"/>
        <v/>
      </c>
      <c r="AK1094" t="str">
        <f t="shared" si="503"/>
        <v/>
      </c>
      <c r="AL1094" t="str">
        <f>IF($A1094="","",INDEX(games!$J:$J,ROW())&amp;"")</f>
        <v/>
      </c>
    </row>
    <row r="1095" spans="1:38" x14ac:dyDescent="0.25">
      <c r="A1095" t="str">
        <f>IF(TRIM(INDEX(games!$A:$A,ROW()))="","",TRIM(INDEX(games!$A:$A,ROW())))</f>
        <v/>
      </c>
      <c r="B1095" t="str">
        <f>IF(OR($A1095="",INDEX(games!$B:$B,ROW())=""),"",INDEX(games!$B:$B,ROW()))</f>
        <v/>
      </c>
      <c r="C1095" t="str">
        <f>IF(OR($A1095="",INDEX(games!$C:$C,ROW())=""),"",INDEX(games!$C:$C,ROW()))</f>
        <v/>
      </c>
      <c r="D1095" t="str">
        <f t="shared" si="476"/>
        <v/>
      </c>
      <c r="E1095" t="str">
        <f t="shared" si="477"/>
        <v/>
      </c>
      <c r="F1095" t="str">
        <f t="shared" si="478"/>
        <v/>
      </c>
      <c r="G1095" t="e">
        <f t="shared" si="479"/>
        <v>#N/A</v>
      </c>
      <c r="H1095" t="e">
        <f t="shared" si="480"/>
        <v>#N/A</v>
      </c>
      <c r="I1095" t="e">
        <f t="shared" si="481"/>
        <v>#N/A</v>
      </c>
      <c r="J1095" t="e">
        <f t="shared" si="482"/>
        <v>#N/A</v>
      </c>
      <c r="K1095" t="e">
        <f t="shared" si="483"/>
        <v>#N/A</v>
      </c>
      <c r="L1095" t="e">
        <f t="shared" si="484"/>
        <v>#N/A</v>
      </c>
      <c r="M1095" t="e">
        <f t="shared" si="485"/>
        <v>#N/A</v>
      </c>
      <c r="N1095" t="e">
        <f t="shared" si="486"/>
        <v>#N/A</v>
      </c>
      <c r="O1095" t="str">
        <f t="shared" si="487"/>
        <v/>
      </c>
      <c r="P1095" t="str">
        <f>IF(OR($A1095="",INDEX(games!$H:$H,ROW())=""),"",INDEX(games!$H:$H,ROW()))</f>
        <v/>
      </c>
      <c r="Q1095" t="str">
        <f t="shared" si="488"/>
        <v/>
      </c>
      <c r="T1095">
        <f t="shared" si="489"/>
        <v>2021</v>
      </c>
      <c r="U1095">
        <f t="shared" si="490"/>
        <v>2022</v>
      </c>
      <c r="V1095">
        <f t="shared" si="491"/>
        <v>1</v>
      </c>
      <c r="W1095" t="str">
        <f>IF(TRIM(INDEX(connections!$A:$A,ROW()))="","",TRIM(INDEX(connections!$A:$A,ROW())))</f>
        <v>Vampire Survivors</v>
      </c>
      <c r="X1095" t="str">
        <f>IF($W1095="","",TRIM(INDEX(connections!$B:$B,ROW())))</f>
        <v>Rogue: Genesia</v>
      </c>
      <c r="Y1095">
        <f t="shared" si="492"/>
        <v>898</v>
      </c>
      <c r="Z1095">
        <f t="shared" si="493"/>
        <v>675</v>
      </c>
      <c r="AA1095" t="str">
        <f t="shared" si="494"/>
        <v>Yes</v>
      </c>
      <c r="AB1095" t="str">
        <f t="shared" si="495"/>
        <v>Yes</v>
      </c>
      <c r="AC1095">
        <f t="shared" si="496"/>
        <v>1</v>
      </c>
      <c r="AD1095">
        <f t="shared" si="497"/>
        <v>0</v>
      </c>
      <c r="AE1095" t="str">
        <f t="shared" si="498"/>
        <v/>
      </c>
      <c r="AG1095" t="str">
        <f t="shared" si="499"/>
        <v/>
      </c>
      <c r="AH1095" t="str">
        <f t="shared" si="500"/>
        <v/>
      </c>
      <c r="AI1095" t="str">
        <f t="shared" si="501"/>
        <v/>
      </c>
      <c r="AJ1095" t="str">
        <f t="shared" si="502"/>
        <v/>
      </c>
      <c r="AK1095" t="str">
        <f t="shared" si="503"/>
        <v/>
      </c>
      <c r="AL1095" t="str">
        <f>IF($A1095="","",INDEX(games!$J:$J,ROW())&amp;"")</f>
        <v/>
      </c>
    </row>
    <row r="1096" spans="1:38" x14ac:dyDescent="0.25">
      <c r="A1096" t="str">
        <f>IF(TRIM(INDEX(games!$A:$A,ROW()))="","",TRIM(INDEX(games!$A:$A,ROW())))</f>
        <v/>
      </c>
      <c r="B1096" t="str">
        <f>IF(OR($A1096="",INDEX(games!$B:$B,ROW())=""),"",INDEX(games!$B:$B,ROW()))</f>
        <v/>
      </c>
      <c r="C1096" t="str">
        <f>IF(OR($A1096="",INDEX(games!$C:$C,ROW())=""),"",INDEX(games!$C:$C,ROW()))</f>
        <v/>
      </c>
      <c r="D1096" t="str">
        <f t="shared" si="476"/>
        <v/>
      </c>
      <c r="E1096" t="str">
        <f t="shared" si="477"/>
        <v/>
      </c>
      <c r="F1096" t="str">
        <f t="shared" si="478"/>
        <v/>
      </c>
      <c r="G1096" t="e">
        <f t="shared" si="479"/>
        <v>#N/A</v>
      </c>
      <c r="H1096" t="e">
        <f t="shared" si="480"/>
        <v>#N/A</v>
      </c>
      <c r="I1096" t="e">
        <f t="shared" si="481"/>
        <v>#N/A</v>
      </c>
      <c r="J1096" t="e">
        <f t="shared" si="482"/>
        <v>#N/A</v>
      </c>
      <c r="K1096" t="e">
        <f t="shared" si="483"/>
        <v>#N/A</v>
      </c>
      <c r="L1096" t="e">
        <f t="shared" si="484"/>
        <v>#N/A</v>
      </c>
      <c r="M1096" t="e">
        <f t="shared" si="485"/>
        <v>#N/A</v>
      </c>
      <c r="N1096" t="e">
        <f t="shared" si="486"/>
        <v>#N/A</v>
      </c>
      <c r="O1096" t="str">
        <f t="shared" si="487"/>
        <v/>
      </c>
      <c r="P1096" t="str">
        <f>IF(OR($A1096="",INDEX(games!$H:$H,ROW())=""),"",INDEX(games!$H:$H,ROW()))</f>
        <v/>
      </c>
      <c r="Q1096" t="str">
        <f t="shared" si="488"/>
        <v/>
      </c>
      <c r="T1096">
        <f t="shared" si="489"/>
        <v>2017</v>
      </c>
      <c r="U1096">
        <f t="shared" si="490"/>
        <v>2021</v>
      </c>
      <c r="V1096">
        <f t="shared" si="491"/>
        <v>4</v>
      </c>
      <c r="W1096" t="str">
        <f>IF(TRIM(INDEX(connections!$A:$A,ROW()))="","",TRIM(INDEX(connections!$A:$A,ROW())))</f>
        <v>Slay the Spire</v>
      </c>
      <c r="X1096" t="str">
        <f>IF($W1096="","",TRIM(INDEX(connections!$B:$B,ROW())))</f>
        <v>Roguebook</v>
      </c>
      <c r="Y1096">
        <f t="shared" si="492"/>
        <v>735</v>
      </c>
      <c r="Z1096">
        <f t="shared" si="493"/>
        <v>676</v>
      </c>
      <c r="AA1096" t="str">
        <f t="shared" si="494"/>
        <v>Yes</v>
      </c>
      <c r="AB1096" t="str">
        <f t="shared" si="495"/>
        <v>Yes</v>
      </c>
      <c r="AC1096">
        <f t="shared" si="496"/>
        <v>1</v>
      </c>
      <c r="AD1096">
        <f t="shared" si="497"/>
        <v>0</v>
      </c>
      <c r="AE1096" t="str">
        <f t="shared" si="498"/>
        <v/>
      </c>
      <c r="AG1096" t="str">
        <f t="shared" si="499"/>
        <v/>
      </c>
      <c r="AH1096" t="str">
        <f t="shared" si="500"/>
        <v/>
      </c>
      <c r="AI1096" t="str">
        <f t="shared" si="501"/>
        <v/>
      </c>
      <c r="AJ1096" t="str">
        <f t="shared" si="502"/>
        <v/>
      </c>
      <c r="AK1096" t="str">
        <f t="shared" si="503"/>
        <v/>
      </c>
      <c r="AL1096" t="str">
        <f>IF($A1096="","",INDEX(games!$J:$J,ROW())&amp;"")</f>
        <v/>
      </c>
    </row>
    <row r="1097" spans="1:38" x14ac:dyDescent="0.25">
      <c r="A1097" t="str">
        <f>IF(TRIM(INDEX(games!$A:$A,ROW()))="","",TRIM(INDEX(games!$A:$A,ROW())))</f>
        <v/>
      </c>
      <c r="B1097" t="str">
        <f>IF(OR($A1097="",INDEX(games!$B:$B,ROW())=""),"",INDEX(games!$B:$B,ROW()))</f>
        <v/>
      </c>
      <c r="C1097" t="str">
        <f>IF(OR($A1097="",INDEX(games!$C:$C,ROW())=""),"",INDEX(games!$C:$C,ROW()))</f>
        <v/>
      </c>
      <c r="D1097" t="str">
        <f t="shared" si="476"/>
        <v/>
      </c>
      <c r="E1097" t="str">
        <f t="shared" si="477"/>
        <v/>
      </c>
      <c r="F1097" t="str">
        <f t="shared" si="478"/>
        <v/>
      </c>
      <c r="G1097" t="e">
        <f t="shared" si="479"/>
        <v>#N/A</v>
      </c>
      <c r="H1097" t="e">
        <f t="shared" si="480"/>
        <v>#N/A</v>
      </c>
      <c r="I1097" t="e">
        <f t="shared" si="481"/>
        <v>#N/A</v>
      </c>
      <c r="J1097" t="e">
        <f t="shared" si="482"/>
        <v>#N/A</v>
      </c>
      <c r="K1097" t="e">
        <f t="shared" si="483"/>
        <v>#N/A</v>
      </c>
      <c r="L1097" t="e">
        <f t="shared" si="484"/>
        <v>#N/A</v>
      </c>
      <c r="M1097" t="e">
        <f t="shared" si="485"/>
        <v>#N/A</v>
      </c>
      <c r="N1097" t="e">
        <f t="shared" si="486"/>
        <v>#N/A</v>
      </c>
      <c r="O1097" t="str">
        <f t="shared" si="487"/>
        <v/>
      </c>
      <c r="P1097" t="str">
        <f>IF(OR($A1097="",INDEX(games!$H:$H,ROW())=""),"",INDEX(games!$H:$H,ROW()))</f>
        <v/>
      </c>
      <c r="Q1097" t="str">
        <f t="shared" si="488"/>
        <v/>
      </c>
      <c r="T1097">
        <f t="shared" si="489"/>
        <v>2017</v>
      </c>
      <c r="U1097">
        <f t="shared" si="490"/>
        <v>2026</v>
      </c>
      <c r="V1097">
        <f t="shared" si="491"/>
        <v>9</v>
      </c>
      <c r="W1097" t="str">
        <f>IF(TRIM(INDEX(connections!$A:$A,ROW()))="","",TRIM(INDEX(connections!$A:$A,ROW())))</f>
        <v>Slay the Spire</v>
      </c>
      <c r="X1097" t="str">
        <f>IF($W1097="","",TRIM(INDEX(connections!$B:$B,ROW())))</f>
        <v>RogueDiceR</v>
      </c>
      <c r="Y1097">
        <f t="shared" si="492"/>
        <v>735</v>
      </c>
      <c r="Z1097">
        <f t="shared" si="493"/>
        <v>677</v>
      </c>
      <c r="AA1097" t="str">
        <f t="shared" si="494"/>
        <v>Yes</v>
      </c>
      <c r="AB1097" t="str">
        <f t="shared" si="495"/>
        <v/>
      </c>
      <c r="AC1097" t="str">
        <f t="shared" si="496"/>
        <v/>
      </c>
      <c r="AD1097">
        <f t="shared" si="497"/>
        <v>0</v>
      </c>
      <c r="AE1097" t="str">
        <f t="shared" si="498"/>
        <v/>
      </c>
      <c r="AG1097" t="str">
        <f t="shared" si="499"/>
        <v/>
      </c>
      <c r="AH1097" t="str">
        <f t="shared" si="500"/>
        <v/>
      </c>
      <c r="AI1097" t="str">
        <f t="shared" si="501"/>
        <v/>
      </c>
      <c r="AJ1097" t="str">
        <f t="shared" si="502"/>
        <v/>
      </c>
      <c r="AK1097" t="str">
        <f t="shared" si="503"/>
        <v/>
      </c>
      <c r="AL1097" t="str">
        <f>IF($A1097="","",INDEX(games!$J:$J,ROW())&amp;"")</f>
        <v/>
      </c>
    </row>
    <row r="1098" spans="1:38" x14ac:dyDescent="0.25">
      <c r="A1098" t="str">
        <f>IF(TRIM(INDEX(games!$A:$A,ROW()))="","",TRIM(INDEX(games!$A:$A,ROW())))</f>
        <v/>
      </c>
      <c r="B1098" t="str">
        <f>IF(OR($A1098="",INDEX(games!$B:$B,ROW())=""),"",INDEX(games!$B:$B,ROW()))</f>
        <v/>
      </c>
      <c r="C1098" t="str">
        <f>IF(OR($A1098="",INDEX(games!$C:$C,ROW())=""),"",INDEX(games!$C:$C,ROW()))</f>
        <v/>
      </c>
      <c r="D1098" t="str">
        <f t="shared" si="476"/>
        <v/>
      </c>
      <c r="E1098" t="str">
        <f t="shared" si="477"/>
        <v/>
      </c>
      <c r="F1098" t="str">
        <f t="shared" si="478"/>
        <v/>
      </c>
      <c r="G1098" t="e">
        <f t="shared" si="479"/>
        <v>#N/A</v>
      </c>
      <c r="H1098" t="e">
        <f t="shared" si="480"/>
        <v>#N/A</v>
      </c>
      <c r="I1098" t="e">
        <f t="shared" si="481"/>
        <v>#N/A</v>
      </c>
      <c r="J1098" t="e">
        <f t="shared" si="482"/>
        <v>#N/A</v>
      </c>
      <c r="K1098" t="e">
        <f t="shared" si="483"/>
        <v>#N/A</v>
      </c>
      <c r="L1098" t="e">
        <f t="shared" si="484"/>
        <v>#N/A</v>
      </c>
      <c r="M1098" t="e">
        <f t="shared" si="485"/>
        <v>#N/A</v>
      </c>
      <c r="N1098" t="e">
        <f t="shared" si="486"/>
        <v>#N/A</v>
      </c>
      <c r="O1098" t="str">
        <f t="shared" si="487"/>
        <v/>
      </c>
      <c r="P1098" t="str">
        <f>IF(OR($A1098="",INDEX(games!$H:$H,ROW())=""),"",INDEX(games!$H:$H,ROW()))</f>
        <v/>
      </c>
      <c r="Q1098" t="str">
        <f t="shared" si="488"/>
        <v/>
      </c>
      <c r="T1098">
        <f t="shared" si="489"/>
        <v>2010</v>
      </c>
      <c r="U1098">
        <f t="shared" si="490"/>
        <v>2026</v>
      </c>
      <c r="V1098">
        <f t="shared" si="491"/>
        <v>16</v>
      </c>
      <c r="W1098" t="str">
        <f>IF(TRIM(INDEX(connections!$A:$A,ROW()))="","",TRIM(INDEX(connections!$A:$A,ROW())))</f>
        <v>Caves of Qud</v>
      </c>
      <c r="X1098" t="str">
        <f>IF($W1098="","",TRIM(INDEX(connections!$B:$B,ROW())))</f>
        <v>Roguefort</v>
      </c>
      <c r="Y1098">
        <f t="shared" si="492"/>
        <v>120</v>
      </c>
      <c r="Z1098">
        <f t="shared" si="493"/>
        <v>678</v>
      </c>
      <c r="AA1098" t="str">
        <f t="shared" si="494"/>
        <v>Yes</v>
      </c>
      <c r="AB1098" t="str">
        <f t="shared" si="495"/>
        <v/>
      </c>
      <c r="AC1098" t="str">
        <f t="shared" si="496"/>
        <v/>
      </c>
      <c r="AD1098">
        <f t="shared" si="497"/>
        <v>0</v>
      </c>
      <c r="AE1098" t="str">
        <f t="shared" si="498"/>
        <v/>
      </c>
      <c r="AG1098" t="str">
        <f t="shared" si="499"/>
        <v/>
      </c>
      <c r="AH1098" t="str">
        <f t="shared" si="500"/>
        <v/>
      </c>
      <c r="AI1098" t="str">
        <f t="shared" si="501"/>
        <v/>
      </c>
      <c r="AJ1098" t="str">
        <f t="shared" si="502"/>
        <v/>
      </c>
      <c r="AK1098" t="str">
        <f t="shared" si="503"/>
        <v/>
      </c>
      <c r="AL1098" t="str">
        <f>IF($A1098="","",INDEX(games!$J:$J,ROW())&amp;"")</f>
        <v/>
      </c>
    </row>
    <row r="1099" spans="1:38" x14ac:dyDescent="0.25">
      <c r="A1099" t="str">
        <f>IF(TRIM(INDEX(games!$A:$A,ROW()))="","",TRIM(INDEX(games!$A:$A,ROW())))</f>
        <v/>
      </c>
      <c r="B1099" t="str">
        <f>IF(OR($A1099="",INDEX(games!$B:$B,ROW())=""),"",INDEX(games!$B:$B,ROW()))</f>
        <v/>
      </c>
      <c r="C1099" t="str">
        <f>IF(OR($A1099="",INDEX(games!$C:$C,ROW())=""),"",INDEX(games!$C:$C,ROW()))</f>
        <v/>
      </c>
      <c r="D1099" t="str">
        <f t="shared" si="476"/>
        <v/>
      </c>
      <c r="E1099" t="str">
        <f t="shared" si="477"/>
        <v/>
      </c>
      <c r="F1099" t="str">
        <f t="shared" si="478"/>
        <v/>
      </c>
      <c r="G1099" t="e">
        <f t="shared" si="479"/>
        <v>#N/A</v>
      </c>
      <c r="H1099" t="e">
        <f t="shared" si="480"/>
        <v>#N/A</v>
      </c>
      <c r="I1099" t="e">
        <f t="shared" si="481"/>
        <v>#N/A</v>
      </c>
      <c r="J1099" t="e">
        <f t="shared" si="482"/>
        <v>#N/A</v>
      </c>
      <c r="K1099" t="e">
        <f t="shared" si="483"/>
        <v>#N/A</v>
      </c>
      <c r="L1099" t="e">
        <f t="shared" si="484"/>
        <v>#N/A</v>
      </c>
      <c r="M1099" t="e">
        <f t="shared" si="485"/>
        <v>#N/A</v>
      </c>
      <c r="N1099" t="e">
        <f t="shared" si="486"/>
        <v>#N/A</v>
      </c>
      <c r="O1099" t="str">
        <f t="shared" si="487"/>
        <v/>
      </c>
      <c r="P1099" t="str">
        <f>IF(OR($A1099="",INDEX(games!$H:$H,ROW())=""),"",INDEX(games!$H:$H,ROW()))</f>
        <v/>
      </c>
      <c r="Q1099" t="str">
        <f t="shared" si="488"/>
        <v/>
      </c>
      <c r="T1099">
        <f t="shared" si="489"/>
        <v>2006</v>
      </c>
      <c r="U1099">
        <f t="shared" si="490"/>
        <v>2026</v>
      </c>
      <c r="V1099">
        <f t="shared" si="491"/>
        <v>20</v>
      </c>
      <c r="W1099" t="str">
        <f>IF(TRIM(INDEX(connections!$A:$A,ROW()))="","",TRIM(INDEX(connections!$A:$A,ROW())))</f>
        <v>Dwarf Fortress</v>
      </c>
      <c r="X1099" t="str">
        <f>IF($W1099="","",TRIM(INDEX(connections!$B:$B,ROW())))</f>
        <v>Roguefort</v>
      </c>
      <c r="Y1099">
        <f t="shared" si="492"/>
        <v>269</v>
      </c>
      <c r="Z1099">
        <f t="shared" si="493"/>
        <v>678</v>
      </c>
      <c r="AA1099" t="str">
        <f t="shared" si="494"/>
        <v>Yes</v>
      </c>
      <c r="AB1099" t="str">
        <f t="shared" si="495"/>
        <v/>
      </c>
      <c r="AC1099" t="str">
        <f t="shared" si="496"/>
        <v/>
      </c>
      <c r="AD1099">
        <f t="shared" si="497"/>
        <v>1</v>
      </c>
      <c r="AE1099" t="str">
        <f t="shared" si="498"/>
        <v/>
      </c>
      <c r="AG1099" t="str">
        <f t="shared" si="499"/>
        <v/>
      </c>
      <c r="AH1099" t="str">
        <f t="shared" si="500"/>
        <v/>
      </c>
      <c r="AI1099" t="str">
        <f t="shared" si="501"/>
        <v/>
      </c>
      <c r="AJ1099" t="str">
        <f t="shared" si="502"/>
        <v/>
      </c>
      <c r="AK1099" t="str">
        <f t="shared" si="503"/>
        <v/>
      </c>
      <c r="AL1099" t="str">
        <f>IF($A1099="","",INDEX(games!$J:$J,ROW())&amp;"")</f>
        <v/>
      </c>
    </row>
    <row r="1100" spans="1:38" x14ac:dyDescent="0.25">
      <c r="A1100" t="str">
        <f>IF(TRIM(INDEX(games!$A:$A,ROW()))="","",TRIM(INDEX(games!$A:$A,ROW())))</f>
        <v/>
      </c>
      <c r="B1100" t="str">
        <f>IF(OR($A1100="",INDEX(games!$B:$B,ROW())=""),"",INDEX(games!$B:$B,ROW()))</f>
        <v/>
      </c>
      <c r="C1100" t="str">
        <f>IF(OR($A1100="",INDEX(games!$C:$C,ROW())=""),"",INDEX(games!$C:$C,ROW()))</f>
        <v/>
      </c>
      <c r="D1100" t="str">
        <f t="shared" si="476"/>
        <v/>
      </c>
      <c r="E1100" t="str">
        <f t="shared" si="477"/>
        <v/>
      </c>
      <c r="F1100" t="str">
        <f t="shared" si="478"/>
        <v/>
      </c>
      <c r="G1100" t="e">
        <f t="shared" si="479"/>
        <v>#N/A</v>
      </c>
      <c r="H1100" t="e">
        <f t="shared" si="480"/>
        <v>#N/A</v>
      </c>
      <c r="I1100" t="e">
        <f t="shared" si="481"/>
        <v>#N/A</v>
      </c>
      <c r="J1100" t="e">
        <f t="shared" si="482"/>
        <v>#N/A</v>
      </c>
      <c r="K1100" t="e">
        <f t="shared" si="483"/>
        <v>#N/A</v>
      </c>
      <c r="L1100" t="e">
        <f t="shared" si="484"/>
        <v>#N/A</v>
      </c>
      <c r="M1100" t="e">
        <f t="shared" si="485"/>
        <v>#N/A</v>
      </c>
      <c r="N1100" t="e">
        <f t="shared" si="486"/>
        <v>#N/A</v>
      </c>
      <c r="O1100" t="str">
        <f t="shared" si="487"/>
        <v/>
      </c>
      <c r="P1100" t="str">
        <f>IF(OR($A1100="",INDEX(games!$H:$H,ROW())=""),"",INDEX(games!$H:$H,ROW()))</f>
        <v/>
      </c>
      <c r="Q1100" t="str">
        <f t="shared" si="488"/>
        <v/>
      </c>
      <c r="T1100">
        <f t="shared" si="489"/>
        <v>2020</v>
      </c>
      <c r="U1100">
        <f t="shared" si="490"/>
        <v>2026</v>
      </c>
      <c r="V1100">
        <f t="shared" si="491"/>
        <v>6</v>
      </c>
      <c r="W1100" t="str">
        <f>IF(TRIM(INDEX(connections!$A:$A,ROW()))="","",TRIM(INDEX(connections!$A:$A,ROW())))</f>
        <v>Rift Wizard</v>
      </c>
      <c r="X1100" t="str">
        <f>IF($W1100="","",TRIM(INDEX(connections!$B:$B,ROW())))</f>
        <v>Roguefort</v>
      </c>
      <c r="Y1100">
        <f t="shared" si="492"/>
        <v>645</v>
      </c>
      <c r="Z1100">
        <f t="shared" si="493"/>
        <v>678</v>
      </c>
      <c r="AA1100" t="str">
        <f t="shared" si="494"/>
        <v>Yes</v>
      </c>
      <c r="AB1100" t="str">
        <f t="shared" si="495"/>
        <v/>
      </c>
      <c r="AC1100" t="str">
        <f t="shared" si="496"/>
        <v/>
      </c>
      <c r="AD1100">
        <f t="shared" si="497"/>
        <v>0</v>
      </c>
      <c r="AE1100" t="str">
        <f t="shared" si="498"/>
        <v/>
      </c>
      <c r="AG1100" t="str">
        <f t="shared" si="499"/>
        <v/>
      </c>
      <c r="AH1100" t="str">
        <f t="shared" si="500"/>
        <v/>
      </c>
      <c r="AI1100" t="str">
        <f t="shared" si="501"/>
        <v/>
      </c>
      <c r="AJ1100" t="str">
        <f t="shared" si="502"/>
        <v/>
      </c>
      <c r="AK1100" t="str">
        <f t="shared" si="503"/>
        <v/>
      </c>
      <c r="AL1100" t="str">
        <f>IF($A1100="","",INDEX(games!$J:$J,ROW())&amp;"")</f>
        <v/>
      </c>
    </row>
    <row r="1101" spans="1:38" x14ac:dyDescent="0.25">
      <c r="A1101" t="str">
        <f>IF(TRIM(INDEX(games!$A:$A,ROW()))="","",TRIM(INDEX(games!$A:$A,ROW())))</f>
        <v/>
      </c>
      <c r="B1101" t="str">
        <f>IF(OR($A1101="",INDEX(games!$B:$B,ROW())=""),"",INDEX(games!$B:$B,ROW()))</f>
        <v/>
      </c>
      <c r="C1101" t="str">
        <f>IF(OR($A1101="",INDEX(games!$C:$C,ROW())=""),"",INDEX(games!$C:$C,ROW()))</f>
        <v/>
      </c>
      <c r="D1101" t="str">
        <f t="shared" si="476"/>
        <v/>
      </c>
      <c r="E1101" t="str">
        <f t="shared" si="477"/>
        <v/>
      </c>
      <c r="F1101" t="str">
        <f t="shared" si="478"/>
        <v/>
      </c>
      <c r="G1101" t="e">
        <f t="shared" si="479"/>
        <v>#N/A</v>
      </c>
      <c r="H1101" t="e">
        <f t="shared" si="480"/>
        <v>#N/A</v>
      </c>
      <c r="I1101" t="e">
        <f t="shared" si="481"/>
        <v>#N/A</v>
      </c>
      <c r="J1101" t="e">
        <f t="shared" si="482"/>
        <v>#N/A</v>
      </c>
      <c r="K1101" t="e">
        <f t="shared" si="483"/>
        <v>#N/A</v>
      </c>
      <c r="L1101" t="e">
        <f t="shared" si="484"/>
        <v>#N/A</v>
      </c>
      <c r="M1101" t="e">
        <f t="shared" si="485"/>
        <v>#N/A</v>
      </c>
      <c r="N1101" t="e">
        <f t="shared" si="486"/>
        <v>#N/A</v>
      </c>
      <c r="O1101" t="str">
        <f t="shared" si="487"/>
        <v/>
      </c>
      <c r="P1101" t="str">
        <f>IF(OR($A1101="",INDEX(games!$H:$H,ROW())=""),"",INDEX(games!$H:$H,ROW()))</f>
        <v/>
      </c>
      <c r="Q1101" t="str">
        <f t="shared" si="488"/>
        <v/>
      </c>
      <c r="T1101">
        <f t="shared" si="489"/>
        <v>1992</v>
      </c>
      <c r="U1101">
        <f t="shared" si="490"/>
        <v>2026</v>
      </c>
      <c r="V1101">
        <f t="shared" si="491"/>
        <v>34</v>
      </c>
      <c r="W1101" t="str">
        <f>IF(TRIM(INDEX(connections!$A:$A,ROW()))="","",TRIM(INDEX(connections!$A:$A,ROW())))</f>
        <v>UnReal World</v>
      </c>
      <c r="X1101" t="str">
        <f>IF($W1101="","",TRIM(INDEX(connections!$B:$B,ROW())))</f>
        <v>Roguefort</v>
      </c>
      <c r="Y1101">
        <f t="shared" si="492"/>
        <v>894</v>
      </c>
      <c r="Z1101">
        <f t="shared" si="493"/>
        <v>678</v>
      </c>
      <c r="AA1101" t="str">
        <f t="shared" si="494"/>
        <v>Yes</v>
      </c>
      <c r="AB1101" t="str">
        <f t="shared" si="495"/>
        <v/>
      </c>
      <c r="AC1101" t="str">
        <f t="shared" si="496"/>
        <v/>
      </c>
      <c r="AD1101">
        <f t="shared" si="497"/>
        <v>0</v>
      </c>
      <c r="AE1101" t="str">
        <f t="shared" si="498"/>
        <v/>
      </c>
      <c r="AG1101" t="str">
        <f t="shared" si="499"/>
        <v/>
      </c>
      <c r="AH1101" t="str">
        <f t="shared" si="500"/>
        <v/>
      </c>
      <c r="AI1101" t="str">
        <f t="shared" si="501"/>
        <v/>
      </c>
      <c r="AJ1101" t="str">
        <f t="shared" si="502"/>
        <v/>
      </c>
      <c r="AK1101" t="str">
        <f t="shared" si="503"/>
        <v/>
      </c>
      <c r="AL1101" t="str">
        <f>IF($A1101="","",INDEX(games!$J:$J,ROW())&amp;"")</f>
        <v/>
      </c>
    </row>
    <row r="1102" spans="1:38" x14ac:dyDescent="0.25">
      <c r="A1102" t="str">
        <f>IF(TRIM(INDEX(games!$A:$A,ROW()))="","",TRIM(INDEX(games!$A:$A,ROW())))</f>
        <v/>
      </c>
      <c r="B1102" t="str">
        <f>IF(OR($A1102="",INDEX(games!$B:$B,ROW())=""),"",INDEX(games!$B:$B,ROW()))</f>
        <v/>
      </c>
      <c r="C1102" t="str">
        <f>IF(OR($A1102="",INDEX(games!$C:$C,ROW())=""),"",INDEX(games!$C:$C,ROW()))</f>
        <v/>
      </c>
      <c r="D1102" t="str">
        <f t="shared" si="476"/>
        <v/>
      </c>
      <c r="E1102" t="str">
        <f t="shared" si="477"/>
        <v/>
      </c>
      <c r="F1102" t="str">
        <f t="shared" si="478"/>
        <v/>
      </c>
      <c r="G1102" t="e">
        <f t="shared" si="479"/>
        <v>#N/A</v>
      </c>
      <c r="H1102" t="e">
        <f t="shared" si="480"/>
        <v>#N/A</v>
      </c>
      <c r="I1102" t="e">
        <f t="shared" si="481"/>
        <v>#N/A</v>
      </c>
      <c r="J1102" t="e">
        <f t="shared" si="482"/>
        <v>#N/A</v>
      </c>
      <c r="K1102" t="e">
        <f t="shared" si="483"/>
        <v>#N/A</v>
      </c>
      <c r="L1102" t="e">
        <f t="shared" si="484"/>
        <v>#N/A</v>
      </c>
      <c r="M1102" t="e">
        <f t="shared" si="485"/>
        <v>#N/A</v>
      </c>
      <c r="N1102" t="e">
        <f t="shared" si="486"/>
        <v>#N/A</v>
      </c>
      <c r="O1102" t="str">
        <f t="shared" si="487"/>
        <v/>
      </c>
      <c r="P1102" t="str">
        <f>IF(OR($A1102="",INDEX(games!$H:$H,ROW())=""),"",INDEX(games!$H:$H,ROW()))</f>
        <v/>
      </c>
      <c r="Q1102" t="str">
        <f t="shared" si="488"/>
        <v/>
      </c>
      <c r="T1102">
        <f t="shared" si="489"/>
        <v>2009</v>
      </c>
      <c r="U1102">
        <f t="shared" si="490"/>
        <v>2023</v>
      </c>
      <c r="V1102">
        <f t="shared" si="491"/>
        <v>14</v>
      </c>
      <c r="W1102" t="str">
        <f>IF(TRIM(INDEX(connections!$A:$A,ROW()))="","",TRIM(INDEX(connections!$A:$A,ROW())))</f>
        <v>Brogue</v>
      </c>
      <c r="X1102" t="str">
        <f>IF($W1102="","",TRIM(INDEX(connections!$B:$B,ROW())))</f>
        <v>Rogue-Fp</v>
      </c>
      <c r="Y1102">
        <f t="shared" si="492"/>
        <v>99</v>
      </c>
      <c r="Z1102">
        <f t="shared" si="493"/>
        <v>679</v>
      </c>
      <c r="AA1102" t="str">
        <f t="shared" si="494"/>
        <v>Yes</v>
      </c>
      <c r="AB1102" t="str">
        <f t="shared" si="495"/>
        <v>Yes</v>
      </c>
      <c r="AC1102">
        <f t="shared" si="496"/>
        <v>1</v>
      </c>
      <c r="AD1102">
        <f t="shared" si="497"/>
        <v>0</v>
      </c>
      <c r="AE1102" t="str">
        <f t="shared" si="498"/>
        <v/>
      </c>
      <c r="AG1102" t="str">
        <f t="shared" si="499"/>
        <v/>
      </c>
      <c r="AH1102" t="str">
        <f t="shared" si="500"/>
        <v/>
      </c>
      <c r="AI1102" t="str">
        <f t="shared" si="501"/>
        <v/>
      </c>
      <c r="AJ1102" t="str">
        <f t="shared" si="502"/>
        <v/>
      </c>
      <c r="AK1102" t="str">
        <f t="shared" si="503"/>
        <v/>
      </c>
      <c r="AL1102" t="str">
        <f>IF($A1102="","",INDEX(games!$J:$J,ROW())&amp;"")</f>
        <v/>
      </c>
    </row>
    <row r="1103" spans="1:38" x14ac:dyDescent="0.25">
      <c r="A1103" t="str">
        <f>IF(TRIM(INDEX(games!$A:$A,ROW()))="","",TRIM(INDEX(games!$A:$A,ROW())))</f>
        <v/>
      </c>
      <c r="B1103" t="str">
        <f>IF(OR($A1103="",INDEX(games!$B:$B,ROW())=""),"",INDEX(games!$B:$B,ROW()))</f>
        <v/>
      </c>
      <c r="C1103" t="str">
        <f>IF(OR($A1103="",INDEX(games!$C:$C,ROW())=""),"",INDEX(games!$C:$C,ROW()))</f>
        <v/>
      </c>
      <c r="D1103" t="str">
        <f t="shared" si="476"/>
        <v/>
      </c>
      <c r="E1103" t="str">
        <f t="shared" si="477"/>
        <v/>
      </c>
      <c r="F1103" t="str">
        <f t="shared" si="478"/>
        <v/>
      </c>
      <c r="G1103" t="e">
        <f t="shared" si="479"/>
        <v>#N/A</v>
      </c>
      <c r="H1103" t="e">
        <f t="shared" si="480"/>
        <v>#N/A</v>
      </c>
      <c r="I1103" t="e">
        <f t="shared" si="481"/>
        <v>#N/A</v>
      </c>
      <c r="J1103" t="e">
        <f t="shared" si="482"/>
        <v>#N/A</v>
      </c>
      <c r="K1103" t="e">
        <f t="shared" si="483"/>
        <v>#N/A</v>
      </c>
      <c r="L1103" t="e">
        <f t="shared" si="484"/>
        <v>#N/A</v>
      </c>
      <c r="M1103" t="e">
        <f t="shared" si="485"/>
        <v>#N/A</v>
      </c>
      <c r="N1103" t="e">
        <f t="shared" si="486"/>
        <v>#N/A</v>
      </c>
      <c r="O1103" t="str">
        <f t="shared" si="487"/>
        <v/>
      </c>
      <c r="P1103" t="str">
        <f>IF(OR($A1103="",INDEX(games!$H:$H,ROW())=""),"",INDEX(games!$H:$H,ROW()))</f>
        <v/>
      </c>
      <c r="Q1103" t="str">
        <f t="shared" si="488"/>
        <v/>
      </c>
      <c r="T1103">
        <f t="shared" si="489"/>
        <v>1980</v>
      </c>
      <c r="U1103">
        <f t="shared" si="490"/>
        <v>2023</v>
      </c>
      <c r="V1103">
        <f t="shared" si="491"/>
        <v>43</v>
      </c>
      <c r="W1103" t="str">
        <f>IF(TRIM(INDEX(connections!$A:$A,ROW()))="","",TRIM(INDEX(connections!$A:$A,ROW())))</f>
        <v>Rogue</v>
      </c>
      <c r="X1103" t="str">
        <f>IF($W1103="","",TRIM(INDEX(connections!$B:$B,ROW())))</f>
        <v>Rogue-Fp</v>
      </c>
      <c r="Y1103">
        <f t="shared" si="492"/>
        <v>659</v>
      </c>
      <c r="Z1103">
        <f t="shared" si="493"/>
        <v>679</v>
      </c>
      <c r="AA1103" t="str">
        <f t="shared" si="494"/>
        <v>Yes</v>
      </c>
      <c r="AB1103" t="str">
        <f t="shared" si="495"/>
        <v>Yes</v>
      </c>
      <c r="AC1103">
        <f t="shared" si="496"/>
        <v>1</v>
      </c>
      <c r="AD1103">
        <f t="shared" si="497"/>
        <v>0</v>
      </c>
      <c r="AE1103" t="str">
        <f t="shared" si="498"/>
        <v/>
      </c>
      <c r="AG1103" t="str">
        <f t="shared" si="499"/>
        <v/>
      </c>
      <c r="AH1103" t="str">
        <f t="shared" si="500"/>
        <v/>
      </c>
      <c r="AI1103" t="str">
        <f t="shared" si="501"/>
        <v/>
      </c>
      <c r="AJ1103" t="str">
        <f t="shared" si="502"/>
        <v/>
      </c>
      <c r="AK1103" t="str">
        <f t="shared" si="503"/>
        <v/>
      </c>
      <c r="AL1103" t="str">
        <f>IF($A1103="","",INDEX(games!$J:$J,ROW())&amp;"")</f>
        <v/>
      </c>
    </row>
    <row r="1104" spans="1:38" x14ac:dyDescent="0.25">
      <c r="A1104" t="str">
        <f>IF(TRIM(INDEX(games!$A:$A,ROW()))="","",TRIM(INDEX(games!$A:$A,ROW())))</f>
        <v/>
      </c>
      <c r="B1104" t="str">
        <f>IF(OR($A1104="",INDEX(games!$B:$B,ROW())=""),"",INDEX(games!$B:$B,ROW()))</f>
        <v/>
      </c>
      <c r="C1104" t="str">
        <f>IF(OR($A1104="",INDEX(games!$C:$C,ROW())=""),"",INDEX(games!$C:$C,ROW()))</f>
        <v/>
      </c>
      <c r="D1104" t="str">
        <f t="shared" si="476"/>
        <v/>
      </c>
      <c r="E1104" t="str">
        <f t="shared" si="477"/>
        <v/>
      </c>
      <c r="F1104" t="str">
        <f t="shared" si="478"/>
        <v/>
      </c>
      <c r="G1104" t="e">
        <f t="shared" si="479"/>
        <v>#N/A</v>
      </c>
      <c r="H1104" t="e">
        <f t="shared" si="480"/>
        <v>#N/A</v>
      </c>
      <c r="I1104" t="e">
        <f t="shared" si="481"/>
        <v>#N/A</v>
      </c>
      <c r="J1104" t="e">
        <f t="shared" si="482"/>
        <v>#N/A</v>
      </c>
      <c r="K1104" t="e">
        <f t="shared" si="483"/>
        <v>#N/A</v>
      </c>
      <c r="L1104" t="e">
        <f t="shared" si="484"/>
        <v>#N/A</v>
      </c>
      <c r="M1104" t="e">
        <f t="shared" si="485"/>
        <v>#N/A</v>
      </c>
      <c r="N1104" t="e">
        <f t="shared" si="486"/>
        <v>#N/A</v>
      </c>
      <c r="O1104" t="str">
        <f t="shared" si="487"/>
        <v/>
      </c>
      <c r="P1104" t="str">
        <f>IF(OR($A1104="",INDEX(games!$H:$H,ROW())=""),"",INDEX(games!$H:$H,ROW()))</f>
        <v/>
      </c>
      <c r="Q1104" t="str">
        <f t="shared" si="488"/>
        <v/>
      </c>
      <c r="T1104">
        <f t="shared" si="489"/>
        <v>2023</v>
      </c>
      <c r="U1104">
        <f t="shared" si="490"/>
        <v>2026</v>
      </c>
      <c r="V1104">
        <f t="shared" si="491"/>
        <v>3</v>
      </c>
      <c r="W1104" t="str">
        <f>IF(TRIM(INDEX(connections!$A:$A,ROW()))="","",TRIM(INDEX(connections!$A:$A,ROW())))</f>
        <v>Balatro</v>
      </c>
      <c r="X1104" t="str">
        <f>IF($W1104="","",TRIM(INDEX(connections!$B:$B,ROW())))</f>
        <v>RogueJack21</v>
      </c>
      <c r="Y1104">
        <f t="shared" si="492"/>
        <v>55</v>
      </c>
      <c r="Z1104">
        <f t="shared" si="493"/>
        <v>680</v>
      </c>
      <c r="AA1104" t="str">
        <f t="shared" si="494"/>
        <v>Yes</v>
      </c>
      <c r="AB1104" t="str">
        <f t="shared" si="495"/>
        <v/>
      </c>
      <c r="AC1104" t="str">
        <f t="shared" si="496"/>
        <v/>
      </c>
      <c r="AD1104">
        <f t="shared" si="497"/>
        <v>0</v>
      </c>
      <c r="AE1104" t="str">
        <f t="shared" si="498"/>
        <v/>
      </c>
      <c r="AG1104" t="str">
        <f t="shared" si="499"/>
        <v/>
      </c>
      <c r="AH1104" t="str">
        <f t="shared" si="500"/>
        <v/>
      </c>
      <c r="AI1104" t="str">
        <f t="shared" si="501"/>
        <v/>
      </c>
      <c r="AJ1104" t="str">
        <f t="shared" si="502"/>
        <v/>
      </c>
      <c r="AK1104" t="str">
        <f t="shared" si="503"/>
        <v/>
      </c>
      <c r="AL1104" t="str">
        <f>IF($A1104="","",INDEX(games!$J:$J,ROW())&amp;"")</f>
        <v/>
      </c>
    </row>
    <row r="1105" spans="1:38" x14ac:dyDescent="0.25">
      <c r="A1105" t="str">
        <f>IF(TRIM(INDEX(games!$A:$A,ROW()))="","",TRIM(INDEX(games!$A:$A,ROW())))</f>
        <v/>
      </c>
      <c r="B1105" t="str">
        <f>IF(OR($A1105="",INDEX(games!$B:$B,ROW())=""),"",INDEX(games!$B:$B,ROW()))</f>
        <v/>
      </c>
      <c r="C1105" t="str">
        <f>IF(OR($A1105="",INDEX(games!$C:$C,ROW())=""),"",INDEX(games!$C:$C,ROW()))</f>
        <v/>
      </c>
      <c r="D1105" t="str">
        <f t="shared" si="476"/>
        <v/>
      </c>
      <c r="E1105" t="str">
        <f t="shared" si="477"/>
        <v/>
      </c>
      <c r="F1105" t="str">
        <f t="shared" si="478"/>
        <v/>
      </c>
      <c r="G1105" t="e">
        <f t="shared" si="479"/>
        <v>#N/A</v>
      </c>
      <c r="H1105" t="e">
        <f t="shared" si="480"/>
        <v>#N/A</v>
      </c>
      <c r="I1105" t="e">
        <f t="shared" si="481"/>
        <v>#N/A</v>
      </c>
      <c r="J1105" t="e">
        <f t="shared" si="482"/>
        <v>#N/A</v>
      </c>
      <c r="K1105" t="e">
        <f t="shared" si="483"/>
        <v>#N/A</v>
      </c>
      <c r="L1105" t="e">
        <f t="shared" si="484"/>
        <v>#N/A</v>
      </c>
      <c r="M1105" t="e">
        <f t="shared" si="485"/>
        <v>#N/A</v>
      </c>
      <c r="N1105" t="e">
        <f t="shared" si="486"/>
        <v>#N/A</v>
      </c>
      <c r="O1105" t="str">
        <f t="shared" si="487"/>
        <v/>
      </c>
      <c r="P1105" t="str">
        <f>IF(OR($A1105="",INDEX(games!$H:$H,ROW())=""),"",INDEX(games!$H:$H,ROW()))</f>
        <v/>
      </c>
      <c r="Q1105" t="str">
        <f t="shared" si="488"/>
        <v/>
      </c>
      <c r="T1105">
        <f t="shared" si="489"/>
        <v>2017</v>
      </c>
      <c r="U1105">
        <f t="shared" si="490"/>
        <v>2026</v>
      </c>
      <c r="V1105">
        <f t="shared" si="491"/>
        <v>9</v>
      </c>
      <c r="W1105" t="str">
        <f>IF(TRIM(INDEX(connections!$A:$A,ROW()))="","",TRIM(INDEX(connections!$A:$A,ROW())))</f>
        <v>Slay the Spire</v>
      </c>
      <c r="X1105" t="str">
        <f>IF($W1105="","",TRIM(INDEX(connections!$B:$B,ROW())))</f>
        <v>RogueJack21</v>
      </c>
      <c r="Y1105">
        <f t="shared" si="492"/>
        <v>735</v>
      </c>
      <c r="Z1105">
        <f t="shared" si="493"/>
        <v>680</v>
      </c>
      <c r="AA1105" t="str">
        <f t="shared" si="494"/>
        <v>Yes</v>
      </c>
      <c r="AB1105" t="str">
        <f t="shared" si="495"/>
        <v/>
      </c>
      <c r="AC1105" t="str">
        <f t="shared" si="496"/>
        <v/>
      </c>
      <c r="AD1105">
        <f t="shared" si="497"/>
        <v>0</v>
      </c>
      <c r="AE1105" t="str">
        <f t="shared" si="498"/>
        <v/>
      </c>
      <c r="AG1105" t="str">
        <f t="shared" si="499"/>
        <v/>
      </c>
      <c r="AH1105" t="str">
        <f t="shared" si="500"/>
        <v/>
      </c>
      <c r="AI1105" t="str">
        <f t="shared" si="501"/>
        <v/>
      </c>
      <c r="AJ1105" t="str">
        <f t="shared" si="502"/>
        <v/>
      </c>
      <c r="AK1105" t="str">
        <f t="shared" si="503"/>
        <v/>
      </c>
      <c r="AL1105" t="str">
        <f>IF($A1105="","",INDEX(games!$J:$J,ROW())&amp;"")</f>
        <v/>
      </c>
    </row>
    <row r="1106" spans="1:38" x14ac:dyDescent="0.25">
      <c r="A1106" t="str">
        <f>IF(TRIM(INDEX(games!$A:$A,ROW()))="","",TRIM(INDEX(games!$A:$A,ROW())))</f>
        <v/>
      </c>
      <c r="B1106" t="str">
        <f>IF(OR($A1106="",INDEX(games!$B:$B,ROW())=""),"",INDEX(games!$B:$B,ROW()))</f>
        <v/>
      </c>
      <c r="C1106" t="str">
        <f>IF(OR($A1106="",INDEX(games!$C:$C,ROW())=""),"",INDEX(games!$C:$C,ROW()))</f>
        <v/>
      </c>
      <c r="D1106" t="str">
        <f t="shared" si="476"/>
        <v/>
      </c>
      <c r="E1106" t="str">
        <f t="shared" si="477"/>
        <v/>
      </c>
      <c r="F1106" t="str">
        <f t="shared" si="478"/>
        <v/>
      </c>
      <c r="G1106" t="e">
        <f t="shared" si="479"/>
        <v>#N/A</v>
      </c>
      <c r="H1106" t="e">
        <f t="shared" si="480"/>
        <v>#N/A</v>
      </c>
      <c r="I1106" t="e">
        <f t="shared" si="481"/>
        <v>#N/A</v>
      </c>
      <c r="J1106" t="e">
        <f t="shared" si="482"/>
        <v>#N/A</v>
      </c>
      <c r="K1106" t="e">
        <f t="shared" si="483"/>
        <v>#N/A</v>
      </c>
      <c r="L1106" t="e">
        <f t="shared" si="484"/>
        <v>#N/A</v>
      </c>
      <c r="M1106" t="e">
        <f t="shared" si="485"/>
        <v>#N/A</v>
      </c>
      <c r="N1106" t="e">
        <f t="shared" si="486"/>
        <v>#N/A</v>
      </c>
      <c r="O1106" t="str">
        <f t="shared" si="487"/>
        <v/>
      </c>
      <c r="P1106" t="str">
        <f>IF(OR($A1106="",INDEX(games!$H:$H,ROW())=""),"",INDEX(games!$H:$H,ROW()))</f>
        <v/>
      </c>
      <c r="Q1106" t="str">
        <f t="shared" si="488"/>
        <v/>
      </c>
      <c r="T1106">
        <f t="shared" si="489"/>
        <v>1980</v>
      </c>
      <c r="U1106">
        <f t="shared" si="490"/>
        <v>2014</v>
      </c>
      <c r="V1106">
        <f t="shared" si="491"/>
        <v>34</v>
      </c>
      <c r="W1106" t="str">
        <f>IF(TRIM(INDEX(connections!$A:$A,ROW()))="","",TRIM(INDEX(connections!$A:$A,ROW())))</f>
        <v>Rogue</v>
      </c>
      <c r="X1106" t="str">
        <f>IF($W1106="","",TRIM(INDEX(connections!$B:$B,ROW())))</f>
        <v>Rogue's Tale</v>
      </c>
      <c r="Y1106">
        <f t="shared" si="492"/>
        <v>659</v>
      </c>
      <c r="Z1106">
        <f t="shared" si="493"/>
        <v>681</v>
      </c>
      <c r="AA1106" t="str">
        <f t="shared" si="494"/>
        <v>Yes</v>
      </c>
      <c r="AB1106" t="str">
        <f t="shared" si="495"/>
        <v/>
      </c>
      <c r="AC1106" t="str">
        <f t="shared" si="496"/>
        <v/>
      </c>
      <c r="AD1106">
        <f t="shared" si="497"/>
        <v>0</v>
      </c>
      <c r="AE1106" t="str">
        <f t="shared" si="498"/>
        <v/>
      </c>
      <c r="AG1106" t="str">
        <f t="shared" si="499"/>
        <v/>
      </c>
      <c r="AH1106" t="str">
        <f t="shared" si="500"/>
        <v/>
      </c>
      <c r="AI1106" t="str">
        <f t="shared" si="501"/>
        <v/>
      </c>
      <c r="AJ1106" t="str">
        <f t="shared" si="502"/>
        <v/>
      </c>
      <c r="AK1106" t="str">
        <f t="shared" si="503"/>
        <v/>
      </c>
      <c r="AL1106" t="str">
        <f>IF($A1106="","",INDEX(games!$J:$J,ROW())&amp;"")</f>
        <v/>
      </c>
    </row>
    <row r="1107" spans="1:38" x14ac:dyDescent="0.25">
      <c r="A1107" t="str">
        <f>IF(TRIM(INDEX(games!$A:$A,ROW()))="","",TRIM(INDEX(games!$A:$A,ROW())))</f>
        <v/>
      </c>
      <c r="B1107" t="str">
        <f>IF(OR($A1107="",INDEX(games!$B:$B,ROW())=""),"",INDEX(games!$B:$B,ROW()))</f>
        <v/>
      </c>
      <c r="C1107" t="str">
        <f>IF(OR($A1107="",INDEX(games!$C:$C,ROW())=""),"",INDEX(games!$C:$C,ROW()))</f>
        <v/>
      </c>
      <c r="D1107" t="str">
        <f t="shared" si="476"/>
        <v/>
      </c>
      <c r="E1107" t="str">
        <f t="shared" si="477"/>
        <v/>
      </c>
      <c r="F1107" t="str">
        <f t="shared" si="478"/>
        <v/>
      </c>
      <c r="G1107" t="e">
        <f t="shared" si="479"/>
        <v>#N/A</v>
      </c>
      <c r="H1107" t="e">
        <f t="shared" si="480"/>
        <v>#N/A</v>
      </c>
      <c r="I1107" t="e">
        <f t="shared" si="481"/>
        <v>#N/A</v>
      </c>
      <c r="J1107" t="e">
        <f t="shared" si="482"/>
        <v>#N/A</v>
      </c>
      <c r="K1107" t="e">
        <f t="shared" si="483"/>
        <v>#N/A</v>
      </c>
      <c r="L1107" t="e">
        <f t="shared" si="484"/>
        <v>#N/A</v>
      </c>
      <c r="M1107" t="e">
        <f t="shared" si="485"/>
        <v>#N/A</v>
      </c>
      <c r="N1107" t="e">
        <f t="shared" si="486"/>
        <v>#N/A</v>
      </c>
      <c r="O1107" t="str">
        <f t="shared" si="487"/>
        <v/>
      </c>
      <c r="P1107" t="str">
        <f>IF(OR($A1107="",INDEX(games!$H:$H,ROW())=""),"",INDEX(games!$H:$H,ROW()))</f>
        <v/>
      </c>
      <c r="Q1107" t="str">
        <f t="shared" si="488"/>
        <v/>
      </c>
      <c r="T1107">
        <f t="shared" si="489"/>
        <v>2023</v>
      </c>
      <c r="U1107">
        <f t="shared" si="490"/>
        <v>2024</v>
      </c>
      <c r="V1107">
        <f t="shared" si="491"/>
        <v>1</v>
      </c>
      <c r="W1107" t="str">
        <f>IF(TRIM(INDEX(connections!$A:$A,ROW()))="","",TRIM(INDEX(connections!$A:$A,ROW())))</f>
        <v>Balatro</v>
      </c>
      <c r="X1107" t="str">
        <f>IF($W1107="","",TRIM(INDEX(connections!$B:$B,ROW())))</f>
        <v>RollScape</v>
      </c>
      <c r="Y1107">
        <f t="shared" si="492"/>
        <v>55</v>
      </c>
      <c r="Z1107">
        <f t="shared" si="493"/>
        <v>684</v>
      </c>
      <c r="AA1107" t="str">
        <f t="shared" si="494"/>
        <v>Yes</v>
      </c>
      <c r="AB1107" t="str">
        <f t="shared" si="495"/>
        <v>Yes</v>
      </c>
      <c r="AC1107">
        <f t="shared" si="496"/>
        <v>1</v>
      </c>
      <c r="AD1107">
        <f t="shared" si="497"/>
        <v>1</v>
      </c>
      <c r="AE1107" t="str">
        <f t="shared" si="498"/>
        <v/>
      </c>
      <c r="AG1107" t="str">
        <f t="shared" si="499"/>
        <v/>
      </c>
      <c r="AH1107" t="str">
        <f t="shared" si="500"/>
        <v/>
      </c>
      <c r="AI1107" t="str">
        <f t="shared" si="501"/>
        <v/>
      </c>
      <c r="AJ1107" t="str">
        <f t="shared" si="502"/>
        <v/>
      </c>
      <c r="AK1107" t="str">
        <f t="shared" si="503"/>
        <v/>
      </c>
      <c r="AL1107" t="str">
        <f>IF($A1107="","",INDEX(games!$J:$J,ROW())&amp;"")</f>
        <v/>
      </c>
    </row>
    <row r="1108" spans="1:38" x14ac:dyDescent="0.25">
      <c r="A1108" t="str">
        <f>IF(TRIM(INDEX(games!$A:$A,ROW()))="","",TRIM(INDEX(games!$A:$A,ROW())))</f>
        <v/>
      </c>
      <c r="B1108" t="str">
        <f>IF(OR($A1108="",INDEX(games!$B:$B,ROW())=""),"",INDEX(games!$B:$B,ROW()))</f>
        <v/>
      </c>
      <c r="C1108" t="str">
        <f>IF(OR($A1108="",INDEX(games!$C:$C,ROW())=""),"",INDEX(games!$C:$C,ROW()))</f>
        <v/>
      </c>
      <c r="D1108" t="str">
        <f t="shared" si="476"/>
        <v/>
      </c>
      <c r="E1108" t="str">
        <f t="shared" si="477"/>
        <v/>
      </c>
      <c r="F1108" t="str">
        <f t="shared" si="478"/>
        <v/>
      </c>
      <c r="G1108" t="e">
        <f t="shared" si="479"/>
        <v>#N/A</v>
      </c>
      <c r="H1108" t="e">
        <f t="shared" si="480"/>
        <v>#N/A</v>
      </c>
      <c r="I1108" t="e">
        <f t="shared" si="481"/>
        <v>#N/A</v>
      </c>
      <c r="J1108" t="e">
        <f t="shared" si="482"/>
        <v>#N/A</v>
      </c>
      <c r="K1108" t="e">
        <f t="shared" si="483"/>
        <v>#N/A</v>
      </c>
      <c r="L1108" t="e">
        <f t="shared" si="484"/>
        <v>#N/A</v>
      </c>
      <c r="M1108" t="e">
        <f t="shared" si="485"/>
        <v>#N/A</v>
      </c>
      <c r="N1108" t="e">
        <f t="shared" si="486"/>
        <v>#N/A</v>
      </c>
      <c r="O1108" t="str">
        <f t="shared" si="487"/>
        <v/>
      </c>
      <c r="P1108" t="str">
        <f>IF(OR($A1108="",INDEX(games!$H:$H,ROW())=""),"",INDEX(games!$H:$H,ROW()))</f>
        <v/>
      </c>
      <c r="Q1108" t="str">
        <f t="shared" si="488"/>
        <v/>
      </c>
      <c r="T1108">
        <f t="shared" si="489"/>
        <v>2021</v>
      </c>
      <c r="U1108">
        <f t="shared" si="490"/>
        <v>2024</v>
      </c>
      <c r="V1108">
        <f t="shared" si="491"/>
        <v>3</v>
      </c>
      <c r="W1108" t="str">
        <f>IF(TRIM(INDEX(connections!$A:$A,ROW()))="","",TRIM(INDEX(connections!$A:$A,ROW())))</f>
        <v>Roll</v>
      </c>
      <c r="X1108" t="str">
        <f>IF($W1108="","",TRIM(INDEX(connections!$B:$B,ROW())))</f>
        <v>RollScape</v>
      </c>
      <c r="Y1108">
        <f t="shared" si="492"/>
        <v>683</v>
      </c>
      <c r="Z1108">
        <f t="shared" si="493"/>
        <v>684</v>
      </c>
      <c r="AA1108" t="str">
        <f t="shared" si="494"/>
        <v>Yes</v>
      </c>
      <c r="AB1108" t="str">
        <f t="shared" si="495"/>
        <v>Yes</v>
      </c>
      <c r="AC1108">
        <f t="shared" si="496"/>
        <v>1</v>
      </c>
      <c r="AD1108">
        <f t="shared" si="497"/>
        <v>0</v>
      </c>
      <c r="AE1108" t="str">
        <f t="shared" si="498"/>
        <v/>
      </c>
      <c r="AG1108" t="str">
        <f t="shared" si="499"/>
        <v/>
      </c>
      <c r="AH1108" t="str">
        <f t="shared" si="500"/>
        <v/>
      </c>
      <c r="AI1108" t="str">
        <f t="shared" si="501"/>
        <v/>
      </c>
      <c r="AJ1108" t="str">
        <f t="shared" si="502"/>
        <v/>
      </c>
      <c r="AK1108" t="str">
        <f t="shared" si="503"/>
        <v/>
      </c>
      <c r="AL1108" t="str">
        <f>IF($A1108="","",INDEX(games!$J:$J,ROW())&amp;"")</f>
        <v/>
      </c>
    </row>
    <row r="1109" spans="1:38" x14ac:dyDescent="0.25">
      <c r="A1109" t="str">
        <f>IF(TRIM(INDEX(games!$A:$A,ROW()))="","",TRIM(INDEX(games!$A:$A,ROW())))</f>
        <v/>
      </c>
      <c r="B1109" t="str">
        <f>IF(OR($A1109="",INDEX(games!$B:$B,ROW())=""),"",INDEX(games!$B:$B,ROW()))</f>
        <v/>
      </c>
      <c r="C1109" t="str">
        <f>IF(OR($A1109="",INDEX(games!$C:$C,ROW())=""),"",INDEX(games!$C:$C,ROW()))</f>
        <v/>
      </c>
      <c r="D1109" t="str">
        <f t="shared" si="476"/>
        <v/>
      </c>
      <c r="E1109" t="str">
        <f t="shared" si="477"/>
        <v/>
      </c>
      <c r="F1109" t="str">
        <f t="shared" si="478"/>
        <v/>
      </c>
      <c r="G1109" t="e">
        <f t="shared" si="479"/>
        <v>#N/A</v>
      </c>
      <c r="H1109" t="e">
        <f t="shared" si="480"/>
        <v>#N/A</v>
      </c>
      <c r="I1109" t="e">
        <f t="shared" si="481"/>
        <v>#N/A</v>
      </c>
      <c r="J1109" t="e">
        <f t="shared" si="482"/>
        <v>#N/A</v>
      </c>
      <c r="K1109" t="e">
        <f t="shared" si="483"/>
        <v>#N/A</v>
      </c>
      <c r="L1109" t="e">
        <f t="shared" si="484"/>
        <v>#N/A</v>
      </c>
      <c r="M1109" t="e">
        <f t="shared" si="485"/>
        <v>#N/A</v>
      </c>
      <c r="N1109" t="e">
        <f t="shared" si="486"/>
        <v>#N/A</v>
      </c>
      <c r="O1109" t="str">
        <f t="shared" si="487"/>
        <v/>
      </c>
      <c r="P1109" t="str">
        <f>IF(OR($A1109="",INDEX(games!$H:$H,ROW())=""),"",INDEX(games!$H:$H,ROW()))</f>
        <v/>
      </c>
      <c r="Q1109" t="str">
        <f t="shared" si="488"/>
        <v/>
      </c>
      <c r="T1109">
        <f t="shared" si="489"/>
        <v>2024</v>
      </c>
      <c r="U1109">
        <f t="shared" si="490"/>
        <v>2026</v>
      </c>
      <c r="V1109">
        <f t="shared" si="491"/>
        <v>2</v>
      </c>
      <c r="W1109" t="str">
        <f>IF(TRIM(INDEX(connections!$A:$A,ROW()))="","",TRIM(INDEX(connections!$A:$A,ROW())))</f>
        <v>Dungeon Clawler</v>
      </c>
      <c r="X1109" t="str">
        <f>IF($W1109="","",TRIM(INDEX(connections!$B:$B,ROW())))</f>
        <v>Roulette Dungeon</v>
      </c>
      <c r="Y1109">
        <f t="shared" si="492"/>
        <v>256</v>
      </c>
      <c r="Z1109">
        <f t="shared" si="493"/>
        <v>685</v>
      </c>
      <c r="AA1109" t="str">
        <f t="shared" si="494"/>
        <v>Yes</v>
      </c>
      <c r="AB1109" t="str">
        <f t="shared" si="495"/>
        <v/>
      </c>
      <c r="AC1109" t="str">
        <f t="shared" si="496"/>
        <v/>
      </c>
      <c r="AD1109">
        <f t="shared" si="497"/>
        <v>0</v>
      </c>
      <c r="AE1109" t="str">
        <f t="shared" si="498"/>
        <v/>
      </c>
      <c r="AG1109" t="str">
        <f t="shared" si="499"/>
        <v/>
      </c>
      <c r="AH1109" t="str">
        <f t="shared" si="500"/>
        <v/>
      </c>
      <c r="AI1109" t="str">
        <f t="shared" si="501"/>
        <v/>
      </c>
      <c r="AJ1109" t="str">
        <f t="shared" si="502"/>
        <v/>
      </c>
      <c r="AK1109" t="str">
        <f t="shared" si="503"/>
        <v/>
      </c>
      <c r="AL1109" t="str">
        <f>IF($A1109="","",INDEX(games!$J:$J,ROW())&amp;"")</f>
        <v/>
      </c>
    </row>
    <row r="1110" spans="1:38" x14ac:dyDescent="0.25">
      <c r="A1110" t="str">
        <f>IF(TRIM(INDEX(games!$A:$A,ROW()))="","",TRIM(INDEX(games!$A:$A,ROW())))</f>
        <v/>
      </c>
      <c r="B1110" t="str">
        <f>IF(OR($A1110="",INDEX(games!$B:$B,ROW())=""),"",INDEX(games!$B:$B,ROW()))</f>
        <v/>
      </c>
      <c r="C1110" t="str">
        <f>IF(OR($A1110="",INDEX(games!$C:$C,ROW())=""),"",INDEX(games!$C:$C,ROW()))</f>
        <v/>
      </c>
      <c r="D1110" t="str">
        <f t="shared" si="476"/>
        <v/>
      </c>
      <c r="E1110" t="str">
        <f t="shared" si="477"/>
        <v/>
      </c>
      <c r="F1110" t="str">
        <f t="shared" si="478"/>
        <v/>
      </c>
      <c r="G1110" t="e">
        <f t="shared" si="479"/>
        <v>#N/A</v>
      </c>
      <c r="H1110" t="e">
        <f t="shared" si="480"/>
        <v>#N/A</v>
      </c>
      <c r="I1110" t="e">
        <f t="shared" si="481"/>
        <v>#N/A</v>
      </c>
      <c r="J1110" t="e">
        <f t="shared" si="482"/>
        <v>#N/A</v>
      </c>
      <c r="K1110" t="e">
        <f t="shared" si="483"/>
        <v>#N/A</v>
      </c>
      <c r="L1110" t="e">
        <f t="shared" si="484"/>
        <v>#N/A</v>
      </c>
      <c r="M1110" t="e">
        <f t="shared" si="485"/>
        <v>#N/A</v>
      </c>
      <c r="N1110" t="e">
        <f t="shared" si="486"/>
        <v>#N/A</v>
      </c>
      <c r="O1110" t="str">
        <f t="shared" si="487"/>
        <v/>
      </c>
      <c r="P1110" t="str">
        <f>IF(OR($A1110="",INDEX(games!$H:$H,ROW())=""),"",INDEX(games!$H:$H,ROW()))</f>
        <v/>
      </c>
      <c r="Q1110" t="str">
        <f t="shared" si="488"/>
        <v/>
      </c>
      <c r="T1110">
        <f t="shared" si="489"/>
        <v>2023</v>
      </c>
      <c r="U1110">
        <f t="shared" si="490"/>
        <v>2025</v>
      </c>
      <c r="V1110">
        <f t="shared" si="491"/>
        <v>2</v>
      </c>
      <c r="W1110" t="str">
        <f>IF(TRIM(INDEX(connections!$A:$A,ROW()))="","",TRIM(INDEX(connections!$A:$A,ROW())))</f>
        <v>Balatro</v>
      </c>
      <c r="X1110" t="str">
        <f>IF($W1110="","",TRIM(INDEX(connections!$B:$B,ROW())))</f>
        <v>Roulette Hero</v>
      </c>
      <c r="Y1110">
        <f t="shared" si="492"/>
        <v>55</v>
      </c>
      <c r="Z1110">
        <f t="shared" si="493"/>
        <v>686</v>
      </c>
      <c r="AA1110" t="str">
        <f t="shared" si="494"/>
        <v>Yes</v>
      </c>
      <c r="AB1110" t="str">
        <f t="shared" si="495"/>
        <v/>
      </c>
      <c r="AC1110" t="str">
        <f t="shared" si="496"/>
        <v/>
      </c>
      <c r="AD1110">
        <f t="shared" si="497"/>
        <v>0</v>
      </c>
      <c r="AE1110" t="str">
        <f t="shared" si="498"/>
        <v/>
      </c>
      <c r="AG1110" t="str">
        <f t="shared" si="499"/>
        <v/>
      </c>
      <c r="AH1110" t="str">
        <f t="shared" si="500"/>
        <v/>
      </c>
      <c r="AI1110" t="str">
        <f t="shared" si="501"/>
        <v/>
      </c>
      <c r="AJ1110" t="str">
        <f t="shared" si="502"/>
        <v/>
      </c>
      <c r="AK1110" t="str">
        <f t="shared" si="503"/>
        <v/>
      </c>
      <c r="AL1110" t="str">
        <f>IF($A1110="","",INDEX(games!$J:$J,ROW())&amp;"")</f>
        <v/>
      </c>
    </row>
    <row r="1111" spans="1:38" x14ac:dyDescent="0.25">
      <c r="A1111" t="str">
        <f>IF(TRIM(INDEX(games!$A:$A,ROW()))="","",TRIM(INDEX(games!$A:$A,ROW())))</f>
        <v/>
      </c>
      <c r="B1111" t="str">
        <f>IF(OR($A1111="",INDEX(games!$B:$B,ROW())=""),"",INDEX(games!$B:$B,ROW()))</f>
        <v/>
      </c>
      <c r="C1111" t="str">
        <f>IF(OR($A1111="",INDEX(games!$C:$C,ROW())=""),"",INDEX(games!$C:$C,ROW()))</f>
        <v/>
      </c>
      <c r="D1111" t="str">
        <f t="shared" si="476"/>
        <v/>
      </c>
      <c r="E1111" t="str">
        <f t="shared" si="477"/>
        <v/>
      </c>
      <c r="F1111" t="str">
        <f t="shared" si="478"/>
        <v/>
      </c>
      <c r="G1111" t="e">
        <f t="shared" si="479"/>
        <v>#N/A</v>
      </c>
      <c r="H1111" t="e">
        <f t="shared" si="480"/>
        <v>#N/A</v>
      </c>
      <c r="I1111" t="e">
        <f t="shared" si="481"/>
        <v>#N/A</v>
      </c>
      <c r="J1111" t="e">
        <f t="shared" si="482"/>
        <v>#N/A</v>
      </c>
      <c r="K1111" t="e">
        <f t="shared" si="483"/>
        <v>#N/A</v>
      </c>
      <c r="L1111" t="e">
        <f t="shared" si="484"/>
        <v>#N/A</v>
      </c>
      <c r="M1111" t="e">
        <f t="shared" si="485"/>
        <v>#N/A</v>
      </c>
      <c r="N1111" t="e">
        <f t="shared" si="486"/>
        <v>#N/A</v>
      </c>
      <c r="O1111" t="str">
        <f t="shared" si="487"/>
        <v/>
      </c>
      <c r="P1111" t="str">
        <f>IF(OR($A1111="",INDEX(games!$H:$H,ROW())=""),"",INDEX(games!$H:$H,ROW()))</f>
        <v/>
      </c>
      <c r="Q1111" t="str">
        <f t="shared" si="488"/>
        <v/>
      </c>
      <c r="T1111">
        <f t="shared" si="489"/>
        <v>2021</v>
      </c>
      <c r="U1111">
        <f t="shared" si="490"/>
        <v>2025</v>
      </c>
      <c r="V1111">
        <f t="shared" si="491"/>
        <v>4</v>
      </c>
      <c r="W1111" t="str">
        <f>IF(TRIM(INDEX(connections!$A:$A,ROW()))="","",TRIM(INDEX(connections!$A:$A,ROW())))</f>
        <v>Luck be a Landlord</v>
      </c>
      <c r="X1111" t="str">
        <f>IF($W1111="","",TRIM(INDEX(connections!$B:$B,ROW())))</f>
        <v>Roulette Hero</v>
      </c>
      <c r="Y1111">
        <f t="shared" si="492"/>
        <v>460</v>
      </c>
      <c r="Z1111">
        <f t="shared" si="493"/>
        <v>686</v>
      </c>
      <c r="AA1111" t="str">
        <f t="shared" si="494"/>
        <v>Yes</v>
      </c>
      <c r="AB1111" t="str">
        <f t="shared" si="495"/>
        <v/>
      </c>
      <c r="AC1111" t="str">
        <f t="shared" si="496"/>
        <v/>
      </c>
      <c r="AD1111">
        <f t="shared" si="497"/>
        <v>0</v>
      </c>
      <c r="AE1111" t="str">
        <f t="shared" si="498"/>
        <v/>
      </c>
      <c r="AG1111" t="str">
        <f t="shared" si="499"/>
        <v/>
      </c>
      <c r="AH1111" t="str">
        <f t="shared" si="500"/>
        <v/>
      </c>
      <c r="AI1111" t="str">
        <f t="shared" si="501"/>
        <v/>
      </c>
      <c r="AJ1111" t="str">
        <f t="shared" si="502"/>
        <v/>
      </c>
      <c r="AK1111" t="str">
        <f t="shared" si="503"/>
        <v/>
      </c>
      <c r="AL1111" t="str">
        <f>IF($A1111="","",INDEX(games!$J:$J,ROW())&amp;"")</f>
        <v/>
      </c>
    </row>
    <row r="1112" spans="1:38" x14ac:dyDescent="0.25">
      <c r="A1112" t="str">
        <f>IF(TRIM(INDEX(games!$A:$A,ROW()))="","",TRIM(INDEX(games!$A:$A,ROW())))</f>
        <v/>
      </c>
      <c r="B1112" t="str">
        <f>IF(OR($A1112="",INDEX(games!$B:$B,ROW())=""),"",INDEX(games!$B:$B,ROW()))</f>
        <v/>
      </c>
      <c r="C1112" t="str">
        <f>IF(OR($A1112="",INDEX(games!$C:$C,ROW())=""),"",INDEX(games!$C:$C,ROW()))</f>
        <v/>
      </c>
      <c r="D1112" t="str">
        <f t="shared" si="476"/>
        <v/>
      </c>
      <c r="E1112" t="str">
        <f t="shared" si="477"/>
        <v/>
      </c>
      <c r="F1112" t="str">
        <f t="shared" si="478"/>
        <v/>
      </c>
      <c r="G1112" t="e">
        <f t="shared" si="479"/>
        <v>#N/A</v>
      </c>
      <c r="H1112" t="e">
        <f t="shared" si="480"/>
        <v>#N/A</v>
      </c>
      <c r="I1112" t="e">
        <f t="shared" si="481"/>
        <v>#N/A</v>
      </c>
      <c r="J1112" t="e">
        <f t="shared" si="482"/>
        <v>#N/A</v>
      </c>
      <c r="K1112" t="e">
        <f t="shared" si="483"/>
        <v>#N/A</v>
      </c>
      <c r="L1112" t="e">
        <f t="shared" si="484"/>
        <v>#N/A</v>
      </c>
      <c r="M1112" t="e">
        <f t="shared" si="485"/>
        <v>#N/A</v>
      </c>
      <c r="N1112" t="e">
        <f t="shared" si="486"/>
        <v>#N/A</v>
      </c>
      <c r="O1112" t="str">
        <f t="shared" si="487"/>
        <v/>
      </c>
      <c r="P1112" t="str">
        <f>IF(OR($A1112="",INDEX(games!$H:$H,ROW())=""),"",INDEX(games!$H:$H,ROW()))</f>
        <v/>
      </c>
      <c r="Q1112" t="str">
        <f t="shared" si="488"/>
        <v/>
      </c>
      <c r="T1112">
        <f t="shared" si="489"/>
        <v>2017</v>
      </c>
      <c r="U1112">
        <f t="shared" si="490"/>
        <v>2025</v>
      </c>
      <c r="V1112">
        <f t="shared" si="491"/>
        <v>8</v>
      </c>
      <c r="W1112" t="str">
        <f>IF(TRIM(INDEX(connections!$A:$A,ROW()))="","",TRIM(INDEX(connections!$A:$A,ROW())))</f>
        <v>Slay the Spire</v>
      </c>
      <c r="X1112" t="str">
        <f>IF($W1112="","",TRIM(INDEX(connections!$B:$B,ROW())))</f>
        <v>Roulette Hero</v>
      </c>
      <c r="Y1112">
        <f t="shared" si="492"/>
        <v>735</v>
      </c>
      <c r="Z1112">
        <f t="shared" si="493"/>
        <v>686</v>
      </c>
      <c r="AA1112" t="str">
        <f t="shared" si="494"/>
        <v>Yes</v>
      </c>
      <c r="AB1112" t="str">
        <f t="shared" si="495"/>
        <v/>
      </c>
      <c r="AC1112" t="str">
        <f t="shared" si="496"/>
        <v/>
      </c>
      <c r="AD1112">
        <f t="shared" si="497"/>
        <v>0</v>
      </c>
      <c r="AE1112" t="str">
        <f t="shared" si="498"/>
        <v/>
      </c>
      <c r="AG1112" t="str">
        <f t="shared" si="499"/>
        <v/>
      </c>
      <c r="AH1112" t="str">
        <f t="shared" si="500"/>
        <v/>
      </c>
      <c r="AI1112" t="str">
        <f t="shared" si="501"/>
        <v/>
      </c>
      <c r="AJ1112" t="str">
        <f t="shared" si="502"/>
        <v/>
      </c>
      <c r="AK1112" t="str">
        <f t="shared" si="503"/>
        <v/>
      </c>
      <c r="AL1112" t="str">
        <f>IF($A1112="","",INDEX(games!$J:$J,ROW())&amp;"")</f>
        <v/>
      </c>
    </row>
    <row r="1113" spans="1:38" x14ac:dyDescent="0.25">
      <c r="A1113" t="str">
        <f>IF(TRIM(INDEX(games!$A:$A,ROW()))="","",TRIM(INDEX(games!$A:$A,ROW())))</f>
        <v/>
      </c>
      <c r="B1113" t="str">
        <f>IF(OR($A1113="",INDEX(games!$B:$B,ROW())=""),"",INDEX(games!$B:$B,ROW()))</f>
        <v/>
      </c>
      <c r="C1113" t="str">
        <f>IF(OR($A1113="",INDEX(games!$C:$C,ROW())=""),"",INDEX(games!$C:$C,ROW()))</f>
        <v/>
      </c>
      <c r="D1113" t="str">
        <f t="shared" si="476"/>
        <v/>
      </c>
      <c r="E1113" t="str">
        <f t="shared" si="477"/>
        <v/>
      </c>
      <c r="F1113" t="str">
        <f t="shared" si="478"/>
        <v/>
      </c>
      <c r="G1113" t="e">
        <f t="shared" si="479"/>
        <v>#N/A</v>
      </c>
      <c r="H1113" t="e">
        <f t="shared" si="480"/>
        <v>#N/A</v>
      </c>
      <c r="I1113" t="e">
        <f t="shared" si="481"/>
        <v>#N/A</v>
      </c>
      <c r="J1113" t="e">
        <f t="shared" si="482"/>
        <v>#N/A</v>
      </c>
      <c r="K1113" t="e">
        <f t="shared" si="483"/>
        <v>#N/A</v>
      </c>
      <c r="L1113" t="e">
        <f t="shared" si="484"/>
        <v>#N/A</v>
      </c>
      <c r="M1113" t="e">
        <f t="shared" si="485"/>
        <v>#N/A</v>
      </c>
      <c r="N1113" t="e">
        <f t="shared" si="486"/>
        <v>#N/A</v>
      </c>
      <c r="O1113" t="str">
        <f t="shared" si="487"/>
        <v/>
      </c>
      <c r="P1113" t="str">
        <f>IF(OR($A1113="",INDEX(games!$H:$H,ROW())=""),"",INDEX(games!$H:$H,ROW()))</f>
        <v/>
      </c>
      <c r="Q1113" t="str">
        <f t="shared" si="488"/>
        <v/>
      </c>
      <c r="T1113">
        <f t="shared" si="489"/>
        <v>2021</v>
      </c>
      <c r="U1113">
        <f t="shared" si="490"/>
        <v>2025</v>
      </c>
      <c r="V1113">
        <f t="shared" si="491"/>
        <v>4</v>
      </c>
      <c r="W1113" t="str">
        <f>IF(TRIM(INDEX(connections!$A:$A,ROW()))="","",TRIM(INDEX(connections!$A:$A,ROW())))</f>
        <v>Super Auto Pets</v>
      </c>
      <c r="X1113" t="str">
        <f>IF($W1113="","",TRIM(INDEX(connections!$B:$B,ROW())))</f>
        <v>Roulette Hero</v>
      </c>
      <c r="Y1113">
        <f t="shared" si="492"/>
        <v>790</v>
      </c>
      <c r="Z1113">
        <f t="shared" si="493"/>
        <v>686</v>
      </c>
      <c r="AA1113" t="str">
        <f t="shared" si="494"/>
        <v>Yes</v>
      </c>
      <c r="AB1113" t="str">
        <f t="shared" si="495"/>
        <v/>
      </c>
      <c r="AC1113" t="str">
        <f t="shared" si="496"/>
        <v/>
      </c>
      <c r="AD1113">
        <f t="shared" si="497"/>
        <v>1</v>
      </c>
      <c r="AE1113" t="str">
        <f t="shared" si="498"/>
        <v/>
      </c>
      <c r="AG1113" t="str">
        <f t="shared" si="499"/>
        <v/>
      </c>
      <c r="AH1113" t="str">
        <f t="shared" si="500"/>
        <v/>
      </c>
      <c r="AI1113" t="str">
        <f t="shared" si="501"/>
        <v/>
      </c>
      <c r="AJ1113" t="str">
        <f t="shared" si="502"/>
        <v/>
      </c>
      <c r="AK1113" t="str">
        <f t="shared" si="503"/>
        <v/>
      </c>
      <c r="AL1113" t="str">
        <f>IF($A1113="","",INDEX(games!$J:$J,ROW())&amp;"")</f>
        <v/>
      </c>
    </row>
    <row r="1114" spans="1:38" x14ac:dyDescent="0.25">
      <c r="A1114" t="str">
        <f>IF(TRIM(INDEX(games!$A:$A,ROW()))="","",TRIM(INDEX(games!$A:$A,ROW())))</f>
        <v/>
      </c>
      <c r="B1114" t="str">
        <f>IF(OR($A1114="",INDEX(games!$B:$B,ROW())=""),"",INDEX(games!$B:$B,ROW()))</f>
        <v/>
      </c>
      <c r="C1114" t="str">
        <f>IF(OR($A1114="",INDEX(games!$C:$C,ROW())=""),"",INDEX(games!$C:$C,ROW()))</f>
        <v/>
      </c>
      <c r="D1114" t="str">
        <f t="shared" si="476"/>
        <v/>
      </c>
      <c r="E1114" t="str">
        <f t="shared" si="477"/>
        <v/>
      </c>
      <c r="F1114" t="str">
        <f t="shared" si="478"/>
        <v/>
      </c>
      <c r="G1114" t="e">
        <f t="shared" si="479"/>
        <v>#N/A</v>
      </c>
      <c r="H1114" t="e">
        <f t="shared" si="480"/>
        <v>#N/A</v>
      </c>
      <c r="I1114" t="e">
        <f t="shared" si="481"/>
        <v>#N/A</v>
      </c>
      <c r="J1114" t="e">
        <f t="shared" si="482"/>
        <v>#N/A</v>
      </c>
      <c r="K1114" t="e">
        <f t="shared" si="483"/>
        <v>#N/A</v>
      </c>
      <c r="L1114" t="e">
        <f t="shared" si="484"/>
        <v>#N/A</v>
      </c>
      <c r="M1114" t="e">
        <f t="shared" si="485"/>
        <v>#N/A</v>
      </c>
      <c r="N1114" t="e">
        <f t="shared" si="486"/>
        <v>#N/A</v>
      </c>
      <c r="O1114" t="str">
        <f t="shared" si="487"/>
        <v/>
      </c>
      <c r="P1114" t="str">
        <f>IF(OR($A1114="",INDEX(games!$H:$H,ROW())=""),"",INDEX(games!$H:$H,ROW()))</f>
        <v/>
      </c>
      <c r="Q1114" t="str">
        <f t="shared" si="488"/>
        <v/>
      </c>
      <c r="T1114">
        <f t="shared" si="489"/>
        <v>2017</v>
      </c>
      <c r="U1114">
        <f t="shared" si="490"/>
        <v>2020</v>
      </c>
      <c r="V1114">
        <f t="shared" si="491"/>
        <v>3</v>
      </c>
      <c r="W1114" t="str">
        <f>IF(TRIM(INDEX(connections!$A:$A,ROW()))="","",TRIM(INDEX(connections!$A:$A,ROW())))</f>
        <v>Slay the Spire</v>
      </c>
      <c r="X1114" t="str">
        <f>IF($W1114="","",TRIM(INDEX(connections!$B:$B,ROW())))</f>
        <v>Roundguard</v>
      </c>
      <c r="Y1114">
        <f t="shared" si="492"/>
        <v>735</v>
      </c>
      <c r="Z1114">
        <f t="shared" si="493"/>
        <v>687</v>
      </c>
      <c r="AA1114" t="str">
        <f t="shared" si="494"/>
        <v>Yes</v>
      </c>
      <c r="AB1114" t="str">
        <f t="shared" si="495"/>
        <v>Yes</v>
      </c>
      <c r="AC1114">
        <f t="shared" si="496"/>
        <v>1</v>
      </c>
      <c r="AD1114">
        <f t="shared" si="497"/>
        <v>1</v>
      </c>
      <c r="AE1114" t="str">
        <f t="shared" si="498"/>
        <v/>
      </c>
      <c r="AG1114" t="str">
        <f t="shared" si="499"/>
        <v/>
      </c>
      <c r="AH1114" t="str">
        <f t="shared" si="500"/>
        <v/>
      </c>
      <c r="AI1114" t="str">
        <f t="shared" si="501"/>
        <v/>
      </c>
      <c r="AJ1114" t="str">
        <f t="shared" si="502"/>
        <v/>
      </c>
      <c r="AK1114" t="str">
        <f t="shared" si="503"/>
        <v/>
      </c>
      <c r="AL1114" t="str">
        <f>IF($A1114="","",INDEX(games!$J:$J,ROW())&amp;"")</f>
        <v/>
      </c>
    </row>
    <row r="1115" spans="1:38" x14ac:dyDescent="0.25">
      <c r="A1115" t="str">
        <f>IF(TRIM(INDEX(games!$A:$A,ROW()))="","",TRIM(INDEX(games!$A:$A,ROW())))</f>
        <v/>
      </c>
      <c r="B1115" t="str">
        <f>IF(OR($A1115="",INDEX(games!$B:$B,ROW())=""),"",INDEX(games!$B:$B,ROW()))</f>
        <v/>
      </c>
      <c r="C1115" t="str">
        <f>IF(OR($A1115="",INDEX(games!$C:$C,ROW())=""),"",INDEX(games!$C:$C,ROW()))</f>
        <v/>
      </c>
      <c r="D1115" t="str">
        <f t="shared" si="476"/>
        <v/>
      </c>
      <c r="E1115" t="str">
        <f t="shared" si="477"/>
        <v/>
      </c>
      <c r="F1115" t="str">
        <f t="shared" si="478"/>
        <v/>
      </c>
      <c r="G1115" t="e">
        <f t="shared" si="479"/>
        <v>#N/A</v>
      </c>
      <c r="H1115" t="e">
        <f t="shared" si="480"/>
        <v>#N/A</v>
      </c>
      <c r="I1115" t="e">
        <f t="shared" si="481"/>
        <v>#N/A</v>
      </c>
      <c r="J1115" t="e">
        <f t="shared" si="482"/>
        <v>#N/A</v>
      </c>
      <c r="K1115" t="e">
        <f t="shared" si="483"/>
        <v>#N/A</v>
      </c>
      <c r="L1115" t="e">
        <f t="shared" si="484"/>
        <v>#N/A</v>
      </c>
      <c r="M1115" t="e">
        <f t="shared" si="485"/>
        <v>#N/A</v>
      </c>
      <c r="N1115" t="e">
        <f t="shared" si="486"/>
        <v>#N/A</v>
      </c>
      <c r="O1115" t="str">
        <f t="shared" si="487"/>
        <v/>
      </c>
      <c r="P1115" t="str">
        <f>IF(OR($A1115="",INDEX(games!$H:$H,ROW())=""),"",INDEX(games!$H:$H,ROW()))</f>
        <v/>
      </c>
      <c r="Q1115" t="str">
        <f t="shared" si="488"/>
        <v/>
      </c>
      <c r="T1115">
        <f t="shared" si="489"/>
        <v>2022</v>
      </c>
      <c r="U1115">
        <f t="shared" si="490"/>
        <v>2026</v>
      </c>
      <c r="V1115">
        <f t="shared" si="491"/>
        <v>4</v>
      </c>
      <c r="W1115" t="str">
        <f>IF(TRIM(INDEX(connections!$A:$A,ROW()))="","",TRIM(INDEX(connections!$A:$A,ROW())))</f>
        <v>Peglin</v>
      </c>
      <c r="X1115" t="str">
        <f>IF($W1115="","",TRIM(INDEX(connections!$B:$B,ROW())))</f>
        <v>Rune Dice</v>
      </c>
      <c r="Y1115">
        <f t="shared" si="492"/>
        <v>585</v>
      </c>
      <c r="Z1115">
        <f t="shared" si="493"/>
        <v>689</v>
      </c>
      <c r="AA1115" t="str">
        <f t="shared" si="494"/>
        <v>Yes</v>
      </c>
      <c r="AB1115" t="str">
        <f t="shared" si="495"/>
        <v/>
      </c>
      <c r="AC1115" t="str">
        <f t="shared" si="496"/>
        <v/>
      </c>
      <c r="AD1115">
        <f t="shared" si="497"/>
        <v>0</v>
      </c>
      <c r="AE1115" t="str">
        <f t="shared" si="498"/>
        <v/>
      </c>
      <c r="AG1115" t="str">
        <f t="shared" si="499"/>
        <v/>
      </c>
      <c r="AH1115" t="str">
        <f t="shared" si="500"/>
        <v/>
      </c>
      <c r="AI1115" t="str">
        <f t="shared" si="501"/>
        <v/>
      </c>
      <c r="AJ1115" t="str">
        <f t="shared" si="502"/>
        <v/>
      </c>
      <c r="AK1115" t="str">
        <f t="shared" si="503"/>
        <v/>
      </c>
      <c r="AL1115" t="str">
        <f>IF($A1115="","",INDEX(games!$J:$J,ROW())&amp;"")</f>
        <v/>
      </c>
    </row>
    <row r="1116" spans="1:38" x14ac:dyDescent="0.25">
      <c r="A1116" t="str">
        <f>IF(TRIM(INDEX(games!$A:$A,ROW()))="","",TRIM(INDEX(games!$A:$A,ROW())))</f>
        <v/>
      </c>
      <c r="B1116" t="str">
        <f>IF(OR($A1116="",INDEX(games!$B:$B,ROW())=""),"",INDEX(games!$B:$B,ROW()))</f>
        <v/>
      </c>
      <c r="C1116" t="str">
        <f>IF(OR($A1116="",INDEX(games!$C:$C,ROW())=""),"",INDEX(games!$C:$C,ROW()))</f>
        <v/>
      </c>
      <c r="D1116" t="str">
        <f t="shared" si="476"/>
        <v/>
      </c>
      <c r="E1116" t="str">
        <f t="shared" si="477"/>
        <v/>
      </c>
      <c r="F1116" t="str">
        <f t="shared" si="478"/>
        <v/>
      </c>
      <c r="G1116" t="e">
        <f t="shared" si="479"/>
        <v>#N/A</v>
      </c>
      <c r="H1116" t="e">
        <f t="shared" si="480"/>
        <v>#N/A</v>
      </c>
      <c r="I1116" t="e">
        <f t="shared" si="481"/>
        <v>#N/A</v>
      </c>
      <c r="J1116" t="e">
        <f t="shared" si="482"/>
        <v>#N/A</v>
      </c>
      <c r="K1116" t="e">
        <f t="shared" si="483"/>
        <v>#N/A</v>
      </c>
      <c r="L1116" t="e">
        <f t="shared" si="484"/>
        <v>#N/A</v>
      </c>
      <c r="M1116" t="e">
        <f t="shared" si="485"/>
        <v>#N/A</v>
      </c>
      <c r="N1116" t="e">
        <f t="shared" si="486"/>
        <v>#N/A</v>
      </c>
      <c r="O1116" t="str">
        <f t="shared" si="487"/>
        <v/>
      </c>
      <c r="P1116" t="str">
        <f>IF(OR($A1116="",INDEX(games!$H:$H,ROW())=""),"",INDEX(games!$H:$H,ROW()))</f>
        <v/>
      </c>
      <c r="Q1116" t="str">
        <f t="shared" si="488"/>
        <v/>
      </c>
      <c r="T1116">
        <f t="shared" si="489"/>
        <v>2023</v>
      </c>
      <c r="U1116">
        <f t="shared" si="490"/>
        <v>2025</v>
      </c>
      <c r="V1116">
        <f t="shared" si="491"/>
        <v>2</v>
      </c>
      <c r="W1116" t="str">
        <f>IF(TRIM(INDEX(connections!$A:$A,ROW()))="","",TRIM(INDEX(connections!$A:$A,ROW())))</f>
        <v>Balatro</v>
      </c>
      <c r="X1116" t="str">
        <f>IF($W1116="","",TRIM(INDEX(connections!$B:$B,ROW())))</f>
        <v>Runeborn</v>
      </c>
      <c r="Y1116">
        <f t="shared" si="492"/>
        <v>55</v>
      </c>
      <c r="Z1116">
        <f t="shared" si="493"/>
        <v>690</v>
      </c>
      <c r="AA1116" t="str">
        <f t="shared" si="494"/>
        <v>Yes</v>
      </c>
      <c r="AB1116" t="str">
        <f t="shared" si="495"/>
        <v>Yes</v>
      </c>
      <c r="AC1116">
        <f t="shared" si="496"/>
        <v>1</v>
      </c>
      <c r="AD1116">
        <f t="shared" si="497"/>
        <v>0</v>
      </c>
      <c r="AE1116" t="str">
        <f t="shared" si="498"/>
        <v/>
      </c>
      <c r="AG1116" t="str">
        <f t="shared" si="499"/>
        <v/>
      </c>
      <c r="AH1116" t="str">
        <f t="shared" si="500"/>
        <v/>
      </c>
      <c r="AI1116" t="str">
        <f t="shared" si="501"/>
        <v/>
      </c>
      <c r="AJ1116" t="str">
        <f t="shared" si="502"/>
        <v/>
      </c>
      <c r="AK1116" t="str">
        <f t="shared" si="503"/>
        <v/>
      </c>
      <c r="AL1116" t="str">
        <f>IF($A1116="","",INDEX(games!$J:$J,ROW())&amp;"")</f>
        <v/>
      </c>
    </row>
    <row r="1117" spans="1:38" x14ac:dyDescent="0.25">
      <c r="A1117" t="str">
        <f>IF(TRIM(INDEX(games!$A:$A,ROW()))="","",TRIM(INDEX(games!$A:$A,ROW())))</f>
        <v/>
      </c>
      <c r="B1117" t="str">
        <f>IF(OR($A1117="",INDEX(games!$B:$B,ROW())=""),"",INDEX(games!$B:$B,ROW()))</f>
        <v/>
      </c>
      <c r="C1117" t="str">
        <f>IF(OR($A1117="",INDEX(games!$C:$C,ROW())=""),"",INDEX(games!$C:$C,ROW()))</f>
        <v/>
      </c>
      <c r="D1117" t="str">
        <f t="shared" si="476"/>
        <v/>
      </c>
      <c r="E1117" t="str">
        <f t="shared" si="477"/>
        <v/>
      </c>
      <c r="F1117" t="str">
        <f t="shared" si="478"/>
        <v/>
      </c>
      <c r="G1117" t="e">
        <f t="shared" si="479"/>
        <v>#N/A</v>
      </c>
      <c r="H1117" t="e">
        <f t="shared" si="480"/>
        <v>#N/A</v>
      </c>
      <c r="I1117" t="e">
        <f t="shared" si="481"/>
        <v>#N/A</v>
      </c>
      <c r="J1117" t="e">
        <f t="shared" si="482"/>
        <v>#N/A</v>
      </c>
      <c r="K1117" t="e">
        <f t="shared" si="483"/>
        <v>#N/A</v>
      </c>
      <c r="L1117" t="e">
        <f t="shared" si="484"/>
        <v>#N/A</v>
      </c>
      <c r="M1117" t="e">
        <f t="shared" si="485"/>
        <v>#N/A</v>
      </c>
      <c r="N1117" t="e">
        <f t="shared" si="486"/>
        <v>#N/A</v>
      </c>
      <c r="O1117" t="str">
        <f t="shared" si="487"/>
        <v/>
      </c>
      <c r="P1117" t="str">
        <f>IF(OR($A1117="",INDEX(games!$H:$H,ROW())=""),"",INDEX(games!$H:$H,ROW()))</f>
        <v/>
      </c>
      <c r="Q1117" t="str">
        <f t="shared" si="488"/>
        <v/>
      </c>
      <c r="T1117">
        <f t="shared" si="489"/>
        <v>2015</v>
      </c>
      <c r="U1117">
        <f t="shared" si="490"/>
        <v>2025</v>
      </c>
      <c r="V1117">
        <f t="shared" si="491"/>
        <v>10</v>
      </c>
      <c r="W1117" t="str">
        <f>IF(TRIM(INDEX(connections!$A:$A,ROW()))="","",TRIM(INDEX(connections!$A:$A,ROW())))</f>
        <v>Darkest Dungeon</v>
      </c>
      <c r="X1117" t="str">
        <f>IF($W1117="","",TRIM(INDEX(connections!$B:$B,ROW())))</f>
        <v>Runeborn</v>
      </c>
      <c r="Y1117">
        <f t="shared" si="492"/>
        <v>184</v>
      </c>
      <c r="Z1117">
        <f t="shared" si="493"/>
        <v>690</v>
      </c>
      <c r="AA1117" t="str">
        <f t="shared" si="494"/>
        <v>Yes</v>
      </c>
      <c r="AB1117" t="str">
        <f t="shared" si="495"/>
        <v>Yes</v>
      </c>
      <c r="AC1117">
        <f t="shared" si="496"/>
        <v>1</v>
      </c>
      <c r="AD1117">
        <f t="shared" si="497"/>
        <v>1</v>
      </c>
      <c r="AE1117" t="str">
        <f t="shared" si="498"/>
        <v/>
      </c>
      <c r="AG1117" t="str">
        <f t="shared" si="499"/>
        <v/>
      </c>
      <c r="AH1117" t="str">
        <f t="shared" si="500"/>
        <v/>
      </c>
      <c r="AI1117" t="str">
        <f t="shared" si="501"/>
        <v/>
      </c>
      <c r="AJ1117" t="str">
        <f t="shared" si="502"/>
        <v/>
      </c>
      <c r="AK1117" t="str">
        <f t="shared" si="503"/>
        <v/>
      </c>
      <c r="AL1117" t="str">
        <f>IF($A1117="","",INDEX(games!$J:$J,ROW())&amp;"")</f>
        <v/>
      </c>
    </row>
    <row r="1118" spans="1:38" x14ac:dyDescent="0.25">
      <c r="A1118" t="str">
        <f>IF(TRIM(INDEX(games!$A:$A,ROW()))="","",TRIM(INDEX(games!$A:$A,ROW())))</f>
        <v/>
      </c>
      <c r="B1118" t="str">
        <f>IF(OR($A1118="",INDEX(games!$B:$B,ROW())=""),"",INDEX(games!$B:$B,ROW()))</f>
        <v/>
      </c>
      <c r="C1118" t="str">
        <f>IF(OR($A1118="",INDEX(games!$C:$C,ROW())=""),"",INDEX(games!$C:$C,ROW()))</f>
        <v/>
      </c>
      <c r="D1118" t="str">
        <f t="shared" si="476"/>
        <v/>
      </c>
      <c r="E1118" t="str">
        <f t="shared" si="477"/>
        <v/>
      </c>
      <c r="F1118" t="str">
        <f t="shared" si="478"/>
        <v/>
      </c>
      <c r="G1118" t="e">
        <f t="shared" si="479"/>
        <v>#N/A</v>
      </c>
      <c r="H1118" t="e">
        <f t="shared" si="480"/>
        <v>#N/A</v>
      </c>
      <c r="I1118" t="e">
        <f t="shared" si="481"/>
        <v>#N/A</v>
      </c>
      <c r="J1118" t="e">
        <f t="shared" si="482"/>
        <v>#N/A</v>
      </c>
      <c r="K1118" t="e">
        <f t="shared" si="483"/>
        <v>#N/A</v>
      </c>
      <c r="L1118" t="e">
        <f t="shared" si="484"/>
        <v>#N/A</v>
      </c>
      <c r="M1118" t="e">
        <f t="shared" si="485"/>
        <v>#N/A</v>
      </c>
      <c r="N1118" t="e">
        <f t="shared" si="486"/>
        <v>#N/A</v>
      </c>
      <c r="O1118" t="str">
        <f t="shared" si="487"/>
        <v/>
      </c>
      <c r="P1118" t="str">
        <f>IF(OR($A1118="",INDEX(games!$H:$H,ROW())=""),"",INDEX(games!$H:$H,ROW()))</f>
        <v/>
      </c>
      <c r="Q1118" t="str">
        <f t="shared" si="488"/>
        <v/>
      </c>
      <c r="T1118">
        <f t="shared" si="489"/>
        <v>1996</v>
      </c>
      <c r="U1118">
        <f t="shared" si="490"/>
        <v>2025</v>
      </c>
      <c r="V1118">
        <f t="shared" si="491"/>
        <v>29</v>
      </c>
      <c r="W1118" t="str">
        <f>IF(TRIM(INDEX(connections!$A:$A,ROW()))="","",TRIM(INDEX(connections!$A:$A,ROW())))</f>
        <v>Diablo</v>
      </c>
      <c r="X1118" t="str">
        <f>IF($W1118="","",TRIM(INDEX(connections!$B:$B,ROW())))</f>
        <v>Runeborn</v>
      </c>
      <c r="Y1118">
        <f t="shared" si="492"/>
        <v>217</v>
      </c>
      <c r="Z1118">
        <f t="shared" si="493"/>
        <v>690</v>
      </c>
      <c r="AA1118" t="str">
        <f t="shared" si="494"/>
        <v>Yes</v>
      </c>
      <c r="AB1118" t="str">
        <f t="shared" si="495"/>
        <v>Yes</v>
      </c>
      <c r="AC1118">
        <f t="shared" si="496"/>
        <v>1</v>
      </c>
      <c r="AD1118">
        <f t="shared" si="497"/>
        <v>1</v>
      </c>
      <c r="AE1118" t="str">
        <f t="shared" si="498"/>
        <v/>
      </c>
      <c r="AG1118" t="str">
        <f t="shared" si="499"/>
        <v/>
      </c>
      <c r="AH1118" t="str">
        <f t="shared" si="500"/>
        <v/>
      </c>
      <c r="AI1118" t="str">
        <f t="shared" si="501"/>
        <v/>
      </c>
      <c r="AJ1118" t="str">
        <f t="shared" si="502"/>
        <v/>
      </c>
      <c r="AK1118" t="str">
        <f t="shared" si="503"/>
        <v/>
      </c>
      <c r="AL1118" t="str">
        <f>IF($A1118="","",INDEX(games!$J:$J,ROW())&amp;"")</f>
        <v/>
      </c>
    </row>
    <row r="1119" spans="1:38" x14ac:dyDescent="0.25">
      <c r="A1119" t="str">
        <f>IF(TRIM(INDEX(games!$A:$A,ROW()))="","",TRIM(INDEX(games!$A:$A,ROW())))</f>
        <v/>
      </c>
      <c r="B1119" t="str">
        <f>IF(OR($A1119="",INDEX(games!$B:$B,ROW())=""),"",INDEX(games!$B:$B,ROW()))</f>
        <v/>
      </c>
      <c r="C1119" t="str">
        <f>IF(OR($A1119="",INDEX(games!$C:$C,ROW())=""),"",INDEX(games!$C:$C,ROW()))</f>
        <v/>
      </c>
      <c r="D1119" t="str">
        <f t="shared" si="476"/>
        <v/>
      </c>
      <c r="E1119" t="str">
        <f t="shared" si="477"/>
        <v/>
      </c>
      <c r="F1119" t="str">
        <f t="shared" si="478"/>
        <v/>
      </c>
      <c r="G1119" t="e">
        <f t="shared" si="479"/>
        <v>#N/A</v>
      </c>
      <c r="H1119" t="e">
        <f t="shared" si="480"/>
        <v>#N/A</v>
      </c>
      <c r="I1119" t="e">
        <f t="shared" si="481"/>
        <v>#N/A</v>
      </c>
      <c r="J1119" t="e">
        <f t="shared" si="482"/>
        <v>#N/A</v>
      </c>
      <c r="K1119" t="e">
        <f t="shared" si="483"/>
        <v>#N/A</v>
      </c>
      <c r="L1119" t="e">
        <f t="shared" si="484"/>
        <v>#N/A</v>
      </c>
      <c r="M1119" t="e">
        <f t="shared" si="485"/>
        <v>#N/A</v>
      </c>
      <c r="N1119" t="e">
        <f t="shared" si="486"/>
        <v>#N/A</v>
      </c>
      <c r="O1119" t="str">
        <f t="shared" si="487"/>
        <v/>
      </c>
      <c r="P1119" t="str">
        <f>IF(OR($A1119="",INDEX(games!$H:$H,ROW())=""),"",INDEX(games!$H:$H,ROW()))</f>
        <v/>
      </c>
      <c r="Q1119" t="str">
        <f t="shared" si="488"/>
        <v/>
      </c>
      <c r="T1119">
        <f t="shared" si="489"/>
        <v>2021</v>
      </c>
      <c r="U1119">
        <f t="shared" si="490"/>
        <v>2025</v>
      </c>
      <c r="V1119">
        <f t="shared" si="491"/>
        <v>4</v>
      </c>
      <c r="W1119" t="str">
        <f>IF(TRIM(INDEX(connections!$A:$A,ROW()))="","",TRIM(INDEX(connections!$A:$A,ROW())))</f>
        <v>Luck be a Landlord</v>
      </c>
      <c r="X1119" t="str">
        <f>IF($W1119="","",TRIM(INDEX(connections!$B:$B,ROW())))</f>
        <v>Runeborn</v>
      </c>
      <c r="Y1119">
        <f t="shared" si="492"/>
        <v>460</v>
      </c>
      <c r="Z1119">
        <f t="shared" si="493"/>
        <v>690</v>
      </c>
      <c r="AA1119" t="str">
        <f t="shared" si="494"/>
        <v>Yes</v>
      </c>
      <c r="AB1119" t="str">
        <f t="shared" si="495"/>
        <v>Yes</v>
      </c>
      <c r="AC1119">
        <f t="shared" si="496"/>
        <v>1</v>
      </c>
      <c r="AD1119">
        <f t="shared" si="497"/>
        <v>0</v>
      </c>
      <c r="AE1119" t="str">
        <f t="shared" si="498"/>
        <v/>
      </c>
      <c r="AG1119" t="str">
        <f t="shared" si="499"/>
        <v/>
      </c>
      <c r="AH1119" t="str">
        <f t="shared" si="500"/>
        <v/>
      </c>
      <c r="AI1119" t="str">
        <f t="shared" si="501"/>
        <v/>
      </c>
      <c r="AJ1119" t="str">
        <f t="shared" si="502"/>
        <v/>
      </c>
      <c r="AK1119" t="str">
        <f t="shared" si="503"/>
        <v/>
      </c>
      <c r="AL1119" t="str">
        <f>IF($A1119="","",INDEX(games!$J:$J,ROW())&amp;"")</f>
        <v/>
      </c>
    </row>
    <row r="1120" spans="1:38" x14ac:dyDescent="0.25">
      <c r="A1120" t="str">
        <f>IF(TRIM(INDEX(games!$A:$A,ROW()))="","",TRIM(INDEX(games!$A:$A,ROW())))</f>
        <v/>
      </c>
      <c r="B1120" t="str">
        <f>IF(OR($A1120="",INDEX(games!$B:$B,ROW())=""),"",INDEX(games!$B:$B,ROW()))</f>
        <v/>
      </c>
      <c r="C1120" t="str">
        <f>IF(OR($A1120="",INDEX(games!$C:$C,ROW())=""),"",INDEX(games!$C:$C,ROW()))</f>
        <v/>
      </c>
      <c r="D1120" t="str">
        <f t="shared" si="476"/>
        <v/>
      </c>
      <c r="E1120" t="str">
        <f t="shared" si="477"/>
        <v/>
      </c>
      <c r="F1120" t="str">
        <f t="shared" si="478"/>
        <v/>
      </c>
      <c r="G1120" t="e">
        <f t="shared" si="479"/>
        <v>#N/A</v>
      </c>
      <c r="H1120" t="e">
        <f t="shared" si="480"/>
        <v>#N/A</v>
      </c>
      <c r="I1120" t="e">
        <f t="shared" si="481"/>
        <v>#N/A</v>
      </c>
      <c r="J1120" t="e">
        <f t="shared" si="482"/>
        <v>#N/A</v>
      </c>
      <c r="K1120" t="e">
        <f t="shared" si="483"/>
        <v>#N/A</v>
      </c>
      <c r="L1120" t="e">
        <f t="shared" si="484"/>
        <v>#N/A</v>
      </c>
      <c r="M1120" t="e">
        <f t="shared" si="485"/>
        <v>#N/A</v>
      </c>
      <c r="N1120" t="e">
        <f t="shared" si="486"/>
        <v>#N/A</v>
      </c>
      <c r="O1120" t="str">
        <f t="shared" si="487"/>
        <v/>
      </c>
      <c r="P1120" t="str">
        <f>IF(OR($A1120="",INDEX(games!$H:$H,ROW())=""),"",INDEX(games!$H:$H,ROW()))</f>
        <v/>
      </c>
      <c r="Q1120" t="str">
        <f t="shared" si="488"/>
        <v/>
      </c>
      <c r="T1120">
        <f t="shared" si="489"/>
        <v>2023</v>
      </c>
      <c r="U1120">
        <f t="shared" si="490"/>
        <v>2026</v>
      </c>
      <c r="V1120">
        <f t="shared" si="491"/>
        <v>3</v>
      </c>
      <c r="W1120" t="str">
        <f>IF(TRIM(INDEX(connections!$A:$A,ROW()))="","",TRIM(INDEX(connections!$A:$A,ROW())))</f>
        <v>Balatro</v>
      </c>
      <c r="X1120" t="str">
        <f>IF($W1120="","",TRIM(INDEX(connections!$B:$B,ROW())))</f>
        <v>Runeveil</v>
      </c>
      <c r="Y1120">
        <f t="shared" si="492"/>
        <v>55</v>
      </c>
      <c r="Z1120">
        <f t="shared" si="493"/>
        <v>691</v>
      </c>
      <c r="AA1120" t="str">
        <f t="shared" si="494"/>
        <v>Yes</v>
      </c>
      <c r="AB1120" t="str">
        <f t="shared" si="495"/>
        <v/>
      </c>
      <c r="AC1120" t="str">
        <f t="shared" si="496"/>
        <v/>
      </c>
      <c r="AD1120">
        <f t="shared" si="497"/>
        <v>0</v>
      </c>
      <c r="AE1120" t="str">
        <f t="shared" si="498"/>
        <v/>
      </c>
      <c r="AG1120" t="str">
        <f t="shared" si="499"/>
        <v/>
      </c>
      <c r="AH1120" t="str">
        <f t="shared" si="500"/>
        <v/>
      </c>
      <c r="AI1120" t="str">
        <f t="shared" si="501"/>
        <v/>
      </c>
      <c r="AJ1120" t="str">
        <f t="shared" si="502"/>
        <v/>
      </c>
      <c r="AK1120" t="str">
        <f t="shared" si="503"/>
        <v/>
      </c>
      <c r="AL1120" t="str">
        <f>IF($A1120="","",INDEX(games!$J:$J,ROW())&amp;"")</f>
        <v/>
      </c>
    </row>
    <row r="1121" spans="1:38" x14ac:dyDescent="0.25">
      <c r="A1121" t="str">
        <f>IF(TRIM(INDEX(games!$A:$A,ROW()))="","",TRIM(INDEX(games!$A:$A,ROW())))</f>
        <v/>
      </c>
      <c r="B1121" t="str">
        <f>IF(OR($A1121="",INDEX(games!$B:$B,ROW())=""),"",INDEX(games!$B:$B,ROW()))</f>
        <v/>
      </c>
      <c r="C1121" t="str">
        <f>IF(OR($A1121="",INDEX(games!$C:$C,ROW())=""),"",INDEX(games!$C:$C,ROW()))</f>
        <v/>
      </c>
      <c r="D1121" t="str">
        <f t="shared" si="476"/>
        <v/>
      </c>
      <c r="E1121" t="str">
        <f t="shared" si="477"/>
        <v/>
      </c>
      <c r="F1121" t="str">
        <f t="shared" si="478"/>
        <v/>
      </c>
      <c r="G1121" t="e">
        <f t="shared" si="479"/>
        <v>#N/A</v>
      </c>
      <c r="H1121" t="e">
        <f t="shared" si="480"/>
        <v>#N/A</v>
      </c>
      <c r="I1121" t="e">
        <f t="shared" si="481"/>
        <v>#N/A</v>
      </c>
      <c r="J1121" t="e">
        <f t="shared" si="482"/>
        <v>#N/A</v>
      </c>
      <c r="K1121" t="e">
        <f t="shared" si="483"/>
        <v>#N/A</v>
      </c>
      <c r="L1121" t="e">
        <f t="shared" si="484"/>
        <v>#N/A</v>
      </c>
      <c r="M1121" t="e">
        <f t="shared" si="485"/>
        <v>#N/A</v>
      </c>
      <c r="N1121" t="e">
        <f t="shared" si="486"/>
        <v>#N/A</v>
      </c>
      <c r="O1121" t="str">
        <f t="shared" si="487"/>
        <v/>
      </c>
      <c r="P1121" t="str">
        <f>IF(OR($A1121="",INDEX(games!$H:$H,ROW())=""),"",INDEX(games!$H:$H,ROW()))</f>
        <v/>
      </c>
      <c r="Q1121" t="str">
        <f t="shared" si="488"/>
        <v/>
      </c>
      <c r="T1121">
        <f t="shared" si="489"/>
        <v>2017</v>
      </c>
      <c r="U1121">
        <f t="shared" si="490"/>
        <v>2026</v>
      </c>
      <c r="V1121">
        <f t="shared" si="491"/>
        <v>9</v>
      </c>
      <c r="W1121" t="str">
        <f>IF(TRIM(INDEX(connections!$A:$A,ROW()))="","",TRIM(INDEX(connections!$A:$A,ROW())))</f>
        <v>Slay the Spire</v>
      </c>
      <c r="X1121" t="str">
        <f>IF($W1121="","",TRIM(INDEX(connections!$B:$B,ROW())))</f>
        <v>Runeveil</v>
      </c>
      <c r="Y1121">
        <f t="shared" si="492"/>
        <v>735</v>
      </c>
      <c r="Z1121">
        <f t="shared" si="493"/>
        <v>691</v>
      </c>
      <c r="AA1121" t="str">
        <f t="shared" si="494"/>
        <v>Yes</v>
      </c>
      <c r="AB1121" t="str">
        <f t="shared" si="495"/>
        <v/>
      </c>
      <c r="AC1121" t="str">
        <f t="shared" si="496"/>
        <v/>
      </c>
      <c r="AD1121">
        <f t="shared" si="497"/>
        <v>0</v>
      </c>
      <c r="AE1121" t="str">
        <f t="shared" si="498"/>
        <v/>
      </c>
      <c r="AG1121" t="str">
        <f t="shared" si="499"/>
        <v/>
      </c>
      <c r="AH1121" t="str">
        <f t="shared" si="500"/>
        <v/>
      </c>
      <c r="AI1121" t="str">
        <f t="shared" si="501"/>
        <v/>
      </c>
      <c r="AJ1121" t="str">
        <f t="shared" si="502"/>
        <v/>
      </c>
      <c r="AK1121" t="str">
        <f t="shared" si="503"/>
        <v/>
      </c>
      <c r="AL1121" t="str">
        <f>IF($A1121="","",INDEX(games!$J:$J,ROW())&amp;"")</f>
        <v/>
      </c>
    </row>
    <row r="1122" spans="1:38" x14ac:dyDescent="0.25">
      <c r="A1122" t="str">
        <f>IF(TRIM(INDEX(games!$A:$A,ROW()))="","",TRIM(INDEX(games!$A:$A,ROW())))</f>
        <v/>
      </c>
      <c r="B1122" t="str">
        <f>IF(OR($A1122="",INDEX(games!$B:$B,ROW())=""),"",INDEX(games!$B:$B,ROW()))</f>
        <v/>
      </c>
      <c r="C1122" t="str">
        <f>IF(OR($A1122="",INDEX(games!$C:$C,ROW())=""),"",INDEX(games!$C:$C,ROW()))</f>
        <v/>
      </c>
      <c r="D1122" t="str">
        <f t="shared" si="476"/>
        <v/>
      </c>
      <c r="E1122" t="str">
        <f t="shared" si="477"/>
        <v/>
      </c>
      <c r="F1122" t="str">
        <f t="shared" si="478"/>
        <v/>
      </c>
      <c r="G1122" t="e">
        <f t="shared" si="479"/>
        <v>#N/A</v>
      </c>
      <c r="H1122" t="e">
        <f t="shared" si="480"/>
        <v>#N/A</v>
      </c>
      <c r="I1122" t="e">
        <f t="shared" si="481"/>
        <v>#N/A</v>
      </c>
      <c r="J1122" t="e">
        <f t="shared" si="482"/>
        <v>#N/A</v>
      </c>
      <c r="K1122" t="e">
        <f t="shared" si="483"/>
        <v>#N/A</v>
      </c>
      <c r="L1122" t="e">
        <f t="shared" si="484"/>
        <v>#N/A</v>
      </c>
      <c r="M1122" t="e">
        <f t="shared" si="485"/>
        <v>#N/A</v>
      </c>
      <c r="N1122" t="e">
        <f t="shared" si="486"/>
        <v>#N/A</v>
      </c>
      <c r="O1122" t="str">
        <f t="shared" si="487"/>
        <v/>
      </c>
      <c r="P1122" t="str">
        <f>IF(OR($A1122="",INDEX(games!$H:$H,ROW())=""),"",INDEX(games!$H:$H,ROW()))</f>
        <v/>
      </c>
      <c r="Q1122" t="str">
        <f t="shared" si="488"/>
        <v/>
      </c>
      <c r="T1122">
        <f t="shared" si="489"/>
        <v>2021</v>
      </c>
      <c r="U1122">
        <f t="shared" si="490"/>
        <v>2023</v>
      </c>
      <c r="V1122">
        <f t="shared" si="491"/>
        <v>2</v>
      </c>
      <c r="W1122" t="str">
        <f>IF(TRIM(INDEX(connections!$A:$A,ROW()))="","",TRIM(INDEX(connections!$A:$A,ROW())))</f>
        <v>Loop Hero</v>
      </c>
      <c r="X1122" t="str">
        <f>IF($W1122="","",TRIM(INDEX(connections!$B:$B,ROW())))</f>
        <v>Rungore</v>
      </c>
      <c r="Y1122">
        <f t="shared" si="492"/>
        <v>448</v>
      </c>
      <c r="Z1122">
        <f t="shared" si="493"/>
        <v>692</v>
      </c>
      <c r="AA1122" t="str">
        <f t="shared" si="494"/>
        <v>Yes</v>
      </c>
      <c r="AB1122" t="str">
        <f t="shared" si="495"/>
        <v>Yes</v>
      </c>
      <c r="AC1122">
        <f t="shared" si="496"/>
        <v>1</v>
      </c>
      <c r="AD1122">
        <f t="shared" si="497"/>
        <v>1</v>
      </c>
      <c r="AE1122" t="str">
        <f t="shared" si="498"/>
        <v/>
      </c>
      <c r="AG1122" t="str">
        <f t="shared" si="499"/>
        <v/>
      </c>
      <c r="AH1122" t="str">
        <f t="shared" si="500"/>
        <v/>
      </c>
      <c r="AI1122" t="str">
        <f t="shared" si="501"/>
        <v/>
      </c>
      <c r="AJ1122" t="str">
        <f t="shared" si="502"/>
        <v/>
      </c>
      <c r="AK1122" t="str">
        <f t="shared" si="503"/>
        <v/>
      </c>
      <c r="AL1122" t="str">
        <f>IF($A1122="","",INDEX(games!$J:$J,ROW())&amp;"")</f>
        <v/>
      </c>
    </row>
    <row r="1123" spans="1:38" x14ac:dyDescent="0.25">
      <c r="A1123" t="str">
        <f>IF(TRIM(INDEX(games!$A:$A,ROW()))="","",TRIM(INDEX(games!$A:$A,ROW())))</f>
        <v/>
      </c>
      <c r="B1123" t="str">
        <f>IF(OR($A1123="",INDEX(games!$B:$B,ROW())=""),"",INDEX(games!$B:$B,ROW()))</f>
        <v/>
      </c>
      <c r="C1123" t="str">
        <f>IF(OR($A1123="",INDEX(games!$C:$C,ROW())=""),"",INDEX(games!$C:$C,ROW()))</f>
        <v/>
      </c>
      <c r="D1123" t="str">
        <f t="shared" si="476"/>
        <v/>
      </c>
      <c r="E1123" t="str">
        <f t="shared" si="477"/>
        <v/>
      </c>
      <c r="F1123" t="str">
        <f t="shared" si="478"/>
        <v/>
      </c>
      <c r="G1123" t="e">
        <f t="shared" si="479"/>
        <v>#N/A</v>
      </c>
      <c r="H1123" t="e">
        <f t="shared" si="480"/>
        <v>#N/A</v>
      </c>
      <c r="I1123" t="e">
        <f t="shared" si="481"/>
        <v>#N/A</v>
      </c>
      <c r="J1123" t="e">
        <f t="shared" si="482"/>
        <v>#N/A</v>
      </c>
      <c r="K1123" t="e">
        <f t="shared" si="483"/>
        <v>#N/A</v>
      </c>
      <c r="L1123" t="e">
        <f t="shared" si="484"/>
        <v>#N/A</v>
      </c>
      <c r="M1123" t="e">
        <f t="shared" si="485"/>
        <v>#N/A</v>
      </c>
      <c r="N1123" t="e">
        <f t="shared" si="486"/>
        <v>#N/A</v>
      </c>
      <c r="O1123" t="str">
        <f t="shared" si="487"/>
        <v/>
      </c>
      <c r="P1123" t="str">
        <f>IF(OR($A1123="",INDEX(games!$H:$H,ROW())=""),"",INDEX(games!$H:$H,ROW()))</f>
        <v/>
      </c>
      <c r="Q1123" t="str">
        <f t="shared" si="488"/>
        <v/>
      </c>
      <c r="T1123">
        <f t="shared" si="489"/>
        <v>2017</v>
      </c>
      <c r="U1123">
        <f t="shared" si="490"/>
        <v>2023</v>
      </c>
      <c r="V1123">
        <f t="shared" si="491"/>
        <v>6</v>
      </c>
      <c r="W1123" t="str">
        <f>IF(TRIM(INDEX(connections!$A:$A,ROW()))="","",TRIM(INDEX(connections!$A:$A,ROW())))</f>
        <v>Slay the Spire</v>
      </c>
      <c r="X1123" t="str">
        <f>IF($W1123="","",TRIM(INDEX(connections!$B:$B,ROW())))</f>
        <v>Rungore</v>
      </c>
      <c r="Y1123">
        <f t="shared" si="492"/>
        <v>735</v>
      </c>
      <c r="Z1123">
        <f t="shared" si="493"/>
        <v>692</v>
      </c>
      <c r="AA1123" t="str">
        <f t="shared" si="494"/>
        <v>Yes</v>
      </c>
      <c r="AB1123" t="str">
        <f t="shared" si="495"/>
        <v>Yes</v>
      </c>
      <c r="AC1123">
        <f t="shared" si="496"/>
        <v>1</v>
      </c>
      <c r="AD1123">
        <f t="shared" si="497"/>
        <v>0</v>
      </c>
      <c r="AE1123" t="str">
        <f t="shared" si="498"/>
        <v/>
      </c>
      <c r="AG1123" t="str">
        <f t="shared" si="499"/>
        <v/>
      </c>
      <c r="AH1123" t="str">
        <f t="shared" si="500"/>
        <v/>
      </c>
      <c r="AI1123" t="str">
        <f t="shared" si="501"/>
        <v/>
      </c>
      <c r="AJ1123" t="str">
        <f t="shared" si="502"/>
        <v/>
      </c>
      <c r="AK1123" t="str">
        <f t="shared" si="503"/>
        <v/>
      </c>
      <c r="AL1123" t="str">
        <f>IF($A1123="","",INDEX(games!$J:$J,ROW())&amp;"")</f>
        <v/>
      </c>
    </row>
    <row r="1124" spans="1:38" x14ac:dyDescent="0.25">
      <c r="A1124" t="str">
        <f>IF(TRIM(INDEX(games!$A:$A,ROW()))="","",TRIM(INDEX(games!$A:$A,ROW())))</f>
        <v/>
      </c>
      <c r="B1124" t="str">
        <f>IF(OR($A1124="",INDEX(games!$B:$B,ROW())=""),"",INDEX(games!$B:$B,ROW()))</f>
        <v/>
      </c>
      <c r="C1124" t="str">
        <f>IF(OR($A1124="",INDEX(games!$C:$C,ROW())=""),"",INDEX(games!$C:$C,ROW()))</f>
        <v/>
      </c>
      <c r="D1124" t="str">
        <f t="shared" si="476"/>
        <v/>
      </c>
      <c r="E1124" t="str">
        <f t="shared" si="477"/>
        <v/>
      </c>
      <c r="F1124" t="str">
        <f t="shared" si="478"/>
        <v/>
      </c>
      <c r="G1124" t="e">
        <f t="shared" si="479"/>
        <v>#N/A</v>
      </c>
      <c r="H1124" t="e">
        <f t="shared" si="480"/>
        <v>#N/A</v>
      </c>
      <c r="I1124" t="e">
        <f t="shared" si="481"/>
        <v>#N/A</v>
      </c>
      <c r="J1124" t="e">
        <f t="shared" si="482"/>
        <v>#N/A</v>
      </c>
      <c r="K1124" t="e">
        <f t="shared" si="483"/>
        <v>#N/A</v>
      </c>
      <c r="L1124" t="e">
        <f t="shared" si="484"/>
        <v>#N/A</v>
      </c>
      <c r="M1124" t="e">
        <f t="shared" si="485"/>
        <v>#N/A</v>
      </c>
      <c r="N1124" t="e">
        <f t="shared" si="486"/>
        <v>#N/A</v>
      </c>
      <c r="O1124" t="str">
        <f t="shared" si="487"/>
        <v/>
      </c>
      <c r="P1124" t="str">
        <f>IF(OR($A1124="",INDEX(games!$H:$H,ROW())=""),"",INDEX(games!$H:$H,ROW()))</f>
        <v/>
      </c>
      <c r="Q1124" t="str">
        <f t="shared" si="488"/>
        <v/>
      </c>
      <c r="T1124">
        <f t="shared" si="489"/>
        <v>2021</v>
      </c>
      <c r="U1124">
        <f t="shared" si="490"/>
        <v>2022</v>
      </c>
      <c r="V1124">
        <f t="shared" si="491"/>
        <v>1</v>
      </c>
      <c r="W1124" t="str">
        <f>IF(TRIM(INDEX(connections!$A:$A,ROW()))="","",TRIM(INDEX(connections!$A:$A,ROW())))</f>
        <v>Vampire Survivors</v>
      </c>
      <c r="X1124" t="str">
        <f>IF($W1124="","",TRIM(INDEX(connections!$B:$B,ROW())))</f>
        <v>Runic Survivor</v>
      </c>
      <c r="Y1124">
        <f t="shared" si="492"/>
        <v>898</v>
      </c>
      <c r="Z1124">
        <f t="shared" si="493"/>
        <v>693</v>
      </c>
      <c r="AA1124" t="str">
        <f t="shared" si="494"/>
        <v>Yes</v>
      </c>
      <c r="AB1124" t="str">
        <f t="shared" si="495"/>
        <v>Yes</v>
      </c>
      <c r="AC1124">
        <f t="shared" si="496"/>
        <v>1</v>
      </c>
      <c r="AD1124">
        <f t="shared" si="497"/>
        <v>0</v>
      </c>
      <c r="AE1124" t="str">
        <f t="shared" si="498"/>
        <v/>
      </c>
      <c r="AG1124" t="str">
        <f t="shared" si="499"/>
        <v/>
      </c>
      <c r="AH1124" t="str">
        <f t="shared" si="500"/>
        <v/>
      </c>
      <c r="AI1124" t="str">
        <f t="shared" si="501"/>
        <v/>
      </c>
      <c r="AJ1124" t="str">
        <f t="shared" si="502"/>
        <v/>
      </c>
      <c r="AK1124" t="str">
        <f t="shared" si="503"/>
        <v/>
      </c>
      <c r="AL1124" t="str">
        <f>IF($A1124="","",INDEX(games!$J:$J,ROW())&amp;"")</f>
        <v/>
      </c>
    </row>
    <row r="1125" spans="1:38" x14ac:dyDescent="0.25">
      <c r="A1125" t="str">
        <f>IF(TRIM(INDEX(games!$A:$A,ROW()))="","",TRIM(INDEX(games!$A:$A,ROW())))</f>
        <v/>
      </c>
      <c r="B1125" t="str">
        <f>IF(OR($A1125="",INDEX(games!$B:$B,ROW())=""),"",INDEX(games!$B:$B,ROW()))</f>
        <v/>
      </c>
      <c r="C1125" t="str">
        <f>IF(OR($A1125="",INDEX(games!$C:$C,ROW())=""),"",INDEX(games!$C:$C,ROW()))</f>
        <v/>
      </c>
      <c r="D1125" t="str">
        <f t="shared" si="476"/>
        <v/>
      </c>
      <c r="E1125" t="str">
        <f t="shared" si="477"/>
        <v/>
      </c>
      <c r="F1125" t="str">
        <f t="shared" si="478"/>
        <v/>
      </c>
      <c r="G1125" t="e">
        <f t="shared" si="479"/>
        <v>#N/A</v>
      </c>
      <c r="H1125" t="e">
        <f t="shared" si="480"/>
        <v>#N/A</v>
      </c>
      <c r="I1125" t="e">
        <f t="shared" si="481"/>
        <v>#N/A</v>
      </c>
      <c r="J1125" t="e">
        <f t="shared" si="482"/>
        <v>#N/A</v>
      </c>
      <c r="K1125" t="e">
        <f t="shared" si="483"/>
        <v>#N/A</v>
      </c>
      <c r="L1125" t="e">
        <f t="shared" si="484"/>
        <v>#N/A</v>
      </c>
      <c r="M1125" t="e">
        <f t="shared" si="485"/>
        <v>#N/A</v>
      </c>
      <c r="N1125" t="e">
        <f t="shared" si="486"/>
        <v>#N/A</v>
      </c>
      <c r="O1125" t="str">
        <f t="shared" si="487"/>
        <v/>
      </c>
      <c r="P1125" t="str">
        <f>IF(OR($A1125="",INDEX(games!$H:$H,ROW())=""),"",INDEX(games!$H:$H,ROW()))</f>
        <v/>
      </c>
      <c r="Q1125" t="str">
        <f t="shared" si="488"/>
        <v/>
      </c>
      <c r="T1125">
        <f t="shared" si="489"/>
        <v>2010</v>
      </c>
      <c r="U1125">
        <f t="shared" si="490"/>
        <v>2010</v>
      </c>
      <c r="V1125">
        <f t="shared" si="491"/>
        <v>0</v>
      </c>
      <c r="W1125" t="str">
        <f>IF(TRIM(INDEX(connections!$A:$A,ROW()))="","",TRIM(INDEX(connections!$A:$A,ROW())))</f>
        <v>Fushigi no Gensoukyou</v>
      </c>
      <c r="X1125" t="str">
        <f>IF($W1125="","",TRIM(INDEX(connections!$B:$B,ROW())))</f>
        <v>Sanae no Chou Tokkyuu: The Express Trial</v>
      </c>
      <c r="Y1125">
        <f t="shared" si="492"/>
        <v>315</v>
      </c>
      <c r="Z1125">
        <f t="shared" si="493"/>
        <v>695</v>
      </c>
      <c r="AA1125" t="str">
        <f t="shared" si="494"/>
        <v/>
      </c>
      <c r="AB1125" t="str">
        <f t="shared" si="495"/>
        <v/>
      </c>
      <c r="AC1125" t="str">
        <f t="shared" si="496"/>
        <v/>
      </c>
      <c r="AD1125">
        <f t="shared" si="497"/>
        <v>0</v>
      </c>
      <c r="AE1125" t="str">
        <f t="shared" si="498"/>
        <v/>
      </c>
      <c r="AG1125" t="str">
        <f t="shared" si="499"/>
        <v/>
      </c>
      <c r="AH1125" t="str">
        <f t="shared" si="500"/>
        <v/>
      </c>
      <c r="AI1125" t="str">
        <f t="shared" si="501"/>
        <v/>
      </c>
      <c r="AJ1125" t="str">
        <f t="shared" si="502"/>
        <v/>
      </c>
      <c r="AK1125" t="str">
        <f t="shared" si="503"/>
        <v/>
      </c>
      <c r="AL1125" t="str">
        <f>IF($A1125="","",INDEX(games!$J:$J,ROW())&amp;"")</f>
        <v/>
      </c>
    </row>
    <row r="1126" spans="1:38" x14ac:dyDescent="0.25">
      <c r="A1126" t="str">
        <f>IF(TRIM(INDEX(games!$A:$A,ROW()))="","",TRIM(INDEX(games!$A:$A,ROW())))</f>
        <v/>
      </c>
      <c r="B1126" t="str">
        <f>IF(OR($A1126="",INDEX(games!$B:$B,ROW())=""),"",INDEX(games!$B:$B,ROW()))</f>
        <v/>
      </c>
      <c r="C1126" t="str">
        <f>IF(OR($A1126="",INDEX(games!$C:$C,ROW())=""),"",INDEX(games!$C:$C,ROW()))</f>
        <v/>
      </c>
      <c r="D1126" t="str">
        <f t="shared" si="476"/>
        <v/>
      </c>
      <c r="E1126" t="str">
        <f t="shared" si="477"/>
        <v/>
      </c>
      <c r="F1126" t="str">
        <f t="shared" si="478"/>
        <v/>
      </c>
      <c r="G1126" t="e">
        <f t="shared" si="479"/>
        <v>#N/A</v>
      </c>
      <c r="H1126" t="e">
        <f t="shared" si="480"/>
        <v>#N/A</v>
      </c>
      <c r="I1126" t="e">
        <f t="shared" si="481"/>
        <v>#N/A</v>
      </c>
      <c r="J1126" t="e">
        <f t="shared" si="482"/>
        <v>#N/A</v>
      </c>
      <c r="K1126" t="e">
        <f t="shared" si="483"/>
        <v>#N/A</v>
      </c>
      <c r="L1126" t="e">
        <f t="shared" si="484"/>
        <v>#N/A</v>
      </c>
      <c r="M1126" t="e">
        <f t="shared" si="485"/>
        <v>#N/A</v>
      </c>
      <c r="N1126" t="e">
        <f t="shared" si="486"/>
        <v>#N/A</v>
      </c>
      <c r="O1126" t="str">
        <f t="shared" si="487"/>
        <v/>
      </c>
      <c r="P1126" t="str">
        <f>IF(OR($A1126="",INDEX(games!$H:$H,ROW())=""),"",INDEX(games!$H:$H,ROW()))</f>
        <v/>
      </c>
      <c r="Q1126" t="str">
        <f t="shared" si="488"/>
        <v/>
      </c>
      <c r="T1126">
        <f t="shared" si="489"/>
        <v>2016</v>
      </c>
      <c r="U1126">
        <f t="shared" si="490"/>
        <v>2024</v>
      </c>
      <c r="V1126">
        <f t="shared" si="491"/>
        <v>8</v>
      </c>
      <c r="W1126" t="str">
        <f>IF(TRIM(INDEX(connections!$A:$A,ROW()))="","",TRIM(INDEX(connections!$A:$A,ROW())))</f>
        <v>Curious Expedition</v>
      </c>
      <c r="X1126" t="str">
        <f>IF($W1126="","",TRIM(INDEX(connections!$B:$B,ROW())))</f>
        <v>Sandwalkers</v>
      </c>
      <c r="Y1126">
        <f t="shared" si="492"/>
        <v>174</v>
      </c>
      <c r="Z1126">
        <f t="shared" si="493"/>
        <v>696</v>
      </c>
      <c r="AA1126" t="str">
        <f t="shared" si="494"/>
        <v>Yes</v>
      </c>
      <c r="AB1126" t="str">
        <f t="shared" si="495"/>
        <v>Yes</v>
      </c>
      <c r="AC1126">
        <f t="shared" si="496"/>
        <v>1</v>
      </c>
      <c r="AD1126">
        <f t="shared" si="497"/>
        <v>1</v>
      </c>
      <c r="AE1126" t="str">
        <f t="shared" si="498"/>
        <v/>
      </c>
      <c r="AG1126" t="str">
        <f t="shared" si="499"/>
        <v/>
      </c>
      <c r="AH1126" t="str">
        <f t="shared" si="500"/>
        <v/>
      </c>
      <c r="AI1126" t="str">
        <f t="shared" si="501"/>
        <v/>
      </c>
      <c r="AJ1126" t="str">
        <f t="shared" si="502"/>
        <v/>
      </c>
      <c r="AK1126" t="str">
        <f t="shared" si="503"/>
        <v/>
      </c>
      <c r="AL1126" t="str">
        <f>IF($A1126="","",INDEX(games!$J:$J,ROW())&amp;"")</f>
        <v/>
      </c>
    </row>
    <row r="1127" spans="1:38" x14ac:dyDescent="0.25">
      <c r="A1127" t="str">
        <f>IF(TRIM(INDEX(games!$A:$A,ROW()))="","",TRIM(INDEX(games!$A:$A,ROW())))</f>
        <v/>
      </c>
      <c r="B1127" t="str">
        <f>IF(OR($A1127="",INDEX(games!$B:$B,ROW())=""),"",INDEX(games!$B:$B,ROW()))</f>
        <v/>
      </c>
      <c r="C1127" t="str">
        <f>IF(OR($A1127="",INDEX(games!$C:$C,ROW())=""),"",INDEX(games!$C:$C,ROW()))</f>
        <v/>
      </c>
      <c r="D1127" t="str">
        <f t="shared" si="476"/>
        <v/>
      </c>
      <c r="E1127" t="str">
        <f t="shared" si="477"/>
        <v/>
      </c>
      <c r="F1127" t="str">
        <f t="shared" si="478"/>
        <v/>
      </c>
      <c r="G1127" t="e">
        <f t="shared" si="479"/>
        <v>#N/A</v>
      </c>
      <c r="H1127" t="e">
        <f t="shared" si="480"/>
        <v>#N/A</v>
      </c>
      <c r="I1127" t="e">
        <f t="shared" si="481"/>
        <v>#N/A</v>
      </c>
      <c r="J1127" t="e">
        <f t="shared" si="482"/>
        <v>#N/A</v>
      </c>
      <c r="K1127" t="e">
        <f t="shared" si="483"/>
        <v>#N/A</v>
      </c>
      <c r="L1127" t="e">
        <f t="shared" si="484"/>
        <v>#N/A</v>
      </c>
      <c r="M1127" t="e">
        <f t="shared" si="485"/>
        <v>#N/A</v>
      </c>
      <c r="N1127" t="e">
        <f t="shared" si="486"/>
        <v>#N/A</v>
      </c>
      <c r="O1127" t="str">
        <f t="shared" si="487"/>
        <v/>
      </c>
      <c r="P1127" t="str">
        <f>IF(OR($A1127="",INDEX(games!$H:$H,ROW())=""),"",INDEX(games!$H:$H,ROW()))</f>
        <v/>
      </c>
      <c r="Q1127" t="str">
        <f t="shared" si="488"/>
        <v/>
      </c>
      <c r="T1127">
        <f t="shared" si="489"/>
        <v>2015</v>
      </c>
      <c r="U1127">
        <f t="shared" si="490"/>
        <v>2024</v>
      </c>
      <c r="V1127">
        <f t="shared" si="491"/>
        <v>9</v>
      </c>
      <c r="W1127" t="str">
        <f>IF(TRIM(INDEX(connections!$A:$A,ROW()))="","",TRIM(INDEX(connections!$A:$A,ROW())))</f>
        <v>Darkest Dungeon</v>
      </c>
      <c r="X1127" t="str">
        <f>IF($W1127="","",TRIM(INDEX(connections!$B:$B,ROW())))</f>
        <v>Sandwalkers</v>
      </c>
      <c r="Y1127">
        <f t="shared" si="492"/>
        <v>184</v>
      </c>
      <c r="Z1127">
        <f t="shared" si="493"/>
        <v>696</v>
      </c>
      <c r="AA1127" t="str">
        <f t="shared" si="494"/>
        <v>Yes</v>
      </c>
      <c r="AB1127" t="str">
        <f t="shared" si="495"/>
        <v>Yes</v>
      </c>
      <c r="AC1127">
        <f t="shared" si="496"/>
        <v>1</v>
      </c>
      <c r="AD1127">
        <f t="shared" si="497"/>
        <v>1</v>
      </c>
      <c r="AE1127" t="str">
        <f t="shared" si="498"/>
        <v/>
      </c>
      <c r="AG1127" t="str">
        <f t="shared" si="499"/>
        <v/>
      </c>
      <c r="AH1127" t="str">
        <f t="shared" si="500"/>
        <v/>
      </c>
      <c r="AI1127" t="str">
        <f t="shared" si="501"/>
        <v/>
      </c>
      <c r="AJ1127" t="str">
        <f t="shared" si="502"/>
        <v/>
      </c>
      <c r="AK1127" t="str">
        <f t="shared" si="503"/>
        <v/>
      </c>
      <c r="AL1127" t="str">
        <f>IF($A1127="","",INDEX(games!$J:$J,ROW())&amp;"")</f>
        <v/>
      </c>
    </row>
    <row r="1128" spans="1:38" x14ac:dyDescent="0.25">
      <c r="A1128" t="str">
        <f>IF(TRIM(INDEX(games!$A:$A,ROW()))="","",TRIM(INDEX(games!$A:$A,ROW())))</f>
        <v/>
      </c>
      <c r="B1128" t="str">
        <f>IF(OR($A1128="",INDEX(games!$B:$B,ROW())=""),"",INDEX(games!$B:$B,ROW()))</f>
        <v/>
      </c>
      <c r="C1128" t="str">
        <f>IF(OR($A1128="",INDEX(games!$C:$C,ROW())=""),"",INDEX(games!$C:$C,ROW()))</f>
        <v/>
      </c>
      <c r="D1128" t="str">
        <f t="shared" si="476"/>
        <v/>
      </c>
      <c r="E1128" t="str">
        <f t="shared" si="477"/>
        <v/>
      </c>
      <c r="F1128" t="str">
        <f t="shared" si="478"/>
        <v/>
      </c>
      <c r="G1128" t="e">
        <f t="shared" si="479"/>
        <v>#N/A</v>
      </c>
      <c r="H1128" t="e">
        <f t="shared" si="480"/>
        <v>#N/A</v>
      </c>
      <c r="I1128" t="e">
        <f t="shared" si="481"/>
        <v>#N/A</v>
      </c>
      <c r="J1128" t="e">
        <f t="shared" si="482"/>
        <v>#N/A</v>
      </c>
      <c r="K1128" t="e">
        <f t="shared" si="483"/>
        <v>#N/A</v>
      </c>
      <c r="L1128" t="e">
        <f t="shared" si="484"/>
        <v>#N/A</v>
      </c>
      <c r="M1128" t="e">
        <f t="shared" si="485"/>
        <v>#N/A</v>
      </c>
      <c r="N1128" t="e">
        <f t="shared" si="486"/>
        <v>#N/A</v>
      </c>
      <c r="O1128" t="str">
        <f t="shared" si="487"/>
        <v/>
      </c>
      <c r="P1128" t="str">
        <f>IF(OR($A1128="",INDEX(games!$H:$H,ROW())=""),"",INDEX(games!$H:$H,ROW()))</f>
        <v/>
      </c>
      <c r="Q1128" t="str">
        <f t="shared" si="488"/>
        <v/>
      </c>
      <c r="T1128">
        <f t="shared" si="489"/>
        <v>2018</v>
      </c>
      <c r="U1128">
        <f t="shared" si="490"/>
        <v>2024</v>
      </c>
      <c r="V1128">
        <f t="shared" si="491"/>
        <v>6</v>
      </c>
      <c r="W1128" t="str">
        <f>IF(TRIM(INDEX(connections!$A:$A,ROW()))="","",TRIM(INDEX(connections!$A:$A,ROW())))</f>
        <v>For the King</v>
      </c>
      <c r="X1128" t="str">
        <f>IF($W1128="","",TRIM(INDEX(connections!$B:$B,ROW())))</f>
        <v>Sandwalkers</v>
      </c>
      <c r="Y1128">
        <f t="shared" si="492"/>
        <v>303</v>
      </c>
      <c r="Z1128">
        <f t="shared" si="493"/>
        <v>696</v>
      </c>
      <c r="AA1128" t="str">
        <f t="shared" si="494"/>
        <v>Yes</v>
      </c>
      <c r="AB1128" t="str">
        <f t="shared" si="495"/>
        <v>Yes</v>
      </c>
      <c r="AC1128">
        <f t="shared" si="496"/>
        <v>1</v>
      </c>
      <c r="AD1128">
        <f t="shared" si="497"/>
        <v>1</v>
      </c>
      <c r="AE1128" t="str">
        <f t="shared" si="498"/>
        <v/>
      </c>
      <c r="AG1128" t="str">
        <f t="shared" si="499"/>
        <v/>
      </c>
      <c r="AH1128" t="str">
        <f t="shared" si="500"/>
        <v/>
      </c>
      <c r="AI1128" t="str">
        <f t="shared" si="501"/>
        <v/>
      </c>
      <c r="AJ1128" t="str">
        <f t="shared" si="502"/>
        <v/>
      </c>
      <c r="AK1128" t="str">
        <f t="shared" si="503"/>
        <v/>
      </c>
      <c r="AL1128" t="str">
        <f>IF($A1128="","",INDEX(games!$J:$J,ROW())&amp;"")</f>
        <v/>
      </c>
    </row>
    <row r="1129" spans="1:38" x14ac:dyDescent="0.25">
      <c r="A1129" t="str">
        <f>IF(TRIM(INDEX(games!$A:$A,ROW()))="","",TRIM(INDEX(games!$A:$A,ROW())))</f>
        <v/>
      </c>
      <c r="B1129" t="str">
        <f>IF(OR($A1129="",INDEX(games!$B:$B,ROW())=""),"",INDEX(games!$B:$B,ROW()))</f>
        <v/>
      </c>
      <c r="C1129" t="str">
        <f>IF(OR($A1129="",INDEX(games!$C:$C,ROW())=""),"",INDEX(games!$C:$C,ROW()))</f>
        <v/>
      </c>
      <c r="D1129" t="str">
        <f t="shared" si="476"/>
        <v/>
      </c>
      <c r="E1129" t="str">
        <f t="shared" si="477"/>
        <v/>
      </c>
      <c r="F1129" t="str">
        <f t="shared" si="478"/>
        <v/>
      </c>
      <c r="G1129" t="e">
        <f t="shared" si="479"/>
        <v>#N/A</v>
      </c>
      <c r="H1129" t="e">
        <f t="shared" si="480"/>
        <v>#N/A</v>
      </c>
      <c r="I1129" t="e">
        <f t="shared" si="481"/>
        <v>#N/A</v>
      </c>
      <c r="J1129" t="e">
        <f t="shared" si="482"/>
        <v>#N/A</v>
      </c>
      <c r="K1129" t="e">
        <f t="shared" si="483"/>
        <v>#N/A</v>
      </c>
      <c r="L1129" t="e">
        <f t="shared" si="484"/>
        <v>#N/A</v>
      </c>
      <c r="M1129" t="e">
        <f t="shared" si="485"/>
        <v>#N/A</v>
      </c>
      <c r="N1129" t="e">
        <f t="shared" si="486"/>
        <v>#N/A</v>
      </c>
      <c r="O1129" t="str">
        <f t="shared" si="487"/>
        <v/>
      </c>
      <c r="P1129" t="str">
        <f>IF(OR($A1129="",INDEX(games!$H:$H,ROW())=""),"",INDEX(games!$H:$H,ROW()))</f>
        <v/>
      </c>
      <c r="Q1129" t="str">
        <f t="shared" si="488"/>
        <v/>
      </c>
      <c r="T1129">
        <f t="shared" si="489"/>
        <v>2021</v>
      </c>
      <c r="U1129">
        <f t="shared" si="490"/>
        <v>2022</v>
      </c>
      <c r="V1129">
        <f t="shared" si="491"/>
        <v>1</v>
      </c>
      <c r="W1129" t="str">
        <f>IF(TRIM(INDEX(connections!$A:$A,ROW()))="","",TRIM(INDEX(connections!$A:$A,ROW())))</f>
        <v>Vampire Survivors</v>
      </c>
      <c r="X1129" t="str">
        <f>IF($W1129="","",TRIM(INDEX(connections!$B:$B,ROW())))</f>
        <v>Scarlet Tower</v>
      </c>
      <c r="Y1129">
        <f t="shared" si="492"/>
        <v>898</v>
      </c>
      <c r="Z1129">
        <f t="shared" si="493"/>
        <v>698</v>
      </c>
      <c r="AA1129" t="str">
        <f t="shared" si="494"/>
        <v>Yes</v>
      </c>
      <c r="AB1129" t="str">
        <f t="shared" si="495"/>
        <v>Yes</v>
      </c>
      <c r="AC1129">
        <f t="shared" si="496"/>
        <v>1</v>
      </c>
      <c r="AD1129">
        <f t="shared" si="497"/>
        <v>0</v>
      </c>
      <c r="AE1129" t="str">
        <f t="shared" si="498"/>
        <v/>
      </c>
      <c r="AG1129" t="str">
        <f t="shared" si="499"/>
        <v/>
      </c>
      <c r="AH1129" t="str">
        <f t="shared" si="500"/>
        <v/>
      </c>
      <c r="AI1129" t="str">
        <f t="shared" si="501"/>
        <v/>
      </c>
      <c r="AJ1129" t="str">
        <f t="shared" si="502"/>
        <v/>
      </c>
      <c r="AK1129" t="str">
        <f t="shared" si="503"/>
        <v/>
      </c>
      <c r="AL1129" t="str">
        <f>IF($A1129="","",INDEX(games!$J:$J,ROW())&amp;"")</f>
        <v/>
      </c>
    </row>
    <row r="1130" spans="1:38" x14ac:dyDescent="0.25">
      <c r="A1130" t="str">
        <f>IF(TRIM(INDEX(games!$A:$A,ROW()))="","",TRIM(INDEX(games!$A:$A,ROW())))</f>
        <v/>
      </c>
      <c r="B1130" t="str">
        <f>IF(OR($A1130="",INDEX(games!$B:$B,ROW())=""),"",INDEX(games!$B:$B,ROW()))</f>
        <v/>
      </c>
      <c r="C1130" t="str">
        <f>IF(OR($A1130="",INDEX(games!$C:$C,ROW())=""),"",INDEX(games!$C:$C,ROW()))</f>
        <v/>
      </c>
      <c r="D1130" t="str">
        <f t="shared" si="476"/>
        <v/>
      </c>
      <c r="E1130" t="str">
        <f t="shared" si="477"/>
        <v/>
      </c>
      <c r="F1130" t="str">
        <f t="shared" si="478"/>
        <v/>
      </c>
      <c r="G1130" t="e">
        <f t="shared" si="479"/>
        <v>#N/A</v>
      </c>
      <c r="H1130" t="e">
        <f t="shared" si="480"/>
        <v>#N/A</v>
      </c>
      <c r="I1130" t="e">
        <f t="shared" si="481"/>
        <v>#N/A</v>
      </c>
      <c r="J1130" t="e">
        <f t="shared" si="482"/>
        <v>#N/A</v>
      </c>
      <c r="K1130" t="e">
        <f t="shared" si="483"/>
        <v>#N/A</v>
      </c>
      <c r="L1130" t="e">
        <f t="shared" si="484"/>
        <v>#N/A</v>
      </c>
      <c r="M1130" t="e">
        <f t="shared" si="485"/>
        <v>#N/A</v>
      </c>
      <c r="N1130" t="e">
        <f t="shared" si="486"/>
        <v>#N/A</v>
      </c>
      <c r="O1130" t="str">
        <f t="shared" si="487"/>
        <v/>
      </c>
      <c r="P1130" t="str">
        <f>IF(OR($A1130="",INDEX(games!$H:$H,ROW())=""),"",INDEX(games!$H:$H,ROW()))</f>
        <v/>
      </c>
      <c r="Q1130" t="str">
        <f t="shared" si="488"/>
        <v/>
      </c>
      <c r="T1130">
        <f t="shared" si="489"/>
        <v>2023</v>
      </c>
      <c r="U1130">
        <f t="shared" si="490"/>
        <v>2023</v>
      </c>
      <c r="V1130">
        <f t="shared" si="491"/>
        <v>0</v>
      </c>
      <c r="W1130" t="str">
        <f>IF(TRIM(INDEX(connections!$A:$A,ROW()))="","",TRIM(INDEX(connections!$A:$A,ROW())))</f>
        <v>Balatro</v>
      </c>
      <c r="X1130" t="str">
        <f>IF($W1130="","",TRIM(INDEX(connections!$B:$B,ROW())))</f>
        <v>Schism</v>
      </c>
      <c r="Y1130">
        <f t="shared" si="492"/>
        <v>55</v>
      </c>
      <c r="Z1130">
        <f t="shared" si="493"/>
        <v>699</v>
      </c>
      <c r="AA1130" t="str">
        <f t="shared" si="494"/>
        <v>Yes</v>
      </c>
      <c r="AB1130" t="str">
        <f t="shared" si="495"/>
        <v/>
      </c>
      <c r="AC1130" t="str">
        <f t="shared" si="496"/>
        <v/>
      </c>
      <c r="AD1130">
        <f t="shared" si="497"/>
        <v>1</v>
      </c>
      <c r="AE1130" t="str">
        <f t="shared" si="498"/>
        <v/>
      </c>
      <c r="AG1130" t="str">
        <f t="shared" si="499"/>
        <v/>
      </c>
      <c r="AH1130" t="str">
        <f t="shared" si="500"/>
        <v/>
      </c>
      <c r="AI1130" t="str">
        <f t="shared" si="501"/>
        <v/>
      </c>
      <c r="AJ1130" t="str">
        <f t="shared" si="502"/>
        <v/>
      </c>
      <c r="AK1130" t="str">
        <f t="shared" si="503"/>
        <v/>
      </c>
      <c r="AL1130" t="str">
        <f>IF($A1130="","",INDEX(games!$J:$J,ROW())&amp;"")</f>
        <v/>
      </c>
    </row>
    <row r="1131" spans="1:38" x14ac:dyDescent="0.25">
      <c r="A1131" t="str">
        <f>IF(TRIM(INDEX(games!$A:$A,ROW()))="","",TRIM(INDEX(games!$A:$A,ROW())))</f>
        <v/>
      </c>
      <c r="B1131" t="str">
        <f>IF(OR($A1131="",INDEX(games!$B:$B,ROW())=""),"",INDEX(games!$B:$B,ROW()))</f>
        <v/>
      </c>
      <c r="C1131" t="str">
        <f>IF(OR($A1131="",INDEX(games!$C:$C,ROW())=""),"",INDEX(games!$C:$C,ROW()))</f>
        <v/>
      </c>
      <c r="D1131" t="str">
        <f t="shared" si="476"/>
        <v/>
      </c>
      <c r="E1131" t="str">
        <f t="shared" si="477"/>
        <v/>
      </c>
      <c r="F1131" t="str">
        <f t="shared" si="478"/>
        <v/>
      </c>
      <c r="G1131" t="e">
        <f t="shared" si="479"/>
        <v>#N/A</v>
      </c>
      <c r="H1131" t="e">
        <f t="shared" si="480"/>
        <v>#N/A</v>
      </c>
      <c r="I1131" t="e">
        <f t="shared" si="481"/>
        <v>#N/A</v>
      </c>
      <c r="J1131" t="e">
        <f t="shared" si="482"/>
        <v>#N/A</v>
      </c>
      <c r="K1131" t="e">
        <f t="shared" si="483"/>
        <v>#N/A</v>
      </c>
      <c r="L1131" t="e">
        <f t="shared" si="484"/>
        <v>#N/A</v>
      </c>
      <c r="M1131" t="e">
        <f t="shared" si="485"/>
        <v>#N/A</v>
      </c>
      <c r="N1131" t="e">
        <f t="shared" si="486"/>
        <v>#N/A</v>
      </c>
      <c r="O1131" t="str">
        <f t="shared" si="487"/>
        <v/>
      </c>
      <c r="P1131" t="str">
        <f>IF(OR($A1131="",INDEX(games!$H:$H,ROW())=""),"",INDEX(games!$H:$H,ROW()))</f>
        <v/>
      </c>
      <c r="Q1131" t="str">
        <f t="shared" si="488"/>
        <v/>
      </c>
      <c r="T1131">
        <f t="shared" si="489"/>
        <v>2011</v>
      </c>
      <c r="U1131">
        <f t="shared" si="490"/>
        <v>2023</v>
      </c>
      <c r="V1131">
        <f t="shared" si="491"/>
        <v>12</v>
      </c>
      <c r="W1131" t="str">
        <f>IF(TRIM(INDEX(connections!$A:$A,ROW()))="","",TRIM(INDEX(connections!$A:$A,ROW())))</f>
        <v>The Binding of Isaac</v>
      </c>
      <c r="X1131" t="str">
        <f>IF($W1131="","",TRIM(INDEX(connections!$B:$B,ROW())))</f>
        <v>Schism</v>
      </c>
      <c r="Y1131">
        <f t="shared" si="492"/>
        <v>824</v>
      </c>
      <c r="Z1131">
        <f t="shared" si="493"/>
        <v>699</v>
      </c>
      <c r="AA1131" t="str">
        <f t="shared" si="494"/>
        <v>Yes</v>
      </c>
      <c r="AB1131" t="str">
        <f t="shared" si="495"/>
        <v/>
      </c>
      <c r="AC1131" t="str">
        <f t="shared" si="496"/>
        <v/>
      </c>
      <c r="AD1131">
        <f t="shared" si="497"/>
        <v>0</v>
      </c>
      <c r="AE1131" t="str">
        <f t="shared" si="498"/>
        <v/>
      </c>
      <c r="AG1131" t="str">
        <f t="shared" si="499"/>
        <v/>
      </c>
      <c r="AH1131" t="str">
        <f t="shared" si="500"/>
        <v/>
      </c>
      <c r="AI1131" t="str">
        <f t="shared" si="501"/>
        <v/>
      </c>
      <c r="AJ1131" t="str">
        <f t="shared" si="502"/>
        <v/>
      </c>
      <c r="AK1131" t="str">
        <f t="shared" si="503"/>
        <v/>
      </c>
      <c r="AL1131" t="str">
        <f>IF($A1131="","",INDEX(games!$J:$J,ROW())&amp;"")</f>
        <v/>
      </c>
    </row>
    <row r="1132" spans="1:38" x14ac:dyDescent="0.25">
      <c r="A1132" t="str">
        <f>IF(TRIM(INDEX(games!$A:$A,ROW()))="","",TRIM(INDEX(games!$A:$A,ROW())))</f>
        <v/>
      </c>
      <c r="B1132" t="str">
        <f>IF(OR($A1132="",INDEX(games!$B:$B,ROW())=""),"",INDEX(games!$B:$B,ROW()))</f>
        <v/>
      </c>
      <c r="C1132" t="str">
        <f>IF(OR($A1132="",INDEX(games!$C:$C,ROW())=""),"",INDEX(games!$C:$C,ROW()))</f>
        <v/>
      </c>
      <c r="D1132" t="str">
        <f t="shared" si="476"/>
        <v/>
      </c>
      <c r="E1132" t="str">
        <f t="shared" si="477"/>
        <v/>
      </c>
      <c r="F1132" t="str">
        <f t="shared" si="478"/>
        <v/>
      </c>
      <c r="G1132" t="e">
        <f t="shared" si="479"/>
        <v>#N/A</v>
      </c>
      <c r="H1132" t="e">
        <f t="shared" si="480"/>
        <v>#N/A</v>
      </c>
      <c r="I1132" t="e">
        <f t="shared" si="481"/>
        <v>#N/A</v>
      </c>
      <c r="J1132" t="e">
        <f t="shared" si="482"/>
        <v>#N/A</v>
      </c>
      <c r="K1132" t="e">
        <f t="shared" si="483"/>
        <v>#N/A</v>
      </c>
      <c r="L1132" t="e">
        <f t="shared" si="484"/>
        <v>#N/A</v>
      </c>
      <c r="M1132" t="e">
        <f t="shared" si="485"/>
        <v>#N/A</v>
      </c>
      <c r="N1132" t="e">
        <f t="shared" si="486"/>
        <v>#N/A</v>
      </c>
      <c r="O1132" t="str">
        <f t="shared" si="487"/>
        <v/>
      </c>
      <c r="P1132" t="str">
        <f>IF(OR($A1132="",INDEX(games!$H:$H,ROW())=""),"",INDEX(games!$H:$H,ROW()))</f>
        <v/>
      </c>
      <c r="Q1132" t="str">
        <f t="shared" si="488"/>
        <v/>
      </c>
      <c r="T1132">
        <f t="shared" si="489"/>
        <v>2019</v>
      </c>
      <c r="U1132">
        <f t="shared" si="490"/>
        <v>2020</v>
      </c>
      <c r="V1132">
        <f t="shared" si="491"/>
        <v>1</v>
      </c>
      <c r="W1132" t="str">
        <f>IF(TRIM(INDEX(connections!$A:$A,ROW()))="","",TRIM(INDEX(connections!$A:$A,ROW())))</f>
        <v>Bleak Sword</v>
      </c>
      <c r="X1132" t="str">
        <f>IF($W1132="","",TRIM(INDEX(connections!$B:$B,ROW())))</f>
        <v>Scourgebringer</v>
      </c>
      <c r="Y1132">
        <f t="shared" si="492"/>
        <v>80</v>
      </c>
      <c r="Z1132">
        <f t="shared" si="493"/>
        <v>700</v>
      </c>
      <c r="AA1132" t="str">
        <f t="shared" si="494"/>
        <v>Yes</v>
      </c>
      <c r="AB1132" t="str">
        <f t="shared" si="495"/>
        <v>Yes</v>
      </c>
      <c r="AC1132">
        <f t="shared" si="496"/>
        <v>1</v>
      </c>
      <c r="AD1132">
        <f t="shared" si="497"/>
        <v>0</v>
      </c>
      <c r="AE1132" t="str">
        <f t="shared" si="498"/>
        <v/>
      </c>
      <c r="AG1132" t="str">
        <f t="shared" si="499"/>
        <v/>
      </c>
      <c r="AH1132" t="str">
        <f t="shared" si="500"/>
        <v/>
      </c>
      <c r="AI1132" t="str">
        <f t="shared" si="501"/>
        <v/>
      </c>
      <c r="AJ1132" t="str">
        <f t="shared" si="502"/>
        <v/>
      </c>
      <c r="AK1132" t="str">
        <f t="shared" si="503"/>
        <v/>
      </c>
      <c r="AL1132" t="str">
        <f>IF($A1132="","",INDEX(games!$J:$J,ROW())&amp;"")</f>
        <v/>
      </c>
    </row>
    <row r="1133" spans="1:38" x14ac:dyDescent="0.25">
      <c r="A1133" t="str">
        <f>IF(TRIM(INDEX(games!$A:$A,ROW()))="","",TRIM(INDEX(games!$A:$A,ROW())))</f>
        <v/>
      </c>
      <c r="B1133" t="str">
        <f>IF(OR($A1133="",INDEX(games!$B:$B,ROW())=""),"",INDEX(games!$B:$B,ROW()))</f>
        <v/>
      </c>
      <c r="C1133" t="str">
        <f>IF(OR($A1133="",INDEX(games!$C:$C,ROW())=""),"",INDEX(games!$C:$C,ROW()))</f>
        <v/>
      </c>
      <c r="D1133" t="str">
        <f t="shared" si="476"/>
        <v/>
      </c>
      <c r="E1133" t="str">
        <f t="shared" si="477"/>
        <v/>
      </c>
      <c r="F1133" t="str">
        <f t="shared" si="478"/>
        <v/>
      </c>
      <c r="G1133" t="e">
        <f t="shared" si="479"/>
        <v>#N/A</v>
      </c>
      <c r="H1133" t="e">
        <f t="shared" si="480"/>
        <v>#N/A</v>
      </c>
      <c r="I1133" t="e">
        <f t="shared" si="481"/>
        <v>#N/A</v>
      </c>
      <c r="J1133" t="e">
        <f t="shared" si="482"/>
        <v>#N/A</v>
      </c>
      <c r="K1133" t="e">
        <f t="shared" si="483"/>
        <v>#N/A</v>
      </c>
      <c r="L1133" t="e">
        <f t="shared" si="484"/>
        <v>#N/A</v>
      </c>
      <c r="M1133" t="e">
        <f t="shared" si="485"/>
        <v>#N/A</v>
      </c>
      <c r="N1133" t="e">
        <f t="shared" si="486"/>
        <v>#N/A</v>
      </c>
      <c r="O1133" t="str">
        <f t="shared" si="487"/>
        <v/>
      </c>
      <c r="P1133" t="str">
        <f>IF(OR($A1133="",INDEX(games!$H:$H,ROW())=""),"",INDEX(games!$H:$H,ROW()))</f>
        <v/>
      </c>
      <c r="Q1133" t="str">
        <f t="shared" si="488"/>
        <v/>
      </c>
      <c r="T1133">
        <f t="shared" si="489"/>
        <v>2018</v>
      </c>
      <c r="U1133">
        <f t="shared" si="490"/>
        <v>2020</v>
      </c>
      <c r="V1133">
        <f t="shared" si="491"/>
        <v>2</v>
      </c>
      <c r="W1133" t="str">
        <f>IF(TRIM(INDEX(connections!$A:$A,ROW()))="","",TRIM(INDEX(connections!$A:$A,ROW())))</f>
        <v>Dead Cells</v>
      </c>
      <c r="X1133" t="str">
        <f>IF($W1133="","",TRIM(INDEX(connections!$B:$B,ROW())))</f>
        <v>Scourgebringer</v>
      </c>
      <c r="Y1133">
        <f t="shared" si="492"/>
        <v>187</v>
      </c>
      <c r="Z1133">
        <f t="shared" si="493"/>
        <v>700</v>
      </c>
      <c r="AA1133" t="str">
        <f t="shared" si="494"/>
        <v>Yes</v>
      </c>
      <c r="AB1133" t="str">
        <f t="shared" si="495"/>
        <v>Yes</v>
      </c>
      <c r="AC1133">
        <f t="shared" si="496"/>
        <v>1</v>
      </c>
      <c r="AD1133">
        <f t="shared" si="497"/>
        <v>0</v>
      </c>
      <c r="AE1133" t="str">
        <f t="shared" si="498"/>
        <v/>
      </c>
      <c r="AG1133" t="str">
        <f t="shared" si="499"/>
        <v/>
      </c>
      <c r="AH1133" t="str">
        <f t="shared" si="500"/>
        <v/>
      </c>
      <c r="AI1133" t="str">
        <f t="shared" si="501"/>
        <v/>
      </c>
      <c r="AJ1133" t="str">
        <f t="shared" si="502"/>
        <v/>
      </c>
      <c r="AK1133" t="str">
        <f t="shared" si="503"/>
        <v/>
      </c>
      <c r="AL1133" t="str">
        <f>IF($A1133="","",INDEX(games!$J:$J,ROW())&amp;"")</f>
        <v/>
      </c>
    </row>
    <row r="1134" spans="1:38" x14ac:dyDescent="0.25">
      <c r="A1134" t="str">
        <f>IF(TRIM(INDEX(games!$A:$A,ROW()))="","",TRIM(INDEX(games!$A:$A,ROW())))</f>
        <v/>
      </c>
      <c r="B1134" t="str">
        <f>IF(OR($A1134="",INDEX(games!$B:$B,ROW())=""),"",INDEX(games!$B:$B,ROW()))</f>
        <v/>
      </c>
      <c r="C1134" t="str">
        <f>IF(OR($A1134="",INDEX(games!$C:$C,ROW())=""),"",INDEX(games!$C:$C,ROW()))</f>
        <v/>
      </c>
      <c r="D1134" t="str">
        <f t="shared" si="476"/>
        <v/>
      </c>
      <c r="E1134" t="str">
        <f t="shared" si="477"/>
        <v/>
      </c>
      <c r="F1134" t="str">
        <f t="shared" si="478"/>
        <v/>
      </c>
      <c r="G1134" t="e">
        <f t="shared" si="479"/>
        <v>#N/A</v>
      </c>
      <c r="H1134" t="e">
        <f t="shared" si="480"/>
        <v>#N/A</v>
      </c>
      <c r="I1134" t="e">
        <f t="shared" si="481"/>
        <v>#N/A</v>
      </c>
      <c r="J1134" t="e">
        <f t="shared" si="482"/>
        <v>#N/A</v>
      </c>
      <c r="K1134" t="e">
        <f t="shared" si="483"/>
        <v>#N/A</v>
      </c>
      <c r="L1134" t="e">
        <f t="shared" si="484"/>
        <v>#N/A</v>
      </c>
      <c r="M1134" t="e">
        <f t="shared" si="485"/>
        <v>#N/A</v>
      </c>
      <c r="N1134" t="e">
        <f t="shared" si="486"/>
        <v>#N/A</v>
      </c>
      <c r="O1134" t="str">
        <f t="shared" si="487"/>
        <v/>
      </c>
      <c r="P1134" t="str">
        <f>IF(OR($A1134="",INDEX(games!$H:$H,ROW())=""),"",INDEX(games!$H:$H,ROW()))</f>
        <v/>
      </c>
      <c r="Q1134" t="str">
        <f t="shared" si="488"/>
        <v/>
      </c>
      <c r="T1134">
        <f t="shared" si="489"/>
        <v>2015</v>
      </c>
      <c r="U1134">
        <f t="shared" si="490"/>
        <v>2020</v>
      </c>
      <c r="V1134">
        <f t="shared" si="491"/>
        <v>5</v>
      </c>
      <c r="W1134" t="str">
        <f>IF(TRIM(INDEX(connections!$A:$A,ROW()))="","",TRIM(INDEX(connections!$A:$A,ROW())))</f>
        <v>Downwell</v>
      </c>
      <c r="X1134" t="str">
        <f>IF($W1134="","",TRIM(INDEX(connections!$B:$B,ROW())))</f>
        <v>Scourgebringer</v>
      </c>
      <c r="Y1134">
        <f t="shared" si="492"/>
        <v>244</v>
      </c>
      <c r="Z1134">
        <f t="shared" si="493"/>
        <v>700</v>
      </c>
      <c r="AA1134" t="str">
        <f t="shared" si="494"/>
        <v>Yes</v>
      </c>
      <c r="AB1134" t="str">
        <f t="shared" si="495"/>
        <v>Yes</v>
      </c>
      <c r="AC1134">
        <f t="shared" si="496"/>
        <v>1</v>
      </c>
      <c r="AD1134">
        <f t="shared" si="497"/>
        <v>0</v>
      </c>
      <c r="AE1134" t="str">
        <f t="shared" si="498"/>
        <v/>
      </c>
      <c r="AG1134" t="str">
        <f t="shared" si="499"/>
        <v/>
      </c>
      <c r="AH1134" t="str">
        <f t="shared" si="500"/>
        <v/>
      </c>
      <c r="AI1134" t="str">
        <f t="shared" si="501"/>
        <v/>
      </c>
      <c r="AJ1134" t="str">
        <f t="shared" si="502"/>
        <v/>
      </c>
      <c r="AK1134" t="str">
        <f t="shared" si="503"/>
        <v/>
      </c>
      <c r="AL1134" t="str">
        <f>IF($A1134="","",INDEX(games!$J:$J,ROW())&amp;"")</f>
        <v/>
      </c>
    </row>
    <row r="1135" spans="1:38" x14ac:dyDescent="0.25">
      <c r="A1135" t="str">
        <f>IF(TRIM(INDEX(games!$A:$A,ROW()))="","",TRIM(INDEX(games!$A:$A,ROW())))</f>
        <v/>
      </c>
      <c r="B1135" t="str">
        <f>IF(OR($A1135="",INDEX(games!$B:$B,ROW())=""),"",INDEX(games!$B:$B,ROW()))</f>
        <v/>
      </c>
      <c r="C1135" t="str">
        <f>IF(OR($A1135="",INDEX(games!$C:$C,ROW())=""),"",INDEX(games!$C:$C,ROW()))</f>
        <v/>
      </c>
      <c r="D1135" t="str">
        <f t="shared" si="476"/>
        <v/>
      </c>
      <c r="E1135" t="str">
        <f t="shared" si="477"/>
        <v/>
      </c>
      <c r="F1135" t="str">
        <f t="shared" si="478"/>
        <v/>
      </c>
      <c r="G1135" t="e">
        <f t="shared" si="479"/>
        <v>#N/A</v>
      </c>
      <c r="H1135" t="e">
        <f t="shared" si="480"/>
        <v>#N/A</v>
      </c>
      <c r="I1135" t="e">
        <f t="shared" si="481"/>
        <v>#N/A</v>
      </c>
      <c r="J1135" t="e">
        <f t="shared" si="482"/>
        <v>#N/A</v>
      </c>
      <c r="K1135" t="e">
        <f t="shared" si="483"/>
        <v>#N/A</v>
      </c>
      <c r="L1135" t="e">
        <f t="shared" si="484"/>
        <v>#N/A</v>
      </c>
      <c r="M1135" t="e">
        <f t="shared" si="485"/>
        <v>#N/A</v>
      </c>
      <c r="N1135" t="e">
        <f t="shared" si="486"/>
        <v>#N/A</v>
      </c>
      <c r="O1135" t="str">
        <f t="shared" si="487"/>
        <v/>
      </c>
      <c r="P1135" t="str">
        <f>IF(OR($A1135="",INDEX(games!$H:$H,ROW())=""),"",INDEX(games!$H:$H,ROW()))</f>
        <v/>
      </c>
      <c r="Q1135" t="str">
        <f t="shared" si="488"/>
        <v/>
      </c>
      <c r="T1135">
        <f t="shared" si="489"/>
        <v>2017</v>
      </c>
      <c r="U1135">
        <f t="shared" si="490"/>
        <v>2020</v>
      </c>
      <c r="V1135">
        <f t="shared" si="491"/>
        <v>3</v>
      </c>
      <c r="W1135" t="str">
        <f>IF(TRIM(INDEX(connections!$A:$A,ROW()))="","",TRIM(INDEX(connections!$A:$A,ROW())))</f>
        <v>Riptale</v>
      </c>
      <c r="X1135" t="str">
        <f>IF($W1135="","",TRIM(INDEX(connections!$B:$B,ROW())))</f>
        <v>Scourgebringer</v>
      </c>
      <c r="Y1135">
        <f t="shared" si="492"/>
        <v>652</v>
      </c>
      <c r="Z1135">
        <f t="shared" si="493"/>
        <v>700</v>
      </c>
      <c r="AA1135" t="str">
        <f t="shared" si="494"/>
        <v/>
      </c>
      <c r="AB1135" t="str">
        <f t="shared" si="495"/>
        <v>Yes</v>
      </c>
      <c r="AC1135" t="str">
        <f t="shared" si="496"/>
        <v/>
      </c>
      <c r="AD1135">
        <f t="shared" si="497"/>
        <v>0</v>
      </c>
      <c r="AE1135" t="str">
        <f t="shared" si="498"/>
        <v/>
      </c>
      <c r="AG1135" t="str">
        <f t="shared" si="499"/>
        <v/>
      </c>
      <c r="AH1135" t="str">
        <f t="shared" si="500"/>
        <v/>
      </c>
      <c r="AI1135" t="str">
        <f t="shared" si="501"/>
        <v/>
      </c>
      <c r="AJ1135" t="str">
        <f t="shared" si="502"/>
        <v/>
      </c>
      <c r="AK1135" t="str">
        <f t="shared" si="503"/>
        <v/>
      </c>
      <c r="AL1135" t="str">
        <f>IF($A1135="","",INDEX(games!$J:$J,ROW())&amp;"")</f>
        <v/>
      </c>
    </row>
    <row r="1136" spans="1:38" x14ac:dyDescent="0.25">
      <c r="A1136" t="str">
        <f>IF(TRIM(INDEX(games!$A:$A,ROW()))="","",TRIM(INDEX(games!$A:$A,ROW())))</f>
        <v/>
      </c>
      <c r="B1136" t="str">
        <f>IF(OR($A1136="",INDEX(games!$B:$B,ROW())=""),"",INDEX(games!$B:$B,ROW()))</f>
        <v/>
      </c>
      <c r="C1136" t="str">
        <f>IF(OR($A1136="",INDEX(games!$C:$C,ROW())=""),"",INDEX(games!$C:$C,ROW()))</f>
        <v/>
      </c>
      <c r="D1136" t="str">
        <f t="shared" si="476"/>
        <v/>
      </c>
      <c r="E1136" t="str">
        <f t="shared" si="477"/>
        <v/>
      </c>
      <c r="F1136" t="str">
        <f t="shared" si="478"/>
        <v/>
      </c>
      <c r="G1136" t="e">
        <f t="shared" si="479"/>
        <v>#N/A</v>
      </c>
      <c r="H1136" t="e">
        <f t="shared" si="480"/>
        <v>#N/A</v>
      </c>
      <c r="I1136" t="e">
        <f t="shared" si="481"/>
        <v>#N/A</v>
      </c>
      <c r="J1136" t="e">
        <f t="shared" si="482"/>
        <v>#N/A</v>
      </c>
      <c r="K1136" t="e">
        <f t="shared" si="483"/>
        <v>#N/A</v>
      </c>
      <c r="L1136" t="e">
        <f t="shared" si="484"/>
        <v>#N/A</v>
      </c>
      <c r="M1136" t="e">
        <f t="shared" si="485"/>
        <v>#N/A</v>
      </c>
      <c r="N1136" t="e">
        <f t="shared" si="486"/>
        <v>#N/A</v>
      </c>
      <c r="O1136" t="str">
        <f t="shared" si="487"/>
        <v/>
      </c>
      <c r="P1136" t="str">
        <f>IF(OR($A1136="",INDEX(games!$H:$H,ROW())=""),"",INDEX(games!$H:$H,ROW()))</f>
        <v/>
      </c>
      <c r="Q1136" t="str">
        <f t="shared" si="488"/>
        <v/>
      </c>
      <c r="T1136">
        <f t="shared" si="489"/>
        <v>2017</v>
      </c>
      <c r="U1136">
        <f t="shared" si="490"/>
        <v>2020</v>
      </c>
      <c r="V1136">
        <f t="shared" si="491"/>
        <v>3</v>
      </c>
      <c r="W1136" t="str">
        <f>IF(TRIM(INDEX(connections!$A:$A,ROW()))="","",TRIM(INDEX(connections!$A:$A,ROW())))</f>
        <v>Star of Providence</v>
      </c>
      <c r="X1136" t="str">
        <f>IF($W1136="","",TRIM(INDEX(connections!$B:$B,ROW())))</f>
        <v>Scourgebringer</v>
      </c>
      <c r="Y1136">
        <f t="shared" si="492"/>
        <v>772</v>
      </c>
      <c r="Z1136">
        <f t="shared" si="493"/>
        <v>700</v>
      </c>
      <c r="AA1136" t="str">
        <f t="shared" si="494"/>
        <v>Yes</v>
      </c>
      <c r="AB1136" t="str">
        <f t="shared" si="495"/>
        <v>Yes</v>
      </c>
      <c r="AC1136">
        <f t="shared" si="496"/>
        <v>1</v>
      </c>
      <c r="AD1136">
        <f t="shared" si="497"/>
        <v>0</v>
      </c>
      <c r="AE1136" t="str">
        <f t="shared" si="498"/>
        <v/>
      </c>
      <c r="AG1136" t="str">
        <f t="shared" si="499"/>
        <v/>
      </c>
      <c r="AH1136" t="str">
        <f t="shared" si="500"/>
        <v/>
      </c>
      <c r="AI1136" t="str">
        <f t="shared" si="501"/>
        <v/>
      </c>
      <c r="AJ1136" t="str">
        <f t="shared" si="502"/>
        <v/>
      </c>
      <c r="AK1136" t="str">
        <f t="shared" si="503"/>
        <v/>
      </c>
      <c r="AL1136" t="str">
        <f>IF($A1136="","",INDEX(games!$J:$J,ROW())&amp;"")</f>
        <v/>
      </c>
    </row>
    <row r="1137" spans="1:38" x14ac:dyDescent="0.25">
      <c r="A1137" t="str">
        <f>IF(TRIM(INDEX(games!$A:$A,ROW()))="","",TRIM(INDEX(games!$A:$A,ROW())))</f>
        <v/>
      </c>
      <c r="B1137" t="str">
        <f>IF(OR($A1137="",INDEX(games!$B:$B,ROW())=""),"",INDEX(games!$B:$B,ROW()))</f>
        <v/>
      </c>
      <c r="C1137" t="str">
        <f>IF(OR($A1137="",INDEX(games!$C:$C,ROW())=""),"",INDEX(games!$C:$C,ROW()))</f>
        <v/>
      </c>
      <c r="D1137" t="str">
        <f t="shared" si="476"/>
        <v/>
      </c>
      <c r="E1137" t="str">
        <f t="shared" si="477"/>
        <v/>
      </c>
      <c r="F1137" t="str">
        <f t="shared" si="478"/>
        <v/>
      </c>
      <c r="G1137" t="e">
        <f t="shared" si="479"/>
        <v>#N/A</v>
      </c>
      <c r="H1137" t="e">
        <f t="shared" si="480"/>
        <v>#N/A</v>
      </c>
      <c r="I1137" t="e">
        <f t="shared" si="481"/>
        <v>#N/A</v>
      </c>
      <c r="J1137" t="e">
        <f t="shared" si="482"/>
        <v>#N/A</v>
      </c>
      <c r="K1137" t="e">
        <f t="shared" si="483"/>
        <v>#N/A</v>
      </c>
      <c r="L1137" t="e">
        <f t="shared" si="484"/>
        <v>#N/A</v>
      </c>
      <c r="M1137" t="e">
        <f t="shared" si="485"/>
        <v>#N/A</v>
      </c>
      <c r="N1137" t="e">
        <f t="shared" si="486"/>
        <v>#N/A</v>
      </c>
      <c r="O1137" t="str">
        <f t="shared" si="487"/>
        <v/>
      </c>
      <c r="P1137" t="str">
        <f>IF(OR($A1137="",INDEX(games!$H:$H,ROW())=""),"",INDEX(games!$H:$H,ROW()))</f>
        <v/>
      </c>
      <c r="Q1137" t="str">
        <f t="shared" si="488"/>
        <v/>
      </c>
      <c r="T1137">
        <f t="shared" si="489"/>
        <v>2021</v>
      </c>
      <c r="U1137">
        <f t="shared" si="490"/>
        <v>2023</v>
      </c>
      <c r="V1137">
        <f t="shared" si="491"/>
        <v>2</v>
      </c>
      <c r="W1137" t="str">
        <f>IF(TRIM(INDEX(connections!$A:$A,ROW()))="","",TRIM(INDEX(connections!$A:$A,ROW())))</f>
        <v>Vampire Survivors</v>
      </c>
      <c r="X1137" t="str">
        <f>IF($W1137="","",TRIM(INDEX(connections!$B:$B,ROW())))</f>
        <v>Sea of Survivors</v>
      </c>
      <c r="Y1137">
        <f t="shared" si="492"/>
        <v>898</v>
      </c>
      <c r="Z1137">
        <f t="shared" si="493"/>
        <v>701</v>
      </c>
      <c r="AA1137" t="str">
        <f t="shared" si="494"/>
        <v>Yes</v>
      </c>
      <c r="AB1137" t="str">
        <f t="shared" si="495"/>
        <v/>
      </c>
      <c r="AC1137" t="str">
        <f t="shared" si="496"/>
        <v/>
      </c>
      <c r="AD1137">
        <f t="shared" si="497"/>
        <v>0</v>
      </c>
      <c r="AE1137" t="str">
        <f t="shared" si="498"/>
        <v/>
      </c>
      <c r="AG1137" t="str">
        <f t="shared" si="499"/>
        <v/>
      </c>
      <c r="AH1137" t="str">
        <f t="shared" si="500"/>
        <v/>
      </c>
      <c r="AI1137" t="str">
        <f t="shared" si="501"/>
        <v/>
      </c>
      <c r="AJ1137" t="str">
        <f t="shared" si="502"/>
        <v/>
      </c>
      <c r="AK1137" t="str">
        <f t="shared" si="503"/>
        <v/>
      </c>
      <c r="AL1137" t="str">
        <f>IF($A1137="","",INDEX(games!$J:$J,ROW())&amp;"")</f>
        <v/>
      </c>
    </row>
    <row r="1138" spans="1:38" x14ac:dyDescent="0.25">
      <c r="A1138" t="str">
        <f>IF(TRIM(INDEX(games!$A:$A,ROW()))="","",TRIM(INDEX(games!$A:$A,ROW())))</f>
        <v/>
      </c>
      <c r="B1138" t="str">
        <f>IF(OR($A1138="",INDEX(games!$B:$B,ROW())=""),"",INDEX(games!$B:$B,ROW()))</f>
        <v/>
      </c>
      <c r="C1138" t="str">
        <f>IF(OR($A1138="",INDEX(games!$C:$C,ROW())=""),"",INDEX(games!$C:$C,ROW()))</f>
        <v/>
      </c>
      <c r="D1138" t="str">
        <f t="shared" si="476"/>
        <v/>
      </c>
      <c r="E1138" t="str">
        <f t="shared" si="477"/>
        <v/>
      </c>
      <c r="F1138" t="str">
        <f t="shared" si="478"/>
        <v/>
      </c>
      <c r="G1138" t="e">
        <f t="shared" si="479"/>
        <v>#N/A</v>
      </c>
      <c r="H1138" t="e">
        <f t="shared" si="480"/>
        <v>#N/A</v>
      </c>
      <c r="I1138" t="e">
        <f t="shared" si="481"/>
        <v>#N/A</v>
      </c>
      <c r="J1138" t="e">
        <f t="shared" si="482"/>
        <v>#N/A</v>
      </c>
      <c r="K1138" t="e">
        <f t="shared" si="483"/>
        <v>#N/A</v>
      </c>
      <c r="L1138" t="e">
        <f t="shared" si="484"/>
        <v>#N/A</v>
      </c>
      <c r="M1138" t="e">
        <f t="shared" si="485"/>
        <v>#N/A</v>
      </c>
      <c r="N1138" t="e">
        <f t="shared" si="486"/>
        <v>#N/A</v>
      </c>
      <c r="O1138" t="str">
        <f t="shared" si="487"/>
        <v/>
      </c>
      <c r="P1138" t="str">
        <f>IF(OR($A1138="",INDEX(games!$H:$H,ROW())=""),"",INDEX(games!$H:$H,ROW()))</f>
        <v/>
      </c>
      <c r="Q1138" t="str">
        <f t="shared" si="488"/>
        <v/>
      </c>
      <c r="T1138">
        <f t="shared" si="489"/>
        <v>2021</v>
      </c>
      <c r="U1138">
        <f t="shared" si="490"/>
        <v>2023</v>
      </c>
      <c r="V1138">
        <f t="shared" si="491"/>
        <v>2</v>
      </c>
      <c r="W1138" t="str">
        <f>IF(TRIM(INDEX(connections!$A:$A,ROW()))="","",TRIM(INDEX(connections!$A:$A,ROW())))</f>
        <v>Rounds</v>
      </c>
      <c r="X1138" t="str">
        <f>IF($W1138="","",TRIM(INDEX(connections!$B:$B,ROW())))</f>
        <v>Section 13</v>
      </c>
      <c r="Y1138">
        <f t="shared" si="492"/>
        <v>688</v>
      </c>
      <c r="Z1138">
        <f t="shared" si="493"/>
        <v>702</v>
      </c>
      <c r="AA1138" t="str">
        <f t="shared" si="494"/>
        <v>Yes</v>
      </c>
      <c r="AB1138" t="str">
        <f t="shared" si="495"/>
        <v>Yes</v>
      </c>
      <c r="AC1138">
        <f t="shared" si="496"/>
        <v>1</v>
      </c>
      <c r="AD1138">
        <f t="shared" si="497"/>
        <v>0</v>
      </c>
      <c r="AE1138">
        <f t="shared" si="498"/>
        <v>1</v>
      </c>
      <c r="AG1138" t="str">
        <f t="shared" si="499"/>
        <v/>
      </c>
      <c r="AH1138" t="str">
        <f t="shared" si="500"/>
        <v/>
      </c>
      <c r="AI1138" t="str">
        <f t="shared" si="501"/>
        <v/>
      </c>
      <c r="AJ1138" t="str">
        <f t="shared" si="502"/>
        <v/>
      </c>
      <c r="AK1138" t="str">
        <f t="shared" si="503"/>
        <v/>
      </c>
      <c r="AL1138" t="str">
        <f>IF($A1138="","",INDEX(games!$J:$J,ROW())&amp;"")</f>
        <v/>
      </c>
    </row>
    <row r="1139" spans="1:38" x14ac:dyDescent="0.25">
      <c r="A1139" t="str">
        <f>IF(TRIM(INDEX(games!$A:$A,ROW()))="","",TRIM(INDEX(games!$A:$A,ROW())))</f>
        <v/>
      </c>
      <c r="B1139" t="str">
        <f>IF(OR($A1139="",INDEX(games!$B:$B,ROW())=""),"",INDEX(games!$B:$B,ROW()))</f>
        <v/>
      </c>
      <c r="C1139" t="str">
        <f>IF(OR($A1139="",INDEX(games!$C:$C,ROW())=""),"",INDEX(games!$C:$C,ROW()))</f>
        <v/>
      </c>
      <c r="D1139" t="str">
        <f t="shared" si="476"/>
        <v/>
      </c>
      <c r="E1139" t="str">
        <f t="shared" si="477"/>
        <v/>
      </c>
      <c r="F1139" t="str">
        <f t="shared" si="478"/>
        <v/>
      </c>
      <c r="G1139" t="e">
        <f t="shared" si="479"/>
        <v>#N/A</v>
      </c>
      <c r="H1139" t="e">
        <f t="shared" si="480"/>
        <v>#N/A</v>
      </c>
      <c r="I1139" t="e">
        <f t="shared" si="481"/>
        <v>#N/A</v>
      </c>
      <c r="J1139" t="e">
        <f t="shared" si="482"/>
        <v>#N/A</v>
      </c>
      <c r="K1139" t="e">
        <f t="shared" si="483"/>
        <v>#N/A</v>
      </c>
      <c r="L1139" t="e">
        <f t="shared" si="484"/>
        <v>#N/A</v>
      </c>
      <c r="M1139" t="e">
        <f t="shared" si="485"/>
        <v>#N/A</v>
      </c>
      <c r="N1139" t="e">
        <f t="shared" si="486"/>
        <v>#N/A</v>
      </c>
      <c r="O1139" t="str">
        <f t="shared" si="487"/>
        <v/>
      </c>
      <c r="P1139" t="str">
        <f>IF(OR($A1139="",INDEX(games!$H:$H,ROW())=""),"",INDEX(games!$H:$H,ROW()))</f>
        <v/>
      </c>
      <c r="Q1139" t="str">
        <f t="shared" si="488"/>
        <v/>
      </c>
      <c r="T1139">
        <f t="shared" si="489"/>
        <v>2017</v>
      </c>
      <c r="U1139">
        <f t="shared" si="490"/>
        <v>2025</v>
      </c>
      <c r="V1139">
        <f t="shared" si="491"/>
        <v>8</v>
      </c>
      <c r="W1139" t="str">
        <f>IF(TRIM(INDEX(connections!$A:$A,ROW()))="","",TRIM(INDEX(connections!$A:$A,ROW())))</f>
        <v>Slay the Spire</v>
      </c>
      <c r="X1139" t="str">
        <f>IF($W1139="","",TRIM(INDEX(connections!$B:$B,ROW())))</f>
        <v>Seedborne Soldiers</v>
      </c>
      <c r="Y1139">
        <f t="shared" si="492"/>
        <v>735</v>
      </c>
      <c r="Z1139">
        <f t="shared" si="493"/>
        <v>703</v>
      </c>
      <c r="AA1139" t="str">
        <f t="shared" si="494"/>
        <v>Yes</v>
      </c>
      <c r="AB1139" t="str">
        <f t="shared" si="495"/>
        <v/>
      </c>
      <c r="AC1139" t="str">
        <f t="shared" si="496"/>
        <v/>
      </c>
      <c r="AD1139">
        <f t="shared" si="497"/>
        <v>1</v>
      </c>
      <c r="AE1139" t="str">
        <f t="shared" si="498"/>
        <v/>
      </c>
      <c r="AG1139" t="str">
        <f t="shared" si="499"/>
        <v/>
      </c>
      <c r="AH1139" t="str">
        <f t="shared" si="500"/>
        <v/>
      </c>
      <c r="AI1139" t="str">
        <f t="shared" si="501"/>
        <v/>
      </c>
      <c r="AJ1139" t="str">
        <f t="shared" si="502"/>
        <v/>
      </c>
      <c r="AK1139" t="str">
        <f t="shared" si="503"/>
        <v/>
      </c>
      <c r="AL1139" t="str">
        <f>IF($A1139="","",INDEX(games!$J:$J,ROW())&amp;"")</f>
        <v/>
      </c>
    </row>
    <row r="1140" spans="1:38" x14ac:dyDescent="0.25">
      <c r="A1140" t="str">
        <f>IF(TRIM(INDEX(games!$A:$A,ROW()))="","",TRIM(INDEX(games!$A:$A,ROW())))</f>
        <v/>
      </c>
      <c r="B1140" t="str">
        <f>IF(OR($A1140="",INDEX(games!$B:$B,ROW())=""),"",INDEX(games!$B:$B,ROW()))</f>
        <v/>
      </c>
      <c r="C1140" t="str">
        <f>IF(OR($A1140="",INDEX(games!$C:$C,ROW())=""),"",INDEX(games!$C:$C,ROW()))</f>
        <v/>
      </c>
      <c r="D1140" t="str">
        <f t="shared" si="476"/>
        <v/>
      </c>
      <c r="E1140" t="str">
        <f t="shared" si="477"/>
        <v/>
      </c>
      <c r="F1140" t="str">
        <f t="shared" si="478"/>
        <v/>
      </c>
      <c r="G1140" t="e">
        <f t="shared" si="479"/>
        <v>#N/A</v>
      </c>
      <c r="H1140" t="e">
        <f t="shared" si="480"/>
        <v>#N/A</v>
      </c>
      <c r="I1140" t="e">
        <f t="shared" si="481"/>
        <v>#N/A</v>
      </c>
      <c r="J1140" t="e">
        <f t="shared" si="482"/>
        <v>#N/A</v>
      </c>
      <c r="K1140" t="e">
        <f t="shared" si="483"/>
        <v>#N/A</v>
      </c>
      <c r="L1140" t="e">
        <f t="shared" si="484"/>
        <v>#N/A</v>
      </c>
      <c r="M1140" t="e">
        <f t="shared" si="485"/>
        <v>#N/A</v>
      </c>
      <c r="N1140" t="e">
        <f t="shared" si="486"/>
        <v>#N/A</v>
      </c>
      <c r="O1140" t="str">
        <f t="shared" si="487"/>
        <v/>
      </c>
      <c r="P1140" t="str">
        <f>IF(OR($A1140="",INDEX(games!$H:$H,ROW())=""),"",INDEX(games!$H:$H,ROW()))</f>
        <v/>
      </c>
      <c r="Q1140" t="str">
        <f t="shared" si="488"/>
        <v/>
      </c>
      <c r="T1140">
        <f t="shared" si="489"/>
        <v>2019</v>
      </c>
      <c r="U1140">
        <f t="shared" si="490"/>
        <v>2025</v>
      </c>
      <c r="V1140">
        <f t="shared" si="491"/>
        <v>6</v>
      </c>
      <c r="W1140" t="str">
        <f>IF(TRIM(INDEX(connections!$A:$A,ROW()))="","",TRIM(INDEX(connections!$A:$A,ROW())))</f>
        <v>Teamfight Tactics</v>
      </c>
      <c r="X1140" t="str">
        <f>IF($W1140="","",TRIM(INDEX(connections!$B:$B,ROW())))</f>
        <v>Seedborne Soldiers</v>
      </c>
      <c r="Y1140">
        <f t="shared" si="492"/>
        <v>816</v>
      </c>
      <c r="Z1140">
        <f t="shared" si="493"/>
        <v>703</v>
      </c>
      <c r="AA1140" t="str">
        <f t="shared" si="494"/>
        <v/>
      </c>
      <c r="AB1140" t="str">
        <f t="shared" si="495"/>
        <v/>
      </c>
      <c r="AC1140" t="str">
        <f t="shared" si="496"/>
        <v/>
      </c>
      <c r="AD1140">
        <f t="shared" si="497"/>
        <v>0</v>
      </c>
      <c r="AE1140" t="str">
        <f t="shared" si="498"/>
        <v/>
      </c>
      <c r="AG1140" t="str">
        <f t="shared" si="499"/>
        <v/>
      </c>
      <c r="AH1140" t="str">
        <f t="shared" si="500"/>
        <v/>
      </c>
      <c r="AI1140" t="str">
        <f t="shared" si="501"/>
        <v/>
      </c>
      <c r="AJ1140" t="str">
        <f t="shared" si="502"/>
        <v/>
      </c>
      <c r="AK1140" t="str">
        <f t="shared" si="503"/>
        <v/>
      </c>
      <c r="AL1140" t="str">
        <f>IF($A1140="","",INDEX(games!$J:$J,ROW())&amp;"")</f>
        <v/>
      </c>
    </row>
    <row r="1141" spans="1:38" x14ac:dyDescent="0.25">
      <c r="A1141" t="str">
        <f>IF(TRIM(INDEX(games!$A:$A,ROW()))="","",TRIM(INDEX(games!$A:$A,ROW())))</f>
        <v/>
      </c>
      <c r="B1141" t="str">
        <f>IF(OR($A1141="",INDEX(games!$B:$B,ROW())=""),"",INDEX(games!$B:$B,ROW()))</f>
        <v/>
      </c>
      <c r="C1141" t="str">
        <f>IF(OR($A1141="",INDEX(games!$C:$C,ROW())=""),"",INDEX(games!$C:$C,ROW()))</f>
        <v/>
      </c>
      <c r="D1141" t="str">
        <f t="shared" si="476"/>
        <v/>
      </c>
      <c r="E1141" t="str">
        <f t="shared" si="477"/>
        <v/>
      </c>
      <c r="F1141" t="str">
        <f t="shared" si="478"/>
        <v/>
      </c>
      <c r="G1141" t="e">
        <f t="shared" si="479"/>
        <v>#N/A</v>
      </c>
      <c r="H1141" t="e">
        <f t="shared" si="480"/>
        <v>#N/A</v>
      </c>
      <c r="I1141" t="e">
        <f t="shared" si="481"/>
        <v>#N/A</v>
      </c>
      <c r="J1141" t="e">
        <f t="shared" si="482"/>
        <v>#N/A</v>
      </c>
      <c r="K1141" t="e">
        <f t="shared" si="483"/>
        <v>#N/A</v>
      </c>
      <c r="L1141" t="e">
        <f t="shared" si="484"/>
        <v>#N/A</v>
      </c>
      <c r="M1141" t="e">
        <f t="shared" si="485"/>
        <v>#N/A</v>
      </c>
      <c r="N1141" t="e">
        <f t="shared" si="486"/>
        <v>#N/A</v>
      </c>
      <c r="O1141" t="str">
        <f t="shared" si="487"/>
        <v/>
      </c>
      <c r="P1141" t="str">
        <f>IF(OR($A1141="",INDEX(games!$H:$H,ROW())=""),"",INDEX(games!$H:$H,ROW()))</f>
        <v/>
      </c>
      <c r="Q1141" t="str">
        <f t="shared" si="488"/>
        <v/>
      </c>
      <c r="T1141">
        <f t="shared" si="489"/>
        <v>1996</v>
      </c>
      <c r="U1141">
        <f t="shared" si="490"/>
        <v>2025</v>
      </c>
      <c r="V1141">
        <f t="shared" si="491"/>
        <v>29</v>
      </c>
      <c r="W1141" t="str">
        <f>IF(TRIM(INDEX(connections!$A:$A,ROW()))="","",TRIM(INDEX(connections!$A:$A,ROW())))</f>
        <v>Diablo</v>
      </c>
      <c r="X1141" t="str">
        <f>IF($W1141="","",TRIM(INDEX(connections!$B:$B,ROW())))</f>
        <v>Sephiria</v>
      </c>
      <c r="Y1141">
        <f t="shared" si="492"/>
        <v>217</v>
      </c>
      <c r="Z1141">
        <f t="shared" si="493"/>
        <v>704</v>
      </c>
      <c r="AA1141" t="str">
        <f t="shared" si="494"/>
        <v>Yes</v>
      </c>
      <c r="AB1141" t="str">
        <f t="shared" si="495"/>
        <v/>
      </c>
      <c r="AC1141" t="str">
        <f t="shared" si="496"/>
        <v/>
      </c>
      <c r="AD1141">
        <f t="shared" si="497"/>
        <v>0</v>
      </c>
      <c r="AE1141" t="str">
        <f t="shared" si="498"/>
        <v/>
      </c>
      <c r="AG1141" t="str">
        <f t="shared" si="499"/>
        <v/>
      </c>
      <c r="AH1141" t="str">
        <f t="shared" si="500"/>
        <v/>
      </c>
      <c r="AI1141" t="str">
        <f t="shared" si="501"/>
        <v/>
      </c>
      <c r="AJ1141" t="str">
        <f t="shared" si="502"/>
        <v/>
      </c>
      <c r="AK1141" t="str">
        <f t="shared" si="503"/>
        <v/>
      </c>
      <c r="AL1141" t="str">
        <f>IF($A1141="","",INDEX(games!$J:$J,ROW())&amp;"")</f>
        <v/>
      </c>
    </row>
    <row r="1142" spans="1:38" x14ac:dyDescent="0.25">
      <c r="A1142" t="str">
        <f>IF(TRIM(INDEX(games!$A:$A,ROW()))="","",TRIM(INDEX(games!$A:$A,ROW())))</f>
        <v/>
      </c>
      <c r="B1142" t="str">
        <f>IF(OR($A1142="",INDEX(games!$B:$B,ROW())=""),"",INDEX(games!$B:$B,ROW()))</f>
        <v/>
      </c>
      <c r="C1142" t="str">
        <f>IF(OR($A1142="",INDEX(games!$C:$C,ROW())=""),"",INDEX(games!$C:$C,ROW()))</f>
        <v/>
      </c>
      <c r="D1142" t="str">
        <f t="shared" si="476"/>
        <v/>
      </c>
      <c r="E1142" t="str">
        <f t="shared" si="477"/>
        <v/>
      </c>
      <c r="F1142" t="str">
        <f t="shared" si="478"/>
        <v/>
      </c>
      <c r="G1142" t="e">
        <f t="shared" si="479"/>
        <v>#N/A</v>
      </c>
      <c r="H1142" t="e">
        <f t="shared" si="480"/>
        <v>#N/A</v>
      </c>
      <c r="I1142" t="e">
        <f t="shared" si="481"/>
        <v>#N/A</v>
      </c>
      <c r="J1142" t="e">
        <f t="shared" si="482"/>
        <v>#N/A</v>
      </c>
      <c r="K1142" t="e">
        <f t="shared" si="483"/>
        <v>#N/A</v>
      </c>
      <c r="L1142" t="e">
        <f t="shared" si="484"/>
        <v>#N/A</v>
      </c>
      <c r="M1142" t="e">
        <f t="shared" si="485"/>
        <v>#N/A</v>
      </c>
      <c r="N1142" t="e">
        <f t="shared" si="486"/>
        <v>#N/A</v>
      </c>
      <c r="O1142" t="str">
        <f t="shared" si="487"/>
        <v/>
      </c>
      <c r="P1142" t="str">
        <f>IF(OR($A1142="",INDEX(games!$H:$H,ROW())=""),"",INDEX(games!$H:$H,ROW()))</f>
        <v/>
      </c>
      <c r="Q1142" t="str">
        <f t="shared" si="488"/>
        <v/>
      </c>
      <c r="T1142">
        <f t="shared" si="489"/>
        <v>2018</v>
      </c>
      <c r="U1142">
        <f t="shared" si="490"/>
        <v>2025</v>
      </c>
      <c r="V1142">
        <f t="shared" si="491"/>
        <v>7</v>
      </c>
      <c r="W1142" t="str">
        <f>IF(TRIM(INDEX(connections!$A:$A,ROW()))="","",TRIM(INDEX(connections!$A:$A,ROW())))</f>
        <v>Dungreed</v>
      </c>
      <c r="X1142" t="str">
        <f>IF($W1142="","",TRIM(INDEX(connections!$B:$B,ROW())))</f>
        <v>Sephiria</v>
      </c>
      <c r="Y1142">
        <f t="shared" si="492"/>
        <v>267</v>
      </c>
      <c r="Z1142">
        <f t="shared" si="493"/>
        <v>704</v>
      </c>
      <c r="AA1142" t="str">
        <f t="shared" si="494"/>
        <v>Yes</v>
      </c>
      <c r="AB1142" t="str">
        <f t="shared" si="495"/>
        <v/>
      </c>
      <c r="AC1142" t="str">
        <f t="shared" si="496"/>
        <v/>
      </c>
      <c r="AD1142">
        <f t="shared" si="497"/>
        <v>0</v>
      </c>
      <c r="AE1142" t="str">
        <f t="shared" si="498"/>
        <v/>
      </c>
      <c r="AG1142" t="str">
        <f t="shared" si="499"/>
        <v/>
      </c>
      <c r="AH1142" t="str">
        <f t="shared" si="500"/>
        <v/>
      </c>
      <c r="AI1142" t="str">
        <f t="shared" si="501"/>
        <v/>
      </c>
      <c r="AJ1142" t="str">
        <f t="shared" si="502"/>
        <v/>
      </c>
      <c r="AK1142" t="str">
        <f t="shared" si="503"/>
        <v/>
      </c>
      <c r="AL1142" t="str">
        <f>IF($A1142="","",INDEX(games!$J:$J,ROW())&amp;"")</f>
        <v/>
      </c>
    </row>
    <row r="1143" spans="1:38" x14ac:dyDescent="0.25">
      <c r="A1143" t="str">
        <f>IF(TRIM(INDEX(games!$A:$A,ROW()))="","",TRIM(INDEX(games!$A:$A,ROW())))</f>
        <v/>
      </c>
      <c r="B1143" t="str">
        <f>IF(OR($A1143="",INDEX(games!$B:$B,ROW())=""),"",INDEX(games!$B:$B,ROW()))</f>
        <v/>
      </c>
      <c r="C1143" t="str">
        <f>IF(OR($A1143="",INDEX(games!$C:$C,ROW())=""),"",INDEX(games!$C:$C,ROW()))</f>
        <v/>
      </c>
      <c r="D1143" t="str">
        <f t="shared" si="476"/>
        <v/>
      </c>
      <c r="E1143" t="str">
        <f t="shared" si="477"/>
        <v/>
      </c>
      <c r="F1143" t="str">
        <f t="shared" si="478"/>
        <v/>
      </c>
      <c r="G1143" t="e">
        <f t="shared" si="479"/>
        <v>#N/A</v>
      </c>
      <c r="H1143" t="e">
        <f t="shared" si="480"/>
        <v>#N/A</v>
      </c>
      <c r="I1143" t="e">
        <f t="shared" si="481"/>
        <v>#N/A</v>
      </c>
      <c r="J1143" t="e">
        <f t="shared" si="482"/>
        <v>#N/A</v>
      </c>
      <c r="K1143" t="e">
        <f t="shared" si="483"/>
        <v>#N/A</v>
      </c>
      <c r="L1143" t="e">
        <f t="shared" si="484"/>
        <v>#N/A</v>
      </c>
      <c r="M1143" t="e">
        <f t="shared" si="485"/>
        <v>#N/A</v>
      </c>
      <c r="N1143" t="e">
        <f t="shared" si="486"/>
        <v>#N/A</v>
      </c>
      <c r="O1143" t="str">
        <f t="shared" si="487"/>
        <v/>
      </c>
      <c r="P1143" t="str">
        <f>IF(OR($A1143="",INDEX(games!$H:$H,ROW())=""),"",INDEX(games!$H:$H,ROW()))</f>
        <v/>
      </c>
      <c r="Q1143" t="str">
        <f t="shared" si="488"/>
        <v/>
      </c>
      <c r="T1143">
        <f t="shared" si="489"/>
        <v>2016</v>
      </c>
      <c r="U1143">
        <f t="shared" si="490"/>
        <v>2025</v>
      </c>
      <c r="V1143">
        <f t="shared" si="491"/>
        <v>9</v>
      </c>
      <c r="W1143" t="str">
        <f>IF(TRIM(INDEX(connections!$A:$A,ROW()))="","",TRIM(INDEX(connections!$A:$A,ROW())))</f>
        <v>Enter the Gungeon</v>
      </c>
      <c r="X1143" t="str">
        <f>IF($W1143="","",TRIM(INDEX(connections!$B:$B,ROW())))</f>
        <v>Sephiria</v>
      </c>
      <c r="Y1143">
        <f t="shared" si="492"/>
        <v>282</v>
      </c>
      <c r="Z1143">
        <f t="shared" si="493"/>
        <v>704</v>
      </c>
      <c r="AA1143" t="str">
        <f t="shared" si="494"/>
        <v>Yes</v>
      </c>
      <c r="AB1143" t="str">
        <f t="shared" si="495"/>
        <v/>
      </c>
      <c r="AC1143" t="str">
        <f t="shared" si="496"/>
        <v/>
      </c>
      <c r="AD1143">
        <f t="shared" si="497"/>
        <v>0</v>
      </c>
      <c r="AE1143" t="str">
        <f t="shared" si="498"/>
        <v/>
      </c>
      <c r="AG1143" t="str">
        <f t="shared" si="499"/>
        <v/>
      </c>
      <c r="AH1143" t="str">
        <f t="shared" si="500"/>
        <v/>
      </c>
      <c r="AI1143" t="str">
        <f t="shared" si="501"/>
        <v/>
      </c>
      <c r="AJ1143" t="str">
        <f t="shared" si="502"/>
        <v/>
      </c>
      <c r="AK1143" t="str">
        <f t="shared" si="503"/>
        <v/>
      </c>
      <c r="AL1143" t="str">
        <f>IF($A1143="","",INDEX(games!$J:$J,ROW())&amp;"")</f>
        <v/>
      </c>
    </row>
    <row r="1144" spans="1:38" x14ac:dyDescent="0.25">
      <c r="A1144" t="str">
        <f>IF(TRIM(INDEX(games!$A:$A,ROW()))="","",TRIM(INDEX(games!$A:$A,ROW())))</f>
        <v/>
      </c>
      <c r="B1144" t="str">
        <f>IF(OR($A1144="",INDEX(games!$B:$B,ROW())=""),"",INDEX(games!$B:$B,ROW()))</f>
        <v/>
      </c>
      <c r="C1144" t="str">
        <f>IF(OR($A1144="",INDEX(games!$C:$C,ROW())=""),"",INDEX(games!$C:$C,ROW()))</f>
        <v/>
      </c>
      <c r="D1144" t="str">
        <f t="shared" si="476"/>
        <v/>
      </c>
      <c r="E1144" t="str">
        <f t="shared" si="477"/>
        <v/>
      </c>
      <c r="F1144" t="str">
        <f t="shared" si="478"/>
        <v/>
      </c>
      <c r="G1144" t="e">
        <f t="shared" si="479"/>
        <v>#N/A</v>
      </c>
      <c r="H1144" t="e">
        <f t="shared" si="480"/>
        <v>#N/A</v>
      </c>
      <c r="I1144" t="e">
        <f t="shared" si="481"/>
        <v>#N/A</v>
      </c>
      <c r="J1144" t="e">
        <f t="shared" si="482"/>
        <v>#N/A</v>
      </c>
      <c r="K1144" t="e">
        <f t="shared" si="483"/>
        <v>#N/A</v>
      </c>
      <c r="L1144" t="e">
        <f t="shared" si="484"/>
        <v>#N/A</v>
      </c>
      <c r="M1144" t="e">
        <f t="shared" si="485"/>
        <v>#N/A</v>
      </c>
      <c r="N1144" t="e">
        <f t="shared" si="486"/>
        <v>#N/A</v>
      </c>
      <c r="O1144" t="str">
        <f t="shared" si="487"/>
        <v/>
      </c>
      <c r="P1144" t="str">
        <f>IF(OR($A1144="",INDEX(games!$H:$H,ROW())=""),"",INDEX(games!$H:$H,ROW()))</f>
        <v/>
      </c>
      <c r="Q1144" t="str">
        <f t="shared" si="488"/>
        <v/>
      </c>
      <c r="T1144">
        <f t="shared" si="489"/>
        <v>2019</v>
      </c>
      <c r="U1144">
        <f t="shared" si="490"/>
        <v>2025</v>
      </c>
      <c r="V1144">
        <f t="shared" si="491"/>
        <v>6</v>
      </c>
      <c r="W1144" t="str">
        <f>IF(TRIM(INDEX(connections!$A:$A,ROW()))="","",TRIM(INDEX(connections!$A:$A,ROW())))</f>
        <v>Hades</v>
      </c>
      <c r="X1144" t="str">
        <f>IF($W1144="","",TRIM(INDEX(connections!$B:$B,ROW())))</f>
        <v>Sephiria</v>
      </c>
      <c r="Y1144">
        <f t="shared" si="492"/>
        <v>359</v>
      </c>
      <c r="Z1144">
        <f t="shared" si="493"/>
        <v>704</v>
      </c>
      <c r="AA1144" t="str">
        <f t="shared" si="494"/>
        <v>Yes</v>
      </c>
      <c r="AB1144" t="str">
        <f t="shared" si="495"/>
        <v/>
      </c>
      <c r="AC1144" t="str">
        <f t="shared" si="496"/>
        <v/>
      </c>
      <c r="AD1144">
        <f t="shared" si="497"/>
        <v>0</v>
      </c>
      <c r="AE1144" t="str">
        <f t="shared" si="498"/>
        <v/>
      </c>
      <c r="AG1144" t="str">
        <f t="shared" si="499"/>
        <v/>
      </c>
      <c r="AH1144" t="str">
        <f t="shared" si="500"/>
        <v/>
      </c>
      <c r="AI1144" t="str">
        <f t="shared" si="501"/>
        <v/>
      </c>
      <c r="AJ1144" t="str">
        <f t="shared" si="502"/>
        <v/>
      </c>
      <c r="AK1144" t="str">
        <f t="shared" si="503"/>
        <v/>
      </c>
      <c r="AL1144" t="str">
        <f>IF($A1144="","",INDEX(games!$J:$J,ROW())&amp;"")</f>
        <v/>
      </c>
    </row>
    <row r="1145" spans="1:38" x14ac:dyDescent="0.25">
      <c r="A1145" t="str">
        <f>IF(TRIM(INDEX(games!$A:$A,ROW()))="","",TRIM(INDEX(games!$A:$A,ROW())))</f>
        <v/>
      </c>
      <c r="B1145" t="str">
        <f>IF(OR($A1145="",INDEX(games!$B:$B,ROW())=""),"",INDEX(games!$B:$B,ROW()))</f>
        <v/>
      </c>
      <c r="C1145" t="str">
        <f>IF(OR($A1145="",INDEX(games!$C:$C,ROW())=""),"",INDEX(games!$C:$C,ROW()))</f>
        <v/>
      </c>
      <c r="D1145" t="str">
        <f t="shared" si="476"/>
        <v/>
      </c>
      <c r="E1145" t="str">
        <f t="shared" si="477"/>
        <v/>
      </c>
      <c r="F1145" t="str">
        <f t="shared" si="478"/>
        <v/>
      </c>
      <c r="G1145" t="e">
        <f t="shared" si="479"/>
        <v>#N/A</v>
      </c>
      <c r="H1145" t="e">
        <f t="shared" si="480"/>
        <v>#N/A</v>
      </c>
      <c r="I1145" t="e">
        <f t="shared" si="481"/>
        <v>#N/A</v>
      </c>
      <c r="J1145" t="e">
        <f t="shared" si="482"/>
        <v>#N/A</v>
      </c>
      <c r="K1145" t="e">
        <f t="shared" si="483"/>
        <v>#N/A</v>
      </c>
      <c r="L1145" t="e">
        <f t="shared" si="484"/>
        <v>#N/A</v>
      </c>
      <c r="M1145" t="e">
        <f t="shared" si="485"/>
        <v>#N/A</v>
      </c>
      <c r="N1145" t="e">
        <f t="shared" si="486"/>
        <v>#N/A</v>
      </c>
      <c r="O1145" t="str">
        <f t="shared" si="487"/>
        <v/>
      </c>
      <c r="P1145" t="str">
        <f>IF(OR($A1145="",INDEX(games!$H:$H,ROW())=""),"",INDEX(games!$H:$H,ROW()))</f>
        <v/>
      </c>
      <c r="Q1145" t="str">
        <f t="shared" si="488"/>
        <v/>
      </c>
      <c r="T1145">
        <f t="shared" si="489"/>
        <v>2019</v>
      </c>
      <c r="U1145">
        <f t="shared" si="490"/>
        <v>2025</v>
      </c>
      <c r="V1145">
        <f t="shared" si="491"/>
        <v>6</v>
      </c>
      <c r="W1145" t="str">
        <f>IF(TRIM(INDEX(connections!$A:$A,ROW()))="","",TRIM(INDEX(connections!$A:$A,ROW())))</f>
        <v>Noita</v>
      </c>
      <c r="X1145" t="str">
        <f>IF($W1145="","",TRIM(INDEX(connections!$B:$B,ROW())))</f>
        <v>Sephiria</v>
      </c>
      <c r="Y1145">
        <f t="shared" si="492"/>
        <v>539</v>
      </c>
      <c r="Z1145">
        <f t="shared" si="493"/>
        <v>704</v>
      </c>
      <c r="AA1145" t="str">
        <f t="shared" si="494"/>
        <v>Yes</v>
      </c>
      <c r="AB1145" t="str">
        <f t="shared" si="495"/>
        <v/>
      </c>
      <c r="AC1145" t="str">
        <f t="shared" si="496"/>
        <v/>
      </c>
      <c r="AD1145">
        <f t="shared" si="497"/>
        <v>0</v>
      </c>
      <c r="AE1145" t="str">
        <f t="shared" si="498"/>
        <v/>
      </c>
      <c r="AG1145" t="str">
        <f t="shared" si="499"/>
        <v/>
      </c>
      <c r="AH1145" t="str">
        <f t="shared" si="500"/>
        <v/>
      </c>
      <c r="AI1145" t="str">
        <f t="shared" si="501"/>
        <v/>
      </c>
      <c r="AJ1145" t="str">
        <f t="shared" si="502"/>
        <v/>
      </c>
      <c r="AK1145" t="str">
        <f t="shared" si="503"/>
        <v/>
      </c>
      <c r="AL1145" t="str">
        <f>IF($A1145="","",INDEX(games!$J:$J,ROW())&amp;"")</f>
        <v/>
      </c>
    </row>
    <row r="1146" spans="1:38" x14ac:dyDescent="0.25">
      <c r="A1146" t="str">
        <f>IF(TRIM(INDEX(games!$A:$A,ROW()))="","",TRIM(INDEX(games!$A:$A,ROW())))</f>
        <v/>
      </c>
      <c r="B1146" t="str">
        <f>IF(OR($A1146="",INDEX(games!$B:$B,ROW())=""),"",INDEX(games!$B:$B,ROW()))</f>
        <v/>
      </c>
      <c r="C1146" t="str">
        <f>IF(OR($A1146="",INDEX(games!$C:$C,ROW())=""),"",INDEX(games!$C:$C,ROW()))</f>
        <v/>
      </c>
      <c r="D1146" t="str">
        <f t="shared" si="476"/>
        <v/>
      </c>
      <c r="E1146" t="str">
        <f t="shared" si="477"/>
        <v/>
      </c>
      <c r="F1146" t="str">
        <f t="shared" si="478"/>
        <v/>
      </c>
      <c r="G1146" t="e">
        <f t="shared" si="479"/>
        <v>#N/A</v>
      </c>
      <c r="H1146" t="e">
        <f t="shared" si="480"/>
        <v>#N/A</v>
      </c>
      <c r="I1146" t="e">
        <f t="shared" si="481"/>
        <v>#N/A</v>
      </c>
      <c r="J1146" t="e">
        <f t="shared" si="482"/>
        <v>#N/A</v>
      </c>
      <c r="K1146" t="e">
        <f t="shared" si="483"/>
        <v>#N/A</v>
      </c>
      <c r="L1146" t="e">
        <f t="shared" si="484"/>
        <v>#N/A</v>
      </c>
      <c r="M1146" t="e">
        <f t="shared" si="485"/>
        <v>#N/A</v>
      </c>
      <c r="N1146" t="e">
        <f t="shared" si="486"/>
        <v>#N/A</v>
      </c>
      <c r="O1146" t="str">
        <f t="shared" si="487"/>
        <v/>
      </c>
      <c r="P1146" t="str">
        <f>IF(OR($A1146="",INDEX(games!$H:$H,ROW())=""),"",INDEX(games!$H:$H,ROW()))</f>
        <v/>
      </c>
      <c r="Q1146" t="str">
        <f t="shared" si="488"/>
        <v/>
      </c>
      <c r="T1146">
        <f t="shared" si="489"/>
        <v>2025</v>
      </c>
      <c r="U1146">
        <f t="shared" si="490"/>
        <v>2026</v>
      </c>
      <c r="V1146">
        <f t="shared" si="491"/>
        <v>1</v>
      </c>
      <c r="W1146" t="str">
        <f>IF(TRIM(INDEX(connections!$A:$A,ROW()))="","",TRIM(INDEX(connections!$A:$A,ROW())))</f>
        <v>Elden Ring Nightreign</v>
      </c>
      <c r="X1146" t="str">
        <f>IF($W1146="","",TRIM(INDEX(connections!$B:$B,ROW())))</f>
        <v>Serpent's Gaze</v>
      </c>
      <c r="Y1146">
        <f t="shared" si="492"/>
        <v>271</v>
      </c>
      <c r="Z1146">
        <f t="shared" si="493"/>
        <v>706</v>
      </c>
      <c r="AA1146" t="str">
        <f t="shared" si="494"/>
        <v>Yes</v>
      </c>
      <c r="AB1146" t="str">
        <f t="shared" si="495"/>
        <v/>
      </c>
      <c r="AC1146" t="str">
        <f t="shared" si="496"/>
        <v/>
      </c>
      <c r="AD1146">
        <f t="shared" si="497"/>
        <v>0</v>
      </c>
      <c r="AE1146" t="str">
        <f t="shared" si="498"/>
        <v/>
      </c>
      <c r="AG1146" t="str">
        <f t="shared" si="499"/>
        <v/>
      </c>
      <c r="AH1146" t="str">
        <f t="shared" si="500"/>
        <v/>
      </c>
      <c r="AI1146" t="str">
        <f t="shared" si="501"/>
        <v/>
      </c>
      <c r="AJ1146" t="str">
        <f t="shared" si="502"/>
        <v/>
      </c>
      <c r="AK1146" t="str">
        <f t="shared" si="503"/>
        <v/>
      </c>
      <c r="AL1146" t="str">
        <f>IF($A1146="","",INDEX(games!$J:$J,ROW())&amp;"")</f>
        <v/>
      </c>
    </row>
    <row r="1147" spans="1:38" x14ac:dyDescent="0.25">
      <c r="A1147" t="str">
        <f>IF(TRIM(INDEX(games!$A:$A,ROW()))="","",TRIM(INDEX(games!$A:$A,ROW())))</f>
        <v/>
      </c>
      <c r="B1147" t="str">
        <f>IF(OR($A1147="",INDEX(games!$B:$B,ROW())=""),"",INDEX(games!$B:$B,ROW()))</f>
        <v/>
      </c>
      <c r="C1147" t="str">
        <f>IF(OR($A1147="",INDEX(games!$C:$C,ROW())=""),"",INDEX(games!$C:$C,ROW()))</f>
        <v/>
      </c>
      <c r="D1147" t="str">
        <f t="shared" si="476"/>
        <v/>
      </c>
      <c r="E1147" t="str">
        <f t="shared" si="477"/>
        <v/>
      </c>
      <c r="F1147" t="str">
        <f t="shared" si="478"/>
        <v/>
      </c>
      <c r="G1147" t="e">
        <f t="shared" si="479"/>
        <v>#N/A</v>
      </c>
      <c r="H1147" t="e">
        <f t="shared" si="480"/>
        <v>#N/A</v>
      </c>
      <c r="I1147" t="e">
        <f t="shared" si="481"/>
        <v>#N/A</v>
      </c>
      <c r="J1147" t="e">
        <f t="shared" si="482"/>
        <v>#N/A</v>
      </c>
      <c r="K1147" t="e">
        <f t="shared" si="483"/>
        <v>#N/A</v>
      </c>
      <c r="L1147" t="e">
        <f t="shared" si="484"/>
        <v>#N/A</v>
      </c>
      <c r="M1147" t="e">
        <f t="shared" si="485"/>
        <v>#N/A</v>
      </c>
      <c r="N1147" t="e">
        <f t="shared" si="486"/>
        <v>#N/A</v>
      </c>
      <c r="O1147" t="str">
        <f t="shared" si="487"/>
        <v/>
      </c>
      <c r="P1147" t="str">
        <f>IF(OR($A1147="",INDEX(games!$H:$H,ROW())=""),"",INDEX(games!$H:$H,ROW()))</f>
        <v/>
      </c>
      <c r="Q1147" t="str">
        <f t="shared" si="488"/>
        <v/>
      </c>
      <c r="T1147">
        <f t="shared" si="489"/>
        <v>2019</v>
      </c>
      <c r="U1147">
        <f t="shared" si="490"/>
        <v>2026</v>
      </c>
      <c r="V1147">
        <f t="shared" si="491"/>
        <v>7</v>
      </c>
      <c r="W1147" t="str">
        <f>IF(TRIM(INDEX(connections!$A:$A,ROW()))="","",TRIM(INDEX(connections!$A:$A,ROW())))</f>
        <v>Hades</v>
      </c>
      <c r="X1147" t="str">
        <f>IF($W1147="","",TRIM(INDEX(connections!$B:$B,ROW())))</f>
        <v>Serpent's Gaze</v>
      </c>
      <c r="Y1147">
        <f t="shared" si="492"/>
        <v>359</v>
      </c>
      <c r="Z1147">
        <f t="shared" si="493"/>
        <v>706</v>
      </c>
      <c r="AA1147" t="str">
        <f t="shared" si="494"/>
        <v>Yes</v>
      </c>
      <c r="AB1147" t="str">
        <f t="shared" si="495"/>
        <v/>
      </c>
      <c r="AC1147" t="str">
        <f t="shared" si="496"/>
        <v/>
      </c>
      <c r="AD1147">
        <f t="shared" si="497"/>
        <v>0</v>
      </c>
      <c r="AE1147" t="str">
        <f t="shared" si="498"/>
        <v/>
      </c>
      <c r="AG1147" t="str">
        <f t="shared" si="499"/>
        <v/>
      </c>
      <c r="AH1147" t="str">
        <f t="shared" si="500"/>
        <v/>
      </c>
      <c r="AI1147" t="str">
        <f t="shared" si="501"/>
        <v/>
      </c>
      <c r="AJ1147" t="str">
        <f t="shared" si="502"/>
        <v/>
      </c>
      <c r="AK1147" t="str">
        <f t="shared" si="503"/>
        <v/>
      </c>
      <c r="AL1147" t="str">
        <f>IF($A1147="","",INDEX(games!$J:$J,ROW())&amp;"")</f>
        <v/>
      </c>
    </row>
    <row r="1148" spans="1:38" x14ac:dyDescent="0.25">
      <c r="A1148" t="str">
        <f>IF(TRIM(INDEX(games!$A:$A,ROW()))="","",TRIM(INDEX(games!$A:$A,ROW())))</f>
        <v/>
      </c>
      <c r="B1148" t="str">
        <f>IF(OR($A1148="",INDEX(games!$B:$B,ROW())=""),"",INDEX(games!$B:$B,ROW()))</f>
        <v/>
      </c>
      <c r="C1148" t="str">
        <f>IF(OR($A1148="",INDEX(games!$C:$C,ROW())=""),"",INDEX(games!$C:$C,ROW()))</f>
        <v/>
      </c>
      <c r="D1148" t="str">
        <f t="shared" si="476"/>
        <v/>
      </c>
      <c r="E1148" t="str">
        <f t="shared" si="477"/>
        <v/>
      </c>
      <c r="F1148" t="str">
        <f t="shared" si="478"/>
        <v/>
      </c>
      <c r="G1148" t="e">
        <f t="shared" si="479"/>
        <v>#N/A</v>
      </c>
      <c r="H1148" t="e">
        <f t="shared" si="480"/>
        <v>#N/A</v>
      </c>
      <c r="I1148" t="e">
        <f t="shared" si="481"/>
        <v>#N/A</v>
      </c>
      <c r="J1148" t="e">
        <f t="shared" si="482"/>
        <v>#N/A</v>
      </c>
      <c r="K1148" t="e">
        <f t="shared" si="483"/>
        <v>#N/A</v>
      </c>
      <c r="L1148" t="e">
        <f t="shared" si="484"/>
        <v>#N/A</v>
      </c>
      <c r="M1148" t="e">
        <f t="shared" si="485"/>
        <v>#N/A</v>
      </c>
      <c r="N1148" t="e">
        <f t="shared" si="486"/>
        <v>#N/A</v>
      </c>
      <c r="O1148" t="str">
        <f t="shared" si="487"/>
        <v/>
      </c>
      <c r="P1148" t="str">
        <f>IF(OR($A1148="",INDEX(games!$H:$H,ROW())=""),"",INDEX(games!$H:$H,ROW()))</f>
        <v/>
      </c>
      <c r="Q1148" t="str">
        <f t="shared" si="488"/>
        <v/>
      </c>
      <c r="T1148">
        <f t="shared" si="489"/>
        <v>2020</v>
      </c>
      <c r="U1148">
        <f t="shared" si="490"/>
        <v>2026</v>
      </c>
      <c r="V1148">
        <f t="shared" si="491"/>
        <v>6</v>
      </c>
      <c r="W1148" t="str">
        <f>IF(TRIM(INDEX(connections!$A:$A,ROW()))="","",TRIM(INDEX(connections!$A:$A,ROW())))</f>
        <v>Risk of Rain 2</v>
      </c>
      <c r="X1148" t="str">
        <f>IF($W1148="","",TRIM(INDEX(connections!$B:$B,ROW())))</f>
        <v>Serpent's Gaze</v>
      </c>
      <c r="Y1148">
        <f t="shared" si="492"/>
        <v>654</v>
      </c>
      <c r="Z1148">
        <f t="shared" si="493"/>
        <v>706</v>
      </c>
      <c r="AA1148" t="str">
        <f t="shared" si="494"/>
        <v>Yes</v>
      </c>
      <c r="AB1148" t="str">
        <f t="shared" si="495"/>
        <v/>
      </c>
      <c r="AC1148" t="str">
        <f t="shared" si="496"/>
        <v/>
      </c>
      <c r="AD1148">
        <f t="shared" si="497"/>
        <v>0</v>
      </c>
      <c r="AE1148" t="str">
        <f t="shared" si="498"/>
        <v/>
      </c>
      <c r="AG1148" t="str">
        <f t="shared" si="499"/>
        <v/>
      </c>
      <c r="AH1148" t="str">
        <f t="shared" si="500"/>
        <v/>
      </c>
      <c r="AI1148" t="str">
        <f t="shared" si="501"/>
        <v/>
      </c>
      <c r="AJ1148" t="str">
        <f t="shared" si="502"/>
        <v/>
      </c>
      <c r="AK1148" t="str">
        <f t="shared" si="503"/>
        <v/>
      </c>
      <c r="AL1148" t="str">
        <f>IF($A1148="","",INDEX(games!$J:$J,ROW())&amp;"")</f>
        <v/>
      </c>
    </row>
    <row r="1149" spans="1:38" x14ac:dyDescent="0.25">
      <c r="A1149" t="str">
        <f>IF(TRIM(INDEX(games!$A:$A,ROW()))="","",TRIM(INDEX(games!$A:$A,ROW())))</f>
        <v/>
      </c>
      <c r="B1149" t="str">
        <f>IF(OR($A1149="",INDEX(games!$B:$B,ROW())=""),"",INDEX(games!$B:$B,ROW()))</f>
        <v/>
      </c>
      <c r="C1149" t="str">
        <f>IF(OR($A1149="",INDEX(games!$C:$C,ROW())=""),"",INDEX(games!$C:$C,ROW()))</f>
        <v/>
      </c>
      <c r="D1149" t="str">
        <f t="shared" si="476"/>
        <v/>
      </c>
      <c r="E1149" t="str">
        <f t="shared" si="477"/>
        <v/>
      </c>
      <c r="F1149" t="str">
        <f t="shared" si="478"/>
        <v/>
      </c>
      <c r="G1149" t="e">
        <f t="shared" si="479"/>
        <v>#N/A</v>
      </c>
      <c r="H1149" t="e">
        <f t="shared" si="480"/>
        <v>#N/A</v>
      </c>
      <c r="I1149" t="e">
        <f t="shared" si="481"/>
        <v>#N/A</v>
      </c>
      <c r="J1149" t="e">
        <f t="shared" si="482"/>
        <v>#N/A</v>
      </c>
      <c r="K1149" t="e">
        <f t="shared" si="483"/>
        <v>#N/A</v>
      </c>
      <c r="L1149" t="e">
        <f t="shared" si="484"/>
        <v>#N/A</v>
      </c>
      <c r="M1149" t="e">
        <f t="shared" si="485"/>
        <v>#N/A</v>
      </c>
      <c r="N1149" t="e">
        <f t="shared" si="486"/>
        <v>#N/A</v>
      </c>
      <c r="O1149" t="str">
        <f t="shared" si="487"/>
        <v/>
      </c>
      <c r="P1149" t="str">
        <f>IF(OR($A1149="",INDEX(games!$H:$H,ROW())=""),"",INDEX(games!$H:$H,ROW()))</f>
        <v/>
      </c>
      <c r="Q1149" t="str">
        <f t="shared" si="488"/>
        <v/>
      </c>
      <c r="T1149">
        <f t="shared" si="489"/>
        <v>1994</v>
      </c>
      <c r="U1149">
        <f t="shared" si="490"/>
        <v>2015</v>
      </c>
      <c r="V1149">
        <f t="shared" si="491"/>
        <v>21</v>
      </c>
      <c r="W1149" t="str">
        <f>IF(TRIM(INDEX(connections!$A:$A,ROW()))="","",TRIM(INDEX(connections!$A:$A,ROW())))</f>
        <v>Ancient Domains of Mystery</v>
      </c>
      <c r="X1149" t="str">
        <f>IF($W1149="","",TRIM(INDEX(connections!$B:$B,ROW())))</f>
        <v>Shadow of the Wyrm</v>
      </c>
      <c r="Y1149">
        <f t="shared" si="492"/>
        <v>24</v>
      </c>
      <c r="Z1149">
        <f t="shared" si="493"/>
        <v>707</v>
      </c>
      <c r="AA1149" t="str">
        <f t="shared" si="494"/>
        <v>Yes</v>
      </c>
      <c r="AB1149" t="str">
        <f t="shared" si="495"/>
        <v>Yes</v>
      </c>
      <c r="AC1149">
        <f t="shared" si="496"/>
        <v>1</v>
      </c>
      <c r="AD1149">
        <f t="shared" si="497"/>
        <v>0</v>
      </c>
      <c r="AE1149" t="str">
        <f t="shared" si="498"/>
        <v/>
      </c>
      <c r="AG1149" t="str">
        <f t="shared" si="499"/>
        <v/>
      </c>
      <c r="AH1149" t="str">
        <f t="shared" si="500"/>
        <v/>
      </c>
      <c r="AI1149" t="str">
        <f t="shared" si="501"/>
        <v/>
      </c>
      <c r="AJ1149" t="str">
        <f t="shared" si="502"/>
        <v/>
      </c>
      <c r="AK1149" t="str">
        <f t="shared" si="503"/>
        <v/>
      </c>
      <c r="AL1149" t="str">
        <f>IF($A1149="","",INDEX(games!$J:$J,ROW())&amp;"")</f>
        <v/>
      </c>
    </row>
    <row r="1150" spans="1:38" x14ac:dyDescent="0.25">
      <c r="A1150" t="str">
        <f>IF(TRIM(INDEX(games!$A:$A,ROW()))="","",TRIM(INDEX(games!$A:$A,ROW())))</f>
        <v/>
      </c>
      <c r="B1150" t="str">
        <f>IF(OR($A1150="",INDEX(games!$B:$B,ROW())=""),"",INDEX(games!$B:$B,ROW()))</f>
        <v/>
      </c>
      <c r="C1150" t="str">
        <f>IF(OR($A1150="",INDEX(games!$C:$C,ROW())=""),"",INDEX(games!$C:$C,ROW()))</f>
        <v/>
      </c>
      <c r="D1150" t="str">
        <f t="shared" si="476"/>
        <v/>
      </c>
      <c r="E1150" t="str">
        <f t="shared" si="477"/>
        <v/>
      </c>
      <c r="F1150" t="str">
        <f t="shared" si="478"/>
        <v/>
      </c>
      <c r="G1150" t="e">
        <f t="shared" si="479"/>
        <v>#N/A</v>
      </c>
      <c r="H1150" t="e">
        <f t="shared" si="480"/>
        <v>#N/A</v>
      </c>
      <c r="I1150" t="e">
        <f t="shared" si="481"/>
        <v>#N/A</v>
      </c>
      <c r="J1150" t="e">
        <f t="shared" si="482"/>
        <v>#N/A</v>
      </c>
      <c r="K1150" t="e">
        <f t="shared" si="483"/>
        <v>#N/A</v>
      </c>
      <c r="L1150" t="e">
        <f t="shared" si="484"/>
        <v>#N/A</v>
      </c>
      <c r="M1150" t="e">
        <f t="shared" si="485"/>
        <v>#N/A</v>
      </c>
      <c r="N1150" t="e">
        <f t="shared" si="486"/>
        <v>#N/A</v>
      </c>
      <c r="O1150" t="str">
        <f t="shared" si="487"/>
        <v/>
      </c>
      <c r="P1150" t="str">
        <f>IF(OR($A1150="",INDEX(games!$H:$H,ROW())=""),"",INDEX(games!$H:$H,ROW()))</f>
        <v/>
      </c>
      <c r="Q1150" t="str">
        <f t="shared" si="488"/>
        <v/>
      </c>
      <c r="T1150">
        <f t="shared" si="489"/>
        <v>1987</v>
      </c>
      <c r="U1150">
        <f t="shared" si="490"/>
        <v>2015</v>
      </c>
      <c r="V1150">
        <f t="shared" si="491"/>
        <v>28</v>
      </c>
      <c r="W1150" t="str">
        <f>IF(TRIM(INDEX(connections!$A:$A,ROW()))="","",TRIM(INDEX(connections!$A:$A,ROW())))</f>
        <v>Omega</v>
      </c>
      <c r="X1150" t="str">
        <f>IF($W1150="","",TRIM(INDEX(connections!$B:$B,ROW())))</f>
        <v>Shadow of the Wyrm</v>
      </c>
      <c r="Y1150">
        <f t="shared" si="492"/>
        <v>559</v>
      </c>
      <c r="Z1150">
        <f t="shared" si="493"/>
        <v>707</v>
      </c>
      <c r="AA1150" t="str">
        <f t="shared" si="494"/>
        <v>Yes</v>
      </c>
      <c r="AB1150" t="str">
        <f t="shared" si="495"/>
        <v>Yes</v>
      </c>
      <c r="AC1150">
        <f t="shared" si="496"/>
        <v>1</v>
      </c>
      <c r="AD1150">
        <f t="shared" si="497"/>
        <v>0</v>
      </c>
      <c r="AE1150" t="str">
        <f t="shared" si="498"/>
        <v/>
      </c>
      <c r="AG1150" t="str">
        <f t="shared" si="499"/>
        <v/>
      </c>
      <c r="AH1150" t="str">
        <f t="shared" si="500"/>
        <v/>
      </c>
      <c r="AI1150" t="str">
        <f t="shared" si="501"/>
        <v/>
      </c>
      <c r="AJ1150" t="str">
        <f t="shared" si="502"/>
        <v/>
      </c>
      <c r="AK1150" t="str">
        <f t="shared" si="503"/>
        <v/>
      </c>
      <c r="AL1150" t="str">
        <f>IF($A1150="","",INDEX(games!$J:$J,ROW())&amp;"")</f>
        <v/>
      </c>
    </row>
    <row r="1151" spans="1:38" x14ac:dyDescent="0.25">
      <c r="A1151" t="str">
        <f>IF(TRIM(INDEX(games!$A:$A,ROW()))="","",TRIM(INDEX(games!$A:$A,ROW())))</f>
        <v/>
      </c>
      <c r="B1151" t="str">
        <f>IF(OR($A1151="",INDEX(games!$B:$B,ROW())=""),"",INDEX(games!$B:$B,ROW()))</f>
        <v/>
      </c>
      <c r="C1151" t="str">
        <f>IF(OR($A1151="",INDEX(games!$C:$C,ROW())=""),"",INDEX(games!$C:$C,ROW()))</f>
        <v/>
      </c>
      <c r="D1151" t="str">
        <f t="shared" si="476"/>
        <v/>
      </c>
      <c r="E1151" t="str">
        <f t="shared" si="477"/>
        <v/>
      </c>
      <c r="F1151" t="str">
        <f t="shared" si="478"/>
        <v/>
      </c>
      <c r="G1151" t="e">
        <f t="shared" si="479"/>
        <v>#N/A</v>
      </c>
      <c r="H1151" t="e">
        <f t="shared" si="480"/>
        <v>#N/A</v>
      </c>
      <c r="I1151" t="e">
        <f t="shared" si="481"/>
        <v>#N/A</v>
      </c>
      <c r="J1151" t="e">
        <f t="shared" si="482"/>
        <v>#N/A</v>
      </c>
      <c r="K1151" t="e">
        <f t="shared" si="483"/>
        <v>#N/A</v>
      </c>
      <c r="L1151" t="e">
        <f t="shared" si="484"/>
        <v>#N/A</v>
      </c>
      <c r="M1151" t="e">
        <f t="shared" si="485"/>
        <v>#N/A</v>
      </c>
      <c r="N1151" t="e">
        <f t="shared" si="486"/>
        <v>#N/A</v>
      </c>
      <c r="O1151" t="str">
        <f t="shared" si="487"/>
        <v/>
      </c>
      <c r="P1151" t="str">
        <f>IF(OR($A1151="",INDEX(games!$H:$H,ROW())=""),"",INDEX(games!$H:$H,ROW()))</f>
        <v/>
      </c>
      <c r="Q1151" t="str">
        <f t="shared" si="488"/>
        <v/>
      </c>
      <c r="T1151">
        <f t="shared" si="489"/>
        <v>2015</v>
      </c>
      <c r="U1151">
        <f t="shared" si="490"/>
        <v>2025</v>
      </c>
      <c r="V1151">
        <f t="shared" si="491"/>
        <v>10</v>
      </c>
      <c r="W1151" t="str">
        <f>IF(TRIM(INDEX(connections!$A:$A,ROW()))="","",TRIM(INDEX(connections!$A:$A,ROW())))</f>
        <v>Darkest Dungeon</v>
      </c>
      <c r="X1151" t="str">
        <f>IF($W1151="","",TRIM(INDEX(connections!$B:$B,ROW())))</f>
        <v>Shadowveil: Legend of The Five Rings</v>
      </c>
      <c r="Y1151">
        <f t="shared" si="492"/>
        <v>184</v>
      </c>
      <c r="Z1151">
        <f t="shared" si="493"/>
        <v>708</v>
      </c>
      <c r="AA1151" t="str">
        <f t="shared" si="494"/>
        <v>Yes</v>
      </c>
      <c r="AB1151" t="str">
        <f t="shared" si="495"/>
        <v/>
      </c>
      <c r="AC1151" t="str">
        <f t="shared" si="496"/>
        <v/>
      </c>
      <c r="AD1151">
        <f t="shared" si="497"/>
        <v>0</v>
      </c>
      <c r="AE1151" t="str">
        <f t="shared" si="498"/>
        <v/>
      </c>
      <c r="AG1151" t="str">
        <f t="shared" si="499"/>
        <v/>
      </c>
      <c r="AH1151" t="str">
        <f t="shared" si="500"/>
        <v/>
      </c>
      <c r="AI1151" t="str">
        <f t="shared" si="501"/>
        <v/>
      </c>
      <c r="AJ1151" t="str">
        <f t="shared" si="502"/>
        <v/>
      </c>
      <c r="AK1151" t="str">
        <f t="shared" si="503"/>
        <v/>
      </c>
      <c r="AL1151" t="str">
        <f>IF($A1151="","",INDEX(games!$J:$J,ROW())&amp;"")</f>
        <v/>
      </c>
    </row>
    <row r="1152" spans="1:38" x14ac:dyDescent="0.25">
      <c r="A1152" t="str">
        <f>IF(TRIM(INDEX(games!$A:$A,ROW()))="","",TRIM(INDEX(games!$A:$A,ROW())))</f>
        <v/>
      </c>
      <c r="B1152" t="str">
        <f>IF(OR($A1152="",INDEX(games!$B:$B,ROW())=""),"",INDEX(games!$B:$B,ROW()))</f>
        <v/>
      </c>
      <c r="C1152" t="str">
        <f>IF(OR($A1152="",INDEX(games!$C:$C,ROW())=""),"",INDEX(games!$C:$C,ROW()))</f>
        <v/>
      </c>
      <c r="D1152" t="str">
        <f t="shared" si="476"/>
        <v/>
      </c>
      <c r="E1152" t="str">
        <f t="shared" si="477"/>
        <v/>
      </c>
      <c r="F1152" t="str">
        <f t="shared" si="478"/>
        <v/>
      </c>
      <c r="G1152" t="e">
        <f t="shared" si="479"/>
        <v>#N/A</v>
      </c>
      <c r="H1152" t="e">
        <f t="shared" si="480"/>
        <v>#N/A</v>
      </c>
      <c r="I1152" t="e">
        <f t="shared" si="481"/>
        <v>#N/A</v>
      </c>
      <c r="J1152" t="e">
        <f t="shared" si="482"/>
        <v>#N/A</v>
      </c>
      <c r="K1152" t="e">
        <f t="shared" si="483"/>
        <v>#N/A</v>
      </c>
      <c r="L1152" t="e">
        <f t="shared" si="484"/>
        <v>#N/A</v>
      </c>
      <c r="M1152" t="e">
        <f t="shared" si="485"/>
        <v>#N/A</v>
      </c>
      <c r="N1152" t="e">
        <f t="shared" si="486"/>
        <v>#N/A</v>
      </c>
      <c r="O1152" t="str">
        <f t="shared" si="487"/>
        <v/>
      </c>
      <c r="P1152" t="str">
        <f>IF(OR($A1152="",INDEX(games!$H:$H,ROW())=""),"",INDEX(games!$H:$H,ROW()))</f>
        <v/>
      </c>
      <c r="Q1152" t="str">
        <f t="shared" si="488"/>
        <v/>
      </c>
      <c r="T1152">
        <f t="shared" si="489"/>
        <v>2019</v>
      </c>
      <c r="U1152">
        <f t="shared" si="490"/>
        <v>2025</v>
      </c>
      <c r="V1152">
        <f t="shared" si="491"/>
        <v>6</v>
      </c>
      <c r="W1152" t="str">
        <f>IF(TRIM(INDEX(connections!$A:$A,ROW()))="","",TRIM(INDEX(connections!$A:$A,ROW())))</f>
        <v>Hades</v>
      </c>
      <c r="X1152" t="str">
        <f>IF($W1152="","",TRIM(INDEX(connections!$B:$B,ROW())))</f>
        <v>Shadowveil: Legend of The Five Rings</v>
      </c>
      <c r="Y1152">
        <f t="shared" si="492"/>
        <v>359</v>
      </c>
      <c r="Z1152">
        <f t="shared" si="493"/>
        <v>708</v>
      </c>
      <c r="AA1152" t="str">
        <f t="shared" si="494"/>
        <v>Yes</v>
      </c>
      <c r="AB1152" t="str">
        <f t="shared" si="495"/>
        <v/>
      </c>
      <c r="AC1152" t="str">
        <f t="shared" si="496"/>
        <v/>
      </c>
      <c r="AD1152">
        <f t="shared" si="497"/>
        <v>1</v>
      </c>
      <c r="AE1152" t="str">
        <f t="shared" si="498"/>
        <v/>
      </c>
      <c r="AG1152" t="str">
        <f t="shared" si="499"/>
        <v/>
      </c>
      <c r="AH1152" t="str">
        <f t="shared" si="500"/>
        <v/>
      </c>
      <c r="AI1152" t="str">
        <f t="shared" si="501"/>
        <v/>
      </c>
      <c r="AJ1152" t="str">
        <f t="shared" si="502"/>
        <v/>
      </c>
      <c r="AK1152" t="str">
        <f t="shared" si="503"/>
        <v/>
      </c>
      <c r="AL1152" t="str">
        <f>IF($A1152="","",INDEX(games!$J:$J,ROW())&amp;"")</f>
        <v/>
      </c>
    </row>
    <row r="1153" spans="1:38" x14ac:dyDescent="0.25">
      <c r="A1153" t="str">
        <f>IF(TRIM(INDEX(games!$A:$A,ROW()))="","",TRIM(INDEX(games!$A:$A,ROW())))</f>
        <v/>
      </c>
      <c r="B1153" t="str">
        <f>IF(OR($A1153="",INDEX(games!$B:$B,ROW())=""),"",INDEX(games!$B:$B,ROW()))</f>
        <v/>
      </c>
      <c r="C1153" t="str">
        <f>IF(OR($A1153="",INDEX(games!$C:$C,ROW())=""),"",INDEX(games!$C:$C,ROW()))</f>
        <v/>
      </c>
      <c r="D1153" t="str">
        <f t="shared" si="476"/>
        <v/>
      </c>
      <c r="E1153" t="str">
        <f t="shared" si="477"/>
        <v/>
      </c>
      <c r="F1153" t="str">
        <f t="shared" si="478"/>
        <v/>
      </c>
      <c r="G1153" t="e">
        <f t="shared" si="479"/>
        <v>#N/A</v>
      </c>
      <c r="H1153" t="e">
        <f t="shared" si="480"/>
        <v>#N/A</v>
      </c>
      <c r="I1153" t="e">
        <f t="shared" si="481"/>
        <v>#N/A</v>
      </c>
      <c r="J1153" t="e">
        <f t="shared" si="482"/>
        <v>#N/A</v>
      </c>
      <c r="K1153" t="e">
        <f t="shared" si="483"/>
        <v>#N/A</v>
      </c>
      <c r="L1153" t="e">
        <f t="shared" si="484"/>
        <v>#N/A</v>
      </c>
      <c r="M1153" t="e">
        <f t="shared" si="485"/>
        <v>#N/A</v>
      </c>
      <c r="N1153" t="e">
        <f t="shared" si="486"/>
        <v>#N/A</v>
      </c>
      <c r="O1153" t="str">
        <f t="shared" si="487"/>
        <v/>
      </c>
      <c r="P1153" t="str">
        <f>IF(OR($A1153="",INDEX(games!$H:$H,ROW())=""),"",INDEX(games!$H:$H,ROW()))</f>
        <v/>
      </c>
      <c r="Q1153" t="str">
        <f t="shared" si="488"/>
        <v/>
      </c>
      <c r="T1153">
        <f t="shared" si="489"/>
        <v>2017</v>
      </c>
      <c r="U1153">
        <f t="shared" si="490"/>
        <v>2025</v>
      </c>
      <c r="V1153">
        <f t="shared" si="491"/>
        <v>8</v>
      </c>
      <c r="W1153" t="str">
        <f>IF(TRIM(INDEX(connections!$A:$A,ROW()))="","",TRIM(INDEX(connections!$A:$A,ROW())))</f>
        <v>Slay the Spire</v>
      </c>
      <c r="X1153" t="str">
        <f>IF($W1153="","",TRIM(INDEX(connections!$B:$B,ROW())))</f>
        <v>Shadowveil: Legend of The Five Rings</v>
      </c>
      <c r="Y1153">
        <f t="shared" si="492"/>
        <v>735</v>
      </c>
      <c r="Z1153">
        <f t="shared" si="493"/>
        <v>708</v>
      </c>
      <c r="AA1153" t="str">
        <f t="shared" si="494"/>
        <v>Yes</v>
      </c>
      <c r="AB1153" t="str">
        <f t="shared" si="495"/>
        <v/>
      </c>
      <c r="AC1153" t="str">
        <f t="shared" si="496"/>
        <v/>
      </c>
      <c r="AD1153">
        <f t="shared" si="497"/>
        <v>1</v>
      </c>
      <c r="AE1153" t="str">
        <f t="shared" si="498"/>
        <v/>
      </c>
      <c r="AG1153" t="str">
        <f t="shared" si="499"/>
        <v/>
      </c>
      <c r="AH1153" t="str">
        <f t="shared" si="500"/>
        <v/>
      </c>
      <c r="AI1153" t="str">
        <f t="shared" si="501"/>
        <v/>
      </c>
      <c r="AJ1153" t="str">
        <f t="shared" si="502"/>
        <v/>
      </c>
      <c r="AK1153" t="str">
        <f t="shared" si="503"/>
        <v/>
      </c>
      <c r="AL1153" t="str">
        <f>IF($A1153="","",INDEX(games!$J:$J,ROW())&amp;"")</f>
        <v/>
      </c>
    </row>
    <row r="1154" spans="1:38" x14ac:dyDescent="0.25">
      <c r="A1154" t="str">
        <f>IF(TRIM(INDEX(games!$A:$A,ROW()))="","",TRIM(INDEX(games!$A:$A,ROW())))</f>
        <v/>
      </c>
      <c r="B1154" t="str">
        <f>IF(OR($A1154="",INDEX(games!$B:$B,ROW())=""),"",INDEX(games!$B:$B,ROW()))</f>
        <v/>
      </c>
      <c r="C1154" t="str">
        <f>IF(OR($A1154="",INDEX(games!$C:$C,ROW())=""),"",INDEX(games!$C:$C,ROW()))</f>
        <v/>
      </c>
      <c r="D1154" t="str">
        <f t="shared" ref="D1154:D1217" si="504">IF($A1154="","",COUNTIF($W$2:$W$2500,$A1154)+COUNTIF($X$2:$X$2500,$A1154))</f>
        <v/>
      </c>
      <c r="E1154" t="str">
        <f t="shared" ref="E1154:E1217" si="505">IF($A1154="","",IFERROR(MATCH($C1154,$R$2:$R$5,0),0))</f>
        <v/>
      </c>
      <c r="F1154" t="str">
        <f t="shared" ref="F1154:F1217" si="506">IF($A1154="","",MOD(ROW(),34))</f>
        <v/>
      </c>
      <c r="G1154" t="e">
        <f t="shared" ref="G1154:G1217" si="507">IF($A1154="",NA(),IF($C1154="Action",$B1154,NA()))</f>
        <v>#N/A</v>
      </c>
      <c r="H1154" t="e">
        <f t="shared" ref="H1154:H1217" si="508">IF($A1154="",NA(),IF($C1154="Action",1+$F1154*0.023,NA()))</f>
        <v>#N/A</v>
      </c>
      <c r="I1154" t="e">
        <f t="shared" ref="I1154:I1217" si="509">IF($A1154="",NA(),IF($C1154="Strategy",$B1154,NA()))</f>
        <v>#N/A</v>
      </c>
      <c r="J1154" t="e">
        <f t="shared" ref="J1154:J1217" si="510">IF($A1154="",NA(),IF($C1154="Strategy",2+$F1154*0.023,NA()))</f>
        <v>#N/A</v>
      </c>
      <c r="K1154" t="e">
        <f t="shared" ref="K1154:K1217" si="511">IF($A1154="",NA(),IF($C1154="Deckbuilder",$B1154,NA()))</f>
        <v>#N/A</v>
      </c>
      <c r="L1154" t="e">
        <f t="shared" ref="L1154:L1217" si="512">IF($A1154="",NA(),IF($C1154="Deckbuilder",3+$F1154*0.023,NA()))</f>
        <v>#N/A</v>
      </c>
      <c r="M1154" t="e">
        <f t="shared" ref="M1154:M1217" si="513">IF($A1154="",NA(),IF($C1154="Traditional",$B1154,NA()))</f>
        <v>#N/A</v>
      </c>
      <c r="N1154" t="e">
        <f t="shared" ref="N1154:N1217" si="514">IF($A1154="",NA(),IF($C1154="Traditional",4+$F1154*0.023,NA()))</f>
        <v>#N/A</v>
      </c>
      <c r="O1154" t="str">
        <f t="shared" ref="O1154:O1217" si="515">IF($A1154="","",$D1154+ROW()/1000000)</f>
        <v/>
      </c>
      <c r="P1154" t="str">
        <f>IF(OR($A1154="",INDEX(games!$H:$H,ROW())=""),"",INDEX(games!$H:$H,ROW()))</f>
        <v/>
      </c>
      <c r="Q1154" t="str">
        <f t="shared" ref="Q1154:Q1217" si="516">IF(OR($A1154="",$P1154&lt;&gt;"Yes"),"",$D1154+ROW()/1000000)</f>
        <v/>
      </c>
      <c r="T1154">
        <f t="shared" ref="T1154:T1217" si="517">IF($Y1154="","",INDEX($B$2:$B$1500,$Y1154))</f>
        <v>2012</v>
      </c>
      <c r="U1154">
        <f t="shared" ref="U1154:U1217" si="518">IF($Z1154="","",INDEX($B$2:$B$1500,$Z1154))</f>
        <v>2025</v>
      </c>
      <c r="V1154">
        <f t="shared" ref="V1154:V1217" si="519">IF(OR($T1154="",$U1154=""),"",$U1154-$T1154)</f>
        <v>13</v>
      </c>
      <c r="W1154" t="str">
        <f>IF(TRIM(INDEX(connections!$A:$A,ROW()))="","",TRIM(INDEX(connections!$A:$A,ROW())))</f>
        <v>FTL</v>
      </c>
      <c r="X1154" t="str">
        <f>IF($W1154="","",TRIM(INDEX(connections!$B:$B,ROW())))</f>
        <v>Shape of Dreams</v>
      </c>
      <c r="Y1154">
        <f t="shared" ref="Y1154:Y1217" si="520">IF($W1154="","",IFERROR(MATCH($W1154,$A$2:$A$1500,0),""))</f>
        <v>311</v>
      </c>
      <c r="Z1154">
        <f t="shared" ref="Z1154:Z1217" si="521">IF($X1154="","",IFERROR(MATCH($X1154,$A$2:$A$1500,0),""))</f>
        <v>709</v>
      </c>
      <c r="AA1154" t="str">
        <f t="shared" ref="AA1154:AA1217" si="522">IF($Y1154="","",INDEX($P$2:$P$1500,$Y1154))</f>
        <v>Yes</v>
      </c>
      <c r="AB1154" t="str">
        <f t="shared" ref="AB1154:AB1217" si="523">IF($Z1154="","",INDEX($P$2:$P$1500,$Z1154))</f>
        <v>Yes</v>
      </c>
      <c r="AC1154">
        <f t="shared" ref="AC1154:AC1217" si="524">IF(AND($AA1154="Yes",$AB1154="Yes"),1,"")</f>
        <v>1</v>
      </c>
      <c r="AD1154">
        <f t="shared" ref="AD1154:AD1217" si="525">IF(OR($Y1154="",$Z1154=""),"",IF(INDEX($C$2:$C$1500,$Y1154)=INDEX($C$2:$C$1500,$Z1154),0,1))</f>
        <v>1</v>
      </c>
      <c r="AE1154" t="str">
        <f t="shared" ref="AE1154:AE1217" si="526">IF($AC1154&lt;&gt;1,"",IF(AND(INDEX($AG$2:$AG$1500,$Y1154)=1,INDEX($AG$2:$AG$1500,$Z1154)=1),1,""))</f>
        <v/>
      </c>
      <c r="AG1154" t="str">
        <f t="shared" ref="AG1154:AG1217" si="527">IF($A1154="","",COUNTIFS($W$2:$W$2500,$A1154,$AB$2:$AB$2500,"Yes")+COUNTIFS($X$2:$X$2500,$A1154,$AA$2:$AA$2500,"Yes"))</f>
        <v/>
      </c>
      <c r="AH1154" t="str">
        <f t="shared" ref="AH1154:AH1217" si="528">IF(OR($P1154&lt;&gt;"Yes",N($AG1154)=0),"",IF(AND($AG1154=1,COUNTIFS($W$2:$W$2500,$A1154,$AE$2:$AE$2500,1)+COUNTIFS($X$2:$X$2500,$A1154,$AE$2:$AE$2500,1)&gt;0),"","Yes"))</f>
        <v/>
      </c>
      <c r="AI1154" t="str">
        <f t="shared" ref="AI1154:AI1217" si="529">IF($AH1154="Yes",$AG1154,"")</f>
        <v/>
      </c>
      <c r="AJ1154" t="str">
        <f t="shared" ref="AJ1154:AJ1217" si="530">IF($AI1154="","",$AI1154+ROW()/1000000)</f>
        <v/>
      </c>
      <c r="AK1154" t="str">
        <f t="shared" ref="AK1154:AK1217" si="531">IF(OR($A1154="",$P1154="Yes",N($AG1154)=0),"",$AG1154+ROW()/1000000)</f>
        <v/>
      </c>
      <c r="AL1154" t="str">
        <f>IF($A1154="","",INDEX(games!$J:$J,ROW())&amp;"")</f>
        <v/>
      </c>
    </row>
    <row r="1155" spans="1:38" x14ac:dyDescent="0.25">
      <c r="A1155" t="str">
        <f>IF(TRIM(INDEX(games!$A:$A,ROW()))="","",TRIM(INDEX(games!$A:$A,ROW())))</f>
        <v/>
      </c>
      <c r="B1155" t="str">
        <f>IF(OR($A1155="",INDEX(games!$B:$B,ROW())=""),"",INDEX(games!$B:$B,ROW()))</f>
        <v/>
      </c>
      <c r="C1155" t="str">
        <f>IF(OR($A1155="",INDEX(games!$C:$C,ROW())=""),"",INDEX(games!$C:$C,ROW()))</f>
        <v/>
      </c>
      <c r="D1155" t="str">
        <f t="shared" si="504"/>
        <v/>
      </c>
      <c r="E1155" t="str">
        <f t="shared" si="505"/>
        <v/>
      </c>
      <c r="F1155" t="str">
        <f t="shared" si="506"/>
        <v/>
      </c>
      <c r="G1155" t="e">
        <f t="shared" si="507"/>
        <v>#N/A</v>
      </c>
      <c r="H1155" t="e">
        <f t="shared" si="508"/>
        <v>#N/A</v>
      </c>
      <c r="I1155" t="e">
        <f t="shared" si="509"/>
        <v>#N/A</v>
      </c>
      <c r="J1155" t="e">
        <f t="shared" si="510"/>
        <v>#N/A</v>
      </c>
      <c r="K1155" t="e">
        <f t="shared" si="511"/>
        <v>#N/A</v>
      </c>
      <c r="L1155" t="e">
        <f t="shared" si="512"/>
        <v>#N/A</v>
      </c>
      <c r="M1155" t="e">
        <f t="shared" si="513"/>
        <v>#N/A</v>
      </c>
      <c r="N1155" t="e">
        <f t="shared" si="514"/>
        <v>#N/A</v>
      </c>
      <c r="O1155" t="str">
        <f t="shared" si="515"/>
        <v/>
      </c>
      <c r="P1155" t="str">
        <f>IF(OR($A1155="",INDEX(games!$H:$H,ROW())=""),"",INDEX(games!$H:$H,ROW()))</f>
        <v/>
      </c>
      <c r="Q1155" t="str">
        <f t="shared" si="516"/>
        <v/>
      </c>
      <c r="T1155">
        <f t="shared" si="517"/>
        <v>2023</v>
      </c>
      <c r="U1155">
        <f t="shared" si="518"/>
        <v>2025</v>
      </c>
      <c r="V1155">
        <f t="shared" si="519"/>
        <v>2</v>
      </c>
      <c r="W1155" t="str">
        <f>IF(TRIM(INDEX(connections!$A:$A,ROW()))="","",TRIM(INDEX(connections!$A:$A,ROW())))</f>
        <v>Ravenswatch</v>
      </c>
      <c r="X1155" t="str">
        <f>IF($W1155="","",TRIM(INDEX(connections!$B:$B,ROW())))</f>
        <v>Shape of Dreams</v>
      </c>
      <c r="Y1155">
        <f t="shared" si="520"/>
        <v>631</v>
      </c>
      <c r="Z1155">
        <f t="shared" si="521"/>
        <v>709</v>
      </c>
      <c r="AA1155" t="str">
        <f t="shared" si="522"/>
        <v>Yes</v>
      </c>
      <c r="AB1155" t="str">
        <f t="shared" si="523"/>
        <v>Yes</v>
      </c>
      <c r="AC1155">
        <f t="shared" si="524"/>
        <v>1</v>
      </c>
      <c r="AD1155">
        <f t="shared" si="525"/>
        <v>0</v>
      </c>
      <c r="AE1155" t="str">
        <f t="shared" si="526"/>
        <v/>
      </c>
      <c r="AG1155" t="str">
        <f t="shared" si="527"/>
        <v/>
      </c>
      <c r="AH1155" t="str">
        <f t="shared" si="528"/>
        <v/>
      </c>
      <c r="AI1155" t="str">
        <f t="shared" si="529"/>
        <v/>
      </c>
      <c r="AJ1155" t="str">
        <f t="shared" si="530"/>
        <v/>
      </c>
      <c r="AK1155" t="str">
        <f t="shared" si="531"/>
        <v/>
      </c>
      <c r="AL1155" t="str">
        <f>IF($A1155="","",INDEX(games!$J:$J,ROW())&amp;"")</f>
        <v/>
      </c>
    </row>
    <row r="1156" spans="1:38" x14ac:dyDescent="0.25">
      <c r="A1156" t="str">
        <f>IF(TRIM(INDEX(games!$A:$A,ROW()))="","",TRIM(INDEX(games!$A:$A,ROW())))</f>
        <v/>
      </c>
      <c r="B1156" t="str">
        <f>IF(OR($A1156="",INDEX(games!$B:$B,ROW())=""),"",INDEX(games!$B:$B,ROW()))</f>
        <v/>
      </c>
      <c r="C1156" t="str">
        <f>IF(OR($A1156="",INDEX(games!$C:$C,ROW())=""),"",INDEX(games!$C:$C,ROW()))</f>
        <v/>
      </c>
      <c r="D1156" t="str">
        <f t="shared" si="504"/>
        <v/>
      </c>
      <c r="E1156" t="str">
        <f t="shared" si="505"/>
        <v/>
      </c>
      <c r="F1156" t="str">
        <f t="shared" si="506"/>
        <v/>
      </c>
      <c r="G1156" t="e">
        <f t="shared" si="507"/>
        <v>#N/A</v>
      </c>
      <c r="H1156" t="e">
        <f t="shared" si="508"/>
        <v>#N/A</v>
      </c>
      <c r="I1156" t="e">
        <f t="shared" si="509"/>
        <v>#N/A</v>
      </c>
      <c r="J1156" t="e">
        <f t="shared" si="510"/>
        <v>#N/A</v>
      </c>
      <c r="K1156" t="e">
        <f t="shared" si="511"/>
        <v>#N/A</v>
      </c>
      <c r="L1156" t="e">
        <f t="shared" si="512"/>
        <v>#N/A</v>
      </c>
      <c r="M1156" t="e">
        <f t="shared" si="513"/>
        <v>#N/A</v>
      </c>
      <c r="N1156" t="e">
        <f t="shared" si="514"/>
        <v>#N/A</v>
      </c>
      <c r="O1156" t="str">
        <f t="shared" si="515"/>
        <v/>
      </c>
      <c r="P1156" t="str">
        <f>IF(OR($A1156="",INDEX(games!$H:$H,ROW())=""),"",INDEX(games!$H:$H,ROW()))</f>
        <v/>
      </c>
      <c r="Q1156" t="str">
        <f t="shared" si="516"/>
        <v/>
      </c>
      <c r="T1156">
        <f t="shared" si="517"/>
        <v>2013</v>
      </c>
      <c r="U1156">
        <f t="shared" si="518"/>
        <v>2025</v>
      </c>
      <c r="V1156">
        <f t="shared" si="519"/>
        <v>12</v>
      </c>
      <c r="W1156" t="str">
        <f>IF(TRIM(INDEX(connections!$A:$A,ROW()))="","",TRIM(INDEX(connections!$A:$A,ROW())))</f>
        <v>Risk of Rain</v>
      </c>
      <c r="X1156" t="str">
        <f>IF($W1156="","",TRIM(INDEX(connections!$B:$B,ROW())))</f>
        <v>Shape of Dreams</v>
      </c>
      <c r="Y1156">
        <f t="shared" si="520"/>
        <v>653</v>
      </c>
      <c r="Z1156">
        <f t="shared" si="521"/>
        <v>709</v>
      </c>
      <c r="AA1156" t="str">
        <f t="shared" si="522"/>
        <v>Yes</v>
      </c>
      <c r="AB1156" t="str">
        <f t="shared" si="523"/>
        <v>Yes</v>
      </c>
      <c r="AC1156">
        <f t="shared" si="524"/>
        <v>1</v>
      </c>
      <c r="AD1156">
        <f t="shared" si="525"/>
        <v>0</v>
      </c>
      <c r="AE1156" t="str">
        <f t="shared" si="526"/>
        <v/>
      </c>
      <c r="AG1156" t="str">
        <f t="shared" si="527"/>
        <v/>
      </c>
      <c r="AH1156" t="str">
        <f t="shared" si="528"/>
        <v/>
      </c>
      <c r="AI1156" t="str">
        <f t="shared" si="529"/>
        <v/>
      </c>
      <c r="AJ1156" t="str">
        <f t="shared" si="530"/>
        <v/>
      </c>
      <c r="AK1156" t="str">
        <f t="shared" si="531"/>
        <v/>
      </c>
      <c r="AL1156" t="str">
        <f>IF($A1156="","",INDEX(games!$J:$J,ROW())&amp;"")</f>
        <v/>
      </c>
    </row>
    <row r="1157" spans="1:38" x14ac:dyDescent="0.25">
      <c r="A1157" t="str">
        <f>IF(TRIM(INDEX(games!$A:$A,ROW()))="","",TRIM(INDEX(games!$A:$A,ROW())))</f>
        <v/>
      </c>
      <c r="B1157" t="str">
        <f>IF(OR($A1157="",INDEX(games!$B:$B,ROW())=""),"",INDEX(games!$B:$B,ROW()))</f>
        <v/>
      </c>
      <c r="C1157" t="str">
        <f>IF(OR($A1157="",INDEX(games!$C:$C,ROW())=""),"",INDEX(games!$C:$C,ROW()))</f>
        <v/>
      </c>
      <c r="D1157" t="str">
        <f t="shared" si="504"/>
        <v/>
      </c>
      <c r="E1157" t="str">
        <f t="shared" si="505"/>
        <v/>
      </c>
      <c r="F1157" t="str">
        <f t="shared" si="506"/>
        <v/>
      </c>
      <c r="G1157" t="e">
        <f t="shared" si="507"/>
        <v>#N/A</v>
      </c>
      <c r="H1157" t="e">
        <f t="shared" si="508"/>
        <v>#N/A</v>
      </c>
      <c r="I1157" t="e">
        <f t="shared" si="509"/>
        <v>#N/A</v>
      </c>
      <c r="J1157" t="e">
        <f t="shared" si="510"/>
        <v>#N/A</v>
      </c>
      <c r="K1157" t="e">
        <f t="shared" si="511"/>
        <v>#N/A</v>
      </c>
      <c r="L1157" t="e">
        <f t="shared" si="512"/>
        <v>#N/A</v>
      </c>
      <c r="M1157" t="e">
        <f t="shared" si="513"/>
        <v>#N/A</v>
      </c>
      <c r="N1157" t="e">
        <f t="shared" si="514"/>
        <v>#N/A</v>
      </c>
      <c r="O1157" t="str">
        <f t="shared" si="515"/>
        <v/>
      </c>
      <c r="P1157" t="str">
        <f>IF(OR($A1157="",INDEX(games!$H:$H,ROW())=""),"",INDEX(games!$H:$H,ROW()))</f>
        <v/>
      </c>
      <c r="Q1157" t="str">
        <f t="shared" si="516"/>
        <v/>
      </c>
      <c r="T1157">
        <f t="shared" si="517"/>
        <v>2022</v>
      </c>
      <c r="U1157">
        <f t="shared" si="518"/>
        <v>2023</v>
      </c>
      <c r="V1157">
        <f t="shared" si="519"/>
        <v>1</v>
      </c>
      <c r="W1157" t="str">
        <f>IF(TRIM(INDEX(connections!$A:$A,ROW()))="","",TRIM(INDEX(connections!$A:$A,ROW())))</f>
        <v>Brotato</v>
      </c>
      <c r="X1157" t="str">
        <f>IF($W1157="","",TRIM(INDEX(connections!$B:$B,ROW())))</f>
        <v>Shape Shifter: Formations</v>
      </c>
      <c r="Y1157">
        <f t="shared" si="520"/>
        <v>101</v>
      </c>
      <c r="Z1157">
        <f t="shared" si="521"/>
        <v>710</v>
      </c>
      <c r="AA1157" t="str">
        <f t="shared" si="522"/>
        <v>Yes</v>
      </c>
      <c r="AB1157" t="str">
        <f t="shared" si="523"/>
        <v/>
      </c>
      <c r="AC1157" t="str">
        <f t="shared" si="524"/>
        <v/>
      </c>
      <c r="AD1157">
        <f t="shared" si="525"/>
        <v>0</v>
      </c>
      <c r="AE1157" t="str">
        <f t="shared" si="526"/>
        <v/>
      </c>
      <c r="AG1157" t="str">
        <f t="shared" si="527"/>
        <v/>
      </c>
      <c r="AH1157" t="str">
        <f t="shared" si="528"/>
        <v/>
      </c>
      <c r="AI1157" t="str">
        <f t="shared" si="529"/>
        <v/>
      </c>
      <c r="AJ1157" t="str">
        <f t="shared" si="530"/>
        <v/>
      </c>
      <c r="AK1157" t="str">
        <f t="shared" si="531"/>
        <v/>
      </c>
      <c r="AL1157" t="str">
        <f>IF($A1157="","",INDEX(games!$J:$J,ROW())&amp;"")</f>
        <v/>
      </c>
    </row>
    <row r="1158" spans="1:38" x14ac:dyDescent="0.25">
      <c r="A1158" t="str">
        <f>IF(TRIM(INDEX(games!$A:$A,ROW()))="","",TRIM(INDEX(games!$A:$A,ROW())))</f>
        <v/>
      </c>
      <c r="B1158" t="str">
        <f>IF(OR($A1158="",INDEX(games!$B:$B,ROW())=""),"",INDEX(games!$B:$B,ROW()))</f>
        <v/>
      </c>
      <c r="C1158" t="str">
        <f>IF(OR($A1158="",INDEX(games!$C:$C,ROW())=""),"",INDEX(games!$C:$C,ROW()))</f>
        <v/>
      </c>
      <c r="D1158" t="str">
        <f t="shared" si="504"/>
        <v/>
      </c>
      <c r="E1158" t="str">
        <f t="shared" si="505"/>
        <v/>
      </c>
      <c r="F1158" t="str">
        <f t="shared" si="506"/>
        <v/>
      </c>
      <c r="G1158" t="e">
        <f t="shared" si="507"/>
        <v>#N/A</v>
      </c>
      <c r="H1158" t="e">
        <f t="shared" si="508"/>
        <v>#N/A</v>
      </c>
      <c r="I1158" t="e">
        <f t="shared" si="509"/>
        <v>#N/A</v>
      </c>
      <c r="J1158" t="e">
        <f t="shared" si="510"/>
        <v>#N/A</v>
      </c>
      <c r="K1158" t="e">
        <f t="shared" si="511"/>
        <v>#N/A</v>
      </c>
      <c r="L1158" t="e">
        <f t="shared" si="512"/>
        <v>#N/A</v>
      </c>
      <c r="M1158" t="e">
        <f t="shared" si="513"/>
        <v>#N/A</v>
      </c>
      <c r="N1158" t="e">
        <f t="shared" si="514"/>
        <v>#N/A</v>
      </c>
      <c r="O1158" t="str">
        <f t="shared" si="515"/>
        <v/>
      </c>
      <c r="P1158" t="str">
        <f>IF(OR($A1158="",INDEX(games!$H:$H,ROW())=""),"",INDEX(games!$H:$H,ROW()))</f>
        <v/>
      </c>
      <c r="Q1158" t="str">
        <f t="shared" si="516"/>
        <v/>
      </c>
      <c r="T1158">
        <f t="shared" si="517"/>
        <v>2020</v>
      </c>
      <c r="U1158">
        <f t="shared" si="518"/>
        <v>2023</v>
      </c>
      <c r="V1158">
        <f t="shared" si="519"/>
        <v>3</v>
      </c>
      <c r="W1158" t="str">
        <f>IF(TRIM(INDEX(connections!$A:$A,ROW()))="","",TRIM(INDEX(connections!$A:$A,ROW())))</f>
        <v>Risk of Rain 2</v>
      </c>
      <c r="X1158" t="str">
        <f>IF($W1158="","",TRIM(INDEX(connections!$B:$B,ROW())))</f>
        <v>Shape Shifter: Formations</v>
      </c>
      <c r="Y1158">
        <f t="shared" si="520"/>
        <v>654</v>
      </c>
      <c r="Z1158">
        <f t="shared" si="521"/>
        <v>710</v>
      </c>
      <c r="AA1158" t="str">
        <f t="shared" si="522"/>
        <v>Yes</v>
      </c>
      <c r="AB1158" t="str">
        <f t="shared" si="523"/>
        <v/>
      </c>
      <c r="AC1158" t="str">
        <f t="shared" si="524"/>
        <v/>
      </c>
      <c r="AD1158">
        <f t="shared" si="525"/>
        <v>0</v>
      </c>
      <c r="AE1158" t="str">
        <f t="shared" si="526"/>
        <v/>
      </c>
      <c r="AG1158" t="str">
        <f t="shared" si="527"/>
        <v/>
      </c>
      <c r="AH1158" t="str">
        <f t="shared" si="528"/>
        <v/>
      </c>
      <c r="AI1158" t="str">
        <f t="shared" si="529"/>
        <v/>
      </c>
      <c r="AJ1158" t="str">
        <f t="shared" si="530"/>
        <v/>
      </c>
      <c r="AK1158" t="str">
        <f t="shared" si="531"/>
        <v/>
      </c>
      <c r="AL1158" t="str">
        <f>IF($A1158="","",INDEX(games!$J:$J,ROW())&amp;"")</f>
        <v/>
      </c>
    </row>
    <row r="1159" spans="1:38" x14ac:dyDescent="0.25">
      <c r="A1159" t="str">
        <f>IF(TRIM(INDEX(games!$A:$A,ROW()))="","",TRIM(INDEX(games!$A:$A,ROW())))</f>
        <v/>
      </c>
      <c r="B1159" t="str">
        <f>IF(OR($A1159="",INDEX(games!$B:$B,ROW())=""),"",INDEX(games!$B:$B,ROW()))</f>
        <v/>
      </c>
      <c r="C1159" t="str">
        <f>IF(OR($A1159="",INDEX(games!$C:$C,ROW())=""),"",INDEX(games!$C:$C,ROW()))</f>
        <v/>
      </c>
      <c r="D1159" t="str">
        <f t="shared" si="504"/>
        <v/>
      </c>
      <c r="E1159" t="str">
        <f t="shared" si="505"/>
        <v/>
      </c>
      <c r="F1159" t="str">
        <f t="shared" si="506"/>
        <v/>
      </c>
      <c r="G1159" t="e">
        <f t="shared" si="507"/>
        <v>#N/A</v>
      </c>
      <c r="H1159" t="e">
        <f t="shared" si="508"/>
        <v>#N/A</v>
      </c>
      <c r="I1159" t="e">
        <f t="shared" si="509"/>
        <v>#N/A</v>
      </c>
      <c r="J1159" t="e">
        <f t="shared" si="510"/>
        <v>#N/A</v>
      </c>
      <c r="K1159" t="e">
        <f t="shared" si="511"/>
        <v>#N/A</v>
      </c>
      <c r="L1159" t="e">
        <f t="shared" si="512"/>
        <v>#N/A</v>
      </c>
      <c r="M1159" t="e">
        <f t="shared" si="513"/>
        <v>#N/A</v>
      </c>
      <c r="N1159" t="e">
        <f t="shared" si="514"/>
        <v>#N/A</v>
      </c>
      <c r="O1159" t="str">
        <f t="shared" si="515"/>
        <v/>
      </c>
      <c r="P1159" t="str">
        <f>IF(OR($A1159="",INDEX(games!$H:$H,ROW())=""),"",INDEX(games!$H:$H,ROW()))</f>
        <v/>
      </c>
      <c r="Q1159" t="str">
        <f t="shared" si="516"/>
        <v/>
      </c>
      <c r="T1159">
        <f t="shared" si="517"/>
        <v>2023</v>
      </c>
      <c r="U1159">
        <f t="shared" si="518"/>
        <v>2025</v>
      </c>
      <c r="V1159">
        <f t="shared" si="519"/>
        <v>2</v>
      </c>
      <c r="W1159" t="str">
        <f>IF(TRIM(INDEX(connections!$A:$A,ROW()))="","",TRIM(INDEX(connections!$A:$A,ROW())))</f>
        <v>Halls of Torment</v>
      </c>
      <c r="X1159" t="str">
        <f>IF($W1159="","",TRIM(INDEX(connections!$B:$B,ROW())))</f>
        <v>Shard Squad</v>
      </c>
      <c r="Y1159">
        <f t="shared" si="520"/>
        <v>361</v>
      </c>
      <c r="Z1159">
        <f t="shared" si="521"/>
        <v>711</v>
      </c>
      <c r="AA1159" t="str">
        <f t="shared" si="522"/>
        <v>Yes</v>
      </c>
      <c r="AB1159" t="str">
        <f t="shared" si="523"/>
        <v/>
      </c>
      <c r="AC1159" t="str">
        <f t="shared" si="524"/>
        <v/>
      </c>
      <c r="AD1159">
        <f t="shared" si="525"/>
        <v>0</v>
      </c>
      <c r="AE1159" t="str">
        <f t="shared" si="526"/>
        <v/>
      </c>
      <c r="AG1159" t="str">
        <f t="shared" si="527"/>
        <v/>
      </c>
      <c r="AH1159" t="str">
        <f t="shared" si="528"/>
        <v/>
      </c>
      <c r="AI1159" t="str">
        <f t="shared" si="529"/>
        <v/>
      </c>
      <c r="AJ1159" t="str">
        <f t="shared" si="530"/>
        <v/>
      </c>
      <c r="AK1159" t="str">
        <f t="shared" si="531"/>
        <v/>
      </c>
      <c r="AL1159" t="str">
        <f>IF($A1159="","",INDEX(games!$J:$J,ROW())&amp;"")</f>
        <v/>
      </c>
    </row>
    <row r="1160" spans="1:38" x14ac:dyDescent="0.25">
      <c r="A1160" t="str">
        <f>IF(TRIM(INDEX(games!$A:$A,ROW()))="","",TRIM(INDEX(games!$A:$A,ROW())))</f>
        <v/>
      </c>
      <c r="B1160" t="str">
        <f>IF(OR($A1160="",INDEX(games!$B:$B,ROW())=""),"",INDEX(games!$B:$B,ROW()))</f>
        <v/>
      </c>
      <c r="C1160" t="str">
        <f>IF(OR($A1160="",INDEX(games!$C:$C,ROW())=""),"",INDEX(games!$C:$C,ROW()))</f>
        <v/>
      </c>
      <c r="D1160" t="str">
        <f t="shared" si="504"/>
        <v/>
      </c>
      <c r="E1160" t="str">
        <f t="shared" si="505"/>
        <v/>
      </c>
      <c r="F1160" t="str">
        <f t="shared" si="506"/>
        <v/>
      </c>
      <c r="G1160" t="e">
        <f t="shared" si="507"/>
        <v>#N/A</v>
      </c>
      <c r="H1160" t="e">
        <f t="shared" si="508"/>
        <v>#N/A</v>
      </c>
      <c r="I1160" t="e">
        <f t="shared" si="509"/>
        <v>#N/A</v>
      </c>
      <c r="J1160" t="e">
        <f t="shared" si="510"/>
        <v>#N/A</v>
      </c>
      <c r="K1160" t="e">
        <f t="shared" si="511"/>
        <v>#N/A</v>
      </c>
      <c r="L1160" t="e">
        <f t="shared" si="512"/>
        <v>#N/A</v>
      </c>
      <c r="M1160" t="e">
        <f t="shared" si="513"/>
        <v>#N/A</v>
      </c>
      <c r="N1160" t="e">
        <f t="shared" si="514"/>
        <v>#N/A</v>
      </c>
      <c r="O1160" t="str">
        <f t="shared" si="515"/>
        <v/>
      </c>
      <c r="P1160" t="str">
        <f>IF(OR($A1160="",INDEX(games!$H:$H,ROW())=""),"",INDEX(games!$H:$H,ROW()))</f>
        <v/>
      </c>
      <c r="Q1160" t="str">
        <f t="shared" si="516"/>
        <v/>
      </c>
      <c r="T1160">
        <f t="shared" si="517"/>
        <v>2012</v>
      </c>
      <c r="U1160">
        <f t="shared" si="518"/>
        <v>2014</v>
      </c>
      <c r="V1160">
        <f t="shared" si="519"/>
        <v>2</v>
      </c>
      <c r="W1160" t="str">
        <f>IF(TRIM(INDEX(connections!$A:$A,ROW()))="","",TRIM(INDEX(connections!$A:$A,ROW())))</f>
        <v>Pixel Dungeon</v>
      </c>
      <c r="X1160" t="str">
        <f>IF($W1160="","",TRIM(INDEX(connections!$B:$B,ROW())))</f>
        <v>Shattered Pixel Dungeon</v>
      </c>
      <c r="Y1160">
        <f t="shared" si="520"/>
        <v>592</v>
      </c>
      <c r="Z1160">
        <f t="shared" si="521"/>
        <v>712</v>
      </c>
      <c r="AA1160" t="str">
        <f t="shared" si="522"/>
        <v>Yes</v>
      </c>
      <c r="AB1160" t="str">
        <f t="shared" si="523"/>
        <v>Yes</v>
      </c>
      <c r="AC1160">
        <f t="shared" si="524"/>
        <v>1</v>
      </c>
      <c r="AD1160">
        <f t="shared" si="525"/>
        <v>0</v>
      </c>
      <c r="AE1160" t="str">
        <f t="shared" si="526"/>
        <v/>
      </c>
      <c r="AG1160" t="str">
        <f t="shared" si="527"/>
        <v/>
      </c>
      <c r="AH1160" t="str">
        <f t="shared" si="528"/>
        <v/>
      </c>
      <c r="AI1160" t="str">
        <f t="shared" si="529"/>
        <v/>
      </c>
      <c r="AJ1160" t="str">
        <f t="shared" si="530"/>
        <v/>
      </c>
      <c r="AK1160" t="str">
        <f t="shared" si="531"/>
        <v/>
      </c>
      <c r="AL1160" t="str">
        <f>IF($A1160="","",INDEX(games!$J:$J,ROW())&amp;"")</f>
        <v/>
      </c>
    </row>
    <row r="1161" spans="1:38" x14ac:dyDescent="0.25">
      <c r="A1161" t="str">
        <f>IF(TRIM(INDEX(games!$A:$A,ROW()))="","",TRIM(INDEX(games!$A:$A,ROW())))</f>
        <v/>
      </c>
      <c r="B1161" t="str">
        <f>IF(OR($A1161="",INDEX(games!$B:$B,ROW())=""),"",INDEX(games!$B:$B,ROW()))</f>
        <v/>
      </c>
      <c r="C1161" t="str">
        <f>IF(OR($A1161="",INDEX(games!$C:$C,ROW())=""),"",INDEX(games!$C:$C,ROW()))</f>
        <v/>
      </c>
      <c r="D1161" t="str">
        <f t="shared" si="504"/>
        <v/>
      </c>
      <c r="E1161" t="str">
        <f t="shared" si="505"/>
        <v/>
      </c>
      <c r="F1161" t="str">
        <f t="shared" si="506"/>
        <v/>
      </c>
      <c r="G1161" t="e">
        <f t="shared" si="507"/>
        <v>#N/A</v>
      </c>
      <c r="H1161" t="e">
        <f t="shared" si="508"/>
        <v>#N/A</v>
      </c>
      <c r="I1161" t="e">
        <f t="shared" si="509"/>
        <v>#N/A</v>
      </c>
      <c r="J1161" t="e">
        <f t="shared" si="510"/>
        <v>#N/A</v>
      </c>
      <c r="K1161" t="e">
        <f t="shared" si="511"/>
        <v>#N/A</v>
      </c>
      <c r="L1161" t="e">
        <f t="shared" si="512"/>
        <v>#N/A</v>
      </c>
      <c r="M1161" t="e">
        <f t="shared" si="513"/>
        <v>#N/A</v>
      </c>
      <c r="N1161" t="e">
        <f t="shared" si="514"/>
        <v>#N/A</v>
      </c>
      <c r="O1161" t="str">
        <f t="shared" si="515"/>
        <v/>
      </c>
      <c r="P1161" t="str">
        <f>IF(OR($A1161="",INDEX(games!$H:$H,ROW())=""),"",INDEX(games!$H:$H,ROW()))</f>
        <v/>
      </c>
      <c r="Q1161" t="str">
        <f t="shared" si="516"/>
        <v/>
      </c>
      <c r="T1161">
        <f t="shared" si="517"/>
        <v>2019</v>
      </c>
      <c r="U1161">
        <f t="shared" si="518"/>
        <v>2022</v>
      </c>
      <c r="V1161">
        <f t="shared" si="519"/>
        <v>3</v>
      </c>
      <c r="W1161" t="str">
        <f>IF(TRIM(INDEX(connections!$A:$A,ROW()))="","",TRIM(INDEX(connections!$A:$A,ROW())))</f>
        <v>Hades</v>
      </c>
      <c r="X1161" t="str">
        <f>IF($W1161="","",TRIM(INDEX(connections!$B:$B,ROW())))</f>
        <v>Ship of Fools</v>
      </c>
      <c r="Y1161">
        <f t="shared" si="520"/>
        <v>359</v>
      </c>
      <c r="Z1161">
        <f t="shared" si="521"/>
        <v>713</v>
      </c>
      <c r="AA1161" t="str">
        <f t="shared" si="522"/>
        <v>Yes</v>
      </c>
      <c r="AB1161" t="str">
        <f t="shared" si="523"/>
        <v>Yes</v>
      </c>
      <c r="AC1161">
        <f t="shared" si="524"/>
        <v>1</v>
      </c>
      <c r="AD1161">
        <f t="shared" si="525"/>
        <v>0</v>
      </c>
      <c r="AE1161" t="str">
        <f t="shared" si="526"/>
        <v/>
      </c>
      <c r="AG1161" t="str">
        <f t="shared" si="527"/>
        <v/>
      </c>
      <c r="AH1161" t="str">
        <f t="shared" si="528"/>
        <v/>
      </c>
      <c r="AI1161" t="str">
        <f t="shared" si="529"/>
        <v/>
      </c>
      <c r="AJ1161" t="str">
        <f t="shared" si="530"/>
        <v/>
      </c>
      <c r="AK1161" t="str">
        <f t="shared" si="531"/>
        <v/>
      </c>
      <c r="AL1161" t="str">
        <f>IF($A1161="","",INDEX(games!$J:$J,ROW())&amp;"")</f>
        <v/>
      </c>
    </row>
    <row r="1162" spans="1:38" x14ac:dyDescent="0.25">
      <c r="A1162" t="str">
        <f>IF(TRIM(INDEX(games!$A:$A,ROW()))="","",TRIM(INDEX(games!$A:$A,ROW())))</f>
        <v/>
      </c>
      <c r="B1162" t="str">
        <f>IF(OR($A1162="",INDEX(games!$B:$B,ROW())=""),"",INDEX(games!$B:$B,ROW()))</f>
        <v/>
      </c>
      <c r="C1162" t="str">
        <f>IF(OR($A1162="",INDEX(games!$C:$C,ROW())=""),"",INDEX(games!$C:$C,ROW()))</f>
        <v/>
      </c>
      <c r="D1162" t="str">
        <f t="shared" si="504"/>
        <v/>
      </c>
      <c r="E1162" t="str">
        <f t="shared" si="505"/>
        <v/>
      </c>
      <c r="F1162" t="str">
        <f t="shared" si="506"/>
        <v/>
      </c>
      <c r="G1162" t="e">
        <f t="shared" si="507"/>
        <v>#N/A</v>
      </c>
      <c r="H1162" t="e">
        <f t="shared" si="508"/>
        <v>#N/A</v>
      </c>
      <c r="I1162" t="e">
        <f t="shared" si="509"/>
        <v>#N/A</v>
      </c>
      <c r="J1162" t="e">
        <f t="shared" si="510"/>
        <v>#N/A</v>
      </c>
      <c r="K1162" t="e">
        <f t="shared" si="511"/>
        <v>#N/A</v>
      </c>
      <c r="L1162" t="e">
        <f t="shared" si="512"/>
        <v>#N/A</v>
      </c>
      <c r="M1162" t="e">
        <f t="shared" si="513"/>
        <v>#N/A</v>
      </c>
      <c r="N1162" t="e">
        <f t="shared" si="514"/>
        <v>#N/A</v>
      </c>
      <c r="O1162" t="str">
        <f t="shared" si="515"/>
        <v/>
      </c>
      <c r="P1162" t="str">
        <f>IF(OR($A1162="",INDEX(games!$H:$H,ROW())=""),"",INDEX(games!$H:$H,ROW()))</f>
        <v/>
      </c>
      <c r="Q1162" t="str">
        <f t="shared" si="516"/>
        <v/>
      </c>
      <c r="T1162">
        <f t="shared" si="517"/>
        <v>2020</v>
      </c>
      <c r="U1162">
        <f t="shared" si="518"/>
        <v>2022</v>
      </c>
      <c r="V1162">
        <f t="shared" si="519"/>
        <v>2</v>
      </c>
      <c r="W1162" t="str">
        <f>IF(TRIM(INDEX(connections!$A:$A,ROW()))="","",TRIM(INDEX(connections!$A:$A,ROW())))</f>
        <v>Monster Train</v>
      </c>
      <c r="X1162" t="str">
        <f>IF($W1162="","",TRIM(INDEX(connections!$B:$B,ROW())))</f>
        <v>Ship of Fools</v>
      </c>
      <c r="Y1162">
        <f t="shared" si="520"/>
        <v>498</v>
      </c>
      <c r="Z1162">
        <f t="shared" si="521"/>
        <v>713</v>
      </c>
      <c r="AA1162" t="str">
        <f t="shared" si="522"/>
        <v>Yes</v>
      </c>
      <c r="AB1162" t="str">
        <f t="shared" si="523"/>
        <v>Yes</v>
      </c>
      <c r="AC1162">
        <f t="shared" si="524"/>
        <v>1</v>
      </c>
      <c r="AD1162">
        <f t="shared" si="525"/>
        <v>1</v>
      </c>
      <c r="AE1162" t="str">
        <f t="shared" si="526"/>
        <v/>
      </c>
      <c r="AG1162" t="str">
        <f t="shared" si="527"/>
        <v/>
      </c>
      <c r="AH1162" t="str">
        <f t="shared" si="528"/>
        <v/>
      </c>
      <c r="AI1162" t="str">
        <f t="shared" si="529"/>
        <v/>
      </c>
      <c r="AJ1162" t="str">
        <f t="shared" si="530"/>
        <v/>
      </c>
      <c r="AK1162" t="str">
        <f t="shared" si="531"/>
        <v/>
      </c>
      <c r="AL1162" t="str">
        <f>IF($A1162="","",INDEX(games!$J:$J,ROW())&amp;"")</f>
        <v/>
      </c>
    </row>
    <row r="1163" spans="1:38" x14ac:dyDescent="0.25">
      <c r="A1163" t="str">
        <f>IF(TRIM(INDEX(games!$A:$A,ROW()))="","",TRIM(INDEX(games!$A:$A,ROW())))</f>
        <v/>
      </c>
      <c r="B1163" t="str">
        <f>IF(OR($A1163="",INDEX(games!$B:$B,ROW())=""),"",INDEX(games!$B:$B,ROW()))</f>
        <v/>
      </c>
      <c r="C1163" t="str">
        <f>IF(OR($A1163="",INDEX(games!$C:$C,ROW())=""),"",INDEX(games!$C:$C,ROW()))</f>
        <v/>
      </c>
      <c r="D1163" t="str">
        <f t="shared" si="504"/>
        <v/>
      </c>
      <c r="E1163" t="str">
        <f t="shared" si="505"/>
        <v/>
      </c>
      <c r="F1163" t="str">
        <f t="shared" si="506"/>
        <v/>
      </c>
      <c r="G1163" t="e">
        <f t="shared" si="507"/>
        <v>#N/A</v>
      </c>
      <c r="H1163" t="e">
        <f t="shared" si="508"/>
        <v>#N/A</v>
      </c>
      <c r="I1163" t="e">
        <f t="shared" si="509"/>
        <v>#N/A</v>
      </c>
      <c r="J1163" t="e">
        <f t="shared" si="510"/>
        <v>#N/A</v>
      </c>
      <c r="K1163" t="e">
        <f t="shared" si="511"/>
        <v>#N/A</v>
      </c>
      <c r="L1163" t="e">
        <f t="shared" si="512"/>
        <v>#N/A</v>
      </c>
      <c r="M1163" t="e">
        <f t="shared" si="513"/>
        <v>#N/A</v>
      </c>
      <c r="N1163" t="e">
        <f t="shared" si="514"/>
        <v>#N/A</v>
      </c>
      <c r="O1163" t="str">
        <f t="shared" si="515"/>
        <v/>
      </c>
      <c r="P1163" t="str">
        <f>IF(OR($A1163="",INDEX(games!$H:$H,ROW())=""),"",INDEX(games!$H:$H,ROW()))</f>
        <v/>
      </c>
      <c r="Q1163" t="str">
        <f t="shared" si="516"/>
        <v/>
      </c>
      <c r="T1163">
        <f t="shared" si="517"/>
        <v>2011</v>
      </c>
      <c r="U1163">
        <f t="shared" si="518"/>
        <v>2022</v>
      </c>
      <c r="V1163">
        <f t="shared" si="519"/>
        <v>11</v>
      </c>
      <c r="W1163" t="str">
        <f>IF(TRIM(INDEX(connections!$A:$A,ROW()))="","",TRIM(INDEX(connections!$A:$A,ROW())))</f>
        <v>The Binding of Isaac</v>
      </c>
      <c r="X1163" t="str">
        <f>IF($W1163="","",TRIM(INDEX(connections!$B:$B,ROW())))</f>
        <v>Ship of Fools</v>
      </c>
      <c r="Y1163">
        <f t="shared" si="520"/>
        <v>824</v>
      </c>
      <c r="Z1163">
        <f t="shared" si="521"/>
        <v>713</v>
      </c>
      <c r="AA1163" t="str">
        <f t="shared" si="522"/>
        <v>Yes</v>
      </c>
      <c r="AB1163" t="str">
        <f t="shared" si="523"/>
        <v>Yes</v>
      </c>
      <c r="AC1163">
        <f t="shared" si="524"/>
        <v>1</v>
      </c>
      <c r="AD1163">
        <f t="shared" si="525"/>
        <v>0</v>
      </c>
      <c r="AE1163" t="str">
        <f t="shared" si="526"/>
        <v/>
      </c>
      <c r="AG1163" t="str">
        <f t="shared" si="527"/>
        <v/>
      </c>
      <c r="AH1163" t="str">
        <f t="shared" si="528"/>
        <v/>
      </c>
      <c r="AI1163" t="str">
        <f t="shared" si="529"/>
        <v/>
      </c>
      <c r="AJ1163" t="str">
        <f t="shared" si="530"/>
        <v/>
      </c>
      <c r="AK1163" t="str">
        <f t="shared" si="531"/>
        <v/>
      </c>
      <c r="AL1163" t="str">
        <f>IF($A1163="","",INDEX(games!$J:$J,ROW())&amp;"")</f>
        <v/>
      </c>
    </row>
    <row r="1164" spans="1:38" x14ac:dyDescent="0.25">
      <c r="A1164" t="str">
        <f>IF(TRIM(INDEX(games!$A:$A,ROW()))="","",TRIM(INDEX(games!$A:$A,ROW())))</f>
        <v/>
      </c>
      <c r="B1164" t="str">
        <f>IF(OR($A1164="",INDEX(games!$B:$B,ROW())=""),"",INDEX(games!$B:$B,ROW()))</f>
        <v/>
      </c>
      <c r="C1164" t="str">
        <f>IF(OR($A1164="",INDEX(games!$C:$C,ROW())=""),"",INDEX(games!$C:$C,ROW()))</f>
        <v/>
      </c>
      <c r="D1164" t="str">
        <f t="shared" si="504"/>
        <v/>
      </c>
      <c r="E1164" t="str">
        <f t="shared" si="505"/>
        <v/>
      </c>
      <c r="F1164" t="str">
        <f t="shared" si="506"/>
        <v/>
      </c>
      <c r="G1164" t="e">
        <f t="shared" si="507"/>
        <v>#N/A</v>
      </c>
      <c r="H1164" t="e">
        <f t="shared" si="508"/>
        <v>#N/A</v>
      </c>
      <c r="I1164" t="e">
        <f t="shared" si="509"/>
        <v>#N/A</v>
      </c>
      <c r="J1164" t="e">
        <f t="shared" si="510"/>
        <v>#N/A</v>
      </c>
      <c r="K1164" t="e">
        <f t="shared" si="511"/>
        <v>#N/A</v>
      </c>
      <c r="L1164" t="e">
        <f t="shared" si="512"/>
        <v>#N/A</v>
      </c>
      <c r="M1164" t="e">
        <f t="shared" si="513"/>
        <v>#N/A</v>
      </c>
      <c r="N1164" t="e">
        <f t="shared" si="514"/>
        <v>#N/A</v>
      </c>
      <c r="O1164" t="str">
        <f t="shared" si="515"/>
        <v/>
      </c>
      <c r="P1164" t="str">
        <f>IF(OR($A1164="",INDEX(games!$H:$H,ROW())=""),"",INDEX(games!$H:$H,ROW()))</f>
        <v/>
      </c>
      <c r="Q1164" t="str">
        <f t="shared" si="516"/>
        <v/>
      </c>
      <c r="T1164">
        <f t="shared" si="517"/>
        <v>2000</v>
      </c>
      <c r="U1164">
        <f t="shared" si="518"/>
        <v>2008</v>
      </c>
      <c r="V1164">
        <f t="shared" si="519"/>
        <v>8</v>
      </c>
      <c r="W1164" t="str">
        <f>IF(TRIM(INDEX(connections!$A:$A,ROW()))="","",TRIM(INDEX(connections!$A:$A,ROW())))</f>
        <v>Shiren the Wanderer 2: Shiren's Castle and the Oni Invasion</v>
      </c>
      <c r="X1164" t="str">
        <f>IF($W1164="","",TRIM(INDEX(connections!$B:$B,ROW())))</f>
        <v>Shiren the Wanderer (2008)</v>
      </c>
      <c r="Y1164">
        <f t="shared" si="520"/>
        <v>715</v>
      </c>
      <c r="Z1164">
        <f t="shared" si="521"/>
        <v>714</v>
      </c>
      <c r="AA1164" t="str">
        <f t="shared" si="522"/>
        <v>Yes</v>
      </c>
      <c r="AB1164" t="str">
        <f t="shared" si="523"/>
        <v>Yes</v>
      </c>
      <c r="AC1164">
        <f t="shared" si="524"/>
        <v>1</v>
      </c>
      <c r="AD1164">
        <f t="shared" si="525"/>
        <v>0</v>
      </c>
      <c r="AE1164" t="str">
        <f t="shared" si="526"/>
        <v/>
      </c>
      <c r="AG1164" t="str">
        <f t="shared" si="527"/>
        <v/>
      </c>
      <c r="AH1164" t="str">
        <f t="shared" si="528"/>
        <v/>
      </c>
      <c r="AI1164" t="str">
        <f t="shared" si="529"/>
        <v/>
      </c>
      <c r="AJ1164" t="str">
        <f t="shared" si="530"/>
        <v/>
      </c>
      <c r="AK1164" t="str">
        <f t="shared" si="531"/>
        <v/>
      </c>
      <c r="AL1164" t="str">
        <f>IF($A1164="","",INDEX(games!$J:$J,ROW())&amp;"")</f>
        <v/>
      </c>
    </row>
    <row r="1165" spans="1:38" x14ac:dyDescent="0.25">
      <c r="A1165" t="str">
        <f>IF(TRIM(INDEX(games!$A:$A,ROW()))="","",TRIM(INDEX(games!$A:$A,ROW())))</f>
        <v/>
      </c>
      <c r="B1165" t="str">
        <f>IF(OR($A1165="",INDEX(games!$B:$B,ROW())=""),"",INDEX(games!$B:$B,ROW()))</f>
        <v/>
      </c>
      <c r="C1165" t="str">
        <f>IF(OR($A1165="",INDEX(games!$C:$C,ROW())=""),"",INDEX(games!$C:$C,ROW()))</f>
        <v/>
      </c>
      <c r="D1165" t="str">
        <f t="shared" si="504"/>
        <v/>
      </c>
      <c r="E1165" t="str">
        <f t="shared" si="505"/>
        <v/>
      </c>
      <c r="F1165" t="str">
        <f t="shared" si="506"/>
        <v/>
      </c>
      <c r="G1165" t="e">
        <f t="shared" si="507"/>
        <v>#N/A</v>
      </c>
      <c r="H1165" t="e">
        <f t="shared" si="508"/>
        <v>#N/A</v>
      </c>
      <c r="I1165" t="e">
        <f t="shared" si="509"/>
        <v>#N/A</v>
      </c>
      <c r="J1165" t="e">
        <f t="shared" si="510"/>
        <v>#N/A</v>
      </c>
      <c r="K1165" t="e">
        <f t="shared" si="511"/>
        <v>#N/A</v>
      </c>
      <c r="L1165" t="e">
        <f t="shared" si="512"/>
        <v>#N/A</v>
      </c>
      <c r="M1165" t="e">
        <f t="shared" si="513"/>
        <v>#N/A</v>
      </c>
      <c r="N1165" t="e">
        <f t="shared" si="514"/>
        <v>#N/A</v>
      </c>
      <c r="O1165" t="str">
        <f t="shared" si="515"/>
        <v/>
      </c>
      <c r="P1165" t="str">
        <f>IF(OR($A1165="",INDEX(games!$H:$H,ROW())=""),"",INDEX(games!$H:$H,ROW()))</f>
        <v/>
      </c>
      <c r="Q1165" t="str">
        <f t="shared" si="516"/>
        <v/>
      </c>
      <c r="T1165">
        <f t="shared" si="517"/>
        <v>1995</v>
      </c>
      <c r="U1165">
        <f t="shared" si="518"/>
        <v>2000</v>
      </c>
      <c r="V1165">
        <f t="shared" si="519"/>
        <v>5</v>
      </c>
      <c r="W1165" t="str">
        <f>IF(TRIM(INDEX(connections!$A:$A,ROW()))="","",TRIM(INDEX(connections!$A:$A,ROW())))</f>
        <v>Mystery Dungeon 2: Shiren the Wanderer</v>
      </c>
      <c r="X1165" t="str">
        <f>IF($W1165="","",TRIM(INDEX(connections!$B:$B,ROW())))</f>
        <v>Shiren the Wanderer 2: Shiren's Castle and the Oni Invasion</v>
      </c>
      <c r="Y1165">
        <f t="shared" si="520"/>
        <v>521</v>
      </c>
      <c r="Z1165">
        <f t="shared" si="521"/>
        <v>715</v>
      </c>
      <c r="AA1165" t="str">
        <f t="shared" si="522"/>
        <v>Yes</v>
      </c>
      <c r="AB1165" t="str">
        <f t="shared" si="523"/>
        <v>Yes</v>
      </c>
      <c r="AC1165">
        <f t="shared" si="524"/>
        <v>1</v>
      </c>
      <c r="AD1165">
        <f t="shared" si="525"/>
        <v>0</v>
      </c>
      <c r="AE1165" t="str">
        <f t="shared" si="526"/>
        <v/>
      </c>
      <c r="AG1165" t="str">
        <f t="shared" si="527"/>
        <v/>
      </c>
      <c r="AH1165" t="str">
        <f t="shared" si="528"/>
        <v/>
      </c>
      <c r="AI1165" t="str">
        <f t="shared" si="529"/>
        <v/>
      </c>
      <c r="AJ1165" t="str">
        <f t="shared" si="530"/>
        <v/>
      </c>
      <c r="AK1165" t="str">
        <f t="shared" si="531"/>
        <v/>
      </c>
      <c r="AL1165" t="str">
        <f>IF($A1165="","",INDEX(games!$J:$J,ROW())&amp;"")</f>
        <v/>
      </c>
    </row>
    <row r="1166" spans="1:38" x14ac:dyDescent="0.25">
      <c r="A1166" t="str">
        <f>IF(TRIM(INDEX(games!$A:$A,ROW()))="","",TRIM(INDEX(games!$A:$A,ROW())))</f>
        <v/>
      </c>
      <c r="B1166" t="str">
        <f>IF(OR($A1166="",INDEX(games!$B:$B,ROW())=""),"",INDEX(games!$B:$B,ROW()))</f>
        <v/>
      </c>
      <c r="C1166" t="str">
        <f>IF(OR($A1166="",INDEX(games!$C:$C,ROW())=""),"",INDEX(games!$C:$C,ROW()))</f>
        <v/>
      </c>
      <c r="D1166" t="str">
        <f t="shared" si="504"/>
        <v/>
      </c>
      <c r="E1166" t="str">
        <f t="shared" si="505"/>
        <v/>
      </c>
      <c r="F1166" t="str">
        <f t="shared" si="506"/>
        <v/>
      </c>
      <c r="G1166" t="e">
        <f t="shared" si="507"/>
        <v>#N/A</v>
      </c>
      <c r="H1166" t="e">
        <f t="shared" si="508"/>
        <v>#N/A</v>
      </c>
      <c r="I1166" t="e">
        <f t="shared" si="509"/>
        <v>#N/A</v>
      </c>
      <c r="J1166" t="e">
        <f t="shared" si="510"/>
        <v>#N/A</v>
      </c>
      <c r="K1166" t="e">
        <f t="shared" si="511"/>
        <v>#N/A</v>
      </c>
      <c r="L1166" t="e">
        <f t="shared" si="512"/>
        <v>#N/A</v>
      </c>
      <c r="M1166" t="e">
        <f t="shared" si="513"/>
        <v>#N/A</v>
      </c>
      <c r="N1166" t="e">
        <f t="shared" si="514"/>
        <v>#N/A</v>
      </c>
      <c r="O1166" t="str">
        <f t="shared" si="515"/>
        <v/>
      </c>
      <c r="P1166" t="str">
        <f>IF(OR($A1166="",INDEX(games!$H:$H,ROW())=""),"",INDEX(games!$H:$H,ROW()))</f>
        <v/>
      </c>
      <c r="Q1166" t="str">
        <f t="shared" si="516"/>
        <v/>
      </c>
      <c r="T1166">
        <f t="shared" si="517"/>
        <v>2008</v>
      </c>
      <c r="U1166">
        <f t="shared" si="518"/>
        <v>2010</v>
      </c>
      <c r="V1166">
        <f t="shared" si="519"/>
        <v>2</v>
      </c>
      <c r="W1166" t="str">
        <f>IF(TRIM(INDEX(connections!$A:$A,ROW()))="","",TRIM(INDEX(connections!$A:$A,ROW())))</f>
        <v>Shiren the Wanderer (2008)</v>
      </c>
      <c r="X1166" t="str">
        <f>IF($W1166="","",TRIM(INDEX(connections!$B:$B,ROW())))</f>
        <v>Shiren the Wanderer 4: The Eye of God and the Devil's Navel</v>
      </c>
      <c r="Y1166">
        <f t="shared" si="520"/>
        <v>714</v>
      </c>
      <c r="Z1166">
        <f t="shared" si="521"/>
        <v>716</v>
      </c>
      <c r="AA1166" t="str">
        <f t="shared" si="522"/>
        <v>Yes</v>
      </c>
      <c r="AB1166" t="str">
        <f t="shared" si="523"/>
        <v>Yes</v>
      </c>
      <c r="AC1166">
        <f t="shared" si="524"/>
        <v>1</v>
      </c>
      <c r="AD1166">
        <f t="shared" si="525"/>
        <v>0</v>
      </c>
      <c r="AE1166" t="str">
        <f t="shared" si="526"/>
        <v/>
      </c>
      <c r="AG1166" t="str">
        <f t="shared" si="527"/>
        <v/>
      </c>
      <c r="AH1166" t="str">
        <f t="shared" si="528"/>
        <v/>
      </c>
      <c r="AI1166" t="str">
        <f t="shared" si="529"/>
        <v/>
      </c>
      <c r="AJ1166" t="str">
        <f t="shared" si="530"/>
        <v/>
      </c>
      <c r="AK1166" t="str">
        <f t="shared" si="531"/>
        <v/>
      </c>
      <c r="AL1166" t="str">
        <f>IF($A1166="","",INDEX(games!$J:$J,ROW())&amp;"")</f>
        <v/>
      </c>
    </row>
    <row r="1167" spans="1:38" x14ac:dyDescent="0.25">
      <c r="A1167" t="str">
        <f>IF(TRIM(INDEX(games!$A:$A,ROW()))="","",TRIM(INDEX(games!$A:$A,ROW())))</f>
        <v/>
      </c>
      <c r="B1167" t="str">
        <f>IF(OR($A1167="",INDEX(games!$B:$B,ROW())=""),"",INDEX(games!$B:$B,ROW()))</f>
        <v/>
      </c>
      <c r="C1167" t="str">
        <f>IF(OR($A1167="",INDEX(games!$C:$C,ROW())=""),"",INDEX(games!$C:$C,ROW()))</f>
        <v/>
      </c>
      <c r="D1167" t="str">
        <f t="shared" si="504"/>
        <v/>
      </c>
      <c r="E1167" t="str">
        <f t="shared" si="505"/>
        <v/>
      </c>
      <c r="F1167" t="str">
        <f t="shared" si="506"/>
        <v/>
      </c>
      <c r="G1167" t="e">
        <f t="shared" si="507"/>
        <v>#N/A</v>
      </c>
      <c r="H1167" t="e">
        <f t="shared" si="508"/>
        <v>#N/A</v>
      </c>
      <c r="I1167" t="e">
        <f t="shared" si="509"/>
        <v>#N/A</v>
      </c>
      <c r="J1167" t="e">
        <f t="shared" si="510"/>
        <v>#N/A</v>
      </c>
      <c r="K1167" t="e">
        <f t="shared" si="511"/>
        <v>#N/A</v>
      </c>
      <c r="L1167" t="e">
        <f t="shared" si="512"/>
        <v>#N/A</v>
      </c>
      <c r="M1167" t="e">
        <f t="shared" si="513"/>
        <v>#N/A</v>
      </c>
      <c r="N1167" t="e">
        <f t="shared" si="514"/>
        <v>#N/A</v>
      </c>
      <c r="O1167" t="str">
        <f t="shared" si="515"/>
        <v/>
      </c>
      <c r="P1167" t="str">
        <f>IF(OR($A1167="",INDEX(games!$H:$H,ROW())=""),"",INDEX(games!$H:$H,ROW()))</f>
        <v/>
      </c>
      <c r="Q1167" t="str">
        <f t="shared" si="516"/>
        <v/>
      </c>
      <c r="T1167">
        <f t="shared" si="517"/>
        <v>2000</v>
      </c>
      <c r="U1167">
        <f t="shared" si="518"/>
        <v>2002</v>
      </c>
      <c r="V1167">
        <f t="shared" si="519"/>
        <v>2</v>
      </c>
      <c r="W1167" t="str">
        <f>IF(TRIM(INDEX(connections!$A:$A,ROW()))="","",TRIM(INDEX(connections!$A:$A,ROW())))</f>
        <v>Shiren the Wanderer 2: Shiren's Castle and the Oni Invasion</v>
      </c>
      <c r="X1167" t="str">
        <f>IF($W1167="","",TRIM(INDEX(connections!$B:$B,ROW())))</f>
        <v>Shiren the Wanderer Gaiden: Asuka the Swordswoman</v>
      </c>
      <c r="Y1167">
        <f t="shared" si="520"/>
        <v>715</v>
      </c>
      <c r="Z1167">
        <f t="shared" si="521"/>
        <v>717</v>
      </c>
      <c r="AA1167" t="str">
        <f t="shared" si="522"/>
        <v>Yes</v>
      </c>
      <c r="AB1167" t="str">
        <f t="shared" si="523"/>
        <v>Yes</v>
      </c>
      <c r="AC1167">
        <f t="shared" si="524"/>
        <v>1</v>
      </c>
      <c r="AD1167">
        <f t="shared" si="525"/>
        <v>0</v>
      </c>
      <c r="AE1167" t="str">
        <f t="shared" si="526"/>
        <v/>
      </c>
      <c r="AG1167" t="str">
        <f t="shared" si="527"/>
        <v/>
      </c>
      <c r="AH1167" t="str">
        <f t="shared" si="528"/>
        <v/>
      </c>
      <c r="AI1167" t="str">
        <f t="shared" si="529"/>
        <v/>
      </c>
      <c r="AJ1167" t="str">
        <f t="shared" si="530"/>
        <v/>
      </c>
      <c r="AK1167" t="str">
        <f t="shared" si="531"/>
        <v/>
      </c>
      <c r="AL1167" t="str">
        <f>IF($A1167="","",INDEX(games!$J:$J,ROW())&amp;"")</f>
        <v/>
      </c>
    </row>
    <row r="1168" spans="1:38" x14ac:dyDescent="0.25">
      <c r="A1168" t="str">
        <f>IF(TRIM(INDEX(games!$A:$A,ROW()))="","",TRIM(INDEX(games!$A:$A,ROW())))</f>
        <v/>
      </c>
      <c r="B1168" t="str">
        <f>IF(OR($A1168="",INDEX(games!$B:$B,ROW())=""),"",INDEX(games!$B:$B,ROW()))</f>
        <v/>
      </c>
      <c r="C1168" t="str">
        <f>IF(OR($A1168="",INDEX(games!$C:$C,ROW())=""),"",INDEX(games!$C:$C,ROW()))</f>
        <v/>
      </c>
      <c r="D1168" t="str">
        <f t="shared" si="504"/>
        <v/>
      </c>
      <c r="E1168" t="str">
        <f t="shared" si="505"/>
        <v/>
      </c>
      <c r="F1168" t="str">
        <f t="shared" si="506"/>
        <v/>
      </c>
      <c r="G1168" t="e">
        <f t="shared" si="507"/>
        <v>#N/A</v>
      </c>
      <c r="H1168" t="e">
        <f t="shared" si="508"/>
        <v>#N/A</v>
      </c>
      <c r="I1168" t="e">
        <f t="shared" si="509"/>
        <v>#N/A</v>
      </c>
      <c r="J1168" t="e">
        <f t="shared" si="510"/>
        <v>#N/A</v>
      </c>
      <c r="K1168" t="e">
        <f t="shared" si="511"/>
        <v>#N/A</v>
      </c>
      <c r="L1168" t="e">
        <f t="shared" si="512"/>
        <v>#N/A</v>
      </c>
      <c r="M1168" t="e">
        <f t="shared" si="513"/>
        <v>#N/A</v>
      </c>
      <c r="N1168" t="e">
        <f t="shared" si="514"/>
        <v>#N/A</v>
      </c>
      <c r="O1168" t="str">
        <f t="shared" si="515"/>
        <v/>
      </c>
      <c r="P1168" t="str">
        <f>IF(OR($A1168="",INDEX(games!$H:$H,ROW())=""),"",INDEX(games!$H:$H,ROW()))</f>
        <v/>
      </c>
      <c r="Q1168" t="str">
        <f t="shared" si="516"/>
        <v/>
      </c>
      <c r="T1168">
        <f t="shared" si="517"/>
        <v>1995</v>
      </c>
      <c r="U1168">
        <f t="shared" si="518"/>
        <v>1996</v>
      </c>
      <c r="V1168">
        <f t="shared" si="519"/>
        <v>1</v>
      </c>
      <c r="W1168" t="str">
        <f>IF(TRIM(INDEX(connections!$A:$A,ROW()))="","",TRIM(INDEX(connections!$A:$A,ROW())))</f>
        <v>Mystery Dungeon 2: Shiren the Wanderer</v>
      </c>
      <c r="X1168" t="str">
        <f>IF($W1168="","",TRIM(INDEX(connections!$B:$B,ROW())))</f>
        <v>Shiren the Wanderer GB: Monster of Moonlight Village</v>
      </c>
      <c r="Y1168">
        <f t="shared" si="520"/>
        <v>521</v>
      </c>
      <c r="Z1168">
        <f t="shared" si="521"/>
        <v>718</v>
      </c>
      <c r="AA1168" t="str">
        <f t="shared" si="522"/>
        <v>Yes</v>
      </c>
      <c r="AB1168" t="str">
        <f t="shared" si="523"/>
        <v>Yes</v>
      </c>
      <c r="AC1168">
        <f t="shared" si="524"/>
        <v>1</v>
      </c>
      <c r="AD1168">
        <f t="shared" si="525"/>
        <v>0</v>
      </c>
      <c r="AE1168" t="str">
        <f t="shared" si="526"/>
        <v/>
      </c>
      <c r="AG1168" t="str">
        <f t="shared" si="527"/>
        <v/>
      </c>
      <c r="AH1168" t="str">
        <f t="shared" si="528"/>
        <v/>
      </c>
      <c r="AI1168" t="str">
        <f t="shared" si="529"/>
        <v/>
      </c>
      <c r="AJ1168" t="str">
        <f t="shared" si="530"/>
        <v/>
      </c>
      <c r="AK1168" t="str">
        <f t="shared" si="531"/>
        <v/>
      </c>
      <c r="AL1168" t="str">
        <f>IF($A1168="","",INDEX(games!$J:$J,ROW())&amp;"")</f>
        <v/>
      </c>
    </row>
    <row r="1169" spans="1:38" x14ac:dyDescent="0.25">
      <c r="A1169" t="str">
        <f>IF(TRIM(INDEX(games!$A:$A,ROW()))="","",TRIM(INDEX(games!$A:$A,ROW())))</f>
        <v/>
      </c>
      <c r="B1169" t="str">
        <f>IF(OR($A1169="",INDEX(games!$B:$B,ROW())=""),"",INDEX(games!$B:$B,ROW()))</f>
        <v/>
      </c>
      <c r="C1169" t="str">
        <f>IF(OR($A1169="",INDEX(games!$C:$C,ROW())=""),"",INDEX(games!$C:$C,ROW()))</f>
        <v/>
      </c>
      <c r="D1169" t="str">
        <f t="shared" si="504"/>
        <v/>
      </c>
      <c r="E1169" t="str">
        <f t="shared" si="505"/>
        <v/>
      </c>
      <c r="F1169" t="str">
        <f t="shared" si="506"/>
        <v/>
      </c>
      <c r="G1169" t="e">
        <f t="shared" si="507"/>
        <v>#N/A</v>
      </c>
      <c r="H1169" t="e">
        <f t="shared" si="508"/>
        <v>#N/A</v>
      </c>
      <c r="I1169" t="e">
        <f t="shared" si="509"/>
        <v>#N/A</v>
      </c>
      <c r="J1169" t="e">
        <f t="shared" si="510"/>
        <v>#N/A</v>
      </c>
      <c r="K1169" t="e">
        <f t="shared" si="511"/>
        <v>#N/A</v>
      </c>
      <c r="L1169" t="e">
        <f t="shared" si="512"/>
        <v>#N/A</v>
      </c>
      <c r="M1169" t="e">
        <f t="shared" si="513"/>
        <v>#N/A</v>
      </c>
      <c r="N1169" t="e">
        <f t="shared" si="514"/>
        <v>#N/A</v>
      </c>
      <c r="O1169" t="str">
        <f t="shared" si="515"/>
        <v/>
      </c>
      <c r="P1169" t="str">
        <f>IF(OR($A1169="",INDEX(games!$H:$H,ROW())=""),"",INDEX(games!$H:$H,ROW()))</f>
        <v/>
      </c>
      <c r="Q1169" t="str">
        <f t="shared" si="516"/>
        <v/>
      </c>
      <c r="T1169">
        <f t="shared" si="517"/>
        <v>1996</v>
      </c>
      <c r="U1169">
        <f t="shared" si="518"/>
        <v>2001</v>
      </c>
      <c r="V1169">
        <f t="shared" si="519"/>
        <v>5</v>
      </c>
      <c r="W1169" t="str">
        <f>IF(TRIM(INDEX(connections!$A:$A,ROW()))="","",TRIM(INDEX(connections!$A:$A,ROW())))</f>
        <v>Shiren the Wanderer GB: Monster of Moonlight Village</v>
      </c>
      <c r="X1169" t="str">
        <f>IF($W1169="","",TRIM(INDEX(connections!$B:$B,ROW())))</f>
        <v>Shiren the Wanderer GB2: Magic Castle of the Desert</v>
      </c>
      <c r="Y1169">
        <f t="shared" si="520"/>
        <v>718</v>
      </c>
      <c r="Z1169">
        <f t="shared" si="521"/>
        <v>719</v>
      </c>
      <c r="AA1169" t="str">
        <f t="shared" si="522"/>
        <v>Yes</v>
      </c>
      <c r="AB1169" t="str">
        <f t="shared" si="523"/>
        <v>Yes</v>
      </c>
      <c r="AC1169">
        <f t="shared" si="524"/>
        <v>1</v>
      </c>
      <c r="AD1169">
        <f t="shared" si="525"/>
        <v>0</v>
      </c>
      <c r="AE1169" t="str">
        <f t="shared" si="526"/>
        <v/>
      </c>
      <c r="AG1169" t="str">
        <f t="shared" si="527"/>
        <v/>
      </c>
      <c r="AH1169" t="str">
        <f t="shared" si="528"/>
        <v/>
      </c>
      <c r="AI1169" t="str">
        <f t="shared" si="529"/>
        <v/>
      </c>
      <c r="AJ1169" t="str">
        <f t="shared" si="530"/>
        <v/>
      </c>
      <c r="AK1169" t="str">
        <f t="shared" si="531"/>
        <v/>
      </c>
      <c r="AL1169" t="str">
        <f>IF($A1169="","",INDEX(games!$J:$J,ROW())&amp;"")</f>
        <v/>
      </c>
    </row>
    <row r="1170" spans="1:38" x14ac:dyDescent="0.25">
      <c r="A1170" t="str">
        <f>IF(TRIM(INDEX(games!$A:$A,ROW()))="","",TRIM(INDEX(games!$A:$A,ROW())))</f>
        <v/>
      </c>
      <c r="B1170" t="str">
        <f>IF(OR($A1170="",INDEX(games!$B:$B,ROW())=""),"",INDEX(games!$B:$B,ROW()))</f>
        <v/>
      </c>
      <c r="C1170" t="str">
        <f>IF(OR($A1170="",INDEX(games!$C:$C,ROW())=""),"",INDEX(games!$C:$C,ROW()))</f>
        <v/>
      </c>
      <c r="D1170" t="str">
        <f t="shared" si="504"/>
        <v/>
      </c>
      <c r="E1170" t="str">
        <f t="shared" si="505"/>
        <v/>
      </c>
      <c r="F1170" t="str">
        <f t="shared" si="506"/>
        <v/>
      </c>
      <c r="G1170" t="e">
        <f t="shared" si="507"/>
        <v>#N/A</v>
      </c>
      <c r="H1170" t="e">
        <f t="shared" si="508"/>
        <v>#N/A</v>
      </c>
      <c r="I1170" t="e">
        <f t="shared" si="509"/>
        <v>#N/A</v>
      </c>
      <c r="J1170" t="e">
        <f t="shared" si="510"/>
        <v>#N/A</v>
      </c>
      <c r="K1170" t="e">
        <f t="shared" si="511"/>
        <v>#N/A</v>
      </c>
      <c r="L1170" t="e">
        <f t="shared" si="512"/>
        <v>#N/A</v>
      </c>
      <c r="M1170" t="e">
        <f t="shared" si="513"/>
        <v>#N/A</v>
      </c>
      <c r="N1170" t="e">
        <f t="shared" si="514"/>
        <v>#N/A</v>
      </c>
      <c r="O1170" t="str">
        <f t="shared" si="515"/>
        <v/>
      </c>
      <c r="P1170" t="str">
        <f>IF(OR($A1170="",INDEX(games!$H:$H,ROW())=""),"",INDEX(games!$H:$H,ROW()))</f>
        <v/>
      </c>
      <c r="Q1170" t="str">
        <f t="shared" si="516"/>
        <v/>
      </c>
      <c r="T1170">
        <f t="shared" si="517"/>
        <v>2010</v>
      </c>
      <c r="U1170">
        <f t="shared" si="518"/>
        <v>2024</v>
      </c>
      <c r="V1170">
        <f t="shared" si="519"/>
        <v>14</v>
      </c>
      <c r="W1170" t="str">
        <f>IF(TRIM(INDEX(connections!$A:$A,ROW()))="","",TRIM(INDEX(connections!$A:$A,ROW())))</f>
        <v>Shiren the Wanderer: The Tower of Fortune and the Dice of Fate</v>
      </c>
      <c r="X1170" t="str">
        <f>IF($W1170="","",TRIM(INDEX(connections!$B:$B,ROW())))</f>
        <v>Shiren the Wanderer: The Mystery Dungeon of Serpentcoil Island</v>
      </c>
      <c r="Y1170">
        <f t="shared" si="520"/>
        <v>721</v>
      </c>
      <c r="Z1170">
        <f t="shared" si="521"/>
        <v>720</v>
      </c>
      <c r="AA1170" t="str">
        <f t="shared" si="522"/>
        <v>Yes</v>
      </c>
      <c r="AB1170" t="str">
        <f t="shared" si="523"/>
        <v>Yes</v>
      </c>
      <c r="AC1170">
        <f t="shared" si="524"/>
        <v>1</v>
      </c>
      <c r="AD1170">
        <f t="shared" si="525"/>
        <v>0</v>
      </c>
      <c r="AE1170" t="str">
        <f t="shared" si="526"/>
        <v/>
      </c>
      <c r="AG1170" t="str">
        <f t="shared" si="527"/>
        <v/>
      </c>
      <c r="AH1170" t="str">
        <f t="shared" si="528"/>
        <v/>
      </c>
      <c r="AI1170" t="str">
        <f t="shared" si="529"/>
        <v/>
      </c>
      <c r="AJ1170" t="str">
        <f t="shared" si="530"/>
        <v/>
      </c>
      <c r="AK1170" t="str">
        <f t="shared" si="531"/>
        <v/>
      </c>
      <c r="AL1170" t="str">
        <f>IF($A1170="","",INDEX(games!$J:$J,ROW())&amp;"")</f>
        <v/>
      </c>
    </row>
    <row r="1171" spans="1:38" x14ac:dyDescent="0.25">
      <c r="A1171" t="str">
        <f>IF(TRIM(INDEX(games!$A:$A,ROW()))="","",TRIM(INDEX(games!$A:$A,ROW())))</f>
        <v/>
      </c>
      <c r="B1171" t="str">
        <f>IF(OR($A1171="",INDEX(games!$B:$B,ROW())=""),"",INDEX(games!$B:$B,ROW()))</f>
        <v/>
      </c>
      <c r="C1171" t="str">
        <f>IF(OR($A1171="",INDEX(games!$C:$C,ROW())=""),"",INDEX(games!$C:$C,ROW()))</f>
        <v/>
      </c>
      <c r="D1171" t="str">
        <f t="shared" si="504"/>
        <v/>
      </c>
      <c r="E1171" t="str">
        <f t="shared" si="505"/>
        <v/>
      </c>
      <c r="F1171" t="str">
        <f t="shared" si="506"/>
        <v/>
      </c>
      <c r="G1171" t="e">
        <f t="shared" si="507"/>
        <v>#N/A</v>
      </c>
      <c r="H1171" t="e">
        <f t="shared" si="508"/>
        <v>#N/A</v>
      </c>
      <c r="I1171" t="e">
        <f t="shared" si="509"/>
        <v>#N/A</v>
      </c>
      <c r="J1171" t="e">
        <f t="shared" si="510"/>
        <v>#N/A</v>
      </c>
      <c r="K1171" t="e">
        <f t="shared" si="511"/>
        <v>#N/A</v>
      </c>
      <c r="L1171" t="e">
        <f t="shared" si="512"/>
        <v>#N/A</v>
      </c>
      <c r="M1171" t="e">
        <f t="shared" si="513"/>
        <v>#N/A</v>
      </c>
      <c r="N1171" t="e">
        <f t="shared" si="514"/>
        <v>#N/A</v>
      </c>
      <c r="O1171" t="str">
        <f t="shared" si="515"/>
        <v/>
      </c>
      <c r="P1171" t="str">
        <f>IF(OR($A1171="",INDEX(games!$H:$H,ROW())=""),"",INDEX(games!$H:$H,ROW()))</f>
        <v/>
      </c>
      <c r="Q1171" t="str">
        <f t="shared" si="516"/>
        <v/>
      </c>
      <c r="T1171">
        <f t="shared" si="517"/>
        <v>2010</v>
      </c>
      <c r="U1171">
        <f t="shared" si="518"/>
        <v>2010</v>
      </c>
      <c r="V1171">
        <f t="shared" si="519"/>
        <v>0</v>
      </c>
      <c r="W1171" t="str">
        <f>IF(TRIM(INDEX(connections!$A:$A,ROW()))="","",TRIM(INDEX(connections!$A:$A,ROW())))</f>
        <v>Shiren the Wanderer 4: The Eye of God and the Devil's Navel</v>
      </c>
      <c r="X1171" t="str">
        <f>IF($W1171="","",TRIM(INDEX(connections!$B:$B,ROW())))</f>
        <v>Shiren the Wanderer: The Tower of Fortune and the Dice of Fate</v>
      </c>
      <c r="Y1171">
        <f t="shared" si="520"/>
        <v>716</v>
      </c>
      <c r="Z1171">
        <f t="shared" si="521"/>
        <v>721</v>
      </c>
      <c r="AA1171" t="str">
        <f t="shared" si="522"/>
        <v>Yes</v>
      </c>
      <c r="AB1171" t="str">
        <f t="shared" si="523"/>
        <v>Yes</v>
      </c>
      <c r="AC1171">
        <f t="shared" si="524"/>
        <v>1</v>
      </c>
      <c r="AD1171">
        <f t="shared" si="525"/>
        <v>0</v>
      </c>
      <c r="AE1171" t="str">
        <f t="shared" si="526"/>
        <v/>
      </c>
      <c r="AG1171" t="str">
        <f t="shared" si="527"/>
        <v/>
      </c>
      <c r="AH1171" t="str">
        <f t="shared" si="528"/>
        <v/>
      </c>
      <c r="AI1171" t="str">
        <f t="shared" si="529"/>
        <v/>
      </c>
      <c r="AJ1171" t="str">
        <f t="shared" si="530"/>
        <v/>
      </c>
      <c r="AK1171" t="str">
        <f t="shared" si="531"/>
        <v/>
      </c>
      <c r="AL1171" t="str">
        <f>IF($A1171="","",INDEX(games!$J:$J,ROW())&amp;"")</f>
        <v/>
      </c>
    </row>
    <row r="1172" spans="1:38" x14ac:dyDescent="0.25">
      <c r="A1172" t="str">
        <f>IF(TRIM(INDEX(games!$A:$A,ROW()))="","",TRIM(INDEX(games!$A:$A,ROW())))</f>
        <v/>
      </c>
      <c r="B1172" t="str">
        <f>IF(OR($A1172="",INDEX(games!$B:$B,ROW())=""),"",INDEX(games!$B:$B,ROW()))</f>
        <v/>
      </c>
      <c r="C1172" t="str">
        <f>IF(OR($A1172="",INDEX(games!$C:$C,ROW())=""),"",INDEX(games!$C:$C,ROW()))</f>
        <v/>
      </c>
      <c r="D1172" t="str">
        <f t="shared" si="504"/>
        <v/>
      </c>
      <c r="E1172" t="str">
        <f t="shared" si="505"/>
        <v/>
      </c>
      <c r="F1172" t="str">
        <f t="shared" si="506"/>
        <v/>
      </c>
      <c r="G1172" t="e">
        <f t="shared" si="507"/>
        <v>#N/A</v>
      </c>
      <c r="H1172" t="e">
        <f t="shared" si="508"/>
        <v>#N/A</v>
      </c>
      <c r="I1172" t="e">
        <f t="shared" si="509"/>
        <v>#N/A</v>
      </c>
      <c r="J1172" t="e">
        <f t="shared" si="510"/>
        <v>#N/A</v>
      </c>
      <c r="K1172" t="e">
        <f t="shared" si="511"/>
        <v>#N/A</v>
      </c>
      <c r="L1172" t="e">
        <f t="shared" si="512"/>
        <v>#N/A</v>
      </c>
      <c r="M1172" t="e">
        <f t="shared" si="513"/>
        <v>#N/A</v>
      </c>
      <c r="N1172" t="e">
        <f t="shared" si="514"/>
        <v>#N/A</v>
      </c>
      <c r="O1172" t="str">
        <f t="shared" si="515"/>
        <v/>
      </c>
      <c r="P1172" t="str">
        <f>IF(OR($A1172="",INDEX(games!$H:$H,ROW())=""),"",INDEX(games!$H:$H,ROW()))</f>
        <v/>
      </c>
      <c r="Q1172" t="str">
        <f t="shared" si="516"/>
        <v/>
      </c>
      <c r="T1172">
        <f t="shared" si="517"/>
        <v>2015</v>
      </c>
      <c r="U1172">
        <f t="shared" si="518"/>
        <v>2023</v>
      </c>
      <c r="V1172">
        <f t="shared" si="519"/>
        <v>8</v>
      </c>
      <c r="W1172" t="str">
        <f>IF(TRIM(INDEX(connections!$A:$A,ROW()))="","",TRIM(INDEX(connections!$A:$A,ROW())))</f>
        <v>Crypt of the NecroDancer</v>
      </c>
      <c r="X1172" t="str">
        <f>IF($W1172="","",TRIM(INDEX(connections!$B:$B,ROW())))</f>
        <v>Shogun Showdown</v>
      </c>
      <c r="Y1172">
        <f t="shared" si="520"/>
        <v>165</v>
      </c>
      <c r="Z1172">
        <f t="shared" si="521"/>
        <v>722</v>
      </c>
      <c r="AA1172" t="str">
        <f t="shared" si="522"/>
        <v>Yes</v>
      </c>
      <c r="AB1172" t="str">
        <f t="shared" si="523"/>
        <v>Yes</v>
      </c>
      <c r="AC1172">
        <f t="shared" si="524"/>
        <v>1</v>
      </c>
      <c r="AD1172">
        <f t="shared" si="525"/>
        <v>1</v>
      </c>
      <c r="AE1172" t="str">
        <f t="shared" si="526"/>
        <v/>
      </c>
      <c r="AG1172" t="str">
        <f t="shared" si="527"/>
        <v/>
      </c>
      <c r="AH1172" t="str">
        <f t="shared" si="528"/>
        <v/>
      </c>
      <c r="AI1172" t="str">
        <f t="shared" si="529"/>
        <v/>
      </c>
      <c r="AJ1172" t="str">
        <f t="shared" si="530"/>
        <v/>
      </c>
      <c r="AK1172" t="str">
        <f t="shared" si="531"/>
        <v/>
      </c>
      <c r="AL1172" t="str">
        <f>IF($A1172="","",INDEX(games!$J:$J,ROW())&amp;"")</f>
        <v/>
      </c>
    </row>
    <row r="1173" spans="1:38" x14ac:dyDescent="0.25">
      <c r="A1173" t="str">
        <f>IF(TRIM(INDEX(games!$A:$A,ROW()))="","",TRIM(INDEX(games!$A:$A,ROW())))</f>
        <v/>
      </c>
      <c r="B1173" t="str">
        <f>IF(OR($A1173="",INDEX(games!$B:$B,ROW())=""),"",INDEX(games!$B:$B,ROW()))</f>
        <v/>
      </c>
      <c r="C1173" t="str">
        <f>IF(OR($A1173="",INDEX(games!$C:$C,ROW())=""),"",INDEX(games!$C:$C,ROW()))</f>
        <v/>
      </c>
      <c r="D1173" t="str">
        <f t="shared" si="504"/>
        <v/>
      </c>
      <c r="E1173" t="str">
        <f t="shared" si="505"/>
        <v/>
      </c>
      <c r="F1173" t="str">
        <f t="shared" si="506"/>
        <v/>
      </c>
      <c r="G1173" t="e">
        <f t="shared" si="507"/>
        <v>#N/A</v>
      </c>
      <c r="H1173" t="e">
        <f t="shared" si="508"/>
        <v>#N/A</v>
      </c>
      <c r="I1173" t="e">
        <f t="shared" si="509"/>
        <v>#N/A</v>
      </c>
      <c r="J1173" t="e">
        <f t="shared" si="510"/>
        <v>#N/A</v>
      </c>
      <c r="K1173" t="e">
        <f t="shared" si="511"/>
        <v>#N/A</v>
      </c>
      <c r="L1173" t="e">
        <f t="shared" si="512"/>
        <v>#N/A</v>
      </c>
      <c r="M1173" t="e">
        <f t="shared" si="513"/>
        <v>#N/A</v>
      </c>
      <c r="N1173" t="e">
        <f t="shared" si="514"/>
        <v>#N/A</v>
      </c>
      <c r="O1173" t="str">
        <f t="shared" si="515"/>
        <v/>
      </c>
      <c r="P1173" t="str">
        <f>IF(OR($A1173="",INDEX(games!$H:$H,ROW())=""),"",INDEX(games!$H:$H,ROW()))</f>
        <v/>
      </c>
      <c r="Q1173" t="str">
        <f t="shared" si="516"/>
        <v/>
      </c>
      <c r="T1173">
        <f t="shared" si="517"/>
        <v>2015</v>
      </c>
      <c r="U1173">
        <f t="shared" si="518"/>
        <v>2023</v>
      </c>
      <c r="V1173">
        <f t="shared" si="519"/>
        <v>8</v>
      </c>
      <c r="W1173" t="str">
        <f>IF(TRIM(INDEX(connections!$A:$A,ROW()))="","",TRIM(INDEX(connections!$A:$A,ROW())))</f>
        <v>Darkest Dungeon</v>
      </c>
      <c r="X1173" t="str">
        <f>IF($W1173="","",TRIM(INDEX(connections!$B:$B,ROW())))</f>
        <v>Shogun Showdown</v>
      </c>
      <c r="Y1173">
        <f t="shared" si="520"/>
        <v>184</v>
      </c>
      <c r="Z1173">
        <f t="shared" si="521"/>
        <v>722</v>
      </c>
      <c r="AA1173" t="str">
        <f t="shared" si="522"/>
        <v>Yes</v>
      </c>
      <c r="AB1173" t="str">
        <f t="shared" si="523"/>
        <v>Yes</v>
      </c>
      <c r="AC1173">
        <f t="shared" si="524"/>
        <v>1</v>
      </c>
      <c r="AD1173">
        <f t="shared" si="525"/>
        <v>0</v>
      </c>
      <c r="AE1173" t="str">
        <f t="shared" si="526"/>
        <v/>
      </c>
      <c r="AG1173" t="str">
        <f t="shared" si="527"/>
        <v/>
      </c>
      <c r="AH1173" t="str">
        <f t="shared" si="528"/>
        <v/>
      </c>
      <c r="AI1173" t="str">
        <f t="shared" si="529"/>
        <v/>
      </c>
      <c r="AJ1173" t="str">
        <f t="shared" si="530"/>
        <v/>
      </c>
      <c r="AK1173" t="str">
        <f t="shared" si="531"/>
        <v/>
      </c>
      <c r="AL1173" t="str">
        <f>IF($A1173="","",INDEX(games!$J:$J,ROW())&amp;"")</f>
        <v/>
      </c>
    </row>
    <row r="1174" spans="1:38" x14ac:dyDescent="0.25">
      <c r="A1174" t="str">
        <f>IF(TRIM(INDEX(games!$A:$A,ROW()))="","",TRIM(INDEX(games!$A:$A,ROW())))</f>
        <v/>
      </c>
      <c r="B1174" t="str">
        <f>IF(OR($A1174="",INDEX(games!$B:$B,ROW())=""),"",INDEX(games!$B:$B,ROW()))</f>
        <v/>
      </c>
      <c r="C1174" t="str">
        <f>IF(OR($A1174="",INDEX(games!$C:$C,ROW())=""),"",INDEX(games!$C:$C,ROW()))</f>
        <v/>
      </c>
      <c r="D1174" t="str">
        <f t="shared" si="504"/>
        <v/>
      </c>
      <c r="E1174" t="str">
        <f t="shared" si="505"/>
        <v/>
      </c>
      <c r="F1174" t="str">
        <f t="shared" si="506"/>
        <v/>
      </c>
      <c r="G1174" t="e">
        <f t="shared" si="507"/>
        <v>#N/A</v>
      </c>
      <c r="H1174" t="e">
        <f t="shared" si="508"/>
        <v>#N/A</v>
      </c>
      <c r="I1174" t="e">
        <f t="shared" si="509"/>
        <v>#N/A</v>
      </c>
      <c r="J1174" t="e">
        <f t="shared" si="510"/>
        <v>#N/A</v>
      </c>
      <c r="K1174" t="e">
        <f t="shared" si="511"/>
        <v>#N/A</v>
      </c>
      <c r="L1174" t="e">
        <f t="shared" si="512"/>
        <v>#N/A</v>
      </c>
      <c r="M1174" t="e">
        <f t="shared" si="513"/>
        <v>#N/A</v>
      </c>
      <c r="N1174" t="e">
        <f t="shared" si="514"/>
        <v>#N/A</v>
      </c>
      <c r="O1174" t="str">
        <f t="shared" si="515"/>
        <v/>
      </c>
      <c r="P1174" t="str">
        <f>IF(OR($A1174="",INDEX(games!$H:$H,ROW())=""),"",INDEX(games!$H:$H,ROW()))</f>
        <v/>
      </c>
      <c r="Q1174" t="str">
        <f t="shared" si="516"/>
        <v/>
      </c>
      <c r="T1174">
        <f t="shared" si="517"/>
        <v>2018</v>
      </c>
      <c r="U1174">
        <f t="shared" si="518"/>
        <v>2023</v>
      </c>
      <c r="V1174">
        <f t="shared" si="519"/>
        <v>5</v>
      </c>
      <c r="W1174" t="str">
        <f>IF(TRIM(INDEX(connections!$A:$A,ROW()))="","",TRIM(INDEX(connections!$A:$A,ROW())))</f>
        <v>Into the Breach</v>
      </c>
      <c r="X1174" t="str">
        <f>IF($W1174="","",TRIM(INDEX(connections!$B:$B,ROW())))</f>
        <v>Shogun Showdown</v>
      </c>
      <c r="Y1174">
        <f t="shared" si="520"/>
        <v>409</v>
      </c>
      <c r="Z1174">
        <f t="shared" si="521"/>
        <v>722</v>
      </c>
      <c r="AA1174" t="str">
        <f t="shared" si="522"/>
        <v>Yes</v>
      </c>
      <c r="AB1174" t="str">
        <f t="shared" si="523"/>
        <v>Yes</v>
      </c>
      <c r="AC1174">
        <f t="shared" si="524"/>
        <v>1</v>
      </c>
      <c r="AD1174">
        <f t="shared" si="525"/>
        <v>0</v>
      </c>
      <c r="AE1174" t="str">
        <f t="shared" si="526"/>
        <v/>
      </c>
      <c r="AG1174" t="str">
        <f t="shared" si="527"/>
        <v/>
      </c>
      <c r="AH1174" t="str">
        <f t="shared" si="528"/>
        <v/>
      </c>
      <c r="AI1174" t="str">
        <f t="shared" si="529"/>
        <v/>
      </c>
      <c r="AJ1174" t="str">
        <f t="shared" si="530"/>
        <v/>
      </c>
      <c r="AK1174" t="str">
        <f t="shared" si="531"/>
        <v/>
      </c>
      <c r="AL1174" t="str">
        <f>IF($A1174="","",INDEX(games!$J:$J,ROW())&amp;"")</f>
        <v/>
      </c>
    </row>
    <row r="1175" spans="1:38" x14ac:dyDescent="0.25">
      <c r="A1175" t="str">
        <f>IF(TRIM(INDEX(games!$A:$A,ROW()))="","",TRIM(INDEX(games!$A:$A,ROW())))</f>
        <v/>
      </c>
      <c r="B1175" t="str">
        <f>IF(OR($A1175="",INDEX(games!$B:$B,ROW())=""),"",INDEX(games!$B:$B,ROW()))</f>
        <v/>
      </c>
      <c r="C1175" t="str">
        <f>IF(OR($A1175="",INDEX(games!$C:$C,ROW())=""),"",INDEX(games!$C:$C,ROW()))</f>
        <v/>
      </c>
      <c r="D1175" t="str">
        <f t="shared" si="504"/>
        <v/>
      </c>
      <c r="E1175" t="str">
        <f t="shared" si="505"/>
        <v/>
      </c>
      <c r="F1175" t="str">
        <f t="shared" si="506"/>
        <v/>
      </c>
      <c r="G1175" t="e">
        <f t="shared" si="507"/>
        <v>#N/A</v>
      </c>
      <c r="H1175" t="e">
        <f t="shared" si="508"/>
        <v>#N/A</v>
      </c>
      <c r="I1175" t="e">
        <f t="shared" si="509"/>
        <v>#N/A</v>
      </c>
      <c r="J1175" t="e">
        <f t="shared" si="510"/>
        <v>#N/A</v>
      </c>
      <c r="K1175" t="e">
        <f t="shared" si="511"/>
        <v>#N/A</v>
      </c>
      <c r="L1175" t="e">
        <f t="shared" si="512"/>
        <v>#N/A</v>
      </c>
      <c r="M1175" t="e">
        <f t="shared" si="513"/>
        <v>#N/A</v>
      </c>
      <c r="N1175" t="e">
        <f t="shared" si="514"/>
        <v>#N/A</v>
      </c>
      <c r="O1175" t="str">
        <f t="shared" si="515"/>
        <v/>
      </c>
      <c r="P1175" t="str">
        <f>IF(OR($A1175="",INDEX(games!$H:$H,ROW())=""),"",INDEX(games!$H:$H,ROW()))</f>
        <v/>
      </c>
      <c r="Q1175" t="str">
        <f t="shared" si="516"/>
        <v/>
      </c>
      <c r="T1175">
        <f t="shared" si="517"/>
        <v>2017</v>
      </c>
      <c r="U1175">
        <f t="shared" si="518"/>
        <v>2023</v>
      </c>
      <c r="V1175">
        <f t="shared" si="519"/>
        <v>6</v>
      </c>
      <c r="W1175" t="str">
        <f>IF(TRIM(INDEX(connections!$A:$A,ROW()))="","",TRIM(INDEX(connections!$A:$A,ROW())))</f>
        <v>Slay the Spire</v>
      </c>
      <c r="X1175" t="str">
        <f>IF($W1175="","",TRIM(INDEX(connections!$B:$B,ROW())))</f>
        <v>Shogun Showdown</v>
      </c>
      <c r="Y1175">
        <f t="shared" si="520"/>
        <v>735</v>
      </c>
      <c r="Z1175">
        <f t="shared" si="521"/>
        <v>722</v>
      </c>
      <c r="AA1175" t="str">
        <f t="shared" si="522"/>
        <v>Yes</v>
      </c>
      <c r="AB1175" t="str">
        <f t="shared" si="523"/>
        <v>Yes</v>
      </c>
      <c r="AC1175">
        <f t="shared" si="524"/>
        <v>1</v>
      </c>
      <c r="AD1175">
        <f t="shared" si="525"/>
        <v>1</v>
      </c>
      <c r="AE1175" t="str">
        <f t="shared" si="526"/>
        <v/>
      </c>
      <c r="AG1175" t="str">
        <f t="shared" si="527"/>
        <v/>
      </c>
      <c r="AH1175" t="str">
        <f t="shared" si="528"/>
        <v/>
      </c>
      <c r="AI1175" t="str">
        <f t="shared" si="529"/>
        <v/>
      </c>
      <c r="AJ1175" t="str">
        <f t="shared" si="530"/>
        <v/>
      </c>
      <c r="AK1175" t="str">
        <f t="shared" si="531"/>
        <v/>
      </c>
      <c r="AL1175" t="str">
        <f>IF($A1175="","",INDEX(games!$J:$J,ROW())&amp;"")</f>
        <v/>
      </c>
    </row>
    <row r="1176" spans="1:38" x14ac:dyDescent="0.25">
      <c r="A1176" t="str">
        <f>IF(TRIM(INDEX(games!$A:$A,ROW()))="","",TRIM(INDEX(games!$A:$A,ROW())))</f>
        <v/>
      </c>
      <c r="B1176" t="str">
        <f>IF(OR($A1176="",INDEX(games!$B:$B,ROW())=""),"",INDEX(games!$B:$B,ROW()))</f>
        <v/>
      </c>
      <c r="C1176" t="str">
        <f>IF(OR($A1176="",INDEX(games!$C:$C,ROW())=""),"",INDEX(games!$C:$C,ROW()))</f>
        <v/>
      </c>
      <c r="D1176" t="str">
        <f t="shared" si="504"/>
        <v/>
      </c>
      <c r="E1176" t="str">
        <f t="shared" si="505"/>
        <v/>
      </c>
      <c r="F1176" t="str">
        <f t="shared" si="506"/>
        <v/>
      </c>
      <c r="G1176" t="e">
        <f t="shared" si="507"/>
        <v>#N/A</v>
      </c>
      <c r="H1176" t="e">
        <f t="shared" si="508"/>
        <v>#N/A</v>
      </c>
      <c r="I1176" t="e">
        <f t="shared" si="509"/>
        <v>#N/A</v>
      </c>
      <c r="J1176" t="e">
        <f t="shared" si="510"/>
        <v>#N/A</v>
      </c>
      <c r="K1176" t="e">
        <f t="shared" si="511"/>
        <v>#N/A</v>
      </c>
      <c r="L1176" t="e">
        <f t="shared" si="512"/>
        <v>#N/A</v>
      </c>
      <c r="M1176" t="e">
        <f t="shared" si="513"/>
        <v>#N/A</v>
      </c>
      <c r="N1176" t="e">
        <f t="shared" si="514"/>
        <v>#N/A</v>
      </c>
      <c r="O1176" t="str">
        <f t="shared" si="515"/>
        <v/>
      </c>
      <c r="P1176" t="str">
        <f>IF(OR($A1176="",INDEX(games!$H:$H,ROW())=""),"",INDEX(games!$H:$H,ROW()))</f>
        <v/>
      </c>
      <c r="Q1176" t="str">
        <f t="shared" si="516"/>
        <v/>
      </c>
      <c r="T1176">
        <f t="shared" si="517"/>
        <v>2015</v>
      </c>
      <c r="U1176">
        <f t="shared" si="518"/>
        <v>2022</v>
      </c>
      <c r="V1176">
        <f t="shared" si="519"/>
        <v>7</v>
      </c>
      <c r="W1176" t="str">
        <f>IF(TRIM(INDEX(connections!$A:$A,ROW()))="","",TRIM(INDEX(connections!$A:$A,ROW())))</f>
        <v>Downwell</v>
      </c>
      <c r="X1176" t="str">
        <f>IF($W1176="","",TRIM(INDEX(connections!$B:$B,ROW())))</f>
        <v>Shovel Knight Dig</v>
      </c>
      <c r="Y1176">
        <f t="shared" si="520"/>
        <v>244</v>
      </c>
      <c r="Z1176">
        <f t="shared" si="521"/>
        <v>725</v>
      </c>
      <c r="AA1176" t="str">
        <f t="shared" si="522"/>
        <v>Yes</v>
      </c>
      <c r="AB1176" t="str">
        <f t="shared" si="523"/>
        <v/>
      </c>
      <c r="AC1176" t="str">
        <f t="shared" si="524"/>
        <v/>
      </c>
      <c r="AD1176">
        <f t="shared" si="525"/>
        <v>0</v>
      </c>
      <c r="AE1176" t="str">
        <f t="shared" si="526"/>
        <v/>
      </c>
      <c r="AG1176" t="str">
        <f t="shared" si="527"/>
        <v/>
      </c>
      <c r="AH1176" t="str">
        <f t="shared" si="528"/>
        <v/>
      </c>
      <c r="AI1176" t="str">
        <f t="shared" si="529"/>
        <v/>
      </c>
      <c r="AJ1176" t="str">
        <f t="shared" si="530"/>
        <v/>
      </c>
      <c r="AK1176" t="str">
        <f t="shared" si="531"/>
        <v/>
      </c>
      <c r="AL1176" t="str">
        <f>IF($A1176="","",INDEX(games!$J:$J,ROW())&amp;"")</f>
        <v/>
      </c>
    </row>
    <row r="1177" spans="1:38" x14ac:dyDescent="0.25">
      <c r="A1177" t="str">
        <f>IF(TRIM(INDEX(games!$A:$A,ROW()))="","",TRIM(INDEX(games!$A:$A,ROW())))</f>
        <v/>
      </c>
      <c r="B1177" t="str">
        <f>IF(OR($A1177="",INDEX(games!$B:$B,ROW())=""),"",INDEX(games!$B:$B,ROW()))</f>
        <v/>
      </c>
      <c r="C1177" t="str">
        <f>IF(OR($A1177="",INDEX(games!$C:$C,ROW())=""),"",INDEX(games!$C:$C,ROW()))</f>
        <v/>
      </c>
      <c r="D1177" t="str">
        <f t="shared" si="504"/>
        <v/>
      </c>
      <c r="E1177" t="str">
        <f t="shared" si="505"/>
        <v/>
      </c>
      <c r="F1177" t="str">
        <f t="shared" si="506"/>
        <v/>
      </c>
      <c r="G1177" t="e">
        <f t="shared" si="507"/>
        <v>#N/A</v>
      </c>
      <c r="H1177" t="e">
        <f t="shared" si="508"/>
        <v>#N/A</v>
      </c>
      <c r="I1177" t="e">
        <f t="shared" si="509"/>
        <v>#N/A</v>
      </c>
      <c r="J1177" t="e">
        <f t="shared" si="510"/>
        <v>#N/A</v>
      </c>
      <c r="K1177" t="e">
        <f t="shared" si="511"/>
        <v>#N/A</v>
      </c>
      <c r="L1177" t="e">
        <f t="shared" si="512"/>
        <v>#N/A</v>
      </c>
      <c r="M1177" t="e">
        <f t="shared" si="513"/>
        <v>#N/A</v>
      </c>
      <c r="N1177" t="e">
        <f t="shared" si="514"/>
        <v>#N/A</v>
      </c>
      <c r="O1177" t="str">
        <f t="shared" si="515"/>
        <v/>
      </c>
      <c r="P1177" t="str">
        <f>IF(OR($A1177="",INDEX(games!$H:$H,ROW())=""),"",INDEX(games!$H:$H,ROW()))</f>
        <v/>
      </c>
      <c r="Q1177" t="str">
        <f t="shared" si="516"/>
        <v/>
      </c>
      <c r="T1177">
        <f t="shared" si="517"/>
        <v>2008</v>
      </c>
      <c r="U1177">
        <f t="shared" si="518"/>
        <v>2022</v>
      </c>
      <c r="V1177">
        <f t="shared" si="519"/>
        <v>14</v>
      </c>
      <c r="W1177" t="str">
        <f>IF(TRIM(INDEX(connections!$A:$A,ROW()))="","",TRIM(INDEX(connections!$A:$A,ROW())))</f>
        <v>Spelunky Classic</v>
      </c>
      <c r="X1177" t="str">
        <f>IF($W1177="","",TRIM(INDEX(connections!$B:$B,ROW())))</f>
        <v>Shovel Knight Dig</v>
      </c>
      <c r="Y1177">
        <f t="shared" si="520"/>
        <v>763</v>
      </c>
      <c r="Z1177">
        <f t="shared" si="521"/>
        <v>725</v>
      </c>
      <c r="AA1177" t="str">
        <f t="shared" si="522"/>
        <v>Yes</v>
      </c>
      <c r="AB1177" t="str">
        <f t="shared" si="523"/>
        <v/>
      </c>
      <c r="AC1177" t="str">
        <f t="shared" si="524"/>
        <v/>
      </c>
      <c r="AD1177">
        <f t="shared" si="525"/>
        <v>0</v>
      </c>
      <c r="AE1177" t="str">
        <f t="shared" si="526"/>
        <v/>
      </c>
      <c r="AG1177" t="str">
        <f t="shared" si="527"/>
        <v/>
      </c>
      <c r="AH1177" t="str">
        <f t="shared" si="528"/>
        <v/>
      </c>
      <c r="AI1177" t="str">
        <f t="shared" si="529"/>
        <v/>
      </c>
      <c r="AJ1177" t="str">
        <f t="shared" si="530"/>
        <v/>
      </c>
      <c r="AK1177" t="str">
        <f t="shared" si="531"/>
        <v/>
      </c>
      <c r="AL1177" t="str">
        <f>IF($A1177="","",INDEX(games!$J:$J,ROW())&amp;"")</f>
        <v/>
      </c>
    </row>
    <row r="1178" spans="1:38" x14ac:dyDescent="0.25">
      <c r="A1178" t="str">
        <f>IF(TRIM(INDEX(games!$A:$A,ROW()))="","",TRIM(INDEX(games!$A:$A,ROW())))</f>
        <v/>
      </c>
      <c r="B1178" t="str">
        <f>IF(OR($A1178="",INDEX(games!$B:$B,ROW())=""),"",INDEX(games!$B:$B,ROW()))</f>
        <v/>
      </c>
      <c r="C1178" t="str">
        <f>IF(OR($A1178="",INDEX(games!$C:$C,ROW())=""),"",INDEX(games!$C:$C,ROW()))</f>
        <v/>
      </c>
      <c r="D1178" t="str">
        <f t="shared" si="504"/>
        <v/>
      </c>
      <c r="E1178" t="str">
        <f t="shared" si="505"/>
        <v/>
      </c>
      <c r="F1178" t="str">
        <f t="shared" si="506"/>
        <v/>
      </c>
      <c r="G1178" t="e">
        <f t="shared" si="507"/>
        <v>#N/A</v>
      </c>
      <c r="H1178" t="e">
        <f t="shared" si="508"/>
        <v>#N/A</v>
      </c>
      <c r="I1178" t="e">
        <f t="shared" si="509"/>
        <v>#N/A</v>
      </c>
      <c r="J1178" t="e">
        <f t="shared" si="510"/>
        <v>#N/A</v>
      </c>
      <c r="K1178" t="e">
        <f t="shared" si="511"/>
        <v>#N/A</v>
      </c>
      <c r="L1178" t="e">
        <f t="shared" si="512"/>
        <v>#N/A</v>
      </c>
      <c r="M1178" t="e">
        <f t="shared" si="513"/>
        <v>#N/A</v>
      </c>
      <c r="N1178" t="e">
        <f t="shared" si="514"/>
        <v>#N/A</v>
      </c>
      <c r="O1178" t="str">
        <f t="shared" si="515"/>
        <v/>
      </c>
      <c r="P1178" t="str">
        <f>IF(OR($A1178="",INDEX(games!$H:$H,ROW())=""),"",INDEX(games!$H:$H,ROW()))</f>
        <v/>
      </c>
      <c r="Q1178" t="str">
        <f t="shared" si="516"/>
        <v/>
      </c>
      <c r="T1178">
        <f t="shared" si="517"/>
        <v>2021</v>
      </c>
      <c r="U1178">
        <f t="shared" si="518"/>
        <v>2026</v>
      </c>
      <c r="V1178">
        <f t="shared" si="519"/>
        <v>5</v>
      </c>
      <c r="W1178" t="str">
        <f>IF(TRIM(INDEX(connections!$A:$A,ROW()))="","",TRIM(INDEX(connections!$A:$A,ROW())))</f>
        <v>Inscryption</v>
      </c>
      <c r="X1178" t="str">
        <f>IF($W1178="","",TRIM(INDEX(connections!$B:$B,ROW())))</f>
        <v>Shroom and Gloom</v>
      </c>
      <c r="Y1178">
        <f t="shared" si="520"/>
        <v>406</v>
      </c>
      <c r="Z1178">
        <f t="shared" si="521"/>
        <v>726</v>
      </c>
      <c r="AA1178" t="str">
        <f t="shared" si="522"/>
        <v>Yes</v>
      </c>
      <c r="AB1178" t="str">
        <f t="shared" si="523"/>
        <v/>
      </c>
      <c r="AC1178" t="str">
        <f t="shared" si="524"/>
        <v/>
      </c>
      <c r="AD1178">
        <f t="shared" si="525"/>
        <v>0</v>
      </c>
      <c r="AE1178" t="str">
        <f t="shared" si="526"/>
        <v/>
      </c>
      <c r="AG1178" t="str">
        <f t="shared" si="527"/>
        <v/>
      </c>
      <c r="AH1178" t="str">
        <f t="shared" si="528"/>
        <v/>
      </c>
      <c r="AI1178" t="str">
        <f t="shared" si="529"/>
        <v/>
      </c>
      <c r="AJ1178" t="str">
        <f t="shared" si="530"/>
        <v/>
      </c>
      <c r="AK1178" t="str">
        <f t="shared" si="531"/>
        <v/>
      </c>
      <c r="AL1178" t="str">
        <f>IF($A1178="","",INDEX(games!$J:$J,ROW())&amp;"")</f>
        <v/>
      </c>
    </row>
    <row r="1179" spans="1:38" x14ac:dyDescent="0.25">
      <c r="A1179" t="str">
        <f>IF(TRIM(INDEX(games!$A:$A,ROW()))="","",TRIM(INDEX(games!$A:$A,ROW())))</f>
        <v/>
      </c>
      <c r="B1179" t="str">
        <f>IF(OR($A1179="",INDEX(games!$B:$B,ROW())=""),"",INDEX(games!$B:$B,ROW()))</f>
        <v/>
      </c>
      <c r="C1179" t="str">
        <f>IF(OR($A1179="",INDEX(games!$C:$C,ROW())=""),"",INDEX(games!$C:$C,ROW()))</f>
        <v/>
      </c>
      <c r="D1179" t="str">
        <f t="shared" si="504"/>
        <v/>
      </c>
      <c r="E1179" t="str">
        <f t="shared" si="505"/>
        <v/>
      </c>
      <c r="F1179" t="str">
        <f t="shared" si="506"/>
        <v/>
      </c>
      <c r="G1179" t="e">
        <f t="shared" si="507"/>
        <v>#N/A</v>
      </c>
      <c r="H1179" t="e">
        <f t="shared" si="508"/>
        <v>#N/A</v>
      </c>
      <c r="I1179" t="e">
        <f t="shared" si="509"/>
        <v>#N/A</v>
      </c>
      <c r="J1179" t="e">
        <f t="shared" si="510"/>
        <v>#N/A</v>
      </c>
      <c r="K1179" t="e">
        <f t="shared" si="511"/>
        <v>#N/A</v>
      </c>
      <c r="L1179" t="e">
        <f t="shared" si="512"/>
        <v>#N/A</v>
      </c>
      <c r="M1179" t="e">
        <f t="shared" si="513"/>
        <v>#N/A</v>
      </c>
      <c r="N1179" t="e">
        <f t="shared" si="514"/>
        <v>#N/A</v>
      </c>
      <c r="O1179" t="str">
        <f t="shared" si="515"/>
        <v/>
      </c>
      <c r="P1179" t="str">
        <f>IF(OR($A1179="",INDEX(games!$H:$H,ROW())=""),"",INDEX(games!$H:$H,ROW()))</f>
        <v/>
      </c>
      <c r="Q1179" t="str">
        <f t="shared" si="516"/>
        <v/>
      </c>
      <c r="T1179">
        <f t="shared" si="517"/>
        <v>2017</v>
      </c>
      <c r="U1179">
        <f t="shared" si="518"/>
        <v>2026</v>
      </c>
      <c r="V1179">
        <f t="shared" si="519"/>
        <v>9</v>
      </c>
      <c r="W1179" t="str">
        <f>IF(TRIM(INDEX(connections!$A:$A,ROW()))="","",TRIM(INDEX(connections!$A:$A,ROW())))</f>
        <v>Slay the Spire</v>
      </c>
      <c r="X1179" t="str">
        <f>IF($W1179="","",TRIM(INDEX(connections!$B:$B,ROW())))</f>
        <v>Shroom and Gloom</v>
      </c>
      <c r="Y1179">
        <f t="shared" si="520"/>
        <v>735</v>
      </c>
      <c r="Z1179">
        <f t="shared" si="521"/>
        <v>726</v>
      </c>
      <c r="AA1179" t="str">
        <f t="shared" si="522"/>
        <v>Yes</v>
      </c>
      <c r="AB1179" t="str">
        <f t="shared" si="523"/>
        <v/>
      </c>
      <c r="AC1179" t="str">
        <f t="shared" si="524"/>
        <v/>
      </c>
      <c r="AD1179">
        <f t="shared" si="525"/>
        <v>0</v>
      </c>
      <c r="AE1179" t="str">
        <f t="shared" si="526"/>
        <v/>
      </c>
      <c r="AG1179" t="str">
        <f t="shared" si="527"/>
        <v/>
      </c>
      <c r="AH1179" t="str">
        <f t="shared" si="528"/>
        <v/>
      </c>
      <c r="AI1179" t="str">
        <f t="shared" si="529"/>
        <v/>
      </c>
      <c r="AJ1179" t="str">
        <f t="shared" si="530"/>
        <v/>
      </c>
      <c r="AK1179" t="str">
        <f t="shared" si="531"/>
        <v/>
      </c>
      <c r="AL1179" t="str">
        <f>IF($A1179="","",INDEX(games!$J:$J,ROW())&amp;"")</f>
        <v/>
      </c>
    </row>
    <row r="1180" spans="1:38" x14ac:dyDescent="0.25">
      <c r="A1180" t="str">
        <f>IF(TRIM(INDEX(games!$A:$A,ROW()))="","",TRIM(INDEX(games!$A:$A,ROW())))</f>
        <v/>
      </c>
      <c r="B1180" t="str">
        <f>IF(OR($A1180="",INDEX(games!$B:$B,ROW())=""),"",INDEX(games!$B:$B,ROW()))</f>
        <v/>
      </c>
      <c r="C1180" t="str">
        <f>IF(OR($A1180="",INDEX(games!$C:$C,ROW())=""),"",INDEX(games!$C:$C,ROW()))</f>
        <v/>
      </c>
      <c r="D1180" t="str">
        <f t="shared" si="504"/>
        <v/>
      </c>
      <c r="E1180" t="str">
        <f t="shared" si="505"/>
        <v/>
      </c>
      <c r="F1180" t="str">
        <f t="shared" si="506"/>
        <v/>
      </c>
      <c r="G1180" t="e">
        <f t="shared" si="507"/>
        <v>#N/A</v>
      </c>
      <c r="H1180" t="e">
        <f t="shared" si="508"/>
        <v>#N/A</v>
      </c>
      <c r="I1180" t="e">
        <f t="shared" si="509"/>
        <v>#N/A</v>
      </c>
      <c r="J1180" t="e">
        <f t="shared" si="510"/>
        <v>#N/A</v>
      </c>
      <c r="K1180" t="e">
        <f t="shared" si="511"/>
        <v>#N/A</v>
      </c>
      <c r="L1180" t="e">
        <f t="shared" si="512"/>
        <v>#N/A</v>
      </c>
      <c r="M1180" t="e">
        <f t="shared" si="513"/>
        <v>#N/A</v>
      </c>
      <c r="N1180" t="e">
        <f t="shared" si="514"/>
        <v>#N/A</v>
      </c>
      <c r="O1180" t="str">
        <f t="shared" si="515"/>
        <v/>
      </c>
      <c r="P1180" t="str">
        <f>IF(OR($A1180="",INDEX(games!$H:$H,ROW())=""),"",INDEX(games!$H:$H,ROW()))</f>
        <v/>
      </c>
      <c r="Q1180" t="str">
        <f t="shared" si="516"/>
        <v/>
      </c>
      <c r="T1180">
        <f t="shared" si="517"/>
        <v>1990</v>
      </c>
      <c r="U1180">
        <f t="shared" si="518"/>
        <v>2012</v>
      </c>
      <c r="V1180">
        <f t="shared" si="519"/>
        <v>22</v>
      </c>
      <c r="W1180" t="str">
        <f>IF(TRIM(INDEX(connections!$A:$A,ROW()))="","",TRIM(INDEX(connections!$A:$A,ROW())))</f>
        <v>Angband</v>
      </c>
      <c r="X1180" t="str">
        <f>IF($W1180="","",TRIM(INDEX(connections!$B:$B,ROW())))</f>
        <v>Sil</v>
      </c>
      <c r="Y1180">
        <f t="shared" si="520"/>
        <v>25</v>
      </c>
      <c r="Z1180">
        <f t="shared" si="521"/>
        <v>727</v>
      </c>
      <c r="AA1180" t="str">
        <f t="shared" si="522"/>
        <v>Yes</v>
      </c>
      <c r="AB1180" t="str">
        <f t="shared" si="523"/>
        <v/>
      </c>
      <c r="AC1180" t="str">
        <f t="shared" si="524"/>
        <v/>
      </c>
      <c r="AD1180">
        <f t="shared" si="525"/>
        <v>0</v>
      </c>
      <c r="AE1180" t="str">
        <f t="shared" si="526"/>
        <v/>
      </c>
      <c r="AG1180" t="str">
        <f t="shared" si="527"/>
        <v/>
      </c>
      <c r="AH1180" t="str">
        <f t="shared" si="528"/>
        <v/>
      </c>
      <c r="AI1180" t="str">
        <f t="shared" si="529"/>
        <v/>
      </c>
      <c r="AJ1180" t="str">
        <f t="shared" si="530"/>
        <v/>
      </c>
      <c r="AK1180" t="str">
        <f t="shared" si="531"/>
        <v/>
      </c>
      <c r="AL1180" t="str">
        <f>IF($A1180="","",INDEX(games!$J:$J,ROW())&amp;"")</f>
        <v/>
      </c>
    </row>
    <row r="1181" spans="1:38" x14ac:dyDescent="0.25">
      <c r="A1181" t="str">
        <f>IF(TRIM(INDEX(games!$A:$A,ROW()))="","",TRIM(INDEX(games!$A:$A,ROW())))</f>
        <v/>
      </c>
      <c r="B1181" t="str">
        <f>IF(OR($A1181="",INDEX(games!$B:$B,ROW())=""),"",INDEX(games!$B:$B,ROW()))</f>
        <v/>
      </c>
      <c r="C1181" t="str">
        <f>IF(OR($A1181="",INDEX(games!$C:$C,ROW())=""),"",INDEX(games!$C:$C,ROW()))</f>
        <v/>
      </c>
      <c r="D1181" t="str">
        <f t="shared" si="504"/>
        <v/>
      </c>
      <c r="E1181" t="str">
        <f t="shared" si="505"/>
        <v/>
      </c>
      <c r="F1181" t="str">
        <f t="shared" si="506"/>
        <v/>
      </c>
      <c r="G1181" t="e">
        <f t="shared" si="507"/>
        <v>#N/A</v>
      </c>
      <c r="H1181" t="e">
        <f t="shared" si="508"/>
        <v>#N/A</v>
      </c>
      <c r="I1181" t="e">
        <f t="shared" si="509"/>
        <v>#N/A</v>
      </c>
      <c r="J1181" t="e">
        <f t="shared" si="510"/>
        <v>#N/A</v>
      </c>
      <c r="K1181" t="e">
        <f t="shared" si="511"/>
        <v>#N/A</v>
      </c>
      <c r="L1181" t="e">
        <f t="shared" si="512"/>
        <v>#N/A</v>
      </c>
      <c r="M1181" t="e">
        <f t="shared" si="513"/>
        <v>#N/A</v>
      </c>
      <c r="N1181" t="e">
        <f t="shared" si="514"/>
        <v>#N/A</v>
      </c>
      <c r="O1181" t="str">
        <f t="shared" si="515"/>
        <v/>
      </c>
      <c r="P1181" t="str">
        <f>IF(OR($A1181="",INDEX(games!$H:$H,ROW())=""),"",INDEX(games!$H:$H,ROW()))</f>
        <v/>
      </c>
      <c r="Q1181" t="str">
        <f t="shared" si="516"/>
        <v/>
      </c>
      <c r="T1181">
        <f t="shared" si="517"/>
        <v>2025</v>
      </c>
      <c r="U1181">
        <f t="shared" si="518"/>
        <v>2026</v>
      </c>
      <c r="V1181">
        <f t="shared" si="519"/>
        <v>1</v>
      </c>
      <c r="W1181" t="str">
        <f>IF(TRIM(INDEX(connections!$A:$A,ROW()))="","",TRIM(INDEX(connections!$A:$A,ROW())))</f>
        <v>Tiny Auto Knights</v>
      </c>
      <c r="X1181" t="str">
        <f>IF($W1181="","",TRIM(INDEX(connections!$B:$B,ROW())))</f>
        <v>Sir, We Have an Orc Problem</v>
      </c>
      <c r="Y1181">
        <f t="shared" si="520"/>
        <v>855</v>
      </c>
      <c r="Z1181">
        <f t="shared" si="521"/>
        <v>728</v>
      </c>
      <c r="AA1181" t="str">
        <f t="shared" si="522"/>
        <v/>
      </c>
      <c r="AB1181" t="str">
        <f t="shared" si="523"/>
        <v/>
      </c>
      <c r="AC1181" t="str">
        <f t="shared" si="524"/>
        <v/>
      </c>
      <c r="AD1181">
        <f t="shared" si="525"/>
        <v>1</v>
      </c>
      <c r="AE1181" t="str">
        <f t="shared" si="526"/>
        <v/>
      </c>
      <c r="AG1181" t="str">
        <f t="shared" si="527"/>
        <v/>
      </c>
      <c r="AH1181" t="str">
        <f t="shared" si="528"/>
        <v/>
      </c>
      <c r="AI1181" t="str">
        <f t="shared" si="529"/>
        <v/>
      </c>
      <c r="AJ1181" t="str">
        <f t="shared" si="530"/>
        <v/>
      </c>
      <c r="AK1181" t="str">
        <f t="shared" si="531"/>
        <v/>
      </c>
      <c r="AL1181" t="str">
        <f>IF($A1181="","",INDEX(games!$J:$J,ROW())&amp;"")</f>
        <v/>
      </c>
    </row>
    <row r="1182" spans="1:38" x14ac:dyDescent="0.25">
      <c r="A1182" t="str">
        <f>IF(TRIM(INDEX(games!$A:$A,ROW()))="","",TRIM(INDEX(games!$A:$A,ROW())))</f>
        <v/>
      </c>
      <c r="B1182" t="str">
        <f>IF(OR($A1182="",INDEX(games!$B:$B,ROW())=""),"",INDEX(games!$B:$B,ROW()))</f>
        <v/>
      </c>
      <c r="C1182" t="str">
        <f>IF(OR($A1182="",INDEX(games!$C:$C,ROW())=""),"",INDEX(games!$C:$C,ROW()))</f>
        <v/>
      </c>
      <c r="D1182" t="str">
        <f t="shared" si="504"/>
        <v/>
      </c>
      <c r="E1182" t="str">
        <f t="shared" si="505"/>
        <v/>
      </c>
      <c r="F1182" t="str">
        <f t="shared" si="506"/>
        <v/>
      </c>
      <c r="G1182" t="e">
        <f t="shared" si="507"/>
        <v>#N/A</v>
      </c>
      <c r="H1182" t="e">
        <f t="shared" si="508"/>
        <v>#N/A</v>
      </c>
      <c r="I1182" t="e">
        <f t="shared" si="509"/>
        <v>#N/A</v>
      </c>
      <c r="J1182" t="e">
        <f t="shared" si="510"/>
        <v>#N/A</v>
      </c>
      <c r="K1182" t="e">
        <f t="shared" si="511"/>
        <v>#N/A</v>
      </c>
      <c r="L1182" t="e">
        <f t="shared" si="512"/>
        <v>#N/A</v>
      </c>
      <c r="M1182" t="e">
        <f t="shared" si="513"/>
        <v>#N/A</v>
      </c>
      <c r="N1182" t="e">
        <f t="shared" si="514"/>
        <v>#N/A</v>
      </c>
      <c r="O1182" t="str">
        <f t="shared" si="515"/>
        <v/>
      </c>
      <c r="P1182" t="str">
        <f>IF(OR($A1182="",INDEX(games!$H:$H,ROW())=""),"",INDEX(games!$H:$H,ROW()))</f>
        <v/>
      </c>
      <c r="Q1182" t="str">
        <f t="shared" si="516"/>
        <v/>
      </c>
      <c r="T1182">
        <f t="shared" si="517"/>
        <v>2021</v>
      </c>
      <c r="U1182">
        <f t="shared" si="518"/>
        <v>2026</v>
      </c>
      <c r="V1182">
        <f t="shared" si="519"/>
        <v>5</v>
      </c>
      <c r="W1182" t="str">
        <f>IF(TRIM(INDEX(connections!$A:$A,ROW()))="","",TRIM(INDEX(connections!$A:$A,ROW())))</f>
        <v>Despot's Game</v>
      </c>
      <c r="X1182" t="str">
        <f>IF($W1182="","",TRIM(INDEX(connections!$B:$B,ROW())))</f>
        <v>Skull Horde</v>
      </c>
      <c r="Y1182">
        <f t="shared" si="520"/>
        <v>213</v>
      </c>
      <c r="Z1182">
        <f t="shared" si="521"/>
        <v>730</v>
      </c>
      <c r="AA1182" t="str">
        <f t="shared" si="522"/>
        <v>Yes</v>
      </c>
      <c r="AB1182" t="str">
        <f t="shared" si="523"/>
        <v>Yes</v>
      </c>
      <c r="AC1182">
        <f t="shared" si="524"/>
        <v>1</v>
      </c>
      <c r="AD1182">
        <f t="shared" si="525"/>
        <v>0</v>
      </c>
      <c r="AE1182" t="str">
        <f t="shared" si="526"/>
        <v/>
      </c>
      <c r="AG1182" t="str">
        <f t="shared" si="527"/>
        <v/>
      </c>
      <c r="AH1182" t="str">
        <f t="shared" si="528"/>
        <v/>
      </c>
      <c r="AI1182" t="str">
        <f t="shared" si="529"/>
        <v/>
      </c>
      <c r="AJ1182" t="str">
        <f t="shared" si="530"/>
        <v/>
      </c>
      <c r="AK1182" t="str">
        <f t="shared" si="531"/>
        <v/>
      </c>
      <c r="AL1182" t="str">
        <f>IF($A1182="","",INDEX(games!$J:$J,ROW())&amp;"")</f>
        <v/>
      </c>
    </row>
    <row r="1183" spans="1:38" x14ac:dyDescent="0.25">
      <c r="A1183" t="str">
        <f>IF(TRIM(INDEX(games!$A:$A,ROW()))="","",TRIM(INDEX(games!$A:$A,ROW())))</f>
        <v/>
      </c>
      <c r="B1183" t="str">
        <f>IF(OR($A1183="",INDEX(games!$B:$B,ROW())=""),"",INDEX(games!$B:$B,ROW()))</f>
        <v/>
      </c>
      <c r="C1183" t="str">
        <f>IF(OR($A1183="",INDEX(games!$C:$C,ROW())=""),"",INDEX(games!$C:$C,ROW()))</f>
        <v/>
      </c>
      <c r="D1183" t="str">
        <f t="shared" si="504"/>
        <v/>
      </c>
      <c r="E1183" t="str">
        <f t="shared" si="505"/>
        <v/>
      </c>
      <c r="F1183" t="str">
        <f t="shared" si="506"/>
        <v/>
      </c>
      <c r="G1183" t="e">
        <f t="shared" si="507"/>
        <v>#N/A</v>
      </c>
      <c r="H1183" t="e">
        <f t="shared" si="508"/>
        <v>#N/A</v>
      </c>
      <c r="I1183" t="e">
        <f t="shared" si="509"/>
        <v>#N/A</v>
      </c>
      <c r="J1183" t="e">
        <f t="shared" si="510"/>
        <v>#N/A</v>
      </c>
      <c r="K1183" t="e">
        <f t="shared" si="511"/>
        <v>#N/A</v>
      </c>
      <c r="L1183" t="e">
        <f t="shared" si="512"/>
        <v>#N/A</v>
      </c>
      <c r="M1183" t="e">
        <f t="shared" si="513"/>
        <v>#N/A</v>
      </c>
      <c r="N1183" t="e">
        <f t="shared" si="514"/>
        <v>#N/A</v>
      </c>
      <c r="O1183" t="str">
        <f t="shared" si="515"/>
        <v/>
      </c>
      <c r="P1183" t="str">
        <f>IF(OR($A1183="",INDEX(games!$H:$H,ROW())=""),"",INDEX(games!$H:$H,ROW()))</f>
        <v/>
      </c>
      <c r="Q1183" t="str">
        <f t="shared" si="516"/>
        <v/>
      </c>
      <c r="T1183">
        <f t="shared" si="517"/>
        <v>2023</v>
      </c>
      <c r="U1183">
        <f t="shared" si="518"/>
        <v>2026</v>
      </c>
      <c r="V1183">
        <f t="shared" si="519"/>
        <v>3</v>
      </c>
      <c r="W1183" t="str">
        <f>IF(TRIM(INDEX(connections!$A:$A,ROW()))="","",TRIM(INDEX(connections!$A:$A,ROW())))</f>
        <v>Slime 3K: Rise Against Despot</v>
      </c>
      <c r="X1183" t="str">
        <f>IF($W1183="","",TRIM(INDEX(connections!$B:$B,ROW())))</f>
        <v>Skull Horde</v>
      </c>
      <c r="Y1183">
        <f t="shared" si="520"/>
        <v>740</v>
      </c>
      <c r="Z1183">
        <f t="shared" si="521"/>
        <v>730</v>
      </c>
      <c r="AA1183" t="str">
        <f t="shared" si="522"/>
        <v>Yes</v>
      </c>
      <c r="AB1183" t="str">
        <f t="shared" si="523"/>
        <v>Yes</v>
      </c>
      <c r="AC1183">
        <f t="shared" si="524"/>
        <v>1</v>
      </c>
      <c r="AD1183">
        <f t="shared" si="525"/>
        <v>0</v>
      </c>
      <c r="AE1183" t="str">
        <f t="shared" si="526"/>
        <v/>
      </c>
      <c r="AG1183" t="str">
        <f t="shared" si="527"/>
        <v/>
      </c>
      <c r="AH1183" t="str">
        <f t="shared" si="528"/>
        <v/>
      </c>
      <c r="AI1183" t="str">
        <f t="shared" si="529"/>
        <v/>
      </c>
      <c r="AJ1183" t="str">
        <f t="shared" si="530"/>
        <v/>
      </c>
      <c r="AK1183" t="str">
        <f t="shared" si="531"/>
        <v/>
      </c>
      <c r="AL1183" t="str">
        <f>IF($A1183="","",INDEX(games!$J:$J,ROW())&amp;"")</f>
        <v/>
      </c>
    </row>
    <row r="1184" spans="1:38" x14ac:dyDescent="0.25">
      <c r="A1184" t="str">
        <f>IF(TRIM(INDEX(games!$A:$A,ROW()))="","",TRIM(INDEX(games!$A:$A,ROW())))</f>
        <v/>
      </c>
      <c r="B1184" t="str">
        <f>IF(OR($A1184="",INDEX(games!$B:$B,ROW())=""),"",INDEX(games!$B:$B,ROW()))</f>
        <v/>
      </c>
      <c r="C1184" t="str">
        <f>IF(OR($A1184="",INDEX(games!$C:$C,ROW())=""),"",INDEX(games!$C:$C,ROW()))</f>
        <v/>
      </c>
      <c r="D1184" t="str">
        <f t="shared" si="504"/>
        <v/>
      </c>
      <c r="E1184" t="str">
        <f t="shared" si="505"/>
        <v/>
      </c>
      <c r="F1184" t="str">
        <f t="shared" si="506"/>
        <v/>
      </c>
      <c r="G1184" t="e">
        <f t="shared" si="507"/>
        <v>#N/A</v>
      </c>
      <c r="H1184" t="e">
        <f t="shared" si="508"/>
        <v>#N/A</v>
      </c>
      <c r="I1184" t="e">
        <f t="shared" si="509"/>
        <v>#N/A</v>
      </c>
      <c r="J1184" t="e">
        <f t="shared" si="510"/>
        <v>#N/A</v>
      </c>
      <c r="K1184" t="e">
        <f t="shared" si="511"/>
        <v>#N/A</v>
      </c>
      <c r="L1184" t="e">
        <f t="shared" si="512"/>
        <v>#N/A</v>
      </c>
      <c r="M1184" t="e">
        <f t="shared" si="513"/>
        <v>#N/A</v>
      </c>
      <c r="N1184" t="e">
        <f t="shared" si="514"/>
        <v>#N/A</v>
      </c>
      <c r="O1184" t="str">
        <f t="shared" si="515"/>
        <v/>
      </c>
      <c r="P1184" t="str">
        <f>IF(OR($A1184="",INDEX(games!$H:$H,ROW())=""),"",INDEX(games!$H:$H,ROW()))</f>
        <v/>
      </c>
      <c r="Q1184" t="str">
        <f t="shared" si="516"/>
        <v/>
      </c>
      <c r="T1184">
        <f t="shared" si="517"/>
        <v>2022</v>
      </c>
      <c r="U1184">
        <f t="shared" si="518"/>
        <v>2026</v>
      </c>
      <c r="V1184">
        <f t="shared" si="519"/>
        <v>4</v>
      </c>
      <c r="W1184" t="str">
        <f>IF(TRIM(INDEX(connections!$A:$A,ROW()))="","",TRIM(INDEX(connections!$A:$A,ROW())))</f>
        <v>Void Scrappers</v>
      </c>
      <c r="X1184" t="str">
        <f>IF($W1184="","",TRIM(INDEX(connections!$B:$B,ROW())))</f>
        <v>Skull Horde</v>
      </c>
      <c r="Y1184">
        <f t="shared" si="520"/>
        <v>906</v>
      </c>
      <c r="Z1184">
        <f t="shared" si="521"/>
        <v>730</v>
      </c>
      <c r="AA1184" t="str">
        <f t="shared" si="522"/>
        <v>Yes</v>
      </c>
      <c r="AB1184" t="str">
        <f t="shared" si="523"/>
        <v>Yes</v>
      </c>
      <c r="AC1184">
        <f t="shared" si="524"/>
        <v>1</v>
      </c>
      <c r="AD1184">
        <f t="shared" si="525"/>
        <v>0</v>
      </c>
      <c r="AE1184" t="str">
        <f t="shared" si="526"/>
        <v/>
      </c>
      <c r="AG1184" t="str">
        <f t="shared" si="527"/>
        <v/>
      </c>
      <c r="AH1184" t="str">
        <f t="shared" si="528"/>
        <v/>
      </c>
      <c r="AI1184" t="str">
        <f t="shared" si="529"/>
        <v/>
      </c>
      <c r="AJ1184" t="str">
        <f t="shared" si="530"/>
        <v/>
      </c>
      <c r="AK1184" t="str">
        <f t="shared" si="531"/>
        <v/>
      </c>
      <c r="AL1184" t="str">
        <f>IF($A1184="","",INDEX(games!$J:$J,ROW())&amp;"")</f>
        <v/>
      </c>
    </row>
    <row r="1185" spans="1:38" x14ac:dyDescent="0.25">
      <c r="A1185" t="str">
        <f>IF(TRIM(INDEX(games!$A:$A,ROW()))="","",TRIM(INDEX(games!$A:$A,ROW())))</f>
        <v/>
      </c>
      <c r="B1185" t="str">
        <f>IF(OR($A1185="",INDEX(games!$B:$B,ROW())=""),"",INDEX(games!$B:$B,ROW()))</f>
        <v/>
      </c>
      <c r="C1185" t="str">
        <f>IF(OR($A1185="",INDEX(games!$C:$C,ROW())=""),"",INDEX(games!$C:$C,ROW()))</f>
        <v/>
      </c>
      <c r="D1185" t="str">
        <f t="shared" si="504"/>
        <v/>
      </c>
      <c r="E1185" t="str">
        <f t="shared" si="505"/>
        <v/>
      </c>
      <c r="F1185" t="str">
        <f t="shared" si="506"/>
        <v/>
      </c>
      <c r="G1185" t="e">
        <f t="shared" si="507"/>
        <v>#N/A</v>
      </c>
      <c r="H1185" t="e">
        <f t="shared" si="508"/>
        <v>#N/A</v>
      </c>
      <c r="I1185" t="e">
        <f t="shared" si="509"/>
        <v>#N/A</v>
      </c>
      <c r="J1185" t="e">
        <f t="shared" si="510"/>
        <v>#N/A</v>
      </c>
      <c r="K1185" t="e">
        <f t="shared" si="511"/>
        <v>#N/A</v>
      </c>
      <c r="L1185" t="e">
        <f t="shared" si="512"/>
        <v>#N/A</v>
      </c>
      <c r="M1185" t="e">
        <f t="shared" si="513"/>
        <v>#N/A</v>
      </c>
      <c r="N1185" t="e">
        <f t="shared" si="514"/>
        <v>#N/A</v>
      </c>
      <c r="O1185" t="str">
        <f t="shared" si="515"/>
        <v/>
      </c>
      <c r="P1185" t="str">
        <f>IF(OR($A1185="",INDEX(games!$H:$H,ROW())=""),"",INDEX(games!$H:$H,ROW()))</f>
        <v/>
      </c>
      <c r="Q1185" t="str">
        <f t="shared" si="516"/>
        <v/>
      </c>
      <c r="T1185">
        <f t="shared" si="517"/>
        <v>2008</v>
      </c>
      <c r="U1185">
        <f t="shared" si="518"/>
        <v>2014</v>
      </c>
      <c r="V1185">
        <f t="shared" si="519"/>
        <v>6</v>
      </c>
      <c r="W1185" t="str">
        <f>IF(TRIM(INDEX(connections!$A:$A,ROW()))="","",TRIM(INDEX(connections!$A:$A,ROW())))</f>
        <v>Spelunky Classic</v>
      </c>
      <c r="X1185" t="str">
        <f>IF($W1185="","",TRIM(INDEX(connections!$B:$B,ROW())))</f>
        <v>Sky Rogue</v>
      </c>
      <c r="Y1185">
        <f t="shared" si="520"/>
        <v>763</v>
      </c>
      <c r="Z1185">
        <f t="shared" si="521"/>
        <v>731</v>
      </c>
      <c r="AA1185" t="str">
        <f t="shared" si="522"/>
        <v>Yes</v>
      </c>
      <c r="AB1185" t="str">
        <f t="shared" si="523"/>
        <v>Yes</v>
      </c>
      <c r="AC1185">
        <f t="shared" si="524"/>
        <v>1</v>
      </c>
      <c r="AD1185">
        <f t="shared" si="525"/>
        <v>0</v>
      </c>
      <c r="AE1185" t="str">
        <f t="shared" si="526"/>
        <v/>
      </c>
      <c r="AG1185" t="str">
        <f t="shared" si="527"/>
        <v/>
      </c>
      <c r="AH1185" t="str">
        <f t="shared" si="528"/>
        <v/>
      </c>
      <c r="AI1185" t="str">
        <f t="shared" si="529"/>
        <v/>
      </c>
      <c r="AJ1185" t="str">
        <f t="shared" si="530"/>
        <v/>
      </c>
      <c r="AK1185" t="str">
        <f t="shared" si="531"/>
        <v/>
      </c>
      <c r="AL1185" t="str">
        <f>IF($A1185="","",INDEX(games!$J:$J,ROW())&amp;"")</f>
        <v/>
      </c>
    </row>
    <row r="1186" spans="1:38" x14ac:dyDescent="0.25">
      <c r="A1186" t="str">
        <f>IF(TRIM(INDEX(games!$A:$A,ROW()))="","",TRIM(INDEX(games!$A:$A,ROW())))</f>
        <v/>
      </c>
      <c r="B1186" t="str">
        <f>IF(OR($A1186="",INDEX(games!$B:$B,ROW())=""),"",INDEX(games!$B:$B,ROW()))</f>
        <v/>
      </c>
      <c r="C1186" t="str">
        <f>IF(OR($A1186="",INDEX(games!$C:$C,ROW())=""),"",INDEX(games!$C:$C,ROW()))</f>
        <v/>
      </c>
      <c r="D1186" t="str">
        <f t="shared" si="504"/>
        <v/>
      </c>
      <c r="E1186" t="str">
        <f t="shared" si="505"/>
        <v/>
      </c>
      <c r="F1186" t="str">
        <f t="shared" si="506"/>
        <v/>
      </c>
      <c r="G1186" t="e">
        <f t="shared" si="507"/>
        <v>#N/A</v>
      </c>
      <c r="H1186" t="e">
        <f t="shared" si="508"/>
        <v>#N/A</v>
      </c>
      <c r="I1186" t="e">
        <f t="shared" si="509"/>
        <v>#N/A</v>
      </c>
      <c r="J1186" t="e">
        <f t="shared" si="510"/>
        <v>#N/A</v>
      </c>
      <c r="K1186" t="e">
        <f t="shared" si="511"/>
        <v>#N/A</v>
      </c>
      <c r="L1186" t="e">
        <f t="shared" si="512"/>
        <v>#N/A</v>
      </c>
      <c r="M1186" t="e">
        <f t="shared" si="513"/>
        <v>#N/A</v>
      </c>
      <c r="N1186" t="e">
        <f t="shared" si="514"/>
        <v>#N/A</v>
      </c>
      <c r="O1186" t="str">
        <f t="shared" si="515"/>
        <v/>
      </c>
      <c r="P1186" t="str">
        <f>IF(OR($A1186="",INDEX(games!$H:$H,ROW())=""),"",INDEX(games!$H:$H,ROW()))</f>
        <v/>
      </c>
      <c r="Q1186" t="str">
        <f t="shared" si="516"/>
        <v/>
      </c>
      <c r="T1186">
        <f t="shared" si="517"/>
        <v>2023</v>
      </c>
      <c r="U1186">
        <f t="shared" si="518"/>
        <v>2024</v>
      </c>
      <c r="V1186">
        <f t="shared" si="519"/>
        <v>1</v>
      </c>
      <c r="W1186" t="str">
        <f>IF(TRIM(INDEX(connections!$A:$A,ROW()))="","",TRIM(INDEX(connections!$A:$A,ROW())))</f>
        <v>Balatro</v>
      </c>
      <c r="X1186" t="str">
        <f>IF($W1186="","",TRIM(INDEX(connections!$B:$B,ROW())))</f>
        <v>Sky's The Limit MAH-JONG</v>
      </c>
      <c r="Y1186">
        <f t="shared" si="520"/>
        <v>55</v>
      </c>
      <c r="Z1186">
        <f t="shared" si="521"/>
        <v>732</v>
      </c>
      <c r="AA1186" t="str">
        <f t="shared" si="522"/>
        <v>Yes</v>
      </c>
      <c r="AB1186" t="str">
        <f t="shared" si="523"/>
        <v>Yes</v>
      </c>
      <c r="AC1186">
        <f t="shared" si="524"/>
        <v>1</v>
      </c>
      <c r="AD1186">
        <f t="shared" si="525"/>
        <v>0</v>
      </c>
      <c r="AE1186" t="str">
        <f t="shared" si="526"/>
        <v/>
      </c>
      <c r="AG1186" t="str">
        <f t="shared" si="527"/>
        <v/>
      </c>
      <c r="AH1186" t="str">
        <f t="shared" si="528"/>
        <v/>
      </c>
      <c r="AI1186" t="str">
        <f t="shared" si="529"/>
        <v/>
      </c>
      <c r="AJ1186" t="str">
        <f t="shared" si="530"/>
        <v/>
      </c>
      <c r="AK1186" t="str">
        <f t="shared" si="531"/>
        <v/>
      </c>
      <c r="AL1186" t="str">
        <f>IF($A1186="","",INDEX(games!$J:$J,ROW())&amp;"")</f>
        <v/>
      </c>
    </row>
    <row r="1187" spans="1:38" x14ac:dyDescent="0.25">
      <c r="A1187" t="str">
        <f>IF(TRIM(INDEX(games!$A:$A,ROW()))="","",TRIM(INDEX(games!$A:$A,ROW())))</f>
        <v/>
      </c>
      <c r="B1187" t="str">
        <f>IF(OR($A1187="",INDEX(games!$B:$B,ROW())=""),"",INDEX(games!$B:$B,ROW()))</f>
        <v/>
      </c>
      <c r="C1187" t="str">
        <f>IF(OR($A1187="",INDEX(games!$C:$C,ROW())=""),"",INDEX(games!$C:$C,ROW()))</f>
        <v/>
      </c>
      <c r="D1187" t="str">
        <f t="shared" si="504"/>
        <v/>
      </c>
      <c r="E1187" t="str">
        <f t="shared" si="505"/>
        <v/>
      </c>
      <c r="F1187" t="str">
        <f t="shared" si="506"/>
        <v/>
      </c>
      <c r="G1187" t="e">
        <f t="shared" si="507"/>
        <v>#N/A</v>
      </c>
      <c r="H1187" t="e">
        <f t="shared" si="508"/>
        <v>#N/A</v>
      </c>
      <c r="I1187" t="e">
        <f t="shared" si="509"/>
        <v>#N/A</v>
      </c>
      <c r="J1187" t="e">
        <f t="shared" si="510"/>
        <v>#N/A</v>
      </c>
      <c r="K1187" t="e">
        <f t="shared" si="511"/>
        <v>#N/A</v>
      </c>
      <c r="L1187" t="e">
        <f t="shared" si="512"/>
        <v>#N/A</v>
      </c>
      <c r="M1187" t="e">
        <f t="shared" si="513"/>
        <v>#N/A</v>
      </c>
      <c r="N1187" t="e">
        <f t="shared" si="514"/>
        <v>#N/A</v>
      </c>
      <c r="O1187" t="str">
        <f t="shared" si="515"/>
        <v/>
      </c>
      <c r="P1187" t="str">
        <f>IF(OR($A1187="",INDEX(games!$H:$H,ROW())=""),"",INDEX(games!$H:$H,ROW()))</f>
        <v/>
      </c>
      <c r="Q1187" t="str">
        <f t="shared" si="516"/>
        <v/>
      </c>
      <c r="T1187">
        <f t="shared" si="517"/>
        <v>1987</v>
      </c>
      <c r="U1187">
        <f t="shared" si="518"/>
        <v>2006</v>
      </c>
      <c r="V1187">
        <f t="shared" si="519"/>
        <v>19</v>
      </c>
      <c r="W1187" t="str">
        <f>IF(TRIM(INDEX(connections!$A:$A,ROW()))="","",TRIM(INDEX(connections!$A:$A,ROW())))</f>
        <v>NetHack</v>
      </c>
      <c r="X1187" t="str">
        <f>IF($W1187="","",TRIM(INDEX(connections!$B:$B,ROW())))</f>
        <v>Slash'EM</v>
      </c>
      <c r="Y1187">
        <f t="shared" si="520"/>
        <v>532</v>
      </c>
      <c r="Z1187">
        <f t="shared" si="521"/>
        <v>733</v>
      </c>
      <c r="AA1187" t="str">
        <f t="shared" si="522"/>
        <v>Yes</v>
      </c>
      <c r="AB1187" t="str">
        <f t="shared" si="523"/>
        <v>Yes</v>
      </c>
      <c r="AC1187">
        <f t="shared" si="524"/>
        <v>1</v>
      </c>
      <c r="AD1187">
        <f t="shared" si="525"/>
        <v>0</v>
      </c>
      <c r="AE1187" t="str">
        <f t="shared" si="526"/>
        <v/>
      </c>
      <c r="AG1187" t="str">
        <f t="shared" si="527"/>
        <v/>
      </c>
      <c r="AH1187" t="str">
        <f t="shared" si="528"/>
        <v/>
      </c>
      <c r="AI1187" t="str">
        <f t="shared" si="529"/>
        <v/>
      </c>
      <c r="AJ1187" t="str">
        <f t="shared" si="530"/>
        <v/>
      </c>
      <c r="AK1187" t="str">
        <f t="shared" si="531"/>
        <v/>
      </c>
      <c r="AL1187" t="str">
        <f>IF($A1187="","",INDEX(games!$J:$J,ROW())&amp;"")</f>
        <v/>
      </c>
    </row>
    <row r="1188" spans="1:38" x14ac:dyDescent="0.25">
      <c r="A1188" t="str">
        <f>IF(TRIM(INDEX(games!$A:$A,ROW()))="","",TRIM(INDEX(games!$A:$A,ROW())))</f>
        <v/>
      </c>
      <c r="B1188" t="str">
        <f>IF(OR($A1188="",INDEX(games!$B:$B,ROW())=""),"",INDEX(games!$B:$B,ROW()))</f>
        <v/>
      </c>
      <c r="C1188" t="str">
        <f>IF(OR($A1188="",INDEX(games!$C:$C,ROW())=""),"",INDEX(games!$C:$C,ROW()))</f>
        <v/>
      </c>
      <c r="D1188" t="str">
        <f t="shared" si="504"/>
        <v/>
      </c>
      <c r="E1188" t="str">
        <f t="shared" si="505"/>
        <v/>
      </c>
      <c r="F1188" t="str">
        <f t="shared" si="506"/>
        <v/>
      </c>
      <c r="G1188" t="e">
        <f t="shared" si="507"/>
        <v>#N/A</v>
      </c>
      <c r="H1188" t="e">
        <f t="shared" si="508"/>
        <v>#N/A</v>
      </c>
      <c r="I1188" t="e">
        <f t="shared" si="509"/>
        <v>#N/A</v>
      </c>
      <c r="J1188" t="e">
        <f t="shared" si="510"/>
        <v>#N/A</v>
      </c>
      <c r="K1188" t="e">
        <f t="shared" si="511"/>
        <v>#N/A</v>
      </c>
      <c r="L1188" t="e">
        <f t="shared" si="512"/>
        <v>#N/A</v>
      </c>
      <c r="M1188" t="e">
        <f t="shared" si="513"/>
        <v>#N/A</v>
      </c>
      <c r="N1188" t="e">
        <f t="shared" si="514"/>
        <v>#N/A</v>
      </c>
      <c r="O1188" t="str">
        <f t="shared" si="515"/>
        <v/>
      </c>
      <c r="P1188" t="str">
        <f>IF(OR($A1188="",INDEX(games!$H:$H,ROW())=""),"",INDEX(games!$H:$H,ROW()))</f>
        <v/>
      </c>
      <c r="Q1188" t="str">
        <f t="shared" si="516"/>
        <v/>
      </c>
      <c r="T1188">
        <f t="shared" si="517"/>
        <v>2015</v>
      </c>
      <c r="U1188">
        <f t="shared" si="518"/>
        <v>2017</v>
      </c>
      <c r="V1188">
        <f t="shared" si="519"/>
        <v>2</v>
      </c>
      <c r="W1188" t="str">
        <f>IF(TRIM(INDEX(connections!$A:$A,ROW()))="","",TRIM(INDEX(connections!$A:$A,ROW())))</f>
        <v>Darkest Dungeon</v>
      </c>
      <c r="X1188" t="str">
        <f>IF($W1188="","",TRIM(INDEX(connections!$B:$B,ROW())))</f>
        <v>Slay the Spire</v>
      </c>
      <c r="Y1188">
        <f t="shared" si="520"/>
        <v>184</v>
      </c>
      <c r="Z1188">
        <f t="shared" si="521"/>
        <v>735</v>
      </c>
      <c r="AA1188" t="str">
        <f t="shared" si="522"/>
        <v>Yes</v>
      </c>
      <c r="AB1188" t="str">
        <f t="shared" si="523"/>
        <v>Yes</v>
      </c>
      <c r="AC1188">
        <f t="shared" si="524"/>
        <v>1</v>
      </c>
      <c r="AD1188">
        <f t="shared" si="525"/>
        <v>1</v>
      </c>
      <c r="AE1188" t="str">
        <f t="shared" si="526"/>
        <v/>
      </c>
      <c r="AG1188" t="str">
        <f t="shared" si="527"/>
        <v/>
      </c>
      <c r="AH1188" t="str">
        <f t="shared" si="528"/>
        <v/>
      </c>
      <c r="AI1188" t="str">
        <f t="shared" si="529"/>
        <v/>
      </c>
      <c r="AJ1188" t="str">
        <f t="shared" si="530"/>
        <v/>
      </c>
      <c r="AK1188" t="str">
        <f t="shared" si="531"/>
        <v/>
      </c>
      <c r="AL1188" t="str">
        <f>IF($A1188="","",INDEX(games!$J:$J,ROW())&amp;"")</f>
        <v/>
      </c>
    </row>
    <row r="1189" spans="1:38" x14ac:dyDescent="0.25">
      <c r="A1189" t="str">
        <f>IF(TRIM(INDEX(games!$A:$A,ROW()))="","",TRIM(INDEX(games!$A:$A,ROW())))</f>
        <v/>
      </c>
      <c r="B1189" t="str">
        <f>IF(OR($A1189="",INDEX(games!$B:$B,ROW())=""),"",INDEX(games!$B:$B,ROW()))</f>
        <v/>
      </c>
      <c r="C1189" t="str">
        <f>IF(OR($A1189="",INDEX(games!$C:$C,ROW())=""),"",INDEX(games!$C:$C,ROW()))</f>
        <v/>
      </c>
      <c r="D1189" t="str">
        <f t="shared" si="504"/>
        <v/>
      </c>
      <c r="E1189" t="str">
        <f t="shared" si="505"/>
        <v/>
      </c>
      <c r="F1189" t="str">
        <f t="shared" si="506"/>
        <v/>
      </c>
      <c r="G1189" t="e">
        <f t="shared" si="507"/>
        <v>#N/A</v>
      </c>
      <c r="H1189" t="e">
        <f t="shared" si="508"/>
        <v>#N/A</v>
      </c>
      <c r="I1189" t="e">
        <f t="shared" si="509"/>
        <v>#N/A</v>
      </c>
      <c r="J1189" t="e">
        <f t="shared" si="510"/>
        <v>#N/A</v>
      </c>
      <c r="K1189" t="e">
        <f t="shared" si="511"/>
        <v>#N/A</v>
      </c>
      <c r="L1189" t="e">
        <f t="shared" si="512"/>
        <v>#N/A</v>
      </c>
      <c r="M1189" t="e">
        <f t="shared" si="513"/>
        <v>#N/A</v>
      </c>
      <c r="N1189" t="e">
        <f t="shared" si="514"/>
        <v>#N/A</v>
      </c>
      <c r="O1189" t="str">
        <f t="shared" si="515"/>
        <v/>
      </c>
      <c r="P1189" t="str">
        <f>IF(OR($A1189="",INDEX(games!$H:$H,ROW())=""),"",INDEX(games!$H:$H,ROW()))</f>
        <v/>
      </c>
      <c r="Q1189" t="str">
        <f t="shared" si="516"/>
        <v/>
      </c>
      <c r="T1189">
        <f t="shared" si="517"/>
        <v>2014</v>
      </c>
      <c r="U1189">
        <f t="shared" si="518"/>
        <v>2017</v>
      </c>
      <c r="V1189">
        <f t="shared" si="519"/>
        <v>3</v>
      </c>
      <c r="W1189" t="str">
        <f>IF(TRIM(INDEX(connections!$A:$A,ROW()))="","",TRIM(INDEX(connections!$A:$A,ROW())))</f>
        <v>Dream Quest</v>
      </c>
      <c r="X1189" t="str">
        <f>IF($W1189="","",TRIM(INDEX(connections!$B:$B,ROW())))</f>
        <v>Slay the Spire</v>
      </c>
      <c r="Y1189">
        <f t="shared" si="520"/>
        <v>250</v>
      </c>
      <c r="Z1189">
        <f t="shared" si="521"/>
        <v>735</v>
      </c>
      <c r="AA1189" t="str">
        <f t="shared" si="522"/>
        <v/>
      </c>
      <c r="AB1189" t="str">
        <f t="shared" si="523"/>
        <v>Yes</v>
      </c>
      <c r="AC1189" t="str">
        <f t="shared" si="524"/>
        <v/>
      </c>
      <c r="AD1189">
        <f t="shared" si="525"/>
        <v>0</v>
      </c>
      <c r="AE1189" t="str">
        <f t="shared" si="526"/>
        <v/>
      </c>
      <c r="AG1189" t="str">
        <f t="shared" si="527"/>
        <v/>
      </c>
      <c r="AH1189" t="str">
        <f t="shared" si="528"/>
        <v/>
      </c>
      <c r="AI1189" t="str">
        <f t="shared" si="529"/>
        <v/>
      </c>
      <c r="AJ1189" t="str">
        <f t="shared" si="530"/>
        <v/>
      </c>
      <c r="AK1189" t="str">
        <f t="shared" si="531"/>
        <v/>
      </c>
      <c r="AL1189" t="str">
        <f>IF($A1189="","",INDEX(games!$J:$J,ROW())&amp;"")</f>
        <v/>
      </c>
    </row>
    <row r="1190" spans="1:38" x14ac:dyDescent="0.25">
      <c r="A1190" t="str">
        <f>IF(TRIM(INDEX(games!$A:$A,ROW()))="","",TRIM(INDEX(games!$A:$A,ROW())))</f>
        <v/>
      </c>
      <c r="B1190" t="str">
        <f>IF(OR($A1190="",INDEX(games!$B:$B,ROW())=""),"",INDEX(games!$B:$B,ROW()))</f>
        <v/>
      </c>
      <c r="C1190" t="str">
        <f>IF(OR($A1190="",INDEX(games!$C:$C,ROW())=""),"",INDEX(games!$C:$C,ROW()))</f>
        <v/>
      </c>
      <c r="D1190" t="str">
        <f t="shared" si="504"/>
        <v/>
      </c>
      <c r="E1190" t="str">
        <f t="shared" si="505"/>
        <v/>
      </c>
      <c r="F1190" t="str">
        <f t="shared" si="506"/>
        <v/>
      </c>
      <c r="G1190" t="e">
        <f t="shared" si="507"/>
        <v>#N/A</v>
      </c>
      <c r="H1190" t="e">
        <f t="shared" si="508"/>
        <v>#N/A</v>
      </c>
      <c r="I1190" t="e">
        <f t="shared" si="509"/>
        <v>#N/A</v>
      </c>
      <c r="J1190" t="e">
        <f t="shared" si="510"/>
        <v>#N/A</v>
      </c>
      <c r="K1190" t="e">
        <f t="shared" si="511"/>
        <v>#N/A</v>
      </c>
      <c r="L1190" t="e">
        <f t="shared" si="512"/>
        <v>#N/A</v>
      </c>
      <c r="M1190" t="e">
        <f t="shared" si="513"/>
        <v>#N/A</v>
      </c>
      <c r="N1190" t="e">
        <f t="shared" si="514"/>
        <v>#N/A</v>
      </c>
      <c r="O1190" t="str">
        <f t="shared" si="515"/>
        <v/>
      </c>
      <c r="P1190" t="str">
        <f>IF(OR($A1190="",INDEX(games!$H:$H,ROW())=""),"",INDEX(games!$H:$H,ROW()))</f>
        <v/>
      </c>
      <c r="Q1190" t="str">
        <f t="shared" si="516"/>
        <v/>
      </c>
      <c r="T1190">
        <f t="shared" si="517"/>
        <v>2012</v>
      </c>
      <c r="U1190">
        <f t="shared" si="518"/>
        <v>2017</v>
      </c>
      <c r="V1190">
        <f t="shared" si="519"/>
        <v>5</v>
      </c>
      <c r="W1190" t="str">
        <f>IF(TRIM(INDEX(connections!$A:$A,ROW()))="","",TRIM(INDEX(connections!$A:$A,ROW())))</f>
        <v>FTL</v>
      </c>
      <c r="X1190" t="str">
        <f>IF($W1190="","",TRIM(INDEX(connections!$B:$B,ROW())))</f>
        <v>Slay the Spire</v>
      </c>
      <c r="Y1190">
        <f t="shared" si="520"/>
        <v>311</v>
      </c>
      <c r="Z1190">
        <f t="shared" si="521"/>
        <v>735</v>
      </c>
      <c r="AA1190" t="str">
        <f t="shared" si="522"/>
        <v>Yes</v>
      </c>
      <c r="AB1190" t="str">
        <f t="shared" si="523"/>
        <v>Yes</v>
      </c>
      <c r="AC1190">
        <f t="shared" si="524"/>
        <v>1</v>
      </c>
      <c r="AD1190">
        <f t="shared" si="525"/>
        <v>1</v>
      </c>
      <c r="AE1190" t="str">
        <f t="shared" si="526"/>
        <v/>
      </c>
      <c r="AG1190" t="str">
        <f t="shared" si="527"/>
        <v/>
      </c>
      <c r="AH1190" t="str">
        <f t="shared" si="528"/>
        <v/>
      </c>
      <c r="AI1190" t="str">
        <f t="shared" si="529"/>
        <v/>
      </c>
      <c r="AJ1190" t="str">
        <f t="shared" si="530"/>
        <v/>
      </c>
      <c r="AK1190" t="str">
        <f t="shared" si="531"/>
        <v/>
      </c>
      <c r="AL1190" t="str">
        <f>IF($A1190="","",INDEX(games!$J:$J,ROW())&amp;"")</f>
        <v/>
      </c>
    </row>
    <row r="1191" spans="1:38" x14ac:dyDescent="0.25">
      <c r="A1191" t="str">
        <f>IF(TRIM(INDEX(games!$A:$A,ROW()))="","",TRIM(INDEX(games!$A:$A,ROW())))</f>
        <v/>
      </c>
      <c r="B1191" t="str">
        <f>IF(OR($A1191="",INDEX(games!$B:$B,ROW())=""),"",INDEX(games!$B:$B,ROW()))</f>
        <v/>
      </c>
      <c r="C1191" t="str">
        <f>IF(OR($A1191="",INDEX(games!$C:$C,ROW())=""),"",INDEX(games!$C:$C,ROW()))</f>
        <v/>
      </c>
      <c r="D1191" t="str">
        <f t="shared" si="504"/>
        <v/>
      </c>
      <c r="E1191" t="str">
        <f t="shared" si="505"/>
        <v/>
      </c>
      <c r="F1191" t="str">
        <f t="shared" si="506"/>
        <v/>
      </c>
      <c r="G1191" t="e">
        <f t="shared" si="507"/>
        <v>#N/A</v>
      </c>
      <c r="H1191" t="e">
        <f t="shared" si="508"/>
        <v>#N/A</v>
      </c>
      <c r="I1191" t="e">
        <f t="shared" si="509"/>
        <v>#N/A</v>
      </c>
      <c r="J1191" t="e">
        <f t="shared" si="510"/>
        <v>#N/A</v>
      </c>
      <c r="K1191" t="e">
        <f t="shared" si="511"/>
        <v>#N/A</v>
      </c>
      <c r="L1191" t="e">
        <f t="shared" si="512"/>
        <v>#N/A</v>
      </c>
      <c r="M1191" t="e">
        <f t="shared" si="513"/>
        <v>#N/A</v>
      </c>
      <c r="N1191" t="e">
        <f t="shared" si="514"/>
        <v>#N/A</v>
      </c>
      <c r="O1191" t="str">
        <f t="shared" si="515"/>
        <v/>
      </c>
      <c r="P1191" t="str">
        <f>IF(OR($A1191="",INDEX(games!$H:$H,ROW())=""),"",INDEX(games!$H:$H,ROW()))</f>
        <v/>
      </c>
      <c r="Q1191" t="str">
        <f t="shared" si="516"/>
        <v/>
      </c>
      <c r="T1191">
        <f t="shared" si="517"/>
        <v>2011</v>
      </c>
      <c r="U1191">
        <f t="shared" si="518"/>
        <v>2017</v>
      </c>
      <c r="V1191">
        <f t="shared" si="519"/>
        <v>6</v>
      </c>
      <c r="W1191" t="str">
        <f>IF(TRIM(INDEX(connections!$A:$A,ROW()))="","",TRIM(INDEX(connections!$A:$A,ROW())))</f>
        <v>The Binding of Isaac</v>
      </c>
      <c r="X1191" t="str">
        <f>IF($W1191="","",TRIM(INDEX(connections!$B:$B,ROW())))</f>
        <v>Slay the Spire</v>
      </c>
      <c r="Y1191">
        <f t="shared" si="520"/>
        <v>824</v>
      </c>
      <c r="Z1191">
        <f t="shared" si="521"/>
        <v>735</v>
      </c>
      <c r="AA1191" t="str">
        <f t="shared" si="522"/>
        <v>Yes</v>
      </c>
      <c r="AB1191" t="str">
        <f t="shared" si="523"/>
        <v>Yes</v>
      </c>
      <c r="AC1191">
        <f t="shared" si="524"/>
        <v>1</v>
      </c>
      <c r="AD1191">
        <f t="shared" si="525"/>
        <v>1</v>
      </c>
      <c r="AE1191" t="str">
        <f t="shared" si="526"/>
        <v/>
      </c>
      <c r="AG1191" t="str">
        <f t="shared" si="527"/>
        <v/>
      </c>
      <c r="AH1191" t="str">
        <f t="shared" si="528"/>
        <v/>
      </c>
      <c r="AI1191" t="str">
        <f t="shared" si="529"/>
        <v/>
      </c>
      <c r="AJ1191" t="str">
        <f t="shared" si="530"/>
        <v/>
      </c>
      <c r="AK1191" t="str">
        <f t="shared" si="531"/>
        <v/>
      </c>
      <c r="AL1191" t="str">
        <f>IF($A1191="","",INDEX(games!$J:$J,ROW())&amp;"")</f>
        <v/>
      </c>
    </row>
    <row r="1192" spans="1:38" x14ac:dyDescent="0.25">
      <c r="A1192" t="str">
        <f>IF(TRIM(INDEX(games!$A:$A,ROW()))="","",TRIM(INDEX(games!$A:$A,ROW())))</f>
        <v/>
      </c>
      <c r="B1192" t="str">
        <f>IF(OR($A1192="",INDEX(games!$B:$B,ROW())=""),"",INDEX(games!$B:$B,ROW()))</f>
        <v/>
      </c>
      <c r="C1192" t="str">
        <f>IF(OR($A1192="",INDEX(games!$C:$C,ROW())=""),"",INDEX(games!$C:$C,ROW()))</f>
        <v/>
      </c>
      <c r="D1192" t="str">
        <f t="shared" si="504"/>
        <v/>
      </c>
      <c r="E1192" t="str">
        <f t="shared" si="505"/>
        <v/>
      </c>
      <c r="F1192" t="str">
        <f t="shared" si="506"/>
        <v/>
      </c>
      <c r="G1192" t="e">
        <f t="shared" si="507"/>
        <v>#N/A</v>
      </c>
      <c r="H1192" t="e">
        <f t="shared" si="508"/>
        <v>#N/A</v>
      </c>
      <c r="I1192" t="e">
        <f t="shared" si="509"/>
        <v>#N/A</v>
      </c>
      <c r="J1192" t="e">
        <f t="shared" si="510"/>
        <v>#N/A</v>
      </c>
      <c r="K1192" t="e">
        <f t="shared" si="511"/>
        <v>#N/A</v>
      </c>
      <c r="L1192" t="e">
        <f t="shared" si="512"/>
        <v>#N/A</v>
      </c>
      <c r="M1192" t="e">
        <f t="shared" si="513"/>
        <v>#N/A</v>
      </c>
      <c r="N1192" t="e">
        <f t="shared" si="514"/>
        <v>#N/A</v>
      </c>
      <c r="O1192" t="str">
        <f t="shared" si="515"/>
        <v/>
      </c>
      <c r="P1192" t="str">
        <f>IF(OR($A1192="",INDEX(games!$H:$H,ROW())=""),"",INDEX(games!$H:$H,ROW()))</f>
        <v/>
      </c>
      <c r="Q1192" t="str">
        <f t="shared" si="516"/>
        <v/>
      </c>
      <c r="T1192">
        <f t="shared" si="517"/>
        <v>2017</v>
      </c>
      <c r="U1192">
        <f t="shared" si="518"/>
        <v>2026</v>
      </c>
      <c r="V1192">
        <f t="shared" si="519"/>
        <v>9</v>
      </c>
      <c r="W1192" t="str">
        <f>IF(TRIM(INDEX(connections!$A:$A,ROW()))="","",TRIM(INDEX(connections!$A:$A,ROW())))</f>
        <v>Slay the Spire</v>
      </c>
      <c r="X1192" t="str">
        <f>IF($W1192="","",TRIM(INDEX(connections!$B:$B,ROW())))</f>
        <v>Slay the Spire 2</v>
      </c>
      <c r="Y1192">
        <f t="shared" si="520"/>
        <v>735</v>
      </c>
      <c r="Z1192">
        <f t="shared" si="521"/>
        <v>736</v>
      </c>
      <c r="AA1192" t="str">
        <f t="shared" si="522"/>
        <v>Yes</v>
      </c>
      <c r="AB1192" t="str">
        <f t="shared" si="523"/>
        <v>Yes</v>
      </c>
      <c r="AC1192">
        <f t="shared" si="524"/>
        <v>1</v>
      </c>
      <c r="AD1192">
        <f t="shared" si="525"/>
        <v>0</v>
      </c>
      <c r="AE1192" t="str">
        <f t="shared" si="526"/>
        <v/>
      </c>
      <c r="AG1192" t="str">
        <f t="shared" si="527"/>
        <v/>
      </c>
      <c r="AH1192" t="str">
        <f t="shared" si="528"/>
        <v/>
      </c>
      <c r="AI1192" t="str">
        <f t="shared" si="529"/>
        <v/>
      </c>
      <c r="AJ1192" t="str">
        <f t="shared" si="530"/>
        <v/>
      </c>
      <c r="AK1192" t="str">
        <f t="shared" si="531"/>
        <v/>
      </c>
      <c r="AL1192" t="str">
        <f>IF($A1192="","",INDEX(games!$J:$J,ROW())&amp;"")</f>
        <v/>
      </c>
    </row>
    <row r="1193" spans="1:38" x14ac:dyDescent="0.25">
      <c r="A1193" t="str">
        <f>IF(TRIM(INDEX(games!$A:$A,ROW()))="","",TRIM(INDEX(games!$A:$A,ROW())))</f>
        <v/>
      </c>
      <c r="B1193" t="str">
        <f>IF(OR($A1193="",INDEX(games!$B:$B,ROW())=""),"",INDEX(games!$B:$B,ROW()))</f>
        <v/>
      </c>
      <c r="C1193" t="str">
        <f>IF(OR($A1193="",INDEX(games!$C:$C,ROW())=""),"",INDEX(games!$C:$C,ROW()))</f>
        <v/>
      </c>
      <c r="D1193" t="str">
        <f t="shared" si="504"/>
        <v/>
      </c>
      <c r="E1193" t="str">
        <f t="shared" si="505"/>
        <v/>
      </c>
      <c r="F1193" t="str">
        <f t="shared" si="506"/>
        <v/>
      </c>
      <c r="G1193" t="e">
        <f t="shared" si="507"/>
        <v>#N/A</v>
      </c>
      <c r="H1193" t="e">
        <f t="shared" si="508"/>
        <v>#N/A</v>
      </c>
      <c r="I1193" t="e">
        <f t="shared" si="509"/>
        <v>#N/A</v>
      </c>
      <c r="J1193" t="e">
        <f t="shared" si="510"/>
        <v>#N/A</v>
      </c>
      <c r="K1193" t="e">
        <f t="shared" si="511"/>
        <v>#N/A</v>
      </c>
      <c r="L1193" t="e">
        <f t="shared" si="512"/>
        <v>#N/A</v>
      </c>
      <c r="M1193" t="e">
        <f t="shared" si="513"/>
        <v>#N/A</v>
      </c>
      <c r="N1193" t="e">
        <f t="shared" si="514"/>
        <v>#N/A</v>
      </c>
      <c r="O1193" t="str">
        <f t="shared" si="515"/>
        <v/>
      </c>
      <c r="P1193" t="str">
        <f>IF(OR($A1193="",INDEX(games!$H:$H,ROW())=""),"",INDEX(games!$H:$H,ROW()))</f>
        <v/>
      </c>
      <c r="Q1193" t="str">
        <f t="shared" si="516"/>
        <v/>
      </c>
      <c r="T1193">
        <f t="shared" si="517"/>
        <v>2012</v>
      </c>
      <c r="U1193">
        <f t="shared" si="518"/>
        <v>2018</v>
      </c>
      <c r="V1193">
        <f t="shared" si="519"/>
        <v>6</v>
      </c>
      <c r="W1193" t="str">
        <f>IF(TRIM(INDEX(connections!$A:$A,ROW()))="","",TRIM(INDEX(connections!$A:$A,ROW())))</f>
        <v>FTL</v>
      </c>
      <c r="X1193" t="str">
        <f>IF($W1193="","",TRIM(INDEX(connections!$B:$B,ROW())))</f>
        <v>Slice &amp; Dice</v>
      </c>
      <c r="Y1193">
        <f t="shared" si="520"/>
        <v>311</v>
      </c>
      <c r="Z1193">
        <f t="shared" si="521"/>
        <v>738</v>
      </c>
      <c r="AA1193" t="str">
        <f t="shared" si="522"/>
        <v>Yes</v>
      </c>
      <c r="AB1193" t="str">
        <f t="shared" si="523"/>
        <v>Yes</v>
      </c>
      <c r="AC1193">
        <f t="shared" si="524"/>
        <v>1</v>
      </c>
      <c r="AD1193">
        <f t="shared" si="525"/>
        <v>0</v>
      </c>
      <c r="AE1193" t="str">
        <f t="shared" si="526"/>
        <v/>
      </c>
      <c r="AG1193" t="str">
        <f t="shared" si="527"/>
        <v/>
      </c>
      <c r="AH1193" t="str">
        <f t="shared" si="528"/>
        <v/>
      </c>
      <c r="AI1193" t="str">
        <f t="shared" si="529"/>
        <v/>
      </c>
      <c r="AJ1193" t="str">
        <f t="shared" si="530"/>
        <v/>
      </c>
      <c r="AK1193" t="str">
        <f t="shared" si="531"/>
        <v/>
      </c>
      <c r="AL1193" t="str">
        <f>IF($A1193="","",INDEX(games!$J:$J,ROW())&amp;"")</f>
        <v/>
      </c>
    </row>
    <row r="1194" spans="1:38" x14ac:dyDescent="0.25">
      <c r="A1194" t="str">
        <f>IF(TRIM(INDEX(games!$A:$A,ROW()))="","",TRIM(INDEX(games!$A:$A,ROW())))</f>
        <v/>
      </c>
      <c r="B1194" t="str">
        <f>IF(OR($A1194="",INDEX(games!$B:$B,ROW())=""),"",INDEX(games!$B:$B,ROW()))</f>
        <v/>
      </c>
      <c r="C1194" t="str">
        <f>IF(OR($A1194="",INDEX(games!$C:$C,ROW())=""),"",INDEX(games!$C:$C,ROW()))</f>
        <v/>
      </c>
      <c r="D1194" t="str">
        <f t="shared" si="504"/>
        <v/>
      </c>
      <c r="E1194" t="str">
        <f t="shared" si="505"/>
        <v/>
      </c>
      <c r="F1194" t="str">
        <f t="shared" si="506"/>
        <v/>
      </c>
      <c r="G1194" t="e">
        <f t="shared" si="507"/>
        <v>#N/A</v>
      </c>
      <c r="H1194" t="e">
        <f t="shared" si="508"/>
        <v>#N/A</v>
      </c>
      <c r="I1194" t="e">
        <f t="shared" si="509"/>
        <v>#N/A</v>
      </c>
      <c r="J1194" t="e">
        <f t="shared" si="510"/>
        <v>#N/A</v>
      </c>
      <c r="K1194" t="e">
        <f t="shared" si="511"/>
        <v>#N/A</v>
      </c>
      <c r="L1194" t="e">
        <f t="shared" si="512"/>
        <v>#N/A</v>
      </c>
      <c r="M1194" t="e">
        <f t="shared" si="513"/>
        <v>#N/A</v>
      </c>
      <c r="N1194" t="e">
        <f t="shared" si="514"/>
        <v>#N/A</v>
      </c>
      <c r="O1194" t="str">
        <f t="shared" si="515"/>
        <v/>
      </c>
      <c r="P1194" t="str">
        <f>IF(OR($A1194="",INDEX(games!$H:$H,ROW())=""),"",INDEX(games!$H:$H,ROW()))</f>
        <v/>
      </c>
      <c r="Q1194" t="str">
        <f t="shared" si="516"/>
        <v/>
      </c>
      <c r="T1194">
        <f t="shared" si="517"/>
        <v>2017</v>
      </c>
      <c r="U1194">
        <f t="shared" si="518"/>
        <v>2018</v>
      </c>
      <c r="V1194">
        <f t="shared" si="519"/>
        <v>1</v>
      </c>
      <c r="W1194" t="str">
        <f>IF(TRIM(INDEX(connections!$A:$A,ROW()))="","",TRIM(INDEX(connections!$A:$A,ROW())))</f>
        <v>Slay the Spire</v>
      </c>
      <c r="X1194" t="str">
        <f>IF($W1194="","",TRIM(INDEX(connections!$B:$B,ROW())))</f>
        <v>Slice &amp; Dice</v>
      </c>
      <c r="Y1194">
        <f t="shared" si="520"/>
        <v>735</v>
      </c>
      <c r="Z1194">
        <f t="shared" si="521"/>
        <v>738</v>
      </c>
      <c r="AA1194" t="str">
        <f t="shared" si="522"/>
        <v>Yes</v>
      </c>
      <c r="AB1194" t="str">
        <f t="shared" si="523"/>
        <v>Yes</v>
      </c>
      <c r="AC1194">
        <f t="shared" si="524"/>
        <v>1</v>
      </c>
      <c r="AD1194">
        <f t="shared" si="525"/>
        <v>1</v>
      </c>
      <c r="AE1194" t="str">
        <f t="shared" si="526"/>
        <v/>
      </c>
      <c r="AG1194" t="str">
        <f t="shared" si="527"/>
        <v/>
      </c>
      <c r="AH1194" t="str">
        <f t="shared" si="528"/>
        <v/>
      </c>
      <c r="AI1194" t="str">
        <f t="shared" si="529"/>
        <v/>
      </c>
      <c r="AJ1194" t="str">
        <f t="shared" si="530"/>
        <v/>
      </c>
      <c r="AK1194" t="str">
        <f t="shared" si="531"/>
        <v/>
      </c>
      <c r="AL1194" t="str">
        <f>IF($A1194="","",INDEX(games!$J:$J,ROW())&amp;"")</f>
        <v/>
      </c>
    </row>
    <row r="1195" spans="1:38" x14ac:dyDescent="0.25">
      <c r="A1195" t="str">
        <f>IF(TRIM(INDEX(games!$A:$A,ROW()))="","",TRIM(INDEX(games!$A:$A,ROW())))</f>
        <v/>
      </c>
      <c r="B1195" t="str">
        <f>IF(OR($A1195="",INDEX(games!$B:$B,ROW())=""),"",INDEX(games!$B:$B,ROW()))</f>
        <v/>
      </c>
      <c r="C1195" t="str">
        <f>IF(OR($A1195="",INDEX(games!$C:$C,ROW())=""),"",INDEX(games!$C:$C,ROW()))</f>
        <v/>
      </c>
      <c r="D1195" t="str">
        <f t="shared" si="504"/>
        <v/>
      </c>
      <c r="E1195" t="str">
        <f t="shared" si="505"/>
        <v/>
      </c>
      <c r="F1195" t="str">
        <f t="shared" si="506"/>
        <v/>
      </c>
      <c r="G1195" t="e">
        <f t="shared" si="507"/>
        <v>#N/A</v>
      </c>
      <c r="H1195" t="e">
        <f t="shared" si="508"/>
        <v>#N/A</v>
      </c>
      <c r="I1195" t="e">
        <f t="shared" si="509"/>
        <v>#N/A</v>
      </c>
      <c r="J1195" t="e">
        <f t="shared" si="510"/>
        <v>#N/A</v>
      </c>
      <c r="K1195" t="e">
        <f t="shared" si="511"/>
        <v>#N/A</v>
      </c>
      <c r="L1195" t="e">
        <f t="shared" si="512"/>
        <v>#N/A</v>
      </c>
      <c r="M1195" t="e">
        <f t="shared" si="513"/>
        <v>#N/A</v>
      </c>
      <c r="N1195" t="e">
        <f t="shared" si="514"/>
        <v>#N/A</v>
      </c>
      <c r="O1195" t="str">
        <f t="shared" si="515"/>
        <v/>
      </c>
      <c r="P1195" t="str">
        <f>IF(OR($A1195="",INDEX(games!$H:$H,ROW())=""),"",INDEX(games!$H:$H,ROW()))</f>
        <v/>
      </c>
      <c r="Q1195" t="str">
        <f t="shared" si="516"/>
        <v/>
      </c>
      <c r="T1195">
        <f t="shared" si="517"/>
        <v>2023</v>
      </c>
      <c r="U1195">
        <f t="shared" si="518"/>
        <v>2024</v>
      </c>
      <c r="V1195">
        <f t="shared" si="519"/>
        <v>1</v>
      </c>
      <c r="W1195" t="str">
        <f>IF(TRIM(INDEX(connections!$A:$A,ROW()))="","",TRIM(INDEX(connections!$A:$A,ROW())))</f>
        <v>Slime 3K: Rise Against Despot</v>
      </c>
      <c r="X1195" t="str">
        <f>IF($W1195="","",TRIM(INDEX(connections!$B:$B,ROW())))</f>
        <v>Slime 3k: Demake</v>
      </c>
      <c r="Y1195">
        <f t="shared" si="520"/>
        <v>740</v>
      </c>
      <c r="Z1195">
        <f t="shared" si="521"/>
        <v>739</v>
      </c>
      <c r="AA1195" t="str">
        <f t="shared" si="522"/>
        <v>Yes</v>
      </c>
      <c r="AB1195" t="str">
        <f t="shared" si="523"/>
        <v>Yes</v>
      </c>
      <c r="AC1195">
        <f t="shared" si="524"/>
        <v>1</v>
      </c>
      <c r="AD1195">
        <f t="shared" si="525"/>
        <v>0</v>
      </c>
      <c r="AE1195" t="str">
        <f t="shared" si="526"/>
        <v/>
      </c>
      <c r="AG1195" t="str">
        <f t="shared" si="527"/>
        <v/>
      </c>
      <c r="AH1195" t="str">
        <f t="shared" si="528"/>
        <v/>
      </c>
      <c r="AI1195" t="str">
        <f t="shared" si="529"/>
        <v/>
      </c>
      <c r="AJ1195" t="str">
        <f t="shared" si="530"/>
        <v/>
      </c>
      <c r="AK1195" t="str">
        <f t="shared" si="531"/>
        <v/>
      </c>
      <c r="AL1195" t="str">
        <f>IF($A1195="","",INDEX(games!$J:$J,ROW())&amp;"")</f>
        <v/>
      </c>
    </row>
    <row r="1196" spans="1:38" x14ac:dyDescent="0.25">
      <c r="A1196" t="str">
        <f>IF(TRIM(INDEX(games!$A:$A,ROW()))="","",TRIM(INDEX(games!$A:$A,ROW())))</f>
        <v/>
      </c>
      <c r="B1196" t="str">
        <f>IF(OR($A1196="",INDEX(games!$B:$B,ROW())=""),"",INDEX(games!$B:$B,ROW()))</f>
        <v/>
      </c>
      <c r="C1196" t="str">
        <f>IF(OR($A1196="",INDEX(games!$C:$C,ROW())=""),"",INDEX(games!$C:$C,ROW()))</f>
        <v/>
      </c>
      <c r="D1196" t="str">
        <f t="shared" si="504"/>
        <v/>
      </c>
      <c r="E1196" t="str">
        <f t="shared" si="505"/>
        <v/>
      </c>
      <c r="F1196" t="str">
        <f t="shared" si="506"/>
        <v/>
      </c>
      <c r="G1196" t="e">
        <f t="shared" si="507"/>
        <v>#N/A</v>
      </c>
      <c r="H1196" t="e">
        <f t="shared" si="508"/>
        <v>#N/A</v>
      </c>
      <c r="I1196" t="e">
        <f t="shared" si="509"/>
        <v>#N/A</v>
      </c>
      <c r="J1196" t="e">
        <f t="shared" si="510"/>
        <v>#N/A</v>
      </c>
      <c r="K1196" t="e">
        <f t="shared" si="511"/>
        <v>#N/A</v>
      </c>
      <c r="L1196" t="e">
        <f t="shared" si="512"/>
        <v>#N/A</v>
      </c>
      <c r="M1196" t="e">
        <f t="shared" si="513"/>
        <v>#N/A</v>
      </c>
      <c r="N1196" t="e">
        <f t="shared" si="514"/>
        <v>#N/A</v>
      </c>
      <c r="O1196" t="str">
        <f t="shared" si="515"/>
        <v/>
      </c>
      <c r="P1196" t="str">
        <f>IF(OR($A1196="",INDEX(games!$H:$H,ROW())=""),"",INDEX(games!$H:$H,ROW()))</f>
        <v/>
      </c>
      <c r="Q1196" t="str">
        <f t="shared" si="516"/>
        <v/>
      </c>
      <c r="T1196">
        <f t="shared" si="517"/>
        <v>2022</v>
      </c>
      <c r="U1196">
        <f t="shared" si="518"/>
        <v>2023</v>
      </c>
      <c r="V1196">
        <f t="shared" si="519"/>
        <v>1</v>
      </c>
      <c r="W1196" t="str">
        <f>IF(TRIM(INDEX(connections!$A:$A,ROW()))="","",TRIM(INDEX(connections!$A:$A,ROW())))</f>
        <v>20 Minutes Till Dawn</v>
      </c>
      <c r="X1196" t="str">
        <f>IF($W1196="","",TRIM(INDEX(connections!$B:$B,ROW())))</f>
        <v>Slime 3K: Rise Against Despot</v>
      </c>
      <c r="Y1196">
        <f t="shared" si="520"/>
        <v>4</v>
      </c>
      <c r="Z1196">
        <f t="shared" si="521"/>
        <v>740</v>
      </c>
      <c r="AA1196" t="str">
        <f t="shared" si="522"/>
        <v>Yes</v>
      </c>
      <c r="AB1196" t="str">
        <f t="shared" si="523"/>
        <v>Yes</v>
      </c>
      <c r="AC1196">
        <f t="shared" si="524"/>
        <v>1</v>
      </c>
      <c r="AD1196">
        <f t="shared" si="525"/>
        <v>0</v>
      </c>
      <c r="AE1196" t="str">
        <f t="shared" si="526"/>
        <v/>
      </c>
      <c r="AG1196" t="str">
        <f t="shared" si="527"/>
        <v/>
      </c>
      <c r="AH1196" t="str">
        <f t="shared" si="528"/>
        <v/>
      </c>
      <c r="AI1196" t="str">
        <f t="shared" si="529"/>
        <v/>
      </c>
      <c r="AJ1196" t="str">
        <f t="shared" si="530"/>
        <v/>
      </c>
      <c r="AK1196" t="str">
        <f t="shared" si="531"/>
        <v/>
      </c>
      <c r="AL1196" t="str">
        <f>IF($A1196="","",INDEX(games!$J:$J,ROW())&amp;"")</f>
        <v/>
      </c>
    </row>
    <row r="1197" spans="1:38" x14ac:dyDescent="0.25">
      <c r="A1197" t="str">
        <f>IF(TRIM(INDEX(games!$A:$A,ROW()))="","",TRIM(INDEX(games!$A:$A,ROW())))</f>
        <v/>
      </c>
      <c r="B1197" t="str">
        <f>IF(OR($A1197="",INDEX(games!$B:$B,ROW())=""),"",INDEX(games!$B:$B,ROW()))</f>
        <v/>
      </c>
      <c r="C1197" t="str">
        <f>IF(OR($A1197="",INDEX(games!$C:$C,ROW())=""),"",INDEX(games!$C:$C,ROW()))</f>
        <v/>
      </c>
      <c r="D1197" t="str">
        <f t="shared" si="504"/>
        <v/>
      </c>
      <c r="E1197" t="str">
        <f t="shared" si="505"/>
        <v/>
      </c>
      <c r="F1197" t="str">
        <f t="shared" si="506"/>
        <v/>
      </c>
      <c r="G1197" t="e">
        <f t="shared" si="507"/>
        <v>#N/A</v>
      </c>
      <c r="H1197" t="e">
        <f t="shared" si="508"/>
        <v>#N/A</v>
      </c>
      <c r="I1197" t="e">
        <f t="shared" si="509"/>
        <v>#N/A</v>
      </c>
      <c r="J1197" t="e">
        <f t="shared" si="510"/>
        <v>#N/A</v>
      </c>
      <c r="K1197" t="e">
        <f t="shared" si="511"/>
        <v>#N/A</v>
      </c>
      <c r="L1197" t="e">
        <f t="shared" si="512"/>
        <v>#N/A</v>
      </c>
      <c r="M1197" t="e">
        <f t="shared" si="513"/>
        <v>#N/A</v>
      </c>
      <c r="N1197" t="e">
        <f t="shared" si="514"/>
        <v>#N/A</v>
      </c>
      <c r="O1197" t="str">
        <f t="shared" si="515"/>
        <v/>
      </c>
      <c r="P1197" t="str">
        <f>IF(OR($A1197="",INDEX(games!$H:$H,ROW())=""),"",INDEX(games!$H:$H,ROW()))</f>
        <v/>
      </c>
      <c r="Q1197" t="str">
        <f t="shared" si="516"/>
        <v/>
      </c>
      <c r="T1197">
        <f t="shared" si="517"/>
        <v>2022</v>
      </c>
      <c r="U1197">
        <f t="shared" si="518"/>
        <v>2023</v>
      </c>
      <c r="V1197">
        <f t="shared" si="519"/>
        <v>1</v>
      </c>
      <c r="W1197" t="str">
        <f>IF(TRIM(INDEX(connections!$A:$A,ROW()))="","",TRIM(INDEX(connections!$A:$A,ROW())))</f>
        <v>Brotato</v>
      </c>
      <c r="X1197" t="str">
        <f>IF($W1197="","",TRIM(INDEX(connections!$B:$B,ROW())))</f>
        <v>Slime 3K: Rise Against Despot</v>
      </c>
      <c r="Y1197">
        <f t="shared" si="520"/>
        <v>101</v>
      </c>
      <c r="Z1197">
        <f t="shared" si="521"/>
        <v>740</v>
      </c>
      <c r="AA1197" t="str">
        <f t="shared" si="522"/>
        <v>Yes</v>
      </c>
      <c r="AB1197" t="str">
        <f t="shared" si="523"/>
        <v>Yes</v>
      </c>
      <c r="AC1197">
        <f t="shared" si="524"/>
        <v>1</v>
      </c>
      <c r="AD1197">
        <f t="shared" si="525"/>
        <v>0</v>
      </c>
      <c r="AE1197" t="str">
        <f t="shared" si="526"/>
        <v/>
      </c>
      <c r="AG1197" t="str">
        <f t="shared" si="527"/>
        <v/>
      </c>
      <c r="AH1197" t="str">
        <f t="shared" si="528"/>
        <v/>
      </c>
      <c r="AI1197" t="str">
        <f t="shared" si="529"/>
        <v/>
      </c>
      <c r="AJ1197" t="str">
        <f t="shared" si="530"/>
        <v/>
      </c>
      <c r="AK1197" t="str">
        <f t="shared" si="531"/>
        <v/>
      </c>
      <c r="AL1197" t="str">
        <f>IF($A1197="","",INDEX(games!$J:$J,ROW())&amp;"")</f>
        <v/>
      </c>
    </row>
    <row r="1198" spans="1:38" x14ac:dyDescent="0.25">
      <c r="A1198" t="str">
        <f>IF(TRIM(INDEX(games!$A:$A,ROW()))="","",TRIM(INDEX(games!$A:$A,ROW())))</f>
        <v/>
      </c>
      <c r="B1198" t="str">
        <f>IF(OR($A1198="",INDEX(games!$B:$B,ROW())=""),"",INDEX(games!$B:$B,ROW()))</f>
        <v/>
      </c>
      <c r="C1198" t="str">
        <f>IF(OR($A1198="",INDEX(games!$C:$C,ROW())=""),"",INDEX(games!$C:$C,ROW()))</f>
        <v/>
      </c>
      <c r="D1198" t="str">
        <f t="shared" si="504"/>
        <v/>
      </c>
      <c r="E1198" t="str">
        <f t="shared" si="505"/>
        <v/>
      </c>
      <c r="F1198" t="str">
        <f t="shared" si="506"/>
        <v/>
      </c>
      <c r="G1198" t="e">
        <f t="shared" si="507"/>
        <v>#N/A</v>
      </c>
      <c r="H1198" t="e">
        <f t="shared" si="508"/>
        <v>#N/A</v>
      </c>
      <c r="I1198" t="e">
        <f t="shared" si="509"/>
        <v>#N/A</v>
      </c>
      <c r="J1198" t="e">
        <f t="shared" si="510"/>
        <v>#N/A</v>
      </c>
      <c r="K1198" t="e">
        <f t="shared" si="511"/>
        <v>#N/A</v>
      </c>
      <c r="L1198" t="e">
        <f t="shared" si="512"/>
        <v>#N/A</v>
      </c>
      <c r="M1198" t="e">
        <f t="shared" si="513"/>
        <v>#N/A</v>
      </c>
      <c r="N1198" t="e">
        <f t="shared" si="514"/>
        <v>#N/A</v>
      </c>
      <c r="O1198" t="str">
        <f t="shared" si="515"/>
        <v/>
      </c>
      <c r="P1198" t="str">
        <f>IF(OR($A1198="",INDEX(games!$H:$H,ROW())=""),"",INDEX(games!$H:$H,ROW()))</f>
        <v/>
      </c>
      <c r="Q1198" t="str">
        <f t="shared" si="516"/>
        <v/>
      </c>
      <c r="T1198">
        <f t="shared" si="517"/>
        <v>2021</v>
      </c>
      <c r="U1198">
        <f t="shared" si="518"/>
        <v>2023</v>
      </c>
      <c r="V1198">
        <f t="shared" si="519"/>
        <v>2</v>
      </c>
      <c r="W1198" t="str">
        <f>IF(TRIM(INDEX(connections!$A:$A,ROW()))="","",TRIM(INDEX(connections!$A:$A,ROW())))</f>
        <v>Despot's Game</v>
      </c>
      <c r="X1198" t="str">
        <f>IF($W1198="","",TRIM(INDEX(connections!$B:$B,ROW())))</f>
        <v>Slime 3K: Rise Against Despot</v>
      </c>
      <c r="Y1198">
        <f t="shared" si="520"/>
        <v>213</v>
      </c>
      <c r="Z1198">
        <f t="shared" si="521"/>
        <v>740</v>
      </c>
      <c r="AA1198" t="str">
        <f t="shared" si="522"/>
        <v>Yes</v>
      </c>
      <c r="AB1198" t="str">
        <f t="shared" si="523"/>
        <v>Yes</v>
      </c>
      <c r="AC1198">
        <f t="shared" si="524"/>
        <v>1</v>
      </c>
      <c r="AD1198">
        <f t="shared" si="525"/>
        <v>0</v>
      </c>
      <c r="AE1198" t="str">
        <f t="shared" si="526"/>
        <v/>
      </c>
      <c r="AG1198" t="str">
        <f t="shared" si="527"/>
        <v/>
      </c>
      <c r="AH1198" t="str">
        <f t="shared" si="528"/>
        <v/>
      </c>
      <c r="AI1198" t="str">
        <f t="shared" si="529"/>
        <v/>
      </c>
      <c r="AJ1198" t="str">
        <f t="shared" si="530"/>
        <v/>
      </c>
      <c r="AK1198" t="str">
        <f t="shared" si="531"/>
        <v/>
      </c>
      <c r="AL1198" t="str">
        <f>IF($A1198="","",INDEX(games!$J:$J,ROW())&amp;"")</f>
        <v/>
      </c>
    </row>
    <row r="1199" spans="1:38" x14ac:dyDescent="0.25">
      <c r="A1199" t="str">
        <f>IF(TRIM(INDEX(games!$A:$A,ROW()))="","",TRIM(INDEX(games!$A:$A,ROW())))</f>
        <v/>
      </c>
      <c r="B1199" t="str">
        <f>IF(OR($A1199="",INDEX(games!$B:$B,ROW())=""),"",INDEX(games!$B:$B,ROW()))</f>
        <v/>
      </c>
      <c r="C1199" t="str">
        <f>IF(OR($A1199="",INDEX(games!$C:$C,ROW())=""),"",INDEX(games!$C:$C,ROW()))</f>
        <v/>
      </c>
      <c r="D1199" t="str">
        <f t="shared" si="504"/>
        <v/>
      </c>
      <c r="E1199" t="str">
        <f t="shared" si="505"/>
        <v/>
      </c>
      <c r="F1199" t="str">
        <f t="shared" si="506"/>
        <v/>
      </c>
      <c r="G1199" t="e">
        <f t="shared" si="507"/>
        <v>#N/A</v>
      </c>
      <c r="H1199" t="e">
        <f t="shared" si="508"/>
        <v>#N/A</v>
      </c>
      <c r="I1199" t="e">
        <f t="shared" si="509"/>
        <v>#N/A</v>
      </c>
      <c r="J1199" t="e">
        <f t="shared" si="510"/>
        <v>#N/A</v>
      </c>
      <c r="K1199" t="e">
        <f t="shared" si="511"/>
        <v>#N/A</v>
      </c>
      <c r="L1199" t="e">
        <f t="shared" si="512"/>
        <v>#N/A</v>
      </c>
      <c r="M1199" t="e">
        <f t="shared" si="513"/>
        <v>#N/A</v>
      </c>
      <c r="N1199" t="e">
        <f t="shared" si="514"/>
        <v>#N/A</v>
      </c>
      <c r="O1199" t="str">
        <f t="shared" si="515"/>
        <v/>
      </c>
      <c r="P1199" t="str">
        <f>IF(OR($A1199="",INDEX(games!$H:$H,ROW())=""),"",INDEX(games!$H:$H,ROW()))</f>
        <v/>
      </c>
      <c r="Q1199" t="str">
        <f t="shared" si="516"/>
        <v/>
      </c>
      <c r="T1199">
        <f t="shared" si="517"/>
        <v>2019</v>
      </c>
      <c r="U1199">
        <f t="shared" si="518"/>
        <v>2023</v>
      </c>
      <c r="V1199">
        <f t="shared" si="519"/>
        <v>4</v>
      </c>
      <c r="W1199" t="str">
        <f>IF(TRIM(INDEX(connections!$A:$A,ROW()))="","",TRIM(INDEX(connections!$A:$A,ROW())))</f>
        <v>Dota Auto Chess</v>
      </c>
      <c r="X1199" t="str">
        <f>IF($W1199="","",TRIM(INDEX(connections!$B:$B,ROW())))</f>
        <v>Slime 3K: Rise Against Despot</v>
      </c>
      <c r="Y1199">
        <f t="shared" si="520"/>
        <v>242</v>
      </c>
      <c r="Z1199">
        <f t="shared" si="521"/>
        <v>740</v>
      </c>
      <c r="AA1199" t="str">
        <f t="shared" si="522"/>
        <v/>
      </c>
      <c r="AB1199" t="str">
        <f t="shared" si="523"/>
        <v>Yes</v>
      </c>
      <c r="AC1199" t="str">
        <f t="shared" si="524"/>
        <v/>
      </c>
      <c r="AD1199">
        <f t="shared" si="525"/>
        <v>1</v>
      </c>
      <c r="AE1199" t="str">
        <f t="shared" si="526"/>
        <v/>
      </c>
      <c r="AG1199" t="str">
        <f t="shared" si="527"/>
        <v/>
      </c>
      <c r="AH1199" t="str">
        <f t="shared" si="528"/>
        <v/>
      </c>
      <c r="AI1199" t="str">
        <f t="shared" si="529"/>
        <v/>
      </c>
      <c r="AJ1199" t="str">
        <f t="shared" si="530"/>
        <v/>
      </c>
      <c r="AK1199" t="str">
        <f t="shared" si="531"/>
        <v/>
      </c>
      <c r="AL1199" t="str">
        <f>IF($A1199="","",INDEX(games!$J:$J,ROW())&amp;"")</f>
        <v/>
      </c>
    </row>
    <row r="1200" spans="1:38" x14ac:dyDescent="0.25">
      <c r="A1200" t="str">
        <f>IF(TRIM(INDEX(games!$A:$A,ROW()))="","",TRIM(INDEX(games!$A:$A,ROW())))</f>
        <v/>
      </c>
      <c r="B1200" t="str">
        <f>IF(OR($A1200="",INDEX(games!$B:$B,ROW())=""),"",INDEX(games!$B:$B,ROW()))</f>
        <v/>
      </c>
      <c r="C1200" t="str">
        <f>IF(OR($A1200="",INDEX(games!$C:$C,ROW())=""),"",INDEX(games!$C:$C,ROW()))</f>
        <v/>
      </c>
      <c r="D1200" t="str">
        <f t="shared" si="504"/>
        <v/>
      </c>
      <c r="E1200" t="str">
        <f t="shared" si="505"/>
        <v/>
      </c>
      <c r="F1200" t="str">
        <f t="shared" si="506"/>
        <v/>
      </c>
      <c r="G1200" t="e">
        <f t="shared" si="507"/>
        <v>#N/A</v>
      </c>
      <c r="H1200" t="e">
        <f t="shared" si="508"/>
        <v>#N/A</v>
      </c>
      <c r="I1200" t="e">
        <f t="shared" si="509"/>
        <v>#N/A</v>
      </c>
      <c r="J1200" t="e">
        <f t="shared" si="510"/>
        <v>#N/A</v>
      </c>
      <c r="K1200" t="e">
        <f t="shared" si="511"/>
        <v>#N/A</v>
      </c>
      <c r="L1200" t="e">
        <f t="shared" si="512"/>
        <v>#N/A</v>
      </c>
      <c r="M1200" t="e">
        <f t="shared" si="513"/>
        <v>#N/A</v>
      </c>
      <c r="N1200" t="e">
        <f t="shared" si="514"/>
        <v>#N/A</v>
      </c>
      <c r="O1200" t="str">
        <f t="shared" si="515"/>
        <v/>
      </c>
      <c r="P1200" t="str">
        <f>IF(OR($A1200="",INDEX(games!$H:$H,ROW())=""),"",INDEX(games!$H:$H,ROW()))</f>
        <v/>
      </c>
      <c r="Q1200" t="str">
        <f t="shared" si="516"/>
        <v/>
      </c>
      <c r="T1200">
        <f t="shared" si="517"/>
        <v>2023</v>
      </c>
      <c r="U1200">
        <f t="shared" si="518"/>
        <v>2023</v>
      </c>
      <c r="V1200">
        <f t="shared" si="519"/>
        <v>0</v>
      </c>
      <c r="W1200" t="str">
        <f>IF(TRIM(INDEX(connections!$A:$A,ROW()))="","",TRIM(INDEX(connections!$A:$A,ROW())))</f>
        <v>Halls of Torment</v>
      </c>
      <c r="X1200" t="str">
        <f>IF($W1200="","",TRIM(INDEX(connections!$B:$B,ROW())))</f>
        <v>Slime 3K: Rise Against Despot</v>
      </c>
      <c r="Y1200">
        <f t="shared" si="520"/>
        <v>361</v>
      </c>
      <c r="Z1200">
        <f t="shared" si="521"/>
        <v>740</v>
      </c>
      <c r="AA1200" t="str">
        <f t="shared" si="522"/>
        <v>Yes</v>
      </c>
      <c r="AB1200" t="str">
        <f t="shared" si="523"/>
        <v>Yes</v>
      </c>
      <c r="AC1200">
        <f t="shared" si="524"/>
        <v>1</v>
      </c>
      <c r="AD1200">
        <f t="shared" si="525"/>
        <v>0</v>
      </c>
      <c r="AE1200" t="str">
        <f t="shared" si="526"/>
        <v/>
      </c>
      <c r="AG1200" t="str">
        <f t="shared" si="527"/>
        <v/>
      </c>
      <c r="AH1200" t="str">
        <f t="shared" si="528"/>
        <v/>
      </c>
      <c r="AI1200" t="str">
        <f t="shared" si="529"/>
        <v/>
      </c>
      <c r="AJ1200" t="str">
        <f t="shared" si="530"/>
        <v/>
      </c>
      <c r="AK1200" t="str">
        <f t="shared" si="531"/>
        <v/>
      </c>
      <c r="AL1200" t="str">
        <f>IF($A1200="","",INDEX(games!$J:$J,ROW())&amp;"")</f>
        <v/>
      </c>
    </row>
    <row r="1201" spans="1:38" x14ac:dyDescent="0.25">
      <c r="A1201" t="str">
        <f>IF(TRIM(INDEX(games!$A:$A,ROW()))="","",TRIM(INDEX(games!$A:$A,ROW())))</f>
        <v/>
      </c>
      <c r="B1201" t="str">
        <f>IF(OR($A1201="",INDEX(games!$B:$B,ROW())=""),"",INDEX(games!$B:$B,ROW()))</f>
        <v/>
      </c>
      <c r="C1201" t="str">
        <f>IF(OR($A1201="",INDEX(games!$C:$C,ROW())=""),"",INDEX(games!$C:$C,ROW()))</f>
        <v/>
      </c>
      <c r="D1201" t="str">
        <f t="shared" si="504"/>
        <v/>
      </c>
      <c r="E1201" t="str">
        <f t="shared" si="505"/>
        <v/>
      </c>
      <c r="F1201" t="str">
        <f t="shared" si="506"/>
        <v/>
      </c>
      <c r="G1201" t="e">
        <f t="shared" si="507"/>
        <v>#N/A</v>
      </c>
      <c r="H1201" t="e">
        <f t="shared" si="508"/>
        <v>#N/A</v>
      </c>
      <c r="I1201" t="e">
        <f t="shared" si="509"/>
        <v>#N/A</v>
      </c>
      <c r="J1201" t="e">
        <f t="shared" si="510"/>
        <v>#N/A</v>
      </c>
      <c r="K1201" t="e">
        <f t="shared" si="511"/>
        <v>#N/A</v>
      </c>
      <c r="L1201" t="e">
        <f t="shared" si="512"/>
        <v>#N/A</v>
      </c>
      <c r="M1201" t="e">
        <f t="shared" si="513"/>
        <v>#N/A</v>
      </c>
      <c r="N1201" t="e">
        <f t="shared" si="514"/>
        <v>#N/A</v>
      </c>
      <c r="O1201" t="str">
        <f t="shared" si="515"/>
        <v/>
      </c>
      <c r="P1201" t="str">
        <f>IF(OR($A1201="",INDEX(games!$H:$H,ROW())=""),"",INDEX(games!$H:$H,ROW()))</f>
        <v/>
      </c>
      <c r="Q1201" t="str">
        <f t="shared" si="516"/>
        <v/>
      </c>
      <c r="T1201">
        <f t="shared" si="517"/>
        <v>2022</v>
      </c>
      <c r="U1201">
        <f t="shared" si="518"/>
        <v>2023</v>
      </c>
      <c r="V1201">
        <f t="shared" si="519"/>
        <v>1</v>
      </c>
      <c r="W1201" t="str">
        <f>IF(TRIM(INDEX(connections!$A:$A,ROW()))="","",TRIM(INDEX(connections!$A:$A,ROW())))</f>
        <v>Soulstone Survivors</v>
      </c>
      <c r="X1201" t="str">
        <f>IF($W1201="","",TRIM(INDEX(connections!$B:$B,ROW())))</f>
        <v>Slime 3K: Rise Against Despot</v>
      </c>
      <c r="Y1201">
        <f t="shared" si="520"/>
        <v>750</v>
      </c>
      <c r="Z1201">
        <f t="shared" si="521"/>
        <v>740</v>
      </c>
      <c r="AA1201" t="str">
        <f t="shared" si="522"/>
        <v>Yes</v>
      </c>
      <c r="AB1201" t="str">
        <f t="shared" si="523"/>
        <v>Yes</v>
      </c>
      <c r="AC1201">
        <f t="shared" si="524"/>
        <v>1</v>
      </c>
      <c r="AD1201">
        <f t="shared" si="525"/>
        <v>0</v>
      </c>
      <c r="AE1201" t="str">
        <f t="shared" si="526"/>
        <v/>
      </c>
      <c r="AG1201" t="str">
        <f t="shared" si="527"/>
        <v/>
      </c>
      <c r="AH1201" t="str">
        <f t="shared" si="528"/>
        <v/>
      </c>
      <c r="AI1201" t="str">
        <f t="shared" si="529"/>
        <v/>
      </c>
      <c r="AJ1201" t="str">
        <f t="shared" si="530"/>
        <v/>
      </c>
      <c r="AK1201" t="str">
        <f t="shared" si="531"/>
        <v/>
      </c>
      <c r="AL1201" t="str">
        <f>IF($A1201="","",INDEX(games!$J:$J,ROW())&amp;"")</f>
        <v/>
      </c>
    </row>
    <row r="1202" spans="1:38" x14ac:dyDescent="0.25">
      <c r="A1202" t="str">
        <f>IF(TRIM(INDEX(games!$A:$A,ROW()))="","",TRIM(INDEX(games!$A:$A,ROW())))</f>
        <v/>
      </c>
      <c r="B1202" t="str">
        <f>IF(OR($A1202="",INDEX(games!$B:$B,ROW())=""),"",INDEX(games!$B:$B,ROW()))</f>
        <v/>
      </c>
      <c r="C1202" t="str">
        <f>IF(OR($A1202="",INDEX(games!$C:$C,ROW())=""),"",INDEX(games!$C:$C,ROW()))</f>
        <v/>
      </c>
      <c r="D1202" t="str">
        <f t="shared" si="504"/>
        <v/>
      </c>
      <c r="E1202" t="str">
        <f t="shared" si="505"/>
        <v/>
      </c>
      <c r="F1202" t="str">
        <f t="shared" si="506"/>
        <v/>
      </c>
      <c r="G1202" t="e">
        <f t="shared" si="507"/>
        <v>#N/A</v>
      </c>
      <c r="H1202" t="e">
        <f t="shared" si="508"/>
        <v>#N/A</v>
      </c>
      <c r="I1202" t="e">
        <f t="shared" si="509"/>
        <v>#N/A</v>
      </c>
      <c r="J1202" t="e">
        <f t="shared" si="510"/>
        <v>#N/A</v>
      </c>
      <c r="K1202" t="e">
        <f t="shared" si="511"/>
        <v>#N/A</v>
      </c>
      <c r="L1202" t="e">
        <f t="shared" si="512"/>
        <v>#N/A</v>
      </c>
      <c r="M1202" t="e">
        <f t="shared" si="513"/>
        <v>#N/A</v>
      </c>
      <c r="N1202" t="e">
        <f t="shared" si="514"/>
        <v>#N/A</v>
      </c>
      <c r="O1202" t="str">
        <f t="shared" si="515"/>
        <v/>
      </c>
      <c r="P1202" t="str">
        <f>IF(OR($A1202="",INDEX(games!$H:$H,ROW())=""),"",INDEX(games!$H:$H,ROW()))</f>
        <v/>
      </c>
      <c r="Q1202" t="str">
        <f t="shared" si="516"/>
        <v/>
      </c>
      <c r="T1202">
        <f t="shared" si="517"/>
        <v>2021</v>
      </c>
      <c r="U1202">
        <f t="shared" si="518"/>
        <v>2023</v>
      </c>
      <c r="V1202">
        <f t="shared" si="519"/>
        <v>2</v>
      </c>
      <c r="W1202" t="str">
        <f>IF(TRIM(INDEX(connections!$A:$A,ROW()))="","",TRIM(INDEX(connections!$A:$A,ROW())))</f>
        <v>Vampire Survivors</v>
      </c>
      <c r="X1202" t="str">
        <f>IF($W1202="","",TRIM(INDEX(connections!$B:$B,ROW())))</f>
        <v>Slime 3K: Rise Against Despot</v>
      </c>
      <c r="Y1202">
        <f t="shared" si="520"/>
        <v>898</v>
      </c>
      <c r="Z1202">
        <f t="shared" si="521"/>
        <v>740</v>
      </c>
      <c r="AA1202" t="str">
        <f t="shared" si="522"/>
        <v>Yes</v>
      </c>
      <c r="AB1202" t="str">
        <f t="shared" si="523"/>
        <v>Yes</v>
      </c>
      <c r="AC1202">
        <f t="shared" si="524"/>
        <v>1</v>
      </c>
      <c r="AD1202">
        <f t="shared" si="525"/>
        <v>0</v>
      </c>
      <c r="AE1202" t="str">
        <f t="shared" si="526"/>
        <v/>
      </c>
      <c r="AG1202" t="str">
        <f t="shared" si="527"/>
        <v/>
      </c>
      <c r="AH1202" t="str">
        <f t="shared" si="528"/>
        <v/>
      </c>
      <c r="AI1202" t="str">
        <f t="shared" si="529"/>
        <v/>
      </c>
      <c r="AJ1202" t="str">
        <f t="shared" si="530"/>
        <v/>
      </c>
      <c r="AK1202" t="str">
        <f t="shared" si="531"/>
        <v/>
      </c>
      <c r="AL1202" t="str">
        <f>IF($A1202="","",INDEX(games!$J:$J,ROW())&amp;"")</f>
        <v/>
      </c>
    </row>
    <row r="1203" spans="1:38" x14ac:dyDescent="0.25">
      <c r="A1203" t="str">
        <f>IF(TRIM(INDEX(games!$A:$A,ROW()))="","",TRIM(INDEX(games!$A:$A,ROW())))</f>
        <v/>
      </c>
      <c r="B1203" t="str">
        <f>IF(OR($A1203="",INDEX(games!$B:$B,ROW())=""),"",INDEX(games!$B:$B,ROW()))</f>
        <v/>
      </c>
      <c r="C1203" t="str">
        <f>IF(OR($A1203="",INDEX(games!$C:$C,ROW())=""),"",INDEX(games!$C:$C,ROW()))</f>
        <v/>
      </c>
      <c r="D1203" t="str">
        <f t="shared" si="504"/>
        <v/>
      </c>
      <c r="E1203" t="str">
        <f t="shared" si="505"/>
        <v/>
      </c>
      <c r="F1203" t="str">
        <f t="shared" si="506"/>
        <v/>
      </c>
      <c r="G1203" t="e">
        <f t="shared" si="507"/>
        <v>#N/A</v>
      </c>
      <c r="H1203" t="e">
        <f t="shared" si="508"/>
        <v>#N/A</v>
      </c>
      <c r="I1203" t="e">
        <f t="shared" si="509"/>
        <v>#N/A</v>
      </c>
      <c r="J1203" t="e">
        <f t="shared" si="510"/>
        <v>#N/A</v>
      </c>
      <c r="K1203" t="e">
        <f t="shared" si="511"/>
        <v>#N/A</v>
      </c>
      <c r="L1203" t="e">
        <f t="shared" si="512"/>
        <v>#N/A</v>
      </c>
      <c r="M1203" t="e">
        <f t="shared" si="513"/>
        <v>#N/A</v>
      </c>
      <c r="N1203" t="e">
        <f t="shared" si="514"/>
        <v>#N/A</v>
      </c>
      <c r="O1203" t="str">
        <f t="shared" si="515"/>
        <v/>
      </c>
      <c r="P1203" t="str">
        <f>IF(OR($A1203="",INDEX(games!$H:$H,ROW())=""),"",INDEX(games!$H:$H,ROW()))</f>
        <v/>
      </c>
      <c r="Q1203" t="str">
        <f t="shared" si="516"/>
        <v/>
      </c>
      <c r="T1203">
        <f t="shared" si="517"/>
        <v>2023</v>
      </c>
      <c r="U1203">
        <f t="shared" si="518"/>
        <v>2025</v>
      </c>
      <c r="V1203">
        <f t="shared" si="519"/>
        <v>2</v>
      </c>
      <c r="W1203" t="str">
        <f>IF(TRIM(INDEX(connections!$A:$A,ROW()))="","",TRIM(INDEX(connections!$A:$A,ROW())))</f>
        <v>Lost For Swords</v>
      </c>
      <c r="X1203" t="str">
        <f>IF($W1203="","",TRIM(INDEX(connections!$B:$B,ROW())))</f>
        <v>Slot &amp; Dungeons</v>
      </c>
      <c r="Y1203">
        <f t="shared" si="520"/>
        <v>455</v>
      </c>
      <c r="Z1203">
        <f t="shared" si="521"/>
        <v>741</v>
      </c>
      <c r="AA1203" t="str">
        <f t="shared" si="522"/>
        <v/>
      </c>
      <c r="AB1203" t="str">
        <f t="shared" si="523"/>
        <v/>
      </c>
      <c r="AC1203" t="str">
        <f t="shared" si="524"/>
        <v/>
      </c>
      <c r="AD1203">
        <f t="shared" si="525"/>
        <v>0</v>
      </c>
      <c r="AE1203" t="str">
        <f t="shared" si="526"/>
        <v/>
      </c>
      <c r="AG1203" t="str">
        <f t="shared" si="527"/>
        <v/>
      </c>
      <c r="AH1203" t="str">
        <f t="shared" si="528"/>
        <v/>
      </c>
      <c r="AI1203" t="str">
        <f t="shared" si="529"/>
        <v/>
      </c>
      <c r="AJ1203" t="str">
        <f t="shared" si="530"/>
        <v/>
      </c>
      <c r="AK1203" t="str">
        <f t="shared" si="531"/>
        <v/>
      </c>
      <c r="AL1203" t="str">
        <f>IF($A1203="","",INDEX(games!$J:$J,ROW())&amp;"")</f>
        <v/>
      </c>
    </row>
    <row r="1204" spans="1:38" x14ac:dyDescent="0.25">
      <c r="A1204" t="str">
        <f>IF(TRIM(INDEX(games!$A:$A,ROW()))="","",TRIM(INDEX(games!$A:$A,ROW())))</f>
        <v/>
      </c>
      <c r="B1204" t="str">
        <f>IF(OR($A1204="",INDEX(games!$B:$B,ROW())=""),"",INDEX(games!$B:$B,ROW()))</f>
        <v/>
      </c>
      <c r="C1204" t="str">
        <f>IF(OR($A1204="",INDEX(games!$C:$C,ROW())=""),"",INDEX(games!$C:$C,ROW()))</f>
        <v/>
      </c>
      <c r="D1204" t="str">
        <f t="shared" si="504"/>
        <v/>
      </c>
      <c r="E1204" t="str">
        <f t="shared" si="505"/>
        <v/>
      </c>
      <c r="F1204" t="str">
        <f t="shared" si="506"/>
        <v/>
      </c>
      <c r="G1204" t="e">
        <f t="shared" si="507"/>
        <v>#N/A</v>
      </c>
      <c r="H1204" t="e">
        <f t="shared" si="508"/>
        <v>#N/A</v>
      </c>
      <c r="I1204" t="e">
        <f t="shared" si="509"/>
        <v>#N/A</v>
      </c>
      <c r="J1204" t="e">
        <f t="shared" si="510"/>
        <v>#N/A</v>
      </c>
      <c r="K1204" t="e">
        <f t="shared" si="511"/>
        <v>#N/A</v>
      </c>
      <c r="L1204" t="e">
        <f t="shared" si="512"/>
        <v>#N/A</v>
      </c>
      <c r="M1204" t="e">
        <f t="shared" si="513"/>
        <v>#N/A</v>
      </c>
      <c r="N1204" t="e">
        <f t="shared" si="514"/>
        <v>#N/A</v>
      </c>
      <c r="O1204" t="str">
        <f t="shared" si="515"/>
        <v/>
      </c>
      <c r="P1204" t="str">
        <f>IF(OR($A1204="",INDEX(games!$H:$H,ROW())=""),"",INDEX(games!$H:$H,ROW()))</f>
        <v/>
      </c>
      <c r="Q1204" t="str">
        <f t="shared" si="516"/>
        <v/>
      </c>
      <c r="T1204">
        <f t="shared" si="517"/>
        <v>2021</v>
      </c>
      <c r="U1204">
        <f t="shared" si="518"/>
        <v>2025</v>
      </c>
      <c r="V1204">
        <f t="shared" si="519"/>
        <v>4</v>
      </c>
      <c r="W1204" t="str">
        <f>IF(TRIM(INDEX(connections!$A:$A,ROW()))="","",TRIM(INDEX(connections!$A:$A,ROW())))</f>
        <v>Luck be a Landlord</v>
      </c>
      <c r="X1204" t="str">
        <f>IF($W1204="","",TRIM(INDEX(connections!$B:$B,ROW())))</f>
        <v>Slot &amp; Dungeons</v>
      </c>
      <c r="Y1204">
        <f t="shared" si="520"/>
        <v>460</v>
      </c>
      <c r="Z1204">
        <f t="shared" si="521"/>
        <v>741</v>
      </c>
      <c r="AA1204" t="str">
        <f t="shared" si="522"/>
        <v>Yes</v>
      </c>
      <c r="AB1204" t="str">
        <f t="shared" si="523"/>
        <v/>
      </c>
      <c r="AC1204" t="str">
        <f t="shared" si="524"/>
        <v/>
      </c>
      <c r="AD1204">
        <f t="shared" si="525"/>
        <v>0</v>
      </c>
      <c r="AE1204" t="str">
        <f t="shared" si="526"/>
        <v/>
      </c>
      <c r="AG1204" t="str">
        <f t="shared" si="527"/>
        <v/>
      </c>
      <c r="AH1204" t="str">
        <f t="shared" si="528"/>
        <v/>
      </c>
      <c r="AI1204" t="str">
        <f t="shared" si="529"/>
        <v/>
      </c>
      <c r="AJ1204" t="str">
        <f t="shared" si="530"/>
        <v/>
      </c>
      <c r="AK1204" t="str">
        <f t="shared" si="531"/>
        <v/>
      </c>
      <c r="AL1204" t="str">
        <f>IF($A1204="","",INDEX(games!$J:$J,ROW())&amp;"")</f>
        <v/>
      </c>
    </row>
    <row r="1205" spans="1:38" x14ac:dyDescent="0.25">
      <c r="A1205" t="str">
        <f>IF(TRIM(INDEX(games!$A:$A,ROW()))="","",TRIM(INDEX(games!$A:$A,ROW())))</f>
        <v/>
      </c>
      <c r="B1205" t="str">
        <f>IF(OR($A1205="",INDEX(games!$B:$B,ROW())=""),"",INDEX(games!$B:$B,ROW()))</f>
        <v/>
      </c>
      <c r="C1205" t="str">
        <f>IF(OR($A1205="",INDEX(games!$C:$C,ROW())=""),"",INDEX(games!$C:$C,ROW()))</f>
        <v/>
      </c>
      <c r="D1205" t="str">
        <f t="shared" si="504"/>
        <v/>
      </c>
      <c r="E1205" t="str">
        <f t="shared" si="505"/>
        <v/>
      </c>
      <c r="F1205" t="str">
        <f t="shared" si="506"/>
        <v/>
      </c>
      <c r="G1205" t="e">
        <f t="shared" si="507"/>
        <v>#N/A</v>
      </c>
      <c r="H1205" t="e">
        <f t="shared" si="508"/>
        <v>#N/A</v>
      </c>
      <c r="I1205" t="e">
        <f t="shared" si="509"/>
        <v>#N/A</v>
      </c>
      <c r="J1205" t="e">
        <f t="shared" si="510"/>
        <v>#N/A</v>
      </c>
      <c r="K1205" t="e">
        <f t="shared" si="511"/>
        <v>#N/A</v>
      </c>
      <c r="L1205" t="e">
        <f t="shared" si="512"/>
        <v>#N/A</v>
      </c>
      <c r="M1205" t="e">
        <f t="shared" si="513"/>
        <v>#N/A</v>
      </c>
      <c r="N1205" t="e">
        <f t="shared" si="514"/>
        <v>#N/A</v>
      </c>
      <c r="O1205" t="str">
        <f t="shared" si="515"/>
        <v/>
      </c>
      <c r="P1205" t="str">
        <f>IF(OR($A1205="",INDEX(games!$H:$H,ROW())=""),"",INDEX(games!$H:$H,ROW()))</f>
        <v/>
      </c>
      <c r="Q1205" t="str">
        <f t="shared" si="516"/>
        <v/>
      </c>
      <c r="T1205">
        <f t="shared" si="517"/>
        <v>1995</v>
      </c>
      <c r="U1205">
        <f t="shared" si="518"/>
        <v>2025</v>
      </c>
      <c r="V1205">
        <f t="shared" si="519"/>
        <v>30</v>
      </c>
      <c r="W1205" t="str">
        <f>IF(TRIM(INDEX(connections!$A:$A,ROW()))="","",TRIM(INDEX(connections!$A:$A,ROW())))</f>
        <v>Mystery Dungeon 2: Shiren the Wanderer</v>
      </c>
      <c r="X1205" t="str">
        <f>IF($W1205="","",TRIM(INDEX(connections!$B:$B,ROW())))</f>
        <v>Slot &amp; Dungeons</v>
      </c>
      <c r="Y1205">
        <f t="shared" si="520"/>
        <v>521</v>
      </c>
      <c r="Z1205">
        <f t="shared" si="521"/>
        <v>741</v>
      </c>
      <c r="AA1205" t="str">
        <f t="shared" si="522"/>
        <v>Yes</v>
      </c>
      <c r="AB1205" t="str">
        <f t="shared" si="523"/>
        <v/>
      </c>
      <c r="AC1205" t="str">
        <f t="shared" si="524"/>
        <v/>
      </c>
      <c r="AD1205">
        <f t="shared" si="525"/>
        <v>1</v>
      </c>
      <c r="AE1205" t="str">
        <f t="shared" si="526"/>
        <v/>
      </c>
      <c r="AG1205" t="str">
        <f t="shared" si="527"/>
        <v/>
      </c>
      <c r="AH1205" t="str">
        <f t="shared" si="528"/>
        <v/>
      </c>
      <c r="AI1205" t="str">
        <f t="shared" si="529"/>
        <v/>
      </c>
      <c r="AJ1205" t="str">
        <f t="shared" si="530"/>
        <v/>
      </c>
      <c r="AK1205" t="str">
        <f t="shared" si="531"/>
        <v/>
      </c>
      <c r="AL1205" t="str">
        <f>IF($A1205="","",INDEX(games!$J:$J,ROW())&amp;"")</f>
        <v/>
      </c>
    </row>
    <row r="1206" spans="1:38" x14ac:dyDescent="0.25">
      <c r="A1206" t="str">
        <f>IF(TRIM(INDEX(games!$A:$A,ROW()))="","",TRIM(INDEX(games!$A:$A,ROW())))</f>
        <v/>
      </c>
      <c r="B1206" t="str">
        <f>IF(OR($A1206="",INDEX(games!$B:$B,ROW())=""),"",INDEX(games!$B:$B,ROW()))</f>
        <v/>
      </c>
      <c r="C1206" t="str">
        <f>IF(OR($A1206="",INDEX(games!$C:$C,ROW())=""),"",INDEX(games!$C:$C,ROW()))</f>
        <v/>
      </c>
      <c r="D1206" t="str">
        <f t="shared" si="504"/>
        <v/>
      </c>
      <c r="E1206" t="str">
        <f t="shared" si="505"/>
        <v/>
      </c>
      <c r="F1206" t="str">
        <f t="shared" si="506"/>
        <v/>
      </c>
      <c r="G1206" t="e">
        <f t="shared" si="507"/>
        <v>#N/A</v>
      </c>
      <c r="H1206" t="e">
        <f t="shared" si="508"/>
        <v>#N/A</v>
      </c>
      <c r="I1206" t="e">
        <f t="shared" si="509"/>
        <v>#N/A</v>
      </c>
      <c r="J1206" t="e">
        <f t="shared" si="510"/>
        <v>#N/A</v>
      </c>
      <c r="K1206" t="e">
        <f t="shared" si="511"/>
        <v>#N/A</v>
      </c>
      <c r="L1206" t="e">
        <f t="shared" si="512"/>
        <v>#N/A</v>
      </c>
      <c r="M1206" t="e">
        <f t="shared" si="513"/>
        <v>#N/A</v>
      </c>
      <c r="N1206" t="e">
        <f t="shared" si="514"/>
        <v>#N/A</v>
      </c>
      <c r="O1206" t="str">
        <f t="shared" si="515"/>
        <v/>
      </c>
      <c r="P1206" t="str">
        <f>IF(OR($A1206="",INDEX(games!$H:$H,ROW())=""),"",INDEX(games!$H:$H,ROW()))</f>
        <v/>
      </c>
      <c r="Q1206" t="str">
        <f t="shared" si="516"/>
        <v/>
      </c>
      <c r="T1206">
        <f t="shared" si="517"/>
        <v>2017</v>
      </c>
      <c r="U1206">
        <f t="shared" si="518"/>
        <v>2025</v>
      </c>
      <c r="V1206">
        <f t="shared" si="519"/>
        <v>8</v>
      </c>
      <c r="W1206" t="str">
        <f>IF(TRIM(INDEX(connections!$A:$A,ROW()))="","",TRIM(INDEX(connections!$A:$A,ROW())))</f>
        <v>Slay the Spire</v>
      </c>
      <c r="X1206" t="str">
        <f>IF($W1206="","",TRIM(INDEX(connections!$B:$B,ROW())))</f>
        <v>Slot &amp; Dungeons</v>
      </c>
      <c r="Y1206">
        <f t="shared" si="520"/>
        <v>735</v>
      </c>
      <c r="Z1206">
        <f t="shared" si="521"/>
        <v>741</v>
      </c>
      <c r="AA1206" t="str">
        <f t="shared" si="522"/>
        <v>Yes</v>
      </c>
      <c r="AB1206" t="str">
        <f t="shared" si="523"/>
        <v/>
      </c>
      <c r="AC1206" t="str">
        <f t="shared" si="524"/>
        <v/>
      </c>
      <c r="AD1206">
        <f t="shared" si="525"/>
        <v>0</v>
      </c>
      <c r="AE1206" t="str">
        <f t="shared" si="526"/>
        <v/>
      </c>
      <c r="AG1206" t="str">
        <f t="shared" si="527"/>
        <v/>
      </c>
      <c r="AH1206" t="str">
        <f t="shared" si="528"/>
        <v/>
      </c>
      <c r="AI1206" t="str">
        <f t="shared" si="529"/>
        <v/>
      </c>
      <c r="AJ1206" t="str">
        <f t="shared" si="530"/>
        <v/>
      </c>
      <c r="AK1206" t="str">
        <f t="shared" si="531"/>
        <v/>
      </c>
      <c r="AL1206" t="str">
        <f>IF($A1206="","",INDEX(games!$J:$J,ROW())&amp;"")</f>
        <v/>
      </c>
    </row>
    <row r="1207" spans="1:38" x14ac:dyDescent="0.25">
      <c r="A1207" t="str">
        <f>IF(TRIM(INDEX(games!$A:$A,ROW()))="","",TRIM(INDEX(games!$A:$A,ROW())))</f>
        <v/>
      </c>
      <c r="B1207" t="str">
        <f>IF(OR($A1207="",INDEX(games!$B:$B,ROW())=""),"",INDEX(games!$B:$B,ROW()))</f>
        <v/>
      </c>
      <c r="C1207" t="str">
        <f>IF(OR($A1207="",INDEX(games!$C:$C,ROW())=""),"",INDEX(games!$C:$C,ROW()))</f>
        <v/>
      </c>
      <c r="D1207" t="str">
        <f t="shared" si="504"/>
        <v/>
      </c>
      <c r="E1207" t="str">
        <f t="shared" si="505"/>
        <v/>
      </c>
      <c r="F1207" t="str">
        <f t="shared" si="506"/>
        <v/>
      </c>
      <c r="G1207" t="e">
        <f t="shared" si="507"/>
        <v>#N/A</v>
      </c>
      <c r="H1207" t="e">
        <f t="shared" si="508"/>
        <v>#N/A</v>
      </c>
      <c r="I1207" t="e">
        <f t="shared" si="509"/>
        <v>#N/A</v>
      </c>
      <c r="J1207" t="e">
        <f t="shared" si="510"/>
        <v>#N/A</v>
      </c>
      <c r="K1207" t="e">
        <f t="shared" si="511"/>
        <v>#N/A</v>
      </c>
      <c r="L1207" t="e">
        <f t="shared" si="512"/>
        <v>#N/A</v>
      </c>
      <c r="M1207" t="e">
        <f t="shared" si="513"/>
        <v>#N/A</v>
      </c>
      <c r="N1207" t="e">
        <f t="shared" si="514"/>
        <v>#N/A</v>
      </c>
      <c r="O1207" t="str">
        <f t="shared" si="515"/>
        <v/>
      </c>
      <c r="P1207" t="str">
        <f>IF(OR($A1207="",INDEX(games!$H:$H,ROW())=""),"",INDEX(games!$H:$H,ROW()))</f>
        <v/>
      </c>
      <c r="Q1207" t="str">
        <f t="shared" si="516"/>
        <v/>
      </c>
      <c r="T1207">
        <f t="shared" si="517"/>
        <v>2023</v>
      </c>
      <c r="U1207">
        <f t="shared" si="518"/>
        <v>2026</v>
      </c>
      <c r="V1207">
        <f t="shared" si="519"/>
        <v>3</v>
      </c>
      <c r="W1207" t="str">
        <f>IF(TRIM(INDEX(connections!$A:$A,ROW()))="","",TRIM(INDEX(connections!$A:$A,ROW())))</f>
        <v>Balatro</v>
      </c>
      <c r="X1207" t="str">
        <f>IF($W1207="","",TRIM(INDEX(connections!$B:$B,ROW())))</f>
        <v>Slot or Not</v>
      </c>
      <c r="Y1207">
        <f t="shared" si="520"/>
        <v>55</v>
      </c>
      <c r="Z1207">
        <f t="shared" si="521"/>
        <v>742</v>
      </c>
      <c r="AA1207" t="str">
        <f t="shared" si="522"/>
        <v>Yes</v>
      </c>
      <c r="AB1207" t="str">
        <f t="shared" si="523"/>
        <v/>
      </c>
      <c r="AC1207" t="str">
        <f t="shared" si="524"/>
        <v/>
      </c>
      <c r="AD1207">
        <f t="shared" si="525"/>
        <v>0</v>
      </c>
      <c r="AE1207" t="str">
        <f t="shared" si="526"/>
        <v/>
      </c>
      <c r="AG1207" t="str">
        <f t="shared" si="527"/>
        <v/>
      </c>
      <c r="AH1207" t="str">
        <f t="shared" si="528"/>
        <v/>
      </c>
      <c r="AI1207" t="str">
        <f t="shared" si="529"/>
        <v/>
      </c>
      <c r="AJ1207" t="str">
        <f t="shared" si="530"/>
        <v/>
      </c>
      <c r="AK1207" t="str">
        <f t="shared" si="531"/>
        <v/>
      </c>
      <c r="AL1207" t="str">
        <f>IF($A1207="","",INDEX(games!$J:$J,ROW())&amp;"")</f>
        <v/>
      </c>
    </row>
    <row r="1208" spans="1:38" x14ac:dyDescent="0.25">
      <c r="A1208" t="str">
        <f>IF(TRIM(INDEX(games!$A:$A,ROW()))="","",TRIM(INDEX(games!$A:$A,ROW())))</f>
        <v/>
      </c>
      <c r="B1208" t="str">
        <f>IF(OR($A1208="",INDEX(games!$B:$B,ROW())=""),"",INDEX(games!$B:$B,ROW()))</f>
        <v/>
      </c>
      <c r="C1208" t="str">
        <f>IF(OR($A1208="",INDEX(games!$C:$C,ROW())=""),"",INDEX(games!$C:$C,ROW()))</f>
        <v/>
      </c>
      <c r="D1208" t="str">
        <f t="shared" si="504"/>
        <v/>
      </c>
      <c r="E1208" t="str">
        <f t="shared" si="505"/>
        <v/>
      </c>
      <c r="F1208" t="str">
        <f t="shared" si="506"/>
        <v/>
      </c>
      <c r="G1208" t="e">
        <f t="shared" si="507"/>
        <v>#N/A</v>
      </c>
      <c r="H1208" t="e">
        <f t="shared" si="508"/>
        <v>#N/A</v>
      </c>
      <c r="I1208" t="e">
        <f t="shared" si="509"/>
        <v>#N/A</v>
      </c>
      <c r="J1208" t="e">
        <f t="shared" si="510"/>
        <v>#N/A</v>
      </c>
      <c r="K1208" t="e">
        <f t="shared" si="511"/>
        <v>#N/A</v>
      </c>
      <c r="L1208" t="e">
        <f t="shared" si="512"/>
        <v>#N/A</v>
      </c>
      <c r="M1208" t="e">
        <f t="shared" si="513"/>
        <v>#N/A</v>
      </c>
      <c r="N1208" t="e">
        <f t="shared" si="514"/>
        <v>#N/A</v>
      </c>
      <c r="O1208" t="str">
        <f t="shared" si="515"/>
        <v/>
      </c>
      <c r="P1208" t="str">
        <f>IF(OR($A1208="",INDEX(games!$H:$H,ROW())=""),"",INDEX(games!$H:$H,ROW()))</f>
        <v/>
      </c>
      <c r="Q1208" t="str">
        <f t="shared" si="516"/>
        <v/>
      </c>
      <c r="T1208">
        <f t="shared" si="517"/>
        <v>2017</v>
      </c>
      <c r="U1208">
        <f t="shared" si="518"/>
        <v>2026</v>
      </c>
      <c r="V1208">
        <f t="shared" si="519"/>
        <v>9</v>
      </c>
      <c r="W1208" t="str">
        <f>IF(TRIM(INDEX(connections!$A:$A,ROW()))="","",TRIM(INDEX(connections!$A:$A,ROW())))</f>
        <v>Slay the Spire</v>
      </c>
      <c r="X1208" t="str">
        <f>IF($W1208="","",TRIM(INDEX(connections!$B:$B,ROW())))</f>
        <v>Slot or Not</v>
      </c>
      <c r="Y1208">
        <f t="shared" si="520"/>
        <v>735</v>
      </c>
      <c r="Z1208">
        <f t="shared" si="521"/>
        <v>742</v>
      </c>
      <c r="AA1208" t="str">
        <f t="shared" si="522"/>
        <v>Yes</v>
      </c>
      <c r="AB1208" t="str">
        <f t="shared" si="523"/>
        <v/>
      </c>
      <c r="AC1208" t="str">
        <f t="shared" si="524"/>
        <v/>
      </c>
      <c r="AD1208">
        <f t="shared" si="525"/>
        <v>0</v>
      </c>
      <c r="AE1208" t="str">
        <f t="shared" si="526"/>
        <v/>
      </c>
      <c r="AG1208" t="str">
        <f t="shared" si="527"/>
        <v/>
      </c>
      <c r="AH1208" t="str">
        <f t="shared" si="528"/>
        <v/>
      </c>
      <c r="AI1208" t="str">
        <f t="shared" si="529"/>
        <v/>
      </c>
      <c r="AJ1208" t="str">
        <f t="shared" si="530"/>
        <v/>
      </c>
      <c r="AK1208" t="str">
        <f t="shared" si="531"/>
        <v/>
      </c>
      <c r="AL1208" t="str">
        <f>IF($A1208="","",INDEX(games!$J:$J,ROW())&amp;"")</f>
        <v/>
      </c>
    </row>
    <row r="1209" spans="1:38" x14ac:dyDescent="0.25">
      <c r="A1209" t="str">
        <f>IF(TRIM(INDEX(games!$A:$A,ROW()))="","",TRIM(INDEX(games!$A:$A,ROW())))</f>
        <v/>
      </c>
      <c r="B1209" t="str">
        <f>IF(OR($A1209="",INDEX(games!$B:$B,ROW())=""),"",INDEX(games!$B:$B,ROW()))</f>
        <v/>
      </c>
      <c r="C1209" t="str">
        <f>IF(OR($A1209="",INDEX(games!$C:$C,ROW())=""),"",INDEX(games!$C:$C,ROW()))</f>
        <v/>
      </c>
      <c r="D1209" t="str">
        <f t="shared" si="504"/>
        <v/>
      </c>
      <c r="E1209" t="str">
        <f t="shared" si="505"/>
        <v/>
      </c>
      <c r="F1209" t="str">
        <f t="shared" si="506"/>
        <v/>
      </c>
      <c r="G1209" t="e">
        <f t="shared" si="507"/>
        <v>#N/A</v>
      </c>
      <c r="H1209" t="e">
        <f t="shared" si="508"/>
        <v>#N/A</v>
      </c>
      <c r="I1209" t="e">
        <f t="shared" si="509"/>
        <v>#N/A</v>
      </c>
      <c r="J1209" t="e">
        <f t="shared" si="510"/>
        <v>#N/A</v>
      </c>
      <c r="K1209" t="e">
        <f t="shared" si="511"/>
        <v>#N/A</v>
      </c>
      <c r="L1209" t="e">
        <f t="shared" si="512"/>
        <v>#N/A</v>
      </c>
      <c r="M1209" t="e">
        <f t="shared" si="513"/>
        <v>#N/A</v>
      </c>
      <c r="N1209" t="e">
        <f t="shared" si="514"/>
        <v>#N/A</v>
      </c>
      <c r="O1209" t="str">
        <f t="shared" si="515"/>
        <v/>
      </c>
      <c r="P1209" t="str">
        <f>IF(OR($A1209="",INDEX(games!$H:$H,ROW())=""),"",INDEX(games!$H:$H,ROW()))</f>
        <v/>
      </c>
      <c r="Q1209" t="str">
        <f t="shared" si="516"/>
        <v/>
      </c>
      <c r="T1209">
        <f t="shared" si="517"/>
        <v>2023</v>
      </c>
      <c r="U1209">
        <f t="shared" si="518"/>
        <v>2025</v>
      </c>
      <c r="V1209">
        <f t="shared" si="519"/>
        <v>2</v>
      </c>
      <c r="W1209" t="str">
        <f>IF(TRIM(INDEX(connections!$A:$A,ROW()))="","",TRIM(INDEX(connections!$A:$A,ROW())))</f>
        <v>Balatro</v>
      </c>
      <c r="X1209" t="str">
        <f>IF($W1209="","",TRIM(INDEX(connections!$B:$B,ROW())))</f>
        <v>Sodaman</v>
      </c>
      <c r="Y1209">
        <f t="shared" si="520"/>
        <v>55</v>
      </c>
      <c r="Z1209">
        <f t="shared" si="521"/>
        <v>745</v>
      </c>
      <c r="AA1209" t="str">
        <f t="shared" si="522"/>
        <v>Yes</v>
      </c>
      <c r="AB1209" t="str">
        <f t="shared" si="523"/>
        <v>Yes</v>
      </c>
      <c r="AC1209">
        <f t="shared" si="524"/>
        <v>1</v>
      </c>
      <c r="AD1209">
        <f t="shared" si="525"/>
        <v>1</v>
      </c>
      <c r="AE1209" t="str">
        <f t="shared" si="526"/>
        <v/>
      </c>
      <c r="AG1209" t="str">
        <f t="shared" si="527"/>
        <v/>
      </c>
      <c r="AH1209" t="str">
        <f t="shared" si="528"/>
        <v/>
      </c>
      <c r="AI1209" t="str">
        <f t="shared" si="529"/>
        <v/>
      </c>
      <c r="AJ1209" t="str">
        <f t="shared" si="530"/>
        <v/>
      </c>
      <c r="AK1209" t="str">
        <f t="shared" si="531"/>
        <v/>
      </c>
      <c r="AL1209" t="str">
        <f>IF($A1209="","",INDEX(games!$J:$J,ROW())&amp;"")</f>
        <v/>
      </c>
    </row>
    <row r="1210" spans="1:38" x14ac:dyDescent="0.25">
      <c r="A1210" t="str">
        <f>IF(TRIM(INDEX(games!$A:$A,ROW()))="","",TRIM(INDEX(games!$A:$A,ROW())))</f>
        <v/>
      </c>
      <c r="B1210" t="str">
        <f>IF(OR($A1210="",INDEX(games!$B:$B,ROW())=""),"",INDEX(games!$B:$B,ROW()))</f>
        <v/>
      </c>
      <c r="C1210" t="str">
        <f>IF(OR($A1210="",INDEX(games!$C:$C,ROW())=""),"",INDEX(games!$C:$C,ROW()))</f>
        <v/>
      </c>
      <c r="D1210" t="str">
        <f t="shared" si="504"/>
        <v/>
      </c>
      <c r="E1210" t="str">
        <f t="shared" si="505"/>
        <v/>
      </c>
      <c r="F1210" t="str">
        <f t="shared" si="506"/>
        <v/>
      </c>
      <c r="G1210" t="e">
        <f t="shared" si="507"/>
        <v>#N/A</v>
      </c>
      <c r="H1210" t="e">
        <f t="shared" si="508"/>
        <v>#N/A</v>
      </c>
      <c r="I1210" t="e">
        <f t="shared" si="509"/>
        <v>#N/A</v>
      </c>
      <c r="J1210" t="e">
        <f t="shared" si="510"/>
        <v>#N/A</v>
      </c>
      <c r="K1210" t="e">
        <f t="shared" si="511"/>
        <v>#N/A</v>
      </c>
      <c r="L1210" t="e">
        <f t="shared" si="512"/>
        <v>#N/A</v>
      </c>
      <c r="M1210" t="e">
        <f t="shared" si="513"/>
        <v>#N/A</v>
      </c>
      <c r="N1210" t="e">
        <f t="shared" si="514"/>
        <v>#N/A</v>
      </c>
      <c r="O1210" t="str">
        <f t="shared" si="515"/>
        <v/>
      </c>
      <c r="P1210" t="str">
        <f>IF(OR($A1210="",INDEX(games!$H:$H,ROW())=""),"",INDEX(games!$H:$H,ROW()))</f>
        <v/>
      </c>
      <c r="Q1210" t="str">
        <f t="shared" si="516"/>
        <v/>
      </c>
      <c r="T1210">
        <f t="shared" si="517"/>
        <v>2023</v>
      </c>
      <c r="U1210">
        <f t="shared" si="518"/>
        <v>2025</v>
      </c>
      <c r="V1210">
        <f t="shared" si="519"/>
        <v>2</v>
      </c>
      <c r="W1210" t="str">
        <f>IF(TRIM(INDEX(connections!$A:$A,ROW()))="","",TRIM(INDEX(connections!$A:$A,ROW())))</f>
        <v>Death Must Die</v>
      </c>
      <c r="X1210" t="str">
        <f>IF($W1210="","",TRIM(INDEX(connections!$B:$B,ROW())))</f>
        <v>Sodaman</v>
      </c>
      <c r="Y1210">
        <f t="shared" si="520"/>
        <v>193</v>
      </c>
      <c r="Z1210">
        <f t="shared" si="521"/>
        <v>745</v>
      </c>
      <c r="AA1210" t="str">
        <f t="shared" si="522"/>
        <v>Yes</v>
      </c>
      <c r="AB1210" t="str">
        <f t="shared" si="523"/>
        <v>Yes</v>
      </c>
      <c r="AC1210">
        <f t="shared" si="524"/>
        <v>1</v>
      </c>
      <c r="AD1210">
        <f t="shared" si="525"/>
        <v>0</v>
      </c>
      <c r="AE1210" t="str">
        <f t="shared" si="526"/>
        <v/>
      </c>
      <c r="AG1210" t="str">
        <f t="shared" si="527"/>
        <v/>
      </c>
      <c r="AH1210" t="str">
        <f t="shared" si="528"/>
        <v/>
      </c>
      <c r="AI1210" t="str">
        <f t="shared" si="529"/>
        <v/>
      </c>
      <c r="AJ1210" t="str">
        <f t="shared" si="530"/>
        <v/>
      </c>
      <c r="AK1210" t="str">
        <f t="shared" si="531"/>
        <v/>
      </c>
      <c r="AL1210" t="str">
        <f>IF($A1210="","",INDEX(games!$J:$J,ROW())&amp;"")</f>
        <v/>
      </c>
    </row>
    <row r="1211" spans="1:38" x14ac:dyDescent="0.25">
      <c r="A1211" t="str">
        <f>IF(TRIM(INDEX(games!$A:$A,ROW()))="","",TRIM(INDEX(games!$A:$A,ROW())))</f>
        <v/>
      </c>
      <c r="B1211" t="str">
        <f>IF(OR($A1211="",INDEX(games!$B:$B,ROW())=""),"",INDEX(games!$B:$B,ROW()))</f>
        <v/>
      </c>
      <c r="C1211" t="str">
        <f>IF(OR($A1211="",INDEX(games!$C:$C,ROW())=""),"",INDEX(games!$C:$C,ROW()))</f>
        <v/>
      </c>
      <c r="D1211" t="str">
        <f t="shared" si="504"/>
        <v/>
      </c>
      <c r="E1211" t="str">
        <f t="shared" si="505"/>
        <v/>
      </c>
      <c r="F1211" t="str">
        <f t="shared" si="506"/>
        <v/>
      </c>
      <c r="G1211" t="e">
        <f t="shared" si="507"/>
        <v>#N/A</v>
      </c>
      <c r="H1211" t="e">
        <f t="shared" si="508"/>
        <v>#N/A</v>
      </c>
      <c r="I1211" t="e">
        <f t="shared" si="509"/>
        <v>#N/A</v>
      </c>
      <c r="J1211" t="e">
        <f t="shared" si="510"/>
        <v>#N/A</v>
      </c>
      <c r="K1211" t="e">
        <f t="shared" si="511"/>
        <v>#N/A</v>
      </c>
      <c r="L1211" t="e">
        <f t="shared" si="512"/>
        <v>#N/A</v>
      </c>
      <c r="M1211" t="e">
        <f t="shared" si="513"/>
        <v>#N/A</v>
      </c>
      <c r="N1211" t="e">
        <f t="shared" si="514"/>
        <v>#N/A</v>
      </c>
      <c r="O1211" t="str">
        <f t="shared" si="515"/>
        <v/>
      </c>
      <c r="P1211" t="str">
        <f>IF(OR($A1211="",INDEX(games!$H:$H,ROW())=""),"",INDEX(games!$H:$H,ROW()))</f>
        <v/>
      </c>
      <c r="Q1211" t="str">
        <f t="shared" si="516"/>
        <v/>
      </c>
      <c r="T1211">
        <f t="shared" si="517"/>
        <v>2021</v>
      </c>
      <c r="U1211">
        <f t="shared" si="518"/>
        <v>2025</v>
      </c>
      <c r="V1211">
        <f t="shared" si="519"/>
        <v>4</v>
      </c>
      <c r="W1211" t="str">
        <f>IF(TRIM(INDEX(connections!$A:$A,ROW()))="","",TRIM(INDEX(connections!$A:$A,ROW())))</f>
        <v>Vampire Survivors</v>
      </c>
      <c r="X1211" t="str">
        <f>IF($W1211="","",TRIM(INDEX(connections!$B:$B,ROW())))</f>
        <v>Sodaman</v>
      </c>
      <c r="Y1211">
        <f t="shared" si="520"/>
        <v>898</v>
      </c>
      <c r="Z1211">
        <f t="shared" si="521"/>
        <v>745</v>
      </c>
      <c r="AA1211" t="str">
        <f t="shared" si="522"/>
        <v>Yes</v>
      </c>
      <c r="AB1211" t="str">
        <f t="shared" si="523"/>
        <v>Yes</v>
      </c>
      <c r="AC1211">
        <f t="shared" si="524"/>
        <v>1</v>
      </c>
      <c r="AD1211">
        <f t="shared" si="525"/>
        <v>0</v>
      </c>
      <c r="AE1211" t="str">
        <f t="shared" si="526"/>
        <v/>
      </c>
      <c r="AG1211" t="str">
        <f t="shared" si="527"/>
        <v/>
      </c>
      <c r="AH1211" t="str">
        <f t="shared" si="528"/>
        <v/>
      </c>
      <c r="AI1211" t="str">
        <f t="shared" si="529"/>
        <v/>
      </c>
      <c r="AJ1211" t="str">
        <f t="shared" si="530"/>
        <v/>
      </c>
      <c r="AK1211" t="str">
        <f t="shared" si="531"/>
        <v/>
      </c>
      <c r="AL1211" t="str">
        <f>IF($A1211="","",INDEX(games!$J:$J,ROW())&amp;"")</f>
        <v/>
      </c>
    </row>
    <row r="1212" spans="1:38" x14ac:dyDescent="0.25">
      <c r="A1212" t="str">
        <f>IF(TRIM(INDEX(games!$A:$A,ROW()))="","",TRIM(INDEX(games!$A:$A,ROW())))</f>
        <v/>
      </c>
      <c r="B1212" t="str">
        <f>IF(OR($A1212="",INDEX(games!$B:$B,ROW())=""),"",INDEX(games!$B:$B,ROW()))</f>
        <v/>
      </c>
      <c r="C1212" t="str">
        <f>IF(OR($A1212="",INDEX(games!$C:$C,ROW())=""),"",INDEX(games!$C:$C,ROW()))</f>
        <v/>
      </c>
      <c r="D1212" t="str">
        <f t="shared" si="504"/>
        <v/>
      </c>
      <c r="E1212" t="str">
        <f t="shared" si="505"/>
        <v/>
      </c>
      <c r="F1212" t="str">
        <f t="shared" si="506"/>
        <v/>
      </c>
      <c r="G1212" t="e">
        <f t="shared" si="507"/>
        <v>#N/A</v>
      </c>
      <c r="H1212" t="e">
        <f t="shared" si="508"/>
        <v>#N/A</v>
      </c>
      <c r="I1212" t="e">
        <f t="shared" si="509"/>
        <v>#N/A</v>
      </c>
      <c r="J1212" t="e">
        <f t="shared" si="510"/>
        <v>#N/A</v>
      </c>
      <c r="K1212" t="e">
        <f t="shared" si="511"/>
        <v>#N/A</v>
      </c>
      <c r="L1212" t="e">
        <f t="shared" si="512"/>
        <v>#N/A</v>
      </c>
      <c r="M1212" t="e">
        <f t="shared" si="513"/>
        <v>#N/A</v>
      </c>
      <c r="N1212" t="e">
        <f t="shared" si="514"/>
        <v>#N/A</v>
      </c>
      <c r="O1212" t="str">
        <f t="shared" si="515"/>
        <v/>
      </c>
      <c r="P1212" t="str">
        <f>IF(OR($A1212="",INDEX(games!$H:$H,ROW())=""),"",INDEX(games!$H:$H,ROW()))</f>
        <v/>
      </c>
      <c r="Q1212" t="str">
        <f t="shared" si="516"/>
        <v/>
      </c>
      <c r="T1212">
        <f t="shared" si="517"/>
        <v>2023</v>
      </c>
      <c r="U1212">
        <f t="shared" si="518"/>
        <v>2025</v>
      </c>
      <c r="V1212">
        <f t="shared" si="519"/>
        <v>2</v>
      </c>
      <c r="W1212" t="str">
        <f>IF(TRIM(INDEX(connections!$A:$A,ROW()))="","",TRIM(INDEX(connections!$A:$A,ROW())))</f>
        <v>Balatro</v>
      </c>
      <c r="X1212" t="str">
        <f>IF($W1212="","",TRIM(INDEX(connections!$B:$B,ROW())))</f>
        <v>Sol Cesto</v>
      </c>
      <c r="Y1212">
        <f t="shared" si="520"/>
        <v>55</v>
      </c>
      <c r="Z1212">
        <f t="shared" si="521"/>
        <v>746</v>
      </c>
      <c r="AA1212" t="str">
        <f t="shared" si="522"/>
        <v>Yes</v>
      </c>
      <c r="AB1212" t="str">
        <f t="shared" si="523"/>
        <v>Yes</v>
      </c>
      <c r="AC1212">
        <f t="shared" si="524"/>
        <v>1</v>
      </c>
      <c r="AD1212">
        <f t="shared" si="525"/>
        <v>1</v>
      </c>
      <c r="AE1212" t="str">
        <f t="shared" si="526"/>
        <v/>
      </c>
      <c r="AG1212" t="str">
        <f t="shared" si="527"/>
        <v/>
      </c>
      <c r="AH1212" t="str">
        <f t="shared" si="528"/>
        <v/>
      </c>
      <c r="AI1212" t="str">
        <f t="shared" si="529"/>
        <v/>
      </c>
      <c r="AJ1212" t="str">
        <f t="shared" si="530"/>
        <v/>
      </c>
      <c r="AK1212" t="str">
        <f t="shared" si="531"/>
        <v/>
      </c>
      <c r="AL1212" t="str">
        <f>IF($A1212="","",INDEX(games!$J:$J,ROW())&amp;"")</f>
        <v/>
      </c>
    </row>
    <row r="1213" spans="1:38" x14ac:dyDescent="0.25">
      <c r="A1213" t="str">
        <f>IF(TRIM(INDEX(games!$A:$A,ROW()))="","",TRIM(INDEX(games!$A:$A,ROW())))</f>
        <v/>
      </c>
      <c r="B1213" t="str">
        <f>IF(OR($A1213="",INDEX(games!$B:$B,ROW())=""),"",INDEX(games!$B:$B,ROW()))</f>
        <v/>
      </c>
      <c r="C1213" t="str">
        <f>IF(OR($A1213="",INDEX(games!$C:$C,ROW())=""),"",INDEX(games!$C:$C,ROW()))</f>
        <v/>
      </c>
      <c r="D1213" t="str">
        <f t="shared" si="504"/>
        <v/>
      </c>
      <c r="E1213" t="str">
        <f t="shared" si="505"/>
        <v/>
      </c>
      <c r="F1213" t="str">
        <f t="shared" si="506"/>
        <v/>
      </c>
      <c r="G1213" t="e">
        <f t="shared" si="507"/>
        <v>#N/A</v>
      </c>
      <c r="H1213" t="e">
        <f t="shared" si="508"/>
        <v>#N/A</v>
      </c>
      <c r="I1213" t="e">
        <f t="shared" si="509"/>
        <v>#N/A</v>
      </c>
      <c r="J1213" t="e">
        <f t="shared" si="510"/>
        <v>#N/A</v>
      </c>
      <c r="K1213" t="e">
        <f t="shared" si="511"/>
        <v>#N/A</v>
      </c>
      <c r="L1213" t="e">
        <f t="shared" si="512"/>
        <v>#N/A</v>
      </c>
      <c r="M1213" t="e">
        <f t="shared" si="513"/>
        <v>#N/A</v>
      </c>
      <c r="N1213" t="e">
        <f t="shared" si="514"/>
        <v>#N/A</v>
      </c>
      <c r="O1213" t="str">
        <f t="shared" si="515"/>
        <v/>
      </c>
      <c r="P1213" t="str">
        <f>IF(OR($A1213="",INDEX(games!$H:$H,ROW())=""),"",INDEX(games!$H:$H,ROW()))</f>
        <v/>
      </c>
      <c r="Q1213" t="str">
        <f t="shared" si="516"/>
        <v/>
      </c>
      <c r="T1213">
        <f t="shared" si="517"/>
        <v>2019</v>
      </c>
      <c r="U1213">
        <f t="shared" si="518"/>
        <v>2025</v>
      </c>
      <c r="V1213">
        <f t="shared" si="519"/>
        <v>6</v>
      </c>
      <c r="W1213" t="str">
        <f>IF(TRIM(INDEX(connections!$A:$A,ROW()))="","",TRIM(INDEX(connections!$A:$A,ROW())))</f>
        <v>Dicey Dungeons</v>
      </c>
      <c r="X1213" t="str">
        <f>IF($W1213="","",TRIM(INDEX(connections!$B:$B,ROW())))</f>
        <v>Sol Cesto</v>
      </c>
      <c r="Y1213">
        <f t="shared" si="520"/>
        <v>226</v>
      </c>
      <c r="Z1213">
        <f t="shared" si="521"/>
        <v>746</v>
      </c>
      <c r="AA1213" t="str">
        <f t="shared" si="522"/>
        <v>Yes</v>
      </c>
      <c r="AB1213" t="str">
        <f t="shared" si="523"/>
        <v>Yes</v>
      </c>
      <c r="AC1213">
        <f t="shared" si="524"/>
        <v>1</v>
      </c>
      <c r="AD1213">
        <f t="shared" si="525"/>
        <v>1</v>
      </c>
      <c r="AE1213" t="str">
        <f t="shared" si="526"/>
        <v/>
      </c>
      <c r="AG1213" t="str">
        <f t="shared" si="527"/>
        <v/>
      </c>
      <c r="AH1213" t="str">
        <f t="shared" si="528"/>
        <v/>
      </c>
      <c r="AI1213" t="str">
        <f t="shared" si="529"/>
        <v/>
      </c>
      <c r="AJ1213" t="str">
        <f t="shared" si="530"/>
        <v/>
      </c>
      <c r="AK1213" t="str">
        <f t="shared" si="531"/>
        <v/>
      </c>
      <c r="AL1213" t="str">
        <f>IF($A1213="","",INDEX(games!$J:$J,ROW())&amp;"")</f>
        <v/>
      </c>
    </row>
    <row r="1214" spans="1:38" x14ac:dyDescent="0.25">
      <c r="A1214" t="str">
        <f>IF(TRIM(INDEX(games!$A:$A,ROW()))="","",TRIM(INDEX(games!$A:$A,ROW())))</f>
        <v/>
      </c>
      <c r="B1214" t="str">
        <f>IF(OR($A1214="",INDEX(games!$B:$B,ROW())=""),"",INDEX(games!$B:$B,ROW()))</f>
        <v/>
      </c>
      <c r="C1214" t="str">
        <f>IF(OR($A1214="",INDEX(games!$C:$C,ROW())=""),"",INDEX(games!$C:$C,ROW()))</f>
        <v/>
      </c>
      <c r="D1214" t="str">
        <f t="shared" si="504"/>
        <v/>
      </c>
      <c r="E1214" t="str">
        <f t="shared" si="505"/>
        <v/>
      </c>
      <c r="F1214" t="str">
        <f t="shared" si="506"/>
        <v/>
      </c>
      <c r="G1214" t="e">
        <f t="shared" si="507"/>
        <v>#N/A</v>
      </c>
      <c r="H1214" t="e">
        <f t="shared" si="508"/>
        <v>#N/A</v>
      </c>
      <c r="I1214" t="e">
        <f t="shared" si="509"/>
        <v>#N/A</v>
      </c>
      <c r="J1214" t="e">
        <f t="shared" si="510"/>
        <v>#N/A</v>
      </c>
      <c r="K1214" t="e">
        <f t="shared" si="511"/>
        <v>#N/A</v>
      </c>
      <c r="L1214" t="e">
        <f t="shared" si="512"/>
        <v>#N/A</v>
      </c>
      <c r="M1214" t="e">
        <f t="shared" si="513"/>
        <v>#N/A</v>
      </c>
      <c r="N1214" t="e">
        <f t="shared" si="514"/>
        <v>#N/A</v>
      </c>
      <c r="O1214" t="str">
        <f t="shared" si="515"/>
        <v/>
      </c>
      <c r="P1214" t="str">
        <f>IF(OR($A1214="",INDEX(games!$H:$H,ROW())=""),"",INDEX(games!$H:$H,ROW()))</f>
        <v/>
      </c>
      <c r="Q1214" t="str">
        <f t="shared" si="516"/>
        <v/>
      </c>
      <c r="T1214">
        <f t="shared" si="517"/>
        <v>2021</v>
      </c>
      <c r="U1214">
        <f t="shared" si="518"/>
        <v>2025</v>
      </c>
      <c r="V1214">
        <f t="shared" si="519"/>
        <v>4</v>
      </c>
      <c r="W1214" t="str">
        <f>IF(TRIM(INDEX(connections!$A:$A,ROW()))="","",TRIM(INDEX(connections!$A:$A,ROW())))</f>
        <v>Inscryption</v>
      </c>
      <c r="X1214" t="str">
        <f>IF($W1214="","",TRIM(INDEX(connections!$B:$B,ROW())))</f>
        <v>Sol Cesto</v>
      </c>
      <c r="Y1214">
        <f t="shared" si="520"/>
        <v>406</v>
      </c>
      <c r="Z1214">
        <f t="shared" si="521"/>
        <v>746</v>
      </c>
      <c r="AA1214" t="str">
        <f t="shared" si="522"/>
        <v>Yes</v>
      </c>
      <c r="AB1214" t="str">
        <f t="shared" si="523"/>
        <v>Yes</v>
      </c>
      <c r="AC1214">
        <f t="shared" si="524"/>
        <v>1</v>
      </c>
      <c r="AD1214">
        <f t="shared" si="525"/>
        <v>1</v>
      </c>
      <c r="AE1214" t="str">
        <f t="shared" si="526"/>
        <v/>
      </c>
      <c r="AG1214" t="str">
        <f t="shared" si="527"/>
        <v/>
      </c>
      <c r="AH1214" t="str">
        <f t="shared" si="528"/>
        <v/>
      </c>
      <c r="AI1214" t="str">
        <f t="shared" si="529"/>
        <v/>
      </c>
      <c r="AJ1214" t="str">
        <f t="shared" si="530"/>
        <v/>
      </c>
      <c r="AK1214" t="str">
        <f t="shared" si="531"/>
        <v/>
      </c>
      <c r="AL1214" t="str">
        <f>IF($A1214="","",INDEX(games!$J:$J,ROW())&amp;"")</f>
        <v/>
      </c>
    </row>
    <row r="1215" spans="1:38" x14ac:dyDescent="0.25">
      <c r="A1215" t="str">
        <f>IF(TRIM(INDEX(games!$A:$A,ROW()))="","",TRIM(INDEX(games!$A:$A,ROW())))</f>
        <v/>
      </c>
      <c r="B1215" t="str">
        <f>IF(OR($A1215="",INDEX(games!$B:$B,ROW())=""),"",INDEX(games!$B:$B,ROW()))</f>
        <v/>
      </c>
      <c r="C1215" t="str">
        <f>IF(OR($A1215="",INDEX(games!$C:$C,ROW())=""),"",INDEX(games!$C:$C,ROW()))</f>
        <v/>
      </c>
      <c r="D1215" t="str">
        <f t="shared" si="504"/>
        <v/>
      </c>
      <c r="E1215" t="str">
        <f t="shared" si="505"/>
        <v/>
      </c>
      <c r="F1215" t="str">
        <f t="shared" si="506"/>
        <v/>
      </c>
      <c r="G1215" t="e">
        <f t="shared" si="507"/>
        <v>#N/A</v>
      </c>
      <c r="H1215" t="e">
        <f t="shared" si="508"/>
        <v>#N/A</v>
      </c>
      <c r="I1215" t="e">
        <f t="shared" si="509"/>
        <v>#N/A</v>
      </c>
      <c r="J1215" t="e">
        <f t="shared" si="510"/>
        <v>#N/A</v>
      </c>
      <c r="K1215" t="e">
        <f t="shared" si="511"/>
        <v>#N/A</v>
      </c>
      <c r="L1215" t="e">
        <f t="shared" si="512"/>
        <v>#N/A</v>
      </c>
      <c r="M1215" t="e">
        <f t="shared" si="513"/>
        <v>#N/A</v>
      </c>
      <c r="N1215" t="e">
        <f t="shared" si="514"/>
        <v>#N/A</v>
      </c>
      <c r="O1215" t="str">
        <f t="shared" si="515"/>
        <v/>
      </c>
      <c r="P1215" t="str">
        <f>IF(OR($A1215="",INDEX(games!$H:$H,ROW())=""),"",INDEX(games!$H:$H,ROW()))</f>
        <v/>
      </c>
      <c r="Q1215" t="str">
        <f t="shared" si="516"/>
        <v/>
      </c>
      <c r="T1215">
        <f t="shared" si="517"/>
        <v>2012</v>
      </c>
      <c r="U1215">
        <f t="shared" si="518"/>
        <v>2016</v>
      </c>
      <c r="V1215">
        <f t="shared" si="519"/>
        <v>4</v>
      </c>
      <c r="W1215" t="str">
        <f>IF(TRIM(INDEX(connections!$A:$A,ROW()))="","",TRIM(INDEX(connections!$A:$A,ROW())))</f>
        <v>FTL</v>
      </c>
      <c r="X1215" t="str">
        <f>IF($W1215="","",TRIM(INDEX(connections!$B:$B,ROW())))</f>
        <v>Solitairica</v>
      </c>
      <c r="Y1215">
        <f t="shared" si="520"/>
        <v>311</v>
      </c>
      <c r="Z1215">
        <f t="shared" si="521"/>
        <v>747</v>
      </c>
      <c r="AA1215" t="str">
        <f t="shared" si="522"/>
        <v>Yes</v>
      </c>
      <c r="AB1215" t="str">
        <f t="shared" si="523"/>
        <v>Yes</v>
      </c>
      <c r="AC1215">
        <f t="shared" si="524"/>
        <v>1</v>
      </c>
      <c r="AD1215">
        <f t="shared" si="525"/>
        <v>1</v>
      </c>
      <c r="AE1215" t="str">
        <f t="shared" si="526"/>
        <v/>
      </c>
      <c r="AG1215" t="str">
        <f t="shared" si="527"/>
        <v/>
      </c>
      <c r="AH1215" t="str">
        <f t="shared" si="528"/>
        <v/>
      </c>
      <c r="AI1215" t="str">
        <f t="shared" si="529"/>
        <v/>
      </c>
      <c r="AJ1215" t="str">
        <f t="shared" si="530"/>
        <v/>
      </c>
      <c r="AK1215" t="str">
        <f t="shared" si="531"/>
        <v/>
      </c>
      <c r="AL1215" t="str">
        <f>IF($A1215="","",INDEX(games!$J:$J,ROW())&amp;"")</f>
        <v/>
      </c>
    </row>
    <row r="1216" spans="1:38" x14ac:dyDescent="0.25">
      <c r="A1216" t="str">
        <f>IF(TRIM(INDEX(games!$A:$A,ROW()))="","",TRIM(INDEX(games!$A:$A,ROW())))</f>
        <v/>
      </c>
      <c r="B1216" t="str">
        <f>IF(OR($A1216="",INDEX(games!$B:$B,ROW())=""),"",INDEX(games!$B:$B,ROW()))</f>
        <v/>
      </c>
      <c r="C1216" t="str">
        <f>IF(OR($A1216="",INDEX(games!$C:$C,ROW())=""),"",INDEX(games!$C:$C,ROW()))</f>
        <v/>
      </c>
      <c r="D1216" t="str">
        <f t="shared" si="504"/>
        <v/>
      </c>
      <c r="E1216" t="str">
        <f t="shared" si="505"/>
        <v/>
      </c>
      <c r="F1216" t="str">
        <f t="shared" si="506"/>
        <v/>
      </c>
      <c r="G1216" t="e">
        <f t="shared" si="507"/>
        <v>#N/A</v>
      </c>
      <c r="H1216" t="e">
        <f t="shared" si="508"/>
        <v>#N/A</v>
      </c>
      <c r="I1216" t="e">
        <f t="shared" si="509"/>
        <v>#N/A</v>
      </c>
      <c r="J1216" t="e">
        <f t="shared" si="510"/>
        <v>#N/A</v>
      </c>
      <c r="K1216" t="e">
        <f t="shared" si="511"/>
        <v>#N/A</v>
      </c>
      <c r="L1216" t="e">
        <f t="shared" si="512"/>
        <v>#N/A</v>
      </c>
      <c r="M1216" t="e">
        <f t="shared" si="513"/>
        <v>#N/A</v>
      </c>
      <c r="N1216" t="e">
        <f t="shared" si="514"/>
        <v>#N/A</v>
      </c>
      <c r="O1216" t="str">
        <f t="shared" si="515"/>
        <v/>
      </c>
      <c r="P1216" t="str">
        <f>IF(OR($A1216="",INDEX(games!$H:$H,ROW())=""),"",INDEX(games!$H:$H,ROW()))</f>
        <v/>
      </c>
      <c r="Q1216" t="str">
        <f t="shared" si="516"/>
        <v/>
      </c>
      <c r="T1216">
        <f t="shared" si="517"/>
        <v>1994</v>
      </c>
      <c r="U1216">
        <f t="shared" si="518"/>
        <v>2022</v>
      </c>
      <c r="V1216">
        <f t="shared" si="519"/>
        <v>28</v>
      </c>
      <c r="W1216" t="str">
        <f>IF(TRIM(INDEX(connections!$A:$A,ROW()))="","",TRIM(INDEX(connections!$A:$A,ROW())))</f>
        <v>Ancient Domains of Mystery</v>
      </c>
      <c r="X1216" t="str">
        <f>IF($W1216="","",TRIM(INDEX(connections!$B:$B,ROW())))</f>
        <v>Soulash</v>
      </c>
      <c r="Y1216">
        <f t="shared" si="520"/>
        <v>24</v>
      </c>
      <c r="Z1216">
        <f t="shared" si="521"/>
        <v>748</v>
      </c>
      <c r="AA1216" t="str">
        <f t="shared" si="522"/>
        <v>Yes</v>
      </c>
      <c r="AB1216" t="str">
        <f t="shared" si="523"/>
        <v/>
      </c>
      <c r="AC1216" t="str">
        <f t="shared" si="524"/>
        <v/>
      </c>
      <c r="AD1216">
        <f t="shared" si="525"/>
        <v>0</v>
      </c>
      <c r="AE1216" t="str">
        <f t="shared" si="526"/>
        <v/>
      </c>
      <c r="AG1216" t="str">
        <f t="shared" si="527"/>
        <v/>
      </c>
      <c r="AH1216" t="str">
        <f t="shared" si="528"/>
        <v/>
      </c>
      <c r="AI1216" t="str">
        <f t="shared" si="529"/>
        <v/>
      </c>
      <c r="AJ1216" t="str">
        <f t="shared" si="530"/>
        <v/>
      </c>
      <c r="AK1216" t="str">
        <f t="shared" si="531"/>
        <v/>
      </c>
      <c r="AL1216" t="str">
        <f>IF($A1216="","",INDEX(games!$J:$J,ROW())&amp;"")</f>
        <v/>
      </c>
    </row>
    <row r="1217" spans="1:38" x14ac:dyDescent="0.25">
      <c r="A1217" t="str">
        <f>IF(TRIM(INDEX(games!$A:$A,ROW()))="","",TRIM(INDEX(games!$A:$A,ROW())))</f>
        <v/>
      </c>
      <c r="B1217" t="str">
        <f>IF(OR($A1217="",INDEX(games!$B:$B,ROW())=""),"",INDEX(games!$B:$B,ROW()))</f>
        <v/>
      </c>
      <c r="C1217" t="str">
        <f>IF(OR($A1217="",INDEX(games!$C:$C,ROW())=""),"",INDEX(games!$C:$C,ROW()))</f>
        <v/>
      </c>
      <c r="D1217" t="str">
        <f t="shared" si="504"/>
        <v/>
      </c>
      <c r="E1217" t="str">
        <f t="shared" si="505"/>
        <v/>
      </c>
      <c r="F1217" t="str">
        <f t="shared" si="506"/>
        <v/>
      </c>
      <c r="G1217" t="e">
        <f t="shared" si="507"/>
        <v>#N/A</v>
      </c>
      <c r="H1217" t="e">
        <f t="shared" si="508"/>
        <v>#N/A</v>
      </c>
      <c r="I1217" t="e">
        <f t="shared" si="509"/>
        <v>#N/A</v>
      </c>
      <c r="J1217" t="e">
        <f t="shared" si="510"/>
        <v>#N/A</v>
      </c>
      <c r="K1217" t="e">
        <f t="shared" si="511"/>
        <v>#N/A</v>
      </c>
      <c r="L1217" t="e">
        <f t="shared" si="512"/>
        <v>#N/A</v>
      </c>
      <c r="M1217" t="e">
        <f t="shared" si="513"/>
        <v>#N/A</v>
      </c>
      <c r="N1217" t="e">
        <f t="shared" si="514"/>
        <v>#N/A</v>
      </c>
      <c r="O1217" t="str">
        <f t="shared" si="515"/>
        <v/>
      </c>
      <c r="P1217" t="str">
        <f>IF(OR($A1217="",INDEX(games!$H:$H,ROW())=""),"",INDEX(games!$H:$H,ROW()))</f>
        <v/>
      </c>
      <c r="Q1217" t="str">
        <f t="shared" si="516"/>
        <v/>
      </c>
      <c r="T1217">
        <f t="shared" si="517"/>
        <v>1992</v>
      </c>
      <c r="U1217">
        <f t="shared" si="518"/>
        <v>2022</v>
      </c>
      <c r="V1217">
        <f t="shared" si="519"/>
        <v>30</v>
      </c>
      <c r="W1217" t="str">
        <f>IF(TRIM(INDEX(connections!$A:$A,ROW()))="","",TRIM(INDEX(connections!$A:$A,ROW())))</f>
        <v>UnReal World</v>
      </c>
      <c r="X1217" t="str">
        <f>IF($W1217="","",TRIM(INDEX(connections!$B:$B,ROW())))</f>
        <v>Soulash</v>
      </c>
      <c r="Y1217">
        <f t="shared" si="520"/>
        <v>894</v>
      </c>
      <c r="Z1217">
        <f t="shared" si="521"/>
        <v>748</v>
      </c>
      <c r="AA1217" t="str">
        <f t="shared" si="522"/>
        <v>Yes</v>
      </c>
      <c r="AB1217" t="str">
        <f t="shared" si="523"/>
        <v/>
      </c>
      <c r="AC1217" t="str">
        <f t="shared" si="524"/>
        <v/>
      </c>
      <c r="AD1217">
        <f t="shared" si="525"/>
        <v>0</v>
      </c>
      <c r="AE1217" t="str">
        <f t="shared" si="526"/>
        <v/>
      </c>
      <c r="AG1217" t="str">
        <f t="shared" si="527"/>
        <v/>
      </c>
      <c r="AH1217" t="str">
        <f t="shared" si="528"/>
        <v/>
      </c>
      <c r="AI1217" t="str">
        <f t="shared" si="529"/>
        <v/>
      </c>
      <c r="AJ1217" t="str">
        <f t="shared" si="530"/>
        <v/>
      </c>
      <c r="AK1217" t="str">
        <f t="shared" si="531"/>
        <v/>
      </c>
      <c r="AL1217" t="str">
        <f>IF($A1217="","",INDEX(games!$J:$J,ROW())&amp;"")</f>
        <v/>
      </c>
    </row>
    <row r="1218" spans="1:38" x14ac:dyDescent="0.25">
      <c r="A1218" t="str">
        <f>IF(TRIM(INDEX(games!$A:$A,ROW()))="","",TRIM(INDEX(games!$A:$A,ROW())))</f>
        <v/>
      </c>
      <c r="B1218" t="str">
        <f>IF(OR($A1218="",INDEX(games!$B:$B,ROW())=""),"",INDEX(games!$B:$B,ROW()))</f>
        <v/>
      </c>
      <c r="C1218" t="str">
        <f>IF(OR($A1218="",INDEX(games!$C:$C,ROW())=""),"",INDEX(games!$C:$C,ROW()))</f>
        <v/>
      </c>
      <c r="D1218" t="str">
        <f t="shared" ref="D1218:D1281" si="532">IF($A1218="","",COUNTIF($W$2:$W$2500,$A1218)+COUNTIF($X$2:$X$2500,$A1218))</f>
        <v/>
      </c>
      <c r="E1218" t="str">
        <f t="shared" ref="E1218:E1281" si="533">IF($A1218="","",IFERROR(MATCH($C1218,$R$2:$R$5,0),0))</f>
        <v/>
      </c>
      <c r="F1218" t="str">
        <f t="shared" ref="F1218:F1281" si="534">IF($A1218="","",MOD(ROW(),34))</f>
        <v/>
      </c>
      <c r="G1218" t="e">
        <f t="shared" ref="G1218:G1281" si="535">IF($A1218="",NA(),IF($C1218="Action",$B1218,NA()))</f>
        <v>#N/A</v>
      </c>
      <c r="H1218" t="e">
        <f t="shared" ref="H1218:H1281" si="536">IF($A1218="",NA(),IF($C1218="Action",1+$F1218*0.023,NA()))</f>
        <v>#N/A</v>
      </c>
      <c r="I1218" t="e">
        <f t="shared" ref="I1218:I1281" si="537">IF($A1218="",NA(),IF($C1218="Strategy",$B1218,NA()))</f>
        <v>#N/A</v>
      </c>
      <c r="J1218" t="e">
        <f t="shared" ref="J1218:J1281" si="538">IF($A1218="",NA(),IF($C1218="Strategy",2+$F1218*0.023,NA()))</f>
        <v>#N/A</v>
      </c>
      <c r="K1218" t="e">
        <f t="shared" ref="K1218:K1281" si="539">IF($A1218="",NA(),IF($C1218="Deckbuilder",$B1218,NA()))</f>
        <v>#N/A</v>
      </c>
      <c r="L1218" t="e">
        <f t="shared" ref="L1218:L1281" si="540">IF($A1218="",NA(),IF($C1218="Deckbuilder",3+$F1218*0.023,NA()))</f>
        <v>#N/A</v>
      </c>
      <c r="M1218" t="e">
        <f t="shared" ref="M1218:M1281" si="541">IF($A1218="",NA(),IF($C1218="Traditional",$B1218,NA()))</f>
        <v>#N/A</v>
      </c>
      <c r="N1218" t="e">
        <f t="shared" ref="N1218:N1281" si="542">IF($A1218="",NA(),IF($C1218="Traditional",4+$F1218*0.023,NA()))</f>
        <v>#N/A</v>
      </c>
      <c r="O1218" t="str">
        <f t="shared" ref="O1218:O1281" si="543">IF($A1218="","",$D1218+ROW()/1000000)</f>
        <v/>
      </c>
      <c r="P1218" t="str">
        <f>IF(OR($A1218="",INDEX(games!$H:$H,ROW())=""),"",INDEX(games!$H:$H,ROW()))</f>
        <v/>
      </c>
      <c r="Q1218" t="str">
        <f t="shared" ref="Q1218:Q1281" si="544">IF(OR($A1218="",$P1218&lt;&gt;"Yes"),"",$D1218+ROW()/1000000)</f>
        <v/>
      </c>
      <c r="T1218">
        <f t="shared" ref="T1218:T1281" si="545">IF($Y1218="","",INDEX($B$2:$B$1500,$Y1218))</f>
        <v>2006</v>
      </c>
      <c r="U1218">
        <f t="shared" ref="U1218:U1281" si="546">IF($Z1218="","",INDEX($B$2:$B$1500,$Z1218))</f>
        <v>2023</v>
      </c>
      <c r="V1218">
        <f t="shared" ref="V1218:V1281" si="547">IF(OR($T1218="",$U1218=""),"",$U1218-$T1218)</f>
        <v>17</v>
      </c>
      <c r="W1218" t="str">
        <f>IF(TRIM(INDEX(connections!$A:$A,ROW()))="","",TRIM(INDEX(connections!$A:$A,ROW())))</f>
        <v>Dwarf Fortress</v>
      </c>
      <c r="X1218" t="str">
        <f>IF($W1218="","",TRIM(INDEX(connections!$B:$B,ROW())))</f>
        <v>Soulash 2</v>
      </c>
      <c r="Y1218">
        <f t="shared" ref="Y1218:Y1281" si="548">IF($W1218="","",IFERROR(MATCH($W1218,$A$2:$A$1500,0),""))</f>
        <v>269</v>
      </c>
      <c r="Z1218">
        <f t="shared" ref="Z1218:Z1281" si="549">IF($X1218="","",IFERROR(MATCH($X1218,$A$2:$A$1500,0),""))</f>
        <v>749</v>
      </c>
      <c r="AA1218" t="str">
        <f t="shared" ref="AA1218:AA1281" si="550">IF($Y1218="","",INDEX($P$2:$P$1500,$Y1218))</f>
        <v>Yes</v>
      </c>
      <c r="AB1218" t="str">
        <f t="shared" ref="AB1218:AB1281" si="551">IF($Z1218="","",INDEX($P$2:$P$1500,$Z1218))</f>
        <v/>
      </c>
      <c r="AC1218" t="str">
        <f t="shared" ref="AC1218:AC1281" si="552">IF(AND($AA1218="Yes",$AB1218="Yes"),1,"")</f>
        <v/>
      </c>
      <c r="AD1218">
        <f t="shared" ref="AD1218:AD1281" si="553">IF(OR($Y1218="",$Z1218=""),"",IF(INDEX($C$2:$C$1500,$Y1218)=INDEX($C$2:$C$1500,$Z1218),0,1))</f>
        <v>1</v>
      </c>
      <c r="AE1218" t="str">
        <f t="shared" ref="AE1218:AE1281" si="554">IF($AC1218&lt;&gt;1,"",IF(AND(INDEX($AG$2:$AG$1500,$Y1218)=1,INDEX($AG$2:$AG$1500,$Z1218)=1),1,""))</f>
        <v/>
      </c>
      <c r="AG1218" t="str">
        <f t="shared" ref="AG1218:AG1281" si="555">IF($A1218="","",COUNTIFS($W$2:$W$2500,$A1218,$AB$2:$AB$2500,"Yes")+COUNTIFS($X$2:$X$2500,$A1218,$AA$2:$AA$2500,"Yes"))</f>
        <v/>
      </c>
      <c r="AH1218" t="str">
        <f t="shared" ref="AH1218:AH1281" si="556">IF(OR($P1218&lt;&gt;"Yes",N($AG1218)=0),"",IF(AND($AG1218=1,COUNTIFS($W$2:$W$2500,$A1218,$AE$2:$AE$2500,1)+COUNTIFS($X$2:$X$2500,$A1218,$AE$2:$AE$2500,1)&gt;0),"","Yes"))</f>
        <v/>
      </c>
      <c r="AI1218" t="str">
        <f t="shared" ref="AI1218:AI1281" si="557">IF($AH1218="Yes",$AG1218,"")</f>
        <v/>
      </c>
      <c r="AJ1218" t="str">
        <f t="shared" ref="AJ1218:AJ1281" si="558">IF($AI1218="","",$AI1218+ROW()/1000000)</f>
        <v/>
      </c>
      <c r="AK1218" t="str">
        <f t="shared" ref="AK1218:AK1281" si="559">IF(OR($A1218="",$P1218="Yes",N($AG1218)=0),"",$AG1218+ROW()/1000000)</f>
        <v/>
      </c>
      <c r="AL1218" t="str">
        <f>IF($A1218="","",INDEX(games!$J:$J,ROW())&amp;"")</f>
        <v/>
      </c>
    </row>
    <row r="1219" spans="1:38" x14ac:dyDescent="0.25">
      <c r="A1219" t="str">
        <f>IF(TRIM(INDEX(games!$A:$A,ROW()))="","",TRIM(INDEX(games!$A:$A,ROW())))</f>
        <v/>
      </c>
      <c r="B1219" t="str">
        <f>IF(OR($A1219="",INDEX(games!$B:$B,ROW())=""),"",INDEX(games!$B:$B,ROW()))</f>
        <v/>
      </c>
      <c r="C1219" t="str">
        <f>IF(OR($A1219="",INDEX(games!$C:$C,ROW())=""),"",INDEX(games!$C:$C,ROW()))</f>
        <v/>
      </c>
      <c r="D1219" t="str">
        <f t="shared" si="532"/>
        <v/>
      </c>
      <c r="E1219" t="str">
        <f t="shared" si="533"/>
        <v/>
      </c>
      <c r="F1219" t="str">
        <f t="shared" si="534"/>
        <v/>
      </c>
      <c r="G1219" t="e">
        <f t="shared" si="535"/>
        <v>#N/A</v>
      </c>
      <c r="H1219" t="e">
        <f t="shared" si="536"/>
        <v>#N/A</v>
      </c>
      <c r="I1219" t="e">
        <f t="shared" si="537"/>
        <v>#N/A</v>
      </c>
      <c r="J1219" t="e">
        <f t="shared" si="538"/>
        <v>#N/A</v>
      </c>
      <c r="K1219" t="e">
        <f t="shared" si="539"/>
        <v>#N/A</v>
      </c>
      <c r="L1219" t="e">
        <f t="shared" si="540"/>
        <v>#N/A</v>
      </c>
      <c r="M1219" t="e">
        <f t="shared" si="541"/>
        <v>#N/A</v>
      </c>
      <c r="N1219" t="e">
        <f t="shared" si="542"/>
        <v>#N/A</v>
      </c>
      <c r="O1219" t="str">
        <f t="shared" si="543"/>
        <v/>
      </c>
      <c r="P1219" t="str">
        <f>IF(OR($A1219="",INDEX(games!$H:$H,ROW())=""),"",INDEX(games!$H:$H,ROW()))</f>
        <v/>
      </c>
      <c r="Q1219" t="str">
        <f t="shared" si="544"/>
        <v/>
      </c>
      <c r="T1219">
        <f t="shared" si="545"/>
        <v>2022</v>
      </c>
      <c r="U1219">
        <f t="shared" si="546"/>
        <v>2023</v>
      </c>
      <c r="V1219">
        <f t="shared" si="547"/>
        <v>1</v>
      </c>
      <c r="W1219" t="str">
        <f>IF(TRIM(INDEX(connections!$A:$A,ROW()))="","",TRIM(INDEX(connections!$A:$A,ROW())))</f>
        <v>Soulash</v>
      </c>
      <c r="X1219" t="str">
        <f>IF($W1219="","",TRIM(INDEX(connections!$B:$B,ROW())))</f>
        <v>Soulash 2</v>
      </c>
      <c r="Y1219">
        <f t="shared" si="548"/>
        <v>748</v>
      </c>
      <c r="Z1219">
        <f t="shared" si="549"/>
        <v>749</v>
      </c>
      <c r="AA1219" t="str">
        <f t="shared" si="550"/>
        <v/>
      </c>
      <c r="AB1219" t="str">
        <f t="shared" si="551"/>
        <v/>
      </c>
      <c r="AC1219" t="str">
        <f t="shared" si="552"/>
        <v/>
      </c>
      <c r="AD1219">
        <f t="shared" si="553"/>
        <v>0</v>
      </c>
      <c r="AE1219" t="str">
        <f t="shared" si="554"/>
        <v/>
      </c>
      <c r="AG1219" t="str">
        <f t="shared" si="555"/>
        <v/>
      </c>
      <c r="AH1219" t="str">
        <f t="shared" si="556"/>
        <v/>
      </c>
      <c r="AI1219" t="str">
        <f t="shared" si="557"/>
        <v/>
      </c>
      <c r="AJ1219" t="str">
        <f t="shared" si="558"/>
        <v/>
      </c>
      <c r="AK1219" t="str">
        <f t="shared" si="559"/>
        <v/>
      </c>
      <c r="AL1219" t="str">
        <f>IF($A1219="","",INDEX(games!$J:$J,ROW())&amp;"")</f>
        <v/>
      </c>
    </row>
    <row r="1220" spans="1:38" x14ac:dyDescent="0.25">
      <c r="A1220" t="str">
        <f>IF(TRIM(INDEX(games!$A:$A,ROW()))="","",TRIM(INDEX(games!$A:$A,ROW())))</f>
        <v/>
      </c>
      <c r="B1220" t="str">
        <f>IF(OR($A1220="",INDEX(games!$B:$B,ROW())=""),"",INDEX(games!$B:$B,ROW()))</f>
        <v/>
      </c>
      <c r="C1220" t="str">
        <f>IF(OR($A1220="",INDEX(games!$C:$C,ROW())=""),"",INDEX(games!$C:$C,ROW()))</f>
        <v/>
      </c>
      <c r="D1220" t="str">
        <f t="shared" si="532"/>
        <v/>
      </c>
      <c r="E1220" t="str">
        <f t="shared" si="533"/>
        <v/>
      </c>
      <c r="F1220" t="str">
        <f t="shared" si="534"/>
        <v/>
      </c>
      <c r="G1220" t="e">
        <f t="shared" si="535"/>
        <v>#N/A</v>
      </c>
      <c r="H1220" t="e">
        <f t="shared" si="536"/>
        <v>#N/A</v>
      </c>
      <c r="I1220" t="e">
        <f t="shared" si="537"/>
        <v>#N/A</v>
      </c>
      <c r="J1220" t="e">
        <f t="shared" si="538"/>
        <v>#N/A</v>
      </c>
      <c r="K1220" t="e">
        <f t="shared" si="539"/>
        <v>#N/A</v>
      </c>
      <c r="L1220" t="e">
        <f t="shared" si="540"/>
        <v>#N/A</v>
      </c>
      <c r="M1220" t="e">
        <f t="shared" si="541"/>
        <v>#N/A</v>
      </c>
      <c r="N1220" t="e">
        <f t="shared" si="542"/>
        <v>#N/A</v>
      </c>
      <c r="O1220" t="str">
        <f t="shared" si="543"/>
        <v/>
      </c>
      <c r="P1220" t="str">
        <f>IF(OR($A1220="",INDEX(games!$H:$H,ROW())=""),"",INDEX(games!$H:$H,ROW()))</f>
        <v/>
      </c>
      <c r="Q1220" t="str">
        <f t="shared" si="544"/>
        <v/>
      </c>
      <c r="T1220">
        <f t="shared" si="545"/>
        <v>2019</v>
      </c>
      <c r="U1220">
        <f t="shared" si="546"/>
        <v>2022</v>
      </c>
      <c r="V1220">
        <f t="shared" si="547"/>
        <v>3</v>
      </c>
      <c r="W1220" t="str">
        <f>IF(TRIM(INDEX(connections!$A:$A,ROW()))="","",TRIM(INDEX(connections!$A:$A,ROW())))</f>
        <v>Hades</v>
      </c>
      <c r="X1220" t="str">
        <f>IF($W1220="","",TRIM(INDEX(connections!$B:$B,ROW())))</f>
        <v>Soulstone Survivors</v>
      </c>
      <c r="Y1220">
        <f t="shared" si="548"/>
        <v>359</v>
      </c>
      <c r="Z1220">
        <f t="shared" si="549"/>
        <v>750</v>
      </c>
      <c r="AA1220" t="str">
        <f t="shared" si="550"/>
        <v>Yes</v>
      </c>
      <c r="AB1220" t="str">
        <f t="shared" si="551"/>
        <v>Yes</v>
      </c>
      <c r="AC1220">
        <f t="shared" si="552"/>
        <v>1</v>
      </c>
      <c r="AD1220">
        <f t="shared" si="553"/>
        <v>0</v>
      </c>
      <c r="AE1220" t="str">
        <f t="shared" si="554"/>
        <v/>
      </c>
      <c r="AG1220" t="str">
        <f t="shared" si="555"/>
        <v/>
      </c>
      <c r="AH1220" t="str">
        <f t="shared" si="556"/>
        <v/>
      </c>
      <c r="AI1220" t="str">
        <f t="shared" si="557"/>
        <v/>
      </c>
      <c r="AJ1220" t="str">
        <f t="shared" si="558"/>
        <v/>
      </c>
      <c r="AK1220" t="str">
        <f t="shared" si="559"/>
        <v/>
      </c>
      <c r="AL1220" t="str">
        <f>IF($A1220="","",INDEX(games!$J:$J,ROW())&amp;"")</f>
        <v/>
      </c>
    </row>
    <row r="1221" spans="1:38" x14ac:dyDescent="0.25">
      <c r="A1221" t="str">
        <f>IF(TRIM(INDEX(games!$A:$A,ROW()))="","",TRIM(INDEX(games!$A:$A,ROW())))</f>
        <v/>
      </c>
      <c r="B1221" t="str">
        <f>IF(OR($A1221="",INDEX(games!$B:$B,ROW())=""),"",INDEX(games!$B:$B,ROW()))</f>
        <v/>
      </c>
      <c r="C1221" t="str">
        <f>IF(OR($A1221="",INDEX(games!$C:$C,ROW())=""),"",INDEX(games!$C:$C,ROW()))</f>
        <v/>
      </c>
      <c r="D1221" t="str">
        <f t="shared" si="532"/>
        <v/>
      </c>
      <c r="E1221" t="str">
        <f t="shared" si="533"/>
        <v/>
      </c>
      <c r="F1221" t="str">
        <f t="shared" si="534"/>
        <v/>
      </c>
      <c r="G1221" t="e">
        <f t="shared" si="535"/>
        <v>#N/A</v>
      </c>
      <c r="H1221" t="e">
        <f t="shared" si="536"/>
        <v>#N/A</v>
      </c>
      <c r="I1221" t="e">
        <f t="shared" si="537"/>
        <v>#N/A</v>
      </c>
      <c r="J1221" t="e">
        <f t="shared" si="538"/>
        <v>#N/A</v>
      </c>
      <c r="K1221" t="e">
        <f t="shared" si="539"/>
        <v>#N/A</v>
      </c>
      <c r="L1221" t="e">
        <f t="shared" si="540"/>
        <v>#N/A</v>
      </c>
      <c r="M1221" t="e">
        <f t="shared" si="541"/>
        <v>#N/A</v>
      </c>
      <c r="N1221" t="e">
        <f t="shared" si="542"/>
        <v>#N/A</v>
      </c>
      <c r="O1221" t="str">
        <f t="shared" si="543"/>
        <v/>
      </c>
      <c r="P1221" t="str">
        <f>IF(OR($A1221="",INDEX(games!$H:$H,ROW())=""),"",INDEX(games!$H:$H,ROW()))</f>
        <v/>
      </c>
      <c r="Q1221" t="str">
        <f t="shared" si="544"/>
        <v/>
      </c>
      <c r="T1221">
        <f t="shared" si="545"/>
        <v>2020</v>
      </c>
      <c r="U1221">
        <f t="shared" si="546"/>
        <v>2022</v>
      </c>
      <c r="V1221">
        <f t="shared" si="547"/>
        <v>2</v>
      </c>
      <c r="W1221" t="str">
        <f>IF(TRIM(INDEX(connections!$A:$A,ROW()))="","",TRIM(INDEX(connections!$A:$A,ROW())))</f>
        <v>Risk of Rain 2</v>
      </c>
      <c r="X1221" t="str">
        <f>IF($W1221="","",TRIM(INDEX(connections!$B:$B,ROW())))</f>
        <v>Soulstone Survivors</v>
      </c>
      <c r="Y1221">
        <f t="shared" si="548"/>
        <v>654</v>
      </c>
      <c r="Z1221">
        <f t="shared" si="549"/>
        <v>750</v>
      </c>
      <c r="AA1221" t="str">
        <f t="shared" si="550"/>
        <v>Yes</v>
      </c>
      <c r="AB1221" t="str">
        <f t="shared" si="551"/>
        <v>Yes</v>
      </c>
      <c r="AC1221">
        <f t="shared" si="552"/>
        <v>1</v>
      </c>
      <c r="AD1221">
        <f t="shared" si="553"/>
        <v>0</v>
      </c>
      <c r="AE1221" t="str">
        <f t="shared" si="554"/>
        <v/>
      </c>
      <c r="AG1221" t="str">
        <f t="shared" si="555"/>
        <v/>
      </c>
      <c r="AH1221" t="str">
        <f t="shared" si="556"/>
        <v/>
      </c>
      <c r="AI1221" t="str">
        <f t="shared" si="557"/>
        <v/>
      </c>
      <c r="AJ1221" t="str">
        <f t="shared" si="558"/>
        <v/>
      </c>
      <c r="AK1221" t="str">
        <f t="shared" si="559"/>
        <v/>
      </c>
      <c r="AL1221" t="str">
        <f>IF($A1221="","",INDEX(games!$J:$J,ROW())&amp;"")</f>
        <v/>
      </c>
    </row>
    <row r="1222" spans="1:38" x14ac:dyDescent="0.25">
      <c r="A1222" t="str">
        <f>IF(TRIM(INDEX(games!$A:$A,ROW()))="","",TRIM(INDEX(games!$A:$A,ROW())))</f>
        <v/>
      </c>
      <c r="B1222" t="str">
        <f>IF(OR($A1222="",INDEX(games!$B:$B,ROW())=""),"",INDEX(games!$B:$B,ROW()))</f>
        <v/>
      </c>
      <c r="C1222" t="str">
        <f>IF(OR($A1222="",INDEX(games!$C:$C,ROW())=""),"",INDEX(games!$C:$C,ROW()))</f>
        <v/>
      </c>
      <c r="D1222" t="str">
        <f t="shared" si="532"/>
        <v/>
      </c>
      <c r="E1222" t="str">
        <f t="shared" si="533"/>
        <v/>
      </c>
      <c r="F1222" t="str">
        <f t="shared" si="534"/>
        <v/>
      </c>
      <c r="G1222" t="e">
        <f t="shared" si="535"/>
        <v>#N/A</v>
      </c>
      <c r="H1222" t="e">
        <f t="shared" si="536"/>
        <v>#N/A</v>
      </c>
      <c r="I1222" t="e">
        <f t="shared" si="537"/>
        <v>#N/A</v>
      </c>
      <c r="J1222" t="e">
        <f t="shared" si="538"/>
        <v>#N/A</v>
      </c>
      <c r="K1222" t="e">
        <f t="shared" si="539"/>
        <v>#N/A</v>
      </c>
      <c r="L1222" t="e">
        <f t="shared" si="540"/>
        <v>#N/A</v>
      </c>
      <c r="M1222" t="e">
        <f t="shared" si="541"/>
        <v>#N/A</v>
      </c>
      <c r="N1222" t="e">
        <f t="shared" si="542"/>
        <v>#N/A</v>
      </c>
      <c r="O1222" t="str">
        <f t="shared" si="543"/>
        <v/>
      </c>
      <c r="P1222" t="str">
        <f>IF(OR($A1222="",INDEX(games!$H:$H,ROW())=""),"",INDEX(games!$H:$H,ROW()))</f>
        <v/>
      </c>
      <c r="Q1222" t="str">
        <f t="shared" si="544"/>
        <v/>
      </c>
      <c r="T1222">
        <f t="shared" si="545"/>
        <v>2021</v>
      </c>
      <c r="U1222">
        <f t="shared" si="546"/>
        <v>2022</v>
      </c>
      <c r="V1222">
        <f t="shared" si="547"/>
        <v>1</v>
      </c>
      <c r="W1222" t="str">
        <f>IF(TRIM(INDEX(connections!$A:$A,ROW()))="","",TRIM(INDEX(connections!$A:$A,ROW())))</f>
        <v>Vampire Survivors</v>
      </c>
      <c r="X1222" t="str">
        <f>IF($W1222="","",TRIM(INDEX(connections!$B:$B,ROW())))</f>
        <v>Soulstone Survivors</v>
      </c>
      <c r="Y1222">
        <f t="shared" si="548"/>
        <v>898</v>
      </c>
      <c r="Z1222">
        <f t="shared" si="549"/>
        <v>750</v>
      </c>
      <c r="AA1222" t="str">
        <f t="shared" si="550"/>
        <v>Yes</v>
      </c>
      <c r="AB1222" t="str">
        <f t="shared" si="551"/>
        <v>Yes</v>
      </c>
      <c r="AC1222">
        <f t="shared" si="552"/>
        <v>1</v>
      </c>
      <c r="AD1222">
        <f t="shared" si="553"/>
        <v>0</v>
      </c>
      <c r="AE1222" t="str">
        <f t="shared" si="554"/>
        <v/>
      </c>
      <c r="AG1222" t="str">
        <f t="shared" si="555"/>
        <v/>
      </c>
      <c r="AH1222" t="str">
        <f t="shared" si="556"/>
        <v/>
      </c>
      <c r="AI1222" t="str">
        <f t="shared" si="557"/>
        <v/>
      </c>
      <c r="AJ1222" t="str">
        <f t="shared" si="558"/>
        <v/>
      </c>
      <c r="AK1222" t="str">
        <f t="shared" si="559"/>
        <v/>
      </c>
      <c r="AL1222" t="str">
        <f>IF($A1222="","",INDEX(games!$J:$J,ROW())&amp;"")</f>
        <v/>
      </c>
    </row>
    <row r="1223" spans="1:38" x14ac:dyDescent="0.25">
      <c r="A1223" t="str">
        <f>IF(TRIM(INDEX(games!$A:$A,ROW()))="","",TRIM(INDEX(games!$A:$A,ROW())))</f>
        <v/>
      </c>
      <c r="B1223" t="str">
        <f>IF(OR($A1223="",INDEX(games!$B:$B,ROW())=""),"",INDEX(games!$B:$B,ROW()))</f>
        <v/>
      </c>
      <c r="C1223" t="str">
        <f>IF(OR($A1223="",INDEX(games!$C:$C,ROW())=""),"",INDEX(games!$C:$C,ROW()))</f>
        <v/>
      </c>
      <c r="D1223" t="str">
        <f t="shared" si="532"/>
        <v/>
      </c>
      <c r="E1223" t="str">
        <f t="shared" si="533"/>
        <v/>
      </c>
      <c r="F1223" t="str">
        <f t="shared" si="534"/>
        <v/>
      </c>
      <c r="G1223" t="e">
        <f t="shared" si="535"/>
        <v>#N/A</v>
      </c>
      <c r="H1223" t="e">
        <f t="shared" si="536"/>
        <v>#N/A</v>
      </c>
      <c r="I1223" t="e">
        <f t="shared" si="537"/>
        <v>#N/A</v>
      </c>
      <c r="J1223" t="e">
        <f t="shared" si="538"/>
        <v>#N/A</v>
      </c>
      <c r="K1223" t="e">
        <f t="shared" si="539"/>
        <v>#N/A</v>
      </c>
      <c r="L1223" t="e">
        <f t="shared" si="540"/>
        <v>#N/A</v>
      </c>
      <c r="M1223" t="e">
        <f t="shared" si="541"/>
        <v>#N/A</v>
      </c>
      <c r="N1223" t="e">
        <f t="shared" si="542"/>
        <v>#N/A</v>
      </c>
      <c r="O1223" t="str">
        <f t="shared" si="543"/>
        <v/>
      </c>
      <c r="P1223" t="str">
        <f>IF(OR($A1223="",INDEX(games!$H:$H,ROW())=""),"",INDEX(games!$H:$H,ROW()))</f>
        <v/>
      </c>
      <c r="Q1223" t="str">
        <f t="shared" si="544"/>
        <v/>
      </c>
      <c r="T1223">
        <f t="shared" si="545"/>
        <v>2018</v>
      </c>
      <c r="U1223">
        <f t="shared" si="546"/>
        <v>2021</v>
      </c>
      <c r="V1223">
        <f t="shared" si="547"/>
        <v>3</v>
      </c>
      <c r="W1223" t="str">
        <f>IF(TRIM(INDEX(connections!$A:$A,ROW()))="","",TRIM(INDEX(connections!$A:$A,ROW())))</f>
        <v>Dead Cells</v>
      </c>
      <c r="X1223" t="str">
        <f>IF($W1223="","",TRIM(INDEX(connections!$B:$B,ROW())))</f>
        <v>Source of Madness</v>
      </c>
      <c r="Y1223">
        <f t="shared" si="548"/>
        <v>187</v>
      </c>
      <c r="Z1223">
        <f t="shared" si="549"/>
        <v>751</v>
      </c>
      <c r="AA1223" t="str">
        <f t="shared" si="550"/>
        <v>Yes</v>
      </c>
      <c r="AB1223" t="str">
        <f t="shared" si="551"/>
        <v>Yes</v>
      </c>
      <c r="AC1223">
        <f t="shared" si="552"/>
        <v>1</v>
      </c>
      <c r="AD1223">
        <f t="shared" si="553"/>
        <v>0</v>
      </c>
      <c r="AE1223" t="str">
        <f t="shared" si="554"/>
        <v/>
      </c>
      <c r="AG1223" t="str">
        <f t="shared" si="555"/>
        <v/>
      </c>
      <c r="AH1223" t="str">
        <f t="shared" si="556"/>
        <v/>
      </c>
      <c r="AI1223" t="str">
        <f t="shared" si="557"/>
        <v/>
      </c>
      <c r="AJ1223" t="str">
        <f t="shared" si="558"/>
        <v/>
      </c>
      <c r="AK1223" t="str">
        <f t="shared" si="559"/>
        <v/>
      </c>
      <c r="AL1223" t="str">
        <f>IF($A1223="","",INDEX(games!$J:$J,ROW())&amp;"")</f>
        <v/>
      </c>
    </row>
    <row r="1224" spans="1:38" x14ac:dyDescent="0.25">
      <c r="A1224" t="str">
        <f>IF(TRIM(INDEX(games!$A:$A,ROW()))="","",TRIM(INDEX(games!$A:$A,ROW())))</f>
        <v/>
      </c>
      <c r="B1224" t="str">
        <f>IF(OR($A1224="",INDEX(games!$B:$B,ROW())=""),"",INDEX(games!$B:$B,ROW()))</f>
        <v/>
      </c>
      <c r="C1224" t="str">
        <f>IF(OR($A1224="",INDEX(games!$C:$C,ROW())=""),"",INDEX(games!$C:$C,ROW()))</f>
        <v/>
      </c>
      <c r="D1224" t="str">
        <f t="shared" si="532"/>
        <v/>
      </c>
      <c r="E1224" t="str">
        <f t="shared" si="533"/>
        <v/>
      </c>
      <c r="F1224" t="str">
        <f t="shared" si="534"/>
        <v/>
      </c>
      <c r="G1224" t="e">
        <f t="shared" si="535"/>
        <v>#N/A</v>
      </c>
      <c r="H1224" t="e">
        <f t="shared" si="536"/>
        <v>#N/A</v>
      </c>
      <c r="I1224" t="e">
        <f t="shared" si="537"/>
        <v>#N/A</v>
      </c>
      <c r="J1224" t="e">
        <f t="shared" si="538"/>
        <v>#N/A</v>
      </c>
      <c r="K1224" t="e">
        <f t="shared" si="539"/>
        <v>#N/A</v>
      </c>
      <c r="L1224" t="e">
        <f t="shared" si="540"/>
        <v>#N/A</v>
      </c>
      <c r="M1224" t="e">
        <f t="shared" si="541"/>
        <v>#N/A</v>
      </c>
      <c r="N1224" t="e">
        <f t="shared" si="542"/>
        <v>#N/A</v>
      </c>
      <c r="O1224" t="str">
        <f t="shared" si="543"/>
        <v/>
      </c>
      <c r="P1224" t="str">
        <f>IF(OR($A1224="",INDEX(games!$H:$H,ROW())=""),"",INDEX(games!$H:$H,ROW()))</f>
        <v/>
      </c>
      <c r="Q1224" t="str">
        <f t="shared" si="544"/>
        <v/>
      </c>
      <c r="T1224">
        <f t="shared" si="545"/>
        <v>2018</v>
      </c>
      <c r="U1224">
        <f t="shared" si="546"/>
        <v>2019</v>
      </c>
      <c r="V1224">
        <f t="shared" si="547"/>
        <v>1</v>
      </c>
      <c r="W1224" t="str">
        <f>IF(TRIM(INDEX(connections!$A:$A,ROW()))="","",TRIM(INDEX(connections!$A:$A,ROW())))</f>
        <v>Dead Cells</v>
      </c>
      <c r="X1224" t="str">
        <f>IF($W1224="","",TRIM(INDEX(connections!$B:$B,ROW())))</f>
        <v>Space Gladiators</v>
      </c>
      <c r="Y1224">
        <f t="shared" si="548"/>
        <v>187</v>
      </c>
      <c r="Z1224">
        <f t="shared" si="549"/>
        <v>753</v>
      </c>
      <c r="AA1224" t="str">
        <f t="shared" si="550"/>
        <v>Yes</v>
      </c>
      <c r="AB1224" t="str">
        <f t="shared" si="551"/>
        <v/>
      </c>
      <c r="AC1224" t="str">
        <f t="shared" si="552"/>
        <v/>
      </c>
      <c r="AD1224">
        <f t="shared" si="553"/>
        <v>0</v>
      </c>
      <c r="AE1224" t="str">
        <f t="shared" si="554"/>
        <v/>
      </c>
      <c r="AG1224" t="str">
        <f t="shared" si="555"/>
        <v/>
      </c>
      <c r="AH1224" t="str">
        <f t="shared" si="556"/>
        <v/>
      </c>
      <c r="AI1224" t="str">
        <f t="shared" si="557"/>
        <v/>
      </c>
      <c r="AJ1224" t="str">
        <f t="shared" si="558"/>
        <v/>
      </c>
      <c r="AK1224" t="str">
        <f t="shared" si="559"/>
        <v/>
      </c>
      <c r="AL1224" t="str">
        <f>IF($A1224="","",INDEX(games!$J:$J,ROW())&amp;"")</f>
        <v/>
      </c>
    </row>
    <row r="1225" spans="1:38" x14ac:dyDescent="0.25">
      <c r="A1225" t="str">
        <f>IF(TRIM(INDEX(games!$A:$A,ROW()))="","",TRIM(INDEX(games!$A:$A,ROW())))</f>
        <v/>
      </c>
      <c r="B1225" t="str">
        <f>IF(OR($A1225="",INDEX(games!$B:$B,ROW())=""),"",INDEX(games!$B:$B,ROW()))</f>
        <v/>
      </c>
      <c r="C1225" t="str">
        <f>IF(OR($A1225="",INDEX(games!$C:$C,ROW())=""),"",INDEX(games!$C:$C,ROW()))</f>
        <v/>
      </c>
      <c r="D1225" t="str">
        <f t="shared" si="532"/>
        <v/>
      </c>
      <c r="E1225" t="str">
        <f t="shared" si="533"/>
        <v/>
      </c>
      <c r="F1225" t="str">
        <f t="shared" si="534"/>
        <v/>
      </c>
      <c r="G1225" t="e">
        <f t="shared" si="535"/>
        <v>#N/A</v>
      </c>
      <c r="H1225" t="e">
        <f t="shared" si="536"/>
        <v>#N/A</v>
      </c>
      <c r="I1225" t="e">
        <f t="shared" si="537"/>
        <v>#N/A</v>
      </c>
      <c r="J1225" t="e">
        <f t="shared" si="538"/>
        <v>#N/A</v>
      </c>
      <c r="K1225" t="e">
        <f t="shared" si="539"/>
        <v>#N/A</v>
      </c>
      <c r="L1225" t="e">
        <f t="shared" si="540"/>
        <v>#N/A</v>
      </c>
      <c r="M1225" t="e">
        <f t="shared" si="541"/>
        <v>#N/A</v>
      </c>
      <c r="N1225" t="e">
        <f t="shared" si="542"/>
        <v>#N/A</v>
      </c>
      <c r="O1225" t="str">
        <f t="shared" si="543"/>
        <v/>
      </c>
      <c r="P1225" t="str">
        <f>IF(OR($A1225="",INDEX(games!$H:$H,ROW())=""),"",INDEX(games!$H:$H,ROW()))</f>
        <v/>
      </c>
      <c r="Q1225" t="str">
        <f t="shared" si="544"/>
        <v/>
      </c>
      <c r="T1225">
        <f t="shared" si="545"/>
        <v>2013</v>
      </c>
      <c r="U1225">
        <f t="shared" si="546"/>
        <v>2019</v>
      </c>
      <c r="V1225">
        <f t="shared" si="547"/>
        <v>6</v>
      </c>
      <c r="W1225" t="str">
        <f>IF(TRIM(INDEX(connections!$A:$A,ROW()))="","",TRIM(INDEX(connections!$A:$A,ROW())))</f>
        <v>Rogue Legacy</v>
      </c>
      <c r="X1225" t="str">
        <f>IF($W1225="","",TRIM(INDEX(connections!$B:$B,ROW())))</f>
        <v>Space Gladiators</v>
      </c>
      <c r="Y1225">
        <f t="shared" si="548"/>
        <v>667</v>
      </c>
      <c r="Z1225">
        <f t="shared" si="549"/>
        <v>753</v>
      </c>
      <c r="AA1225" t="str">
        <f t="shared" si="550"/>
        <v>Yes</v>
      </c>
      <c r="AB1225" t="str">
        <f t="shared" si="551"/>
        <v/>
      </c>
      <c r="AC1225" t="str">
        <f t="shared" si="552"/>
        <v/>
      </c>
      <c r="AD1225">
        <f t="shared" si="553"/>
        <v>0</v>
      </c>
      <c r="AE1225" t="str">
        <f t="shared" si="554"/>
        <v/>
      </c>
      <c r="AG1225" t="str">
        <f t="shared" si="555"/>
        <v/>
      </c>
      <c r="AH1225" t="str">
        <f t="shared" si="556"/>
        <v/>
      </c>
      <c r="AI1225" t="str">
        <f t="shared" si="557"/>
        <v/>
      </c>
      <c r="AJ1225" t="str">
        <f t="shared" si="558"/>
        <v/>
      </c>
      <c r="AK1225" t="str">
        <f t="shared" si="559"/>
        <v/>
      </c>
      <c r="AL1225" t="str">
        <f>IF($A1225="","",INDEX(games!$J:$J,ROW())&amp;"")</f>
        <v/>
      </c>
    </row>
    <row r="1226" spans="1:38" x14ac:dyDescent="0.25">
      <c r="A1226" t="str">
        <f>IF(TRIM(INDEX(games!$A:$A,ROW()))="","",TRIM(INDEX(games!$A:$A,ROW())))</f>
        <v/>
      </c>
      <c r="B1226" t="str">
        <f>IF(OR($A1226="",INDEX(games!$B:$B,ROW())=""),"",INDEX(games!$B:$B,ROW()))</f>
        <v/>
      </c>
      <c r="C1226" t="str">
        <f>IF(OR($A1226="",INDEX(games!$C:$C,ROW())=""),"",INDEX(games!$C:$C,ROW()))</f>
        <v/>
      </c>
      <c r="D1226" t="str">
        <f t="shared" si="532"/>
        <v/>
      </c>
      <c r="E1226" t="str">
        <f t="shared" si="533"/>
        <v/>
      </c>
      <c r="F1226" t="str">
        <f t="shared" si="534"/>
        <v/>
      </c>
      <c r="G1226" t="e">
        <f t="shared" si="535"/>
        <v>#N/A</v>
      </c>
      <c r="H1226" t="e">
        <f t="shared" si="536"/>
        <v>#N/A</v>
      </c>
      <c r="I1226" t="e">
        <f t="shared" si="537"/>
        <v>#N/A</v>
      </c>
      <c r="J1226" t="e">
        <f t="shared" si="538"/>
        <v>#N/A</v>
      </c>
      <c r="K1226" t="e">
        <f t="shared" si="539"/>
        <v>#N/A</v>
      </c>
      <c r="L1226" t="e">
        <f t="shared" si="540"/>
        <v>#N/A</v>
      </c>
      <c r="M1226" t="e">
        <f t="shared" si="541"/>
        <v>#N/A</v>
      </c>
      <c r="N1226" t="e">
        <f t="shared" si="542"/>
        <v>#N/A</v>
      </c>
      <c r="O1226" t="str">
        <f t="shared" si="543"/>
        <v/>
      </c>
      <c r="P1226" t="str">
        <f>IF(OR($A1226="",INDEX(games!$H:$H,ROW())=""),"",INDEX(games!$H:$H,ROW()))</f>
        <v/>
      </c>
      <c r="Q1226" t="str">
        <f t="shared" si="544"/>
        <v/>
      </c>
      <c r="T1226">
        <f t="shared" si="545"/>
        <v>2011</v>
      </c>
      <c r="U1226">
        <f t="shared" si="546"/>
        <v>2019</v>
      </c>
      <c r="V1226">
        <f t="shared" si="547"/>
        <v>8</v>
      </c>
      <c r="W1226" t="str">
        <f>IF(TRIM(INDEX(connections!$A:$A,ROW()))="","",TRIM(INDEX(connections!$A:$A,ROW())))</f>
        <v>The Binding of Isaac</v>
      </c>
      <c r="X1226" t="str">
        <f>IF($W1226="","",TRIM(INDEX(connections!$B:$B,ROW())))</f>
        <v>Space Gladiators</v>
      </c>
      <c r="Y1226">
        <f t="shared" si="548"/>
        <v>824</v>
      </c>
      <c r="Z1226">
        <f t="shared" si="549"/>
        <v>753</v>
      </c>
      <c r="AA1226" t="str">
        <f t="shared" si="550"/>
        <v>Yes</v>
      </c>
      <c r="AB1226" t="str">
        <f t="shared" si="551"/>
        <v/>
      </c>
      <c r="AC1226" t="str">
        <f t="shared" si="552"/>
        <v/>
      </c>
      <c r="AD1226">
        <f t="shared" si="553"/>
        <v>0</v>
      </c>
      <c r="AE1226" t="str">
        <f t="shared" si="554"/>
        <v/>
      </c>
      <c r="AG1226" t="str">
        <f t="shared" si="555"/>
        <v/>
      </c>
      <c r="AH1226" t="str">
        <f t="shared" si="556"/>
        <v/>
      </c>
      <c r="AI1226" t="str">
        <f t="shared" si="557"/>
        <v/>
      </c>
      <c r="AJ1226" t="str">
        <f t="shared" si="558"/>
        <v/>
      </c>
      <c r="AK1226" t="str">
        <f t="shared" si="559"/>
        <v/>
      </c>
      <c r="AL1226" t="str">
        <f>IF($A1226="","",INDEX(games!$J:$J,ROW())&amp;"")</f>
        <v/>
      </c>
    </row>
    <row r="1227" spans="1:38" x14ac:dyDescent="0.25">
      <c r="A1227" t="str">
        <f>IF(TRIM(INDEX(games!$A:$A,ROW()))="","",TRIM(INDEX(games!$A:$A,ROW())))</f>
        <v/>
      </c>
      <c r="B1227" t="str">
        <f>IF(OR($A1227="",INDEX(games!$B:$B,ROW())=""),"",INDEX(games!$B:$B,ROW()))</f>
        <v/>
      </c>
      <c r="C1227" t="str">
        <f>IF(OR($A1227="",INDEX(games!$C:$C,ROW())=""),"",INDEX(games!$C:$C,ROW()))</f>
        <v/>
      </c>
      <c r="D1227" t="str">
        <f t="shared" si="532"/>
        <v/>
      </c>
      <c r="E1227" t="str">
        <f t="shared" si="533"/>
        <v/>
      </c>
      <c r="F1227" t="str">
        <f t="shared" si="534"/>
        <v/>
      </c>
      <c r="G1227" t="e">
        <f t="shared" si="535"/>
        <v>#N/A</v>
      </c>
      <c r="H1227" t="e">
        <f t="shared" si="536"/>
        <v>#N/A</v>
      </c>
      <c r="I1227" t="e">
        <f t="shared" si="537"/>
        <v>#N/A</v>
      </c>
      <c r="J1227" t="e">
        <f t="shared" si="538"/>
        <v>#N/A</v>
      </c>
      <c r="K1227" t="e">
        <f t="shared" si="539"/>
        <v>#N/A</v>
      </c>
      <c r="L1227" t="e">
        <f t="shared" si="540"/>
        <v>#N/A</v>
      </c>
      <c r="M1227" t="e">
        <f t="shared" si="541"/>
        <v>#N/A</v>
      </c>
      <c r="N1227" t="e">
        <f t="shared" si="542"/>
        <v>#N/A</v>
      </c>
      <c r="O1227" t="str">
        <f t="shared" si="543"/>
        <v/>
      </c>
      <c r="P1227" t="str">
        <f>IF(OR($A1227="",INDEX(games!$H:$H,ROW())=""),"",INDEX(games!$H:$H,ROW()))</f>
        <v/>
      </c>
      <c r="Q1227" t="str">
        <f t="shared" si="544"/>
        <v/>
      </c>
      <c r="T1227">
        <f t="shared" si="545"/>
        <v>2009</v>
      </c>
      <c r="U1227">
        <f t="shared" si="546"/>
        <v>2016</v>
      </c>
      <c r="V1227">
        <f t="shared" si="547"/>
        <v>7</v>
      </c>
      <c r="W1227" t="str">
        <f>IF(TRIM(INDEX(connections!$A:$A,ROW()))="","",TRIM(INDEX(connections!$A:$A,ROW())))</f>
        <v>Brogue</v>
      </c>
      <c r="X1227" t="str">
        <f>IF($W1227="","",TRIM(INDEX(connections!$B:$B,ROW())))</f>
        <v>Space Grunts</v>
      </c>
      <c r="Y1227">
        <f t="shared" si="548"/>
        <v>99</v>
      </c>
      <c r="Z1227">
        <f t="shared" si="549"/>
        <v>754</v>
      </c>
      <c r="AA1227" t="str">
        <f t="shared" si="550"/>
        <v>Yes</v>
      </c>
      <c r="AB1227" t="str">
        <f t="shared" si="551"/>
        <v>Yes</v>
      </c>
      <c r="AC1227">
        <f t="shared" si="552"/>
        <v>1</v>
      </c>
      <c r="AD1227">
        <f t="shared" si="553"/>
        <v>0</v>
      </c>
      <c r="AE1227" t="str">
        <f t="shared" si="554"/>
        <v/>
      </c>
      <c r="AG1227" t="str">
        <f t="shared" si="555"/>
        <v/>
      </c>
      <c r="AH1227" t="str">
        <f t="shared" si="556"/>
        <v/>
      </c>
      <c r="AI1227" t="str">
        <f t="shared" si="557"/>
        <v/>
      </c>
      <c r="AJ1227" t="str">
        <f t="shared" si="558"/>
        <v/>
      </c>
      <c r="AK1227" t="str">
        <f t="shared" si="559"/>
        <v/>
      </c>
      <c r="AL1227" t="str">
        <f>IF($A1227="","",INDEX(games!$J:$J,ROW())&amp;"")</f>
        <v/>
      </c>
    </row>
    <row r="1228" spans="1:38" x14ac:dyDescent="0.25">
      <c r="A1228" t="str">
        <f>IF(TRIM(INDEX(games!$A:$A,ROW()))="","",TRIM(INDEX(games!$A:$A,ROW())))</f>
        <v/>
      </c>
      <c r="B1228" t="str">
        <f>IF(OR($A1228="",INDEX(games!$B:$B,ROW())=""),"",INDEX(games!$B:$B,ROW()))</f>
        <v/>
      </c>
      <c r="C1228" t="str">
        <f>IF(OR($A1228="",INDEX(games!$C:$C,ROW())=""),"",INDEX(games!$C:$C,ROW()))</f>
        <v/>
      </c>
      <c r="D1228" t="str">
        <f t="shared" si="532"/>
        <v/>
      </c>
      <c r="E1228" t="str">
        <f t="shared" si="533"/>
        <v/>
      </c>
      <c r="F1228" t="str">
        <f t="shared" si="534"/>
        <v/>
      </c>
      <c r="G1228" t="e">
        <f t="shared" si="535"/>
        <v>#N/A</v>
      </c>
      <c r="H1228" t="e">
        <f t="shared" si="536"/>
        <v>#N/A</v>
      </c>
      <c r="I1228" t="e">
        <f t="shared" si="537"/>
        <v>#N/A</v>
      </c>
      <c r="J1228" t="e">
        <f t="shared" si="538"/>
        <v>#N/A</v>
      </c>
      <c r="K1228" t="e">
        <f t="shared" si="539"/>
        <v>#N/A</v>
      </c>
      <c r="L1228" t="e">
        <f t="shared" si="540"/>
        <v>#N/A</v>
      </c>
      <c r="M1228" t="e">
        <f t="shared" si="541"/>
        <v>#N/A</v>
      </c>
      <c r="N1228" t="e">
        <f t="shared" si="542"/>
        <v>#N/A</v>
      </c>
      <c r="O1228" t="str">
        <f t="shared" si="543"/>
        <v/>
      </c>
      <c r="P1228" t="str">
        <f>IF(OR($A1228="",INDEX(games!$H:$H,ROW())=""),"",INDEX(games!$H:$H,ROW()))</f>
        <v/>
      </c>
      <c r="Q1228" t="str">
        <f t="shared" si="544"/>
        <v/>
      </c>
      <c r="T1228">
        <f t="shared" si="545"/>
        <v>2002</v>
      </c>
      <c r="U1228">
        <f t="shared" si="546"/>
        <v>2016</v>
      </c>
      <c r="V1228">
        <f t="shared" si="547"/>
        <v>14</v>
      </c>
      <c r="W1228" t="str">
        <f>IF(TRIM(INDEX(connections!$A:$A,ROW()))="","",TRIM(INDEX(connections!$A:$A,ROW())))</f>
        <v>DoomRL</v>
      </c>
      <c r="X1228" t="str">
        <f>IF($W1228="","",TRIM(INDEX(connections!$B:$B,ROW())))</f>
        <v>Space Grunts</v>
      </c>
      <c r="Y1228">
        <f t="shared" si="548"/>
        <v>241</v>
      </c>
      <c r="Z1228">
        <f t="shared" si="549"/>
        <v>754</v>
      </c>
      <c r="AA1228" t="str">
        <f t="shared" si="550"/>
        <v/>
      </c>
      <c r="AB1228" t="str">
        <f t="shared" si="551"/>
        <v>Yes</v>
      </c>
      <c r="AC1228" t="str">
        <f t="shared" si="552"/>
        <v/>
      </c>
      <c r="AD1228">
        <f t="shared" si="553"/>
        <v>0</v>
      </c>
      <c r="AE1228" t="str">
        <f t="shared" si="554"/>
        <v/>
      </c>
      <c r="AG1228" t="str">
        <f t="shared" si="555"/>
        <v/>
      </c>
      <c r="AH1228" t="str">
        <f t="shared" si="556"/>
        <v/>
      </c>
      <c r="AI1228" t="str">
        <f t="shared" si="557"/>
        <v/>
      </c>
      <c r="AJ1228" t="str">
        <f t="shared" si="558"/>
        <v/>
      </c>
      <c r="AK1228" t="str">
        <f t="shared" si="559"/>
        <v/>
      </c>
      <c r="AL1228" t="str">
        <f>IF($A1228="","",INDEX(games!$J:$J,ROW())&amp;"")</f>
        <v/>
      </c>
    </row>
    <row r="1229" spans="1:38" x14ac:dyDescent="0.25">
      <c r="A1229" t="str">
        <f>IF(TRIM(INDEX(games!$A:$A,ROW()))="","",TRIM(INDEX(games!$A:$A,ROW())))</f>
        <v/>
      </c>
      <c r="B1229" t="str">
        <f>IF(OR($A1229="",INDEX(games!$B:$B,ROW())=""),"",INDEX(games!$B:$B,ROW()))</f>
        <v/>
      </c>
      <c r="C1229" t="str">
        <f>IF(OR($A1229="",INDEX(games!$C:$C,ROW())=""),"",INDEX(games!$C:$C,ROW()))</f>
        <v/>
      </c>
      <c r="D1229" t="str">
        <f t="shared" si="532"/>
        <v/>
      </c>
      <c r="E1229" t="str">
        <f t="shared" si="533"/>
        <v/>
      </c>
      <c r="F1229" t="str">
        <f t="shared" si="534"/>
        <v/>
      </c>
      <c r="G1229" t="e">
        <f t="shared" si="535"/>
        <v>#N/A</v>
      </c>
      <c r="H1229" t="e">
        <f t="shared" si="536"/>
        <v>#N/A</v>
      </c>
      <c r="I1229" t="e">
        <f t="shared" si="537"/>
        <v>#N/A</v>
      </c>
      <c r="J1229" t="e">
        <f t="shared" si="538"/>
        <v>#N/A</v>
      </c>
      <c r="K1229" t="e">
        <f t="shared" si="539"/>
        <v>#N/A</v>
      </c>
      <c r="L1229" t="e">
        <f t="shared" si="540"/>
        <v>#N/A</v>
      </c>
      <c r="M1229" t="e">
        <f t="shared" si="541"/>
        <v>#N/A</v>
      </c>
      <c r="N1229" t="e">
        <f t="shared" si="542"/>
        <v>#N/A</v>
      </c>
      <c r="O1229" t="str">
        <f t="shared" si="543"/>
        <v/>
      </c>
      <c r="P1229" t="str">
        <f>IF(OR($A1229="",INDEX(games!$H:$H,ROW())=""),"",INDEX(games!$H:$H,ROW()))</f>
        <v/>
      </c>
      <c r="Q1229" t="str">
        <f t="shared" si="544"/>
        <v/>
      </c>
      <c r="T1229">
        <f t="shared" si="545"/>
        <v>2015</v>
      </c>
      <c r="U1229">
        <f t="shared" si="546"/>
        <v>2024</v>
      </c>
      <c r="V1229">
        <f t="shared" si="547"/>
        <v>9</v>
      </c>
      <c r="W1229" t="str">
        <f>IF(TRIM(INDEX(connections!$A:$A,ROW()))="","",TRIM(INDEX(connections!$A:$A,ROW())))</f>
        <v>Darkest Dungeon</v>
      </c>
      <c r="X1229" t="str">
        <f>IF($W1229="","",TRIM(INDEX(connections!$B:$B,ROW())))</f>
        <v>Space Prison</v>
      </c>
      <c r="Y1229">
        <f t="shared" si="548"/>
        <v>184</v>
      </c>
      <c r="Z1229">
        <f t="shared" si="549"/>
        <v>755</v>
      </c>
      <c r="AA1229" t="str">
        <f t="shared" si="550"/>
        <v>Yes</v>
      </c>
      <c r="AB1229" t="str">
        <f t="shared" si="551"/>
        <v>Yes</v>
      </c>
      <c r="AC1229">
        <f t="shared" si="552"/>
        <v>1</v>
      </c>
      <c r="AD1229">
        <f t="shared" si="553"/>
        <v>0</v>
      </c>
      <c r="AE1229" t="str">
        <f t="shared" si="554"/>
        <v/>
      </c>
      <c r="AG1229" t="str">
        <f t="shared" si="555"/>
        <v/>
      </c>
      <c r="AH1229" t="str">
        <f t="shared" si="556"/>
        <v/>
      </c>
      <c r="AI1229" t="str">
        <f t="shared" si="557"/>
        <v/>
      </c>
      <c r="AJ1229" t="str">
        <f t="shared" si="558"/>
        <v/>
      </c>
      <c r="AK1229" t="str">
        <f t="shared" si="559"/>
        <v/>
      </c>
      <c r="AL1229" t="str">
        <f>IF($A1229="","",INDEX(games!$J:$J,ROW())&amp;"")</f>
        <v/>
      </c>
    </row>
    <row r="1230" spans="1:38" x14ac:dyDescent="0.25">
      <c r="A1230" t="str">
        <f>IF(TRIM(INDEX(games!$A:$A,ROW()))="","",TRIM(INDEX(games!$A:$A,ROW())))</f>
        <v/>
      </c>
      <c r="B1230" t="str">
        <f>IF(OR($A1230="",INDEX(games!$B:$B,ROW())=""),"",INDEX(games!$B:$B,ROW()))</f>
        <v/>
      </c>
      <c r="C1230" t="str">
        <f>IF(OR($A1230="",INDEX(games!$C:$C,ROW())=""),"",INDEX(games!$C:$C,ROW()))</f>
        <v/>
      </c>
      <c r="D1230" t="str">
        <f t="shared" si="532"/>
        <v/>
      </c>
      <c r="E1230" t="str">
        <f t="shared" si="533"/>
        <v/>
      </c>
      <c r="F1230" t="str">
        <f t="shared" si="534"/>
        <v/>
      </c>
      <c r="G1230" t="e">
        <f t="shared" si="535"/>
        <v>#N/A</v>
      </c>
      <c r="H1230" t="e">
        <f t="shared" si="536"/>
        <v>#N/A</v>
      </c>
      <c r="I1230" t="e">
        <f t="shared" si="537"/>
        <v>#N/A</v>
      </c>
      <c r="J1230" t="e">
        <f t="shared" si="538"/>
        <v>#N/A</v>
      </c>
      <c r="K1230" t="e">
        <f t="shared" si="539"/>
        <v>#N/A</v>
      </c>
      <c r="L1230" t="e">
        <f t="shared" si="540"/>
        <v>#N/A</v>
      </c>
      <c r="M1230" t="e">
        <f t="shared" si="541"/>
        <v>#N/A</v>
      </c>
      <c r="N1230" t="e">
        <f t="shared" si="542"/>
        <v>#N/A</v>
      </c>
      <c r="O1230" t="str">
        <f t="shared" si="543"/>
        <v/>
      </c>
      <c r="P1230" t="str">
        <f>IF(OR($A1230="",INDEX(games!$H:$H,ROW())=""),"",INDEX(games!$H:$H,ROW()))</f>
        <v/>
      </c>
      <c r="Q1230" t="str">
        <f t="shared" si="544"/>
        <v/>
      </c>
      <c r="T1230">
        <f t="shared" si="545"/>
        <v>2013</v>
      </c>
      <c r="U1230">
        <f t="shared" si="546"/>
        <v>2024</v>
      </c>
      <c r="V1230">
        <f t="shared" si="547"/>
        <v>11</v>
      </c>
      <c r="W1230" t="str">
        <f>IF(TRIM(INDEX(connections!$A:$A,ROW()))="","",TRIM(INDEX(connections!$A:$A,ROW())))</f>
        <v>Don't Starve</v>
      </c>
      <c r="X1230" t="str">
        <f>IF($W1230="","",TRIM(INDEX(connections!$B:$B,ROW())))</f>
        <v>Space Prison</v>
      </c>
      <c r="Y1230">
        <f t="shared" si="548"/>
        <v>239</v>
      </c>
      <c r="Z1230">
        <f t="shared" si="549"/>
        <v>755</v>
      </c>
      <c r="AA1230" t="str">
        <f t="shared" si="550"/>
        <v>Yes</v>
      </c>
      <c r="AB1230" t="str">
        <f t="shared" si="551"/>
        <v>Yes</v>
      </c>
      <c r="AC1230">
        <f t="shared" si="552"/>
        <v>1</v>
      </c>
      <c r="AD1230">
        <f t="shared" si="553"/>
        <v>1</v>
      </c>
      <c r="AE1230" t="str">
        <f t="shared" si="554"/>
        <v/>
      </c>
      <c r="AG1230" t="str">
        <f t="shared" si="555"/>
        <v/>
      </c>
      <c r="AH1230" t="str">
        <f t="shared" si="556"/>
        <v/>
      </c>
      <c r="AI1230" t="str">
        <f t="shared" si="557"/>
        <v/>
      </c>
      <c r="AJ1230" t="str">
        <f t="shared" si="558"/>
        <v/>
      </c>
      <c r="AK1230" t="str">
        <f t="shared" si="559"/>
        <v/>
      </c>
      <c r="AL1230" t="str">
        <f>IF($A1230="","",INDEX(games!$J:$J,ROW())&amp;"")</f>
        <v/>
      </c>
    </row>
    <row r="1231" spans="1:38" x14ac:dyDescent="0.25">
      <c r="A1231" t="str">
        <f>IF(TRIM(INDEX(games!$A:$A,ROW()))="","",TRIM(INDEX(games!$A:$A,ROW())))</f>
        <v/>
      </c>
      <c r="B1231" t="str">
        <f>IF(OR($A1231="",INDEX(games!$B:$B,ROW())=""),"",INDEX(games!$B:$B,ROW()))</f>
        <v/>
      </c>
      <c r="C1231" t="str">
        <f>IF(OR($A1231="",INDEX(games!$C:$C,ROW())=""),"",INDEX(games!$C:$C,ROW()))</f>
        <v/>
      </c>
      <c r="D1231" t="str">
        <f t="shared" si="532"/>
        <v/>
      </c>
      <c r="E1231" t="str">
        <f t="shared" si="533"/>
        <v/>
      </c>
      <c r="F1231" t="str">
        <f t="shared" si="534"/>
        <v/>
      </c>
      <c r="G1231" t="e">
        <f t="shared" si="535"/>
        <v>#N/A</v>
      </c>
      <c r="H1231" t="e">
        <f t="shared" si="536"/>
        <v>#N/A</v>
      </c>
      <c r="I1231" t="e">
        <f t="shared" si="537"/>
        <v>#N/A</v>
      </c>
      <c r="J1231" t="e">
        <f t="shared" si="538"/>
        <v>#N/A</v>
      </c>
      <c r="K1231" t="e">
        <f t="shared" si="539"/>
        <v>#N/A</v>
      </c>
      <c r="L1231" t="e">
        <f t="shared" si="540"/>
        <v>#N/A</v>
      </c>
      <c r="M1231" t="e">
        <f t="shared" si="541"/>
        <v>#N/A</v>
      </c>
      <c r="N1231" t="e">
        <f t="shared" si="542"/>
        <v>#N/A</v>
      </c>
      <c r="O1231" t="str">
        <f t="shared" si="543"/>
        <v/>
      </c>
      <c r="P1231" t="str">
        <f>IF(OR($A1231="",INDEX(games!$H:$H,ROW())=""),"",INDEX(games!$H:$H,ROW()))</f>
        <v/>
      </c>
      <c r="Q1231" t="str">
        <f t="shared" si="544"/>
        <v/>
      </c>
      <c r="T1231">
        <f t="shared" si="545"/>
        <v>2020</v>
      </c>
      <c r="U1231">
        <f t="shared" si="546"/>
        <v>2024</v>
      </c>
      <c r="V1231">
        <f t="shared" si="547"/>
        <v>4</v>
      </c>
      <c r="W1231" t="str">
        <f>IF(TRIM(INDEX(connections!$A:$A,ROW()))="","",TRIM(INDEX(connections!$A:$A,ROW())))</f>
        <v>Griftlands</v>
      </c>
      <c r="X1231" t="str">
        <f>IF($W1231="","",TRIM(INDEX(connections!$B:$B,ROW())))</f>
        <v>Space Prison</v>
      </c>
      <c r="Y1231">
        <f t="shared" si="548"/>
        <v>347</v>
      </c>
      <c r="Z1231">
        <f t="shared" si="549"/>
        <v>755</v>
      </c>
      <c r="AA1231" t="str">
        <f t="shared" si="550"/>
        <v>Yes</v>
      </c>
      <c r="AB1231" t="str">
        <f t="shared" si="551"/>
        <v>Yes</v>
      </c>
      <c r="AC1231">
        <f t="shared" si="552"/>
        <v>1</v>
      </c>
      <c r="AD1231">
        <f t="shared" si="553"/>
        <v>1</v>
      </c>
      <c r="AE1231" t="str">
        <f t="shared" si="554"/>
        <v/>
      </c>
      <c r="AG1231" t="str">
        <f t="shared" si="555"/>
        <v/>
      </c>
      <c r="AH1231" t="str">
        <f t="shared" si="556"/>
        <v/>
      </c>
      <c r="AI1231" t="str">
        <f t="shared" si="557"/>
        <v/>
      </c>
      <c r="AJ1231" t="str">
        <f t="shared" si="558"/>
        <v/>
      </c>
      <c r="AK1231" t="str">
        <f t="shared" si="559"/>
        <v/>
      </c>
      <c r="AL1231" t="str">
        <f>IF($A1231="","",INDEX(games!$J:$J,ROW())&amp;"")</f>
        <v/>
      </c>
    </row>
    <row r="1232" spans="1:38" x14ac:dyDescent="0.25">
      <c r="A1232" t="str">
        <f>IF(TRIM(INDEX(games!$A:$A,ROW()))="","",TRIM(INDEX(games!$A:$A,ROW())))</f>
        <v/>
      </c>
      <c r="B1232" t="str">
        <f>IF(OR($A1232="",INDEX(games!$B:$B,ROW())=""),"",INDEX(games!$B:$B,ROW()))</f>
        <v/>
      </c>
      <c r="C1232" t="str">
        <f>IF(OR($A1232="",INDEX(games!$C:$C,ROW())=""),"",INDEX(games!$C:$C,ROW()))</f>
        <v/>
      </c>
      <c r="D1232" t="str">
        <f t="shared" si="532"/>
        <v/>
      </c>
      <c r="E1232" t="str">
        <f t="shared" si="533"/>
        <v/>
      </c>
      <c r="F1232" t="str">
        <f t="shared" si="534"/>
        <v/>
      </c>
      <c r="G1232" t="e">
        <f t="shared" si="535"/>
        <v>#N/A</v>
      </c>
      <c r="H1232" t="e">
        <f t="shared" si="536"/>
        <v>#N/A</v>
      </c>
      <c r="I1232" t="e">
        <f t="shared" si="537"/>
        <v>#N/A</v>
      </c>
      <c r="J1232" t="e">
        <f t="shared" si="538"/>
        <v>#N/A</v>
      </c>
      <c r="K1232" t="e">
        <f t="shared" si="539"/>
        <v>#N/A</v>
      </c>
      <c r="L1232" t="e">
        <f t="shared" si="540"/>
        <v>#N/A</v>
      </c>
      <c r="M1232" t="e">
        <f t="shared" si="541"/>
        <v>#N/A</v>
      </c>
      <c r="N1232" t="e">
        <f t="shared" si="542"/>
        <v>#N/A</v>
      </c>
      <c r="O1232" t="str">
        <f t="shared" si="543"/>
        <v/>
      </c>
      <c r="P1232" t="str">
        <f>IF(OR($A1232="",INDEX(games!$H:$H,ROW())=""),"",INDEX(games!$H:$H,ROW()))</f>
        <v/>
      </c>
      <c r="Q1232" t="str">
        <f t="shared" si="544"/>
        <v/>
      </c>
      <c r="T1232">
        <f t="shared" si="545"/>
        <v>2019</v>
      </c>
      <c r="U1232">
        <f t="shared" si="546"/>
        <v>2024</v>
      </c>
      <c r="V1232">
        <f t="shared" si="547"/>
        <v>5</v>
      </c>
      <c r="W1232" t="str">
        <f>IF(TRIM(INDEX(connections!$A:$A,ROW()))="","",TRIM(INDEX(connections!$A:$A,ROW())))</f>
        <v>Hades</v>
      </c>
      <c r="X1232" t="str">
        <f>IF($W1232="","",TRIM(INDEX(connections!$B:$B,ROW())))</f>
        <v>Space Prison</v>
      </c>
      <c r="Y1232">
        <f t="shared" si="548"/>
        <v>359</v>
      </c>
      <c r="Z1232">
        <f t="shared" si="549"/>
        <v>755</v>
      </c>
      <c r="AA1232" t="str">
        <f t="shared" si="550"/>
        <v>Yes</v>
      </c>
      <c r="AB1232" t="str">
        <f t="shared" si="551"/>
        <v>Yes</v>
      </c>
      <c r="AC1232">
        <f t="shared" si="552"/>
        <v>1</v>
      </c>
      <c r="AD1232">
        <f t="shared" si="553"/>
        <v>1</v>
      </c>
      <c r="AE1232" t="str">
        <f t="shared" si="554"/>
        <v/>
      </c>
      <c r="AG1232" t="str">
        <f t="shared" si="555"/>
        <v/>
      </c>
      <c r="AH1232" t="str">
        <f t="shared" si="556"/>
        <v/>
      </c>
      <c r="AI1232" t="str">
        <f t="shared" si="557"/>
        <v/>
      </c>
      <c r="AJ1232" t="str">
        <f t="shared" si="558"/>
        <v/>
      </c>
      <c r="AK1232" t="str">
        <f t="shared" si="559"/>
        <v/>
      </c>
      <c r="AL1232" t="str">
        <f>IF($A1232="","",INDEX(games!$J:$J,ROW())&amp;"")</f>
        <v/>
      </c>
    </row>
    <row r="1233" spans="1:38" x14ac:dyDescent="0.25">
      <c r="A1233" t="str">
        <f>IF(TRIM(INDEX(games!$A:$A,ROW()))="","",TRIM(INDEX(games!$A:$A,ROW())))</f>
        <v/>
      </c>
      <c r="B1233" t="str">
        <f>IF(OR($A1233="",INDEX(games!$B:$B,ROW())=""),"",INDEX(games!$B:$B,ROW()))</f>
        <v/>
      </c>
      <c r="C1233" t="str">
        <f>IF(OR($A1233="",INDEX(games!$C:$C,ROW())=""),"",INDEX(games!$C:$C,ROW()))</f>
        <v/>
      </c>
      <c r="D1233" t="str">
        <f t="shared" si="532"/>
        <v/>
      </c>
      <c r="E1233" t="str">
        <f t="shared" si="533"/>
        <v/>
      </c>
      <c r="F1233" t="str">
        <f t="shared" si="534"/>
        <v/>
      </c>
      <c r="G1233" t="e">
        <f t="shared" si="535"/>
        <v>#N/A</v>
      </c>
      <c r="H1233" t="e">
        <f t="shared" si="536"/>
        <v>#N/A</v>
      </c>
      <c r="I1233" t="e">
        <f t="shared" si="537"/>
        <v>#N/A</v>
      </c>
      <c r="J1233" t="e">
        <f t="shared" si="538"/>
        <v>#N/A</v>
      </c>
      <c r="K1233" t="e">
        <f t="shared" si="539"/>
        <v>#N/A</v>
      </c>
      <c r="L1233" t="e">
        <f t="shared" si="540"/>
        <v>#N/A</v>
      </c>
      <c r="M1233" t="e">
        <f t="shared" si="541"/>
        <v>#N/A</v>
      </c>
      <c r="N1233" t="e">
        <f t="shared" si="542"/>
        <v>#N/A</v>
      </c>
      <c r="O1233" t="str">
        <f t="shared" si="543"/>
        <v/>
      </c>
      <c r="P1233" t="str">
        <f>IF(OR($A1233="",INDEX(games!$H:$H,ROW())=""),"",INDEX(games!$H:$H,ROW()))</f>
        <v/>
      </c>
      <c r="Q1233" t="str">
        <f t="shared" si="544"/>
        <v/>
      </c>
      <c r="T1233">
        <f t="shared" si="545"/>
        <v>2012</v>
      </c>
      <c r="U1233">
        <f t="shared" si="546"/>
        <v>2019</v>
      </c>
      <c r="V1233">
        <f t="shared" si="547"/>
        <v>7</v>
      </c>
      <c r="W1233" t="str">
        <f>IF(TRIM(INDEX(connections!$A:$A,ROW()))="","",TRIM(INDEX(connections!$A:$A,ROW())))</f>
        <v>FTL</v>
      </c>
      <c r="X1233" t="str">
        <f>IF($W1233="","",TRIM(INDEX(connections!$B:$B,ROW())))</f>
        <v>Sparklite</v>
      </c>
      <c r="Y1233">
        <f t="shared" si="548"/>
        <v>311</v>
      </c>
      <c r="Z1233">
        <f t="shared" si="549"/>
        <v>756</v>
      </c>
      <c r="AA1233" t="str">
        <f t="shared" si="550"/>
        <v>Yes</v>
      </c>
      <c r="AB1233" t="str">
        <f t="shared" si="551"/>
        <v>Yes</v>
      </c>
      <c r="AC1233">
        <f t="shared" si="552"/>
        <v>1</v>
      </c>
      <c r="AD1233">
        <f t="shared" si="553"/>
        <v>1</v>
      </c>
      <c r="AE1233" t="str">
        <f t="shared" si="554"/>
        <v/>
      </c>
      <c r="AG1233" t="str">
        <f t="shared" si="555"/>
        <v/>
      </c>
      <c r="AH1233" t="str">
        <f t="shared" si="556"/>
        <v/>
      </c>
      <c r="AI1233" t="str">
        <f t="shared" si="557"/>
        <v/>
      </c>
      <c r="AJ1233" t="str">
        <f t="shared" si="558"/>
        <v/>
      </c>
      <c r="AK1233" t="str">
        <f t="shared" si="559"/>
        <v/>
      </c>
      <c r="AL1233" t="str">
        <f>IF($A1233="","",INDEX(games!$J:$J,ROW())&amp;"")</f>
        <v/>
      </c>
    </row>
    <row r="1234" spans="1:38" x14ac:dyDescent="0.25">
      <c r="A1234" t="str">
        <f>IF(TRIM(INDEX(games!$A:$A,ROW()))="","",TRIM(INDEX(games!$A:$A,ROW())))</f>
        <v/>
      </c>
      <c r="B1234" t="str">
        <f>IF(OR($A1234="",INDEX(games!$B:$B,ROW())=""),"",INDEX(games!$B:$B,ROW()))</f>
        <v/>
      </c>
      <c r="C1234" t="str">
        <f>IF(OR($A1234="",INDEX(games!$C:$C,ROW())=""),"",INDEX(games!$C:$C,ROW()))</f>
        <v/>
      </c>
      <c r="D1234" t="str">
        <f t="shared" si="532"/>
        <v/>
      </c>
      <c r="E1234" t="str">
        <f t="shared" si="533"/>
        <v/>
      </c>
      <c r="F1234" t="str">
        <f t="shared" si="534"/>
        <v/>
      </c>
      <c r="G1234" t="e">
        <f t="shared" si="535"/>
        <v>#N/A</v>
      </c>
      <c r="H1234" t="e">
        <f t="shared" si="536"/>
        <v>#N/A</v>
      </c>
      <c r="I1234" t="e">
        <f t="shared" si="537"/>
        <v>#N/A</v>
      </c>
      <c r="J1234" t="e">
        <f t="shared" si="538"/>
        <v>#N/A</v>
      </c>
      <c r="K1234" t="e">
        <f t="shared" si="539"/>
        <v>#N/A</v>
      </c>
      <c r="L1234" t="e">
        <f t="shared" si="540"/>
        <v>#N/A</v>
      </c>
      <c r="M1234" t="e">
        <f t="shared" si="541"/>
        <v>#N/A</v>
      </c>
      <c r="N1234" t="e">
        <f t="shared" si="542"/>
        <v>#N/A</v>
      </c>
      <c r="O1234" t="str">
        <f t="shared" si="543"/>
        <v/>
      </c>
      <c r="P1234" t="str">
        <f>IF(OR($A1234="",INDEX(games!$H:$H,ROW())=""),"",INDEX(games!$H:$H,ROW()))</f>
        <v/>
      </c>
      <c r="Q1234" t="str">
        <f t="shared" si="544"/>
        <v/>
      </c>
      <c r="T1234">
        <f t="shared" si="545"/>
        <v>2013</v>
      </c>
      <c r="U1234">
        <f t="shared" si="546"/>
        <v>2019</v>
      </c>
      <c r="V1234">
        <f t="shared" si="547"/>
        <v>6</v>
      </c>
      <c r="W1234" t="str">
        <f>IF(TRIM(INDEX(connections!$A:$A,ROW()))="","",TRIM(INDEX(connections!$A:$A,ROW())))</f>
        <v>Rogue Legacy</v>
      </c>
      <c r="X1234" t="str">
        <f>IF($W1234="","",TRIM(INDEX(connections!$B:$B,ROW())))</f>
        <v>Sparklite</v>
      </c>
      <c r="Y1234">
        <f t="shared" si="548"/>
        <v>667</v>
      </c>
      <c r="Z1234">
        <f t="shared" si="549"/>
        <v>756</v>
      </c>
      <c r="AA1234" t="str">
        <f t="shared" si="550"/>
        <v>Yes</v>
      </c>
      <c r="AB1234" t="str">
        <f t="shared" si="551"/>
        <v>Yes</v>
      </c>
      <c r="AC1234">
        <f t="shared" si="552"/>
        <v>1</v>
      </c>
      <c r="AD1234">
        <f t="shared" si="553"/>
        <v>0</v>
      </c>
      <c r="AE1234" t="str">
        <f t="shared" si="554"/>
        <v/>
      </c>
      <c r="AG1234" t="str">
        <f t="shared" si="555"/>
        <v/>
      </c>
      <c r="AH1234" t="str">
        <f t="shared" si="556"/>
        <v/>
      </c>
      <c r="AI1234" t="str">
        <f t="shared" si="557"/>
        <v/>
      </c>
      <c r="AJ1234" t="str">
        <f t="shared" si="558"/>
        <v/>
      </c>
      <c r="AK1234" t="str">
        <f t="shared" si="559"/>
        <v/>
      </c>
      <c r="AL1234" t="str">
        <f>IF($A1234="","",INDEX(games!$J:$J,ROW())&amp;"")</f>
        <v/>
      </c>
    </row>
    <row r="1235" spans="1:38" x14ac:dyDescent="0.25">
      <c r="A1235" t="str">
        <f>IF(TRIM(INDEX(games!$A:$A,ROW()))="","",TRIM(INDEX(games!$A:$A,ROW())))</f>
        <v/>
      </c>
      <c r="B1235" t="str">
        <f>IF(OR($A1235="",INDEX(games!$B:$B,ROW())=""),"",INDEX(games!$B:$B,ROW()))</f>
        <v/>
      </c>
      <c r="C1235" t="str">
        <f>IF(OR($A1235="",INDEX(games!$C:$C,ROW())=""),"",INDEX(games!$C:$C,ROW()))</f>
        <v/>
      </c>
      <c r="D1235" t="str">
        <f t="shared" si="532"/>
        <v/>
      </c>
      <c r="E1235" t="str">
        <f t="shared" si="533"/>
        <v/>
      </c>
      <c r="F1235" t="str">
        <f t="shared" si="534"/>
        <v/>
      </c>
      <c r="G1235" t="e">
        <f t="shared" si="535"/>
        <v>#N/A</v>
      </c>
      <c r="H1235" t="e">
        <f t="shared" si="536"/>
        <v>#N/A</v>
      </c>
      <c r="I1235" t="e">
        <f t="shared" si="537"/>
        <v>#N/A</v>
      </c>
      <c r="J1235" t="e">
        <f t="shared" si="538"/>
        <v>#N/A</v>
      </c>
      <c r="K1235" t="e">
        <f t="shared" si="539"/>
        <v>#N/A</v>
      </c>
      <c r="L1235" t="e">
        <f t="shared" si="540"/>
        <v>#N/A</v>
      </c>
      <c r="M1235" t="e">
        <f t="shared" si="541"/>
        <v>#N/A</v>
      </c>
      <c r="N1235" t="e">
        <f t="shared" si="542"/>
        <v>#N/A</v>
      </c>
      <c r="O1235" t="str">
        <f t="shared" si="543"/>
        <v/>
      </c>
      <c r="P1235" t="str">
        <f>IF(OR($A1235="",INDEX(games!$H:$H,ROW())=""),"",INDEX(games!$H:$H,ROW()))</f>
        <v/>
      </c>
      <c r="Q1235" t="str">
        <f t="shared" si="544"/>
        <v/>
      </c>
      <c r="T1235">
        <f t="shared" si="545"/>
        <v>2011</v>
      </c>
      <c r="U1235">
        <f t="shared" si="546"/>
        <v>2019</v>
      </c>
      <c r="V1235">
        <f t="shared" si="547"/>
        <v>8</v>
      </c>
      <c r="W1235" t="str">
        <f>IF(TRIM(INDEX(connections!$A:$A,ROW()))="","",TRIM(INDEX(connections!$A:$A,ROW())))</f>
        <v>The Binding of Isaac</v>
      </c>
      <c r="X1235" t="str">
        <f>IF($W1235="","",TRIM(INDEX(connections!$B:$B,ROW())))</f>
        <v>Sparklite</v>
      </c>
      <c r="Y1235">
        <f t="shared" si="548"/>
        <v>824</v>
      </c>
      <c r="Z1235">
        <f t="shared" si="549"/>
        <v>756</v>
      </c>
      <c r="AA1235" t="str">
        <f t="shared" si="550"/>
        <v>Yes</v>
      </c>
      <c r="AB1235" t="str">
        <f t="shared" si="551"/>
        <v>Yes</v>
      </c>
      <c r="AC1235">
        <f t="shared" si="552"/>
        <v>1</v>
      </c>
      <c r="AD1235">
        <f t="shared" si="553"/>
        <v>0</v>
      </c>
      <c r="AE1235" t="str">
        <f t="shared" si="554"/>
        <v/>
      </c>
      <c r="AG1235" t="str">
        <f t="shared" si="555"/>
        <v/>
      </c>
      <c r="AH1235" t="str">
        <f t="shared" si="556"/>
        <v/>
      </c>
      <c r="AI1235" t="str">
        <f t="shared" si="557"/>
        <v/>
      </c>
      <c r="AJ1235" t="str">
        <f t="shared" si="558"/>
        <v/>
      </c>
      <c r="AK1235" t="str">
        <f t="shared" si="559"/>
        <v/>
      </c>
      <c r="AL1235" t="str">
        <f>IF($A1235="","",INDEX(games!$J:$J,ROW())&amp;"")</f>
        <v/>
      </c>
    </row>
    <row r="1236" spans="1:38" x14ac:dyDescent="0.25">
      <c r="A1236" t="str">
        <f>IF(TRIM(INDEX(games!$A:$A,ROW()))="","",TRIM(INDEX(games!$A:$A,ROW())))</f>
        <v/>
      </c>
      <c r="B1236" t="str">
        <f>IF(OR($A1236="",INDEX(games!$B:$B,ROW())=""),"",INDEX(games!$B:$B,ROW()))</f>
        <v/>
      </c>
      <c r="C1236" t="str">
        <f>IF(OR($A1236="",INDEX(games!$C:$C,ROW())=""),"",INDEX(games!$C:$C,ROW()))</f>
        <v/>
      </c>
      <c r="D1236" t="str">
        <f t="shared" si="532"/>
        <v/>
      </c>
      <c r="E1236" t="str">
        <f t="shared" si="533"/>
        <v/>
      </c>
      <c r="F1236" t="str">
        <f t="shared" si="534"/>
        <v/>
      </c>
      <c r="G1236" t="e">
        <f t="shared" si="535"/>
        <v>#N/A</v>
      </c>
      <c r="H1236" t="e">
        <f t="shared" si="536"/>
        <v>#N/A</v>
      </c>
      <c r="I1236" t="e">
        <f t="shared" si="537"/>
        <v>#N/A</v>
      </c>
      <c r="J1236" t="e">
        <f t="shared" si="538"/>
        <v>#N/A</v>
      </c>
      <c r="K1236" t="e">
        <f t="shared" si="539"/>
        <v>#N/A</v>
      </c>
      <c r="L1236" t="e">
        <f t="shared" si="540"/>
        <v>#N/A</v>
      </c>
      <c r="M1236" t="e">
        <f t="shared" si="541"/>
        <v>#N/A</v>
      </c>
      <c r="N1236" t="e">
        <f t="shared" si="542"/>
        <v>#N/A</v>
      </c>
      <c r="O1236" t="str">
        <f t="shared" si="543"/>
        <v/>
      </c>
      <c r="P1236" t="str">
        <f>IF(OR($A1236="",INDEX(games!$H:$H,ROW())=""),"",INDEX(games!$H:$H,ROW()))</f>
        <v/>
      </c>
      <c r="Q1236" t="str">
        <f t="shared" si="544"/>
        <v/>
      </c>
      <c r="T1236">
        <f t="shared" si="545"/>
        <v>2021</v>
      </c>
      <c r="U1236">
        <f t="shared" si="546"/>
        <v>2022</v>
      </c>
      <c r="V1236">
        <f t="shared" si="547"/>
        <v>1</v>
      </c>
      <c r="W1236" t="str">
        <f>IF(TRIM(INDEX(connections!$A:$A,ROW()))="","",TRIM(INDEX(connections!$A:$A,ROW())))</f>
        <v>Vampire Survivors</v>
      </c>
      <c r="X1236" t="str">
        <f>IF($W1236="","",TRIM(INDEX(connections!$B:$B,ROW())))</f>
        <v>Spellbook Demonslayers</v>
      </c>
      <c r="Y1236">
        <f t="shared" si="548"/>
        <v>898</v>
      </c>
      <c r="Z1236">
        <f t="shared" si="549"/>
        <v>758</v>
      </c>
      <c r="AA1236" t="str">
        <f t="shared" si="550"/>
        <v>Yes</v>
      </c>
      <c r="AB1236" t="str">
        <f t="shared" si="551"/>
        <v>Yes</v>
      </c>
      <c r="AC1236">
        <f t="shared" si="552"/>
        <v>1</v>
      </c>
      <c r="AD1236">
        <f t="shared" si="553"/>
        <v>0</v>
      </c>
      <c r="AE1236" t="str">
        <f t="shared" si="554"/>
        <v/>
      </c>
      <c r="AG1236" t="str">
        <f t="shared" si="555"/>
        <v/>
      </c>
      <c r="AH1236" t="str">
        <f t="shared" si="556"/>
        <v/>
      </c>
      <c r="AI1236" t="str">
        <f t="shared" si="557"/>
        <v/>
      </c>
      <c r="AJ1236" t="str">
        <f t="shared" si="558"/>
        <v/>
      </c>
      <c r="AK1236" t="str">
        <f t="shared" si="559"/>
        <v/>
      </c>
      <c r="AL1236" t="str">
        <f>IF($A1236="","",INDEX(games!$J:$J,ROW())&amp;"")</f>
        <v/>
      </c>
    </row>
    <row r="1237" spans="1:38" x14ac:dyDescent="0.25">
      <c r="A1237" t="str">
        <f>IF(TRIM(INDEX(games!$A:$A,ROW()))="","",TRIM(INDEX(games!$A:$A,ROW())))</f>
        <v/>
      </c>
      <c r="B1237" t="str">
        <f>IF(OR($A1237="",INDEX(games!$B:$B,ROW())=""),"",INDEX(games!$B:$B,ROW()))</f>
        <v/>
      </c>
      <c r="C1237" t="str">
        <f>IF(OR($A1237="",INDEX(games!$C:$C,ROW())=""),"",INDEX(games!$C:$C,ROW()))</f>
        <v/>
      </c>
      <c r="D1237" t="str">
        <f t="shared" si="532"/>
        <v/>
      </c>
      <c r="E1237" t="str">
        <f t="shared" si="533"/>
        <v/>
      </c>
      <c r="F1237" t="str">
        <f t="shared" si="534"/>
        <v/>
      </c>
      <c r="G1237" t="e">
        <f t="shared" si="535"/>
        <v>#N/A</v>
      </c>
      <c r="H1237" t="e">
        <f t="shared" si="536"/>
        <v>#N/A</v>
      </c>
      <c r="I1237" t="e">
        <f t="shared" si="537"/>
        <v>#N/A</v>
      </c>
      <c r="J1237" t="e">
        <f t="shared" si="538"/>
        <v>#N/A</v>
      </c>
      <c r="K1237" t="e">
        <f t="shared" si="539"/>
        <v>#N/A</v>
      </c>
      <c r="L1237" t="e">
        <f t="shared" si="540"/>
        <v>#N/A</v>
      </c>
      <c r="M1237" t="e">
        <f t="shared" si="541"/>
        <v>#N/A</v>
      </c>
      <c r="N1237" t="e">
        <f t="shared" si="542"/>
        <v>#N/A</v>
      </c>
      <c r="O1237" t="str">
        <f t="shared" si="543"/>
        <v/>
      </c>
      <c r="P1237" t="str">
        <f>IF(OR($A1237="",INDEX(games!$H:$H,ROW())=""),"",INDEX(games!$H:$H,ROW()))</f>
        <v/>
      </c>
      <c r="Q1237" t="str">
        <f t="shared" si="544"/>
        <v/>
      </c>
      <c r="T1237">
        <f t="shared" si="545"/>
        <v>2013</v>
      </c>
      <c r="U1237">
        <f t="shared" si="546"/>
        <v>2023</v>
      </c>
      <c r="V1237">
        <f t="shared" si="547"/>
        <v>10</v>
      </c>
      <c r="W1237" t="str">
        <f>IF(TRIM(INDEX(connections!$A:$A,ROW()))="","",TRIM(INDEX(connections!$A:$A,ROW())))</f>
        <v>Hoplite</v>
      </c>
      <c r="X1237" t="str">
        <f>IF($W1237="","",TRIM(INDEX(connections!$B:$B,ROW())))</f>
        <v>Spellmasons</v>
      </c>
      <c r="Y1237">
        <f t="shared" si="548"/>
        <v>388</v>
      </c>
      <c r="Z1237">
        <f t="shared" si="549"/>
        <v>759</v>
      </c>
      <c r="AA1237" t="str">
        <f t="shared" si="550"/>
        <v>Yes</v>
      </c>
      <c r="AB1237" t="str">
        <f t="shared" si="551"/>
        <v>Yes</v>
      </c>
      <c r="AC1237">
        <f t="shared" si="552"/>
        <v>1</v>
      </c>
      <c r="AD1237">
        <f t="shared" si="553"/>
        <v>1</v>
      </c>
      <c r="AE1237" t="str">
        <f t="shared" si="554"/>
        <v/>
      </c>
      <c r="AG1237" t="str">
        <f t="shared" si="555"/>
        <v/>
      </c>
      <c r="AH1237" t="str">
        <f t="shared" si="556"/>
        <v/>
      </c>
      <c r="AI1237" t="str">
        <f t="shared" si="557"/>
        <v/>
      </c>
      <c r="AJ1237" t="str">
        <f t="shared" si="558"/>
        <v/>
      </c>
      <c r="AK1237" t="str">
        <f t="shared" si="559"/>
        <v/>
      </c>
      <c r="AL1237" t="str">
        <f>IF($A1237="","",INDEX(games!$J:$J,ROW())&amp;"")</f>
        <v/>
      </c>
    </row>
    <row r="1238" spans="1:38" x14ac:dyDescent="0.25">
      <c r="A1238" t="str">
        <f>IF(TRIM(INDEX(games!$A:$A,ROW()))="","",TRIM(INDEX(games!$A:$A,ROW())))</f>
        <v/>
      </c>
      <c r="B1238" t="str">
        <f>IF(OR($A1238="",INDEX(games!$B:$B,ROW())=""),"",INDEX(games!$B:$B,ROW()))</f>
        <v/>
      </c>
      <c r="C1238" t="str">
        <f>IF(OR($A1238="",INDEX(games!$C:$C,ROW())=""),"",INDEX(games!$C:$C,ROW()))</f>
        <v/>
      </c>
      <c r="D1238" t="str">
        <f t="shared" si="532"/>
        <v/>
      </c>
      <c r="E1238" t="str">
        <f t="shared" si="533"/>
        <v/>
      </c>
      <c r="F1238" t="str">
        <f t="shared" si="534"/>
        <v/>
      </c>
      <c r="G1238" t="e">
        <f t="shared" si="535"/>
        <v>#N/A</v>
      </c>
      <c r="H1238" t="e">
        <f t="shared" si="536"/>
        <v>#N/A</v>
      </c>
      <c r="I1238" t="e">
        <f t="shared" si="537"/>
        <v>#N/A</v>
      </c>
      <c r="J1238" t="e">
        <f t="shared" si="538"/>
        <v>#N/A</v>
      </c>
      <c r="K1238" t="e">
        <f t="shared" si="539"/>
        <v>#N/A</v>
      </c>
      <c r="L1238" t="e">
        <f t="shared" si="540"/>
        <v>#N/A</v>
      </c>
      <c r="M1238" t="e">
        <f t="shared" si="541"/>
        <v>#N/A</v>
      </c>
      <c r="N1238" t="e">
        <f t="shared" si="542"/>
        <v>#N/A</v>
      </c>
      <c r="O1238" t="str">
        <f t="shared" si="543"/>
        <v/>
      </c>
      <c r="P1238" t="str">
        <f>IF(OR($A1238="",INDEX(games!$H:$H,ROW())=""),"",INDEX(games!$H:$H,ROW()))</f>
        <v/>
      </c>
      <c r="Q1238" t="str">
        <f t="shared" si="544"/>
        <v/>
      </c>
      <c r="T1238">
        <f t="shared" si="545"/>
        <v>2018</v>
      </c>
      <c r="U1238">
        <f t="shared" si="546"/>
        <v>2023</v>
      </c>
      <c r="V1238">
        <f t="shared" si="547"/>
        <v>5</v>
      </c>
      <c r="W1238" t="str">
        <f>IF(TRIM(INDEX(connections!$A:$A,ROW()))="","",TRIM(INDEX(connections!$A:$A,ROW())))</f>
        <v>Into the Breach</v>
      </c>
      <c r="X1238" t="str">
        <f>IF($W1238="","",TRIM(INDEX(connections!$B:$B,ROW())))</f>
        <v>Spellmasons</v>
      </c>
      <c r="Y1238">
        <f t="shared" si="548"/>
        <v>409</v>
      </c>
      <c r="Z1238">
        <f t="shared" si="549"/>
        <v>759</v>
      </c>
      <c r="AA1238" t="str">
        <f t="shared" si="550"/>
        <v>Yes</v>
      </c>
      <c r="AB1238" t="str">
        <f t="shared" si="551"/>
        <v>Yes</v>
      </c>
      <c r="AC1238">
        <f t="shared" si="552"/>
        <v>1</v>
      </c>
      <c r="AD1238">
        <f t="shared" si="553"/>
        <v>0</v>
      </c>
      <c r="AE1238" t="str">
        <f t="shared" si="554"/>
        <v/>
      </c>
      <c r="AG1238" t="str">
        <f t="shared" si="555"/>
        <v/>
      </c>
      <c r="AH1238" t="str">
        <f t="shared" si="556"/>
        <v/>
      </c>
      <c r="AI1238" t="str">
        <f t="shared" si="557"/>
        <v/>
      </c>
      <c r="AJ1238" t="str">
        <f t="shared" si="558"/>
        <v/>
      </c>
      <c r="AK1238" t="str">
        <f t="shared" si="559"/>
        <v/>
      </c>
      <c r="AL1238" t="str">
        <f>IF($A1238="","",INDEX(games!$J:$J,ROW())&amp;"")</f>
        <v/>
      </c>
    </row>
    <row r="1239" spans="1:38" x14ac:dyDescent="0.25">
      <c r="A1239" t="str">
        <f>IF(TRIM(INDEX(games!$A:$A,ROW()))="","",TRIM(INDEX(games!$A:$A,ROW())))</f>
        <v/>
      </c>
      <c r="B1239" t="str">
        <f>IF(OR($A1239="",INDEX(games!$B:$B,ROW())=""),"",INDEX(games!$B:$B,ROW()))</f>
        <v/>
      </c>
      <c r="C1239" t="str">
        <f>IF(OR($A1239="",INDEX(games!$C:$C,ROW())=""),"",INDEX(games!$C:$C,ROW()))</f>
        <v/>
      </c>
      <c r="D1239" t="str">
        <f t="shared" si="532"/>
        <v/>
      </c>
      <c r="E1239" t="str">
        <f t="shared" si="533"/>
        <v/>
      </c>
      <c r="F1239" t="str">
        <f t="shared" si="534"/>
        <v/>
      </c>
      <c r="G1239" t="e">
        <f t="shared" si="535"/>
        <v>#N/A</v>
      </c>
      <c r="H1239" t="e">
        <f t="shared" si="536"/>
        <v>#N/A</v>
      </c>
      <c r="I1239" t="e">
        <f t="shared" si="537"/>
        <v>#N/A</v>
      </c>
      <c r="J1239" t="e">
        <f t="shared" si="538"/>
        <v>#N/A</v>
      </c>
      <c r="K1239" t="e">
        <f t="shared" si="539"/>
        <v>#N/A</v>
      </c>
      <c r="L1239" t="e">
        <f t="shared" si="540"/>
        <v>#N/A</v>
      </c>
      <c r="M1239" t="e">
        <f t="shared" si="541"/>
        <v>#N/A</v>
      </c>
      <c r="N1239" t="e">
        <f t="shared" si="542"/>
        <v>#N/A</v>
      </c>
      <c r="O1239" t="str">
        <f t="shared" si="543"/>
        <v/>
      </c>
      <c r="P1239" t="str">
        <f>IF(OR($A1239="",INDEX(games!$H:$H,ROW())=""),"",INDEX(games!$H:$H,ROW()))</f>
        <v/>
      </c>
      <c r="Q1239" t="str">
        <f t="shared" si="544"/>
        <v/>
      </c>
      <c r="T1239">
        <f t="shared" si="545"/>
        <v>2015</v>
      </c>
      <c r="U1239">
        <f t="shared" si="546"/>
        <v>2023</v>
      </c>
      <c r="V1239">
        <f t="shared" si="547"/>
        <v>8</v>
      </c>
      <c r="W1239" t="str">
        <f>IF(TRIM(INDEX(connections!$A:$A,ROW()))="","",TRIM(INDEX(connections!$A:$A,ROW())))</f>
        <v>Nuclear Throne</v>
      </c>
      <c r="X1239" t="str">
        <f>IF($W1239="","",TRIM(INDEX(connections!$B:$B,ROW())))</f>
        <v>Spellmasons</v>
      </c>
      <c r="Y1239">
        <f t="shared" si="548"/>
        <v>549</v>
      </c>
      <c r="Z1239">
        <f t="shared" si="549"/>
        <v>759</v>
      </c>
      <c r="AA1239" t="str">
        <f t="shared" si="550"/>
        <v>Yes</v>
      </c>
      <c r="AB1239" t="str">
        <f t="shared" si="551"/>
        <v>Yes</v>
      </c>
      <c r="AC1239">
        <f t="shared" si="552"/>
        <v>1</v>
      </c>
      <c r="AD1239">
        <f t="shared" si="553"/>
        <v>1</v>
      </c>
      <c r="AE1239" t="str">
        <f t="shared" si="554"/>
        <v/>
      </c>
      <c r="AG1239" t="str">
        <f t="shared" si="555"/>
        <v/>
      </c>
      <c r="AH1239" t="str">
        <f t="shared" si="556"/>
        <v/>
      </c>
      <c r="AI1239" t="str">
        <f t="shared" si="557"/>
        <v/>
      </c>
      <c r="AJ1239" t="str">
        <f t="shared" si="558"/>
        <v/>
      </c>
      <c r="AK1239" t="str">
        <f t="shared" si="559"/>
        <v/>
      </c>
      <c r="AL1239" t="str">
        <f>IF($A1239="","",INDEX(games!$J:$J,ROW())&amp;"")</f>
        <v/>
      </c>
    </row>
    <row r="1240" spans="1:38" x14ac:dyDescent="0.25">
      <c r="A1240" t="str">
        <f>IF(TRIM(INDEX(games!$A:$A,ROW()))="","",TRIM(INDEX(games!$A:$A,ROW())))</f>
        <v/>
      </c>
      <c r="B1240" t="str">
        <f>IF(OR($A1240="",INDEX(games!$B:$B,ROW())=""),"",INDEX(games!$B:$B,ROW()))</f>
        <v/>
      </c>
      <c r="C1240" t="str">
        <f>IF(OR($A1240="",INDEX(games!$C:$C,ROW())=""),"",INDEX(games!$C:$C,ROW()))</f>
        <v/>
      </c>
      <c r="D1240" t="str">
        <f t="shared" si="532"/>
        <v/>
      </c>
      <c r="E1240" t="str">
        <f t="shared" si="533"/>
        <v/>
      </c>
      <c r="F1240" t="str">
        <f t="shared" si="534"/>
        <v/>
      </c>
      <c r="G1240" t="e">
        <f t="shared" si="535"/>
        <v>#N/A</v>
      </c>
      <c r="H1240" t="e">
        <f t="shared" si="536"/>
        <v>#N/A</v>
      </c>
      <c r="I1240" t="e">
        <f t="shared" si="537"/>
        <v>#N/A</v>
      </c>
      <c r="J1240" t="e">
        <f t="shared" si="538"/>
        <v>#N/A</v>
      </c>
      <c r="K1240" t="e">
        <f t="shared" si="539"/>
        <v>#N/A</v>
      </c>
      <c r="L1240" t="e">
        <f t="shared" si="540"/>
        <v>#N/A</v>
      </c>
      <c r="M1240" t="e">
        <f t="shared" si="541"/>
        <v>#N/A</v>
      </c>
      <c r="N1240" t="e">
        <f t="shared" si="542"/>
        <v>#N/A</v>
      </c>
      <c r="O1240" t="str">
        <f t="shared" si="543"/>
        <v/>
      </c>
      <c r="P1240" t="str">
        <f>IF(OR($A1240="",INDEX(games!$H:$H,ROW())=""),"",INDEX(games!$H:$H,ROW()))</f>
        <v/>
      </c>
      <c r="Q1240" t="str">
        <f t="shared" si="544"/>
        <v/>
      </c>
      <c r="T1240">
        <f t="shared" si="545"/>
        <v>2019</v>
      </c>
      <c r="U1240">
        <f t="shared" si="546"/>
        <v>2024</v>
      </c>
      <c r="V1240">
        <f t="shared" si="547"/>
        <v>5</v>
      </c>
      <c r="W1240" t="str">
        <f>IF(TRIM(INDEX(connections!$A:$A,ROW()))="","",TRIM(INDEX(connections!$A:$A,ROW())))</f>
        <v>Dicey Dungeons</v>
      </c>
      <c r="X1240" t="str">
        <f>IF($W1240="","",TRIM(INDEX(connections!$B:$B,ROW())))</f>
        <v>SpellRogue</v>
      </c>
      <c r="Y1240">
        <f t="shared" si="548"/>
        <v>226</v>
      </c>
      <c r="Z1240">
        <f t="shared" si="549"/>
        <v>760</v>
      </c>
      <c r="AA1240" t="str">
        <f t="shared" si="550"/>
        <v>Yes</v>
      </c>
      <c r="AB1240" t="str">
        <f t="shared" si="551"/>
        <v>Yes</v>
      </c>
      <c r="AC1240">
        <f t="shared" si="552"/>
        <v>1</v>
      </c>
      <c r="AD1240">
        <f t="shared" si="553"/>
        <v>0</v>
      </c>
      <c r="AE1240" t="str">
        <f t="shared" si="554"/>
        <v/>
      </c>
      <c r="AG1240" t="str">
        <f t="shared" si="555"/>
        <v/>
      </c>
      <c r="AH1240" t="str">
        <f t="shared" si="556"/>
        <v/>
      </c>
      <c r="AI1240" t="str">
        <f t="shared" si="557"/>
        <v/>
      </c>
      <c r="AJ1240" t="str">
        <f t="shared" si="558"/>
        <v/>
      </c>
      <c r="AK1240" t="str">
        <f t="shared" si="559"/>
        <v/>
      </c>
      <c r="AL1240" t="str">
        <f>IF($A1240="","",INDEX(games!$J:$J,ROW())&amp;"")</f>
        <v/>
      </c>
    </row>
    <row r="1241" spans="1:38" x14ac:dyDescent="0.25">
      <c r="A1241" t="str">
        <f>IF(TRIM(INDEX(games!$A:$A,ROW()))="","",TRIM(INDEX(games!$A:$A,ROW())))</f>
        <v/>
      </c>
      <c r="B1241" t="str">
        <f>IF(OR($A1241="",INDEX(games!$B:$B,ROW())=""),"",INDEX(games!$B:$B,ROW()))</f>
        <v/>
      </c>
      <c r="C1241" t="str">
        <f>IF(OR($A1241="",INDEX(games!$C:$C,ROW())=""),"",INDEX(games!$C:$C,ROW()))</f>
        <v/>
      </c>
      <c r="D1241" t="str">
        <f t="shared" si="532"/>
        <v/>
      </c>
      <c r="E1241" t="str">
        <f t="shared" si="533"/>
        <v/>
      </c>
      <c r="F1241" t="str">
        <f t="shared" si="534"/>
        <v/>
      </c>
      <c r="G1241" t="e">
        <f t="shared" si="535"/>
        <v>#N/A</v>
      </c>
      <c r="H1241" t="e">
        <f t="shared" si="536"/>
        <v>#N/A</v>
      </c>
      <c r="I1241" t="e">
        <f t="shared" si="537"/>
        <v>#N/A</v>
      </c>
      <c r="J1241" t="e">
        <f t="shared" si="538"/>
        <v>#N/A</v>
      </c>
      <c r="K1241" t="e">
        <f t="shared" si="539"/>
        <v>#N/A</v>
      </c>
      <c r="L1241" t="e">
        <f t="shared" si="540"/>
        <v>#N/A</v>
      </c>
      <c r="M1241" t="e">
        <f t="shared" si="541"/>
        <v>#N/A</v>
      </c>
      <c r="N1241" t="e">
        <f t="shared" si="542"/>
        <v>#N/A</v>
      </c>
      <c r="O1241" t="str">
        <f t="shared" si="543"/>
        <v/>
      </c>
      <c r="P1241" t="str">
        <f>IF(OR($A1241="",INDEX(games!$H:$H,ROW())=""),"",INDEX(games!$H:$H,ROW()))</f>
        <v/>
      </c>
      <c r="Q1241" t="str">
        <f t="shared" si="544"/>
        <v/>
      </c>
      <c r="T1241">
        <f t="shared" si="545"/>
        <v>2017</v>
      </c>
      <c r="U1241">
        <f t="shared" si="546"/>
        <v>2024</v>
      </c>
      <c r="V1241">
        <f t="shared" si="547"/>
        <v>7</v>
      </c>
      <c r="W1241" t="str">
        <f>IF(TRIM(INDEX(connections!$A:$A,ROW()))="","",TRIM(INDEX(connections!$A:$A,ROW())))</f>
        <v>Slay the Spire</v>
      </c>
      <c r="X1241" t="str">
        <f>IF($W1241="","",TRIM(INDEX(connections!$B:$B,ROW())))</f>
        <v>SpellRogue</v>
      </c>
      <c r="Y1241">
        <f t="shared" si="548"/>
        <v>735</v>
      </c>
      <c r="Z1241">
        <f t="shared" si="549"/>
        <v>760</v>
      </c>
      <c r="AA1241" t="str">
        <f t="shared" si="550"/>
        <v>Yes</v>
      </c>
      <c r="AB1241" t="str">
        <f t="shared" si="551"/>
        <v>Yes</v>
      </c>
      <c r="AC1241">
        <f t="shared" si="552"/>
        <v>1</v>
      </c>
      <c r="AD1241">
        <f t="shared" si="553"/>
        <v>0</v>
      </c>
      <c r="AE1241" t="str">
        <f t="shared" si="554"/>
        <v/>
      </c>
      <c r="AG1241" t="str">
        <f t="shared" si="555"/>
        <v/>
      </c>
      <c r="AH1241" t="str">
        <f t="shared" si="556"/>
        <v/>
      </c>
      <c r="AI1241" t="str">
        <f t="shared" si="557"/>
        <v/>
      </c>
      <c r="AJ1241" t="str">
        <f t="shared" si="558"/>
        <v/>
      </c>
      <c r="AK1241" t="str">
        <f t="shared" si="559"/>
        <v/>
      </c>
      <c r="AL1241" t="str">
        <f>IF($A1241="","",INDEX(games!$J:$J,ROW())&amp;"")</f>
        <v/>
      </c>
    </row>
    <row r="1242" spans="1:38" x14ac:dyDescent="0.25">
      <c r="A1242" t="str">
        <f>IF(TRIM(INDEX(games!$A:$A,ROW()))="","",TRIM(INDEX(games!$A:$A,ROW())))</f>
        <v/>
      </c>
      <c r="B1242" t="str">
        <f>IF(OR($A1242="",INDEX(games!$B:$B,ROW())=""),"",INDEX(games!$B:$B,ROW()))</f>
        <v/>
      </c>
      <c r="C1242" t="str">
        <f>IF(OR($A1242="",INDEX(games!$C:$C,ROW())=""),"",INDEX(games!$C:$C,ROW()))</f>
        <v/>
      </c>
      <c r="D1242" t="str">
        <f t="shared" si="532"/>
        <v/>
      </c>
      <c r="E1242" t="str">
        <f t="shared" si="533"/>
        <v/>
      </c>
      <c r="F1242" t="str">
        <f t="shared" si="534"/>
        <v/>
      </c>
      <c r="G1242" t="e">
        <f t="shared" si="535"/>
        <v>#N/A</v>
      </c>
      <c r="H1242" t="e">
        <f t="shared" si="536"/>
        <v>#N/A</v>
      </c>
      <c r="I1242" t="e">
        <f t="shared" si="537"/>
        <v>#N/A</v>
      </c>
      <c r="J1242" t="e">
        <f t="shared" si="538"/>
        <v>#N/A</v>
      </c>
      <c r="K1242" t="e">
        <f t="shared" si="539"/>
        <v>#N/A</v>
      </c>
      <c r="L1242" t="e">
        <f t="shared" si="540"/>
        <v>#N/A</v>
      </c>
      <c r="M1242" t="e">
        <f t="shared" si="541"/>
        <v>#N/A</v>
      </c>
      <c r="N1242" t="e">
        <f t="shared" si="542"/>
        <v>#N/A</v>
      </c>
      <c r="O1242" t="str">
        <f t="shared" si="543"/>
        <v/>
      </c>
      <c r="P1242" t="str">
        <f>IF(OR($A1242="",INDEX(games!$H:$H,ROW())=""),"",INDEX(games!$H:$H,ROW()))</f>
        <v/>
      </c>
      <c r="Q1242" t="str">
        <f t="shared" si="544"/>
        <v/>
      </c>
      <c r="T1242">
        <f t="shared" si="545"/>
        <v>2008</v>
      </c>
      <c r="U1242">
        <f t="shared" si="546"/>
        <v>2012</v>
      </c>
      <c r="V1242">
        <f t="shared" si="547"/>
        <v>4</v>
      </c>
      <c r="W1242" t="str">
        <f>IF(TRIM(INDEX(connections!$A:$A,ROW()))="","",TRIM(INDEX(connections!$A:$A,ROW())))</f>
        <v>Spelunky Classic</v>
      </c>
      <c r="X1242" t="str">
        <f>IF($W1242="","",TRIM(INDEX(connections!$B:$B,ROW())))</f>
        <v>Spelunky</v>
      </c>
      <c r="Y1242">
        <f t="shared" si="548"/>
        <v>763</v>
      </c>
      <c r="Z1242">
        <f t="shared" si="549"/>
        <v>761</v>
      </c>
      <c r="AA1242" t="str">
        <f t="shared" si="550"/>
        <v>Yes</v>
      </c>
      <c r="AB1242" t="str">
        <f t="shared" si="551"/>
        <v>Yes</v>
      </c>
      <c r="AC1242">
        <f t="shared" si="552"/>
        <v>1</v>
      </c>
      <c r="AD1242">
        <f t="shared" si="553"/>
        <v>0</v>
      </c>
      <c r="AE1242" t="str">
        <f t="shared" si="554"/>
        <v/>
      </c>
      <c r="AG1242" t="str">
        <f t="shared" si="555"/>
        <v/>
      </c>
      <c r="AH1242" t="str">
        <f t="shared" si="556"/>
        <v/>
      </c>
      <c r="AI1242" t="str">
        <f t="shared" si="557"/>
        <v/>
      </c>
      <c r="AJ1242" t="str">
        <f t="shared" si="558"/>
        <v/>
      </c>
      <c r="AK1242" t="str">
        <f t="shared" si="559"/>
        <v/>
      </c>
      <c r="AL1242" t="str">
        <f>IF($A1242="","",INDEX(games!$J:$J,ROW())&amp;"")</f>
        <v/>
      </c>
    </row>
    <row r="1243" spans="1:38" x14ac:dyDescent="0.25">
      <c r="A1243" t="str">
        <f>IF(TRIM(INDEX(games!$A:$A,ROW()))="","",TRIM(INDEX(games!$A:$A,ROW())))</f>
        <v/>
      </c>
      <c r="B1243" t="str">
        <f>IF(OR($A1243="",INDEX(games!$B:$B,ROW())=""),"",INDEX(games!$B:$B,ROW()))</f>
        <v/>
      </c>
      <c r="C1243" t="str">
        <f>IF(OR($A1243="",INDEX(games!$C:$C,ROW())=""),"",INDEX(games!$C:$C,ROW()))</f>
        <v/>
      </c>
      <c r="D1243" t="str">
        <f t="shared" si="532"/>
        <v/>
      </c>
      <c r="E1243" t="str">
        <f t="shared" si="533"/>
        <v/>
      </c>
      <c r="F1243" t="str">
        <f t="shared" si="534"/>
        <v/>
      </c>
      <c r="G1243" t="e">
        <f t="shared" si="535"/>
        <v>#N/A</v>
      </c>
      <c r="H1243" t="e">
        <f t="shared" si="536"/>
        <v>#N/A</v>
      </c>
      <c r="I1243" t="e">
        <f t="shared" si="537"/>
        <v>#N/A</v>
      </c>
      <c r="J1243" t="e">
        <f t="shared" si="538"/>
        <v>#N/A</v>
      </c>
      <c r="K1243" t="e">
        <f t="shared" si="539"/>
        <v>#N/A</v>
      </c>
      <c r="L1243" t="e">
        <f t="shared" si="540"/>
        <v>#N/A</v>
      </c>
      <c r="M1243" t="e">
        <f t="shared" si="541"/>
        <v>#N/A</v>
      </c>
      <c r="N1243" t="e">
        <f t="shared" si="542"/>
        <v>#N/A</v>
      </c>
      <c r="O1243" t="str">
        <f t="shared" si="543"/>
        <v/>
      </c>
      <c r="P1243" t="str">
        <f>IF(OR($A1243="",INDEX(games!$H:$H,ROW())=""),"",INDEX(games!$H:$H,ROW()))</f>
        <v/>
      </c>
      <c r="Q1243" t="str">
        <f t="shared" si="544"/>
        <v/>
      </c>
      <c r="T1243">
        <f t="shared" si="545"/>
        <v>2012</v>
      </c>
      <c r="U1243">
        <f t="shared" si="546"/>
        <v>2020</v>
      </c>
      <c r="V1243">
        <f t="shared" si="547"/>
        <v>8</v>
      </c>
      <c r="W1243" t="str">
        <f>IF(TRIM(INDEX(connections!$A:$A,ROW()))="","",TRIM(INDEX(connections!$A:$A,ROW())))</f>
        <v>Spelunky</v>
      </c>
      <c r="X1243" t="str">
        <f>IF($W1243="","",TRIM(INDEX(connections!$B:$B,ROW())))</f>
        <v>Spelunky 2</v>
      </c>
      <c r="Y1243">
        <f t="shared" si="548"/>
        <v>761</v>
      </c>
      <c r="Z1243">
        <f t="shared" si="549"/>
        <v>762</v>
      </c>
      <c r="AA1243" t="str">
        <f t="shared" si="550"/>
        <v>Yes</v>
      </c>
      <c r="AB1243" t="str">
        <f t="shared" si="551"/>
        <v>Yes</v>
      </c>
      <c r="AC1243">
        <f t="shared" si="552"/>
        <v>1</v>
      </c>
      <c r="AD1243">
        <f t="shared" si="553"/>
        <v>0</v>
      </c>
      <c r="AE1243" t="str">
        <f t="shared" si="554"/>
        <v/>
      </c>
      <c r="AG1243" t="str">
        <f t="shared" si="555"/>
        <v/>
      </c>
      <c r="AH1243" t="str">
        <f t="shared" si="556"/>
        <v/>
      </c>
      <c r="AI1243" t="str">
        <f t="shared" si="557"/>
        <v/>
      </c>
      <c r="AJ1243" t="str">
        <f t="shared" si="558"/>
        <v/>
      </c>
      <c r="AK1243" t="str">
        <f t="shared" si="559"/>
        <v/>
      </c>
      <c r="AL1243" t="str">
        <f>IF($A1243="","",INDEX(games!$J:$J,ROW())&amp;"")</f>
        <v/>
      </c>
    </row>
    <row r="1244" spans="1:38" x14ac:dyDescent="0.25">
      <c r="A1244" t="str">
        <f>IF(TRIM(INDEX(games!$A:$A,ROW()))="","",TRIM(INDEX(games!$A:$A,ROW())))</f>
        <v/>
      </c>
      <c r="B1244" t="str">
        <f>IF(OR($A1244="",INDEX(games!$B:$B,ROW())=""),"",INDEX(games!$B:$B,ROW()))</f>
        <v/>
      </c>
      <c r="C1244" t="str">
        <f>IF(OR($A1244="",INDEX(games!$C:$C,ROW())=""),"",INDEX(games!$C:$C,ROW()))</f>
        <v/>
      </c>
      <c r="D1244" t="str">
        <f t="shared" si="532"/>
        <v/>
      </c>
      <c r="E1244" t="str">
        <f t="shared" si="533"/>
        <v/>
      </c>
      <c r="F1244" t="str">
        <f t="shared" si="534"/>
        <v/>
      </c>
      <c r="G1244" t="e">
        <f t="shared" si="535"/>
        <v>#N/A</v>
      </c>
      <c r="H1244" t="e">
        <f t="shared" si="536"/>
        <v>#N/A</v>
      </c>
      <c r="I1244" t="e">
        <f t="shared" si="537"/>
        <v>#N/A</v>
      </c>
      <c r="J1244" t="e">
        <f t="shared" si="538"/>
        <v>#N/A</v>
      </c>
      <c r="K1244" t="e">
        <f t="shared" si="539"/>
        <v>#N/A</v>
      </c>
      <c r="L1244" t="e">
        <f t="shared" si="540"/>
        <v>#N/A</v>
      </c>
      <c r="M1244" t="e">
        <f t="shared" si="541"/>
        <v>#N/A</v>
      </c>
      <c r="N1244" t="e">
        <f t="shared" si="542"/>
        <v>#N/A</v>
      </c>
      <c r="O1244" t="str">
        <f t="shared" si="543"/>
        <v/>
      </c>
      <c r="P1244" t="str">
        <f>IF(OR($A1244="",INDEX(games!$H:$H,ROW())=""),"",INDEX(games!$H:$H,ROW()))</f>
        <v/>
      </c>
      <c r="Q1244" t="str">
        <f t="shared" si="544"/>
        <v/>
      </c>
      <c r="T1244">
        <f t="shared" si="545"/>
        <v>1987</v>
      </c>
      <c r="U1244">
        <f t="shared" si="546"/>
        <v>2008</v>
      </c>
      <c r="V1244">
        <f t="shared" si="547"/>
        <v>21</v>
      </c>
      <c r="W1244" t="str">
        <f>IF(TRIM(INDEX(connections!$A:$A,ROW()))="","",TRIM(INDEX(connections!$A:$A,ROW())))</f>
        <v>NetHack</v>
      </c>
      <c r="X1244" t="str">
        <f>IF($W1244="","",TRIM(INDEX(connections!$B:$B,ROW())))</f>
        <v>Spelunky Classic</v>
      </c>
      <c r="Y1244">
        <f t="shared" si="548"/>
        <v>532</v>
      </c>
      <c r="Z1244">
        <f t="shared" si="549"/>
        <v>763</v>
      </c>
      <c r="AA1244" t="str">
        <f t="shared" si="550"/>
        <v>Yes</v>
      </c>
      <c r="AB1244" t="str">
        <f t="shared" si="551"/>
        <v>Yes</v>
      </c>
      <c r="AC1244">
        <f t="shared" si="552"/>
        <v>1</v>
      </c>
      <c r="AD1244">
        <f t="shared" si="553"/>
        <v>1</v>
      </c>
      <c r="AE1244" t="str">
        <f t="shared" si="554"/>
        <v/>
      </c>
      <c r="AG1244" t="str">
        <f t="shared" si="555"/>
        <v/>
      </c>
      <c r="AH1244" t="str">
        <f t="shared" si="556"/>
        <v/>
      </c>
      <c r="AI1244" t="str">
        <f t="shared" si="557"/>
        <v/>
      </c>
      <c r="AJ1244" t="str">
        <f t="shared" si="558"/>
        <v/>
      </c>
      <c r="AK1244" t="str">
        <f t="shared" si="559"/>
        <v/>
      </c>
      <c r="AL1244" t="str">
        <f>IF($A1244="","",INDEX(games!$J:$J,ROW())&amp;"")</f>
        <v/>
      </c>
    </row>
    <row r="1245" spans="1:38" x14ac:dyDescent="0.25">
      <c r="A1245" t="str">
        <f>IF(TRIM(INDEX(games!$A:$A,ROW()))="","",TRIM(INDEX(games!$A:$A,ROW())))</f>
        <v/>
      </c>
      <c r="B1245" t="str">
        <f>IF(OR($A1245="",INDEX(games!$B:$B,ROW())=""),"",INDEX(games!$B:$B,ROW()))</f>
        <v/>
      </c>
      <c r="C1245" t="str">
        <f>IF(OR($A1245="",INDEX(games!$C:$C,ROW())=""),"",INDEX(games!$C:$C,ROW()))</f>
        <v/>
      </c>
      <c r="D1245" t="str">
        <f t="shared" si="532"/>
        <v/>
      </c>
      <c r="E1245" t="str">
        <f t="shared" si="533"/>
        <v/>
      </c>
      <c r="F1245" t="str">
        <f t="shared" si="534"/>
        <v/>
      </c>
      <c r="G1245" t="e">
        <f t="shared" si="535"/>
        <v>#N/A</v>
      </c>
      <c r="H1245" t="e">
        <f t="shared" si="536"/>
        <v>#N/A</v>
      </c>
      <c r="I1245" t="e">
        <f t="shared" si="537"/>
        <v>#N/A</v>
      </c>
      <c r="J1245" t="e">
        <f t="shared" si="538"/>
        <v>#N/A</v>
      </c>
      <c r="K1245" t="e">
        <f t="shared" si="539"/>
        <v>#N/A</v>
      </c>
      <c r="L1245" t="e">
        <f t="shared" si="540"/>
        <v>#N/A</v>
      </c>
      <c r="M1245" t="e">
        <f t="shared" si="541"/>
        <v>#N/A</v>
      </c>
      <c r="N1245" t="e">
        <f t="shared" si="542"/>
        <v>#N/A</v>
      </c>
      <c r="O1245" t="str">
        <f t="shared" si="543"/>
        <v/>
      </c>
      <c r="P1245" t="str">
        <f>IF(OR($A1245="",INDEX(games!$H:$H,ROW())=""),"",INDEX(games!$H:$H,ROW()))</f>
        <v/>
      </c>
      <c r="Q1245" t="str">
        <f t="shared" si="544"/>
        <v/>
      </c>
      <c r="T1245">
        <f t="shared" si="545"/>
        <v>2022</v>
      </c>
      <c r="U1245">
        <f t="shared" si="546"/>
        <v>2024</v>
      </c>
      <c r="V1245">
        <f t="shared" si="547"/>
        <v>2</v>
      </c>
      <c r="W1245" t="str">
        <f>IF(TRIM(INDEX(connections!$A:$A,ROW()))="","",TRIM(INDEX(connections!$A:$A,ROW())))</f>
        <v>Backpack Hero</v>
      </c>
      <c r="X1245" t="str">
        <f>IF($W1245="","",TRIM(INDEX(connections!$B:$B,ROW())))</f>
        <v>Spin Hero</v>
      </c>
      <c r="Y1245">
        <f t="shared" si="548"/>
        <v>53</v>
      </c>
      <c r="Z1245">
        <f t="shared" si="549"/>
        <v>764</v>
      </c>
      <c r="AA1245" t="str">
        <f t="shared" si="550"/>
        <v>Yes</v>
      </c>
      <c r="AB1245" t="str">
        <f t="shared" si="551"/>
        <v>Yes</v>
      </c>
      <c r="AC1245">
        <f t="shared" si="552"/>
        <v>1</v>
      </c>
      <c r="AD1245">
        <f t="shared" si="553"/>
        <v>0</v>
      </c>
      <c r="AE1245" t="str">
        <f t="shared" si="554"/>
        <v/>
      </c>
      <c r="AG1245" t="str">
        <f t="shared" si="555"/>
        <v/>
      </c>
      <c r="AH1245" t="str">
        <f t="shared" si="556"/>
        <v/>
      </c>
      <c r="AI1245" t="str">
        <f t="shared" si="557"/>
        <v/>
      </c>
      <c r="AJ1245" t="str">
        <f t="shared" si="558"/>
        <v/>
      </c>
      <c r="AK1245" t="str">
        <f t="shared" si="559"/>
        <v/>
      </c>
      <c r="AL1245" t="str">
        <f>IF($A1245="","",INDEX(games!$J:$J,ROW())&amp;"")</f>
        <v/>
      </c>
    </row>
    <row r="1246" spans="1:38" x14ac:dyDescent="0.25">
      <c r="A1246" t="str">
        <f>IF(TRIM(INDEX(games!$A:$A,ROW()))="","",TRIM(INDEX(games!$A:$A,ROW())))</f>
        <v/>
      </c>
      <c r="B1246" t="str">
        <f>IF(OR($A1246="",INDEX(games!$B:$B,ROW())=""),"",INDEX(games!$B:$B,ROW()))</f>
        <v/>
      </c>
      <c r="C1246" t="str">
        <f>IF(OR($A1246="",INDEX(games!$C:$C,ROW())=""),"",INDEX(games!$C:$C,ROW()))</f>
        <v/>
      </c>
      <c r="D1246" t="str">
        <f t="shared" si="532"/>
        <v/>
      </c>
      <c r="E1246" t="str">
        <f t="shared" si="533"/>
        <v/>
      </c>
      <c r="F1246" t="str">
        <f t="shared" si="534"/>
        <v/>
      </c>
      <c r="G1246" t="e">
        <f t="shared" si="535"/>
        <v>#N/A</v>
      </c>
      <c r="H1246" t="e">
        <f t="shared" si="536"/>
        <v>#N/A</v>
      </c>
      <c r="I1246" t="e">
        <f t="shared" si="537"/>
        <v>#N/A</v>
      </c>
      <c r="J1246" t="e">
        <f t="shared" si="538"/>
        <v>#N/A</v>
      </c>
      <c r="K1246" t="e">
        <f t="shared" si="539"/>
        <v>#N/A</v>
      </c>
      <c r="L1246" t="e">
        <f t="shared" si="540"/>
        <v>#N/A</v>
      </c>
      <c r="M1246" t="e">
        <f t="shared" si="541"/>
        <v>#N/A</v>
      </c>
      <c r="N1246" t="e">
        <f t="shared" si="542"/>
        <v>#N/A</v>
      </c>
      <c r="O1246" t="str">
        <f t="shared" si="543"/>
        <v/>
      </c>
      <c r="P1246" t="str">
        <f>IF(OR($A1246="",INDEX(games!$H:$H,ROW())=""),"",INDEX(games!$H:$H,ROW()))</f>
        <v/>
      </c>
      <c r="Q1246" t="str">
        <f t="shared" si="544"/>
        <v/>
      </c>
      <c r="T1246">
        <f t="shared" si="545"/>
        <v>2021</v>
      </c>
      <c r="U1246">
        <f t="shared" si="546"/>
        <v>2024</v>
      </c>
      <c r="V1246">
        <f t="shared" si="547"/>
        <v>3</v>
      </c>
      <c r="W1246" t="str">
        <f>IF(TRIM(INDEX(connections!$A:$A,ROW()))="","",TRIM(INDEX(connections!$A:$A,ROW())))</f>
        <v>Luck be a Landlord</v>
      </c>
      <c r="X1246" t="str">
        <f>IF($W1246="","",TRIM(INDEX(connections!$B:$B,ROW())))</f>
        <v>Spin Hero</v>
      </c>
      <c r="Y1246">
        <f t="shared" si="548"/>
        <v>460</v>
      </c>
      <c r="Z1246">
        <f t="shared" si="549"/>
        <v>764</v>
      </c>
      <c r="AA1246" t="str">
        <f t="shared" si="550"/>
        <v>Yes</v>
      </c>
      <c r="AB1246" t="str">
        <f t="shared" si="551"/>
        <v>Yes</v>
      </c>
      <c r="AC1246">
        <f t="shared" si="552"/>
        <v>1</v>
      </c>
      <c r="AD1246">
        <f t="shared" si="553"/>
        <v>0</v>
      </c>
      <c r="AE1246" t="str">
        <f t="shared" si="554"/>
        <v/>
      </c>
      <c r="AG1246" t="str">
        <f t="shared" si="555"/>
        <v/>
      </c>
      <c r="AH1246" t="str">
        <f t="shared" si="556"/>
        <v/>
      </c>
      <c r="AI1246" t="str">
        <f t="shared" si="557"/>
        <v/>
      </c>
      <c r="AJ1246" t="str">
        <f t="shared" si="558"/>
        <v/>
      </c>
      <c r="AK1246" t="str">
        <f t="shared" si="559"/>
        <v/>
      </c>
      <c r="AL1246" t="str">
        <f>IF($A1246="","",INDEX(games!$J:$J,ROW())&amp;"")</f>
        <v/>
      </c>
    </row>
    <row r="1247" spans="1:38" x14ac:dyDescent="0.25">
      <c r="A1247" t="str">
        <f>IF(TRIM(INDEX(games!$A:$A,ROW()))="","",TRIM(INDEX(games!$A:$A,ROW())))</f>
        <v/>
      </c>
      <c r="B1247" t="str">
        <f>IF(OR($A1247="",INDEX(games!$B:$B,ROW())=""),"",INDEX(games!$B:$B,ROW()))</f>
        <v/>
      </c>
      <c r="C1247" t="str">
        <f>IF(OR($A1247="",INDEX(games!$C:$C,ROW())=""),"",INDEX(games!$C:$C,ROW()))</f>
        <v/>
      </c>
      <c r="D1247" t="str">
        <f t="shared" si="532"/>
        <v/>
      </c>
      <c r="E1247" t="str">
        <f t="shared" si="533"/>
        <v/>
      </c>
      <c r="F1247" t="str">
        <f t="shared" si="534"/>
        <v/>
      </c>
      <c r="G1247" t="e">
        <f t="shared" si="535"/>
        <v>#N/A</v>
      </c>
      <c r="H1247" t="e">
        <f t="shared" si="536"/>
        <v>#N/A</v>
      </c>
      <c r="I1247" t="e">
        <f t="shared" si="537"/>
        <v>#N/A</v>
      </c>
      <c r="J1247" t="e">
        <f t="shared" si="538"/>
        <v>#N/A</v>
      </c>
      <c r="K1247" t="e">
        <f t="shared" si="539"/>
        <v>#N/A</v>
      </c>
      <c r="L1247" t="e">
        <f t="shared" si="540"/>
        <v>#N/A</v>
      </c>
      <c r="M1247" t="e">
        <f t="shared" si="541"/>
        <v>#N/A</v>
      </c>
      <c r="N1247" t="e">
        <f t="shared" si="542"/>
        <v>#N/A</v>
      </c>
      <c r="O1247" t="str">
        <f t="shared" si="543"/>
        <v/>
      </c>
      <c r="P1247" t="str">
        <f>IF(OR($A1247="",INDEX(games!$H:$H,ROW())=""),"",INDEX(games!$H:$H,ROW()))</f>
        <v/>
      </c>
      <c r="Q1247" t="str">
        <f t="shared" si="544"/>
        <v/>
      </c>
      <c r="T1247">
        <f t="shared" si="545"/>
        <v>2017</v>
      </c>
      <c r="U1247">
        <f t="shared" si="546"/>
        <v>2024</v>
      </c>
      <c r="V1247">
        <f t="shared" si="547"/>
        <v>7</v>
      </c>
      <c r="W1247" t="str">
        <f>IF(TRIM(INDEX(connections!$A:$A,ROW()))="","",TRIM(INDEX(connections!$A:$A,ROW())))</f>
        <v>Slay the Spire</v>
      </c>
      <c r="X1247" t="str">
        <f>IF($W1247="","",TRIM(INDEX(connections!$B:$B,ROW())))</f>
        <v>Spin Hero</v>
      </c>
      <c r="Y1247">
        <f t="shared" si="548"/>
        <v>735</v>
      </c>
      <c r="Z1247">
        <f t="shared" si="549"/>
        <v>764</v>
      </c>
      <c r="AA1247" t="str">
        <f t="shared" si="550"/>
        <v>Yes</v>
      </c>
      <c r="AB1247" t="str">
        <f t="shared" si="551"/>
        <v>Yes</v>
      </c>
      <c r="AC1247">
        <f t="shared" si="552"/>
        <v>1</v>
      </c>
      <c r="AD1247">
        <f t="shared" si="553"/>
        <v>0</v>
      </c>
      <c r="AE1247" t="str">
        <f t="shared" si="554"/>
        <v/>
      </c>
      <c r="AG1247" t="str">
        <f t="shared" si="555"/>
        <v/>
      </c>
      <c r="AH1247" t="str">
        <f t="shared" si="556"/>
        <v/>
      </c>
      <c r="AI1247" t="str">
        <f t="shared" si="557"/>
        <v/>
      </c>
      <c r="AJ1247" t="str">
        <f t="shared" si="558"/>
        <v/>
      </c>
      <c r="AK1247" t="str">
        <f t="shared" si="559"/>
        <v/>
      </c>
      <c r="AL1247" t="str">
        <f>IF($A1247="","",INDEX(games!$J:$J,ROW())&amp;"")</f>
        <v/>
      </c>
    </row>
    <row r="1248" spans="1:38" x14ac:dyDescent="0.25">
      <c r="A1248" t="str">
        <f>IF(TRIM(INDEX(games!$A:$A,ROW()))="","",TRIM(INDEX(games!$A:$A,ROW())))</f>
        <v/>
      </c>
      <c r="B1248" t="str">
        <f>IF(OR($A1248="",INDEX(games!$B:$B,ROW())=""),"",INDEX(games!$B:$B,ROW()))</f>
        <v/>
      </c>
      <c r="C1248" t="str">
        <f>IF(OR($A1248="",INDEX(games!$C:$C,ROW())=""),"",INDEX(games!$C:$C,ROW()))</f>
        <v/>
      </c>
      <c r="D1248" t="str">
        <f t="shared" si="532"/>
        <v/>
      </c>
      <c r="E1248" t="str">
        <f t="shared" si="533"/>
        <v/>
      </c>
      <c r="F1248" t="str">
        <f t="shared" si="534"/>
        <v/>
      </c>
      <c r="G1248" t="e">
        <f t="shared" si="535"/>
        <v>#N/A</v>
      </c>
      <c r="H1248" t="e">
        <f t="shared" si="536"/>
        <v>#N/A</v>
      </c>
      <c r="I1248" t="e">
        <f t="shared" si="537"/>
        <v>#N/A</v>
      </c>
      <c r="J1248" t="e">
        <f t="shared" si="538"/>
        <v>#N/A</v>
      </c>
      <c r="K1248" t="e">
        <f t="shared" si="539"/>
        <v>#N/A</v>
      </c>
      <c r="L1248" t="e">
        <f t="shared" si="540"/>
        <v>#N/A</v>
      </c>
      <c r="M1248" t="e">
        <f t="shared" si="541"/>
        <v>#N/A</v>
      </c>
      <c r="N1248" t="e">
        <f t="shared" si="542"/>
        <v>#N/A</v>
      </c>
      <c r="O1248" t="str">
        <f t="shared" si="543"/>
        <v/>
      </c>
      <c r="P1248" t="str">
        <f>IF(OR($A1248="",INDEX(games!$H:$H,ROW())=""),"",INDEX(games!$H:$H,ROW()))</f>
        <v/>
      </c>
      <c r="Q1248" t="str">
        <f t="shared" si="544"/>
        <v/>
      </c>
      <c r="T1248">
        <f t="shared" si="545"/>
        <v>2021</v>
      </c>
      <c r="U1248">
        <f t="shared" si="546"/>
        <v>2026</v>
      </c>
      <c r="V1248">
        <f t="shared" si="547"/>
        <v>5</v>
      </c>
      <c r="W1248" t="str">
        <f>IF(TRIM(INDEX(connections!$A:$A,ROW()))="","",TRIM(INDEX(connections!$A:$A,ROW())))</f>
        <v>Luck be a Landlord</v>
      </c>
      <c r="X1248" t="str">
        <f>IF($W1248="","",TRIM(INDEX(connections!$B:$B,ROW())))</f>
        <v>Spinny Dungeon</v>
      </c>
      <c r="Y1248">
        <f t="shared" si="548"/>
        <v>460</v>
      </c>
      <c r="Z1248">
        <f t="shared" si="549"/>
        <v>765</v>
      </c>
      <c r="AA1248" t="str">
        <f t="shared" si="550"/>
        <v>Yes</v>
      </c>
      <c r="AB1248" t="str">
        <f t="shared" si="551"/>
        <v/>
      </c>
      <c r="AC1248" t="str">
        <f t="shared" si="552"/>
        <v/>
      </c>
      <c r="AD1248">
        <f t="shared" si="553"/>
        <v>0</v>
      </c>
      <c r="AE1248" t="str">
        <f t="shared" si="554"/>
        <v/>
      </c>
      <c r="AG1248" t="str">
        <f t="shared" si="555"/>
        <v/>
      </c>
      <c r="AH1248" t="str">
        <f t="shared" si="556"/>
        <v/>
      </c>
      <c r="AI1248" t="str">
        <f t="shared" si="557"/>
        <v/>
      </c>
      <c r="AJ1248" t="str">
        <f t="shared" si="558"/>
        <v/>
      </c>
      <c r="AK1248" t="str">
        <f t="shared" si="559"/>
        <v/>
      </c>
      <c r="AL1248" t="str">
        <f>IF($A1248="","",INDEX(games!$J:$J,ROW())&amp;"")</f>
        <v/>
      </c>
    </row>
    <row r="1249" spans="1:38" x14ac:dyDescent="0.25">
      <c r="A1249" t="str">
        <f>IF(TRIM(INDEX(games!$A:$A,ROW()))="","",TRIM(INDEX(games!$A:$A,ROW())))</f>
        <v/>
      </c>
      <c r="B1249" t="str">
        <f>IF(OR($A1249="",INDEX(games!$B:$B,ROW())=""),"",INDEX(games!$B:$B,ROW()))</f>
        <v/>
      </c>
      <c r="C1249" t="str">
        <f>IF(OR($A1249="",INDEX(games!$C:$C,ROW())=""),"",INDEX(games!$C:$C,ROW()))</f>
        <v/>
      </c>
      <c r="D1249" t="str">
        <f t="shared" si="532"/>
        <v/>
      </c>
      <c r="E1249" t="str">
        <f t="shared" si="533"/>
        <v/>
      </c>
      <c r="F1249" t="str">
        <f t="shared" si="534"/>
        <v/>
      </c>
      <c r="G1249" t="e">
        <f t="shared" si="535"/>
        <v>#N/A</v>
      </c>
      <c r="H1249" t="e">
        <f t="shared" si="536"/>
        <v>#N/A</v>
      </c>
      <c r="I1249" t="e">
        <f t="shared" si="537"/>
        <v>#N/A</v>
      </c>
      <c r="J1249" t="e">
        <f t="shared" si="538"/>
        <v>#N/A</v>
      </c>
      <c r="K1249" t="e">
        <f t="shared" si="539"/>
        <v>#N/A</v>
      </c>
      <c r="L1249" t="e">
        <f t="shared" si="540"/>
        <v>#N/A</v>
      </c>
      <c r="M1249" t="e">
        <f t="shared" si="541"/>
        <v>#N/A</v>
      </c>
      <c r="N1249" t="e">
        <f t="shared" si="542"/>
        <v>#N/A</v>
      </c>
      <c r="O1249" t="str">
        <f t="shared" si="543"/>
        <v/>
      </c>
      <c r="P1249" t="str">
        <f>IF(OR($A1249="",INDEX(games!$H:$H,ROW())=""),"",INDEX(games!$H:$H,ROW()))</f>
        <v/>
      </c>
      <c r="Q1249" t="str">
        <f t="shared" si="544"/>
        <v/>
      </c>
      <c r="T1249">
        <f t="shared" si="545"/>
        <v>2022</v>
      </c>
      <c r="U1249">
        <f t="shared" si="546"/>
        <v>2026</v>
      </c>
      <c r="V1249">
        <f t="shared" si="547"/>
        <v>4</v>
      </c>
      <c r="W1249" t="str">
        <f>IF(TRIM(INDEX(connections!$A:$A,ROW()))="","",TRIM(INDEX(connections!$A:$A,ROW())))</f>
        <v>Words Can Kill</v>
      </c>
      <c r="X1249" t="str">
        <f>IF($W1249="","",TRIM(INDEX(connections!$B:$B,ROW())))</f>
        <v>Spinny Dungeon</v>
      </c>
      <c r="Y1249">
        <f t="shared" si="548"/>
        <v>939</v>
      </c>
      <c r="Z1249">
        <f t="shared" si="549"/>
        <v>765</v>
      </c>
      <c r="AA1249" t="str">
        <f t="shared" si="550"/>
        <v>Yes</v>
      </c>
      <c r="AB1249" t="str">
        <f t="shared" si="551"/>
        <v/>
      </c>
      <c r="AC1249" t="str">
        <f t="shared" si="552"/>
        <v/>
      </c>
      <c r="AD1249">
        <f t="shared" si="553"/>
        <v>0</v>
      </c>
      <c r="AE1249" t="str">
        <f t="shared" si="554"/>
        <v/>
      </c>
      <c r="AG1249" t="str">
        <f t="shared" si="555"/>
        <v/>
      </c>
      <c r="AH1249" t="str">
        <f t="shared" si="556"/>
        <v/>
      </c>
      <c r="AI1249" t="str">
        <f t="shared" si="557"/>
        <v/>
      </c>
      <c r="AJ1249" t="str">
        <f t="shared" si="558"/>
        <v/>
      </c>
      <c r="AK1249" t="str">
        <f t="shared" si="559"/>
        <v/>
      </c>
      <c r="AL1249" t="str">
        <f>IF($A1249="","",INDEX(games!$J:$J,ROW())&amp;"")</f>
        <v/>
      </c>
    </row>
    <row r="1250" spans="1:38" x14ac:dyDescent="0.25">
      <c r="A1250" t="str">
        <f>IF(TRIM(INDEX(games!$A:$A,ROW()))="","",TRIM(INDEX(games!$A:$A,ROW())))</f>
        <v/>
      </c>
      <c r="B1250" t="str">
        <f>IF(OR($A1250="",INDEX(games!$B:$B,ROW())=""),"",INDEX(games!$B:$B,ROW()))</f>
        <v/>
      </c>
      <c r="C1250" t="str">
        <f>IF(OR($A1250="",INDEX(games!$C:$C,ROW())=""),"",INDEX(games!$C:$C,ROW()))</f>
        <v/>
      </c>
      <c r="D1250" t="str">
        <f t="shared" si="532"/>
        <v/>
      </c>
      <c r="E1250" t="str">
        <f t="shared" si="533"/>
        <v/>
      </c>
      <c r="F1250" t="str">
        <f t="shared" si="534"/>
        <v/>
      </c>
      <c r="G1250" t="e">
        <f t="shared" si="535"/>
        <v>#N/A</v>
      </c>
      <c r="H1250" t="e">
        <f t="shared" si="536"/>
        <v>#N/A</v>
      </c>
      <c r="I1250" t="e">
        <f t="shared" si="537"/>
        <v>#N/A</v>
      </c>
      <c r="J1250" t="e">
        <f t="shared" si="538"/>
        <v>#N/A</v>
      </c>
      <c r="K1250" t="e">
        <f t="shared" si="539"/>
        <v>#N/A</v>
      </c>
      <c r="L1250" t="e">
        <f t="shared" si="540"/>
        <v>#N/A</v>
      </c>
      <c r="M1250" t="e">
        <f t="shared" si="541"/>
        <v>#N/A</v>
      </c>
      <c r="N1250" t="e">
        <f t="shared" si="542"/>
        <v>#N/A</v>
      </c>
      <c r="O1250" t="str">
        <f t="shared" si="543"/>
        <v/>
      </c>
      <c r="P1250" t="str">
        <f>IF(OR($A1250="",INDEX(games!$H:$H,ROW())=""),"",INDEX(games!$H:$H,ROW()))</f>
        <v/>
      </c>
      <c r="Q1250" t="str">
        <f t="shared" si="544"/>
        <v/>
      </c>
      <c r="T1250">
        <f t="shared" si="545"/>
        <v>2019</v>
      </c>
      <c r="U1250">
        <f t="shared" si="546"/>
        <v>2022</v>
      </c>
      <c r="V1250">
        <f t="shared" si="547"/>
        <v>3</v>
      </c>
      <c r="W1250" t="str">
        <f>IF(TRIM(INDEX(connections!$A:$A,ROW()))="","",TRIM(INDEX(connections!$A:$A,ROW())))</f>
        <v>Magic Survival</v>
      </c>
      <c r="X1250" t="str">
        <f>IF($W1250="","",TRIM(INDEX(connections!$B:$B,ROW())))</f>
        <v>Spirit Hunters: Infinite Horde</v>
      </c>
      <c r="Y1250">
        <f t="shared" si="548"/>
        <v>466</v>
      </c>
      <c r="Z1250">
        <f t="shared" si="549"/>
        <v>766</v>
      </c>
      <c r="AA1250" t="str">
        <f t="shared" si="550"/>
        <v/>
      </c>
      <c r="AB1250" t="str">
        <f t="shared" si="551"/>
        <v>Yes</v>
      </c>
      <c r="AC1250" t="str">
        <f t="shared" si="552"/>
        <v/>
      </c>
      <c r="AD1250">
        <f t="shared" si="553"/>
        <v>0</v>
      </c>
      <c r="AE1250" t="str">
        <f t="shared" si="554"/>
        <v/>
      </c>
      <c r="AG1250" t="str">
        <f t="shared" si="555"/>
        <v/>
      </c>
      <c r="AH1250" t="str">
        <f t="shared" si="556"/>
        <v/>
      </c>
      <c r="AI1250" t="str">
        <f t="shared" si="557"/>
        <v/>
      </c>
      <c r="AJ1250" t="str">
        <f t="shared" si="558"/>
        <v/>
      </c>
      <c r="AK1250" t="str">
        <f t="shared" si="559"/>
        <v/>
      </c>
      <c r="AL1250" t="str">
        <f>IF($A1250="","",INDEX(games!$J:$J,ROW())&amp;"")</f>
        <v/>
      </c>
    </row>
    <row r="1251" spans="1:38" x14ac:dyDescent="0.25">
      <c r="A1251" t="str">
        <f>IF(TRIM(INDEX(games!$A:$A,ROW()))="","",TRIM(INDEX(games!$A:$A,ROW())))</f>
        <v/>
      </c>
      <c r="B1251" t="str">
        <f>IF(OR($A1251="",INDEX(games!$B:$B,ROW())=""),"",INDEX(games!$B:$B,ROW()))</f>
        <v/>
      </c>
      <c r="C1251" t="str">
        <f>IF(OR($A1251="",INDEX(games!$C:$C,ROW())=""),"",INDEX(games!$C:$C,ROW()))</f>
        <v/>
      </c>
      <c r="D1251" t="str">
        <f t="shared" si="532"/>
        <v/>
      </c>
      <c r="E1251" t="str">
        <f t="shared" si="533"/>
        <v/>
      </c>
      <c r="F1251" t="str">
        <f t="shared" si="534"/>
        <v/>
      </c>
      <c r="G1251" t="e">
        <f t="shared" si="535"/>
        <v>#N/A</v>
      </c>
      <c r="H1251" t="e">
        <f t="shared" si="536"/>
        <v>#N/A</v>
      </c>
      <c r="I1251" t="e">
        <f t="shared" si="537"/>
        <v>#N/A</v>
      </c>
      <c r="J1251" t="e">
        <f t="shared" si="538"/>
        <v>#N/A</v>
      </c>
      <c r="K1251" t="e">
        <f t="shared" si="539"/>
        <v>#N/A</v>
      </c>
      <c r="L1251" t="e">
        <f t="shared" si="540"/>
        <v>#N/A</v>
      </c>
      <c r="M1251" t="e">
        <f t="shared" si="541"/>
        <v>#N/A</v>
      </c>
      <c r="N1251" t="e">
        <f t="shared" si="542"/>
        <v>#N/A</v>
      </c>
      <c r="O1251" t="str">
        <f t="shared" si="543"/>
        <v/>
      </c>
      <c r="P1251" t="str">
        <f>IF(OR($A1251="",INDEX(games!$H:$H,ROW())=""),"",INDEX(games!$H:$H,ROW()))</f>
        <v/>
      </c>
      <c r="Q1251" t="str">
        <f t="shared" si="544"/>
        <v/>
      </c>
      <c r="T1251">
        <f t="shared" si="545"/>
        <v>2021</v>
      </c>
      <c r="U1251">
        <f t="shared" si="546"/>
        <v>2022</v>
      </c>
      <c r="V1251">
        <f t="shared" si="547"/>
        <v>1</v>
      </c>
      <c r="W1251" t="str">
        <f>IF(TRIM(INDEX(connections!$A:$A,ROW()))="","",TRIM(INDEX(connections!$A:$A,ROW())))</f>
        <v>Vampire Survivors</v>
      </c>
      <c r="X1251" t="str">
        <f>IF($W1251="","",TRIM(INDEX(connections!$B:$B,ROW())))</f>
        <v>Spirit Hunters: Infinite Horde</v>
      </c>
      <c r="Y1251">
        <f t="shared" si="548"/>
        <v>898</v>
      </c>
      <c r="Z1251">
        <f t="shared" si="549"/>
        <v>766</v>
      </c>
      <c r="AA1251" t="str">
        <f t="shared" si="550"/>
        <v>Yes</v>
      </c>
      <c r="AB1251" t="str">
        <f t="shared" si="551"/>
        <v>Yes</v>
      </c>
      <c r="AC1251">
        <f t="shared" si="552"/>
        <v>1</v>
      </c>
      <c r="AD1251">
        <f t="shared" si="553"/>
        <v>0</v>
      </c>
      <c r="AE1251" t="str">
        <f t="shared" si="554"/>
        <v/>
      </c>
      <c r="AG1251" t="str">
        <f t="shared" si="555"/>
        <v/>
      </c>
      <c r="AH1251" t="str">
        <f t="shared" si="556"/>
        <v/>
      </c>
      <c r="AI1251" t="str">
        <f t="shared" si="557"/>
        <v/>
      </c>
      <c r="AJ1251" t="str">
        <f t="shared" si="558"/>
        <v/>
      </c>
      <c r="AK1251" t="str">
        <f t="shared" si="559"/>
        <v/>
      </c>
      <c r="AL1251" t="str">
        <f>IF($A1251="","",INDEX(games!$J:$J,ROW())&amp;"")</f>
        <v/>
      </c>
    </row>
    <row r="1252" spans="1:38" x14ac:dyDescent="0.25">
      <c r="A1252" t="str">
        <f>IF(TRIM(INDEX(games!$A:$A,ROW()))="","",TRIM(INDEX(games!$A:$A,ROW())))</f>
        <v/>
      </c>
      <c r="B1252" t="str">
        <f>IF(OR($A1252="",INDEX(games!$B:$B,ROW())=""),"",INDEX(games!$B:$B,ROW()))</f>
        <v/>
      </c>
      <c r="C1252" t="str">
        <f>IF(OR($A1252="",INDEX(games!$C:$C,ROW())=""),"",INDEX(games!$C:$C,ROW()))</f>
        <v/>
      </c>
      <c r="D1252" t="str">
        <f t="shared" si="532"/>
        <v/>
      </c>
      <c r="E1252" t="str">
        <f t="shared" si="533"/>
        <v/>
      </c>
      <c r="F1252" t="str">
        <f t="shared" si="534"/>
        <v/>
      </c>
      <c r="G1252" t="e">
        <f t="shared" si="535"/>
        <v>#N/A</v>
      </c>
      <c r="H1252" t="e">
        <f t="shared" si="536"/>
        <v>#N/A</v>
      </c>
      <c r="I1252" t="e">
        <f t="shared" si="537"/>
        <v>#N/A</v>
      </c>
      <c r="J1252" t="e">
        <f t="shared" si="538"/>
        <v>#N/A</v>
      </c>
      <c r="K1252" t="e">
        <f t="shared" si="539"/>
        <v>#N/A</v>
      </c>
      <c r="L1252" t="e">
        <f t="shared" si="540"/>
        <v>#N/A</v>
      </c>
      <c r="M1252" t="e">
        <f t="shared" si="541"/>
        <v>#N/A</v>
      </c>
      <c r="N1252" t="e">
        <f t="shared" si="542"/>
        <v>#N/A</v>
      </c>
      <c r="O1252" t="str">
        <f t="shared" si="543"/>
        <v/>
      </c>
      <c r="P1252" t="str">
        <f>IF(OR($A1252="",INDEX(games!$H:$H,ROW())=""),"",INDEX(games!$H:$H,ROW()))</f>
        <v/>
      </c>
      <c r="Q1252" t="str">
        <f t="shared" si="544"/>
        <v/>
      </c>
      <c r="T1252">
        <f t="shared" si="545"/>
        <v>2019</v>
      </c>
      <c r="U1252">
        <f t="shared" si="546"/>
        <v>2023</v>
      </c>
      <c r="V1252">
        <f t="shared" si="547"/>
        <v>4</v>
      </c>
      <c r="W1252" t="str">
        <f>IF(TRIM(INDEX(connections!$A:$A,ROW()))="","",TRIM(INDEX(connections!$A:$A,ROW())))</f>
        <v>Hades</v>
      </c>
      <c r="X1252" t="str">
        <f>IF($W1252="","",TRIM(INDEX(connections!$B:$B,ROW())))</f>
        <v>Spiritfall</v>
      </c>
      <c r="Y1252">
        <f t="shared" si="548"/>
        <v>359</v>
      </c>
      <c r="Z1252">
        <f t="shared" si="549"/>
        <v>767</v>
      </c>
      <c r="AA1252" t="str">
        <f t="shared" si="550"/>
        <v>Yes</v>
      </c>
      <c r="AB1252" t="str">
        <f t="shared" si="551"/>
        <v>Yes</v>
      </c>
      <c r="AC1252">
        <f t="shared" si="552"/>
        <v>1</v>
      </c>
      <c r="AD1252">
        <f t="shared" si="553"/>
        <v>0</v>
      </c>
      <c r="AE1252" t="str">
        <f t="shared" si="554"/>
        <v/>
      </c>
      <c r="AG1252" t="str">
        <f t="shared" si="555"/>
        <v/>
      </c>
      <c r="AH1252" t="str">
        <f t="shared" si="556"/>
        <v/>
      </c>
      <c r="AI1252" t="str">
        <f t="shared" si="557"/>
        <v/>
      </c>
      <c r="AJ1252" t="str">
        <f t="shared" si="558"/>
        <v/>
      </c>
      <c r="AK1252" t="str">
        <f t="shared" si="559"/>
        <v/>
      </c>
      <c r="AL1252" t="str">
        <f>IF($A1252="","",INDEX(games!$J:$J,ROW())&amp;"")</f>
        <v/>
      </c>
    </row>
    <row r="1253" spans="1:38" x14ac:dyDescent="0.25">
      <c r="A1253" t="str">
        <f>IF(TRIM(INDEX(games!$A:$A,ROW()))="","",TRIM(INDEX(games!$A:$A,ROW())))</f>
        <v/>
      </c>
      <c r="B1253" t="str">
        <f>IF(OR($A1253="",INDEX(games!$B:$B,ROW())=""),"",INDEX(games!$B:$B,ROW()))</f>
        <v/>
      </c>
      <c r="C1253" t="str">
        <f>IF(OR($A1253="",INDEX(games!$C:$C,ROW())=""),"",INDEX(games!$C:$C,ROW()))</f>
        <v/>
      </c>
      <c r="D1253" t="str">
        <f t="shared" si="532"/>
        <v/>
      </c>
      <c r="E1253" t="str">
        <f t="shared" si="533"/>
        <v/>
      </c>
      <c r="F1253" t="str">
        <f t="shared" si="534"/>
        <v/>
      </c>
      <c r="G1253" t="e">
        <f t="shared" si="535"/>
        <v>#N/A</v>
      </c>
      <c r="H1253" t="e">
        <f t="shared" si="536"/>
        <v>#N/A</v>
      </c>
      <c r="I1253" t="e">
        <f t="shared" si="537"/>
        <v>#N/A</v>
      </c>
      <c r="J1253" t="e">
        <f t="shared" si="538"/>
        <v>#N/A</v>
      </c>
      <c r="K1253" t="e">
        <f t="shared" si="539"/>
        <v>#N/A</v>
      </c>
      <c r="L1253" t="e">
        <f t="shared" si="540"/>
        <v>#N/A</v>
      </c>
      <c r="M1253" t="e">
        <f t="shared" si="541"/>
        <v>#N/A</v>
      </c>
      <c r="N1253" t="e">
        <f t="shared" si="542"/>
        <v>#N/A</v>
      </c>
      <c r="O1253" t="str">
        <f t="shared" si="543"/>
        <v/>
      </c>
      <c r="P1253" t="str">
        <f>IF(OR($A1253="",INDEX(games!$H:$H,ROW())=""),"",INDEX(games!$H:$H,ROW()))</f>
        <v/>
      </c>
      <c r="Q1253" t="str">
        <f t="shared" si="544"/>
        <v/>
      </c>
      <c r="T1253">
        <f t="shared" si="545"/>
        <v>2017</v>
      </c>
      <c r="U1253">
        <f t="shared" si="546"/>
        <v>2023</v>
      </c>
      <c r="V1253">
        <f t="shared" si="547"/>
        <v>6</v>
      </c>
      <c r="W1253" t="str">
        <f>IF(TRIM(INDEX(connections!$A:$A,ROW()))="","",TRIM(INDEX(connections!$A:$A,ROW())))</f>
        <v>Slay the Spire</v>
      </c>
      <c r="X1253" t="str">
        <f>IF($W1253="","",TRIM(INDEX(connections!$B:$B,ROW())))</f>
        <v>Spiritfall</v>
      </c>
      <c r="Y1253">
        <f t="shared" si="548"/>
        <v>735</v>
      </c>
      <c r="Z1253">
        <f t="shared" si="549"/>
        <v>767</v>
      </c>
      <c r="AA1253" t="str">
        <f t="shared" si="550"/>
        <v>Yes</v>
      </c>
      <c r="AB1253" t="str">
        <f t="shared" si="551"/>
        <v>Yes</v>
      </c>
      <c r="AC1253">
        <f t="shared" si="552"/>
        <v>1</v>
      </c>
      <c r="AD1253">
        <f t="shared" si="553"/>
        <v>1</v>
      </c>
      <c r="AE1253" t="str">
        <f t="shared" si="554"/>
        <v/>
      </c>
      <c r="AG1253" t="str">
        <f t="shared" si="555"/>
        <v/>
      </c>
      <c r="AH1253" t="str">
        <f t="shared" si="556"/>
        <v/>
      </c>
      <c r="AI1253" t="str">
        <f t="shared" si="557"/>
        <v/>
      </c>
      <c r="AJ1253" t="str">
        <f t="shared" si="558"/>
        <v/>
      </c>
      <c r="AK1253" t="str">
        <f t="shared" si="559"/>
        <v/>
      </c>
      <c r="AL1253" t="str">
        <f>IF($A1253="","",INDEX(games!$J:$J,ROW())&amp;"")</f>
        <v/>
      </c>
    </row>
    <row r="1254" spans="1:38" x14ac:dyDescent="0.25">
      <c r="A1254" t="str">
        <f>IF(TRIM(INDEX(games!$A:$A,ROW()))="","",TRIM(INDEX(games!$A:$A,ROW())))</f>
        <v/>
      </c>
      <c r="B1254" t="str">
        <f>IF(OR($A1254="",INDEX(games!$B:$B,ROW())=""),"",INDEX(games!$B:$B,ROW()))</f>
        <v/>
      </c>
      <c r="C1254" t="str">
        <f>IF(OR($A1254="",INDEX(games!$C:$C,ROW())=""),"",INDEX(games!$C:$C,ROW()))</f>
        <v/>
      </c>
      <c r="D1254" t="str">
        <f t="shared" si="532"/>
        <v/>
      </c>
      <c r="E1254" t="str">
        <f t="shared" si="533"/>
        <v/>
      </c>
      <c r="F1254" t="str">
        <f t="shared" si="534"/>
        <v/>
      </c>
      <c r="G1254" t="e">
        <f t="shared" si="535"/>
        <v>#N/A</v>
      </c>
      <c r="H1254" t="e">
        <f t="shared" si="536"/>
        <v>#N/A</v>
      </c>
      <c r="I1254" t="e">
        <f t="shared" si="537"/>
        <v>#N/A</v>
      </c>
      <c r="J1254" t="e">
        <f t="shared" si="538"/>
        <v>#N/A</v>
      </c>
      <c r="K1254" t="e">
        <f t="shared" si="539"/>
        <v>#N/A</v>
      </c>
      <c r="L1254" t="e">
        <f t="shared" si="540"/>
        <v>#N/A</v>
      </c>
      <c r="M1254" t="e">
        <f t="shared" si="541"/>
        <v>#N/A</v>
      </c>
      <c r="N1254" t="e">
        <f t="shared" si="542"/>
        <v>#N/A</v>
      </c>
      <c r="O1254" t="str">
        <f t="shared" si="543"/>
        <v/>
      </c>
      <c r="P1254" t="str">
        <f>IF(OR($A1254="",INDEX(games!$H:$H,ROW())=""),"",INDEX(games!$H:$H,ROW()))</f>
        <v/>
      </c>
      <c r="Q1254" t="str">
        <f t="shared" si="544"/>
        <v/>
      </c>
      <c r="T1254">
        <f t="shared" si="545"/>
        <v>2008</v>
      </c>
      <c r="U1254">
        <f t="shared" si="546"/>
        <v>2019</v>
      </c>
      <c r="V1254">
        <f t="shared" si="547"/>
        <v>11</v>
      </c>
      <c r="W1254" t="str">
        <f>IF(TRIM(INDEX(connections!$A:$A,ROW()))="","",TRIM(INDEX(connections!$A:$A,ROW())))</f>
        <v>Spelunky Classic</v>
      </c>
      <c r="X1254" t="str">
        <f>IF($W1254="","",TRIM(INDEX(connections!$B:$B,ROW())))</f>
        <v>Spirits Abyss</v>
      </c>
      <c r="Y1254">
        <f t="shared" si="548"/>
        <v>763</v>
      </c>
      <c r="Z1254">
        <f t="shared" si="549"/>
        <v>768</v>
      </c>
      <c r="AA1254" t="str">
        <f t="shared" si="550"/>
        <v>Yes</v>
      </c>
      <c r="AB1254" t="str">
        <f t="shared" si="551"/>
        <v>Yes</v>
      </c>
      <c r="AC1254">
        <f t="shared" si="552"/>
        <v>1</v>
      </c>
      <c r="AD1254">
        <f t="shared" si="553"/>
        <v>0</v>
      </c>
      <c r="AE1254" t="str">
        <f t="shared" si="554"/>
        <v/>
      </c>
      <c r="AG1254" t="str">
        <f t="shared" si="555"/>
        <v/>
      </c>
      <c r="AH1254" t="str">
        <f t="shared" si="556"/>
        <v/>
      </c>
      <c r="AI1254" t="str">
        <f t="shared" si="557"/>
        <v/>
      </c>
      <c r="AJ1254" t="str">
        <f t="shared" si="558"/>
        <v/>
      </c>
      <c r="AK1254" t="str">
        <f t="shared" si="559"/>
        <v/>
      </c>
      <c r="AL1254" t="str">
        <f>IF($A1254="","",INDEX(games!$J:$J,ROW())&amp;"")</f>
        <v/>
      </c>
    </row>
    <row r="1255" spans="1:38" x14ac:dyDescent="0.25">
      <c r="A1255" t="str">
        <f>IF(TRIM(INDEX(games!$A:$A,ROW()))="","",TRIM(INDEX(games!$A:$A,ROW())))</f>
        <v/>
      </c>
      <c r="B1255" t="str">
        <f>IF(OR($A1255="",INDEX(games!$B:$B,ROW())=""),"",INDEX(games!$B:$B,ROW()))</f>
        <v/>
      </c>
      <c r="C1255" t="str">
        <f>IF(OR($A1255="",INDEX(games!$C:$C,ROW())=""),"",INDEX(games!$C:$C,ROW()))</f>
        <v/>
      </c>
      <c r="D1255" t="str">
        <f t="shared" si="532"/>
        <v/>
      </c>
      <c r="E1255" t="str">
        <f t="shared" si="533"/>
        <v/>
      </c>
      <c r="F1255" t="str">
        <f t="shared" si="534"/>
        <v/>
      </c>
      <c r="G1255" t="e">
        <f t="shared" si="535"/>
        <v>#N/A</v>
      </c>
      <c r="H1255" t="e">
        <f t="shared" si="536"/>
        <v>#N/A</v>
      </c>
      <c r="I1255" t="e">
        <f t="shared" si="537"/>
        <v>#N/A</v>
      </c>
      <c r="J1255" t="e">
        <f t="shared" si="538"/>
        <v>#N/A</v>
      </c>
      <c r="K1255" t="e">
        <f t="shared" si="539"/>
        <v>#N/A</v>
      </c>
      <c r="L1255" t="e">
        <f t="shared" si="540"/>
        <v>#N/A</v>
      </c>
      <c r="M1255" t="e">
        <f t="shared" si="541"/>
        <v>#N/A</v>
      </c>
      <c r="N1255" t="e">
        <f t="shared" si="542"/>
        <v>#N/A</v>
      </c>
      <c r="O1255" t="str">
        <f t="shared" si="543"/>
        <v/>
      </c>
      <c r="P1255" t="str">
        <f>IF(OR($A1255="",INDEX(games!$H:$H,ROW())=""),"",INDEX(games!$H:$H,ROW()))</f>
        <v/>
      </c>
      <c r="Q1255" t="str">
        <f t="shared" si="544"/>
        <v/>
      </c>
      <c r="T1255">
        <f t="shared" si="545"/>
        <v>1994</v>
      </c>
      <c r="U1255">
        <f t="shared" si="546"/>
        <v>2014</v>
      </c>
      <c r="V1255">
        <f t="shared" si="547"/>
        <v>20</v>
      </c>
      <c r="W1255" t="str">
        <f>IF(TRIM(INDEX(connections!$A:$A,ROW()))="","",TRIM(INDEX(connections!$A:$A,ROW())))</f>
        <v>Ancient Domains of Mystery</v>
      </c>
      <c r="X1255" t="str">
        <f>IF($W1255="","",TRIM(INDEX(connections!$B:$B,ROW())))</f>
        <v>Sproggiwood</v>
      </c>
      <c r="Y1255">
        <f t="shared" si="548"/>
        <v>24</v>
      </c>
      <c r="Z1255">
        <f t="shared" si="549"/>
        <v>769</v>
      </c>
      <c r="AA1255" t="str">
        <f t="shared" si="550"/>
        <v>Yes</v>
      </c>
      <c r="AB1255" t="str">
        <f t="shared" si="551"/>
        <v>Yes</v>
      </c>
      <c r="AC1255">
        <f t="shared" si="552"/>
        <v>1</v>
      </c>
      <c r="AD1255">
        <f t="shared" si="553"/>
        <v>0</v>
      </c>
      <c r="AE1255" t="str">
        <f t="shared" si="554"/>
        <v/>
      </c>
      <c r="AG1255" t="str">
        <f t="shared" si="555"/>
        <v/>
      </c>
      <c r="AH1255" t="str">
        <f t="shared" si="556"/>
        <v/>
      </c>
      <c r="AI1255" t="str">
        <f t="shared" si="557"/>
        <v/>
      </c>
      <c r="AJ1255" t="str">
        <f t="shared" si="558"/>
        <v/>
      </c>
      <c r="AK1255" t="str">
        <f t="shared" si="559"/>
        <v/>
      </c>
      <c r="AL1255" t="str">
        <f>IF($A1255="","",INDEX(games!$J:$J,ROW())&amp;"")</f>
        <v/>
      </c>
    </row>
    <row r="1256" spans="1:38" x14ac:dyDescent="0.25">
      <c r="A1256" t="str">
        <f>IF(TRIM(INDEX(games!$A:$A,ROW()))="","",TRIM(INDEX(games!$A:$A,ROW())))</f>
        <v/>
      </c>
      <c r="B1256" t="str">
        <f>IF(OR($A1256="",INDEX(games!$B:$B,ROW())=""),"",INDEX(games!$B:$B,ROW()))</f>
        <v/>
      </c>
      <c r="C1256" t="str">
        <f>IF(OR($A1256="",INDEX(games!$C:$C,ROW())=""),"",INDEX(games!$C:$C,ROW()))</f>
        <v/>
      </c>
      <c r="D1256" t="str">
        <f t="shared" si="532"/>
        <v/>
      </c>
      <c r="E1256" t="str">
        <f t="shared" si="533"/>
        <v/>
      </c>
      <c r="F1256" t="str">
        <f t="shared" si="534"/>
        <v/>
      </c>
      <c r="G1256" t="e">
        <f t="shared" si="535"/>
        <v>#N/A</v>
      </c>
      <c r="H1256" t="e">
        <f t="shared" si="536"/>
        <v>#N/A</v>
      </c>
      <c r="I1256" t="e">
        <f t="shared" si="537"/>
        <v>#N/A</v>
      </c>
      <c r="J1256" t="e">
        <f t="shared" si="538"/>
        <v>#N/A</v>
      </c>
      <c r="K1256" t="e">
        <f t="shared" si="539"/>
        <v>#N/A</v>
      </c>
      <c r="L1256" t="e">
        <f t="shared" si="540"/>
        <v>#N/A</v>
      </c>
      <c r="M1256" t="e">
        <f t="shared" si="541"/>
        <v>#N/A</v>
      </c>
      <c r="N1256" t="e">
        <f t="shared" si="542"/>
        <v>#N/A</v>
      </c>
      <c r="O1256" t="str">
        <f t="shared" si="543"/>
        <v/>
      </c>
      <c r="P1256" t="str">
        <f>IF(OR($A1256="",INDEX(games!$H:$H,ROW())=""),"",INDEX(games!$H:$H,ROW()))</f>
        <v/>
      </c>
      <c r="Q1256" t="str">
        <f t="shared" si="544"/>
        <v/>
      </c>
      <c r="T1256">
        <f t="shared" si="545"/>
        <v>2010</v>
      </c>
      <c r="U1256">
        <f t="shared" si="546"/>
        <v>2014</v>
      </c>
      <c r="V1256">
        <f t="shared" si="547"/>
        <v>4</v>
      </c>
      <c r="W1256" t="str">
        <f>IF(TRIM(INDEX(connections!$A:$A,ROW()))="","",TRIM(INDEX(connections!$A:$A,ROW())))</f>
        <v>Caves of Qud</v>
      </c>
      <c r="X1256" t="str">
        <f>IF($W1256="","",TRIM(INDEX(connections!$B:$B,ROW())))</f>
        <v>Sproggiwood</v>
      </c>
      <c r="Y1256">
        <f t="shared" si="548"/>
        <v>120</v>
      </c>
      <c r="Z1256">
        <f t="shared" si="549"/>
        <v>769</v>
      </c>
      <c r="AA1256" t="str">
        <f t="shared" si="550"/>
        <v>Yes</v>
      </c>
      <c r="AB1256" t="str">
        <f t="shared" si="551"/>
        <v>Yes</v>
      </c>
      <c r="AC1256">
        <f t="shared" si="552"/>
        <v>1</v>
      </c>
      <c r="AD1256">
        <f t="shared" si="553"/>
        <v>0</v>
      </c>
      <c r="AE1256" t="str">
        <f t="shared" si="554"/>
        <v/>
      </c>
      <c r="AG1256" t="str">
        <f t="shared" si="555"/>
        <v/>
      </c>
      <c r="AH1256" t="str">
        <f t="shared" si="556"/>
        <v/>
      </c>
      <c r="AI1256" t="str">
        <f t="shared" si="557"/>
        <v/>
      </c>
      <c r="AJ1256" t="str">
        <f t="shared" si="558"/>
        <v/>
      </c>
      <c r="AK1256" t="str">
        <f t="shared" si="559"/>
        <v/>
      </c>
      <c r="AL1256" t="str">
        <f>IF($A1256="","",INDEX(games!$J:$J,ROW())&amp;"")</f>
        <v/>
      </c>
    </row>
    <row r="1257" spans="1:38" x14ac:dyDescent="0.25">
      <c r="A1257" t="str">
        <f>IF(TRIM(INDEX(games!$A:$A,ROW()))="","",TRIM(INDEX(games!$A:$A,ROW())))</f>
        <v/>
      </c>
      <c r="B1257" t="str">
        <f>IF(OR($A1257="",INDEX(games!$B:$B,ROW())=""),"",INDEX(games!$B:$B,ROW()))</f>
        <v/>
      </c>
      <c r="C1257" t="str">
        <f>IF(OR($A1257="",INDEX(games!$C:$C,ROW())=""),"",INDEX(games!$C:$C,ROW()))</f>
        <v/>
      </c>
      <c r="D1257" t="str">
        <f t="shared" si="532"/>
        <v/>
      </c>
      <c r="E1257" t="str">
        <f t="shared" si="533"/>
        <v/>
      </c>
      <c r="F1257" t="str">
        <f t="shared" si="534"/>
        <v/>
      </c>
      <c r="G1257" t="e">
        <f t="shared" si="535"/>
        <v>#N/A</v>
      </c>
      <c r="H1257" t="e">
        <f t="shared" si="536"/>
        <v>#N/A</v>
      </c>
      <c r="I1257" t="e">
        <f t="shared" si="537"/>
        <v>#N/A</v>
      </c>
      <c r="J1257" t="e">
        <f t="shared" si="538"/>
        <v>#N/A</v>
      </c>
      <c r="K1257" t="e">
        <f t="shared" si="539"/>
        <v>#N/A</v>
      </c>
      <c r="L1257" t="e">
        <f t="shared" si="540"/>
        <v>#N/A</v>
      </c>
      <c r="M1257" t="e">
        <f t="shared" si="541"/>
        <v>#N/A</v>
      </c>
      <c r="N1257" t="e">
        <f t="shared" si="542"/>
        <v>#N/A</v>
      </c>
      <c r="O1257" t="str">
        <f t="shared" si="543"/>
        <v/>
      </c>
      <c r="P1257" t="str">
        <f>IF(OR($A1257="",INDEX(games!$H:$H,ROW())=""),"",INDEX(games!$H:$H,ROW()))</f>
        <v/>
      </c>
      <c r="Q1257" t="str">
        <f t="shared" si="544"/>
        <v/>
      </c>
      <c r="T1257">
        <f t="shared" si="545"/>
        <v>2023</v>
      </c>
      <c r="U1257">
        <f t="shared" si="546"/>
        <v>2025</v>
      </c>
      <c r="V1257">
        <f t="shared" si="547"/>
        <v>2</v>
      </c>
      <c r="W1257" t="str">
        <f>IF(TRIM(INDEX(connections!$A:$A,ROW()))="","",TRIM(INDEX(connections!$A:$A,ROW())))</f>
        <v>Balatro</v>
      </c>
      <c r="X1257" t="str">
        <f>IF($W1257="","",TRIM(INDEX(connections!$B:$B,ROW())))</f>
        <v>Stackflow</v>
      </c>
      <c r="Y1257">
        <f t="shared" si="548"/>
        <v>55</v>
      </c>
      <c r="Z1257">
        <f t="shared" si="549"/>
        <v>771</v>
      </c>
      <c r="AA1257" t="str">
        <f t="shared" si="550"/>
        <v>Yes</v>
      </c>
      <c r="AB1257" t="str">
        <f t="shared" si="551"/>
        <v>Yes</v>
      </c>
      <c r="AC1257">
        <f t="shared" si="552"/>
        <v>1</v>
      </c>
      <c r="AD1257">
        <f t="shared" si="553"/>
        <v>0</v>
      </c>
      <c r="AE1257" t="str">
        <f t="shared" si="554"/>
        <v/>
      </c>
      <c r="AG1257" t="str">
        <f t="shared" si="555"/>
        <v/>
      </c>
      <c r="AH1257" t="str">
        <f t="shared" si="556"/>
        <v/>
      </c>
      <c r="AI1257" t="str">
        <f t="shared" si="557"/>
        <v/>
      </c>
      <c r="AJ1257" t="str">
        <f t="shared" si="558"/>
        <v/>
      </c>
      <c r="AK1257" t="str">
        <f t="shared" si="559"/>
        <v/>
      </c>
      <c r="AL1257" t="str">
        <f>IF($A1257="","",INDEX(games!$J:$J,ROW())&amp;"")</f>
        <v/>
      </c>
    </row>
    <row r="1258" spans="1:38" x14ac:dyDescent="0.25">
      <c r="A1258" t="str">
        <f>IF(TRIM(INDEX(games!$A:$A,ROW()))="","",TRIM(INDEX(games!$A:$A,ROW())))</f>
        <v/>
      </c>
      <c r="B1258" t="str">
        <f>IF(OR($A1258="",INDEX(games!$B:$B,ROW())=""),"",INDEX(games!$B:$B,ROW()))</f>
        <v/>
      </c>
      <c r="C1258" t="str">
        <f>IF(OR($A1258="",INDEX(games!$C:$C,ROW())=""),"",INDEX(games!$C:$C,ROW()))</f>
        <v/>
      </c>
      <c r="D1258" t="str">
        <f t="shared" si="532"/>
        <v/>
      </c>
      <c r="E1258" t="str">
        <f t="shared" si="533"/>
        <v/>
      </c>
      <c r="F1258" t="str">
        <f t="shared" si="534"/>
        <v/>
      </c>
      <c r="G1258" t="e">
        <f t="shared" si="535"/>
        <v>#N/A</v>
      </c>
      <c r="H1258" t="e">
        <f t="shared" si="536"/>
        <v>#N/A</v>
      </c>
      <c r="I1258" t="e">
        <f t="shared" si="537"/>
        <v>#N/A</v>
      </c>
      <c r="J1258" t="e">
        <f t="shared" si="538"/>
        <v>#N/A</v>
      </c>
      <c r="K1258" t="e">
        <f t="shared" si="539"/>
        <v>#N/A</v>
      </c>
      <c r="L1258" t="e">
        <f t="shared" si="540"/>
        <v>#N/A</v>
      </c>
      <c r="M1258" t="e">
        <f t="shared" si="541"/>
        <v>#N/A</v>
      </c>
      <c r="N1258" t="e">
        <f t="shared" si="542"/>
        <v>#N/A</v>
      </c>
      <c r="O1258" t="str">
        <f t="shared" si="543"/>
        <v/>
      </c>
      <c r="P1258" t="str">
        <f>IF(OR($A1258="",INDEX(games!$H:$H,ROW())=""),"",INDEX(games!$H:$H,ROW()))</f>
        <v/>
      </c>
      <c r="Q1258" t="str">
        <f t="shared" si="544"/>
        <v/>
      </c>
      <c r="T1258">
        <f t="shared" si="545"/>
        <v>2021</v>
      </c>
      <c r="U1258">
        <f t="shared" si="546"/>
        <v>2025</v>
      </c>
      <c r="V1258">
        <f t="shared" si="547"/>
        <v>4</v>
      </c>
      <c r="W1258" t="str">
        <f>IF(TRIM(INDEX(connections!$A:$A,ROW()))="","",TRIM(INDEX(connections!$A:$A,ROW())))</f>
        <v>SNKRX</v>
      </c>
      <c r="X1258" t="str">
        <f>IF($W1258="","",TRIM(INDEX(connections!$B:$B,ROW())))</f>
        <v>Stackflow</v>
      </c>
      <c r="Y1258">
        <f t="shared" si="548"/>
        <v>744</v>
      </c>
      <c r="Z1258">
        <f t="shared" si="549"/>
        <v>771</v>
      </c>
      <c r="AA1258" t="str">
        <f t="shared" si="550"/>
        <v>Yes</v>
      </c>
      <c r="AB1258" t="str">
        <f t="shared" si="551"/>
        <v>Yes</v>
      </c>
      <c r="AC1258">
        <f t="shared" si="552"/>
        <v>1</v>
      </c>
      <c r="AD1258">
        <f t="shared" si="553"/>
        <v>1</v>
      </c>
      <c r="AE1258" t="str">
        <f t="shared" si="554"/>
        <v/>
      </c>
      <c r="AG1258" t="str">
        <f t="shared" si="555"/>
        <v/>
      </c>
      <c r="AH1258" t="str">
        <f t="shared" si="556"/>
        <v/>
      </c>
      <c r="AI1258" t="str">
        <f t="shared" si="557"/>
        <v/>
      </c>
      <c r="AJ1258" t="str">
        <f t="shared" si="558"/>
        <v/>
      </c>
      <c r="AK1258" t="str">
        <f t="shared" si="559"/>
        <v/>
      </c>
      <c r="AL1258" t="str">
        <f>IF($A1258="","",INDEX(games!$J:$J,ROW())&amp;"")</f>
        <v/>
      </c>
    </row>
    <row r="1259" spans="1:38" x14ac:dyDescent="0.25">
      <c r="A1259" t="str">
        <f>IF(TRIM(INDEX(games!$A:$A,ROW()))="","",TRIM(INDEX(games!$A:$A,ROW())))</f>
        <v/>
      </c>
      <c r="B1259" t="str">
        <f>IF(OR($A1259="",INDEX(games!$B:$B,ROW())=""),"",INDEX(games!$B:$B,ROW()))</f>
        <v/>
      </c>
      <c r="C1259" t="str">
        <f>IF(OR($A1259="",INDEX(games!$C:$C,ROW())=""),"",INDEX(games!$C:$C,ROW()))</f>
        <v/>
      </c>
      <c r="D1259" t="str">
        <f t="shared" si="532"/>
        <v/>
      </c>
      <c r="E1259" t="str">
        <f t="shared" si="533"/>
        <v/>
      </c>
      <c r="F1259" t="str">
        <f t="shared" si="534"/>
        <v/>
      </c>
      <c r="G1259" t="e">
        <f t="shared" si="535"/>
        <v>#N/A</v>
      </c>
      <c r="H1259" t="e">
        <f t="shared" si="536"/>
        <v>#N/A</v>
      </c>
      <c r="I1259" t="e">
        <f t="shared" si="537"/>
        <v>#N/A</v>
      </c>
      <c r="J1259" t="e">
        <f t="shared" si="538"/>
        <v>#N/A</v>
      </c>
      <c r="K1259" t="e">
        <f t="shared" si="539"/>
        <v>#N/A</v>
      </c>
      <c r="L1259" t="e">
        <f t="shared" si="540"/>
        <v>#N/A</v>
      </c>
      <c r="M1259" t="e">
        <f t="shared" si="541"/>
        <v>#N/A</v>
      </c>
      <c r="N1259" t="e">
        <f t="shared" si="542"/>
        <v>#N/A</v>
      </c>
      <c r="O1259" t="str">
        <f t="shared" si="543"/>
        <v/>
      </c>
      <c r="P1259" t="str">
        <f>IF(OR($A1259="",INDEX(games!$H:$H,ROW())=""),"",INDEX(games!$H:$H,ROW()))</f>
        <v/>
      </c>
      <c r="Q1259" t="str">
        <f t="shared" si="544"/>
        <v/>
      </c>
      <c r="T1259">
        <f t="shared" si="545"/>
        <v>2011</v>
      </c>
      <c r="U1259">
        <f t="shared" si="546"/>
        <v>2017</v>
      </c>
      <c r="V1259">
        <f t="shared" si="547"/>
        <v>6</v>
      </c>
      <c r="W1259" t="str">
        <f>IF(TRIM(INDEX(connections!$A:$A,ROW()))="","",TRIM(INDEX(connections!$A:$A,ROW())))</f>
        <v>The Binding of Isaac</v>
      </c>
      <c r="X1259" t="str">
        <f>IF($W1259="","",TRIM(INDEX(connections!$B:$B,ROW())))</f>
        <v>Star of Providence</v>
      </c>
      <c r="Y1259">
        <f t="shared" si="548"/>
        <v>824</v>
      </c>
      <c r="Z1259">
        <f t="shared" si="549"/>
        <v>772</v>
      </c>
      <c r="AA1259" t="str">
        <f t="shared" si="550"/>
        <v>Yes</v>
      </c>
      <c r="AB1259" t="str">
        <f t="shared" si="551"/>
        <v>Yes</v>
      </c>
      <c r="AC1259">
        <f t="shared" si="552"/>
        <v>1</v>
      </c>
      <c r="AD1259">
        <f t="shared" si="553"/>
        <v>0</v>
      </c>
      <c r="AE1259" t="str">
        <f t="shared" si="554"/>
        <v/>
      </c>
      <c r="AG1259" t="str">
        <f t="shared" si="555"/>
        <v/>
      </c>
      <c r="AH1259" t="str">
        <f t="shared" si="556"/>
        <v/>
      </c>
      <c r="AI1259" t="str">
        <f t="shared" si="557"/>
        <v/>
      </c>
      <c r="AJ1259" t="str">
        <f t="shared" si="558"/>
        <v/>
      </c>
      <c r="AK1259" t="str">
        <f t="shared" si="559"/>
        <v/>
      </c>
      <c r="AL1259" t="str">
        <f>IF($A1259="","",INDEX(games!$J:$J,ROW())&amp;"")</f>
        <v/>
      </c>
    </row>
    <row r="1260" spans="1:38" x14ac:dyDescent="0.25">
      <c r="A1260" t="str">
        <f>IF(TRIM(INDEX(games!$A:$A,ROW()))="","",TRIM(INDEX(games!$A:$A,ROW())))</f>
        <v/>
      </c>
      <c r="B1260" t="str">
        <f>IF(OR($A1260="",INDEX(games!$B:$B,ROW())=""),"",INDEX(games!$B:$B,ROW()))</f>
        <v/>
      </c>
      <c r="C1260" t="str">
        <f>IF(OR($A1260="",INDEX(games!$C:$C,ROW())=""),"",INDEX(games!$C:$C,ROW()))</f>
        <v/>
      </c>
      <c r="D1260" t="str">
        <f t="shared" si="532"/>
        <v/>
      </c>
      <c r="E1260" t="str">
        <f t="shared" si="533"/>
        <v/>
      </c>
      <c r="F1260" t="str">
        <f t="shared" si="534"/>
        <v/>
      </c>
      <c r="G1260" t="e">
        <f t="shared" si="535"/>
        <v>#N/A</v>
      </c>
      <c r="H1260" t="e">
        <f t="shared" si="536"/>
        <v>#N/A</v>
      </c>
      <c r="I1260" t="e">
        <f t="shared" si="537"/>
        <v>#N/A</v>
      </c>
      <c r="J1260" t="e">
        <f t="shared" si="538"/>
        <v>#N/A</v>
      </c>
      <c r="K1260" t="e">
        <f t="shared" si="539"/>
        <v>#N/A</v>
      </c>
      <c r="L1260" t="e">
        <f t="shared" si="540"/>
        <v>#N/A</v>
      </c>
      <c r="M1260" t="e">
        <f t="shared" si="541"/>
        <v>#N/A</v>
      </c>
      <c r="N1260" t="e">
        <f t="shared" si="542"/>
        <v>#N/A</v>
      </c>
      <c r="O1260" t="str">
        <f t="shared" si="543"/>
        <v/>
      </c>
      <c r="P1260" t="str">
        <f>IF(OR($A1260="",INDEX(games!$H:$H,ROW())=""),"",INDEX(games!$H:$H,ROW()))</f>
        <v/>
      </c>
      <c r="Q1260" t="str">
        <f t="shared" si="544"/>
        <v/>
      </c>
      <c r="T1260">
        <f t="shared" si="545"/>
        <v>2018</v>
      </c>
      <c r="U1260">
        <f t="shared" si="546"/>
        <v>2020</v>
      </c>
      <c r="V1260">
        <f t="shared" si="547"/>
        <v>2</v>
      </c>
      <c r="W1260" t="str">
        <f>IF(TRIM(INDEX(connections!$A:$A,ROW()))="","",TRIM(INDEX(connections!$A:$A,ROW())))</f>
        <v>Dead Cells</v>
      </c>
      <c r="X1260" t="str">
        <f>IF($W1260="","",TRIM(INDEX(connections!$B:$B,ROW())))</f>
        <v>Star Renegades</v>
      </c>
      <c r="Y1260">
        <f t="shared" si="548"/>
        <v>187</v>
      </c>
      <c r="Z1260">
        <f t="shared" si="549"/>
        <v>773</v>
      </c>
      <c r="AA1260" t="str">
        <f t="shared" si="550"/>
        <v>Yes</v>
      </c>
      <c r="AB1260" t="str">
        <f t="shared" si="551"/>
        <v>Yes</v>
      </c>
      <c r="AC1260">
        <f t="shared" si="552"/>
        <v>1</v>
      </c>
      <c r="AD1260">
        <f t="shared" si="553"/>
        <v>1</v>
      </c>
      <c r="AE1260" t="str">
        <f t="shared" si="554"/>
        <v/>
      </c>
      <c r="AG1260" t="str">
        <f t="shared" si="555"/>
        <v/>
      </c>
      <c r="AH1260" t="str">
        <f t="shared" si="556"/>
        <v/>
      </c>
      <c r="AI1260" t="str">
        <f t="shared" si="557"/>
        <v/>
      </c>
      <c r="AJ1260" t="str">
        <f t="shared" si="558"/>
        <v/>
      </c>
      <c r="AK1260" t="str">
        <f t="shared" si="559"/>
        <v/>
      </c>
      <c r="AL1260" t="str">
        <f>IF($A1260="","",INDEX(games!$J:$J,ROW())&amp;"")</f>
        <v/>
      </c>
    </row>
    <row r="1261" spans="1:38" x14ac:dyDescent="0.25">
      <c r="A1261" t="str">
        <f>IF(TRIM(INDEX(games!$A:$A,ROW()))="","",TRIM(INDEX(games!$A:$A,ROW())))</f>
        <v/>
      </c>
      <c r="B1261" t="str">
        <f>IF(OR($A1261="",INDEX(games!$B:$B,ROW())=""),"",INDEX(games!$B:$B,ROW()))</f>
        <v/>
      </c>
      <c r="C1261" t="str">
        <f>IF(OR($A1261="",INDEX(games!$C:$C,ROW())=""),"",INDEX(games!$C:$C,ROW()))</f>
        <v/>
      </c>
      <c r="D1261" t="str">
        <f t="shared" si="532"/>
        <v/>
      </c>
      <c r="E1261" t="str">
        <f t="shared" si="533"/>
        <v/>
      </c>
      <c r="F1261" t="str">
        <f t="shared" si="534"/>
        <v/>
      </c>
      <c r="G1261" t="e">
        <f t="shared" si="535"/>
        <v>#N/A</v>
      </c>
      <c r="H1261" t="e">
        <f t="shared" si="536"/>
        <v>#N/A</v>
      </c>
      <c r="I1261" t="e">
        <f t="shared" si="537"/>
        <v>#N/A</v>
      </c>
      <c r="J1261" t="e">
        <f t="shared" si="538"/>
        <v>#N/A</v>
      </c>
      <c r="K1261" t="e">
        <f t="shared" si="539"/>
        <v>#N/A</v>
      </c>
      <c r="L1261" t="e">
        <f t="shared" si="540"/>
        <v>#N/A</v>
      </c>
      <c r="M1261" t="e">
        <f t="shared" si="541"/>
        <v>#N/A</v>
      </c>
      <c r="N1261" t="e">
        <f t="shared" si="542"/>
        <v>#N/A</v>
      </c>
      <c r="O1261" t="str">
        <f t="shared" si="543"/>
        <v/>
      </c>
      <c r="P1261" t="str">
        <f>IF(OR($A1261="",INDEX(games!$H:$H,ROW())=""),"",INDEX(games!$H:$H,ROW()))</f>
        <v/>
      </c>
      <c r="Q1261" t="str">
        <f t="shared" si="544"/>
        <v/>
      </c>
      <c r="T1261">
        <f t="shared" si="545"/>
        <v>2018</v>
      </c>
      <c r="U1261">
        <f t="shared" si="546"/>
        <v>2020</v>
      </c>
      <c r="V1261">
        <f t="shared" si="547"/>
        <v>2</v>
      </c>
      <c r="W1261" t="str">
        <f>IF(TRIM(INDEX(connections!$A:$A,ROW()))="","",TRIM(INDEX(connections!$A:$A,ROW())))</f>
        <v>Into the Breach</v>
      </c>
      <c r="X1261" t="str">
        <f>IF($W1261="","",TRIM(INDEX(connections!$B:$B,ROW())))</f>
        <v>Star Renegades</v>
      </c>
      <c r="Y1261">
        <f t="shared" si="548"/>
        <v>409</v>
      </c>
      <c r="Z1261">
        <f t="shared" si="549"/>
        <v>773</v>
      </c>
      <c r="AA1261" t="str">
        <f t="shared" si="550"/>
        <v>Yes</v>
      </c>
      <c r="AB1261" t="str">
        <f t="shared" si="551"/>
        <v>Yes</v>
      </c>
      <c r="AC1261">
        <f t="shared" si="552"/>
        <v>1</v>
      </c>
      <c r="AD1261">
        <f t="shared" si="553"/>
        <v>0</v>
      </c>
      <c r="AE1261" t="str">
        <f t="shared" si="554"/>
        <v/>
      </c>
      <c r="AG1261" t="str">
        <f t="shared" si="555"/>
        <v/>
      </c>
      <c r="AH1261" t="str">
        <f t="shared" si="556"/>
        <v/>
      </c>
      <c r="AI1261" t="str">
        <f t="shared" si="557"/>
        <v/>
      </c>
      <c r="AJ1261" t="str">
        <f t="shared" si="558"/>
        <v/>
      </c>
      <c r="AK1261" t="str">
        <f t="shared" si="559"/>
        <v/>
      </c>
      <c r="AL1261" t="str">
        <f>IF($A1261="","",INDEX(games!$J:$J,ROW())&amp;"")</f>
        <v/>
      </c>
    </row>
    <row r="1262" spans="1:38" x14ac:dyDescent="0.25">
      <c r="A1262" t="str">
        <f>IF(TRIM(INDEX(games!$A:$A,ROW()))="","",TRIM(INDEX(games!$A:$A,ROW())))</f>
        <v/>
      </c>
      <c r="B1262" t="str">
        <f>IF(OR($A1262="",INDEX(games!$B:$B,ROW())=""),"",INDEX(games!$B:$B,ROW()))</f>
        <v/>
      </c>
      <c r="C1262" t="str">
        <f>IF(OR($A1262="",INDEX(games!$C:$C,ROW())=""),"",INDEX(games!$C:$C,ROW()))</f>
        <v/>
      </c>
      <c r="D1262" t="str">
        <f t="shared" si="532"/>
        <v/>
      </c>
      <c r="E1262" t="str">
        <f t="shared" si="533"/>
        <v/>
      </c>
      <c r="F1262" t="str">
        <f t="shared" si="534"/>
        <v/>
      </c>
      <c r="G1262" t="e">
        <f t="shared" si="535"/>
        <v>#N/A</v>
      </c>
      <c r="H1262" t="e">
        <f t="shared" si="536"/>
        <v>#N/A</v>
      </c>
      <c r="I1262" t="e">
        <f t="shared" si="537"/>
        <v>#N/A</v>
      </c>
      <c r="J1262" t="e">
        <f t="shared" si="538"/>
        <v>#N/A</v>
      </c>
      <c r="K1262" t="e">
        <f t="shared" si="539"/>
        <v>#N/A</v>
      </c>
      <c r="L1262" t="e">
        <f t="shared" si="540"/>
        <v>#N/A</v>
      </c>
      <c r="M1262" t="e">
        <f t="shared" si="541"/>
        <v>#N/A</v>
      </c>
      <c r="N1262" t="e">
        <f t="shared" si="542"/>
        <v>#N/A</v>
      </c>
      <c r="O1262" t="str">
        <f t="shared" si="543"/>
        <v/>
      </c>
      <c r="P1262" t="str">
        <f>IF(OR($A1262="",INDEX(games!$H:$H,ROW())=""),"",INDEX(games!$H:$H,ROW()))</f>
        <v/>
      </c>
      <c r="Q1262" t="str">
        <f t="shared" si="544"/>
        <v/>
      </c>
      <c r="T1262">
        <f t="shared" si="545"/>
        <v>2017</v>
      </c>
      <c r="U1262">
        <f t="shared" si="546"/>
        <v>2020</v>
      </c>
      <c r="V1262">
        <f t="shared" si="547"/>
        <v>3</v>
      </c>
      <c r="W1262" t="str">
        <f>IF(TRIM(INDEX(connections!$A:$A,ROW()))="","",TRIM(INDEX(connections!$A:$A,ROW())))</f>
        <v>Slay the Spire</v>
      </c>
      <c r="X1262" t="str">
        <f>IF($W1262="","",TRIM(INDEX(connections!$B:$B,ROW())))</f>
        <v>Star Renegades</v>
      </c>
      <c r="Y1262">
        <f t="shared" si="548"/>
        <v>735</v>
      </c>
      <c r="Z1262">
        <f t="shared" si="549"/>
        <v>773</v>
      </c>
      <c r="AA1262" t="str">
        <f t="shared" si="550"/>
        <v>Yes</v>
      </c>
      <c r="AB1262" t="str">
        <f t="shared" si="551"/>
        <v>Yes</v>
      </c>
      <c r="AC1262">
        <f t="shared" si="552"/>
        <v>1</v>
      </c>
      <c r="AD1262">
        <f t="shared" si="553"/>
        <v>1</v>
      </c>
      <c r="AE1262" t="str">
        <f t="shared" si="554"/>
        <v/>
      </c>
      <c r="AG1262" t="str">
        <f t="shared" si="555"/>
        <v/>
      </c>
      <c r="AH1262" t="str">
        <f t="shared" si="556"/>
        <v/>
      </c>
      <c r="AI1262" t="str">
        <f t="shared" si="557"/>
        <v/>
      </c>
      <c r="AJ1262" t="str">
        <f t="shared" si="558"/>
        <v/>
      </c>
      <c r="AK1262" t="str">
        <f t="shared" si="559"/>
        <v/>
      </c>
      <c r="AL1262" t="str">
        <f>IF($A1262="","",INDEX(games!$J:$J,ROW())&amp;"")</f>
        <v/>
      </c>
    </row>
    <row r="1263" spans="1:38" x14ac:dyDescent="0.25">
      <c r="A1263" t="str">
        <f>IF(TRIM(INDEX(games!$A:$A,ROW()))="","",TRIM(INDEX(games!$A:$A,ROW())))</f>
        <v/>
      </c>
      <c r="B1263" t="str">
        <f>IF(OR($A1263="",INDEX(games!$B:$B,ROW())=""),"",INDEX(games!$B:$B,ROW()))</f>
        <v/>
      </c>
      <c r="C1263" t="str">
        <f>IF(OR($A1263="",INDEX(games!$C:$C,ROW())=""),"",INDEX(games!$C:$C,ROW()))</f>
        <v/>
      </c>
      <c r="D1263" t="str">
        <f t="shared" si="532"/>
        <v/>
      </c>
      <c r="E1263" t="str">
        <f t="shared" si="533"/>
        <v/>
      </c>
      <c r="F1263" t="str">
        <f t="shared" si="534"/>
        <v/>
      </c>
      <c r="G1263" t="e">
        <f t="shared" si="535"/>
        <v>#N/A</v>
      </c>
      <c r="H1263" t="e">
        <f t="shared" si="536"/>
        <v>#N/A</v>
      </c>
      <c r="I1263" t="e">
        <f t="shared" si="537"/>
        <v>#N/A</v>
      </c>
      <c r="J1263" t="e">
        <f t="shared" si="538"/>
        <v>#N/A</v>
      </c>
      <c r="K1263" t="e">
        <f t="shared" si="539"/>
        <v>#N/A</v>
      </c>
      <c r="L1263" t="e">
        <f t="shared" si="540"/>
        <v>#N/A</v>
      </c>
      <c r="M1263" t="e">
        <f t="shared" si="541"/>
        <v>#N/A</v>
      </c>
      <c r="N1263" t="e">
        <f t="shared" si="542"/>
        <v>#N/A</v>
      </c>
      <c r="O1263" t="str">
        <f t="shared" si="543"/>
        <v/>
      </c>
      <c r="P1263" t="str">
        <f>IF(OR($A1263="",INDEX(games!$H:$H,ROW())=""),"",INDEX(games!$H:$H,ROW()))</f>
        <v/>
      </c>
      <c r="Q1263" t="str">
        <f t="shared" si="544"/>
        <v/>
      </c>
      <c r="T1263">
        <f t="shared" si="545"/>
        <v>2022</v>
      </c>
      <c r="U1263">
        <f t="shared" si="546"/>
        <v>2023</v>
      </c>
      <c r="V1263">
        <f t="shared" si="547"/>
        <v>1</v>
      </c>
      <c r="W1263" t="str">
        <f>IF(TRIM(INDEX(connections!$A:$A,ROW()))="","",TRIM(INDEX(connections!$A:$A,ROW())))</f>
        <v>20 Minutes Till Dawn</v>
      </c>
      <c r="X1263" t="str">
        <f>IF($W1263="","",TRIM(INDEX(connections!$B:$B,ROW())))</f>
        <v>Star Survivor</v>
      </c>
      <c r="Y1263">
        <f t="shared" si="548"/>
        <v>4</v>
      </c>
      <c r="Z1263">
        <f t="shared" si="549"/>
        <v>774</v>
      </c>
      <c r="AA1263" t="str">
        <f t="shared" si="550"/>
        <v>Yes</v>
      </c>
      <c r="AB1263" t="str">
        <f t="shared" si="551"/>
        <v>Yes</v>
      </c>
      <c r="AC1263">
        <f t="shared" si="552"/>
        <v>1</v>
      </c>
      <c r="AD1263">
        <f t="shared" si="553"/>
        <v>0</v>
      </c>
      <c r="AE1263" t="str">
        <f t="shared" si="554"/>
        <v/>
      </c>
      <c r="AG1263" t="str">
        <f t="shared" si="555"/>
        <v/>
      </c>
      <c r="AH1263" t="str">
        <f t="shared" si="556"/>
        <v/>
      </c>
      <c r="AI1263" t="str">
        <f t="shared" si="557"/>
        <v/>
      </c>
      <c r="AJ1263" t="str">
        <f t="shared" si="558"/>
        <v/>
      </c>
      <c r="AK1263" t="str">
        <f t="shared" si="559"/>
        <v/>
      </c>
      <c r="AL1263" t="str">
        <f>IF($A1263="","",INDEX(games!$J:$J,ROW())&amp;"")</f>
        <v/>
      </c>
    </row>
    <row r="1264" spans="1:38" x14ac:dyDescent="0.25">
      <c r="A1264" t="str">
        <f>IF(TRIM(INDEX(games!$A:$A,ROW()))="","",TRIM(INDEX(games!$A:$A,ROW())))</f>
        <v/>
      </c>
      <c r="B1264" t="str">
        <f>IF(OR($A1264="",INDEX(games!$B:$B,ROW())=""),"",INDEX(games!$B:$B,ROW()))</f>
        <v/>
      </c>
      <c r="C1264" t="str">
        <f>IF(OR($A1264="",INDEX(games!$C:$C,ROW())=""),"",INDEX(games!$C:$C,ROW()))</f>
        <v/>
      </c>
      <c r="D1264" t="str">
        <f t="shared" si="532"/>
        <v/>
      </c>
      <c r="E1264" t="str">
        <f t="shared" si="533"/>
        <v/>
      </c>
      <c r="F1264" t="str">
        <f t="shared" si="534"/>
        <v/>
      </c>
      <c r="G1264" t="e">
        <f t="shared" si="535"/>
        <v>#N/A</v>
      </c>
      <c r="H1264" t="e">
        <f t="shared" si="536"/>
        <v>#N/A</v>
      </c>
      <c r="I1264" t="e">
        <f t="shared" si="537"/>
        <v>#N/A</v>
      </c>
      <c r="J1264" t="e">
        <f t="shared" si="538"/>
        <v>#N/A</v>
      </c>
      <c r="K1264" t="e">
        <f t="shared" si="539"/>
        <v>#N/A</v>
      </c>
      <c r="L1264" t="e">
        <f t="shared" si="540"/>
        <v>#N/A</v>
      </c>
      <c r="M1264" t="e">
        <f t="shared" si="541"/>
        <v>#N/A</v>
      </c>
      <c r="N1264" t="e">
        <f t="shared" si="542"/>
        <v>#N/A</v>
      </c>
      <c r="O1264" t="str">
        <f t="shared" si="543"/>
        <v/>
      </c>
      <c r="P1264" t="str">
        <f>IF(OR($A1264="",INDEX(games!$H:$H,ROW())=""),"",INDEX(games!$H:$H,ROW()))</f>
        <v/>
      </c>
      <c r="Q1264" t="str">
        <f t="shared" si="544"/>
        <v/>
      </c>
      <c r="T1264">
        <f t="shared" si="545"/>
        <v>2022</v>
      </c>
      <c r="U1264">
        <f t="shared" si="546"/>
        <v>2023</v>
      </c>
      <c r="V1264">
        <f t="shared" si="547"/>
        <v>1</v>
      </c>
      <c r="W1264" t="str">
        <f>IF(TRIM(INDEX(connections!$A:$A,ROW()))="","",TRIM(INDEX(connections!$A:$A,ROW())))</f>
        <v>Boneraiser Minions</v>
      </c>
      <c r="X1264" t="str">
        <f>IF($W1264="","",TRIM(INDEX(connections!$B:$B,ROW())))</f>
        <v>Star Survivor</v>
      </c>
      <c r="Y1264">
        <f t="shared" si="548"/>
        <v>89</v>
      </c>
      <c r="Z1264">
        <f t="shared" si="549"/>
        <v>774</v>
      </c>
      <c r="AA1264" t="str">
        <f t="shared" si="550"/>
        <v>Yes</v>
      </c>
      <c r="AB1264" t="str">
        <f t="shared" si="551"/>
        <v>Yes</v>
      </c>
      <c r="AC1264">
        <f t="shared" si="552"/>
        <v>1</v>
      </c>
      <c r="AD1264">
        <f t="shared" si="553"/>
        <v>0</v>
      </c>
      <c r="AE1264" t="str">
        <f t="shared" si="554"/>
        <v/>
      </c>
      <c r="AG1264" t="str">
        <f t="shared" si="555"/>
        <v/>
      </c>
      <c r="AH1264" t="str">
        <f t="shared" si="556"/>
        <v/>
      </c>
      <c r="AI1264" t="str">
        <f t="shared" si="557"/>
        <v/>
      </c>
      <c r="AJ1264" t="str">
        <f t="shared" si="558"/>
        <v/>
      </c>
      <c r="AK1264" t="str">
        <f t="shared" si="559"/>
        <v/>
      </c>
      <c r="AL1264" t="str">
        <f>IF($A1264="","",INDEX(games!$J:$J,ROW())&amp;"")</f>
        <v/>
      </c>
    </row>
    <row r="1265" spans="1:38" x14ac:dyDescent="0.25">
      <c r="A1265" t="str">
        <f>IF(TRIM(INDEX(games!$A:$A,ROW()))="","",TRIM(INDEX(games!$A:$A,ROW())))</f>
        <v/>
      </c>
      <c r="B1265" t="str">
        <f>IF(OR($A1265="",INDEX(games!$B:$B,ROW())=""),"",INDEX(games!$B:$B,ROW()))</f>
        <v/>
      </c>
      <c r="C1265" t="str">
        <f>IF(OR($A1265="",INDEX(games!$C:$C,ROW())=""),"",INDEX(games!$C:$C,ROW()))</f>
        <v/>
      </c>
      <c r="D1265" t="str">
        <f t="shared" si="532"/>
        <v/>
      </c>
      <c r="E1265" t="str">
        <f t="shared" si="533"/>
        <v/>
      </c>
      <c r="F1265" t="str">
        <f t="shared" si="534"/>
        <v/>
      </c>
      <c r="G1265" t="e">
        <f t="shared" si="535"/>
        <v>#N/A</v>
      </c>
      <c r="H1265" t="e">
        <f t="shared" si="536"/>
        <v>#N/A</v>
      </c>
      <c r="I1265" t="e">
        <f t="shared" si="537"/>
        <v>#N/A</v>
      </c>
      <c r="J1265" t="e">
        <f t="shared" si="538"/>
        <v>#N/A</v>
      </c>
      <c r="K1265" t="e">
        <f t="shared" si="539"/>
        <v>#N/A</v>
      </c>
      <c r="L1265" t="e">
        <f t="shared" si="540"/>
        <v>#N/A</v>
      </c>
      <c r="M1265" t="e">
        <f t="shared" si="541"/>
        <v>#N/A</v>
      </c>
      <c r="N1265" t="e">
        <f t="shared" si="542"/>
        <v>#N/A</v>
      </c>
      <c r="O1265" t="str">
        <f t="shared" si="543"/>
        <v/>
      </c>
      <c r="P1265" t="str">
        <f>IF(OR($A1265="",INDEX(games!$H:$H,ROW())=""),"",INDEX(games!$H:$H,ROW()))</f>
        <v/>
      </c>
      <c r="Q1265" t="str">
        <f t="shared" si="544"/>
        <v/>
      </c>
      <c r="T1265">
        <f t="shared" si="545"/>
        <v>2022</v>
      </c>
      <c r="U1265">
        <f t="shared" si="546"/>
        <v>2023</v>
      </c>
      <c r="V1265">
        <f t="shared" si="547"/>
        <v>1</v>
      </c>
      <c r="W1265" t="str">
        <f>IF(TRIM(INDEX(connections!$A:$A,ROW()))="","",TRIM(INDEX(connections!$A:$A,ROW())))</f>
        <v>Brotato</v>
      </c>
      <c r="X1265" t="str">
        <f>IF($W1265="","",TRIM(INDEX(connections!$B:$B,ROW())))</f>
        <v>Star Survivor</v>
      </c>
      <c r="Y1265">
        <f t="shared" si="548"/>
        <v>101</v>
      </c>
      <c r="Z1265">
        <f t="shared" si="549"/>
        <v>774</v>
      </c>
      <c r="AA1265" t="str">
        <f t="shared" si="550"/>
        <v>Yes</v>
      </c>
      <c r="AB1265" t="str">
        <f t="shared" si="551"/>
        <v>Yes</v>
      </c>
      <c r="AC1265">
        <f t="shared" si="552"/>
        <v>1</v>
      </c>
      <c r="AD1265">
        <f t="shared" si="553"/>
        <v>0</v>
      </c>
      <c r="AE1265" t="str">
        <f t="shared" si="554"/>
        <v/>
      </c>
      <c r="AG1265" t="str">
        <f t="shared" si="555"/>
        <v/>
      </c>
      <c r="AH1265" t="str">
        <f t="shared" si="556"/>
        <v/>
      </c>
      <c r="AI1265" t="str">
        <f t="shared" si="557"/>
        <v/>
      </c>
      <c r="AJ1265" t="str">
        <f t="shared" si="558"/>
        <v/>
      </c>
      <c r="AK1265" t="str">
        <f t="shared" si="559"/>
        <v/>
      </c>
      <c r="AL1265" t="str">
        <f>IF($A1265="","",INDEX(games!$J:$J,ROW())&amp;"")</f>
        <v/>
      </c>
    </row>
    <row r="1266" spans="1:38" x14ac:dyDescent="0.25">
      <c r="A1266" t="str">
        <f>IF(TRIM(INDEX(games!$A:$A,ROW()))="","",TRIM(INDEX(games!$A:$A,ROW())))</f>
        <v/>
      </c>
      <c r="B1266" t="str">
        <f>IF(OR($A1266="",INDEX(games!$B:$B,ROW())=""),"",INDEX(games!$B:$B,ROW()))</f>
        <v/>
      </c>
      <c r="C1266" t="str">
        <f>IF(OR($A1266="",INDEX(games!$C:$C,ROW())=""),"",INDEX(games!$C:$C,ROW()))</f>
        <v/>
      </c>
      <c r="D1266" t="str">
        <f t="shared" si="532"/>
        <v/>
      </c>
      <c r="E1266" t="str">
        <f t="shared" si="533"/>
        <v/>
      </c>
      <c r="F1266" t="str">
        <f t="shared" si="534"/>
        <v/>
      </c>
      <c r="G1266" t="e">
        <f t="shared" si="535"/>
        <v>#N/A</v>
      </c>
      <c r="H1266" t="e">
        <f t="shared" si="536"/>
        <v>#N/A</v>
      </c>
      <c r="I1266" t="e">
        <f t="shared" si="537"/>
        <v>#N/A</v>
      </c>
      <c r="J1266" t="e">
        <f t="shared" si="538"/>
        <v>#N/A</v>
      </c>
      <c r="K1266" t="e">
        <f t="shared" si="539"/>
        <v>#N/A</v>
      </c>
      <c r="L1266" t="e">
        <f t="shared" si="540"/>
        <v>#N/A</v>
      </c>
      <c r="M1266" t="e">
        <f t="shared" si="541"/>
        <v>#N/A</v>
      </c>
      <c r="N1266" t="e">
        <f t="shared" si="542"/>
        <v>#N/A</v>
      </c>
      <c r="O1266" t="str">
        <f t="shared" si="543"/>
        <v/>
      </c>
      <c r="P1266" t="str">
        <f>IF(OR($A1266="",INDEX(games!$H:$H,ROW())=""),"",INDEX(games!$H:$H,ROW()))</f>
        <v/>
      </c>
      <c r="Q1266" t="str">
        <f t="shared" si="544"/>
        <v/>
      </c>
      <c r="T1266">
        <f t="shared" si="545"/>
        <v>2019</v>
      </c>
      <c r="U1266">
        <f t="shared" si="546"/>
        <v>2023</v>
      </c>
      <c r="V1266">
        <f t="shared" si="547"/>
        <v>4</v>
      </c>
      <c r="W1266" t="str">
        <f>IF(TRIM(INDEX(connections!$A:$A,ROW()))="","",TRIM(INDEX(connections!$A:$A,ROW())))</f>
        <v>Nova Drift</v>
      </c>
      <c r="X1266" t="str">
        <f>IF($W1266="","",TRIM(INDEX(connections!$B:$B,ROW())))</f>
        <v>Star Survivor</v>
      </c>
      <c r="Y1266">
        <f t="shared" si="548"/>
        <v>546</v>
      </c>
      <c r="Z1266">
        <f t="shared" si="549"/>
        <v>774</v>
      </c>
      <c r="AA1266" t="str">
        <f t="shared" si="550"/>
        <v>Yes</v>
      </c>
      <c r="AB1266" t="str">
        <f t="shared" si="551"/>
        <v>Yes</v>
      </c>
      <c r="AC1266">
        <f t="shared" si="552"/>
        <v>1</v>
      </c>
      <c r="AD1266">
        <f t="shared" si="553"/>
        <v>0</v>
      </c>
      <c r="AE1266" t="str">
        <f t="shared" si="554"/>
        <v/>
      </c>
      <c r="AG1266" t="str">
        <f t="shared" si="555"/>
        <v/>
      </c>
      <c r="AH1266" t="str">
        <f t="shared" si="556"/>
        <v/>
      </c>
      <c r="AI1266" t="str">
        <f t="shared" si="557"/>
        <v/>
      </c>
      <c r="AJ1266" t="str">
        <f t="shared" si="558"/>
        <v/>
      </c>
      <c r="AK1266" t="str">
        <f t="shared" si="559"/>
        <v/>
      </c>
      <c r="AL1266" t="str">
        <f>IF($A1266="","",INDEX(games!$J:$J,ROW())&amp;"")</f>
        <v/>
      </c>
    </row>
    <row r="1267" spans="1:38" x14ac:dyDescent="0.25">
      <c r="A1267" t="str">
        <f>IF(TRIM(INDEX(games!$A:$A,ROW()))="","",TRIM(INDEX(games!$A:$A,ROW())))</f>
        <v/>
      </c>
      <c r="B1267" t="str">
        <f>IF(OR($A1267="",INDEX(games!$B:$B,ROW())=""),"",INDEX(games!$B:$B,ROW()))</f>
        <v/>
      </c>
      <c r="C1267" t="str">
        <f>IF(OR($A1267="",INDEX(games!$C:$C,ROW())=""),"",INDEX(games!$C:$C,ROW()))</f>
        <v/>
      </c>
      <c r="D1267" t="str">
        <f t="shared" si="532"/>
        <v/>
      </c>
      <c r="E1267" t="str">
        <f t="shared" si="533"/>
        <v/>
      </c>
      <c r="F1267" t="str">
        <f t="shared" si="534"/>
        <v/>
      </c>
      <c r="G1267" t="e">
        <f t="shared" si="535"/>
        <v>#N/A</v>
      </c>
      <c r="H1267" t="e">
        <f t="shared" si="536"/>
        <v>#N/A</v>
      </c>
      <c r="I1267" t="e">
        <f t="shared" si="537"/>
        <v>#N/A</v>
      </c>
      <c r="J1267" t="e">
        <f t="shared" si="538"/>
        <v>#N/A</v>
      </c>
      <c r="K1267" t="e">
        <f t="shared" si="539"/>
        <v>#N/A</v>
      </c>
      <c r="L1267" t="e">
        <f t="shared" si="540"/>
        <v>#N/A</v>
      </c>
      <c r="M1267" t="e">
        <f t="shared" si="541"/>
        <v>#N/A</v>
      </c>
      <c r="N1267" t="e">
        <f t="shared" si="542"/>
        <v>#N/A</v>
      </c>
      <c r="O1267" t="str">
        <f t="shared" si="543"/>
        <v/>
      </c>
      <c r="P1267" t="str">
        <f>IF(OR($A1267="",INDEX(games!$H:$H,ROW())=""),"",INDEX(games!$H:$H,ROW()))</f>
        <v/>
      </c>
      <c r="Q1267" t="str">
        <f t="shared" si="544"/>
        <v/>
      </c>
      <c r="T1267">
        <f t="shared" si="545"/>
        <v>2022</v>
      </c>
      <c r="U1267">
        <f t="shared" si="546"/>
        <v>2023</v>
      </c>
      <c r="V1267">
        <f t="shared" si="547"/>
        <v>1</v>
      </c>
      <c r="W1267" t="str">
        <f>IF(TRIM(INDEX(connections!$A:$A,ROW()))="","",TRIM(INDEX(connections!$A:$A,ROW())))</f>
        <v>Rogue: Genesia</v>
      </c>
      <c r="X1267" t="str">
        <f>IF($W1267="","",TRIM(INDEX(connections!$B:$B,ROW())))</f>
        <v>Star Survivor</v>
      </c>
      <c r="Y1267">
        <f t="shared" si="548"/>
        <v>675</v>
      </c>
      <c r="Z1267">
        <f t="shared" si="549"/>
        <v>774</v>
      </c>
      <c r="AA1267" t="str">
        <f t="shared" si="550"/>
        <v>Yes</v>
      </c>
      <c r="AB1267" t="str">
        <f t="shared" si="551"/>
        <v>Yes</v>
      </c>
      <c r="AC1267">
        <f t="shared" si="552"/>
        <v>1</v>
      </c>
      <c r="AD1267">
        <f t="shared" si="553"/>
        <v>0</v>
      </c>
      <c r="AE1267" t="str">
        <f t="shared" si="554"/>
        <v/>
      </c>
      <c r="AG1267" t="str">
        <f t="shared" si="555"/>
        <v/>
      </c>
      <c r="AH1267" t="str">
        <f t="shared" si="556"/>
        <v/>
      </c>
      <c r="AI1267" t="str">
        <f t="shared" si="557"/>
        <v/>
      </c>
      <c r="AJ1267" t="str">
        <f t="shared" si="558"/>
        <v/>
      </c>
      <c r="AK1267" t="str">
        <f t="shared" si="559"/>
        <v/>
      </c>
      <c r="AL1267" t="str">
        <f>IF($A1267="","",INDEX(games!$J:$J,ROW())&amp;"")</f>
        <v/>
      </c>
    </row>
    <row r="1268" spans="1:38" x14ac:dyDescent="0.25">
      <c r="A1268" t="str">
        <f>IF(TRIM(INDEX(games!$A:$A,ROW()))="","",TRIM(INDEX(games!$A:$A,ROW())))</f>
        <v/>
      </c>
      <c r="B1268" t="str">
        <f>IF(OR($A1268="",INDEX(games!$B:$B,ROW())=""),"",INDEX(games!$B:$B,ROW()))</f>
        <v/>
      </c>
      <c r="C1268" t="str">
        <f>IF(OR($A1268="",INDEX(games!$C:$C,ROW())=""),"",INDEX(games!$C:$C,ROW()))</f>
        <v/>
      </c>
      <c r="D1268" t="str">
        <f t="shared" si="532"/>
        <v/>
      </c>
      <c r="E1268" t="str">
        <f t="shared" si="533"/>
        <v/>
      </c>
      <c r="F1268" t="str">
        <f t="shared" si="534"/>
        <v/>
      </c>
      <c r="G1268" t="e">
        <f t="shared" si="535"/>
        <v>#N/A</v>
      </c>
      <c r="H1268" t="e">
        <f t="shared" si="536"/>
        <v>#N/A</v>
      </c>
      <c r="I1268" t="e">
        <f t="shared" si="537"/>
        <v>#N/A</v>
      </c>
      <c r="J1268" t="e">
        <f t="shared" si="538"/>
        <v>#N/A</v>
      </c>
      <c r="K1268" t="e">
        <f t="shared" si="539"/>
        <v>#N/A</v>
      </c>
      <c r="L1268" t="e">
        <f t="shared" si="540"/>
        <v>#N/A</v>
      </c>
      <c r="M1268" t="e">
        <f t="shared" si="541"/>
        <v>#N/A</v>
      </c>
      <c r="N1268" t="e">
        <f t="shared" si="542"/>
        <v>#N/A</v>
      </c>
      <c r="O1268" t="str">
        <f t="shared" si="543"/>
        <v/>
      </c>
      <c r="P1268" t="str">
        <f>IF(OR($A1268="",INDEX(games!$H:$H,ROW())=""),"",INDEX(games!$H:$H,ROW()))</f>
        <v/>
      </c>
      <c r="Q1268" t="str">
        <f t="shared" si="544"/>
        <v/>
      </c>
      <c r="T1268">
        <f t="shared" si="545"/>
        <v>2022</v>
      </c>
      <c r="U1268">
        <f t="shared" si="546"/>
        <v>2023</v>
      </c>
      <c r="V1268">
        <f t="shared" si="547"/>
        <v>1</v>
      </c>
      <c r="W1268" t="str">
        <f>IF(TRIM(INDEX(connections!$A:$A,ROW()))="","",TRIM(INDEX(connections!$A:$A,ROW())))</f>
        <v>Runic Survivor</v>
      </c>
      <c r="X1268" t="str">
        <f>IF($W1268="","",TRIM(INDEX(connections!$B:$B,ROW())))</f>
        <v>Star Survivor</v>
      </c>
      <c r="Y1268">
        <f t="shared" si="548"/>
        <v>693</v>
      </c>
      <c r="Z1268">
        <f t="shared" si="549"/>
        <v>774</v>
      </c>
      <c r="AA1268" t="str">
        <f t="shared" si="550"/>
        <v>Yes</v>
      </c>
      <c r="AB1268" t="str">
        <f t="shared" si="551"/>
        <v>Yes</v>
      </c>
      <c r="AC1268">
        <f t="shared" si="552"/>
        <v>1</v>
      </c>
      <c r="AD1268">
        <f t="shared" si="553"/>
        <v>0</v>
      </c>
      <c r="AE1268" t="str">
        <f t="shared" si="554"/>
        <v/>
      </c>
      <c r="AG1268" t="str">
        <f t="shared" si="555"/>
        <v/>
      </c>
      <c r="AH1268" t="str">
        <f t="shared" si="556"/>
        <v/>
      </c>
      <c r="AI1268" t="str">
        <f t="shared" si="557"/>
        <v/>
      </c>
      <c r="AJ1268" t="str">
        <f t="shared" si="558"/>
        <v/>
      </c>
      <c r="AK1268" t="str">
        <f t="shared" si="559"/>
        <v/>
      </c>
      <c r="AL1268" t="str">
        <f>IF($A1268="","",INDEX(games!$J:$J,ROW())&amp;"")</f>
        <v/>
      </c>
    </row>
    <row r="1269" spans="1:38" x14ac:dyDescent="0.25">
      <c r="A1269" t="str">
        <f>IF(TRIM(INDEX(games!$A:$A,ROW()))="","",TRIM(INDEX(games!$A:$A,ROW())))</f>
        <v/>
      </c>
      <c r="B1269" t="str">
        <f>IF(OR($A1269="",INDEX(games!$B:$B,ROW())=""),"",INDEX(games!$B:$B,ROW()))</f>
        <v/>
      </c>
      <c r="C1269" t="str">
        <f>IF(OR($A1269="",INDEX(games!$C:$C,ROW())=""),"",INDEX(games!$C:$C,ROW()))</f>
        <v/>
      </c>
      <c r="D1269" t="str">
        <f t="shared" si="532"/>
        <v/>
      </c>
      <c r="E1269" t="str">
        <f t="shared" si="533"/>
        <v/>
      </c>
      <c r="F1269" t="str">
        <f t="shared" si="534"/>
        <v/>
      </c>
      <c r="G1269" t="e">
        <f t="shared" si="535"/>
        <v>#N/A</v>
      </c>
      <c r="H1269" t="e">
        <f t="shared" si="536"/>
        <v>#N/A</v>
      </c>
      <c r="I1269" t="e">
        <f t="shared" si="537"/>
        <v>#N/A</v>
      </c>
      <c r="J1269" t="e">
        <f t="shared" si="538"/>
        <v>#N/A</v>
      </c>
      <c r="K1269" t="e">
        <f t="shared" si="539"/>
        <v>#N/A</v>
      </c>
      <c r="L1269" t="e">
        <f t="shared" si="540"/>
        <v>#N/A</v>
      </c>
      <c r="M1269" t="e">
        <f t="shared" si="541"/>
        <v>#N/A</v>
      </c>
      <c r="N1269" t="e">
        <f t="shared" si="542"/>
        <v>#N/A</v>
      </c>
      <c r="O1269" t="str">
        <f t="shared" si="543"/>
        <v/>
      </c>
      <c r="P1269" t="str">
        <f>IF(OR($A1269="",INDEX(games!$H:$H,ROW())=""),"",INDEX(games!$H:$H,ROW()))</f>
        <v/>
      </c>
      <c r="Q1269" t="str">
        <f t="shared" si="544"/>
        <v/>
      </c>
      <c r="T1269">
        <f t="shared" si="545"/>
        <v>2022</v>
      </c>
      <c r="U1269">
        <f t="shared" si="546"/>
        <v>2023</v>
      </c>
      <c r="V1269">
        <f t="shared" si="547"/>
        <v>1</v>
      </c>
      <c r="W1269" t="str">
        <f>IF(TRIM(INDEX(connections!$A:$A,ROW()))="","",TRIM(INDEX(connections!$A:$A,ROW())))</f>
        <v>Soulstone Survivors</v>
      </c>
      <c r="X1269" t="str">
        <f>IF($W1269="","",TRIM(INDEX(connections!$B:$B,ROW())))</f>
        <v>Star Survivor</v>
      </c>
      <c r="Y1269">
        <f t="shared" si="548"/>
        <v>750</v>
      </c>
      <c r="Z1269">
        <f t="shared" si="549"/>
        <v>774</v>
      </c>
      <c r="AA1269" t="str">
        <f t="shared" si="550"/>
        <v>Yes</v>
      </c>
      <c r="AB1269" t="str">
        <f t="shared" si="551"/>
        <v>Yes</v>
      </c>
      <c r="AC1269">
        <f t="shared" si="552"/>
        <v>1</v>
      </c>
      <c r="AD1269">
        <f t="shared" si="553"/>
        <v>0</v>
      </c>
      <c r="AE1269" t="str">
        <f t="shared" si="554"/>
        <v/>
      </c>
      <c r="AG1269" t="str">
        <f t="shared" si="555"/>
        <v/>
      </c>
      <c r="AH1269" t="str">
        <f t="shared" si="556"/>
        <v/>
      </c>
      <c r="AI1269" t="str">
        <f t="shared" si="557"/>
        <v/>
      </c>
      <c r="AJ1269" t="str">
        <f t="shared" si="558"/>
        <v/>
      </c>
      <c r="AK1269" t="str">
        <f t="shared" si="559"/>
        <v/>
      </c>
      <c r="AL1269" t="str">
        <f>IF($A1269="","",INDEX(games!$J:$J,ROW())&amp;"")</f>
        <v/>
      </c>
    </row>
    <row r="1270" spans="1:38" x14ac:dyDescent="0.25">
      <c r="A1270" t="str">
        <f>IF(TRIM(INDEX(games!$A:$A,ROW()))="","",TRIM(INDEX(games!$A:$A,ROW())))</f>
        <v/>
      </c>
      <c r="B1270" t="str">
        <f>IF(OR($A1270="",INDEX(games!$B:$B,ROW())=""),"",INDEX(games!$B:$B,ROW()))</f>
        <v/>
      </c>
      <c r="C1270" t="str">
        <f>IF(OR($A1270="",INDEX(games!$C:$C,ROW())=""),"",INDEX(games!$C:$C,ROW()))</f>
        <v/>
      </c>
      <c r="D1270" t="str">
        <f t="shared" si="532"/>
        <v/>
      </c>
      <c r="E1270" t="str">
        <f t="shared" si="533"/>
        <v/>
      </c>
      <c r="F1270" t="str">
        <f t="shared" si="534"/>
        <v/>
      </c>
      <c r="G1270" t="e">
        <f t="shared" si="535"/>
        <v>#N/A</v>
      </c>
      <c r="H1270" t="e">
        <f t="shared" si="536"/>
        <v>#N/A</v>
      </c>
      <c r="I1270" t="e">
        <f t="shared" si="537"/>
        <v>#N/A</v>
      </c>
      <c r="J1270" t="e">
        <f t="shared" si="538"/>
        <v>#N/A</v>
      </c>
      <c r="K1270" t="e">
        <f t="shared" si="539"/>
        <v>#N/A</v>
      </c>
      <c r="L1270" t="e">
        <f t="shared" si="540"/>
        <v>#N/A</v>
      </c>
      <c r="M1270" t="e">
        <f t="shared" si="541"/>
        <v>#N/A</v>
      </c>
      <c r="N1270" t="e">
        <f t="shared" si="542"/>
        <v>#N/A</v>
      </c>
      <c r="O1270" t="str">
        <f t="shared" si="543"/>
        <v/>
      </c>
      <c r="P1270" t="str">
        <f>IF(OR($A1270="",INDEX(games!$H:$H,ROW())=""),"",INDEX(games!$H:$H,ROW()))</f>
        <v/>
      </c>
      <c r="Q1270" t="str">
        <f t="shared" si="544"/>
        <v/>
      </c>
      <c r="T1270">
        <f t="shared" si="545"/>
        <v>2022</v>
      </c>
      <c r="U1270">
        <f t="shared" si="546"/>
        <v>2023</v>
      </c>
      <c r="V1270">
        <f t="shared" si="547"/>
        <v>1</v>
      </c>
      <c r="W1270" t="str">
        <f>IF(TRIM(INDEX(connections!$A:$A,ROW()))="","",TRIM(INDEX(connections!$A:$A,ROW())))</f>
        <v>Spellbook Demonslayers</v>
      </c>
      <c r="X1270" t="str">
        <f>IF($W1270="","",TRIM(INDEX(connections!$B:$B,ROW())))</f>
        <v>Star Survivor</v>
      </c>
      <c r="Y1270">
        <f t="shared" si="548"/>
        <v>758</v>
      </c>
      <c r="Z1270">
        <f t="shared" si="549"/>
        <v>774</v>
      </c>
      <c r="AA1270" t="str">
        <f t="shared" si="550"/>
        <v>Yes</v>
      </c>
      <c r="AB1270" t="str">
        <f t="shared" si="551"/>
        <v>Yes</v>
      </c>
      <c r="AC1270">
        <f t="shared" si="552"/>
        <v>1</v>
      </c>
      <c r="AD1270">
        <f t="shared" si="553"/>
        <v>0</v>
      </c>
      <c r="AE1270" t="str">
        <f t="shared" si="554"/>
        <v/>
      </c>
      <c r="AG1270" t="str">
        <f t="shared" si="555"/>
        <v/>
      </c>
      <c r="AH1270" t="str">
        <f t="shared" si="556"/>
        <v/>
      </c>
      <c r="AI1270" t="str">
        <f t="shared" si="557"/>
        <v/>
      </c>
      <c r="AJ1270" t="str">
        <f t="shared" si="558"/>
        <v/>
      </c>
      <c r="AK1270" t="str">
        <f t="shared" si="559"/>
        <v/>
      </c>
      <c r="AL1270" t="str">
        <f>IF($A1270="","",INDEX(games!$J:$J,ROW())&amp;"")</f>
        <v/>
      </c>
    </row>
    <row r="1271" spans="1:38" x14ac:dyDescent="0.25">
      <c r="A1271" t="str">
        <f>IF(TRIM(INDEX(games!$A:$A,ROW()))="","",TRIM(INDEX(games!$A:$A,ROW())))</f>
        <v/>
      </c>
      <c r="B1271" t="str">
        <f>IF(OR($A1271="",INDEX(games!$B:$B,ROW())=""),"",INDEX(games!$B:$B,ROW()))</f>
        <v/>
      </c>
      <c r="C1271" t="str">
        <f>IF(OR($A1271="",INDEX(games!$C:$C,ROW())=""),"",INDEX(games!$C:$C,ROW()))</f>
        <v/>
      </c>
      <c r="D1271" t="str">
        <f t="shared" si="532"/>
        <v/>
      </c>
      <c r="E1271" t="str">
        <f t="shared" si="533"/>
        <v/>
      </c>
      <c r="F1271" t="str">
        <f t="shared" si="534"/>
        <v/>
      </c>
      <c r="G1271" t="e">
        <f t="shared" si="535"/>
        <v>#N/A</v>
      </c>
      <c r="H1271" t="e">
        <f t="shared" si="536"/>
        <v>#N/A</v>
      </c>
      <c r="I1271" t="e">
        <f t="shared" si="537"/>
        <v>#N/A</v>
      </c>
      <c r="J1271" t="e">
        <f t="shared" si="538"/>
        <v>#N/A</v>
      </c>
      <c r="K1271" t="e">
        <f t="shared" si="539"/>
        <v>#N/A</v>
      </c>
      <c r="L1271" t="e">
        <f t="shared" si="540"/>
        <v>#N/A</v>
      </c>
      <c r="M1271" t="e">
        <f t="shared" si="541"/>
        <v>#N/A</v>
      </c>
      <c r="N1271" t="e">
        <f t="shared" si="542"/>
        <v>#N/A</v>
      </c>
      <c r="O1271" t="str">
        <f t="shared" si="543"/>
        <v/>
      </c>
      <c r="P1271" t="str">
        <f>IF(OR($A1271="",INDEX(games!$H:$H,ROW())=""),"",INDEX(games!$H:$H,ROW()))</f>
        <v/>
      </c>
      <c r="Q1271" t="str">
        <f t="shared" si="544"/>
        <v/>
      </c>
      <c r="T1271">
        <f t="shared" si="545"/>
        <v>2021</v>
      </c>
      <c r="U1271">
        <f t="shared" si="546"/>
        <v>2023</v>
      </c>
      <c r="V1271">
        <f t="shared" si="547"/>
        <v>2</v>
      </c>
      <c r="W1271" t="str">
        <f>IF(TRIM(INDEX(connections!$A:$A,ROW()))="","",TRIM(INDEX(connections!$A:$A,ROW())))</f>
        <v>Vampire Survivors</v>
      </c>
      <c r="X1271" t="str">
        <f>IF($W1271="","",TRIM(INDEX(connections!$B:$B,ROW())))</f>
        <v>Star Survivor</v>
      </c>
      <c r="Y1271">
        <f t="shared" si="548"/>
        <v>898</v>
      </c>
      <c r="Z1271">
        <f t="shared" si="549"/>
        <v>774</v>
      </c>
      <c r="AA1271" t="str">
        <f t="shared" si="550"/>
        <v>Yes</v>
      </c>
      <c r="AB1271" t="str">
        <f t="shared" si="551"/>
        <v>Yes</v>
      </c>
      <c r="AC1271">
        <f t="shared" si="552"/>
        <v>1</v>
      </c>
      <c r="AD1271">
        <f t="shared" si="553"/>
        <v>0</v>
      </c>
      <c r="AE1271" t="str">
        <f t="shared" si="554"/>
        <v/>
      </c>
      <c r="AG1271" t="str">
        <f t="shared" si="555"/>
        <v/>
      </c>
      <c r="AH1271" t="str">
        <f t="shared" si="556"/>
        <v/>
      </c>
      <c r="AI1271" t="str">
        <f t="shared" si="557"/>
        <v/>
      </c>
      <c r="AJ1271" t="str">
        <f t="shared" si="558"/>
        <v/>
      </c>
      <c r="AK1271" t="str">
        <f t="shared" si="559"/>
        <v/>
      </c>
      <c r="AL1271" t="str">
        <f>IF($A1271="","",INDEX(games!$J:$J,ROW())&amp;"")</f>
        <v/>
      </c>
    </row>
    <row r="1272" spans="1:38" x14ac:dyDescent="0.25">
      <c r="A1272" t="str">
        <f>IF(TRIM(INDEX(games!$A:$A,ROW()))="","",TRIM(INDEX(games!$A:$A,ROW())))</f>
        <v/>
      </c>
      <c r="B1272" t="str">
        <f>IF(OR($A1272="",INDEX(games!$B:$B,ROW())=""),"",INDEX(games!$B:$B,ROW()))</f>
        <v/>
      </c>
      <c r="C1272" t="str">
        <f>IF(OR($A1272="",INDEX(games!$C:$C,ROW())=""),"",INDEX(games!$C:$C,ROW()))</f>
        <v/>
      </c>
      <c r="D1272" t="str">
        <f t="shared" si="532"/>
        <v/>
      </c>
      <c r="E1272" t="str">
        <f t="shared" si="533"/>
        <v/>
      </c>
      <c r="F1272" t="str">
        <f t="shared" si="534"/>
        <v/>
      </c>
      <c r="G1272" t="e">
        <f t="shared" si="535"/>
        <v>#N/A</v>
      </c>
      <c r="H1272" t="e">
        <f t="shared" si="536"/>
        <v>#N/A</v>
      </c>
      <c r="I1272" t="e">
        <f t="shared" si="537"/>
        <v>#N/A</v>
      </c>
      <c r="J1272" t="e">
        <f t="shared" si="538"/>
        <v>#N/A</v>
      </c>
      <c r="K1272" t="e">
        <f t="shared" si="539"/>
        <v>#N/A</v>
      </c>
      <c r="L1272" t="e">
        <f t="shared" si="540"/>
        <v>#N/A</v>
      </c>
      <c r="M1272" t="e">
        <f t="shared" si="541"/>
        <v>#N/A</v>
      </c>
      <c r="N1272" t="e">
        <f t="shared" si="542"/>
        <v>#N/A</v>
      </c>
      <c r="O1272" t="str">
        <f t="shared" si="543"/>
        <v/>
      </c>
      <c r="P1272" t="str">
        <f>IF(OR($A1272="",INDEX(games!$H:$H,ROW())=""),"",INDEX(games!$H:$H,ROW()))</f>
        <v/>
      </c>
      <c r="Q1272" t="str">
        <f t="shared" si="544"/>
        <v/>
      </c>
      <c r="T1272">
        <f t="shared" si="545"/>
        <v>2022</v>
      </c>
      <c r="U1272">
        <f t="shared" si="546"/>
        <v>2023</v>
      </c>
      <c r="V1272">
        <f t="shared" si="547"/>
        <v>1</v>
      </c>
      <c r="W1272" t="str">
        <f>IF(TRIM(INDEX(connections!$A:$A,ROW()))="","",TRIM(INDEX(connections!$A:$A,ROW())))</f>
        <v>Void Scrappers</v>
      </c>
      <c r="X1272" t="str">
        <f>IF($W1272="","",TRIM(INDEX(connections!$B:$B,ROW())))</f>
        <v>Star Survivor</v>
      </c>
      <c r="Y1272">
        <f t="shared" si="548"/>
        <v>906</v>
      </c>
      <c r="Z1272">
        <f t="shared" si="549"/>
        <v>774</v>
      </c>
      <c r="AA1272" t="str">
        <f t="shared" si="550"/>
        <v>Yes</v>
      </c>
      <c r="AB1272" t="str">
        <f t="shared" si="551"/>
        <v>Yes</v>
      </c>
      <c r="AC1272">
        <f t="shared" si="552"/>
        <v>1</v>
      </c>
      <c r="AD1272">
        <f t="shared" si="553"/>
        <v>0</v>
      </c>
      <c r="AE1272" t="str">
        <f t="shared" si="554"/>
        <v/>
      </c>
      <c r="AG1272" t="str">
        <f t="shared" si="555"/>
        <v/>
      </c>
      <c r="AH1272" t="str">
        <f t="shared" si="556"/>
        <v/>
      </c>
      <c r="AI1272" t="str">
        <f t="shared" si="557"/>
        <v/>
      </c>
      <c r="AJ1272" t="str">
        <f t="shared" si="558"/>
        <v/>
      </c>
      <c r="AK1272" t="str">
        <f t="shared" si="559"/>
        <v/>
      </c>
      <c r="AL1272" t="str">
        <f>IF($A1272="","",INDEX(games!$J:$J,ROW())&amp;"")</f>
        <v/>
      </c>
    </row>
    <row r="1273" spans="1:38" x14ac:dyDescent="0.25">
      <c r="A1273" t="str">
        <f>IF(TRIM(INDEX(games!$A:$A,ROW()))="","",TRIM(INDEX(games!$A:$A,ROW())))</f>
        <v/>
      </c>
      <c r="B1273" t="str">
        <f>IF(OR($A1273="",INDEX(games!$B:$B,ROW())=""),"",INDEX(games!$B:$B,ROW()))</f>
        <v/>
      </c>
      <c r="C1273" t="str">
        <f>IF(OR($A1273="",INDEX(games!$C:$C,ROW())=""),"",INDEX(games!$C:$C,ROW()))</f>
        <v/>
      </c>
      <c r="D1273" t="str">
        <f t="shared" si="532"/>
        <v/>
      </c>
      <c r="E1273" t="str">
        <f t="shared" si="533"/>
        <v/>
      </c>
      <c r="F1273" t="str">
        <f t="shared" si="534"/>
        <v/>
      </c>
      <c r="G1273" t="e">
        <f t="shared" si="535"/>
        <v>#N/A</v>
      </c>
      <c r="H1273" t="e">
        <f t="shared" si="536"/>
        <v>#N/A</v>
      </c>
      <c r="I1273" t="e">
        <f t="shared" si="537"/>
        <v>#N/A</v>
      </c>
      <c r="J1273" t="e">
        <f t="shared" si="538"/>
        <v>#N/A</v>
      </c>
      <c r="K1273" t="e">
        <f t="shared" si="539"/>
        <v>#N/A</v>
      </c>
      <c r="L1273" t="e">
        <f t="shared" si="540"/>
        <v>#N/A</v>
      </c>
      <c r="M1273" t="e">
        <f t="shared" si="541"/>
        <v>#N/A</v>
      </c>
      <c r="N1273" t="e">
        <f t="shared" si="542"/>
        <v>#N/A</v>
      </c>
      <c r="O1273" t="str">
        <f t="shared" si="543"/>
        <v/>
      </c>
      <c r="P1273" t="str">
        <f>IF(OR($A1273="",INDEX(games!$H:$H,ROW())=""),"",INDEX(games!$H:$H,ROW()))</f>
        <v/>
      </c>
      <c r="Q1273" t="str">
        <f t="shared" si="544"/>
        <v/>
      </c>
      <c r="T1273">
        <f t="shared" si="545"/>
        <v>2019</v>
      </c>
      <c r="U1273">
        <f t="shared" si="546"/>
        <v>2026</v>
      </c>
      <c r="V1273">
        <f t="shared" si="547"/>
        <v>7</v>
      </c>
      <c r="W1273" t="str">
        <f>IF(TRIM(INDEX(connections!$A:$A,ROW()))="","",TRIM(INDEX(connections!$A:$A,ROW())))</f>
        <v>Hades</v>
      </c>
      <c r="X1273" t="str">
        <f>IF($W1273="","",TRIM(INDEX(connections!$B:$B,ROW())))</f>
        <v>Star Wars: Galactic Racer</v>
      </c>
      <c r="Y1273">
        <f t="shared" si="548"/>
        <v>359</v>
      </c>
      <c r="Z1273">
        <f t="shared" si="549"/>
        <v>775</v>
      </c>
      <c r="AA1273" t="str">
        <f t="shared" si="550"/>
        <v>Yes</v>
      </c>
      <c r="AB1273" t="str">
        <f t="shared" si="551"/>
        <v/>
      </c>
      <c r="AC1273" t="str">
        <f t="shared" si="552"/>
        <v/>
      </c>
      <c r="AD1273">
        <f t="shared" si="553"/>
        <v>0</v>
      </c>
      <c r="AE1273" t="str">
        <f t="shared" si="554"/>
        <v/>
      </c>
      <c r="AG1273" t="str">
        <f t="shared" si="555"/>
        <v/>
      </c>
      <c r="AH1273" t="str">
        <f t="shared" si="556"/>
        <v/>
      </c>
      <c r="AI1273" t="str">
        <f t="shared" si="557"/>
        <v/>
      </c>
      <c r="AJ1273" t="str">
        <f t="shared" si="558"/>
        <v/>
      </c>
      <c r="AK1273" t="str">
        <f t="shared" si="559"/>
        <v/>
      </c>
      <c r="AL1273" t="str">
        <f>IF($A1273="","",INDEX(games!$J:$J,ROW())&amp;"")</f>
        <v/>
      </c>
    </row>
    <row r="1274" spans="1:38" x14ac:dyDescent="0.25">
      <c r="A1274" t="str">
        <f>IF(TRIM(INDEX(games!$A:$A,ROW()))="","",TRIM(INDEX(games!$A:$A,ROW())))</f>
        <v/>
      </c>
      <c r="B1274" t="str">
        <f>IF(OR($A1274="",INDEX(games!$B:$B,ROW())=""),"",INDEX(games!$B:$B,ROW()))</f>
        <v/>
      </c>
      <c r="C1274" t="str">
        <f>IF(OR($A1274="",INDEX(games!$C:$C,ROW())=""),"",INDEX(games!$C:$C,ROW()))</f>
        <v/>
      </c>
      <c r="D1274" t="str">
        <f t="shared" si="532"/>
        <v/>
      </c>
      <c r="E1274" t="str">
        <f t="shared" si="533"/>
        <v/>
      </c>
      <c r="F1274" t="str">
        <f t="shared" si="534"/>
        <v/>
      </c>
      <c r="G1274" t="e">
        <f t="shared" si="535"/>
        <v>#N/A</v>
      </c>
      <c r="H1274" t="e">
        <f t="shared" si="536"/>
        <v>#N/A</v>
      </c>
      <c r="I1274" t="e">
        <f t="shared" si="537"/>
        <v>#N/A</v>
      </c>
      <c r="J1274" t="e">
        <f t="shared" si="538"/>
        <v>#N/A</v>
      </c>
      <c r="K1274" t="e">
        <f t="shared" si="539"/>
        <v>#N/A</v>
      </c>
      <c r="L1274" t="e">
        <f t="shared" si="540"/>
        <v>#N/A</v>
      </c>
      <c r="M1274" t="e">
        <f t="shared" si="541"/>
        <v>#N/A</v>
      </c>
      <c r="N1274" t="e">
        <f t="shared" si="542"/>
        <v>#N/A</v>
      </c>
      <c r="O1274" t="str">
        <f t="shared" si="543"/>
        <v/>
      </c>
      <c r="P1274" t="str">
        <f>IF(OR($A1274="",INDEX(games!$H:$H,ROW())=""),"",INDEX(games!$H:$H,ROW()))</f>
        <v/>
      </c>
      <c r="Q1274" t="str">
        <f t="shared" si="544"/>
        <v/>
      </c>
      <c r="T1274">
        <f t="shared" si="545"/>
        <v>2023</v>
      </c>
      <c r="U1274">
        <f t="shared" si="546"/>
        <v>2026</v>
      </c>
      <c r="V1274">
        <f t="shared" si="547"/>
        <v>3</v>
      </c>
      <c r="W1274" t="str">
        <f>IF(TRIM(INDEX(connections!$A:$A,ROW()))="","",TRIM(INDEX(connections!$A:$A,ROW())))</f>
        <v>Returnal</v>
      </c>
      <c r="X1274" t="str">
        <f>IF($W1274="","",TRIM(INDEX(connections!$B:$B,ROW())))</f>
        <v>Star Wars: Galactic Racer</v>
      </c>
      <c r="Y1274">
        <f t="shared" si="548"/>
        <v>642</v>
      </c>
      <c r="Z1274">
        <f t="shared" si="549"/>
        <v>775</v>
      </c>
      <c r="AA1274" t="str">
        <f t="shared" si="550"/>
        <v>Yes</v>
      </c>
      <c r="AB1274" t="str">
        <f t="shared" si="551"/>
        <v/>
      </c>
      <c r="AC1274" t="str">
        <f t="shared" si="552"/>
        <v/>
      </c>
      <c r="AD1274">
        <f t="shared" si="553"/>
        <v>0</v>
      </c>
      <c r="AE1274" t="str">
        <f t="shared" si="554"/>
        <v/>
      </c>
      <c r="AG1274" t="str">
        <f t="shared" si="555"/>
        <v/>
      </c>
      <c r="AH1274" t="str">
        <f t="shared" si="556"/>
        <v/>
      </c>
      <c r="AI1274" t="str">
        <f t="shared" si="557"/>
        <v/>
      </c>
      <c r="AJ1274" t="str">
        <f t="shared" si="558"/>
        <v/>
      </c>
      <c r="AK1274" t="str">
        <f t="shared" si="559"/>
        <v/>
      </c>
      <c r="AL1274" t="str">
        <f>IF($A1274="","",INDEX(games!$J:$J,ROW())&amp;"")</f>
        <v/>
      </c>
    </row>
    <row r="1275" spans="1:38" x14ac:dyDescent="0.25">
      <c r="A1275" t="str">
        <f>IF(TRIM(INDEX(games!$A:$A,ROW()))="","",TRIM(INDEX(games!$A:$A,ROW())))</f>
        <v/>
      </c>
      <c r="B1275" t="str">
        <f>IF(OR($A1275="",INDEX(games!$B:$B,ROW())=""),"",INDEX(games!$B:$B,ROW()))</f>
        <v/>
      </c>
      <c r="C1275" t="str">
        <f>IF(OR($A1275="",INDEX(games!$C:$C,ROW())=""),"",INDEX(games!$C:$C,ROW()))</f>
        <v/>
      </c>
      <c r="D1275" t="str">
        <f t="shared" si="532"/>
        <v/>
      </c>
      <c r="E1275" t="str">
        <f t="shared" si="533"/>
        <v/>
      </c>
      <c r="F1275" t="str">
        <f t="shared" si="534"/>
        <v/>
      </c>
      <c r="G1275" t="e">
        <f t="shared" si="535"/>
        <v>#N/A</v>
      </c>
      <c r="H1275" t="e">
        <f t="shared" si="536"/>
        <v>#N/A</v>
      </c>
      <c r="I1275" t="e">
        <f t="shared" si="537"/>
        <v>#N/A</v>
      </c>
      <c r="J1275" t="e">
        <f t="shared" si="538"/>
        <v>#N/A</v>
      </c>
      <c r="K1275" t="e">
        <f t="shared" si="539"/>
        <v>#N/A</v>
      </c>
      <c r="L1275" t="e">
        <f t="shared" si="540"/>
        <v>#N/A</v>
      </c>
      <c r="M1275" t="e">
        <f t="shared" si="541"/>
        <v>#N/A</v>
      </c>
      <c r="N1275" t="e">
        <f t="shared" si="542"/>
        <v>#N/A</v>
      </c>
      <c r="O1275" t="str">
        <f t="shared" si="543"/>
        <v/>
      </c>
      <c r="P1275" t="str">
        <f>IF(OR($A1275="",INDEX(games!$H:$H,ROW())=""),"",INDEX(games!$H:$H,ROW()))</f>
        <v/>
      </c>
      <c r="Q1275" t="str">
        <f t="shared" si="544"/>
        <v/>
      </c>
      <c r="T1275">
        <f t="shared" si="545"/>
        <v>2017</v>
      </c>
      <c r="U1275">
        <f t="shared" si="546"/>
        <v>2026</v>
      </c>
      <c r="V1275">
        <f t="shared" si="547"/>
        <v>9</v>
      </c>
      <c r="W1275" t="str">
        <f>IF(TRIM(INDEX(connections!$A:$A,ROW()))="","",TRIM(INDEX(connections!$A:$A,ROW())))</f>
        <v>Slay the Spire</v>
      </c>
      <c r="X1275" t="str">
        <f>IF($W1275="","",TRIM(INDEX(connections!$B:$B,ROW())))</f>
        <v>Star Wars: Galactic Racer</v>
      </c>
      <c r="Y1275">
        <f t="shared" si="548"/>
        <v>735</v>
      </c>
      <c r="Z1275">
        <f t="shared" si="549"/>
        <v>775</v>
      </c>
      <c r="AA1275" t="str">
        <f t="shared" si="550"/>
        <v>Yes</v>
      </c>
      <c r="AB1275" t="str">
        <f t="shared" si="551"/>
        <v/>
      </c>
      <c r="AC1275" t="str">
        <f t="shared" si="552"/>
        <v/>
      </c>
      <c r="AD1275">
        <f t="shared" si="553"/>
        <v>1</v>
      </c>
      <c r="AE1275" t="str">
        <f t="shared" si="554"/>
        <v/>
      </c>
      <c r="AG1275" t="str">
        <f t="shared" si="555"/>
        <v/>
      </c>
      <c r="AH1275" t="str">
        <f t="shared" si="556"/>
        <v/>
      </c>
      <c r="AI1275" t="str">
        <f t="shared" si="557"/>
        <v/>
      </c>
      <c r="AJ1275" t="str">
        <f t="shared" si="558"/>
        <v/>
      </c>
      <c r="AK1275" t="str">
        <f t="shared" si="559"/>
        <v/>
      </c>
      <c r="AL1275" t="str">
        <f>IF($A1275="","",INDEX(games!$J:$J,ROW())&amp;"")</f>
        <v/>
      </c>
    </row>
    <row r="1276" spans="1:38" x14ac:dyDescent="0.25">
      <c r="A1276" t="str">
        <f>IF(TRIM(INDEX(games!$A:$A,ROW()))="","",TRIM(INDEX(games!$A:$A,ROW())))</f>
        <v/>
      </c>
      <c r="B1276" t="str">
        <f>IF(OR($A1276="",INDEX(games!$B:$B,ROW())=""),"",INDEX(games!$B:$B,ROW()))</f>
        <v/>
      </c>
      <c r="C1276" t="str">
        <f>IF(OR($A1276="",INDEX(games!$C:$C,ROW())=""),"",INDEX(games!$C:$C,ROW()))</f>
        <v/>
      </c>
      <c r="D1276" t="str">
        <f t="shared" si="532"/>
        <v/>
      </c>
      <c r="E1276" t="str">
        <f t="shared" si="533"/>
        <v/>
      </c>
      <c r="F1276" t="str">
        <f t="shared" si="534"/>
        <v/>
      </c>
      <c r="G1276" t="e">
        <f t="shared" si="535"/>
        <v>#N/A</v>
      </c>
      <c r="H1276" t="e">
        <f t="shared" si="536"/>
        <v>#N/A</v>
      </c>
      <c r="I1276" t="e">
        <f t="shared" si="537"/>
        <v>#N/A</v>
      </c>
      <c r="J1276" t="e">
        <f t="shared" si="538"/>
        <v>#N/A</v>
      </c>
      <c r="K1276" t="e">
        <f t="shared" si="539"/>
        <v>#N/A</v>
      </c>
      <c r="L1276" t="e">
        <f t="shared" si="540"/>
        <v>#N/A</v>
      </c>
      <c r="M1276" t="e">
        <f t="shared" si="541"/>
        <v>#N/A</v>
      </c>
      <c r="N1276" t="e">
        <f t="shared" si="542"/>
        <v>#N/A</v>
      </c>
      <c r="O1276" t="str">
        <f t="shared" si="543"/>
        <v/>
      </c>
      <c r="P1276" t="str">
        <f>IF(OR($A1276="",INDEX(games!$H:$H,ROW())=""),"",INDEX(games!$H:$H,ROW()))</f>
        <v/>
      </c>
      <c r="Q1276" t="str">
        <f t="shared" si="544"/>
        <v/>
      </c>
      <c r="T1276">
        <f t="shared" si="545"/>
        <v>2019</v>
      </c>
      <c r="U1276">
        <f t="shared" si="546"/>
        <v>2025</v>
      </c>
      <c r="V1276">
        <f t="shared" si="547"/>
        <v>6</v>
      </c>
      <c r="W1276" t="str">
        <f>IF(TRIM(INDEX(connections!$A:$A,ROW()))="","",TRIM(INDEX(connections!$A:$A,ROW())))</f>
        <v>Hades</v>
      </c>
      <c r="X1276" t="str">
        <f>IF($W1276="","",TRIM(INDEX(connections!$B:$B,ROW())))</f>
        <v>Starlight Revolver</v>
      </c>
      <c r="Y1276">
        <f t="shared" si="548"/>
        <v>359</v>
      </c>
      <c r="Z1276">
        <f t="shared" si="549"/>
        <v>776</v>
      </c>
      <c r="AA1276" t="str">
        <f t="shared" si="550"/>
        <v>Yes</v>
      </c>
      <c r="AB1276" t="str">
        <f t="shared" si="551"/>
        <v>Yes</v>
      </c>
      <c r="AC1276">
        <f t="shared" si="552"/>
        <v>1</v>
      </c>
      <c r="AD1276">
        <f t="shared" si="553"/>
        <v>0</v>
      </c>
      <c r="AE1276" t="str">
        <f t="shared" si="554"/>
        <v/>
      </c>
      <c r="AG1276" t="str">
        <f t="shared" si="555"/>
        <v/>
      </c>
      <c r="AH1276" t="str">
        <f t="shared" si="556"/>
        <v/>
      </c>
      <c r="AI1276" t="str">
        <f t="shared" si="557"/>
        <v/>
      </c>
      <c r="AJ1276" t="str">
        <f t="shared" si="558"/>
        <v/>
      </c>
      <c r="AK1276" t="str">
        <f t="shared" si="559"/>
        <v/>
      </c>
      <c r="AL1276" t="str">
        <f>IF($A1276="","",INDEX(games!$J:$J,ROW())&amp;"")</f>
        <v/>
      </c>
    </row>
    <row r="1277" spans="1:38" x14ac:dyDescent="0.25">
      <c r="A1277" t="str">
        <f>IF(TRIM(INDEX(games!$A:$A,ROW()))="","",TRIM(INDEX(games!$A:$A,ROW())))</f>
        <v/>
      </c>
      <c r="B1277" t="str">
        <f>IF(OR($A1277="",INDEX(games!$B:$B,ROW())=""),"",INDEX(games!$B:$B,ROW()))</f>
        <v/>
      </c>
      <c r="C1277" t="str">
        <f>IF(OR($A1277="",INDEX(games!$C:$C,ROW())=""),"",INDEX(games!$C:$C,ROW()))</f>
        <v/>
      </c>
      <c r="D1277" t="str">
        <f t="shared" si="532"/>
        <v/>
      </c>
      <c r="E1277" t="str">
        <f t="shared" si="533"/>
        <v/>
      </c>
      <c r="F1277" t="str">
        <f t="shared" si="534"/>
        <v/>
      </c>
      <c r="G1277" t="e">
        <f t="shared" si="535"/>
        <v>#N/A</v>
      </c>
      <c r="H1277" t="e">
        <f t="shared" si="536"/>
        <v>#N/A</v>
      </c>
      <c r="I1277" t="e">
        <f t="shared" si="537"/>
        <v>#N/A</v>
      </c>
      <c r="J1277" t="e">
        <f t="shared" si="538"/>
        <v>#N/A</v>
      </c>
      <c r="K1277" t="e">
        <f t="shared" si="539"/>
        <v>#N/A</v>
      </c>
      <c r="L1277" t="e">
        <f t="shared" si="540"/>
        <v>#N/A</v>
      </c>
      <c r="M1277" t="e">
        <f t="shared" si="541"/>
        <v>#N/A</v>
      </c>
      <c r="N1277" t="e">
        <f t="shared" si="542"/>
        <v>#N/A</v>
      </c>
      <c r="O1277" t="str">
        <f t="shared" si="543"/>
        <v/>
      </c>
      <c r="P1277" t="str">
        <f>IF(OR($A1277="",INDEX(games!$H:$H,ROW())=""),"",INDEX(games!$H:$H,ROW()))</f>
        <v/>
      </c>
      <c r="Q1277" t="str">
        <f t="shared" si="544"/>
        <v/>
      </c>
      <c r="T1277">
        <f t="shared" si="545"/>
        <v>2017</v>
      </c>
      <c r="U1277">
        <f t="shared" si="546"/>
        <v>2025</v>
      </c>
      <c r="V1277">
        <f t="shared" si="547"/>
        <v>8</v>
      </c>
      <c r="W1277" t="str">
        <f>IF(TRIM(INDEX(connections!$A:$A,ROW()))="","",TRIM(INDEX(connections!$A:$A,ROW())))</f>
        <v>Slay the Spire</v>
      </c>
      <c r="X1277" t="str">
        <f>IF($W1277="","",TRIM(INDEX(connections!$B:$B,ROW())))</f>
        <v>StarVaders</v>
      </c>
      <c r="Y1277">
        <f t="shared" si="548"/>
        <v>735</v>
      </c>
      <c r="Z1277">
        <f t="shared" si="549"/>
        <v>777</v>
      </c>
      <c r="AA1277" t="str">
        <f t="shared" si="550"/>
        <v>Yes</v>
      </c>
      <c r="AB1277" t="str">
        <f t="shared" si="551"/>
        <v>Yes</v>
      </c>
      <c r="AC1277">
        <f t="shared" si="552"/>
        <v>1</v>
      </c>
      <c r="AD1277">
        <f t="shared" si="553"/>
        <v>0</v>
      </c>
      <c r="AE1277" t="str">
        <f t="shared" si="554"/>
        <v/>
      </c>
      <c r="AG1277" t="str">
        <f t="shared" si="555"/>
        <v/>
      </c>
      <c r="AH1277" t="str">
        <f t="shared" si="556"/>
        <v/>
      </c>
      <c r="AI1277" t="str">
        <f t="shared" si="557"/>
        <v/>
      </c>
      <c r="AJ1277" t="str">
        <f t="shared" si="558"/>
        <v/>
      </c>
      <c r="AK1277" t="str">
        <f t="shared" si="559"/>
        <v/>
      </c>
      <c r="AL1277" t="str">
        <f>IF($A1277="","",INDEX(games!$J:$J,ROW())&amp;"")</f>
        <v/>
      </c>
    </row>
    <row r="1278" spans="1:38" x14ac:dyDescent="0.25">
      <c r="A1278" t="str">
        <f>IF(TRIM(INDEX(games!$A:$A,ROW()))="","",TRIM(INDEX(games!$A:$A,ROW())))</f>
        <v/>
      </c>
      <c r="B1278" t="str">
        <f>IF(OR($A1278="",INDEX(games!$B:$B,ROW())=""),"",INDEX(games!$B:$B,ROW()))</f>
        <v/>
      </c>
      <c r="C1278" t="str">
        <f>IF(OR($A1278="",INDEX(games!$C:$C,ROW())=""),"",INDEX(games!$C:$C,ROW()))</f>
        <v/>
      </c>
      <c r="D1278" t="str">
        <f t="shared" si="532"/>
        <v/>
      </c>
      <c r="E1278" t="str">
        <f t="shared" si="533"/>
        <v/>
      </c>
      <c r="F1278" t="str">
        <f t="shared" si="534"/>
        <v/>
      </c>
      <c r="G1278" t="e">
        <f t="shared" si="535"/>
        <v>#N/A</v>
      </c>
      <c r="H1278" t="e">
        <f t="shared" si="536"/>
        <v>#N/A</v>
      </c>
      <c r="I1278" t="e">
        <f t="shared" si="537"/>
        <v>#N/A</v>
      </c>
      <c r="J1278" t="e">
        <f t="shared" si="538"/>
        <v>#N/A</v>
      </c>
      <c r="K1278" t="e">
        <f t="shared" si="539"/>
        <v>#N/A</v>
      </c>
      <c r="L1278" t="e">
        <f t="shared" si="540"/>
        <v>#N/A</v>
      </c>
      <c r="M1278" t="e">
        <f t="shared" si="541"/>
        <v>#N/A</v>
      </c>
      <c r="N1278" t="e">
        <f t="shared" si="542"/>
        <v>#N/A</v>
      </c>
      <c r="O1278" t="str">
        <f t="shared" si="543"/>
        <v/>
      </c>
      <c r="P1278" t="str">
        <f>IF(OR($A1278="",INDEX(games!$H:$H,ROW())=""),"",INDEX(games!$H:$H,ROW()))</f>
        <v/>
      </c>
      <c r="Q1278" t="str">
        <f t="shared" si="544"/>
        <v/>
      </c>
      <c r="T1278">
        <f t="shared" si="545"/>
        <v>2023</v>
      </c>
      <c r="U1278">
        <f t="shared" si="546"/>
        <v>2025</v>
      </c>
      <c r="V1278">
        <f t="shared" si="547"/>
        <v>2</v>
      </c>
      <c r="W1278" t="str">
        <f>IF(TRIM(INDEX(connections!$A:$A,ROW()))="","",TRIM(INDEX(connections!$A:$A,ROW())))</f>
        <v>Balatro</v>
      </c>
      <c r="X1278" t="str">
        <f>IF($W1278="","",TRIM(INDEX(connections!$B:$B,ROW())))</f>
        <v>Steve's Warehouse: Physics. Roguelike. Chaos.</v>
      </c>
      <c r="Y1278">
        <f t="shared" si="548"/>
        <v>55</v>
      </c>
      <c r="Z1278">
        <f t="shared" si="549"/>
        <v>778</v>
      </c>
      <c r="AA1278" t="str">
        <f t="shared" si="550"/>
        <v>Yes</v>
      </c>
      <c r="AB1278" t="str">
        <f t="shared" si="551"/>
        <v/>
      </c>
      <c r="AC1278" t="str">
        <f t="shared" si="552"/>
        <v/>
      </c>
      <c r="AD1278">
        <f t="shared" si="553"/>
        <v>0</v>
      </c>
      <c r="AE1278" t="str">
        <f t="shared" si="554"/>
        <v/>
      </c>
      <c r="AG1278" t="str">
        <f t="shared" si="555"/>
        <v/>
      </c>
      <c r="AH1278" t="str">
        <f t="shared" si="556"/>
        <v/>
      </c>
      <c r="AI1278" t="str">
        <f t="shared" si="557"/>
        <v/>
      </c>
      <c r="AJ1278" t="str">
        <f t="shared" si="558"/>
        <v/>
      </c>
      <c r="AK1278" t="str">
        <f t="shared" si="559"/>
        <v/>
      </c>
      <c r="AL1278" t="str">
        <f>IF($A1278="","",INDEX(games!$J:$J,ROW())&amp;"")</f>
        <v/>
      </c>
    </row>
    <row r="1279" spans="1:38" x14ac:dyDescent="0.25">
      <c r="A1279" t="str">
        <f>IF(TRIM(INDEX(games!$A:$A,ROW()))="","",TRIM(INDEX(games!$A:$A,ROW())))</f>
        <v/>
      </c>
      <c r="B1279" t="str">
        <f>IF(OR($A1279="",INDEX(games!$B:$B,ROW())=""),"",INDEX(games!$B:$B,ROW()))</f>
        <v/>
      </c>
      <c r="C1279" t="str">
        <f>IF(OR($A1279="",INDEX(games!$C:$C,ROW())=""),"",INDEX(games!$C:$C,ROW()))</f>
        <v/>
      </c>
      <c r="D1279" t="str">
        <f t="shared" si="532"/>
        <v/>
      </c>
      <c r="E1279" t="str">
        <f t="shared" si="533"/>
        <v/>
      </c>
      <c r="F1279" t="str">
        <f t="shared" si="534"/>
        <v/>
      </c>
      <c r="G1279" t="e">
        <f t="shared" si="535"/>
        <v>#N/A</v>
      </c>
      <c r="H1279" t="e">
        <f t="shared" si="536"/>
        <v>#N/A</v>
      </c>
      <c r="I1279" t="e">
        <f t="shared" si="537"/>
        <v>#N/A</v>
      </c>
      <c r="J1279" t="e">
        <f t="shared" si="538"/>
        <v>#N/A</v>
      </c>
      <c r="K1279" t="e">
        <f t="shared" si="539"/>
        <v>#N/A</v>
      </c>
      <c r="L1279" t="e">
        <f t="shared" si="540"/>
        <v>#N/A</v>
      </c>
      <c r="M1279" t="e">
        <f t="shared" si="541"/>
        <v>#N/A</v>
      </c>
      <c r="N1279" t="e">
        <f t="shared" si="542"/>
        <v>#N/A</v>
      </c>
      <c r="O1279" t="str">
        <f t="shared" si="543"/>
        <v/>
      </c>
      <c r="P1279" t="str">
        <f>IF(OR($A1279="",INDEX(games!$H:$H,ROW())=""),"",INDEX(games!$H:$H,ROW()))</f>
        <v/>
      </c>
      <c r="Q1279" t="str">
        <f t="shared" si="544"/>
        <v/>
      </c>
      <c r="T1279">
        <f t="shared" si="545"/>
        <v>2021</v>
      </c>
      <c r="U1279">
        <f t="shared" si="546"/>
        <v>2025</v>
      </c>
      <c r="V1279">
        <f t="shared" si="547"/>
        <v>4</v>
      </c>
      <c r="W1279" t="str">
        <f>IF(TRIM(INDEX(connections!$A:$A,ROW()))="","",TRIM(INDEX(connections!$A:$A,ROW())))</f>
        <v>Luck be a Landlord</v>
      </c>
      <c r="X1279" t="str">
        <f>IF($W1279="","",TRIM(INDEX(connections!$B:$B,ROW())))</f>
        <v>Steve's Warehouse: Physics. Roguelike. Chaos.</v>
      </c>
      <c r="Y1279">
        <f t="shared" si="548"/>
        <v>460</v>
      </c>
      <c r="Z1279">
        <f t="shared" si="549"/>
        <v>778</v>
      </c>
      <c r="AA1279" t="str">
        <f t="shared" si="550"/>
        <v>Yes</v>
      </c>
      <c r="AB1279" t="str">
        <f t="shared" si="551"/>
        <v/>
      </c>
      <c r="AC1279" t="str">
        <f t="shared" si="552"/>
        <v/>
      </c>
      <c r="AD1279">
        <f t="shared" si="553"/>
        <v>0</v>
      </c>
      <c r="AE1279" t="str">
        <f t="shared" si="554"/>
        <v/>
      </c>
      <c r="AG1279" t="str">
        <f t="shared" si="555"/>
        <v/>
      </c>
      <c r="AH1279" t="str">
        <f t="shared" si="556"/>
        <v/>
      </c>
      <c r="AI1279" t="str">
        <f t="shared" si="557"/>
        <v/>
      </c>
      <c r="AJ1279" t="str">
        <f t="shared" si="558"/>
        <v/>
      </c>
      <c r="AK1279" t="str">
        <f t="shared" si="559"/>
        <v/>
      </c>
      <c r="AL1279" t="str">
        <f>IF($A1279="","",INDEX(games!$J:$J,ROW())&amp;"")</f>
        <v/>
      </c>
    </row>
    <row r="1280" spans="1:38" x14ac:dyDescent="0.25">
      <c r="A1280" t="str">
        <f>IF(TRIM(INDEX(games!$A:$A,ROW()))="","",TRIM(INDEX(games!$A:$A,ROW())))</f>
        <v/>
      </c>
      <c r="B1280" t="str">
        <f>IF(OR($A1280="",INDEX(games!$B:$B,ROW())=""),"",INDEX(games!$B:$B,ROW()))</f>
        <v/>
      </c>
      <c r="C1280" t="str">
        <f>IF(OR($A1280="",INDEX(games!$C:$C,ROW())=""),"",INDEX(games!$C:$C,ROW()))</f>
        <v/>
      </c>
      <c r="D1280" t="str">
        <f t="shared" si="532"/>
        <v/>
      </c>
      <c r="E1280" t="str">
        <f t="shared" si="533"/>
        <v/>
      </c>
      <c r="F1280" t="str">
        <f t="shared" si="534"/>
        <v/>
      </c>
      <c r="G1280" t="e">
        <f t="shared" si="535"/>
        <v>#N/A</v>
      </c>
      <c r="H1280" t="e">
        <f t="shared" si="536"/>
        <v>#N/A</v>
      </c>
      <c r="I1280" t="e">
        <f t="shared" si="537"/>
        <v>#N/A</v>
      </c>
      <c r="J1280" t="e">
        <f t="shared" si="538"/>
        <v>#N/A</v>
      </c>
      <c r="K1280" t="e">
        <f t="shared" si="539"/>
        <v>#N/A</v>
      </c>
      <c r="L1280" t="e">
        <f t="shared" si="540"/>
        <v>#N/A</v>
      </c>
      <c r="M1280" t="e">
        <f t="shared" si="541"/>
        <v>#N/A</v>
      </c>
      <c r="N1280" t="e">
        <f t="shared" si="542"/>
        <v>#N/A</v>
      </c>
      <c r="O1280" t="str">
        <f t="shared" si="543"/>
        <v/>
      </c>
      <c r="P1280" t="str">
        <f>IF(OR($A1280="",INDEX(games!$H:$H,ROW())=""),"",INDEX(games!$H:$H,ROW()))</f>
        <v/>
      </c>
      <c r="Q1280" t="str">
        <f t="shared" si="544"/>
        <v/>
      </c>
      <c r="T1280">
        <f t="shared" si="545"/>
        <v>2022</v>
      </c>
      <c r="U1280">
        <f t="shared" si="546"/>
        <v>2025</v>
      </c>
      <c r="V1280">
        <f t="shared" si="547"/>
        <v>3</v>
      </c>
      <c r="W1280" t="str">
        <f>IF(TRIM(INDEX(connections!$A:$A,ROW()))="","",TRIM(INDEX(connections!$A:$A,ROW())))</f>
        <v>Peglin</v>
      </c>
      <c r="X1280" t="str">
        <f>IF($W1280="","",TRIM(INDEX(connections!$B:$B,ROW())))</f>
        <v>Steve's Warehouse: Physics. Roguelike. Chaos.</v>
      </c>
      <c r="Y1280">
        <f t="shared" si="548"/>
        <v>585</v>
      </c>
      <c r="Z1280">
        <f t="shared" si="549"/>
        <v>778</v>
      </c>
      <c r="AA1280" t="str">
        <f t="shared" si="550"/>
        <v>Yes</v>
      </c>
      <c r="AB1280" t="str">
        <f t="shared" si="551"/>
        <v/>
      </c>
      <c r="AC1280" t="str">
        <f t="shared" si="552"/>
        <v/>
      </c>
      <c r="AD1280">
        <f t="shared" si="553"/>
        <v>0</v>
      </c>
      <c r="AE1280" t="str">
        <f t="shared" si="554"/>
        <v/>
      </c>
      <c r="AG1280" t="str">
        <f t="shared" si="555"/>
        <v/>
      </c>
      <c r="AH1280" t="str">
        <f t="shared" si="556"/>
        <v/>
      </c>
      <c r="AI1280" t="str">
        <f t="shared" si="557"/>
        <v/>
      </c>
      <c r="AJ1280" t="str">
        <f t="shared" si="558"/>
        <v/>
      </c>
      <c r="AK1280" t="str">
        <f t="shared" si="559"/>
        <v/>
      </c>
      <c r="AL1280" t="str">
        <f>IF($A1280="","",INDEX(games!$J:$J,ROW())&amp;"")</f>
        <v/>
      </c>
    </row>
    <row r="1281" spans="1:38" x14ac:dyDescent="0.25">
      <c r="A1281" t="str">
        <f>IF(TRIM(INDEX(games!$A:$A,ROW()))="","",TRIM(INDEX(games!$A:$A,ROW())))</f>
        <v/>
      </c>
      <c r="B1281" t="str">
        <f>IF(OR($A1281="",INDEX(games!$B:$B,ROW())=""),"",INDEX(games!$B:$B,ROW()))</f>
        <v/>
      </c>
      <c r="C1281" t="str">
        <f>IF(OR($A1281="",INDEX(games!$C:$C,ROW())=""),"",INDEX(games!$C:$C,ROW()))</f>
        <v/>
      </c>
      <c r="D1281" t="str">
        <f t="shared" si="532"/>
        <v/>
      </c>
      <c r="E1281" t="str">
        <f t="shared" si="533"/>
        <v/>
      </c>
      <c r="F1281" t="str">
        <f t="shared" si="534"/>
        <v/>
      </c>
      <c r="G1281" t="e">
        <f t="shared" si="535"/>
        <v>#N/A</v>
      </c>
      <c r="H1281" t="e">
        <f t="shared" si="536"/>
        <v>#N/A</v>
      </c>
      <c r="I1281" t="e">
        <f t="shared" si="537"/>
        <v>#N/A</v>
      </c>
      <c r="J1281" t="e">
        <f t="shared" si="538"/>
        <v>#N/A</v>
      </c>
      <c r="K1281" t="e">
        <f t="shared" si="539"/>
        <v>#N/A</v>
      </c>
      <c r="L1281" t="e">
        <f t="shared" si="540"/>
        <v>#N/A</v>
      </c>
      <c r="M1281" t="e">
        <f t="shared" si="541"/>
        <v>#N/A</v>
      </c>
      <c r="N1281" t="e">
        <f t="shared" si="542"/>
        <v>#N/A</v>
      </c>
      <c r="O1281" t="str">
        <f t="shared" si="543"/>
        <v/>
      </c>
      <c r="P1281" t="str">
        <f>IF(OR($A1281="",INDEX(games!$H:$H,ROW())=""),"",INDEX(games!$H:$H,ROW()))</f>
        <v/>
      </c>
      <c r="Q1281" t="str">
        <f t="shared" si="544"/>
        <v/>
      </c>
      <c r="T1281">
        <f t="shared" si="545"/>
        <v>2022</v>
      </c>
      <c r="U1281">
        <f t="shared" si="546"/>
        <v>2026</v>
      </c>
      <c r="V1281">
        <f t="shared" si="547"/>
        <v>4</v>
      </c>
      <c r="W1281" t="str">
        <f>IF(TRIM(INDEX(connections!$A:$A,ROW()))="","",TRIM(INDEX(connections!$A:$A,ROW())))</f>
        <v>Brotato</v>
      </c>
      <c r="X1281" t="str">
        <f>IF($W1281="","",TRIM(INDEX(connections!$B:$B,ROW())))</f>
        <v>Stolen Realm Survivors</v>
      </c>
      <c r="Y1281">
        <f t="shared" si="548"/>
        <v>101</v>
      </c>
      <c r="Z1281">
        <f t="shared" si="549"/>
        <v>780</v>
      </c>
      <c r="AA1281" t="str">
        <f t="shared" si="550"/>
        <v>Yes</v>
      </c>
      <c r="AB1281" t="str">
        <f t="shared" si="551"/>
        <v/>
      </c>
      <c r="AC1281" t="str">
        <f t="shared" si="552"/>
        <v/>
      </c>
      <c r="AD1281">
        <f t="shared" si="553"/>
        <v>0</v>
      </c>
      <c r="AE1281" t="str">
        <f t="shared" si="554"/>
        <v/>
      </c>
      <c r="AG1281" t="str">
        <f t="shared" si="555"/>
        <v/>
      </c>
      <c r="AH1281" t="str">
        <f t="shared" si="556"/>
        <v/>
      </c>
      <c r="AI1281" t="str">
        <f t="shared" si="557"/>
        <v/>
      </c>
      <c r="AJ1281" t="str">
        <f t="shared" si="558"/>
        <v/>
      </c>
      <c r="AK1281" t="str">
        <f t="shared" si="559"/>
        <v/>
      </c>
      <c r="AL1281" t="str">
        <f>IF($A1281="","",INDEX(games!$J:$J,ROW())&amp;"")</f>
        <v/>
      </c>
    </row>
    <row r="1282" spans="1:38" x14ac:dyDescent="0.25">
      <c r="A1282" t="str">
        <f>IF(TRIM(INDEX(games!$A:$A,ROW()))="","",TRIM(INDEX(games!$A:$A,ROW())))</f>
        <v/>
      </c>
      <c r="B1282" t="str">
        <f>IF(OR($A1282="",INDEX(games!$B:$B,ROW())=""),"",INDEX(games!$B:$B,ROW()))</f>
        <v/>
      </c>
      <c r="C1282" t="str">
        <f>IF(OR($A1282="",INDEX(games!$C:$C,ROW())=""),"",INDEX(games!$C:$C,ROW()))</f>
        <v/>
      </c>
      <c r="D1282" t="str">
        <f t="shared" ref="D1282:D1345" si="560">IF($A1282="","",COUNTIF($W$2:$W$2500,$A1282)+COUNTIF($X$2:$X$2500,$A1282))</f>
        <v/>
      </c>
      <c r="E1282" t="str">
        <f t="shared" ref="E1282:E1345" si="561">IF($A1282="","",IFERROR(MATCH($C1282,$R$2:$R$5,0),0))</f>
        <v/>
      </c>
      <c r="F1282" t="str">
        <f t="shared" ref="F1282:F1345" si="562">IF($A1282="","",MOD(ROW(),34))</f>
        <v/>
      </c>
      <c r="G1282" t="e">
        <f t="shared" ref="G1282:G1345" si="563">IF($A1282="",NA(),IF($C1282="Action",$B1282,NA()))</f>
        <v>#N/A</v>
      </c>
      <c r="H1282" t="e">
        <f t="shared" ref="H1282:H1345" si="564">IF($A1282="",NA(),IF($C1282="Action",1+$F1282*0.023,NA()))</f>
        <v>#N/A</v>
      </c>
      <c r="I1282" t="e">
        <f t="shared" ref="I1282:I1345" si="565">IF($A1282="",NA(),IF($C1282="Strategy",$B1282,NA()))</f>
        <v>#N/A</v>
      </c>
      <c r="J1282" t="e">
        <f t="shared" ref="J1282:J1345" si="566">IF($A1282="",NA(),IF($C1282="Strategy",2+$F1282*0.023,NA()))</f>
        <v>#N/A</v>
      </c>
      <c r="K1282" t="e">
        <f t="shared" ref="K1282:K1345" si="567">IF($A1282="",NA(),IF($C1282="Deckbuilder",$B1282,NA()))</f>
        <v>#N/A</v>
      </c>
      <c r="L1282" t="e">
        <f t="shared" ref="L1282:L1345" si="568">IF($A1282="",NA(),IF($C1282="Deckbuilder",3+$F1282*0.023,NA()))</f>
        <v>#N/A</v>
      </c>
      <c r="M1282" t="e">
        <f t="shared" ref="M1282:M1345" si="569">IF($A1282="",NA(),IF($C1282="Traditional",$B1282,NA()))</f>
        <v>#N/A</v>
      </c>
      <c r="N1282" t="e">
        <f t="shared" ref="N1282:N1345" si="570">IF($A1282="",NA(),IF($C1282="Traditional",4+$F1282*0.023,NA()))</f>
        <v>#N/A</v>
      </c>
      <c r="O1282" t="str">
        <f t="shared" ref="O1282:O1345" si="571">IF($A1282="","",$D1282+ROW()/1000000)</f>
        <v/>
      </c>
      <c r="P1282" t="str">
        <f>IF(OR($A1282="",INDEX(games!$H:$H,ROW())=""),"",INDEX(games!$H:$H,ROW()))</f>
        <v/>
      </c>
      <c r="Q1282" t="str">
        <f t="shared" ref="Q1282:Q1345" si="572">IF(OR($A1282="",$P1282&lt;&gt;"Yes"),"",$D1282+ROW()/1000000)</f>
        <v/>
      </c>
      <c r="T1282">
        <f t="shared" ref="T1282:T1345" si="573">IF($Y1282="","",INDEX($B$2:$B$1500,$Y1282))</f>
        <v>1996</v>
      </c>
      <c r="U1282">
        <f t="shared" ref="U1282:U1345" si="574">IF($Z1282="","",INDEX($B$2:$B$1500,$Z1282))</f>
        <v>2026</v>
      </c>
      <c r="V1282">
        <f t="shared" ref="V1282:V1345" si="575">IF(OR($T1282="",$U1282=""),"",$U1282-$T1282)</f>
        <v>30</v>
      </c>
      <c r="W1282" t="str">
        <f>IF(TRIM(INDEX(connections!$A:$A,ROW()))="","",TRIM(INDEX(connections!$A:$A,ROW())))</f>
        <v>Diablo</v>
      </c>
      <c r="X1282" t="str">
        <f>IF($W1282="","",TRIM(INDEX(connections!$B:$B,ROW())))</f>
        <v>Stolen Realm Survivors</v>
      </c>
      <c r="Y1282">
        <f t="shared" ref="Y1282:Y1345" si="576">IF($W1282="","",IFERROR(MATCH($W1282,$A$2:$A$1500,0),""))</f>
        <v>217</v>
      </c>
      <c r="Z1282">
        <f t="shared" ref="Z1282:Z1345" si="577">IF($X1282="","",IFERROR(MATCH($X1282,$A$2:$A$1500,0),""))</f>
        <v>780</v>
      </c>
      <c r="AA1282" t="str">
        <f t="shared" ref="AA1282:AA1345" si="578">IF($Y1282="","",INDEX($P$2:$P$1500,$Y1282))</f>
        <v>Yes</v>
      </c>
      <c r="AB1282" t="str">
        <f t="shared" ref="AB1282:AB1345" si="579">IF($Z1282="","",INDEX($P$2:$P$1500,$Z1282))</f>
        <v/>
      </c>
      <c r="AC1282" t="str">
        <f t="shared" ref="AC1282:AC1345" si="580">IF(AND($AA1282="Yes",$AB1282="Yes"),1,"")</f>
        <v/>
      </c>
      <c r="AD1282">
        <f t="shared" ref="AD1282:AD1345" si="581">IF(OR($Y1282="",$Z1282=""),"",IF(INDEX($C$2:$C$1500,$Y1282)=INDEX($C$2:$C$1500,$Z1282),0,1))</f>
        <v>0</v>
      </c>
      <c r="AE1282" t="str">
        <f t="shared" ref="AE1282:AE1345" si="582">IF($AC1282&lt;&gt;1,"",IF(AND(INDEX($AG$2:$AG$1500,$Y1282)=1,INDEX($AG$2:$AG$1500,$Z1282)=1),1,""))</f>
        <v/>
      </c>
      <c r="AG1282" t="str">
        <f t="shared" ref="AG1282:AG1345" si="583">IF($A1282="","",COUNTIFS($W$2:$W$2500,$A1282,$AB$2:$AB$2500,"Yes")+COUNTIFS($X$2:$X$2500,$A1282,$AA$2:$AA$2500,"Yes"))</f>
        <v/>
      </c>
      <c r="AH1282" t="str">
        <f t="shared" ref="AH1282:AH1345" si="584">IF(OR($P1282&lt;&gt;"Yes",N($AG1282)=0),"",IF(AND($AG1282=1,COUNTIFS($W$2:$W$2500,$A1282,$AE$2:$AE$2500,1)+COUNTIFS($X$2:$X$2500,$A1282,$AE$2:$AE$2500,1)&gt;0),"","Yes"))</f>
        <v/>
      </c>
      <c r="AI1282" t="str">
        <f t="shared" ref="AI1282:AI1345" si="585">IF($AH1282="Yes",$AG1282,"")</f>
        <v/>
      </c>
      <c r="AJ1282" t="str">
        <f t="shared" ref="AJ1282:AJ1345" si="586">IF($AI1282="","",$AI1282+ROW()/1000000)</f>
        <v/>
      </c>
      <c r="AK1282" t="str">
        <f t="shared" ref="AK1282:AK1345" si="587">IF(OR($A1282="",$P1282="Yes",N($AG1282)=0),"",$AG1282+ROW()/1000000)</f>
        <v/>
      </c>
      <c r="AL1282" t="str">
        <f>IF($A1282="","",INDEX(games!$J:$J,ROW())&amp;"")</f>
        <v/>
      </c>
    </row>
    <row r="1283" spans="1:38" x14ac:dyDescent="0.25">
      <c r="A1283" t="str">
        <f>IF(TRIM(INDEX(games!$A:$A,ROW()))="","",TRIM(INDEX(games!$A:$A,ROW())))</f>
        <v/>
      </c>
      <c r="B1283" t="str">
        <f>IF(OR($A1283="",INDEX(games!$B:$B,ROW())=""),"",INDEX(games!$B:$B,ROW()))</f>
        <v/>
      </c>
      <c r="C1283" t="str">
        <f>IF(OR($A1283="",INDEX(games!$C:$C,ROW())=""),"",INDEX(games!$C:$C,ROW()))</f>
        <v/>
      </c>
      <c r="D1283" t="str">
        <f t="shared" si="560"/>
        <v/>
      </c>
      <c r="E1283" t="str">
        <f t="shared" si="561"/>
        <v/>
      </c>
      <c r="F1283" t="str">
        <f t="shared" si="562"/>
        <v/>
      </c>
      <c r="G1283" t="e">
        <f t="shared" si="563"/>
        <v>#N/A</v>
      </c>
      <c r="H1283" t="e">
        <f t="shared" si="564"/>
        <v>#N/A</v>
      </c>
      <c r="I1283" t="e">
        <f t="shared" si="565"/>
        <v>#N/A</v>
      </c>
      <c r="J1283" t="e">
        <f t="shared" si="566"/>
        <v>#N/A</v>
      </c>
      <c r="K1283" t="e">
        <f t="shared" si="567"/>
        <v>#N/A</v>
      </c>
      <c r="L1283" t="e">
        <f t="shared" si="568"/>
        <v>#N/A</v>
      </c>
      <c r="M1283" t="e">
        <f t="shared" si="569"/>
        <v>#N/A</v>
      </c>
      <c r="N1283" t="e">
        <f t="shared" si="570"/>
        <v>#N/A</v>
      </c>
      <c r="O1283" t="str">
        <f t="shared" si="571"/>
        <v/>
      </c>
      <c r="P1283" t="str">
        <f>IF(OR($A1283="",INDEX(games!$H:$H,ROW())=""),"",INDEX(games!$H:$H,ROW()))</f>
        <v/>
      </c>
      <c r="Q1283" t="str">
        <f t="shared" si="572"/>
        <v/>
      </c>
      <c r="T1283">
        <f t="shared" si="573"/>
        <v>2021</v>
      </c>
      <c r="U1283">
        <f t="shared" si="574"/>
        <v>2026</v>
      </c>
      <c r="V1283">
        <f t="shared" si="575"/>
        <v>5</v>
      </c>
      <c r="W1283" t="str">
        <f>IF(TRIM(INDEX(connections!$A:$A,ROW()))="","",TRIM(INDEX(connections!$A:$A,ROW())))</f>
        <v>Vampire Survivors</v>
      </c>
      <c r="X1283" t="str">
        <f>IF($W1283="","",TRIM(INDEX(connections!$B:$B,ROW())))</f>
        <v>Stolen Realm Survivors</v>
      </c>
      <c r="Y1283">
        <f t="shared" si="576"/>
        <v>898</v>
      </c>
      <c r="Z1283">
        <f t="shared" si="577"/>
        <v>780</v>
      </c>
      <c r="AA1283" t="str">
        <f t="shared" si="578"/>
        <v>Yes</v>
      </c>
      <c r="AB1283" t="str">
        <f t="shared" si="579"/>
        <v/>
      </c>
      <c r="AC1283" t="str">
        <f t="shared" si="580"/>
        <v/>
      </c>
      <c r="AD1283">
        <f t="shared" si="581"/>
        <v>0</v>
      </c>
      <c r="AE1283" t="str">
        <f t="shared" si="582"/>
        <v/>
      </c>
      <c r="AG1283" t="str">
        <f t="shared" si="583"/>
        <v/>
      </c>
      <c r="AH1283" t="str">
        <f t="shared" si="584"/>
        <v/>
      </c>
      <c r="AI1283" t="str">
        <f t="shared" si="585"/>
        <v/>
      </c>
      <c r="AJ1283" t="str">
        <f t="shared" si="586"/>
        <v/>
      </c>
      <c r="AK1283" t="str">
        <f t="shared" si="587"/>
        <v/>
      </c>
      <c r="AL1283" t="str">
        <f>IF($A1283="","",INDEX(games!$J:$J,ROW())&amp;"")</f>
        <v/>
      </c>
    </row>
    <row r="1284" spans="1:38" x14ac:dyDescent="0.25">
      <c r="A1284" t="str">
        <f>IF(TRIM(INDEX(games!$A:$A,ROW()))="","",TRIM(INDEX(games!$A:$A,ROW())))</f>
        <v/>
      </c>
      <c r="B1284" t="str">
        <f>IF(OR($A1284="",INDEX(games!$B:$B,ROW())=""),"",INDEX(games!$B:$B,ROW()))</f>
        <v/>
      </c>
      <c r="C1284" t="str">
        <f>IF(OR($A1284="",INDEX(games!$C:$C,ROW())=""),"",INDEX(games!$C:$C,ROW()))</f>
        <v/>
      </c>
      <c r="D1284" t="str">
        <f t="shared" si="560"/>
        <v/>
      </c>
      <c r="E1284" t="str">
        <f t="shared" si="561"/>
        <v/>
      </c>
      <c r="F1284" t="str">
        <f t="shared" si="562"/>
        <v/>
      </c>
      <c r="G1284" t="e">
        <f t="shared" si="563"/>
        <v>#N/A</v>
      </c>
      <c r="H1284" t="e">
        <f t="shared" si="564"/>
        <v>#N/A</v>
      </c>
      <c r="I1284" t="e">
        <f t="shared" si="565"/>
        <v>#N/A</v>
      </c>
      <c r="J1284" t="e">
        <f t="shared" si="566"/>
        <v>#N/A</v>
      </c>
      <c r="K1284" t="e">
        <f t="shared" si="567"/>
        <v>#N/A</v>
      </c>
      <c r="L1284" t="e">
        <f t="shared" si="568"/>
        <v>#N/A</v>
      </c>
      <c r="M1284" t="e">
        <f t="shared" si="569"/>
        <v>#N/A</v>
      </c>
      <c r="N1284" t="e">
        <f t="shared" si="570"/>
        <v>#N/A</v>
      </c>
      <c r="O1284" t="str">
        <f t="shared" si="571"/>
        <v/>
      </c>
      <c r="P1284" t="str">
        <f>IF(OR($A1284="",INDEX(games!$H:$H,ROW())=""),"",INDEX(games!$H:$H,ROW()))</f>
        <v/>
      </c>
      <c r="Q1284" t="str">
        <f t="shared" si="572"/>
        <v/>
      </c>
      <c r="T1284">
        <f t="shared" si="573"/>
        <v>1994</v>
      </c>
      <c r="U1284">
        <f t="shared" si="574"/>
        <v>2020</v>
      </c>
      <c r="V1284">
        <f t="shared" si="575"/>
        <v>26</v>
      </c>
      <c r="W1284" t="str">
        <f>IF(TRIM(INDEX(connections!$A:$A,ROW()))="","",TRIM(INDEX(connections!$A:$A,ROW())))</f>
        <v>Ancient Domains of Mystery</v>
      </c>
      <c r="X1284" t="str">
        <f>IF($W1284="","",TRIM(INDEX(connections!$B:$B,ROW())))</f>
        <v>Stoneshard</v>
      </c>
      <c r="Y1284">
        <f t="shared" si="576"/>
        <v>24</v>
      </c>
      <c r="Z1284">
        <f t="shared" si="577"/>
        <v>781</v>
      </c>
      <c r="AA1284" t="str">
        <f t="shared" si="578"/>
        <v>Yes</v>
      </c>
      <c r="AB1284" t="str">
        <f t="shared" si="579"/>
        <v/>
      </c>
      <c r="AC1284" t="str">
        <f t="shared" si="580"/>
        <v/>
      </c>
      <c r="AD1284">
        <f t="shared" si="581"/>
        <v>0</v>
      </c>
      <c r="AE1284" t="str">
        <f t="shared" si="582"/>
        <v/>
      </c>
      <c r="AG1284" t="str">
        <f t="shared" si="583"/>
        <v/>
      </c>
      <c r="AH1284" t="str">
        <f t="shared" si="584"/>
        <v/>
      </c>
      <c r="AI1284" t="str">
        <f t="shared" si="585"/>
        <v/>
      </c>
      <c r="AJ1284" t="str">
        <f t="shared" si="586"/>
        <v/>
      </c>
      <c r="AK1284" t="str">
        <f t="shared" si="587"/>
        <v/>
      </c>
      <c r="AL1284" t="str">
        <f>IF($A1284="","",INDEX(games!$J:$J,ROW())&amp;"")</f>
        <v/>
      </c>
    </row>
    <row r="1285" spans="1:38" x14ac:dyDescent="0.25">
      <c r="A1285" t="str">
        <f>IF(TRIM(INDEX(games!$A:$A,ROW()))="","",TRIM(INDEX(games!$A:$A,ROW())))</f>
        <v/>
      </c>
      <c r="B1285" t="str">
        <f>IF(OR($A1285="",INDEX(games!$B:$B,ROW())=""),"",INDEX(games!$B:$B,ROW()))</f>
        <v/>
      </c>
      <c r="C1285" t="str">
        <f>IF(OR($A1285="",INDEX(games!$C:$C,ROW())=""),"",INDEX(games!$C:$C,ROW()))</f>
        <v/>
      </c>
      <c r="D1285" t="str">
        <f t="shared" si="560"/>
        <v/>
      </c>
      <c r="E1285" t="str">
        <f t="shared" si="561"/>
        <v/>
      </c>
      <c r="F1285" t="str">
        <f t="shared" si="562"/>
        <v/>
      </c>
      <c r="G1285" t="e">
        <f t="shared" si="563"/>
        <v>#N/A</v>
      </c>
      <c r="H1285" t="e">
        <f t="shared" si="564"/>
        <v>#N/A</v>
      </c>
      <c r="I1285" t="e">
        <f t="shared" si="565"/>
        <v>#N/A</v>
      </c>
      <c r="J1285" t="e">
        <f t="shared" si="566"/>
        <v>#N/A</v>
      </c>
      <c r="K1285" t="e">
        <f t="shared" si="567"/>
        <v>#N/A</v>
      </c>
      <c r="L1285" t="e">
        <f t="shared" si="568"/>
        <v>#N/A</v>
      </c>
      <c r="M1285" t="e">
        <f t="shared" si="569"/>
        <v>#N/A</v>
      </c>
      <c r="N1285" t="e">
        <f t="shared" si="570"/>
        <v>#N/A</v>
      </c>
      <c r="O1285" t="str">
        <f t="shared" si="571"/>
        <v/>
      </c>
      <c r="P1285" t="str">
        <f>IF(OR($A1285="",INDEX(games!$H:$H,ROW())=""),"",INDEX(games!$H:$H,ROW()))</f>
        <v/>
      </c>
      <c r="Q1285" t="str">
        <f t="shared" si="572"/>
        <v/>
      </c>
      <c r="T1285">
        <f t="shared" si="573"/>
        <v>2015</v>
      </c>
      <c r="U1285">
        <f t="shared" si="574"/>
        <v>2020</v>
      </c>
      <c r="V1285">
        <f t="shared" si="575"/>
        <v>5</v>
      </c>
      <c r="W1285" t="str">
        <f>IF(TRIM(INDEX(connections!$A:$A,ROW()))="","",TRIM(INDEX(connections!$A:$A,ROW())))</f>
        <v>Darkest Dungeon</v>
      </c>
      <c r="X1285" t="str">
        <f>IF($W1285="","",TRIM(INDEX(connections!$B:$B,ROW())))</f>
        <v>Stoneshard</v>
      </c>
      <c r="Y1285">
        <f t="shared" si="576"/>
        <v>184</v>
      </c>
      <c r="Z1285">
        <f t="shared" si="577"/>
        <v>781</v>
      </c>
      <c r="AA1285" t="str">
        <f t="shared" si="578"/>
        <v>Yes</v>
      </c>
      <c r="AB1285" t="str">
        <f t="shared" si="579"/>
        <v/>
      </c>
      <c r="AC1285" t="str">
        <f t="shared" si="580"/>
        <v/>
      </c>
      <c r="AD1285">
        <f t="shared" si="581"/>
        <v>1</v>
      </c>
      <c r="AE1285" t="str">
        <f t="shared" si="582"/>
        <v/>
      </c>
      <c r="AG1285" t="str">
        <f t="shared" si="583"/>
        <v/>
      </c>
      <c r="AH1285" t="str">
        <f t="shared" si="584"/>
        <v/>
      </c>
      <c r="AI1285" t="str">
        <f t="shared" si="585"/>
        <v/>
      </c>
      <c r="AJ1285" t="str">
        <f t="shared" si="586"/>
        <v/>
      </c>
      <c r="AK1285" t="str">
        <f t="shared" si="587"/>
        <v/>
      </c>
      <c r="AL1285" t="str">
        <f>IF($A1285="","",INDEX(games!$J:$J,ROW())&amp;"")</f>
        <v/>
      </c>
    </row>
    <row r="1286" spans="1:38" x14ac:dyDescent="0.25">
      <c r="A1286" t="str">
        <f>IF(TRIM(INDEX(games!$A:$A,ROW()))="","",TRIM(INDEX(games!$A:$A,ROW())))</f>
        <v/>
      </c>
      <c r="B1286" t="str">
        <f>IF(OR($A1286="",INDEX(games!$B:$B,ROW())=""),"",INDEX(games!$B:$B,ROW()))</f>
        <v/>
      </c>
      <c r="C1286" t="str">
        <f>IF(OR($A1286="",INDEX(games!$C:$C,ROW())=""),"",INDEX(games!$C:$C,ROW()))</f>
        <v/>
      </c>
      <c r="D1286" t="str">
        <f t="shared" si="560"/>
        <v/>
      </c>
      <c r="E1286" t="str">
        <f t="shared" si="561"/>
        <v/>
      </c>
      <c r="F1286" t="str">
        <f t="shared" si="562"/>
        <v/>
      </c>
      <c r="G1286" t="e">
        <f t="shared" si="563"/>
        <v>#N/A</v>
      </c>
      <c r="H1286" t="e">
        <f t="shared" si="564"/>
        <v>#N/A</v>
      </c>
      <c r="I1286" t="e">
        <f t="shared" si="565"/>
        <v>#N/A</v>
      </c>
      <c r="J1286" t="e">
        <f t="shared" si="566"/>
        <v>#N/A</v>
      </c>
      <c r="K1286" t="e">
        <f t="shared" si="567"/>
        <v>#N/A</v>
      </c>
      <c r="L1286" t="e">
        <f t="shared" si="568"/>
        <v>#N/A</v>
      </c>
      <c r="M1286" t="e">
        <f t="shared" si="569"/>
        <v>#N/A</v>
      </c>
      <c r="N1286" t="e">
        <f t="shared" si="570"/>
        <v>#N/A</v>
      </c>
      <c r="O1286" t="str">
        <f t="shared" si="571"/>
        <v/>
      </c>
      <c r="P1286" t="str">
        <f>IF(OR($A1286="",INDEX(games!$H:$H,ROW())=""),"",INDEX(games!$H:$H,ROW()))</f>
        <v/>
      </c>
      <c r="Q1286" t="str">
        <f t="shared" si="572"/>
        <v/>
      </c>
      <c r="T1286">
        <f t="shared" si="573"/>
        <v>1996</v>
      </c>
      <c r="U1286">
        <f t="shared" si="574"/>
        <v>2020</v>
      </c>
      <c r="V1286">
        <f t="shared" si="575"/>
        <v>24</v>
      </c>
      <c r="W1286" t="str">
        <f>IF(TRIM(INDEX(connections!$A:$A,ROW()))="","",TRIM(INDEX(connections!$A:$A,ROW())))</f>
        <v>Diablo</v>
      </c>
      <c r="X1286" t="str">
        <f>IF($W1286="","",TRIM(INDEX(connections!$B:$B,ROW())))</f>
        <v>Stoneshard</v>
      </c>
      <c r="Y1286">
        <f t="shared" si="576"/>
        <v>217</v>
      </c>
      <c r="Z1286">
        <f t="shared" si="577"/>
        <v>781</v>
      </c>
      <c r="AA1286" t="str">
        <f t="shared" si="578"/>
        <v>Yes</v>
      </c>
      <c r="AB1286" t="str">
        <f t="shared" si="579"/>
        <v/>
      </c>
      <c r="AC1286" t="str">
        <f t="shared" si="580"/>
        <v/>
      </c>
      <c r="AD1286">
        <f t="shared" si="581"/>
        <v>1</v>
      </c>
      <c r="AE1286" t="str">
        <f t="shared" si="582"/>
        <v/>
      </c>
      <c r="AG1286" t="str">
        <f t="shared" si="583"/>
        <v/>
      </c>
      <c r="AH1286" t="str">
        <f t="shared" si="584"/>
        <v/>
      </c>
      <c r="AI1286" t="str">
        <f t="shared" si="585"/>
        <v/>
      </c>
      <c r="AJ1286" t="str">
        <f t="shared" si="586"/>
        <v/>
      </c>
      <c r="AK1286" t="str">
        <f t="shared" si="587"/>
        <v/>
      </c>
      <c r="AL1286" t="str">
        <f>IF($A1286="","",INDEX(games!$J:$J,ROW())&amp;"")</f>
        <v/>
      </c>
    </row>
    <row r="1287" spans="1:38" x14ac:dyDescent="0.25">
      <c r="A1287" t="str">
        <f>IF(TRIM(INDEX(games!$A:$A,ROW()))="","",TRIM(INDEX(games!$A:$A,ROW())))</f>
        <v/>
      </c>
      <c r="B1287" t="str">
        <f>IF(OR($A1287="",INDEX(games!$B:$B,ROW())=""),"",INDEX(games!$B:$B,ROW()))</f>
        <v/>
      </c>
      <c r="C1287" t="str">
        <f>IF(OR($A1287="",INDEX(games!$C:$C,ROW())=""),"",INDEX(games!$C:$C,ROW()))</f>
        <v/>
      </c>
      <c r="D1287" t="str">
        <f t="shared" si="560"/>
        <v/>
      </c>
      <c r="E1287" t="str">
        <f t="shared" si="561"/>
        <v/>
      </c>
      <c r="F1287" t="str">
        <f t="shared" si="562"/>
        <v/>
      </c>
      <c r="G1287" t="e">
        <f t="shared" si="563"/>
        <v>#N/A</v>
      </c>
      <c r="H1287" t="e">
        <f t="shared" si="564"/>
        <v>#N/A</v>
      </c>
      <c r="I1287" t="e">
        <f t="shared" si="565"/>
        <v>#N/A</v>
      </c>
      <c r="J1287" t="e">
        <f t="shared" si="566"/>
        <v>#N/A</v>
      </c>
      <c r="K1287" t="e">
        <f t="shared" si="567"/>
        <v>#N/A</v>
      </c>
      <c r="L1287" t="e">
        <f t="shared" si="568"/>
        <v>#N/A</v>
      </c>
      <c r="M1287" t="e">
        <f t="shared" si="569"/>
        <v>#N/A</v>
      </c>
      <c r="N1287" t="e">
        <f t="shared" si="570"/>
        <v>#N/A</v>
      </c>
      <c r="O1287" t="str">
        <f t="shared" si="571"/>
        <v/>
      </c>
      <c r="P1287" t="str">
        <f>IF(OR($A1287="",INDEX(games!$H:$H,ROW())=""),"",INDEX(games!$H:$H,ROW()))</f>
        <v/>
      </c>
      <c r="Q1287" t="str">
        <f t="shared" si="572"/>
        <v/>
      </c>
      <c r="T1287">
        <f t="shared" si="573"/>
        <v>2008</v>
      </c>
      <c r="U1287">
        <f t="shared" si="574"/>
        <v>2017</v>
      </c>
      <c r="V1287">
        <f t="shared" si="575"/>
        <v>9</v>
      </c>
      <c r="W1287" t="str">
        <f>IF(TRIM(INDEX(connections!$A:$A,ROW()))="","",TRIM(INDEX(connections!$A:$A,ROW())))</f>
        <v>Spelunky Classic</v>
      </c>
      <c r="X1287" t="str">
        <f>IF($W1287="","",TRIM(INDEX(connections!$B:$B,ROW())))</f>
        <v>Strafe</v>
      </c>
      <c r="Y1287">
        <f t="shared" si="576"/>
        <v>763</v>
      </c>
      <c r="Z1287">
        <f t="shared" si="577"/>
        <v>783</v>
      </c>
      <c r="AA1287" t="str">
        <f t="shared" si="578"/>
        <v>Yes</v>
      </c>
      <c r="AB1287" t="str">
        <f t="shared" si="579"/>
        <v>Yes</v>
      </c>
      <c r="AC1287">
        <f t="shared" si="580"/>
        <v>1</v>
      </c>
      <c r="AD1287">
        <f t="shared" si="581"/>
        <v>0</v>
      </c>
      <c r="AE1287" t="str">
        <f t="shared" si="582"/>
        <v/>
      </c>
      <c r="AG1287" t="str">
        <f t="shared" si="583"/>
        <v/>
      </c>
      <c r="AH1287" t="str">
        <f t="shared" si="584"/>
        <v/>
      </c>
      <c r="AI1287" t="str">
        <f t="shared" si="585"/>
        <v/>
      </c>
      <c r="AJ1287" t="str">
        <f t="shared" si="586"/>
        <v/>
      </c>
      <c r="AK1287" t="str">
        <f t="shared" si="587"/>
        <v/>
      </c>
      <c r="AL1287" t="str">
        <f>IF($A1287="","",INDEX(games!$J:$J,ROW())&amp;"")</f>
        <v/>
      </c>
    </row>
    <row r="1288" spans="1:38" x14ac:dyDescent="0.25">
      <c r="A1288" t="str">
        <f>IF(TRIM(INDEX(games!$A:$A,ROW()))="","",TRIM(INDEX(games!$A:$A,ROW())))</f>
        <v/>
      </c>
      <c r="B1288" t="str">
        <f>IF(OR($A1288="",INDEX(games!$B:$B,ROW())=""),"",INDEX(games!$B:$B,ROW()))</f>
        <v/>
      </c>
      <c r="C1288" t="str">
        <f>IF(OR($A1288="",INDEX(games!$C:$C,ROW())=""),"",INDEX(games!$C:$C,ROW()))</f>
        <v/>
      </c>
      <c r="D1288" t="str">
        <f t="shared" si="560"/>
        <v/>
      </c>
      <c r="E1288" t="str">
        <f t="shared" si="561"/>
        <v/>
      </c>
      <c r="F1288" t="str">
        <f t="shared" si="562"/>
        <v/>
      </c>
      <c r="G1288" t="e">
        <f t="shared" si="563"/>
        <v>#N/A</v>
      </c>
      <c r="H1288" t="e">
        <f t="shared" si="564"/>
        <v>#N/A</v>
      </c>
      <c r="I1288" t="e">
        <f t="shared" si="565"/>
        <v>#N/A</v>
      </c>
      <c r="J1288" t="e">
        <f t="shared" si="566"/>
        <v>#N/A</v>
      </c>
      <c r="K1288" t="e">
        <f t="shared" si="567"/>
        <v>#N/A</v>
      </c>
      <c r="L1288" t="e">
        <f t="shared" si="568"/>
        <v>#N/A</v>
      </c>
      <c r="M1288" t="e">
        <f t="shared" si="569"/>
        <v>#N/A</v>
      </c>
      <c r="N1288" t="e">
        <f t="shared" si="570"/>
        <v>#N/A</v>
      </c>
      <c r="O1288" t="str">
        <f t="shared" si="571"/>
        <v/>
      </c>
      <c r="P1288" t="str">
        <f>IF(OR($A1288="",INDEX(games!$H:$H,ROW())=""),"",INDEX(games!$H:$H,ROW()))</f>
        <v/>
      </c>
      <c r="Q1288" t="str">
        <f t="shared" si="572"/>
        <v/>
      </c>
      <c r="T1288">
        <f t="shared" si="573"/>
        <v>1995</v>
      </c>
      <c r="U1288">
        <f t="shared" si="574"/>
        <v>2002</v>
      </c>
      <c r="V1288">
        <f t="shared" si="575"/>
        <v>7</v>
      </c>
      <c r="W1288" t="str">
        <f>IF(TRIM(INDEX(connections!$A:$A,ROW()))="","",TRIM(INDEX(connections!$A:$A,ROW())))</f>
        <v>Linley's Dungeon Crawl</v>
      </c>
      <c r="X1288" t="str">
        <f>IF($W1288="","",TRIM(INDEX(connections!$B:$B,ROW())))</f>
        <v>Strange Adventures in Infinite Space</v>
      </c>
      <c r="Y1288">
        <f t="shared" si="576"/>
        <v>445</v>
      </c>
      <c r="Z1288">
        <f t="shared" si="577"/>
        <v>784</v>
      </c>
      <c r="AA1288" t="str">
        <f t="shared" si="578"/>
        <v>Yes</v>
      </c>
      <c r="AB1288" t="str">
        <f t="shared" si="579"/>
        <v>Yes</v>
      </c>
      <c r="AC1288">
        <f t="shared" si="580"/>
        <v>1</v>
      </c>
      <c r="AD1288">
        <f t="shared" si="581"/>
        <v>1</v>
      </c>
      <c r="AE1288" t="str">
        <f t="shared" si="582"/>
        <v/>
      </c>
      <c r="AG1288" t="str">
        <f t="shared" si="583"/>
        <v/>
      </c>
      <c r="AH1288" t="str">
        <f t="shared" si="584"/>
        <v/>
      </c>
      <c r="AI1288" t="str">
        <f t="shared" si="585"/>
        <v/>
      </c>
      <c r="AJ1288" t="str">
        <f t="shared" si="586"/>
        <v/>
      </c>
      <c r="AK1288" t="str">
        <f t="shared" si="587"/>
        <v/>
      </c>
      <c r="AL1288" t="str">
        <f>IF($A1288="","",INDEX(games!$J:$J,ROW())&amp;"")</f>
        <v/>
      </c>
    </row>
    <row r="1289" spans="1:38" x14ac:dyDescent="0.25">
      <c r="A1289" t="str">
        <f>IF(TRIM(INDEX(games!$A:$A,ROW()))="","",TRIM(INDEX(games!$A:$A,ROW())))</f>
        <v/>
      </c>
      <c r="B1289" t="str">
        <f>IF(OR($A1289="",INDEX(games!$B:$B,ROW())=""),"",INDEX(games!$B:$B,ROW()))</f>
        <v/>
      </c>
      <c r="C1289" t="str">
        <f>IF(OR($A1289="",INDEX(games!$C:$C,ROW())=""),"",INDEX(games!$C:$C,ROW()))</f>
        <v/>
      </c>
      <c r="D1289" t="str">
        <f t="shared" si="560"/>
        <v/>
      </c>
      <c r="E1289" t="str">
        <f t="shared" si="561"/>
        <v/>
      </c>
      <c r="F1289" t="str">
        <f t="shared" si="562"/>
        <v/>
      </c>
      <c r="G1289" t="e">
        <f t="shared" si="563"/>
        <v>#N/A</v>
      </c>
      <c r="H1289" t="e">
        <f t="shared" si="564"/>
        <v>#N/A</v>
      </c>
      <c r="I1289" t="e">
        <f t="shared" si="565"/>
        <v>#N/A</v>
      </c>
      <c r="J1289" t="e">
        <f t="shared" si="566"/>
        <v>#N/A</v>
      </c>
      <c r="K1289" t="e">
        <f t="shared" si="567"/>
        <v>#N/A</v>
      </c>
      <c r="L1289" t="e">
        <f t="shared" si="568"/>
        <v>#N/A</v>
      </c>
      <c r="M1289" t="e">
        <f t="shared" si="569"/>
        <v>#N/A</v>
      </c>
      <c r="N1289" t="e">
        <f t="shared" si="570"/>
        <v>#N/A</v>
      </c>
      <c r="O1289" t="str">
        <f t="shared" si="571"/>
        <v/>
      </c>
      <c r="P1289" t="str">
        <f>IF(OR($A1289="",INDEX(games!$H:$H,ROW())=""),"",INDEX(games!$H:$H,ROW()))</f>
        <v/>
      </c>
      <c r="Q1289" t="str">
        <f t="shared" si="572"/>
        <v/>
      </c>
      <c r="T1289">
        <f t="shared" si="573"/>
        <v>1987</v>
      </c>
      <c r="U1289">
        <f t="shared" si="574"/>
        <v>2002</v>
      </c>
      <c r="V1289">
        <f t="shared" si="575"/>
        <v>15</v>
      </c>
      <c r="W1289" t="str">
        <f>IF(TRIM(INDEX(connections!$A:$A,ROW()))="","",TRIM(INDEX(connections!$A:$A,ROW())))</f>
        <v>NetHack</v>
      </c>
      <c r="X1289" t="str">
        <f>IF($W1289="","",TRIM(INDEX(connections!$B:$B,ROW())))</f>
        <v>Strange Adventures in Infinite Space</v>
      </c>
      <c r="Y1289">
        <f t="shared" si="576"/>
        <v>532</v>
      </c>
      <c r="Z1289">
        <f t="shared" si="577"/>
        <v>784</v>
      </c>
      <c r="AA1289" t="str">
        <f t="shared" si="578"/>
        <v>Yes</v>
      </c>
      <c r="AB1289" t="str">
        <f t="shared" si="579"/>
        <v>Yes</v>
      </c>
      <c r="AC1289">
        <f t="shared" si="580"/>
        <v>1</v>
      </c>
      <c r="AD1289">
        <f t="shared" si="581"/>
        <v>1</v>
      </c>
      <c r="AE1289" t="str">
        <f t="shared" si="582"/>
        <v/>
      </c>
      <c r="AG1289" t="str">
        <f t="shared" si="583"/>
        <v/>
      </c>
      <c r="AH1289" t="str">
        <f t="shared" si="584"/>
        <v/>
      </c>
      <c r="AI1289" t="str">
        <f t="shared" si="585"/>
        <v/>
      </c>
      <c r="AJ1289" t="str">
        <f t="shared" si="586"/>
        <v/>
      </c>
      <c r="AK1289" t="str">
        <f t="shared" si="587"/>
        <v/>
      </c>
      <c r="AL1289" t="str">
        <f>IF($A1289="","",INDEX(games!$J:$J,ROW())&amp;"")</f>
        <v/>
      </c>
    </row>
    <row r="1290" spans="1:38" x14ac:dyDescent="0.25">
      <c r="A1290" t="str">
        <f>IF(TRIM(INDEX(games!$A:$A,ROW()))="","",TRIM(INDEX(games!$A:$A,ROW())))</f>
        <v/>
      </c>
      <c r="B1290" t="str">
        <f>IF(OR($A1290="",INDEX(games!$B:$B,ROW())=""),"",INDEX(games!$B:$B,ROW()))</f>
        <v/>
      </c>
      <c r="C1290" t="str">
        <f>IF(OR($A1290="",INDEX(games!$C:$C,ROW())=""),"",INDEX(games!$C:$C,ROW()))</f>
        <v/>
      </c>
      <c r="D1290" t="str">
        <f t="shared" si="560"/>
        <v/>
      </c>
      <c r="E1290" t="str">
        <f t="shared" si="561"/>
        <v/>
      </c>
      <c r="F1290" t="str">
        <f t="shared" si="562"/>
        <v/>
      </c>
      <c r="G1290" t="e">
        <f t="shared" si="563"/>
        <v>#N/A</v>
      </c>
      <c r="H1290" t="e">
        <f t="shared" si="564"/>
        <v>#N/A</v>
      </c>
      <c r="I1290" t="e">
        <f t="shared" si="565"/>
        <v>#N/A</v>
      </c>
      <c r="J1290" t="e">
        <f t="shared" si="566"/>
        <v>#N/A</v>
      </c>
      <c r="K1290" t="e">
        <f t="shared" si="567"/>
        <v>#N/A</v>
      </c>
      <c r="L1290" t="e">
        <f t="shared" si="568"/>
        <v>#N/A</v>
      </c>
      <c r="M1290" t="e">
        <f t="shared" si="569"/>
        <v>#N/A</v>
      </c>
      <c r="N1290" t="e">
        <f t="shared" si="570"/>
        <v>#N/A</v>
      </c>
      <c r="O1290" t="str">
        <f t="shared" si="571"/>
        <v/>
      </c>
      <c r="P1290" t="str">
        <f>IF(OR($A1290="",INDEX(games!$H:$H,ROW())=""),"",INDEX(games!$H:$H,ROW()))</f>
        <v/>
      </c>
      <c r="Q1290" t="str">
        <f t="shared" si="572"/>
        <v/>
      </c>
      <c r="T1290">
        <f t="shared" si="573"/>
        <v>2021</v>
      </c>
      <c r="U1290">
        <f t="shared" si="574"/>
        <v>2025</v>
      </c>
      <c r="V1290">
        <f t="shared" si="575"/>
        <v>4</v>
      </c>
      <c r="W1290" t="str">
        <f>IF(TRIM(INDEX(connections!$A:$A,ROW()))="","",TRIM(INDEX(connections!$A:$A,ROW())))</f>
        <v>Inscryption</v>
      </c>
      <c r="X1290" t="str">
        <f>IF($W1290="","",TRIM(INDEX(connections!$B:$B,ROW())))</f>
        <v>Stray Path</v>
      </c>
      <c r="Y1290">
        <f t="shared" si="576"/>
        <v>406</v>
      </c>
      <c r="Z1290">
        <f t="shared" si="577"/>
        <v>785</v>
      </c>
      <c r="AA1290" t="str">
        <f t="shared" si="578"/>
        <v>Yes</v>
      </c>
      <c r="AB1290" t="str">
        <f t="shared" si="579"/>
        <v>Yes</v>
      </c>
      <c r="AC1290">
        <f t="shared" si="580"/>
        <v>1</v>
      </c>
      <c r="AD1290">
        <f t="shared" si="581"/>
        <v>1</v>
      </c>
      <c r="AE1290" t="str">
        <f t="shared" si="582"/>
        <v/>
      </c>
      <c r="AG1290" t="str">
        <f t="shared" si="583"/>
        <v/>
      </c>
      <c r="AH1290" t="str">
        <f t="shared" si="584"/>
        <v/>
      </c>
      <c r="AI1290" t="str">
        <f t="shared" si="585"/>
        <v/>
      </c>
      <c r="AJ1290" t="str">
        <f t="shared" si="586"/>
        <v/>
      </c>
      <c r="AK1290" t="str">
        <f t="shared" si="587"/>
        <v/>
      </c>
      <c r="AL1290" t="str">
        <f>IF($A1290="","",INDEX(games!$J:$J,ROW())&amp;"")</f>
        <v/>
      </c>
    </row>
    <row r="1291" spans="1:38" x14ac:dyDescent="0.25">
      <c r="A1291" t="str">
        <f>IF(TRIM(INDEX(games!$A:$A,ROW()))="","",TRIM(INDEX(games!$A:$A,ROW())))</f>
        <v/>
      </c>
      <c r="B1291" t="str">
        <f>IF(OR($A1291="",INDEX(games!$B:$B,ROW())=""),"",INDEX(games!$B:$B,ROW()))</f>
        <v/>
      </c>
      <c r="C1291" t="str">
        <f>IF(OR($A1291="",INDEX(games!$C:$C,ROW())=""),"",INDEX(games!$C:$C,ROW()))</f>
        <v/>
      </c>
      <c r="D1291" t="str">
        <f t="shared" si="560"/>
        <v/>
      </c>
      <c r="E1291" t="str">
        <f t="shared" si="561"/>
        <v/>
      </c>
      <c r="F1291" t="str">
        <f t="shared" si="562"/>
        <v/>
      </c>
      <c r="G1291" t="e">
        <f t="shared" si="563"/>
        <v>#N/A</v>
      </c>
      <c r="H1291" t="e">
        <f t="shared" si="564"/>
        <v>#N/A</v>
      </c>
      <c r="I1291" t="e">
        <f t="shared" si="565"/>
        <v>#N/A</v>
      </c>
      <c r="J1291" t="e">
        <f t="shared" si="566"/>
        <v>#N/A</v>
      </c>
      <c r="K1291" t="e">
        <f t="shared" si="567"/>
        <v>#N/A</v>
      </c>
      <c r="L1291" t="e">
        <f t="shared" si="568"/>
        <v>#N/A</v>
      </c>
      <c r="M1291" t="e">
        <f t="shared" si="569"/>
        <v>#N/A</v>
      </c>
      <c r="N1291" t="e">
        <f t="shared" si="570"/>
        <v>#N/A</v>
      </c>
      <c r="O1291" t="str">
        <f t="shared" si="571"/>
        <v/>
      </c>
      <c r="P1291" t="str">
        <f>IF(OR($A1291="",INDEX(games!$H:$H,ROW())=""),"",INDEX(games!$H:$H,ROW()))</f>
        <v/>
      </c>
      <c r="Q1291" t="str">
        <f t="shared" si="572"/>
        <v/>
      </c>
      <c r="T1291">
        <f t="shared" si="573"/>
        <v>2017</v>
      </c>
      <c r="U1291">
        <f t="shared" si="574"/>
        <v>2025</v>
      </c>
      <c r="V1291">
        <f t="shared" si="575"/>
        <v>8</v>
      </c>
      <c r="W1291" t="str">
        <f>IF(TRIM(INDEX(connections!$A:$A,ROW()))="","",TRIM(INDEX(connections!$A:$A,ROW())))</f>
        <v>Slay the Spire</v>
      </c>
      <c r="X1291" t="str">
        <f>IF($W1291="","",TRIM(INDEX(connections!$B:$B,ROW())))</f>
        <v>Stray Path</v>
      </c>
      <c r="Y1291">
        <f t="shared" si="576"/>
        <v>735</v>
      </c>
      <c r="Z1291">
        <f t="shared" si="577"/>
        <v>785</v>
      </c>
      <c r="AA1291" t="str">
        <f t="shared" si="578"/>
        <v>Yes</v>
      </c>
      <c r="AB1291" t="str">
        <f t="shared" si="579"/>
        <v>Yes</v>
      </c>
      <c r="AC1291">
        <f t="shared" si="580"/>
        <v>1</v>
      </c>
      <c r="AD1291">
        <f t="shared" si="581"/>
        <v>1</v>
      </c>
      <c r="AE1291" t="str">
        <f t="shared" si="582"/>
        <v/>
      </c>
      <c r="AG1291" t="str">
        <f t="shared" si="583"/>
        <v/>
      </c>
      <c r="AH1291" t="str">
        <f t="shared" si="584"/>
        <v/>
      </c>
      <c r="AI1291" t="str">
        <f t="shared" si="585"/>
        <v/>
      </c>
      <c r="AJ1291" t="str">
        <f t="shared" si="586"/>
        <v/>
      </c>
      <c r="AK1291" t="str">
        <f t="shared" si="587"/>
        <v/>
      </c>
      <c r="AL1291" t="str">
        <f>IF($A1291="","",INDEX(games!$J:$J,ROW())&amp;"")</f>
        <v/>
      </c>
    </row>
    <row r="1292" spans="1:38" x14ac:dyDescent="0.25">
      <c r="A1292" t="str">
        <f>IF(TRIM(INDEX(games!$A:$A,ROW()))="","",TRIM(INDEX(games!$A:$A,ROW())))</f>
        <v/>
      </c>
      <c r="B1292" t="str">
        <f>IF(OR($A1292="",INDEX(games!$B:$B,ROW())=""),"",INDEX(games!$B:$B,ROW()))</f>
        <v/>
      </c>
      <c r="C1292" t="str">
        <f>IF(OR($A1292="",INDEX(games!$C:$C,ROW())=""),"",INDEX(games!$C:$C,ROW()))</f>
        <v/>
      </c>
      <c r="D1292" t="str">
        <f t="shared" si="560"/>
        <v/>
      </c>
      <c r="E1292" t="str">
        <f t="shared" si="561"/>
        <v/>
      </c>
      <c r="F1292" t="str">
        <f t="shared" si="562"/>
        <v/>
      </c>
      <c r="G1292" t="e">
        <f t="shared" si="563"/>
        <v>#N/A</v>
      </c>
      <c r="H1292" t="e">
        <f t="shared" si="564"/>
        <v>#N/A</v>
      </c>
      <c r="I1292" t="e">
        <f t="shared" si="565"/>
        <v>#N/A</v>
      </c>
      <c r="J1292" t="e">
        <f t="shared" si="566"/>
        <v>#N/A</v>
      </c>
      <c r="K1292" t="e">
        <f t="shared" si="567"/>
        <v>#N/A</v>
      </c>
      <c r="L1292" t="e">
        <f t="shared" si="568"/>
        <v>#N/A</v>
      </c>
      <c r="M1292" t="e">
        <f t="shared" si="569"/>
        <v>#N/A</v>
      </c>
      <c r="N1292" t="e">
        <f t="shared" si="570"/>
        <v>#N/A</v>
      </c>
      <c r="O1292" t="str">
        <f t="shared" si="571"/>
        <v/>
      </c>
      <c r="P1292" t="str">
        <f>IF(OR($A1292="",INDEX(games!$H:$H,ROW())=""),"",INDEX(games!$H:$H,ROW()))</f>
        <v/>
      </c>
      <c r="Q1292" t="str">
        <f t="shared" si="572"/>
        <v/>
      </c>
      <c r="T1292">
        <f t="shared" si="573"/>
        <v>2015</v>
      </c>
      <c r="U1292">
        <f t="shared" si="574"/>
        <v>2019</v>
      </c>
      <c r="V1292">
        <f t="shared" si="575"/>
        <v>4</v>
      </c>
      <c r="W1292" t="str">
        <f>IF(TRIM(INDEX(connections!$A:$A,ROW()))="","",TRIM(INDEX(connections!$A:$A,ROW())))</f>
        <v>Nuclear Throne</v>
      </c>
      <c r="X1292" t="str">
        <f>IF($W1292="","",TRIM(INDEX(connections!$B:$B,ROW())))</f>
        <v>Streets of Rogue</v>
      </c>
      <c r="Y1292">
        <f t="shared" si="576"/>
        <v>549</v>
      </c>
      <c r="Z1292">
        <f t="shared" si="577"/>
        <v>786</v>
      </c>
      <c r="AA1292" t="str">
        <f t="shared" si="578"/>
        <v>Yes</v>
      </c>
      <c r="AB1292" t="str">
        <f t="shared" si="579"/>
        <v>Yes</v>
      </c>
      <c r="AC1292">
        <f t="shared" si="580"/>
        <v>1</v>
      </c>
      <c r="AD1292">
        <f t="shared" si="581"/>
        <v>0</v>
      </c>
      <c r="AE1292" t="str">
        <f t="shared" si="582"/>
        <v/>
      </c>
      <c r="AG1292" t="str">
        <f t="shared" si="583"/>
        <v/>
      </c>
      <c r="AH1292" t="str">
        <f t="shared" si="584"/>
        <v/>
      </c>
      <c r="AI1292" t="str">
        <f t="shared" si="585"/>
        <v/>
      </c>
      <c r="AJ1292" t="str">
        <f t="shared" si="586"/>
        <v/>
      </c>
      <c r="AK1292" t="str">
        <f t="shared" si="587"/>
        <v/>
      </c>
      <c r="AL1292" t="str">
        <f>IF($A1292="","",INDEX(games!$J:$J,ROW())&amp;"")</f>
        <v/>
      </c>
    </row>
    <row r="1293" spans="1:38" x14ac:dyDescent="0.25">
      <c r="A1293" t="str">
        <f>IF(TRIM(INDEX(games!$A:$A,ROW()))="","",TRIM(INDEX(games!$A:$A,ROW())))</f>
        <v/>
      </c>
      <c r="B1293" t="str">
        <f>IF(OR($A1293="",INDEX(games!$B:$B,ROW())=""),"",INDEX(games!$B:$B,ROW()))</f>
        <v/>
      </c>
      <c r="C1293" t="str">
        <f>IF(OR($A1293="",INDEX(games!$C:$C,ROW())=""),"",INDEX(games!$C:$C,ROW()))</f>
        <v/>
      </c>
      <c r="D1293" t="str">
        <f t="shared" si="560"/>
        <v/>
      </c>
      <c r="E1293" t="str">
        <f t="shared" si="561"/>
        <v/>
      </c>
      <c r="F1293" t="str">
        <f t="shared" si="562"/>
        <v/>
      </c>
      <c r="G1293" t="e">
        <f t="shared" si="563"/>
        <v>#N/A</v>
      </c>
      <c r="H1293" t="e">
        <f t="shared" si="564"/>
        <v>#N/A</v>
      </c>
      <c r="I1293" t="e">
        <f t="shared" si="565"/>
        <v>#N/A</v>
      </c>
      <c r="J1293" t="e">
        <f t="shared" si="566"/>
        <v>#N/A</v>
      </c>
      <c r="K1293" t="e">
        <f t="shared" si="567"/>
        <v>#N/A</v>
      </c>
      <c r="L1293" t="e">
        <f t="shared" si="568"/>
        <v>#N/A</v>
      </c>
      <c r="M1293" t="e">
        <f t="shared" si="569"/>
        <v>#N/A</v>
      </c>
      <c r="N1293" t="e">
        <f t="shared" si="570"/>
        <v>#N/A</v>
      </c>
      <c r="O1293" t="str">
        <f t="shared" si="571"/>
        <v/>
      </c>
      <c r="P1293" t="str">
        <f>IF(OR($A1293="",INDEX(games!$H:$H,ROW())=""),"",INDEX(games!$H:$H,ROW()))</f>
        <v/>
      </c>
      <c r="Q1293" t="str">
        <f t="shared" si="572"/>
        <v/>
      </c>
      <c r="T1293">
        <f t="shared" si="573"/>
        <v>2008</v>
      </c>
      <c r="U1293">
        <f t="shared" si="574"/>
        <v>2019</v>
      </c>
      <c r="V1293">
        <f t="shared" si="575"/>
        <v>11</v>
      </c>
      <c r="W1293" t="str">
        <f>IF(TRIM(INDEX(connections!$A:$A,ROW()))="","",TRIM(INDEX(connections!$A:$A,ROW())))</f>
        <v>Spelunky Classic</v>
      </c>
      <c r="X1293" t="str">
        <f>IF($W1293="","",TRIM(INDEX(connections!$B:$B,ROW())))</f>
        <v>Streets of Rogue</v>
      </c>
      <c r="Y1293">
        <f t="shared" si="576"/>
        <v>763</v>
      </c>
      <c r="Z1293">
        <f t="shared" si="577"/>
        <v>786</v>
      </c>
      <c r="AA1293" t="str">
        <f t="shared" si="578"/>
        <v>Yes</v>
      </c>
      <c r="AB1293" t="str">
        <f t="shared" si="579"/>
        <v>Yes</v>
      </c>
      <c r="AC1293">
        <f t="shared" si="580"/>
        <v>1</v>
      </c>
      <c r="AD1293">
        <f t="shared" si="581"/>
        <v>0</v>
      </c>
      <c r="AE1293" t="str">
        <f t="shared" si="582"/>
        <v/>
      </c>
      <c r="AG1293" t="str">
        <f t="shared" si="583"/>
        <v/>
      </c>
      <c r="AH1293" t="str">
        <f t="shared" si="584"/>
        <v/>
      </c>
      <c r="AI1293" t="str">
        <f t="shared" si="585"/>
        <v/>
      </c>
      <c r="AJ1293" t="str">
        <f t="shared" si="586"/>
        <v/>
      </c>
      <c r="AK1293" t="str">
        <f t="shared" si="587"/>
        <v/>
      </c>
      <c r="AL1293" t="str">
        <f>IF($A1293="","",INDEX(games!$J:$J,ROW())&amp;"")</f>
        <v/>
      </c>
    </row>
    <row r="1294" spans="1:38" x14ac:dyDescent="0.25">
      <c r="A1294" t="str">
        <f>IF(TRIM(INDEX(games!$A:$A,ROW()))="","",TRIM(INDEX(games!$A:$A,ROW())))</f>
        <v/>
      </c>
      <c r="B1294" t="str">
        <f>IF(OR($A1294="",INDEX(games!$B:$B,ROW())=""),"",INDEX(games!$B:$B,ROW()))</f>
        <v/>
      </c>
      <c r="C1294" t="str">
        <f>IF(OR($A1294="",INDEX(games!$C:$C,ROW())=""),"",INDEX(games!$C:$C,ROW()))</f>
        <v/>
      </c>
      <c r="D1294" t="str">
        <f t="shared" si="560"/>
        <v/>
      </c>
      <c r="E1294" t="str">
        <f t="shared" si="561"/>
        <v/>
      </c>
      <c r="F1294" t="str">
        <f t="shared" si="562"/>
        <v/>
      </c>
      <c r="G1294" t="e">
        <f t="shared" si="563"/>
        <v>#N/A</v>
      </c>
      <c r="H1294" t="e">
        <f t="shared" si="564"/>
        <v>#N/A</v>
      </c>
      <c r="I1294" t="e">
        <f t="shared" si="565"/>
        <v>#N/A</v>
      </c>
      <c r="J1294" t="e">
        <f t="shared" si="566"/>
        <v>#N/A</v>
      </c>
      <c r="K1294" t="e">
        <f t="shared" si="567"/>
        <v>#N/A</v>
      </c>
      <c r="L1294" t="e">
        <f t="shared" si="568"/>
        <v>#N/A</v>
      </c>
      <c r="M1294" t="e">
        <f t="shared" si="569"/>
        <v>#N/A</v>
      </c>
      <c r="N1294" t="e">
        <f t="shared" si="570"/>
        <v>#N/A</v>
      </c>
      <c r="O1294" t="str">
        <f t="shared" si="571"/>
        <v/>
      </c>
      <c r="P1294" t="str">
        <f>IF(OR($A1294="",INDEX(games!$H:$H,ROW())=""),"",INDEX(games!$H:$H,ROW()))</f>
        <v/>
      </c>
      <c r="Q1294" t="str">
        <f t="shared" si="572"/>
        <v/>
      </c>
      <c r="T1294">
        <f t="shared" si="573"/>
        <v>2011</v>
      </c>
      <c r="U1294">
        <f t="shared" si="574"/>
        <v>2019</v>
      </c>
      <c r="V1294">
        <f t="shared" si="575"/>
        <v>8</v>
      </c>
      <c r="W1294" t="str">
        <f>IF(TRIM(INDEX(connections!$A:$A,ROW()))="","",TRIM(INDEX(connections!$A:$A,ROW())))</f>
        <v>The Binding of Isaac</v>
      </c>
      <c r="X1294" t="str">
        <f>IF($W1294="","",TRIM(INDEX(connections!$B:$B,ROW())))</f>
        <v>Streets of Rogue</v>
      </c>
      <c r="Y1294">
        <f t="shared" si="576"/>
        <v>824</v>
      </c>
      <c r="Z1294">
        <f t="shared" si="577"/>
        <v>786</v>
      </c>
      <c r="AA1294" t="str">
        <f t="shared" si="578"/>
        <v>Yes</v>
      </c>
      <c r="AB1294" t="str">
        <f t="shared" si="579"/>
        <v>Yes</v>
      </c>
      <c r="AC1294">
        <f t="shared" si="580"/>
        <v>1</v>
      </c>
      <c r="AD1294">
        <f t="shared" si="581"/>
        <v>0</v>
      </c>
      <c r="AE1294" t="str">
        <f t="shared" si="582"/>
        <v/>
      </c>
      <c r="AG1294" t="str">
        <f t="shared" si="583"/>
        <v/>
      </c>
      <c r="AH1294" t="str">
        <f t="shared" si="584"/>
        <v/>
      </c>
      <c r="AI1294" t="str">
        <f t="shared" si="585"/>
        <v/>
      </c>
      <c r="AJ1294" t="str">
        <f t="shared" si="586"/>
        <v/>
      </c>
      <c r="AK1294" t="str">
        <f t="shared" si="587"/>
        <v/>
      </c>
      <c r="AL1294" t="str">
        <f>IF($A1294="","",INDEX(games!$J:$J,ROW())&amp;"")</f>
        <v/>
      </c>
    </row>
    <row r="1295" spans="1:38" x14ac:dyDescent="0.25">
      <c r="A1295" t="str">
        <f>IF(TRIM(INDEX(games!$A:$A,ROW()))="","",TRIM(INDEX(games!$A:$A,ROW())))</f>
        <v/>
      </c>
      <c r="B1295" t="str">
        <f>IF(OR($A1295="",INDEX(games!$B:$B,ROW())=""),"",INDEX(games!$B:$B,ROW()))</f>
        <v/>
      </c>
      <c r="C1295" t="str">
        <f>IF(OR($A1295="",INDEX(games!$C:$C,ROW())=""),"",INDEX(games!$C:$C,ROW()))</f>
        <v/>
      </c>
      <c r="D1295" t="str">
        <f t="shared" si="560"/>
        <v/>
      </c>
      <c r="E1295" t="str">
        <f t="shared" si="561"/>
        <v/>
      </c>
      <c r="F1295" t="str">
        <f t="shared" si="562"/>
        <v/>
      </c>
      <c r="G1295" t="e">
        <f t="shared" si="563"/>
        <v>#N/A</v>
      </c>
      <c r="H1295" t="e">
        <f t="shared" si="564"/>
        <v>#N/A</v>
      </c>
      <c r="I1295" t="e">
        <f t="shared" si="565"/>
        <v>#N/A</v>
      </c>
      <c r="J1295" t="e">
        <f t="shared" si="566"/>
        <v>#N/A</v>
      </c>
      <c r="K1295" t="e">
        <f t="shared" si="567"/>
        <v>#N/A</v>
      </c>
      <c r="L1295" t="e">
        <f t="shared" si="568"/>
        <v>#N/A</v>
      </c>
      <c r="M1295" t="e">
        <f t="shared" si="569"/>
        <v>#N/A</v>
      </c>
      <c r="N1295" t="e">
        <f t="shared" si="570"/>
        <v>#N/A</v>
      </c>
      <c r="O1295" t="str">
        <f t="shared" si="571"/>
        <v/>
      </c>
      <c r="P1295" t="str">
        <f>IF(OR($A1295="",INDEX(games!$H:$H,ROW())=""),"",INDEX(games!$H:$H,ROW()))</f>
        <v/>
      </c>
      <c r="Q1295" t="str">
        <f t="shared" si="572"/>
        <v/>
      </c>
      <c r="T1295">
        <f t="shared" si="573"/>
        <v>2001</v>
      </c>
      <c r="U1295">
        <f t="shared" si="574"/>
        <v>2024</v>
      </c>
      <c r="V1295">
        <f t="shared" si="575"/>
        <v>23</v>
      </c>
      <c r="W1295" t="str">
        <f>IF(TRIM(INDEX(connections!$A:$A,ROW()))="","",TRIM(INDEX(connections!$A:$A,ROW())))</f>
        <v>Iter Vehemens Ad Necem</v>
      </c>
      <c r="X1295" t="str">
        <f>IF($W1295="","",TRIM(INDEX(connections!$B:$B,ROW())))</f>
        <v>Sulfur</v>
      </c>
      <c r="Y1295">
        <f t="shared" si="576"/>
        <v>412</v>
      </c>
      <c r="Z1295">
        <f t="shared" si="577"/>
        <v>787</v>
      </c>
      <c r="AA1295" t="str">
        <f t="shared" si="578"/>
        <v>Yes</v>
      </c>
      <c r="AB1295" t="str">
        <f t="shared" si="579"/>
        <v>Yes</v>
      </c>
      <c r="AC1295">
        <f t="shared" si="580"/>
        <v>1</v>
      </c>
      <c r="AD1295">
        <f t="shared" si="581"/>
        <v>1</v>
      </c>
      <c r="AE1295" t="str">
        <f t="shared" si="582"/>
        <v/>
      </c>
      <c r="AG1295" t="str">
        <f t="shared" si="583"/>
        <v/>
      </c>
      <c r="AH1295" t="str">
        <f t="shared" si="584"/>
        <v/>
      </c>
      <c r="AI1295" t="str">
        <f t="shared" si="585"/>
        <v/>
      </c>
      <c r="AJ1295" t="str">
        <f t="shared" si="586"/>
        <v/>
      </c>
      <c r="AK1295" t="str">
        <f t="shared" si="587"/>
        <v/>
      </c>
      <c r="AL1295" t="str">
        <f>IF($A1295="","",INDEX(games!$J:$J,ROW())&amp;"")</f>
        <v/>
      </c>
    </row>
    <row r="1296" spans="1:38" x14ac:dyDescent="0.25">
      <c r="A1296" t="str">
        <f>IF(TRIM(INDEX(games!$A:$A,ROW()))="","",TRIM(INDEX(games!$A:$A,ROW())))</f>
        <v/>
      </c>
      <c r="B1296" t="str">
        <f>IF(OR($A1296="",INDEX(games!$B:$B,ROW())=""),"",INDEX(games!$B:$B,ROW()))</f>
        <v/>
      </c>
      <c r="C1296" t="str">
        <f>IF(OR($A1296="",INDEX(games!$C:$C,ROW())=""),"",INDEX(games!$C:$C,ROW()))</f>
        <v/>
      </c>
      <c r="D1296" t="str">
        <f t="shared" si="560"/>
        <v/>
      </c>
      <c r="E1296" t="str">
        <f t="shared" si="561"/>
        <v/>
      </c>
      <c r="F1296" t="str">
        <f t="shared" si="562"/>
        <v/>
      </c>
      <c r="G1296" t="e">
        <f t="shared" si="563"/>
        <v>#N/A</v>
      </c>
      <c r="H1296" t="e">
        <f t="shared" si="564"/>
        <v>#N/A</v>
      </c>
      <c r="I1296" t="e">
        <f t="shared" si="565"/>
        <v>#N/A</v>
      </c>
      <c r="J1296" t="e">
        <f t="shared" si="566"/>
        <v>#N/A</v>
      </c>
      <c r="K1296" t="e">
        <f t="shared" si="567"/>
        <v>#N/A</v>
      </c>
      <c r="L1296" t="e">
        <f t="shared" si="568"/>
        <v>#N/A</v>
      </c>
      <c r="M1296" t="e">
        <f t="shared" si="569"/>
        <v>#N/A</v>
      </c>
      <c r="N1296" t="e">
        <f t="shared" si="570"/>
        <v>#N/A</v>
      </c>
      <c r="O1296" t="str">
        <f t="shared" si="571"/>
        <v/>
      </c>
      <c r="P1296" t="str">
        <f>IF(OR($A1296="",INDEX(games!$H:$H,ROW())=""),"",INDEX(games!$H:$H,ROW()))</f>
        <v/>
      </c>
      <c r="Q1296" t="str">
        <f t="shared" si="572"/>
        <v/>
      </c>
      <c r="T1296">
        <f t="shared" si="573"/>
        <v>2019</v>
      </c>
      <c r="U1296">
        <f t="shared" si="574"/>
        <v>2024</v>
      </c>
      <c r="V1296">
        <f t="shared" si="575"/>
        <v>5</v>
      </c>
      <c r="W1296" t="str">
        <f>IF(TRIM(INDEX(connections!$A:$A,ROW()))="","",TRIM(INDEX(connections!$A:$A,ROW())))</f>
        <v>Noita</v>
      </c>
      <c r="X1296" t="str">
        <f>IF($W1296="","",TRIM(INDEX(connections!$B:$B,ROW())))</f>
        <v>Sulfur</v>
      </c>
      <c r="Y1296">
        <f t="shared" si="576"/>
        <v>539</v>
      </c>
      <c r="Z1296">
        <f t="shared" si="577"/>
        <v>787</v>
      </c>
      <c r="AA1296" t="str">
        <f t="shared" si="578"/>
        <v>Yes</v>
      </c>
      <c r="AB1296" t="str">
        <f t="shared" si="579"/>
        <v>Yes</v>
      </c>
      <c r="AC1296">
        <f t="shared" si="580"/>
        <v>1</v>
      </c>
      <c r="AD1296">
        <f t="shared" si="581"/>
        <v>0</v>
      </c>
      <c r="AE1296" t="str">
        <f t="shared" si="582"/>
        <v/>
      </c>
      <c r="AG1296" t="str">
        <f t="shared" si="583"/>
        <v/>
      </c>
      <c r="AH1296" t="str">
        <f t="shared" si="584"/>
        <v/>
      </c>
      <c r="AI1296" t="str">
        <f t="shared" si="585"/>
        <v/>
      </c>
      <c r="AJ1296" t="str">
        <f t="shared" si="586"/>
        <v/>
      </c>
      <c r="AK1296" t="str">
        <f t="shared" si="587"/>
        <v/>
      </c>
      <c r="AL1296" t="str">
        <f>IF($A1296="","",INDEX(games!$J:$J,ROW())&amp;"")</f>
        <v/>
      </c>
    </row>
    <row r="1297" spans="1:38" x14ac:dyDescent="0.25">
      <c r="A1297" t="str">
        <f>IF(TRIM(INDEX(games!$A:$A,ROW()))="","",TRIM(INDEX(games!$A:$A,ROW())))</f>
        <v/>
      </c>
      <c r="B1297" t="str">
        <f>IF(OR($A1297="",INDEX(games!$B:$B,ROW())=""),"",INDEX(games!$B:$B,ROW()))</f>
        <v/>
      </c>
      <c r="C1297" t="str">
        <f>IF(OR($A1297="",INDEX(games!$C:$C,ROW())=""),"",INDEX(games!$C:$C,ROW()))</f>
        <v/>
      </c>
      <c r="D1297" t="str">
        <f t="shared" si="560"/>
        <v/>
      </c>
      <c r="E1297" t="str">
        <f t="shared" si="561"/>
        <v/>
      </c>
      <c r="F1297" t="str">
        <f t="shared" si="562"/>
        <v/>
      </c>
      <c r="G1297" t="e">
        <f t="shared" si="563"/>
        <v>#N/A</v>
      </c>
      <c r="H1297" t="e">
        <f t="shared" si="564"/>
        <v>#N/A</v>
      </c>
      <c r="I1297" t="e">
        <f t="shared" si="565"/>
        <v>#N/A</v>
      </c>
      <c r="J1297" t="e">
        <f t="shared" si="566"/>
        <v>#N/A</v>
      </c>
      <c r="K1297" t="e">
        <f t="shared" si="567"/>
        <v>#N/A</v>
      </c>
      <c r="L1297" t="e">
        <f t="shared" si="568"/>
        <v>#N/A</v>
      </c>
      <c r="M1297" t="e">
        <f t="shared" si="569"/>
        <v>#N/A</v>
      </c>
      <c r="N1297" t="e">
        <f t="shared" si="570"/>
        <v>#N/A</v>
      </c>
      <c r="O1297" t="str">
        <f t="shared" si="571"/>
        <v/>
      </c>
      <c r="P1297" t="str">
        <f>IF(OR($A1297="",INDEX(games!$H:$H,ROW())=""),"",INDEX(games!$H:$H,ROW()))</f>
        <v/>
      </c>
      <c r="Q1297" t="str">
        <f t="shared" si="572"/>
        <v/>
      </c>
      <c r="T1297">
        <f t="shared" si="573"/>
        <v>2023</v>
      </c>
      <c r="U1297">
        <f t="shared" si="574"/>
        <v>2024</v>
      </c>
      <c r="V1297">
        <f t="shared" si="575"/>
        <v>1</v>
      </c>
      <c r="W1297" t="str">
        <f>IF(TRIM(INDEX(connections!$A:$A,ROW()))="","",TRIM(INDEX(connections!$A:$A,ROW())))</f>
        <v>Returnal</v>
      </c>
      <c r="X1297" t="str">
        <f>IF($W1297="","",TRIM(INDEX(connections!$B:$B,ROW())))</f>
        <v>Sulfur</v>
      </c>
      <c r="Y1297">
        <f t="shared" si="576"/>
        <v>642</v>
      </c>
      <c r="Z1297">
        <f t="shared" si="577"/>
        <v>787</v>
      </c>
      <c r="AA1297" t="str">
        <f t="shared" si="578"/>
        <v>Yes</v>
      </c>
      <c r="AB1297" t="str">
        <f t="shared" si="579"/>
        <v>Yes</v>
      </c>
      <c r="AC1297">
        <f t="shared" si="580"/>
        <v>1</v>
      </c>
      <c r="AD1297">
        <f t="shared" si="581"/>
        <v>0</v>
      </c>
      <c r="AE1297" t="str">
        <f t="shared" si="582"/>
        <v/>
      </c>
      <c r="AG1297" t="str">
        <f t="shared" si="583"/>
        <v/>
      </c>
      <c r="AH1297" t="str">
        <f t="shared" si="584"/>
        <v/>
      </c>
      <c r="AI1297" t="str">
        <f t="shared" si="585"/>
        <v/>
      </c>
      <c r="AJ1297" t="str">
        <f t="shared" si="586"/>
        <v/>
      </c>
      <c r="AK1297" t="str">
        <f t="shared" si="587"/>
        <v/>
      </c>
      <c r="AL1297" t="str">
        <f>IF($A1297="","",INDEX(games!$J:$J,ROW())&amp;"")</f>
        <v/>
      </c>
    </row>
    <row r="1298" spans="1:38" x14ac:dyDescent="0.25">
      <c r="A1298" t="str">
        <f>IF(TRIM(INDEX(games!$A:$A,ROW()))="","",TRIM(INDEX(games!$A:$A,ROW())))</f>
        <v/>
      </c>
      <c r="B1298" t="str">
        <f>IF(OR($A1298="",INDEX(games!$B:$B,ROW())=""),"",INDEX(games!$B:$B,ROW()))</f>
        <v/>
      </c>
      <c r="C1298" t="str">
        <f>IF(OR($A1298="",INDEX(games!$C:$C,ROW())=""),"",INDEX(games!$C:$C,ROW()))</f>
        <v/>
      </c>
      <c r="D1298" t="str">
        <f t="shared" si="560"/>
        <v/>
      </c>
      <c r="E1298" t="str">
        <f t="shared" si="561"/>
        <v/>
      </c>
      <c r="F1298" t="str">
        <f t="shared" si="562"/>
        <v/>
      </c>
      <c r="G1298" t="e">
        <f t="shared" si="563"/>
        <v>#N/A</v>
      </c>
      <c r="H1298" t="e">
        <f t="shared" si="564"/>
        <v>#N/A</v>
      </c>
      <c r="I1298" t="e">
        <f t="shared" si="565"/>
        <v>#N/A</v>
      </c>
      <c r="J1298" t="e">
        <f t="shared" si="566"/>
        <v>#N/A</v>
      </c>
      <c r="K1298" t="e">
        <f t="shared" si="567"/>
        <v>#N/A</v>
      </c>
      <c r="L1298" t="e">
        <f t="shared" si="568"/>
        <v>#N/A</v>
      </c>
      <c r="M1298" t="e">
        <f t="shared" si="569"/>
        <v>#N/A</v>
      </c>
      <c r="N1298" t="e">
        <f t="shared" si="570"/>
        <v>#N/A</v>
      </c>
      <c r="O1298" t="str">
        <f t="shared" si="571"/>
        <v/>
      </c>
      <c r="P1298" t="str">
        <f>IF(OR($A1298="",INDEX(games!$H:$H,ROW())=""),"",INDEX(games!$H:$H,ROW()))</f>
        <v/>
      </c>
      <c r="Q1298" t="str">
        <f t="shared" si="572"/>
        <v/>
      </c>
      <c r="T1298">
        <f t="shared" si="573"/>
        <v>2013</v>
      </c>
      <c r="U1298">
        <f t="shared" si="574"/>
        <v>2017</v>
      </c>
      <c r="V1298">
        <f t="shared" si="575"/>
        <v>4</v>
      </c>
      <c r="W1298" t="str">
        <f>IF(TRIM(INDEX(connections!$A:$A,ROW()))="","",TRIM(INDEX(connections!$A:$A,ROW())))</f>
        <v>Rogue Legacy</v>
      </c>
      <c r="X1298" t="str">
        <f>IF($W1298="","",TRIM(INDEX(connections!$B:$B,ROW())))</f>
        <v>Sundered</v>
      </c>
      <c r="Y1298">
        <f t="shared" si="576"/>
        <v>667</v>
      </c>
      <c r="Z1298">
        <f t="shared" si="577"/>
        <v>788</v>
      </c>
      <c r="AA1298" t="str">
        <f t="shared" si="578"/>
        <v>Yes</v>
      </c>
      <c r="AB1298" t="str">
        <f t="shared" si="579"/>
        <v>Yes</v>
      </c>
      <c r="AC1298">
        <f t="shared" si="580"/>
        <v>1</v>
      </c>
      <c r="AD1298">
        <f t="shared" si="581"/>
        <v>0</v>
      </c>
      <c r="AE1298" t="str">
        <f t="shared" si="582"/>
        <v/>
      </c>
      <c r="AG1298" t="str">
        <f t="shared" si="583"/>
        <v/>
      </c>
      <c r="AH1298" t="str">
        <f t="shared" si="584"/>
        <v/>
      </c>
      <c r="AI1298" t="str">
        <f t="shared" si="585"/>
        <v/>
      </c>
      <c r="AJ1298" t="str">
        <f t="shared" si="586"/>
        <v/>
      </c>
      <c r="AK1298" t="str">
        <f t="shared" si="587"/>
        <v/>
      </c>
      <c r="AL1298" t="str">
        <f>IF($A1298="","",INDEX(games!$J:$J,ROW())&amp;"")</f>
        <v/>
      </c>
    </row>
    <row r="1299" spans="1:38" x14ac:dyDescent="0.25">
      <c r="A1299" t="str">
        <f>IF(TRIM(INDEX(games!$A:$A,ROW()))="","",TRIM(INDEX(games!$A:$A,ROW())))</f>
        <v/>
      </c>
      <c r="B1299" t="str">
        <f>IF(OR($A1299="",INDEX(games!$B:$B,ROW())=""),"",INDEX(games!$B:$B,ROW()))</f>
        <v/>
      </c>
      <c r="C1299" t="str">
        <f>IF(OR($A1299="",INDEX(games!$C:$C,ROW())=""),"",INDEX(games!$C:$C,ROW()))</f>
        <v/>
      </c>
      <c r="D1299" t="str">
        <f t="shared" si="560"/>
        <v/>
      </c>
      <c r="E1299" t="str">
        <f t="shared" si="561"/>
        <v/>
      </c>
      <c r="F1299" t="str">
        <f t="shared" si="562"/>
        <v/>
      </c>
      <c r="G1299" t="e">
        <f t="shared" si="563"/>
        <v>#N/A</v>
      </c>
      <c r="H1299" t="e">
        <f t="shared" si="564"/>
        <v>#N/A</v>
      </c>
      <c r="I1299" t="e">
        <f t="shared" si="565"/>
        <v>#N/A</v>
      </c>
      <c r="J1299" t="e">
        <f t="shared" si="566"/>
        <v>#N/A</v>
      </c>
      <c r="K1299" t="e">
        <f t="shared" si="567"/>
        <v>#N/A</v>
      </c>
      <c r="L1299" t="e">
        <f t="shared" si="568"/>
        <v>#N/A</v>
      </c>
      <c r="M1299" t="e">
        <f t="shared" si="569"/>
        <v>#N/A</v>
      </c>
      <c r="N1299" t="e">
        <f t="shared" si="570"/>
        <v>#N/A</v>
      </c>
      <c r="O1299" t="str">
        <f t="shared" si="571"/>
        <v/>
      </c>
      <c r="P1299" t="str">
        <f>IF(OR($A1299="",INDEX(games!$H:$H,ROW())=""),"",INDEX(games!$H:$H,ROW()))</f>
        <v/>
      </c>
      <c r="Q1299" t="str">
        <f t="shared" si="572"/>
        <v/>
      </c>
      <c r="T1299">
        <f t="shared" si="573"/>
        <v>2013</v>
      </c>
      <c r="U1299">
        <f t="shared" si="574"/>
        <v>2015</v>
      </c>
      <c r="V1299">
        <f t="shared" si="575"/>
        <v>2</v>
      </c>
      <c r="W1299" t="str">
        <f>IF(TRIM(INDEX(connections!$A:$A,ROW()))="","",TRIM(INDEX(connections!$A:$A,ROW())))</f>
        <v>Don't Starve</v>
      </c>
      <c r="X1299" t="str">
        <f>IF($W1299="","",TRIM(INDEX(connections!$B:$B,ROW())))</f>
        <v>Sunless Sea</v>
      </c>
      <c r="Y1299">
        <f t="shared" si="576"/>
        <v>239</v>
      </c>
      <c r="Z1299">
        <f t="shared" si="577"/>
        <v>789</v>
      </c>
      <c r="AA1299" t="str">
        <f t="shared" si="578"/>
        <v>Yes</v>
      </c>
      <c r="AB1299" t="str">
        <f t="shared" si="579"/>
        <v>Yes</v>
      </c>
      <c r="AC1299">
        <f t="shared" si="580"/>
        <v>1</v>
      </c>
      <c r="AD1299">
        <f t="shared" si="581"/>
        <v>1</v>
      </c>
      <c r="AE1299" t="str">
        <f t="shared" si="582"/>
        <v/>
      </c>
      <c r="AG1299" t="str">
        <f t="shared" si="583"/>
        <v/>
      </c>
      <c r="AH1299" t="str">
        <f t="shared" si="584"/>
        <v/>
      </c>
      <c r="AI1299" t="str">
        <f t="shared" si="585"/>
        <v/>
      </c>
      <c r="AJ1299" t="str">
        <f t="shared" si="586"/>
        <v/>
      </c>
      <c r="AK1299" t="str">
        <f t="shared" si="587"/>
        <v/>
      </c>
      <c r="AL1299" t="str">
        <f>IF($A1299="","",INDEX(games!$J:$J,ROW())&amp;"")</f>
        <v/>
      </c>
    </row>
    <row r="1300" spans="1:38" x14ac:dyDescent="0.25">
      <c r="A1300" t="str">
        <f>IF(TRIM(INDEX(games!$A:$A,ROW()))="","",TRIM(INDEX(games!$A:$A,ROW())))</f>
        <v/>
      </c>
      <c r="B1300" t="str">
        <f>IF(OR($A1300="",INDEX(games!$B:$B,ROW())=""),"",INDEX(games!$B:$B,ROW()))</f>
        <v/>
      </c>
      <c r="C1300" t="str">
        <f>IF(OR($A1300="",INDEX(games!$C:$C,ROW())=""),"",INDEX(games!$C:$C,ROW()))</f>
        <v/>
      </c>
      <c r="D1300" t="str">
        <f t="shared" si="560"/>
        <v/>
      </c>
      <c r="E1300" t="str">
        <f t="shared" si="561"/>
        <v/>
      </c>
      <c r="F1300" t="str">
        <f t="shared" si="562"/>
        <v/>
      </c>
      <c r="G1300" t="e">
        <f t="shared" si="563"/>
        <v>#N/A</v>
      </c>
      <c r="H1300" t="e">
        <f t="shared" si="564"/>
        <v>#N/A</v>
      </c>
      <c r="I1300" t="e">
        <f t="shared" si="565"/>
        <v>#N/A</v>
      </c>
      <c r="J1300" t="e">
        <f t="shared" si="566"/>
        <v>#N/A</v>
      </c>
      <c r="K1300" t="e">
        <f t="shared" si="567"/>
        <v>#N/A</v>
      </c>
      <c r="L1300" t="e">
        <f t="shared" si="568"/>
        <v>#N/A</v>
      </c>
      <c r="M1300" t="e">
        <f t="shared" si="569"/>
        <v>#N/A</v>
      </c>
      <c r="N1300" t="e">
        <f t="shared" si="570"/>
        <v>#N/A</v>
      </c>
      <c r="O1300" t="str">
        <f t="shared" si="571"/>
        <v/>
      </c>
      <c r="P1300" t="str">
        <f>IF(OR($A1300="",INDEX(games!$H:$H,ROW())=""),"",INDEX(games!$H:$H,ROW()))</f>
        <v/>
      </c>
      <c r="Q1300" t="str">
        <f t="shared" si="572"/>
        <v/>
      </c>
      <c r="T1300">
        <f t="shared" si="573"/>
        <v>2012</v>
      </c>
      <c r="U1300">
        <f t="shared" si="574"/>
        <v>2015</v>
      </c>
      <c r="V1300">
        <f t="shared" si="575"/>
        <v>3</v>
      </c>
      <c r="W1300" t="str">
        <f>IF(TRIM(INDEX(connections!$A:$A,ROW()))="","",TRIM(INDEX(connections!$A:$A,ROW())))</f>
        <v>FTL</v>
      </c>
      <c r="X1300" t="str">
        <f>IF($W1300="","",TRIM(INDEX(connections!$B:$B,ROW())))</f>
        <v>Sunless Sea</v>
      </c>
      <c r="Y1300">
        <f t="shared" si="576"/>
        <v>311</v>
      </c>
      <c r="Z1300">
        <f t="shared" si="577"/>
        <v>789</v>
      </c>
      <c r="AA1300" t="str">
        <f t="shared" si="578"/>
        <v>Yes</v>
      </c>
      <c r="AB1300" t="str">
        <f t="shared" si="579"/>
        <v>Yes</v>
      </c>
      <c r="AC1300">
        <f t="shared" si="580"/>
        <v>1</v>
      </c>
      <c r="AD1300">
        <f t="shared" si="581"/>
        <v>0</v>
      </c>
      <c r="AE1300" t="str">
        <f t="shared" si="582"/>
        <v/>
      </c>
      <c r="AG1300" t="str">
        <f t="shared" si="583"/>
        <v/>
      </c>
      <c r="AH1300" t="str">
        <f t="shared" si="584"/>
        <v/>
      </c>
      <c r="AI1300" t="str">
        <f t="shared" si="585"/>
        <v/>
      </c>
      <c r="AJ1300" t="str">
        <f t="shared" si="586"/>
        <v/>
      </c>
      <c r="AK1300" t="str">
        <f t="shared" si="587"/>
        <v/>
      </c>
      <c r="AL1300" t="str">
        <f>IF($A1300="","",INDEX(games!$J:$J,ROW())&amp;"")</f>
        <v/>
      </c>
    </row>
    <row r="1301" spans="1:38" x14ac:dyDescent="0.25">
      <c r="A1301" t="str">
        <f>IF(TRIM(INDEX(games!$A:$A,ROW()))="","",TRIM(INDEX(games!$A:$A,ROW())))</f>
        <v/>
      </c>
      <c r="B1301" t="str">
        <f>IF(OR($A1301="",INDEX(games!$B:$B,ROW())=""),"",INDEX(games!$B:$B,ROW()))</f>
        <v/>
      </c>
      <c r="C1301" t="str">
        <f>IF(OR($A1301="",INDEX(games!$C:$C,ROW())=""),"",INDEX(games!$C:$C,ROW()))</f>
        <v/>
      </c>
      <c r="D1301" t="str">
        <f t="shared" si="560"/>
        <v/>
      </c>
      <c r="E1301" t="str">
        <f t="shared" si="561"/>
        <v/>
      </c>
      <c r="F1301" t="str">
        <f t="shared" si="562"/>
        <v/>
      </c>
      <c r="G1301" t="e">
        <f t="shared" si="563"/>
        <v>#N/A</v>
      </c>
      <c r="H1301" t="e">
        <f t="shared" si="564"/>
        <v>#N/A</v>
      </c>
      <c r="I1301" t="e">
        <f t="shared" si="565"/>
        <v>#N/A</v>
      </c>
      <c r="J1301" t="e">
        <f t="shared" si="566"/>
        <v>#N/A</v>
      </c>
      <c r="K1301" t="e">
        <f t="shared" si="567"/>
        <v>#N/A</v>
      </c>
      <c r="L1301" t="e">
        <f t="shared" si="568"/>
        <v>#N/A</v>
      </c>
      <c r="M1301" t="e">
        <f t="shared" si="569"/>
        <v>#N/A</v>
      </c>
      <c r="N1301" t="e">
        <f t="shared" si="570"/>
        <v>#N/A</v>
      </c>
      <c r="O1301" t="str">
        <f t="shared" si="571"/>
        <v/>
      </c>
      <c r="P1301" t="str">
        <f>IF(OR($A1301="",INDEX(games!$H:$H,ROW())=""),"",INDEX(games!$H:$H,ROW()))</f>
        <v/>
      </c>
      <c r="Q1301" t="str">
        <f t="shared" si="572"/>
        <v/>
      </c>
      <c r="T1301">
        <f t="shared" si="573"/>
        <v>2019</v>
      </c>
      <c r="U1301">
        <f t="shared" si="574"/>
        <v>2021</v>
      </c>
      <c r="V1301">
        <f t="shared" si="575"/>
        <v>2</v>
      </c>
      <c r="W1301" t="str">
        <f>IF(TRIM(INDEX(connections!$A:$A,ROW()))="","",TRIM(INDEX(connections!$A:$A,ROW())))</f>
        <v>Dota Auto Chess</v>
      </c>
      <c r="X1301" t="str">
        <f>IF($W1301="","",TRIM(INDEX(connections!$B:$B,ROW())))</f>
        <v>Super Auto Pets</v>
      </c>
      <c r="Y1301">
        <f t="shared" si="576"/>
        <v>242</v>
      </c>
      <c r="Z1301">
        <f t="shared" si="577"/>
        <v>790</v>
      </c>
      <c r="AA1301" t="str">
        <f t="shared" si="578"/>
        <v/>
      </c>
      <c r="AB1301" t="str">
        <f t="shared" si="579"/>
        <v>Yes</v>
      </c>
      <c r="AC1301" t="str">
        <f t="shared" si="580"/>
        <v/>
      </c>
      <c r="AD1301">
        <f t="shared" si="581"/>
        <v>0</v>
      </c>
      <c r="AE1301" t="str">
        <f t="shared" si="582"/>
        <v/>
      </c>
      <c r="AG1301" t="str">
        <f t="shared" si="583"/>
        <v/>
      </c>
      <c r="AH1301" t="str">
        <f t="shared" si="584"/>
        <v/>
      </c>
      <c r="AI1301" t="str">
        <f t="shared" si="585"/>
        <v/>
      </c>
      <c r="AJ1301" t="str">
        <f t="shared" si="586"/>
        <v/>
      </c>
      <c r="AK1301" t="str">
        <f t="shared" si="587"/>
        <v/>
      </c>
      <c r="AL1301" t="str">
        <f>IF($A1301="","",INDEX(games!$J:$J,ROW())&amp;"")</f>
        <v/>
      </c>
    </row>
    <row r="1302" spans="1:38" x14ac:dyDescent="0.25">
      <c r="A1302" t="str">
        <f>IF(TRIM(INDEX(games!$A:$A,ROW()))="","",TRIM(INDEX(games!$A:$A,ROW())))</f>
        <v/>
      </c>
      <c r="B1302" t="str">
        <f>IF(OR($A1302="",INDEX(games!$B:$B,ROW())=""),"",INDEX(games!$B:$B,ROW()))</f>
        <v/>
      </c>
      <c r="C1302" t="str">
        <f>IF(OR($A1302="",INDEX(games!$C:$C,ROW())=""),"",INDEX(games!$C:$C,ROW()))</f>
        <v/>
      </c>
      <c r="D1302" t="str">
        <f t="shared" si="560"/>
        <v/>
      </c>
      <c r="E1302" t="str">
        <f t="shared" si="561"/>
        <v/>
      </c>
      <c r="F1302" t="str">
        <f t="shared" si="562"/>
        <v/>
      </c>
      <c r="G1302" t="e">
        <f t="shared" si="563"/>
        <v>#N/A</v>
      </c>
      <c r="H1302" t="e">
        <f t="shared" si="564"/>
        <v>#N/A</v>
      </c>
      <c r="I1302" t="e">
        <f t="shared" si="565"/>
        <v>#N/A</v>
      </c>
      <c r="J1302" t="e">
        <f t="shared" si="566"/>
        <v>#N/A</v>
      </c>
      <c r="K1302" t="e">
        <f t="shared" si="567"/>
        <v>#N/A</v>
      </c>
      <c r="L1302" t="e">
        <f t="shared" si="568"/>
        <v>#N/A</v>
      </c>
      <c r="M1302" t="e">
        <f t="shared" si="569"/>
        <v>#N/A</v>
      </c>
      <c r="N1302" t="e">
        <f t="shared" si="570"/>
        <v>#N/A</v>
      </c>
      <c r="O1302" t="str">
        <f t="shared" si="571"/>
        <v/>
      </c>
      <c r="P1302" t="str">
        <f>IF(OR($A1302="",INDEX(games!$H:$H,ROW())=""),"",INDEX(games!$H:$H,ROW()))</f>
        <v/>
      </c>
      <c r="Q1302" t="str">
        <f t="shared" si="572"/>
        <v/>
      </c>
      <c r="T1302">
        <f t="shared" si="573"/>
        <v>2017</v>
      </c>
      <c r="U1302">
        <f t="shared" si="574"/>
        <v>2022</v>
      </c>
      <c r="V1302">
        <f t="shared" si="575"/>
        <v>5</v>
      </c>
      <c r="W1302" t="str">
        <f>IF(TRIM(INDEX(connections!$A:$A,ROW()))="","",TRIM(INDEX(connections!$A:$A,ROW())))</f>
        <v>Slay the Spire</v>
      </c>
      <c r="X1302" t="str">
        <f>IF($W1302="","",TRIM(INDEX(connections!$B:$B,ROW())))</f>
        <v>Super Bullet Break</v>
      </c>
      <c r="Y1302">
        <f t="shared" si="576"/>
        <v>735</v>
      </c>
      <c r="Z1302">
        <f t="shared" si="577"/>
        <v>791</v>
      </c>
      <c r="AA1302" t="str">
        <f t="shared" si="578"/>
        <v>Yes</v>
      </c>
      <c r="AB1302" t="str">
        <f t="shared" si="579"/>
        <v>Yes</v>
      </c>
      <c r="AC1302">
        <f t="shared" si="580"/>
        <v>1</v>
      </c>
      <c r="AD1302">
        <f t="shared" si="581"/>
        <v>0</v>
      </c>
      <c r="AE1302" t="str">
        <f t="shared" si="582"/>
        <v/>
      </c>
      <c r="AG1302" t="str">
        <f t="shared" si="583"/>
        <v/>
      </c>
      <c r="AH1302" t="str">
        <f t="shared" si="584"/>
        <v/>
      </c>
      <c r="AI1302" t="str">
        <f t="shared" si="585"/>
        <v/>
      </c>
      <c r="AJ1302" t="str">
        <f t="shared" si="586"/>
        <v/>
      </c>
      <c r="AK1302" t="str">
        <f t="shared" si="587"/>
        <v/>
      </c>
      <c r="AL1302" t="str">
        <f>IF($A1302="","",INDEX(games!$J:$J,ROW())&amp;"")</f>
        <v/>
      </c>
    </row>
    <row r="1303" spans="1:38" x14ac:dyDescent="0.25">
      <c r="A1303" t="str">
        <f>IF(TRIM(INDEX(games!$A:$A,ROW()))="","",TRIM(INDEX(games!$A:$A,ROW())))</f>
        <v/>
      </c>
      <c r="B1303" t="str">
        <f>IF(OR($A1303="",INDEX(games!$B:$B,ROW())=""),"",INDEX(games!$B:$B,ROW()))</f>
        <v/>
      </c>
      <c r="C1303" t="str">
        <f>IF(OR($A1303="",INDEX(games!$C:$C,ROW())=""),"",INDEX(games!$C:$C,ROW()))</f>
        <v/>
      </c>
      <c r="D1303" t="str">
        <f t="shared" si="560"/>
        <v/>
      </c>
      <c r="E1303" t="str">
        <f t="shared" si="561"/>
        <v/>
      </c>
      <c r="F1303" t="str">
        <f t="shared" si="562"/>
        <v/>
      </c>
      <c r="G1303" t="e">
        <f t="shared" si="563"/>
        <v>#N/A</v>
      </c>
      <c r="H1303" t="e">
        <f t="shared" si="564"/>
        <v>#N/A</v>
      </c>
      <c r="I1303" t="e">
        <f t="shared" si="565"/>
        <v>#N/A</v>
      </c>
      <c r="J1303" t="e">
        <f t="shared" si="566"/>
        <v>#N/A</v>
      </c>
      <c r="K1303" t="e">
        <f t="shared" si="567"/>
        <v>#N/A</v>
      </c>
      <c r="L1303" t="e">
        <f t="shared" si="568"/>
        <v>#N/A</v>
      </c>
      <c r="M1303" t="e">
        <f t="shared" si="569"/>
        <v>#N/A</v>
      </c>
      <c r="N1303" t="e">
        <f t="shared" si="570"/>
        <v>#N/A</v>
      </c>
      <c r="O1303" t="str">
        <f t="shared" si="571"/>
        <v/>
      </c>
      <c r="P1303" t="str">
        <f>IF(OR($A1303="",INDEX(games!$H:$H,ROW())=""),"",INDEX(games!$H:$H,ROW()))</f>
        <v/>
      </c>
      <c r="Q1303" t="str">
        <f t="shared" si="572"/>
        <v/>
      </c>
      <c r="T1303">
        <f t="shared" si="573"/>
        <v>2006</v>
      </c>
      <c r="U1303">
        <f t="shared" si="574"/>
        <v>2025</v>
      </c>
      <c r="V1303">
        <f t="shared" si="575"/>
        <v>19</v>
      </c>
      <c r="W1303" t="str">
        <f>IF(TRIM(INDEX(connections!$A:$A,ROW()))="","",TRIM(INDEX(connections!$A:$A,ROW())))</f>
        <v>Dwarf Fortress</v>
      </c>
      <c r="X1303" t="str">
        <f>IF($W1303="","",TRIM(INDEX(connections!$B:$B,ROW())))</f>
        <v>Super Fantasy Kingdom</v>
      </c>
      <c r="Y1303">
        <f t="shared" si="576"/>
        <v>269</v>
      </c>
      <c r="Z1303">
        <f t="shared" si="577"/>
        <v>792</v>
      </c>
      <c r="AA1303" t="str">
        <f t="shared" si="578"/>
        <v>Yes</v>
      </c>
      <c r="AB1303" t="str">
        <f t="shared" si="579"/>
        <v>Yes</v>
      </c>
      <c r="AC1303">
        <f t="shared" si="580"/>
        <v>1</v>
      </c>
      <c r="AD1303">
        <f t="shared" si="581"/>
        <v>0</v>
      </c>
      <c r="AE1303" t="str">
        <f t="shared" si="582"/>
        <v/>
      </c>
      <c r="AG1303" t="str">
        <f t="shared" si="583"/>
        <v/>
      </c>
      <c r="AH1303" t="str">
        <f t="shared" si="584"/>
        <v/>
      </c>
      <c r="AI1303" t="str">
        <f t="shared" si="585"/>
        <v/>
      </c>
      <c r="AJ1303" t="str">
        <f t="shared" si="586"/>
        <v/>
      </c>
      <c r="AK1303" t="str">
        <f t="shared" si="587"/>
        <v/>
      </c>
      <c r="AL1303" t="str">
        <f>IF($A1303="","",INDEX(games!$J:$J,ROW())&amp;"")</f>
        <v/>
      </c>
    </row>
    <row r="1304" spans="1:38" x14ac:dyDescent="0.25">
      <c r="A1304" t="str">
        <f>IF(TRIM(INDEX(games!$A:$A,ROW()))="","",TRIM(INDEX(games!$A:$A,ROW())))</f>
        <v/>
      </c>
      <c r="B1304" t="str">
        <f>IF(OR($A1304="",INDEX(games!$B:$B,ROW())=""),"",INDEX(games!$B:$B,ROW()))</f>
        <v/>
      </c>
      <c r="C1304" t="str">
        <f>IF(OR($A1304="",INDEX(games!$C:$C,ROW())=""),"",INDEX(games!$C:$C,ROW()))</f>
        <v/>
      </c>
      <c r="D1304" t="str">
        <f t="shared" si="560"/>
        <v/>
      </c>
      <c r="E1304" t="str">
        <f t="shared" si="561"/>
        <v/>
      </c>
      <c r="F1304" t="str">
        <f t="shared" si="562"/>
        <v/>
      </c>
      <c r="G1304" t="e">
        <f t="shared" si="563"/>
        <v>#N/A</v>
      </c>
      <c r="H1304" t="e">
        <f t="shared" si="564"/>
        <v>#N/A</v>
      </c>
      <c r="I1304" t="e">
        <f t="shared" si="565"/>
        <v>#N/A</v>
      </c>
      <c r="J1304" t="e">
        <f t="shared" si="566"/>
        <v>#N/A</v>
      </c>
      <c r="K1304" t="e">
        <f t="shared" si="567"/>
        <v>#N/A</v>
      </c>
      <c r="L1304" t="e">
        <f t="shared" si="568"/>
        <v>#N/A</v>
      </c>
      <c r="M1304" t="e">
        <f t="shared" si="569"/>
        <v>#N/A</v>
      </c>
      <c r="N1304" t="e">
        <f t="shared" si="570"/>
        <v>#N/A</v>
      </c>
      <c r="O1304" t="str">
        <f t="shared" si="571"/>
        <v/>
      </c>
      <c r="P1304" t="str">
        <f>IF(OR($A1304="",INDEX(games!$H:$H,ROW())=""),"",INDEX(games!$H:$H,ROW()))</f>
        <v/>
      </c>
      <c r="Q1304" t="str">
        <f t="shared" si="572"/>
        <v/>
      </c>
      <c r="T1304">
        <f t="shared" si="573"/>
        <v>2019</v>
      </c>
      <c r="U1304">
        <f t="shared" si="574"/>
        <v>2025</v>
      </c>
      <c r="V1304">
        <f t="shared" si="575"/>
        <v>6</v>
      </c>
      <c r="W1304" t="str">
        <f>IF(TRIM(INDEX(connections!$A:$A,ROW()))="","",TRIM(INDEX(connections!$A:$A,ROW())))</f>
        <v>Hades</v>
      </c>
      <c r="X1304" t="str">
        <f>IF($W1304="","",TRIM(INDEX(connections!$B:$B,ROW())))</f>
        <v>Super Fantasy Kingdom</v>
      </c>
      <c r="Y1304">
        <f t="shared" si="576"/>
        <v>359</v>
      </c>
      <c r="Z1304">
        <f t="shared" si="577"/>
        <v>792</v>
      </c>
      <c r="AA1304" t="str">
        <f t="shared" si="578"/>
        <v>Yes</v>
      </c>
      <c r="AB1304" t="str">
        <f t="shared" si="579"/>
        <v>Yes</v>
      </c>
      <c r="AC1304">
        <f t="shared" si="580"/>
        <v>1</v>
      </c>
      <c r="AD1304">
        <f t="shared" si="581"/>
        <v>1</v>
      </c>
      <c r="AE1304" t="str">
        <f t="shared" si="582"/>
        <v/>
      </c>
      <c r="AG1304" t="str">
        <f t="shared" si="583"/>
        <v/>
      </c>
      <c r="AH1304" t="str">
        <f t="shared" si="584"/>
        <v/>
      </c>
      <c r="AI1304" t="str">
        <f t="shared" si="585"/>
        <v/>
      </c>
      <c r="AJ1304" t="str">
        <f t="shared" si="586"/>
        <v/>
      </c>
      <c r="AK1304" t="str">
        <f t="shared" si="587"/>
        <v/>
      </c>
      <c r="AL1304" t="str">
        <f>IF($A1304="","",INDEX(games!$J:$J,ROW())&amp;"")</f>
        <v/>
      </c>
    </row>
    <row r="1305" spans="1:38" x14ac:dyDescent="0.25">
      <c r="A1305" t="str">
        <f>IF(TRIM(INDEX(games!$A:$A,ROW()))="","",TRIM(INDEX(games!$A:$A,ROW())))</f>
        <v/>
      </c>
      <c r="B1305" t="str">
        <f>IF(OR($A1305="",INDEX(games!$B:$B,ROW())=""),"",INDEX(games!$B:$B,ROW()))</f>
        <v/>
      </c>
      <c r="C1305" t="str">
        <f>IF(OR($A1305="",INDEX(games!$C:$C,ROW())=""),"",INDEX(games!$C:$C,ROW()))</f>
        <v/>
      </c>
      <c r="D1305" t="str">
        <f t="shared" si="560"/>
        <v/>
      </c>
      <c r="E1305" t="str">
        <f t="shared" si="561"/>
        <v/>
      </c>
      <c r="F1305" t="str">
        <f t="shared" si="562"/>
        <v/>
      </c>
      <c r="G1305" t="e">
        <f t="shared" si="563"/>
        <v>#N/A</v>
      </c>
      <c r="H1305" t="e">
        <f t="shared" si="564"/>
        <v>#N/A</v>
      </c>
      <c r="I1305" t="e">
        <f t="shared" si="565"/>
        <v>#N/A</v>
      </c>
      <c r="J1305" t="e">
        <f t="shared" si="566"/>
        <v>#N/A</v>
      </c>
      <c r="K1305" t="e">
        <f t="shared" si="567"/>
        <v>#N/A</v>
      </c>
      <c r="L1305" t="e">
        <f t="shared" si="568"/>
        <v>#N/A</v>
      </c>
      <c r="M1305" t="e">
        <f t="shared" si="569"/>
        <v>#N/A</v>
      </c>
      <c r="N1305" t="e">
        <f t="shared" si="570"/>
        <v>#N/A</v>
      </c>
      <c r="O1305" t="str">
        <f t="shared" si="571"/>
        <v/>
      </c>
      <c r="P1305" t="str">
        <f>IF(OR($A1305="",INDEX(games!$H:$H,ROW())=""),"",INDEX(games!$H:$H,ROW()))</f>
        <v/>
      </c>
      <c r="Q1305" t="str">
        <f t="shared" si="572"/>
        <v/>
      </c>
      <c r="T1305">
        <f t="shared" si="573"/>
        <v>2021</v>
      </c>
      <c r="U1305">
        <f t="shared" si="574"/>
        <v>2025</v>
      </c>
      <c r="V1305">
        <f t="shared" si="575"/>
        <v>4</v>
      </c>
      <c r="W1305" t="str">
        <f>IF(TRIM(INDEX(connections!$A:$A,ROW()))="","",TRIM(INDEX(connections!$A:$A,ROW())))</f>
        <v>Loop Hero</v>
      </c>
      <c r="X1305" t="str">
        <f>IF($W1305="","",TRIM(INDEX(connections!$B:$B,ROW())))</f>
        <v>Super Fantasy Kingdom</v>
      </c>
      <c r="Y1305">
        <f t="shared" si="576"/>
        <v>448</v>
      </c>
      <c r="Z1305">
        <f t="shared" si="577"/>
        <v>792</v>
      </c>
      <c r="AA1305" t="str">
        <f t="shared" si="578"/>
        <v>Yes</v>
      </c>
      <c r="AB1305" t="str">
        <f t="shared" si="579"/>
        <v>Yes</v>
      </c>
      <c r="AC1305">
        <f t="shared" si="580"/>
        <v>1</v>
      </c>
      <c r="AD1305">
        <f t="shared" si="581"/>
        <v>0</v>
      </c>
      <c r="AE1305" t="str">
        <f t="shared" si="582"/>
        <v/>
      </c>
      <c r="AG1305" t="str">
        <f t="shared" si="583"/>
        <v/>
      </c>
      <c r="AH1305" t="str">
        <f t="shared" si="584"/>
        <v/>
      </c>
      <c r="AI1305" t="str">
        <f t="shared" si="585"/>
        <v/>
      </c>
      <c r="AJ1305" t="str">
        <f t="shared" si="586"/>
        <v/>
      </c>
      <c r="AK1305" t="str">
        <f t="shared" si="587"/>
        <v/>
      </c>
      <c r="AL1305" t="str">
        <f>IF($A1305="","",INDEX(games!$J:$J,ROW())&amp;"")</f>
        <v/>
      </c>
    </row>
    <row r="1306" spans="1:38" x14ac:dyDescent="0.25">
      <c r="A1306" t="str">
        <f>IF(TRIM(INDEX(games!$A:$A,ROW()))="","",TRIM(INDEX(games!$A:$A,ROW())))</f>
        <v/>
      </c>
      <c r="B1306" t="str">
        <f>IF(OR($A1306="",INDEX(games!$B:$B,ROW())=""),"",INDEX(games!$B:$B,ROW()))</f>
        <v/>
      </c>
      <c r="C1306" t="str">
        <f>IF(OR($A1306="",INDEX(games!$C:$C,ROW())=""),"",INDEX(games!$C:$C,ROW()))</f>
        <v/>
      </c>
      <c r="D1306" t="str">
        <f t="shared" si="560"/>
        <v/>
      </c>
      <c r="E1306" t="str">
        <f t="shared" si="561"/>
        <v/>
      </c>
      <c r="F1306" t="str">
        <f t="shared" si="562"/>
        <v/>
      </c>
      <c r="G1306" t="e">
        <f t="shared" si="563"/>
        <v>#N/A</v>
      </c>
      <c r="H1306" t="e">
        <f t="shared" si="564"/>
        <v>#N/A</v>
      </c>
      <c r="I1306" t="e">
        <f t="shared" si="565"/>
        <v>#N/A</v>
      </c>
      <c r="J1306" t="e">
        <f t="shared" si="566"/>
        <v>#N/A</v>
      </c>
      <c r="K1306" t="e">
        <f t="shared" si="567"/>
        <v>#N/A</v>
      </c>
      <c r="L1306" t="e">
        <f t="shared" si="568"/>
        <v>#N/A</v>
      </c>
      <c r="M1306" t="e">
        <f t="shared" si="569"/>
        <v>#N/A</v>
      </c>
      <c r="N1306" t="e">
        <f t="shared" si="570"/>
        <v>#N/A</v>
      </c>
      <c r="O1306" t="str">
        <f t="shared" si="571"/>
        <v/>
      </c>
      <c r="P1306" t="str">
        <f>IF(OR($A1306="",INDEX(games!$H:$H,ROW())=""),"",INDEX(games!$H:$H,ROW()))</f>
        <v/>
      </c>
      <c r="Q1306" t="str">
        <f t="shared" si="572"/>
        <v/>
      </c>
      <c r="T1306">
        <f t="shared" si="573"/>
        <v>2021</v>
      </c>
      <c r="U1306">
        <f t="shared" si="574"/>
        <v>2025</v>
      </c>
      <c r="V1306">
        <f t="shared" si="575"/>
        <v>4</v>
      </c>
      <c r="W1306" t="str">
        <f>IF(TRIM(INDEX(connections!$A:$A,ROW()))="","",TRIM(INDEX(connections!$A:$A,ROW())))</f>
        <v>Luck be a Landlord</v>
      </c>
      <c r="X1306" t="str">
        <f>IF($W1306="","",TRIM(INDEX(connections!$B:$B,ROW())))</f>
        <v>Super Tax City</v>
      </c>
      <c r="Y1306">
        <f t="shared" si="576"/>
        <v>460</v>
      </c>
      <c r="Z1306">
        <f t="shared" si="577"/>
        <v>794</v>
      </c>
      <c r="AA1306" t="str">
        <f t="shared" si="578"/>
        <v>Yes</v>
      </c>
      <c r="AB1306" t="str">
        <f t="shared" si="579"/>
        <v>Yes</v>
      </c>
      <c r="AC1306">
        <f t="shared" si="580"/>
        <v>1</v>
      </c>
      <c r="AD1306">
        <f t="shared" si="581"/>
        <v>0</v>
      </c>
      <c r="AE1306" t="str">
        <f t="shared" si="582"/>
        <v/>
      </c>
      <c r="AG1306" t="str">
        <f t="shared" si="583"/>
        <v/>
      </c>
      <c r="AH1306" t="str">
        <f t="shared" si="584"/>
        <v/>
      </c>
      <c r="AI1306" t="str">
        <f t="shared" si="585"/>
        <v/>
      </c>
      <c r="AJ1306" t="str">
        <f t="shared" si="586"/>
        <v/>
      </c>
      <c r="AK1306" t="str">
        <f t="shared" si="587"/>
        <v/>
      </c>
      <c r="AL1306" t="str">
        <f>IF($A1306="","",INDEX(games!$J:$J,ROW())&amp;"")</f>
        <v/>
      </c>
    </row>
    <row r="1307" spans="1:38" x14ac:dyDescent="0.25">
      <c r="A1307" t="str">
        <f>IF(TRIM(INDEX(games!$A:$A,ROW()))="","",TRIM(INDEX(games!$A:$A,ROW())))</f>
        <v/>
      </c>
      <c r="B1307" t="str">
        <f>IF(OR($A1307="",INDEX(games!$B:$B,ROW())=""),"",INDEX(games!$B:$B,ROW()))</f>
        <v/>
      </c>
      <c r="C1307" t="str">
        <f>IF(OR($A1307="",INDEX(games!$C:$C,ROW())=""),"",INDEX(games!$C:$C,ROW()))</f>
        <v/>
      </c>
      <c r="D1307" t="str">
        <f t="shared" si="560"/>
        <v/>
      </c>
      <c r="E1307" t="str">
        <f t="shared" si="561"/>
        <v/>
      </c>
      <c r="F1307" t="str">
        <f t="shared" si="562"/>
        <v/>
      </c>
      <c r="G1307" t="e">
        <f t="shared" si="563"/>
        <v>#N/A</v>
      </c>
      <c r="H1307" t="e">
        <f t="shared" si="564"/>
        <v>#N/A</v>
      </c>
      <c r="I1307" t="e">
        <f t="shared" si="565"/>
        <v>#N/A</v>
      </c>
      <c r="J1307" t="e">
        <f t="shared" si="566"/>
        <v>#N/A</v>
      </c>
      <c r="K1307" t="e">
        <f t="shared" si="567"/>
        <v>#N/A</v>
      </c>
      <c r="L1307" t="e">
        <f t="shared" si="568"/>
        <v>#N/A</v>
      </c>
      <c r="M1307" t="e">
        <f t="shared" si="569"/>
        <v>#N/A</v>
      </c>
      <c r="N1307" t="e">
        <f t="shared" si="570"/>
        <v>#N/A</v>
      </c>
      <c r="O1307" t="str">
        <f t="shared" si="571"/>
        <v/>
      </c>
      <c r="P1307" t="str">
        <f>IF(OR($A1307="",INDEX(games!$H:$H,ROW())=""),"",INDEX(games!$H:$H,ROW()))</f>
        <v/>
      </c>
      <c r="Q1307" t="str">
        <f t="shared" si="572"/>
        <v/>
      </c>
      <c r="T1307">
        <f t="shared" si="573"/>
        <v>2023</v>
      </c>
      <c r="U1307">
        <f t="shared" si="574"/>
        <v>2025</v>
      </c>
      <c r="V1307">
        <f t="shared" si="575"/>
        <v>2</v>
      </c>
      <c r="W1307" t="str">
        <f>IF(TRIM(INDEX(connections!$A:$A,ROW()))="","",TRIM(INDEX(connections!$A:$A,ROW())))</f>
        <v>Returnal</v>
      </c>
      <c r="X1307" t="str">
        <f>IF($W1307="","",TRIM(INDEX(connections!$B:$B,ROW())))</f>
        <v>Swapmeat</v>
      </c>
      <c r="Y1307">
        <f t="shared" si="576"/>
        <v>642</v>
      </c>
      <c r="Z1307">
        <f t="shared" si="577"/>
        <v>795</v>
      </c>
      <c r="AA1307" t="str">
        <f t="shared" si="578"/>
        <v>Yes</v>
      </c>
      <c r="AB1307" t="str">
        <f t="shared" si="579"/>
        <v/>
      </c>
      <c r="AC1307" t="str">
        <f t="shared" si="580"/>
        <v/>
      </c>
      <c r="AD1307">
        <f t="shared" si="581"/>
        <v>0</v>
      </c>
      <c r="AE1307" t="str">
        <f t="shared" si="582"/>
        <v/>
      </c>
      <c r="AG1307" t="str">
        <f t="shared" si="583"/>
        <v/>
      </c>
      <c r="AH1307" t="str">
        <f t="shared" si="584"/>
        <v/>
      </c>
      <c r="AI1307" t="str">
        <f t="shared" si="585"/>
        <v/>
      </c>
      <c r="AJ1307" t="str">
        <f t="shared" si="586"/>
        <v/>
      </c>
      <c r="AK1307" t="str">
        <f t="shared" si="587"/>
        <v/>
      </c>
      <c r="AL1307" t="str">
        <f>IF($A1307="","",INDEX(games!$J:$J,ROW())&amp;"")</f>
        <v/>
      </c>
    </row>
    <row r="1308" spans="1:38" x14ac:dyDescent="0.25">
      <c r="A1308" t="str">
        <f>IF(TRIM(INDEX(games!$A:$A,ROW()))="","",TRIM(INDEX(games!$A:$A,ROW())))</f>
        <v/>
      </c>
      <c r="B1308" t="str">
        <f>IF(OR($A1308="",INDEX(games!$B:$B,ROW())=""),"",INDEX(games!$B:$B,ROW()))</f>
        <v/>
      </c>
      <c r="C1308" t="str">
        <f>IF(OR($A1308="",INDEX(games!$C:$C,ROW())=""),"",INDEX(games!$C:$C,ROW()))</f>
        <v/>
      </c>
      <c r="D1308" t="str">
        <f t="shared" si="560"/>
        <v/>
      </c>
      <c r="E1308" t="str">
        <f t="shared" si="561"/>
        <v/>
      </c>
      <c r="F1308" t="str">
        <f t="shared" si="562"/>
        <v/>
      </c>
      <c r="G1308" t="e">
        <f t="shared" si="563"/>
        <v>#N/A</v>
      </c>
      <c r="H1308" t="e">
        <f t="shared" si="564"/>
        <v>#N/A</v>
      </c>
      <c r="I1308" t="e">
        <f t="shared" si="565"/>
        <v>#N/A</v>
      </c>
      <c r="J1308" t="e">
        <f t="shared" si="566"/>
        <v>#N/A</v>
      </c>
      <c r="K1308" t="e">
        <f t="shared" si="567"/>
        <v>#N/A</v>
      </c>
      <c r="L1308" t="e">
        <f t="shared" si="568"/>
        <v>#N/A</v>
      </c>
      <c r="M1308" t="e">
        <f t="shared" si="569"/>
        <v>#N/A</v>
      </c>
      <c r="N1308" t="e">
        <f t="shared" si="570"/>
        <v>#N/A</v>
      </c>
      <c r="O1308" t="str">
        <f t="shared" si="571"/>
        <v/>
      </c>
      <c r="P1308" t="str">
        <f>IF(OR($A1308="",INDEX(games!$H:$H,ROW())=""),"",INDEX(games!$H:$H,ROW()))</f>
        <v/>
      </c>
      <c r="Q1308" t="str">
        <f t="shared" si="572"/>
        <v/>
      </c>
      <c r="T1308">
        <f t="shared" si="573"/>
        <v>2020</v>
      </c>
      <c r="U1308">
        <f t="shared" si="574"/>
        <v>2025</v>
      </c>
      <c r="V1308">
        <f t="shared" si="575"/>
        <v>5</v>
      </c>
      <c r="W1308" t="str">
        <f>IF(TRIM(INDEX(connections!$A:$A,ROW()))="","",TRIM(INDEX(connections!$A:$A,ROW())))</f>
        <v>Risk of Rain 2</v>
      </c>
      <c r="X1308" t="str">
        <f>IF($W1308="","",TRIM(INDEX(connections!$B:$B,ROW())))</f>
        <v>Swapmeat</v>
      </c>
      <c r="Y1308">
        <f t="shared" si="576"/>
        <v>654</v>
      </c>
      <c r="Z1308">
        <f t="shared" si="577"/>
        <v>795</v>
      </c>
      <c r="AA1308" t="str">
        <f t="shared" si="578"/>
        <v>Yes</v>
      </c>
      <c r="AB1308" t="str">
        <f t="shared" si="579"/>
        <v/>
      </c>
      <c r="AC1308" t="str">
        <f t="shared" si="580"/>
        <v/>
      </c>
      <c r="AD1308">
        <f t="shared" si="581"/>
        <v>0</v>
      </c>
      <c r="AE1308" t="str">
        <f t="shared" si="582"/>
        <v/>
      </c>
      <c r="AG1308" t="str">
        <f t="shared" si="583"/>
        <v/>
      </c>
      <c r="AH1308" t="str">
        <f t="shared" si="584"/>
        <v/>
      </c>
      <c r="AI1308" t="str">
        <f t="shared" si="585"/>
        <v/>
      </c>
      <c r="AJ1308" t="str">
        <f t="shared" si="586"/>
        <v/>
      </c>
      <c r="AK1308" t="str">
        <f t="shared" si="587"/>
        <v/>
      </c>
      <c r="AL1308" t="str">
        <f>IF($A1308="","",INDEX(games!$J:$J,ROW())&amp;"")</f>
        <v/>
      </c>
    </row>
    <row r="1309" spans="1:38" x14ac:dyDescent="0.25">
      <c r="A1309" t="str">
        <f>IF(TRIM(INDEX(games!$A:$A,ROW()))="","",TRIM(INDEX(games!$A:$A,ROW())))</f>
        <v/>
      </c>
      <c r="B1309" t="str">
        <f>IF(OR($A1309="",INDEX(games!$B:$B,ROW())=""),"",INDEX(games!$B:$B,ROW()))</f>
        <v/>
      </c>
      <c r="C1309" t="str">
        <f>IF(OR($A1309="",INDEX(games!$C:$C,ROW())=""),"",INDEX(games!$C:$C,ROW()))</f>
        <v/>
      </c>
      <c r="D1309" t="str">
        <f t="shared" si="560"/>
        <v/>
      </c>
      <c r="E1309" t="str">
        <f t="shared" si="561"/>
        <v/>
      </c>
      <c r="F1309" t="str">
        <f t="shared" si="562"/>
        <v/>
      </c>
      <c r="G1309" t="e">
        <f t="shared" si="563"/>
        <v>#N/A</v>
      </c>
      <c r="H1309" t="e">
        <f t="shared" si="564"/>
        <v>#N/A</v>
      </c>
      <c r="I1309" t="e">
        <f t="shared" si="565"/>
        <v>#N/A</v>
      </c>
      <c r="J1309" t="e">
        <f t="shared" si="566"/>
        <v>#N/A</v>
      </c>
      <c r="K1309" t="e">
        <f t="shared" si="567"/>
        <v>#N/A</v>
      </c>
      <c r="L1309" t="e">
        <f t="shared" si="568"/>
        <v>#N/A</v>
      </c>
      <c r="M1309" t="e">
        <f t="shared" si="569"/>
        <v>#N/A</v>
      </c>
      <c r="N1309" t="e">
        <f t="shared" si="570"/>
        <v>#N/A</v>
      </c>
      <c r="O1309" t="str">
        <f t="shared" si="571"/>
        <v/>
      </c>
      <c r="P1309" t="str">
        <f>IF(OR($A1309="",INDEX(games!$H:$H,ROW())=""),"",INDEX(games!$H:$H,ROW()))</f>
        <v/>
      </c>
      <c r="Q1309" t="str">
        <f t="shared" si="572"/>
        <v/>
      </c>
      <c r="T1309">
        <f t="shared" si="573"/>
        <v>2020</v>
      </c>
      <c r="U1309">
        <f t="shared" si="574"/>
        <v>2025</v>
      </c>
      <c r="V1309">
        <f t="shared" si="575"/>
        <v>5</v>
      </c>
      <c r="W1309" t="str">
        <f>IF(TRIM(INDEX(connections!$A:$A,ROW()))="","",TRIM(INDEX(connections!$A:$A,ROW())))</f>
        <v>Roboquest</v>
      </c>
      <c r="X1309" t="str">
        <f>IF($W1309="","",TRIM(INDEX(connections!$B:$B,ROW())))</f>
        <v>Swapmeat</v>
      </c>
      <c r="Y1309">
        <f t="shared" si="576"/>
        <v>657</v>
      </c>
      <c r="Z1309">
        <f t="shared" si="577"/>
        <v>795</v>
      </c>
      <c r="AA1309" t="str">
        <f t="shared" si="578"/>
        <v>Yes</v>
      </c>
      <c r="AB1309" t="str">
        <f t="shared" si="579"/>
        <v/>
      </c>
      <c r="AC1309" t="str">
        <f t="shared" si="580"/>
        <v/>
      </c>
      <c r="AD1309">
        <f t="shared" si="581"/>
        <v>0</v>
      </c>
      <c r="AE1309" t="str">
        <f t="shared" si="582"/>
        <v/>
      </c>
      <c r="AG1309" t="str">
        <f t="shared" si="583"/>
        <v/>
      </c>
      <c r="AH1309" t="str">
        <f t="shared" si="584"/>
        <v/>
      </c>
      <c r="AI1309" t="str">
        <f t="shared" si="585"/>
        <v/>
      </c>
      <c r="AJ1309" t="str">
        <f t="shared" si="586"/>
        <v/>
      </c>
      <c r="AK1309" t="str">
        <f t="shared" si="587"/>
        <v/>
      </c>
      <c r="AL1309" t="str">
        <f>IF($A1309="","",INDEX(games!$J:$J,ROW())&amp;"")</f>
        <v/>
      </c>
    </row>
    <row r="1310" spans="1:38" x14ac:dyDescent="0.25">
      <c r="A1310" t="str">
        <f>IF(TRIM(INDEX(games!$A:$A,ROW()))="","",TRIM(INDEX(games!$A:$A,ROW())))</f>
        <v/>
      </c>
      <c r="B1310" t="str">
        <f>IF(OR($A1310="",INDEX(games!$B:$B,ROW())=""),"",INDEX(games!$B:$B,ROW()))</f>
        <v/>
      </c>
      <c r="C1310" t="str">
        <f>IF(OR($A1310="",INDEX(games!$C:$C,ROW())=""),"",INDEX(games!$C:$C,ROW()))</f>
        <v/>
      </c>
      <c r="D1310" t="str">
        <f t="shared" si="560"/>
        <v/>
      </c>
      <c r="E1310" t="str">
        <f t="shared" si="561"/>
        <v/>
      </c>
      <c r="F1310" t="str">
        <f t="shared" si="562"/>
        <v/>
      </c>
      <c r="G1310" t="e">
        <f t="shared" si="563"/>
        <v>#N/A</v>
      </c>
      <c r="H1310" t="e">
        <f t="shared" si="564"/>
        <v>#N/A</v>
      </c>
      <c r="I1310" t="e">
        <f t="shared" si="565"/>
        <v>#N/A</v>
      </c>
      <c r="J1310" t="e">
        <f t="shared" si="566"/>
        <v>#N/A</v>
      </c>
      <c r="K1310" t="e">
        <f t="shared" si="567"/>
        <v>#N/A</v>
      </c>
      <c r="L1310" t="e">
        <f t="shared" si="568"/>
        <v>#N/A</v>
      </c>
      <c r="M1310" t="e">
        <f t="shared" si="569"/>
        <v>#N/A</v>
      </c>
      <c r="N1310" t="e">
        <f t="shared" si="570"/>
        <v>#N/A</v>
      </c>
      <c r="O1310" t="str">
        <f t="shared" si="571"/>
        <v/>
      </c>
      <c r="P1310" t="str">
        <f>IF(OR($A1310="",INDEX(games!$H:$H,ROW())=""),"",INDEX(games!$H:$H,ROW()))</f>
        <v/>
      </c>
      <c r="Q1310" t="str">
        <f t="shared" si="572"/>
        <v/>
      </c>
      <c r="T1310">
        <f t="shared" si="573"/>
        <v>2021</v>
      </c>
      <c r="U1310">
        <f t="shared" si="574"/>
        <v>2023</v>
      </c>
      <c r="V1310">
        <f t="shared" si="575"/>
        <v>2</v>
      </c>
      <c r="W1310" t="str">
        <f>IF(TRIM(INDEX(connections!$A:$A,ROW()))="","",TRIM(INDEX(connections!$A:$A,ROW())))</f>
        <v>Vampire Survivors</v>
      </c>
      <c r="X1310" t="str">
        <f>IF($W1310="","",TRIM(INDEX(connections!$B:$B,ROW())))</f>
        <v>Swarm Grinder</v>
      </c>
      <c r="Y1310">
        <f t="shared" si="576"/>
        <v>898</v>
      </c>
      <c r="Z1310">
        <f t="shared" si="577"/>
        <v>796</v>
      </c>
      <c r="AA1310" t="str">
        <f t="shared" si="578"/>
        <v>Yes</v>
      </c>
      <c r="AB1310" t="str">
        <f t="shared" si="579"/>
        <v>Yes</v>
      </c>
      <c r="AC1310">
        <f t="shared" si="580"/>
        <v>1</v>
      </c>
      <c r="AD1310">
        <f t="shared" si="581"/>
        <v>0</v>
      </c>
      <c r="AE1310" t="str">
        <f t="shared" si="582"/>
        <v/>
      </c>
      <c r="AG1310" t="str">
        <f t="shared" si="583"/>
        <v/>
      </c>
      <c r="AH1310" t="str">
        <f t="shared" si="584"/>
        <v/>
      </c>
      <c r="AI1310" t="str">
        <f t="shared" si="585"/>
        <v/>
      </c>
      <c r="AJ1310" t="str">
        <f t="shared" si="586"/>
        <v/>
      </c>
      <c r="AK1310" t="str">
        <f t="shared" si="587"/>
        <v/>
      </c>
      <c r="AL1310" t="str">
        <f>IF($A1310="","",INDEX(games!$J:$J,ROW())&amp;"")</f>
        <v/>
      </c>
    </row>
    <row r="1311" spans="1:38" x14ac:dyDescent="0.25">
      <c r="A1311" t="str">
        <f>IF(TRIM(INDEX(games!$A:$A,ROW()))="","",TRIM(INDEX(games!$A:$A,ROW())))</f>
        <v/>
      </c>
      <c r="B1311" t="str">
        <f>IF(OR($A1311="",INDEX(games!$B:$B,ROW())=""),"",INDEX(games!$B:$B,ROW()))</f>
        <v/>
      </c>
      <c r="C1311" t="str">
        <f>IF(OR($A1311="",INDEX(games!$C:$C,ROW())=""),"",INDEX(games!$C:$C,ROW()))</f>
        <v/>
      </c>
      <c r="D1311" t="str">
        <f t="shared" si="560"/>
        <v/>
      </c>
      <c r="E1311" t="str">
        <f t="shared" si="561"/>
        <v/>
      </c>
      <c r="F1311" t="str">
        <f t="shared" si="562"/>
        <v/>
      </c>
      <c r="G1311" t="e">
        <f t="shared" si="563"/>
        <v>#N/A</v>
      </c>
      <c r="H1311" t="e">
        <f t="shared" si="564"/>
        <v>#N/A</v>
      </c>
      <c r="I1311" t="e">
        <f t="shared" si="565"/>
        <v>#N/A</v>
      </c>
      <c r="J1311" t="e">
        <f t="shared" si="566"/>
        <v>#N/A</v>
      </c>
      <c r="K1311" t="e">
        <f t="shared" si="567"/>
        <v>#N/A</v>
      </c>
      <c r="L1311" t="e">
        <f t="shared" si="568"/>
        <v>#N/A</v>
      </c>
      <c r="M1311" t="e">
        <f t="shared" si="569"/>
        <v>#N/A</v>
      </c>
      <c r="N1311" t="e">
        <f t="shared" si="570"/>
        <v>#N/A</v>
      </c>
      <c r="O1311" t="str">
        <f t="shared" si="571"/>
        <v/>
      </c>
      <c r="P1311" t="str">
        <f>IF(OR($A1311="",INDEX(games!$H:$H,ROW())=""),"",INDEX(games!$H:$H,ROW()))</f>
        <v/>
      </c>
      <c r="Q1311" t="str">
        <f t="shared" si="572"/>
        <v/>
      </c>
      <c r="T1311">
        <f t="shared" si="573"/>
        <v>2012</v>
      </c>
      <c r="U1311">
        <f t="shared" si="574"/>
        <v>2016</v>
      </c>
      <c r="V1311">
        <f t="shared" si="575"/>
        <v>4</v>
      </c>
      <c r="W1311" t="str">
        <f>IF(TRIM(INDEX(connections!$A:$A,ROW()))="","",TRIM(INDEX(connections!$A:$A,ROW())))</f>
        <v>FTL</v>
      </c>
      <c r="X1311" t="str">
        <f>IF($W1311="","",TRIM(INDEX(connections!$B:$B,ROW())))</f>
        <v>Switchcars</v>
      </c>
      <c r="Y1311">
        <f t="shared" si="576"/>
        <v>311</v>
      </c>
      <c r="Z1311">
        <f t="shared" si="577"/>
        <v>797</v>
      </c>
      <c r="AA1311" t="str">
        <f t="shared" si="578"/>
        <v>Yes</v>
      </c>
      <c r="AB1311" t="str">
        <f t="shared" si="579"/>
        <v>Yes</v>
      </c>
      <c r="AC1311">
        <f t="shared" si="580"/>
        <v>1</v>
      </c>
      <c r="AD1311">
        <f t="shared" si="581"/>
        <v>1</v>
      </c>
      <c r="AE1311" t="str">
        <f t="shared" si="582"/>
        <v/>
      </c>
      <c r="AG1311" t="str">
        <f t="shared" si="583"/>
        <v/>
      </c>
      <c r="AH1311" t="str">
        <f t="shared" si="584"/>
        <v/>
      </c>
      <c r="AI1311" t="str">
        <f t="shared" si="585"/>
        <v/>
      </c>
      <c r="AJ1311" t="str">
        <f t="shared" si="586"/>
        <v/>
      </c>
      <c r="AK1311" t="str">
        <f t="shared" si="587"/>
        <v/>
      </c>
      <c r="AL1311" t="str">
        <f>IF($A1311="","",INDEX(games!$J:$J,ROW())&amp;"")</f>
        <v/>
      </c>
    </row>
    <row r="1312" spans="1:38" x14ac:dyDescent="0.25">
      <c r="A1312" t="str">
        <f>IF(TRIM(INDEX(games!$A:$A,ROW()))="","",TRIM(INDEX(games!$A:$A,ROW())))</f>
        <v/>
      </c>
      <c r="B1312" t="str">
        <f>IF(OR($A1312="",INDEX(games!$B:$B,ROW())=""),"",INDEX(games!$B:$B,ROW()))</f>
        <v/>
      </c>
      <c r="C1312" t="str">
        <f>IF(OR($A1312="",INDEX(games!$C:$C,ROW())=""),"",INDEX(games!$C:$C,ROW()))</f>
        <v/>
      </c>
      <c r="D1312" t="str">
        <f t="shared" si="560"/>
        <v/>
      </c>
      <c r="E1312" t="str">
        <f t="shared" si="561"/>
        <v/>
      </c>
      <c r="F1312" t="str">
        <f t="shared" si="562"/>
        <v/>
      </c>
      <c r="G1312" t="e">
        <f t="shared" si="563"/>
        <v>#N/A</v>
      </c>
      <c r="H1312" t="e">
        <f t="shared" si="564"/>
        <v>#N/A</v>
      </c>
      <c r="I1312" t="e">
        <f t="shared" si="565"/>
        <v>#N/A</v>
      </c>
      <c r="J1312" t="e">
        <f t="shared" si="566"/>
        <v>#N/A</v>
      </c>
      <c r="K1312" t="e">
        <f t="shared" si="567"/>
        <v>#N/A</v>
      </c>
      <c r="L1312" t="e">
        <f t="shared" si="568"/>
        <v>#N/A</v>
      </c>
      <c r="M1312" t="e">
        <f t="shared" si="569"/>
        <v>#N/A</v>
      </c>
      <c r="N1312" t="e">
        <f t="shared" si="570"/>
        <v>#N/A</v>
      </c>
      <c r="O1312" t="str">
        <f t="shared" si="571"/>
        <v/>
      </c>
      <c r="P1312" t="str">
        <f>IF(OR($A1312="",INDEX(games!$H:$H,ROW())=""),"",INDEX(games!$H:$H,ROW()))</f>
        <v/>
      </c>
      <c r="Q1312" t="str">
        <f t="shared" si="572"/>
        <v/>
      </c>
      <c r="T1312">
        <f t="shared" si="573"/>
        <v>2008</v>
      </c>
      <c r="U1312">
        <f t="shared" si="574"/>
        <v>2016</v>
      </c>
      <c r="V1312">
        <f t="shared" si="575"/>
        <v>8</v>
      </c>
      <c r="W1312" t="str">
        <f>IF(TRIM(INDEX(connections!$A:$A,ROW()))="","",TRIM(INDEX(connections!$A:$A,ROW())))</f>
        <v>Spelunky Classic</v>
      </c>
      <c r="X1312" t="str">
        <f>IF($W1312="","",TRIM(INDEX(connections!$B:$B,ROW())))</f>
        <v>Switchcars</v>
      </c>
      <c r="Y1312">
        <f t="shared" si="576"/>
        <v>763</v>
      </c>
      <c r="Z1312">
        <f t="shared" si="577"/>
        <v>797</v>
      </c>
      <c r="AA1312" t="str">
        <f t="shared" si="578"/>
        <v>Yes</v>
      </c>
      <c r="AB1312" t="str">
        <f t="shared" si="579"/>
        <v>Yes</v>
      </c>
      <c r="AC1312">
        <f t="shared" si="580"/>
        <v>1</v>
      </c>
      <c r="AD1312">
        <f t="shared" si="581"/>
        <v>0</v>
      </c>
      <c r="AE1312" t="str">
        <f t="shared" si="582"/>
        <v/>
      </c>
      <c r="AG1312" t="str">
        <f t="shared" si="583"/>
        <v/>
      </c>
      <c r="AH1312" t="str">
        <f t="shared" si="584"/>
        <v/>
      </c>
      <c r="AI1312" t="str">
        <f t="shared" si="585"/>
        <v/>
      </c>
      <c r="AJ1312" t="str">
        <f t="shared" si="586"/>
        <v/>
      </c>
      <c r="AK1312" t="str">
        <f t="shared" si="587"/>
        <v/>
      </c>
      <c r="AL1312" t="str">
        <f>IF($A1312="","",INDEX(games!$J:$J,ROW())&amp;"")</f>
        <v/>
      </c>
    </row>
    <row r="1313" spans="1:38" x14ac:dyDescent="0.25">
      <c r="A1313" t="str">
        <f>IF(TRIM(INDEX(games!$A:$A,ROW()))="","",TRIM(INDEX(games!$A:$A,ROW())))</f>
        <v/>
      </c>
      <c r="B1313" t="str">
        <f>IF(OR($A1313="",INDEX(games!$B:$B,ROW())=""),"",INDEX(games!$B:$B,ROW()))</f>
        <v/>
      </c>
      <c r="C1313" t="str">
        <f>IF(OR($A1313="",INDEX(games!$C:$C,ROW())=""),"",INDEX(games!$C:$C,ROW()))</f>
        <v/>
      </c>
      <c r="D1313" t="str">
        <f t="shared" si="560"/>
        <v/>
      </c>
      <c r="E1313" t="str">
        <f t="shared" si="561"/>
        <v/>
      </c>
      <c r="F1313" t="str">
        <f t="shared" si="562"/>
        <v/>
      </c>
      <c r="G1313" t="e">
        <f t="shared" si="563"/>
        <v>#N/A</v>
      </c>
      <c r="H1313" t="e">
        <f t="shared" si="564"/>
        <v>#N/A</v>
      </c>
      <c r="I1313" t="e">
        <f t="shared" si="565"/>
        <v>#N/A</v>
      </c>
      <c r="J1313" t="e">
        <f t="shared" si="566"/>
        <v>#N/A</v>
      </c>
      <c r="K1313" t="e">
        <f t="shared" si="567"/>
        <v>#N/A</v>
      </c>
      <c r="L1313" t="e">
        <f t="shared" si="568"/>
        <v>#N/A</v>
      </c>
      <c r="M1313" t="e">
        <f t="shared" si="569"/>
        <v>#N/A</v>
      </c>
      <c r="N1313" t="e">
        <f t="shared" si="570"/>
        <v>#N/A</v>
      </c>
      <c r="O1313" t="str">
        <f t="shared" si="571"/>
        <v/>
      </c>
      <c r="P1313" t="str">
        <f>IF(OR($A1313="",INDEX(games!$H:$H,ROW())=""),"",INDEX(games!$H:$H,ROW()))</f>
        <v/>
      </c>
      <c r="Q1313" t="str">
        <f t="shared" si="572"/>
        <v/>
      </c>
      <c r="T1313">
        <f t="shared" si="573"/>
        <v>2011</v>
      </c>
      <c r="U1313">
        <f t="shared" si="574"/>
        <v>2016</v>
      </c>
      <c r="V1313">
        <f t="shared" si="575"/>
        <v>5</v>
      </c>
      <c r="W1313" t="str">
        <f>IF(TRIM(INDEX(connections!$A:$A,ROW()))="","",TRIM(INDEX(connections!$A:$A,ROW())))</f>
        <v>The Binding of Isaac</v>
      </c>
      <c r="X1313" t="str">
        <f>IF($W1313="","",TRIM(INDEX(connections!$B:$B,ROW())))</f>
        <v>Switchcars</v>
      </c>
      <c r="Y1313">
        <f t="shared" si="576"/>
        <v>824</v>
      </c>
      <c r="Z1313">
        <f t="shared" si="577"/>
        <v>797</v>
      </c>
      <c r="AA1313" t="str">
        <f t="shared" si="578"/>
        <v>Yes</v>
      </c>
      <c r="AB1313" t="str">
        <f t="shared" si="579"/>
        <v>Yes</v>
      </c>
      <c r="AC1313">
        <f t="shared" si="580"/>
        <v>1</v>
      </c>
      <c r="AD1313">
        <f t="shared" si="581"/>
        <v>0</v>
      </c>
      <c r="AE1313" t="str">
        <f t="shared" si="582"/>
        <v/>
      </c>
      <c r="AG1313" t="str">
        <f t="shared" si="583"/>
        <v/>
      </c>
      <c r="AH1313" t="str">
        <f t="shared" si="584"/>
        <v/>
      </c>
      <c r="AI1313" t="str">
        <f t="shared" si="585"/>
        <v/>
      </c>
      <c r="AJ1313" t="str">
        <f t="shared" si="586"/>
        <v/>
      </c>
      <c r="AK1313" t="str">
        <f t="shared" si="587"/>
        <v/>
      </c>
      <c r="AL1313" t="str">
        <f>IF($A1313="","",INDEX(games!$J:$J,ROW())&amp;"")</f>
        <v/>
      </c>
    </row>
    <row r="1314" spans="1:38" x14ac:dyDescent="0.25">
      <c r="A1314" t="str">
        <f>IF(TRIM(INDEX(games!$A:$A,ROW()))="","",TRIM(INDEX(games!$A:$A,ROW())))</f>
        <v/>
      </c>
      <c r="B1314" t="str">
        <f>IF(OR($A1314="",INDEX(games!$B:$B,ROW())=""),"",INDEX(games!$B:$B,ROW()))</f>
        <v/>
      </c>
      <c r="C1314" t="str">
        <f>IF(OR($A1314="",INDEX(games!$C:$C,ROW())=""),"",INDEX(games!$C:$C,ROW()))</f>
        <v/>
      </c>
      <c r="D1314" t="str">
        <f t="shared" si="560"/>
        <v/>
      </c>
      <c r="E1314" t="str">
        <f t="shared" si="561"/>
        <v/>
      </c>
      <c r="F1314" t="str">
        <f t="shared" si="562"/>
        <v/>
      </c>
      <c r="G1314" t="e">
        <f t="shared" si="563"/>
        <v>#N/A</v>
      </c>
      <c r="H1314" t="e">
        <f t="shared" si="564"/>
        <v>#N/A</v>
      </c>
      <c r="I1314" t="e">
        <f t="shared" si="565"/>
        <v>#N/A</v>
      </c>
      <c r="J1314" t="e">
        <f t="shared" si="566"/>
        <v>#N/A</v>
      </c>
      <c r="K1314" t="e">
        <f t="shared" si="567"/>
        <v>#N/A</v>
      </c>
      <c r="L1314" t="e">
        <f t="shared" si="568"/>
        <v>#N/A</v>
      </c>
      <c r="M1314" t="e">
        <f t="shared" si="569"/>
        <v>#N/A</v>
      </c>
      <c r="N1314" t="e">
        <f t="shared" si="570"/>
        <v>#N/A</v>
      </c>
      <c r="O1314" t="str">
        <f t="shared" si="571"/>
        <v/>
      </c>
      <c r="P1314" t="str">
        <f>IF(OR($A1314="",INDEX(games!$H:$H,ROW())=""),"",INDEX(games!$H:$H,ROW()))</f>
        <v/>
      </c>
      <c r="Q1314" t="str">
        <f t="shared" si="572"/>
        <v/>
      </c>
      <c r="T1314">
        <f t="shared" si="573"/>
        <v>1997</v>
      </c>
      <c r="U1314">
        <f t="shared" si="574"/>
        <v>2021</v>
      </c>
      <c r="V1314">
        <f t="shared" si="575"/>
        <v>24</v>
      </c>
      <c r="W1314" t="str">
        <f>IF(TRIM(INDEX(connections!$A:$A,ROW()))="","",TRIM(INDEX(connections!$A:$A,ROW())))</f>
        <v>Azure Dreams</v>
      </c>
      <c r="X1314" t="str">
        <f>IF($W1314="","",TRIM(INDEX(connections!$B:$B,ROW())))</f>
        <v>Sword of the Necromancer</v>
      </c>
      <c r="Y1314">
        <f t="shared" si="576"/>
        <v>51</v>
      </c>
      <c r="Z1314">
        <f t="shared" si="577"/>
        <v>799</v>
      </c>
      <c r="AA1314" t="str">
        <f t="shared" si="578"/>
        <v>Yes</v>
      </c>
      <c r="AB1314" t="str">
        <f t="shared" si="579"/>
        <v>Yes</v>
      </c>
      <c r="AC1314">
        <f t="shared" si="580"/>
        <v>1</v>
      </c>
      <c r="AD1314">
        <f t="shared" si="581"/>
        <v>1</v>
      </c>
      <c r="AE1314" t="str">
        <f t="shared" si="582"/>
        <v/>
      </c>
      <c r="AG1314" t="str">
        <f t="shared" si="583"/>
        <v/>
      </c>
      <c r="AH1314" t="str">
        <f t="shared" si="584"/>
        <v/>
      </c>
      <c r="AI1314" t="str">
        <f t="shared" si="585"/>
        <v/>
      </c>
      <c r="AJ1314" t="str">
        <f t="shared" si="586"/>
        <v/>
      </c>
      <c r="AK1314" t="str">
        <f t="shared" si="587"/>
        <v/>
      </c>
      <c r="AL1314" t="str">
        <f>IF($A1314="","",INDEX(games!$J:$J,ROW())&amp;"")</f>
        <v/>
      </c>
    </row>
    <row r="1315" spans="1:38" x14ac:dyDescent="0.25">
      <c r="A1315" t="str">
        <f>IF(TRIM(INDEX(games!$A:$A,ROW()))="","",TRIM(INDEX(games!$A:$A,ROW())))</f>
        <v/>
      </c>
      <c r="B1315" t="str">
        <f>IF(OR($A1315="",INDEX(games!$B:$B,ROW())=""),"",INDEX(games!$B:$B,ROW()))</f>
        <v/>
      </c>
      <c r="C1315" t="str">
        <f>IF(OR($A1315="",INDEX(games!$C:$C,ROW())=""),"",INDEX(games!$C:$C,ROW()))</f>
        <v/>
      </c>
      <c r="D1315" t="str">
        <f t="shared" si="560"/>
        <v/>
      </c>
      <c r="E1315" t="str">
        <f t="shared" si="561"/>
        <v/>
      </c>
      <c r="F1315" t="str">
        <f t="shared" si="562"/>
        <v/>
      </c>
      <c r="G1315" t="e">
        <f t="shared" si="563"/>
        <v>#N/A</v>
      </c>
      <c r="H1315" t="e">
        <f t="shared" si="564"/>
        <v>#N/A</v>
      </c>
      <c r="I1315" t="e">
        <f t="shared" si="565"/>
        <v>#N/A</v>
      </c>
      <c r="J1315" t="e">
        <f t="shared" si="566"/>
        <v>#N/A</v>
      </c>
      <c r="K1315" t="e">
        <f t="shared" si="567"/>
        <v>#N/A</v>
      </c>
      <c r="L1315" t="e">
        <f t="shared" si="568"/>
        <v>#N/A</v>
      </c>
      <c r="M1315" t="e">
        <f t="shared" si="569"/>
        <v>#N/A</v>
      </c>
      <c r="N1315" t="e">
        <f t="shared" si="570"/>
        <v>#N/A</v>
      </c>
      <c r="O1315" t="str">
        <f t="shared" si="571"/>
        <v/>
      </c>
      <c r="P1315" t="str">
        <f>IF(OR($A1315="",INDEX(games!$H:$H,ROW())=""),"",INDEX(games!$H:$H,ROW()))</f>
        <v/>
      </c>
      <c r="Q1315" t="str">
        <f t="shared" si="572"/>
        <v/>
      </c>
      <c r="T1315">
        <f t="shared" si="573"/>
        <v>2016</v>
      </c>
      <c r="U1315">
        <f t="shared" si="574"/>
        <v>2021</v>
      </c>
      <c r="V1315">
        <f t="shared" si="575"/>
        <v>5</v>
      </c>
      <c r="W1315" t="str">
        <f>IF(TRIM(INDEX(connections!$A:$A,ROW()))="","",TRIM(INDEX(connections!$A:$A,ROW())))</f>
        <v>Enter the Gungeon</v>
      </c>
      <c r="X1315" t="str">
        <f>IF($W1315="","",TRIM(INDEX(connections!$B:$B,ROW())))</f>
        <v>Sword of the Necromancer</v>
      </c>
      <c r="Y1315">
        <f t="shared" si="576"/>
        <v>282</v>
      </c>
      <c r="Z1315">
        <f t="shared" si="577"/>
        <v>799</v>
      </c>
      <c r="AA1315" t="str">
        <f t="shared" si="578"/>
        <v>Yes</v>
      </c>
      <c r="AB1315" t="str">
        <f t="shared" si="579"/>
        <v>Yes</v>
      </c>
      <c r="AC1315">
        <f t="shared" si="580"/>
        <v>1</v>
      </c>
      <c r="AD1315">
        <f t="shared" si="581"/>
        <v>0</v>
      </c>
      <c r="AE1315" t="str">
        <f t="shared" si="582"/>
        <v/>
      </c>
      <c r="AG1315" t="str">
        <f t="shared" si="583"/>
        <v/>
      </c>
      <c r="AH1315" t="str">
        <f t="shared" si="584"/>
        <v/>
      </c>
      <c r="AI1315" t="str">
        <f t="shared" si="585"/>
        <v/>
      </c>
      <c r="AJ1315" t="str">
        <f t="shared" si="586"/>
        <v/>
      </c>
      <c r="AK1315" t="str">
        <f t="shared" si="587"/>
        <v/>
      </c>
      <c r="AL1315" t="str">
        <f>IF($A1315="","",INDEX(games!$J:$J,ROW())&amp;"")</f>
        <v/>
      </c>
    </row>
    <row r="1316" spans="1:38" x14ac:dyDescent="0.25">
      <c r="A1316" t="str">
        <f>IF(TRIM(INDEX(games!$A:$A,ROW()))="","",TRIM(INDEX(games!$A:$A,ROW())))</f>
        <v/>
      </c>
      <c r="B1316" t="str">
        <f>IF(OR($A1316="",INDEX(games!$B:$B,ROW())=""),"",INDEX(games!$B:$B,ROW()))</f>
        <v/>
      </c>
      <c r="C1316" t="str">
        <f>IF(OR($A1316="",INDEX(games!$C:$C,ROW())=""),"",INDEX(games!$C:$C,ROW()))</f>
        <v/>
      </c>
      <c r="D1316" t="str">
        <f t="shared" si="560"/>
        <v/>
      </c>
      <c r="E1316" t="str">
        <f t="shared" si="561"/>
        <v/>
      </c>
      <c r="F1316" t="str">
        <f t="shared" si="562"/>
        <v/>
      </c>
      <c r="G1316" t="e">
        <f t="shared" si="563"/>
        <v>#N/A</v>
      </c>
      <c r="H1316" t="e">
        <f t="shared" si="564"/>
        <v>#N/A</v>
      </c>
      <c r="I1316" t="e">
        <f t="shared" si="565"/>
        <v>#N/A</v>
      </c>
      <c r="J1316" t="e">
        <f t="shared" si="566"/>
        <v>#N/A</v>
      </c>
      <c r="K1316" t="e">
        <f t="shared" si="567"/>
        <v>#N/A</v>
      </c>
      <c r="L1316" t="e">
        <f t="shared" si="568"/>
        <v>#N/A</v>
      </c>
      <c r="M1316" t="e">
        <f t="shared" si="569"/>
        <v>#N/A</v>
      </c>
      <c r="N1316" t="e">
        <f t="shared" si="570"/>
        <v>#N/A</v>
      </c>
      <c r="O1316" t="str">
        <f t="shared" si="571"/>
        <v/>
      </c>
      <c r="P1316" t="str">
        <f>IF(OR($A1316="",INDEX(games!$H:$H,ROW())=""),"",INDEX(games!$H:$H,ROW()))</f>
        <v/>
      </c>
      <c r="Q1316" t="str">
        <f t="shared" si="572"/>
        <v/>
      </c>
      <c r="T1316">
        <f t="shared" si="573"/>
        <v>2021</v>
      </c>
      <c r="U1316">
        <f t="shared" si="574"/>
        <v>2025</v>
      </c>
      <c r="V1316">
        <f t="shared" si="575"/>
        <v>4</v>
      </c>
      <c r="W1316" t="str">
        <f>IF(TRIM(INDEX(connections!$A:$A,ROW()))="","",TRIM(INDEX(connections!$A:$A,ROW())))</f>
        <v>Sword of the Necromancer</v>
      </c>
      <c r="X1316" t="str">
        <f>IF($W1316="","",TRIM(INDEX(connections!$B:$B,ROW())))</f>
        <v>Sword of the Necromancer: Resurrection</v>
      </c>
      <c r="Y1316">
        <f t="shared" si="576"/>
        <v>799</v>
      </c>
      <c r="Z1316">
        <f t="shared" si="577"/>
        <v>800</v>
      </c>
      <c r="AA1316" t="str">
        <f t="shared" si="578"/>
        <v>Yes</v>
      </c>
      <c r="AB1316" t="str">
        <f t="shared" si="579"/>
        <v/>
      </c>
      <c r="AC1316" t="str">
        <f t="shared" si="580"/>
        <v/>
      </c>
      <c r="AD1316">
        <f t="shared" si="581"/>
        <v>0</v>
      </c>
      <c r="AE1316" t="str">
        <f t="shared" si="582"/>
        <v/>
      </c>
      <c r="AG1316" t="str">
        <f t="shared" si="583"/>
        <v/>
      </c>
      <c r="AH1316" t="str">
        <f t="shared" si="584"/>
        <v/>
      </c>
      <c r="AI1316" t="str">
        <f t="shared" si="585"/>
        <v/>
      </c>
      <c r="AJ1316" t="str">
        <f t="shared" si="586"/>
        <v/>
      </c>
      <c r="AK1316" t="str">
        <f t="shared" si="587"/>
        <v/>
      </c>
      <c r="AL1316" t="str">
        <f>IF($A1316="","",INDEX(games!$J:$J,ROW())&amp;"")</f>
        <v/>
      </c>
    </row>
    <row r="1317" spans="1:38" x14ac:dyDescent="0.25">
      <c r="A1317" t="str">
        <f>IF(TRIM(INDEX(games!$A:$A,ROW()))="","",TRIM(INDEX(games!$A:$A,ROW())))</f>
        <v/>
      </c>
      <c r="B1317" t="str">
        <f>IF(OR($A1317="",INDEX(games!$B:$B,ROW())=""),"",INDEX(games!$B:$B,ROW()))</f>
        <v/>
      </c>
      <c r="C1317" t="str">
        <f>IF(OR($A1317="",INDEX(games!$C:$C,ROW())=""),"",INDEX(games!$C:$C,ROW()))</f>
        <v/>
      </c>
      <c r="D1317" t="str">
        <f t="shared" si="560"/>
        <v/>
      </c>
      <c r="E1317" t="str">
        <f t="shared" si="561"/>
        <v/>
      </c>
      <c r="F1317" t="str">
        <f t="shared" si="562"/>
        <v/>
      </c>
      <c r="G1317" t="e">
        <f t="shared" si="563"/>
        <v>#N/A</v>
      </c>
      <c r="H1317" t="e">
        <f t="shared" si="564"/>
        <v>#N/A</v>
      </c>
      <c r="I1317" t="e">
        <f t="shared" si="565"/>
        <v>#N/A</v>
      </c>
      <c r="J1317" t="e">
        <f t="shared" si="566"/>
        <v>#N/A</v>
      </c>
      <c r="K1317" t="e">
        <f t="shared" si="567"/>
        <v>#N/A</v>
      </c>
      <c r="L1317" t="e">
        <f t="shared" si="568"/>
        <v>#N/A</v>
      </c>
      <c r="M1317" t="e">
        <f t="shared" si="569"/>
        <v>#N/A</v>
      </c>
      <c r="N1317" t="e">
        <f t="shared" si="570"/>
        <v>#N/A</v>
      </c>
      <c r="O1317" t="str">
        <f t="shared" si="571"/>
        <v/>
      </c>
      <c r="P1317" t="str">
        <f>IF(OR($A1317="",INDEX(games!$H:$H,ROW())=""),"",INDEX(games!$H:$H,ROW()))</f>
        <v/>
      </c>
      <c r="Q1317" t="str">
        <f t="shared" si="572"/>
        <v/>
      </c>
      <c r="T1317">
        <f t="shared" si="573"/>
        <v>1996</v>
      </c>
      <c r="U1317">
        <f t="shared" si="574"/>
        <v>2013</v>
      </c>
      <c r="V1317">
        <f t="shared" si="575"/>
        <v>17</v>
      </c>
      <c r="W1317" t="str">
        <f>IF(TRIM(INDEX(connections!$A:$A,ROW()))="","",TRIM(INDEX(connections!$A:$A,ROW())))</f>
        <v>Diablo</v>
      </c>
      <c r="X1317" t="str">
        <f>IF($W1317="","",TRIM(INDEX(connections!$B:$B,ROW())))</f>
        <v>Sword of the Stars: The Pit</v>
      </c>
      <c r="Y1317">
        <f t="shared" si="576"/>
        <v>217</v>
      </c>
      <c r="Z1317">
        <f t="shared" si="577"/>
        <v>801</v>
      </c>
      <c r="AA1317" t="str">
        <f t="shared" si="578"/>
        <v>Yes</v>
      </c>
      <c r="AB1317" t="str">
        <f t="shared" si="579"/>
        <v/>
      </c>
      <c r="AC1317" t="str">
        <f t="shared" si="580"/>
        <v/>
      </c>
      <c r="AD1317">
        <f t="shared" si="581"/>
        <v>1</v>
      </c>
      <c r="AE1317" t="str">
        <f t="shared" si="582"/>
        <v/>
      </c>
      <c r="AG1317" t="str">
        <f t="shared" si="583"/>
        <v/>
      </c>
      <c r="AH1317" t="str">
        <f t="shared" si="584"/>
        <v/>
      </c>
      <c r="AI1317" t="str">
        <f t="shared" si="585"/>
        <v/>
      </c>
      <c r="AJ1317" t="str">
        <f t="shared" si="586"/>
        <v/>
      </c>
      <c r="AK1317" t="str">
        <f t="shared" si="587"/>
        <v/>
      </c>
      <c r="AL1317" t="str">
        <f>IF($A1317="","",INDEX(games!$J:$J,ROW())&amp;"")</f>
        <v/>
      </c>
    </row>
    <row r="1318" spans="1:38" x14ac:dyDescent="0.25">
      <c r="A1318" t="str">
        <f>IF(TRIM(INDEX(games!$A:$A,ROW()))="","",TRIM(INDEX(games!$A:$A,ROW())))</f>
        <v/>
      </c>
      <c r="B1318" t="str">
        <f>IF(OR($A1318="",INDEX(games!$B:$B,ROW())=""),"",INDEX(games!$B:$B,ROW()))</f>
        <v/>
      </c>
      <c r="C1318" t="str">
        <f>IF(OR($A1318="",INDEX(games!$C:$C,ROW())=""),"",INDEX(games!$C:$C,ROW()))</f>
        <v/>
      </c>
      <c r="D1318" t="str">
        <f t="shared" si="560"/>
        <v/>
      </c>
      <c r="E1318" t="str">
        <f t="shared" si="561"/>
        <v/>
      </c>
      <c r="F1318" t="str">
        <f t="shared" si="562"/>
        <v/>
      </c>
      <c r="G1318" t="e">
        <f t="shared" si="563"/>
        <v>#N/A</v>
      </c>
      <c r="H1318" t="e">
        <f t="shared" si="564"/>
        <v>#N/A</v>
      </c>
      <c r="I1318" t="e">
        <f t="shared" si="565"/>
        <v>#N/A</v>
      </c>
      <c r="J1318" t="e">
        <f t="shared" si="566"/>
        <v>#N/A</v>
      </c>
      <c r="K1318" t="e">
        <f t="shared" si="567"/>
        <v>#N/A</v>
      </c>
      <c r="L1318" t="e">
        <f t="shared" si="568"/>
        <v>#N/A</v>
      </c>
      <c r="M1318" t="e">
        <f t="shared" si="569"/>
        <v>#N/A</v>
      </c>
      <c r="N1318" t="e">
        <f t="shared" si="570"/>
        <v>#N/A</v>
      </c>
      <c r="O1318" t="str">
        <f t="shared" si="571"/>
        <v/>
      </c>
      <c r="P1318" t="str">
        <f>IF(OR($A1318="",INDEX(games!$H:$H,ROW())=""),"",INDEX(games!$H:$H,ROW()))</f>
        <v/>
      </c>
      <c r="Q1318" t="str">
        <f t="shared" si="572"/>
        <v/>
      </c>
      <c r="T1318">
        <f t="shared" si="573"/>
        <v>1987</v>
      </c>
      <c r="U1318">
        <f t="shared" si="574"/>
        <v>2013</v>
      </c>
      <c r="V1318">
        <f t="shared" si="575"/>
        <v>26</v>
      </c>
      <c r="W1318" t="str">
        <f>IF(TRIM(INDEX(connections!$A:$A,ROW()))="","",TRIM(INDEX(connections!$A:$A,ROW())))</f>
        <v>NetHack</v>
      </c>
      <c r="X1318" t="str">
        <f>IF($W1318="","",TRIM(INDEX(connections!$B:$B,ROW())))</f>
        <v>Sword of the Stars: The Pit</v>
      </c>
      <c r="Y1318">
        <f t="shared" si="576"/>
        <v>532</v>
      </c>
      <c r="Z1318">
        <f t="shared" si="577"/>
        <v>801</v>
      </c>
      <c r="AA1318" t="str">
        <f t="shared" si="578"/>
        <v>Yes</v>
      </c>
      <c r="AB1318" t="str">
        <f t="shared" si="579"/>
        <v/>
      </c>
      <c r="AC1318" t="str">
        <f t="shared" si="580"/>
        <v/>
      </c>
      <c r="AD1318">
        <f t="shared" si="581"/>
        <v>0</v>
      </c>
      <c r="AE1318" t="str">
        <f t="shared" si="582"/>
        <v/>
      </c>
      <c r="AG1318" t="str">
        <f t="shared" si="583"/>
        <v/>
      </c>
      <c r="AH1318" t="str">
        <f t="shared" si="584"/>
        <v/>
      </c>
      <c r="AI1318" t="str">
        <f t="shared" si="585"/>
        <v/>
      </c>
      <c r="AJ1318" t="str">
        <f t="shared" si="586"/>
        <v/>
      </c>
      <c r="AK1318" t="str">
        <f t="shared" si="587"/>
        <v/>
      </c>
      <c r="AL1318" t="str">
        <f>IF($A1318="","",INDEX(games!$J:$J,ROW())&amp;"")</f>
        <v/>
      </c>
    </row>
    <row r="1319" spans="1:38" x14ac:dyDescent="0.25">
      <c r="A1319" t="str">
        <f>IF(TRIM(INDEX(games!$A:$A,ROW()))="","",TRIM(INDEX(games!$A:$A,ROW())))</f>
        <v/>
      </c>
      <c r="B1319" t="str">
        <f>IF(OR($A1319="",INDEX(games!$B:$B,ROW())=""),"",INDEX(games!$B:$B,ROW()))</f>
        <v/>
      </c>
      <c r="C1319" t="str">
        <f>IF(OR($A1319="",INDEX(games!$C:$C,ROW())=""),"",INDEX(games!$C:$C,ROW()))</f>
        <v/>
      </c>
      <c r="D1319" t="str">
        <f t="shared" si="560"/>
        <v/>
      </c>
      <c r="E1319" t="str">
        <f t="shared" si="561"/>
        <v/>
      </c>
      <c r="F1319" t="str">
        <f t="shared" si="562"/>
        <v/>
      </c>
      <c r="G1319" t="e">
        <f t="shared" si="563"/>
        <v>#N/A</v>
      </c>
      <c r="H1319" t="e">
        <f t="shared" si="564"/>
        <v>#N/A</v>
      </c>
      <c r="I1319" t="e">
        <f t="shared" si="565"/>
        <v>#N/A</v>
      </c>
      <c r="J1319" t="e">
        <f t="shared" si="566"/>
        <v>#N/A</v>
      </c>
      <c r="K1319" t="e">
        <f t="shared" si="567"/>
        <v>#N/A</v>
      </c>
      <c r="L1319" t="e">
        <f t="shared" si="568"/>
        <v>#N/A</v>
      </c>
      <c r="M1319" t="e">
        <f t="shared" si="569"/>
        <v>#N/A</v>
      </c>
      <c r="N1319" t="e">
        <f t="shared" si="570"/>
        <v>#N/A</v>
      </c>
      <c r="O1319" t="str">
        <f t="shared" si="571"/>
        <v/>
      </c>
      <c r="P1319" t="str">
        <f>IF(OR($A1319="",INDEX(games!$H:$H,ROW())=""),"",INDEX(games!$H:$H,ROW()))</f>
        <v/>
      </c>
      <c r="Q1319" t="str">
        <f t="shared" si="572"/>
        <v/>
      </c>
      <c r="T1319">
        <f t="shared" si="573"/>
        <v>1980</v>
      </c>
      <c r="U1319">
        <f t="shared" si="574"/>
        <v>2013</v>
      </c>
      <c r="V1319">
        <f t="shared" si="575"/>
        <v>33</v>
      </c>
      <c r="W1319" t="str">
        <f>IF(TRIM(INDEX(connections!$A:$A,ROW()))="","",TRIM(INDEX(connections!$A:$A,ROW())))</f>
        <v>Rogue</v>
      </c>
      <c r="X1319" t="str">
        <f>IF($W1319="","",TRIM(INDEX(connections!$B:$B,ROW())))</f>
        <v>Sword of the Stars: The Pit</v>
      </c>
      <c r="Y1319">
        <f t="shared" si="576"/>
        <v>659</v>
      </c>
      <c r="Z1319">
        <f t="shared" si="577"/>
        <v>801</v>
      </c>
      <c r="AA1319" t="str">
        <f t="shared" si="578"/>
        <v>Yes</v>
      </c>
      <c r="AB1319" t="str">
        <f t="shared" si="579"/>
        <v/>
      </c>
      <c r="AC1319" t="str">
        <f t="shared" si="580"/>
        <v/>
      </c>
      <c r="AD1319">
        <f t="shared" si="581"/>
        <v>0</v>
      </c>
      <c r="AE1319" t="str">
        <f t="shared" si="582"/>
        <v/>
      </c>
      <c r="AG1319" t="str">
        <f t="shared" si="583"/>
        <v/>
      </c>
      <c r="AH1319" t="str">
        <f t="shared" si="584"/>
        <v/>
      </c>
      <c r="AI1319" t="str">
        <f t="shared" si="585"/>
        <v/>
      </c>
      <c r="AJ1319" t="str">
        <f t="shared" si="586"/>
        <v/>
      </c>
      <c r="AK1319" t="str">
        <f t="shared" si="587"/>
        <v/>
      </c>
      <c r="AL1319" t="str">
        <f>IF($A1319="","",INDEX(games!$J:$J,ROW())&amp;"")</f>
        <v/>
      </c>
    </row>
    <row r="1320" spans="1:38" x14ac:dyDescent="0.25">
      <c r="A1320" t="str">
        <f>IF(TRIM(INDEX(games!$A:$A,ROW()))="","",TRIM(INDEX(games!$A:$A,ROW())))</f>
        <v/>
      </c>
      <c r="B1320" t="str">
        <f>IF(OR($A1320="",INDEX(games!$B:$B,ROW())=""),"",INDEX(games!$B:$B,ROW()))</f>
        <v/>
      </c>
      <c r="C1320" t="str">
        <f>IF(OR($A1320="",INDEX(games!$C:$C,ROW())=""),"",INDEX(games!$C:$C,ROW()))</f>
        <v/>
      </c>
      <c r="D1320" t="str">
        <f t="shared" si="560"/>
        <v/>
      </c>
      <c r="E1320" t="str">
        <f t="shared" si="561"/>
        <v/>
      </c>
      <c r="F1320" t="str">
        <f t="shared" si="562"/>
        <v/>
      </c>
      <c r="G1320" t="e">
        <f t="shared" si="563"/>
        <v>#N/A</v>
      </c>
      <c r="H1320" t="e">
        <f t="shared" si="564"/>
        <v>#N/A</v>
      </c>
      <c r="I1320" t="e">
        <f t="shared" si="565"/>
        <v>#N/A</v>
      </c>
      <c r="J1320" t="e">
        <f t="shared" si="566"/>
        <v>#N/A</v>
      </c>
      <c r="K1320" t="e">
        <f t="shared" si="567"/>
        <v>#N/A</v>
      </c>
      <c r="L1320" t="e">
        <f t="shared" si="568"/>
        <v>#N/A</v>
      </c>
      <c r="M1320" t="e">
        <f t="shared" si="569"/>
        <v>#N/A</v>
      </c>
      <c r="N1320" t="e">
        <f t="shared" si="570"/>
        <v>#N/A</v>
      </c>
      <c r="O1320" t="str">
        <f t="shared" si="571"/>
        <v/>
      </c>
      <c r="P1320" t="str">
        <f>IF(OR($A1320="",INDEX(games!$H:$H,ROW())=""),"",INDEX(games!$H:$H,ROW()))</f>
        <v/>
      </c>
      <c r="Q1320" t="str">
        <f t="shared" si="572"/>
        <v/>
      </c>
      <c r="T1320">
        <f t="shared" si="573"/>
        <v>2018</v>
      </c>
      <c r="U1320">
        <f t="shared" si="574"/>
        <v>2022</v>
      </c>
      <c r="V1320">
        <f t="shared" si="575"/>
        <v>4</v>
      </c>
      <c r="W1320" t="str">
        <f>IF(TRIM(INDEX(connections!$A:$A,ROW()))="","",TRIM(INDEX(connections!$A:$A,ROW())))</f>
        <v>Into the Breach</v>
      </c>
      <c r="X1320" t="str">
        <f>IF($W1320="","",TRIM(INDEX(connections!$B:$B,ROW())))</f>
        <v>Swordship</v>
      </c>
      <c r="Y1320">
        <f t="shared" si="576"/>
        <v>409</v>
      </c>
      <c r="Z1320">
        <f t="shared" si="577"/>
        <v>802</v>
      </c>
      <c r="AA1320" t="str">
        <f t="shared" si="578"/>
        <v>Yes</v>
      </c>
      <c r="AB1320" t="str">
        <f t="shared" si="579"/>
        <v>Yes</v>
      </c>
      <c r="AC1320">
        <f t="shared" si="580"/>
        <v>1</v>
      </c>
      <c r="AD1320">
        <f t="shared" si="581"/>
        <v>1</v>
      </c>
      <c r="AE1320" t="str">
        <f t="shared" si="582"/>
        <v/>
      </c>
      <c r="AG1320" t="str">
        <f t="shared" si="583"/>
        <v/>
      </c>
      <c r="AH1320" t="str">
        <f t="shared" si="584"/>
        <v/>
      </c>
      <c r="AI1320" t="str">
        <f t="shared" si="585"/>
        <v/>
      </c>
      <c r="AJ1320" t="str">
        <f t="shared" si="586"/>
        <v/>
      </c>
      <c r="AK1320" t="str">
        <f t="shared" si="587"/>
        <v/>
      </c>
      <c r="AL1320" t="str">
        <f>IF($A1320="","",INDEX(games!$J:$J,ROW())&amp;"")</f>
        <v/>
      </c>
    </row>
    <row r="1321" spans="1:38" x14ac:dyDescent="0.25">
      <c r="A1321" t="str">
        <f>IF(TRIM(INDEX(games!$A:$A,ROW()))="","",TRIM(INDEX(games!$A:$A,ROW())))</f>
        <v/>
      </c>
      <c r="B1321" t="str">
        <f>IF(OR($A1321="",INDEX(games!$B:$B,ROW())=""),"",INDEX(games!$B:$B,ROW()))</f>
        <v/>
      </c>
      <c r="C1321" t="str">
        <f>IF(OR($A1321="",INDEX(games!$C:$C,ROW())=""),"",INDEX(games!$C:$C,ROW()))</f>
        <v/>
      </c>
      <c r="D1321" t="str">
        <f t="shared" si="560"/>
        <v/>
      </c>
      <c r="E1321" t="str">
        <f t="shared" si="561"/>
        <v/>
      </c>
      <c r="F1321" t="str">
        <f t="shared" si="562"/>
        <v/>
      </c>
      <c r="G1321" t="e">
        <f t="shared" si="563"/>
        <v>#N/A</v>
      </c>
      <c r="H1321" t="e">
        <f t="shared" si="564"/>
        <v>#N/A</v>
      </c>
      <c r="I1321" t="e">
        <f t="shared" si="565"/>
        <v>#N/A</v>
      </c>
      <c r="J1321" t="e">
        <f t="shared" si="566"/>
        <v>#N/A</v>
      </c>
      <c r="K1321" t="e">
        <f t="shared" si="567"/>
        <v>#N/A</v>
      </c>
      <c r="L1321" t="e">
        <f t="shared" si="568"/>
        <v>#N/A</v>
      </c>
      <c r="M1321" t="e">
        <f t="shared" si="569"/>
        <v>#N/A</v>
      </c>
      <c r="N1321" t="e">
        <f t="shared" si="570"/>
        <v>#N/A</v>
      </c>
      <c r="O1321" t="str">
        <f t="shared" si="571"/>
        <v/>
      </c>
      <c r="P1321" t="str">
        <f>IF(OR($A1321="",INDEX(games!$H:$H,ROW())=""),"",INDEX(games!$H:$H,ROW()))</f>
        <v/>
      </c>
      <c r="Q1321" t="str">
        <f t="shared" si="572"/>
        <v/>
      </c>
      <c r="T1321">
        <f t="shared" si="573"/>
        <v>2019</v>
      </c>
      <c r="U1321">
        <f t="shared" si="574"/>
        <v>2025</v>
      </c>
      <c r="V1321">
        <f t="shared" si="575"/>
        <v>6</v>
      </c>
      <c r="W1321" t="str">
        <f>IF(TRIM(INDEX(connections!$A:$A,ROW()))="","",TRIM(INDEX(connections!$A:$A,ROW())))</f>
        <v>Hades</v>
      </c>
      <c r="X1321" t="str">
        <f>IF($W1321="","",TRIM(INDEX(connections!$B:$B,ROW())))</f>
        <v>Sworn</v>
      </c>
      <c r="Y1321">
        <f t="shared" si="576"/>
        <v>359</v>
      </c>
      <c r="Z1321">
        <f t="shared" si="577"/>
        <v>803</v>
      </c>
      <c r="AA1321" t="str">
        <f t="shared" si="578"/>
        <v>Yes</v>
      </c>
      <c r="AB1321" t="str">
        <f t="shared" si="579"/>
        <v>Yes</v>
      </c>
      <c r="AC1321">
        <f t="shared" si="580"/>
        <v>1</v>
      </c>
      <c r="AD1321">
        <f t="shared" si="581"/>
        <v>0</v>
      </c>
      <c r="AE1321" t="str">
        <f t="shared" si="582"/>
        <v/>
      </c>
      <c r="AG1321" t="str">
        <f t="shared" si="583"/>
        <v/>
      </c>
      <c r="AH1321" t="str">
        <f t="shared" si="584"/>
        <v/>
      </c>
      <c r="AI1321" t="str">
        <f t="shared" si="585"/>
        <v/>
      </c>
      <c r="AJ1321" t="str">
        <f t="shared" si="586"/>
        <v/>
      </c>
      <c r="AK1321" t="str">
        <f t="shared" si="587"/>
        <v/>
      </c>
      <c r="AL1321" t="str">
        <f>IF($A1321="","",INDEX(games!$J:$J,ROW())&amp;"")</f>
        <v/>
      </c>
    </row>
    <row r="1322" spans="1:38" x14ac:dyDescent="0.25">
      <c r="A1322" t="str">
        <f>IF(TRIM(INDEX(games!$A:$A,ROW()))="","",TRIM(INDEX(games!$A:$A,ROW())))</f>
        <v/>
      </c>
      <c r="B1322" t="str">
        <f>IF(OR($A1322="",INDEX(games!$B:$B,ROW())=""),"",INDEX(games!$B:$B,ROW()))</f>
        <v/>
      </c>
      <c r="C1322" t="str">
        <f>IF(OR($A1322="",INDEX(games!$C:$C,ROW())=""),"",INDEX(games!$C:$C,ROW()))</f>
        <v/>
      </c>
      <c r="D1322" t="str">
        <f t="shared" si="560"/>
        <v/>
      </c>
      <c r="E1322" t="str">
        <f t="shared" si="561"/>
        <v/>
      </c>
      <c r="F1322" t="str">
        <f t="shared" si="562"/>
        <v/>
      </c>
      <c r="G1322" t="e">
        <f t="shared" si="563"/>
        <v>#N/A</v>
      </c>
      <c r="H1322" t="e">
        <f t="shared" si="564"/>
        <v>#N/A</v>
      </c>
      <c r="I1322" t="e">
        <f t="shared" si="565"/>
        <v>#N/A</v>
      </c>
      <c r="J1322" t="e">
        <f t="shared" si="566"/>
        <v>#N/A</v>
      </c>
      <c r="K1322" t="e">
        <f t="shared" si="567"/>
        <v>#N/A</v>
      </c>
      <c r="L1322" t="e">
        <f t="shared" si="568"/>
        <v>#N/A</v>
      </c>
      <c r="M1322" t="e">
        <f t="shared" si="569"/>
        <v>#N/A</v>
      </c>
      <c r="N1322" t="e">
        <f t="shared" si="570"/>
        <v>#N/A</v>
      </c>
      <c r="O1322" t="str">
        <f t="shared" si="571"/>
        <v/>
      </c>
      <c r="P1322" t="str">
        <f>IF(OR($A1322="",INDEX(games!$H:$H,ROW())=""),"",INDEX(games!$H:$H,ROW()))</f>
        <v/>
      </c>
      <c r="Q1322" t="str">
        <f t="shared" si="572"/>
        <v/>
      </c>
      <c r="T1322">
        <f t="shared" si="573"/>
        <v>2018</v>
      </c>
      <c r="U1322">
        <f t="shared" si="574"/>
        <v>2021</v>
      </c>
      <c r="V1322">
        <f t="shared" si="575"/>
        <v>3</v>
      </c>
      <c r="W1322" t="str">
        <f>IF(TRIM(INDEX(connections!$A:$A,ROW()))="","",TRIM(INDEX(connections!$A:$A,ROW())))</f>
        <v>Synthetik: Legion Rising</v>
      </c>
      <c r="X1322" t="str">
        <f>IF($W1322="","",TRIM(INDEX(connections!$B:$B,ROW())))</f>
        <v>Synthetik 2</v>
      </c>
      <c r="Y1322">
        <f t="shared" si="576"/>
        <v>805</v>
      </c>
      <c r="Z1322">
        <f t="shared" si="577"/>
        <v>804</v>
      </c>
      <c r="AA1322" t="str">
        <f t="shared" si="578"/>
        <v>Yes</v>
      </c>
      <c r="AB1322" t="str">
        <f t="shared" si="579"/>
        <v/>
      </c>
      <c r="AC1322" t="str">
        <f t="shared" si="580"/>
        <v/>
      </c>
      <c r="AD1322">
        <f t="shared" si="581"/>
        <v>0</v>
      </c>
      <c r="AE1322" t="str">
        <f t="shared" si="582"/>
        <v/>
      </c>
      <c r="AG1322" t="str">
        <f t="shared" si="583"/>
        <v/>
      </c>
      <c r="AH1322" t="str">
        <f t="shared" si="584"/>
        <v/>
      </c>
      <c r="AI1322" t="str">
        <f t="shared" si="585"/>
        <v/>
      </c>
      <c r="AJ1322" t="str">
        <f t="shared" si="586"/>
        <v/>
      </c>
      <c r="AK1322" t="str">
        <f t="shared" si="587"/>
        <v/>
      </c>
      <c r="AL1322" t="str">
        <f>IF($A1322="","",INDEX(games!$J:$J,ROW())&amp;"")</f>
        <v/>
      </c>
    </row>
    <row r="1323" spans="1:38" x14ac:dyDescent="0.25">
      <c r="A1323" t="str">
        <f>IF(TRIM(INDEX(games!$A:$A,ROW()))="","",TRIM(INDEX(games!$A:$A,ROW())))</f>
        <v/>
      </c>
      <c r="B1323" t="str">
        <f>IF(OR($A1323="",INDEX(games!$B:$B,ROW())=""),"",INDEX(games!$B:$B,ROW()))</f>
        <v/>
      </c>
      <c r="C1323" t="str">
        <f>IF(OR($A1323="",INDEX(games!$C:$C,ROW())=""),"",INDEX(games!$C:$C,ROW()))</f>
        <v/>
      </c>
      <c r="D1323" t="str">
        <f t="shared" si="560"/>
        <v/>
      </c>
      <c r="E1323" t="str">
        <f t="shared" si="561"/>
        <v/>
      </c>
      <c r="F1323" t="str">
        <f t="shared" si="562"/>
        <v/>
      </c>
      <c r="G1323" t="e">
        <f t="shared" si="563"/>
        <v>#N/A</v>
      </c>
      <c r="H1323" t="e">
        <f t="shared" si="564"/>
        <v>#N/A</v>
      </c>
      <c r="I1323" t="e">
        <f t="shared" si="565"/>
        <v>#N/A</v>
      </c>
      <c r="J1323" t="e">
        <f t="shared" si="566"/>
        <v>#N/A</v>
      </c>
      <c r="K1323" t="e">
        <f t="shared" si="567"/>
        <v>#N/A</v>
      </c>
      <c r="L1323" t="e">
        <f t="shared" si="568"/>
        <v>#N/A</v>
      </c>
      <c r="M1323" t="e">
        <f t="shared" si="569"/>
        <v>#N/A</v>
      </c>
      <c r="N1323" t="e">
        <f t="shared" si="570"/>
        <v>#N/A</v>
      </c>
      <c r="O1323" t="str">
        <f t="shared" si="571"/>
        <v/>
      </c>
      <c r="P1323" t="str">
        <f>IF(OR($A1323="",INDEX(games!$H:$H,ROW())=""),"",INDEX(games!$H:$H,ROW()))</f>
        <v/>
      </c>
      <c r="Q1323" t="str">
        <f t="shared" si="572"/>
        <v/>
      </c>
      <c r="T1323">
        <f t="shared" si="573"/>
        <v>2013</v>
      </c>
      <c r="U1323">
        <f t="shared" si="574"/>
        <v>2018</v>
      </c>
      <c r="V1323">
        <f t="shared" si="575"/>
        <v>5</v>
      </c>
      <c r="W1323" t="str">
        <f>IF(TRIM(INDEX(connections!$A:$A,ROW()))="","",TRIM(INDEX(connections!$A:$A,ROW())))</f>
        <v>Risk of Rain</v>
      </c>
      <c r="X1323" t="str">
        <f>IF($W1323="","",TRIM(INDEX(connections!$B:$B,ROW())))</f>
        <v>Synthetik: Legion Rising</v>
      </c>
      <c r="Y1323">
        <f t="shared" si="576"/>
        <v>653</v>
      </c>
      <c r="Z1323">
        <f t="shared" si="577"/>
        <v>805</v>
      </c>
      <c r="AA1323" t="str">
        <f t="shared" si="578"/>
        <v>Yes</v>
      </c>
      <c r="AB1323" t="str">
        <f t="shared" si="579"/>
        <v>Yes</v>
      </c>
      <c r="AC1323">
        <f t="shared" si="580"/>
        <v>1</v>
      </c>
      <c r="AD1323">
        <f t="shared" si="581"/>
        <v>0</v>
      </c>
      <c r="AE1323" t="str">
        <f t="shared" si="582"/>
        <v/>
      </c>
      <c r="AG1323" t="str">
        <f t="shared" si="583"/>
        <v/>
      </c>
      <c r="AH1323" t="str">
        <f t="shared" si="584"/>
        <v/>
      </c>
      <c r="AI1323" t="str">
        <f t="shared" si="585"/>
        <v/>
      </c>
      <c r="AJ1323" t="str">
        <f t="shared" si="586"/>
        <v/>
      </c>
      <c r="AK1323" t="str">
        <f t="shared" si="587"/>
        <v/>
      </c>
      <c r="AL1323" t="str">
        <f>IF($A1323="","",INDEX(games!$J:$J,ROW())&amp;"")</f>
        <v/>
      </c>
    </row>
    <row r="1324" spans="1:38" x14ac:dyDescent="0.25">
      <c r="A1324" t="str">
        <f>IF(TRIM(INDEX(games!$A:$A,ROW()))="","",TRIM(INDEX(games!$A:$A,ROW())))</f>
        <v/>
      </c>
      <c r="B1324" t="str">
        <f>IF(OR($A1324="",INDEX(games!$B:$B,ROW())=""),"",INDEX(games!$B:$B,ROW()))</f>
        <v/>
      </c>
      <c r="C1324" t="str">
        <f>IF(OR($A1324="",INDEX(games!$C:$C,ROW())=""),"",INDEX(games!$C:$C,ROW()))</f>
        <v/>
      </c>
      <c r="D1324" t="str">
        <f t="shared" si="560"/>
        <v/>
      </c>
      <c r="E1324" t="str">
        <f t="shared" si="561"/>
        <v/>
      </c>
      <c r="F1324" t="str">
        <f t="shared" si="562"/>
        <v/>
      </c>
      <c r="G1324" t="e">
        <f t="shared" si="563"/>
        <v>#N/A</v>
      </c>
      <c r="H1324" t="e">
        <f t="shared" si="564"/>
        <v>#N/A</v>
      </c>
      <c r="I1324" t="e">
        <f t="shared" si="565"/>
        <v>#N/A</v>
      </c>
      <c r="J1324" t="e">
        <f t="shared" si="566"/>
        <v>#N/A</v>
      </c>
      <c r="K1324" t="e">
        <f t="shared" si="567"/>
        <v>#N/A</v>
      </c>
      <c r="L1324" t="e">
        <f t="shared" si="568"/>
        <v>#N/A</v>
      </c>
      <c r="M1324" t="e">
        <f t="shared" si="569"/>
        <v>#N/A</v>
      </c>
      <c r="N1324" t="e">
        <f t="shared" si="570"/>
        <v>#N/A</v>
      </c>
      <c r="O1324" t="str">
        <f t="shared" si="571"/>
        <v/>
      </c>
      <c r="P1324" t="str">
        <f>IF(OR($A1324="",INDEX(games!$H:$H,ROW())=""),"",INDEX(games!$H:$H,ROW()))</f>
        <v/>
      </c>
      <c r="Q1324" t="str">
        <f t="shared" si="572"/>
        <v/>
      </c>
      <c r="T1324">
        <f t="shared" si="573"/>
        <v>2018</v>
      </c>
      <c r="U1324">
        <f t="shared" si="574"/>
        <v>2026</v>
      </c>
      <c r="V1324">
        <f t="shared" si="575"/>
        <v>8</v>
      </c>
      <c r="W1324" t="str">
        <f>IF(TRIM(INDEX(connections!$A:$A,ROW()))="","",TRIM(INDEX(connections!$A:$A,ROW())))</f>
        <v>Bad North</v>
      </c>
      <c r="X1324" t="str">
        <f>IF($W1324="","",TRIM(INDEX(connections!$B:$B,ROW())))</f>
        <v>Tabletop Tavern</v>
      </c>
      <c r="Y1324">
        <f t="shared" si="576"/>
        <v>54</v>
      </c>
      <c r="Z1324">
        <f t="shared" si="577"/>
        <v>806</v>
      </c>
      <c r="AA1324" t="str">
        <f t="shared" si="578"/>
        <v>Yes</v>
      </c>
      <c r="AB1324" t="str">
        <f t="shared" si="579"/>
        <v/>
      </c>
      <c r="AC1324" t="str">
        <f t="shared" si="580"/>
        <v/>
      </c>
      <c r="AD1324">
        <f t="shared" si="581"/>
        <v>0</v>
      </c>
      <c r="AE1324" t="str">
        <f t="shared" si="582"/>
        <v/>
      </c>
      <c r="AG1324" t="str">
        <f t="shared" si="583"/>
        <v/>
      </c>
      <c r="AH1324" t="str">
        <f t="shared" si="584"/>
        <v/>
      </c>
      <c r="AI1324" t="str">
        <f t="shared" si="585"/>
        <v/>
      </c>
      <c r="AJ1324" t="str">
        <f t="shared" si="586"/>
        <v/>
      </c>
      <c r="AK1324" t="str">
        <f t="shared" si="587"/>
        <v/>
      </c>
      <c r="AL1324" t="str">
        <f>IF($A1324="","",INDEX(games!$J:$J,ROW())&amp;"")</f>
        <v/>
      </c>
    </row>
    <row r="1325" spans="1:38" x14ac:dyDescent="0.25">
      <c r="A1325" t="str">
        <f>IF(TRIM(INDEX(games!$A:$A,ROW()))="","",TRIM(INDEX(games!$A:$A,ROW())))</f>
        <v/>
      </c>
      <c r="B1325" t="str">
        <f>IF(OR($A1325="",INDEX(games!$B:$B,ROW())=""),"",INDEX(games!$B:$B,ROW()))</f>
        <v/>
      </c>
      <c r="C1325" t="str">
        <f>IF(OR($A1325="",INDEX(games!$C:$C,ROW())=""),"",INDEX(games!$C:$C,ROW()))</f>
        <v/>
      </c>
      <c r="D1325" t="str">
        <f t="shared" si="560"/>
        <v/>
      </c>
      <c r="E1325" t="str">
        <f t="shared" si="561"/>
        <v/>
      </c>
      <c r="F1325" t="str">
        <f t="shared" si="562"/>
        <v/>
      </c>
      <c r="G1325" t="e">
        <f t="shared" si="563"/>
        <v>#N/A</v>
      </c>
      <c r="H1325" t="e">
        <f t="shared" si="564"/>
        <v>#N/A</v>
      </c>
      <c r="I1325" t="e">
        <f t="shared" si="565"/>
        <v>#N/A</v>
      </c>
      <c r="J1325" t="e">
        <f t="shared" si="566"/>
        <v>#N/A</v>
      </c>
      <c r="K1325" t="e">
        <f t="shared" si="567"/>
        <v>#N/A</v>
      </c>
      <c r="L1325" t="e">
        <f t="shared" si="568"/>
        <v>#N/A</v>
      </c>
      <c r="M1325" t="e">
        <f t="shared" si="569"/>
        <v>#N/A</v>
      </c>
      <c r="N1325" t="e">
        <f t="shared" si="570"/>
        <v>#N/A</v>
      </c>
      <c r="O1325" t="str">
        <f t="shared" si="571"/>
        <v/>
      </c>
      <c r="P1325" t="str">
        <f>IF(OR($A1325="",INDEX(games!$H:$H,ROW())=""),"",INDEX(games!$H:$H,ROW()))</f>
        <v/>
      </c>
      <c r="Q1325" t="str">
        <f t="shared" si="572"/>
        <v/>
      </c>
      <c r="T1325">
        <f t="shared" si="573"/>
        <v>2023</v>
      </c>
      <c r="U1325">
        <f t="shared" si="574"/>
        <v>2026</v>
      </c>
      <c r="V1325">
        <f t="shared" si="575"/>
        <v>3</v>
      </c>
      <c r="W1325" t="str">
        <f>IF(TRIM(INDEX(connections!$A:$A,ROW()))="","",TRIM(INDEX(connections!$A:$A,ROW())))</f>
        <v>Balatro</v>
      </c>
      <c r="X1325" t="str">
        <f>IF($W1325="","",TRIM(INDEX(connections!$B:$B,ROW())))</f>
        <v>Tabletop Tavern</v>
      </c>
      <c r="Y1325">
        <f t="shared" si="576"/>
        <v>55</v>
      </c>
      <c r="Z1325">
        <f t="shared" si="577"/>
        <v>806</v>
      </c>
      <c r="AA1325" t="str">
        <f t="shared" si="578"/>
        <v>Yes</v>
      </c>
      <c r="AB1325" t="str">
        <f t="shared" si="579"/>
        <v/>
      </c>
      <c r="AC1325" t="str">
        <f t="shared" si="580"/>
        <v/>
      </c>
      <c r="AD1325">
        <f t="shared" si="581"/>
        <v>1</v>
      </c>
      <c r="AE1325" t="str">
        <f t="shared" si="582"/>
        <v/>
      </c>
      <c r="AG1325" t="str">
        <f t="shared" si="583"/>
        <v/>
      </c>
      <c r="AH1325" t="str">
        <f t="shared" si="584"/>
        <v/>
      </c>
      <c r="AI1325" t="str">
        <f t="shared" si="585"/>
        <v/>
      </c>
      <c r="AJ1325" t="str">
        <f t="shared" si="586"/>
        <v/>
      </c>
      <c r="AK1325" t="str">
        <f t="shared" si="587"/>
        <v/>
      </c>
      <c r="AL1325" t="str">
        <f>IF($A1325="","",INDEX(games!$J:$J,ROW())&amp;"")</f>
        <v/>
      </c>
    </row>
    <row r="1326" spans="1:38" x14ac:dyDescent="0.25">
      <c r="A1326" t="str">
        <f>IF(TRIM(INDEX(games!$A:$A,ROW()))="","",TRIM(INDEX(games!$A:$A,ROW())))</f>
        <v/>
      </c>
      <c r="B1326" t="str">
        <f>IF(OR($A1326="",INDEX(games!$B:$B,ROW())=""),"",INDEX(games!$B:$B,ROW()))</f>
        <v/>
      </c>
      <c r="C1326" t="str">
        <f>IF(OR($A1326="",INDEX(games!$C:$C,ROW())=""),"",INDEX(games!$C:$C,ROW()))</f>
        <v/>
      </c>
      <c r="D1326" t="str">
        <f t="shared" si="560"/>
        <v/>
      </c>
      <c r="E1326" t="str">
        <f t="shared" si="561"/>
        <v/>
      </c>
      <c r="F1326" t="str">
        <f t="shared" si="562"/>
        <v/>
      </c>
      <c r="G1326" t="e">
        <f t="shared" si="563"/>
        <v>#N/A</v>
      </c>
      <c r="H1326" t="e">
        <f t="shared" si="564"/>
        <v>#N/A</v>
      </c>
      <c r="I1326" t="e">
        <f t="shared" si="565"/>
        <v>#N/A</v>
      </c>
      <c r="J1326" t="e">
        <f t="shared" si="566"/>
        <v>#N/A</v>
      </c>
      <c r="K1326" t="e">
        <f t="shared" si="567"/>
        <v>#N/A</v>
      </c>
      <c r="L1326" t="e">
        <f t="shared" si="568"/>
        <v>#N/A</v>
      </c>
      <c r="M1326" t="e">
        <f t="shared" si="569"/>
        <v>#N/A</v>
      </c>
      <c r="N1326" t="e">
        <f t="shared" si="570"/>
        <v>#N/A</v>
      </c>
      <c r="O1326" t="str">
        <f t="shared" si="571"/>
        <v/>
      </c>
      <c r="P1326" t="str">
        <f>IF(OR($A1326="",INDEX(games!$H:$H,ROW())=""),"",INDEX(games!$H:$H,ROW()))</f>
        <v/>
      </c>
      <c r="Q1326" t="str">
        <f t="shared" si="572"/>
        <v/>
      </c>
      <c r="T1326">
        <f t="shared" si="573"/>
        <v>2025</v>
      </c>
      <c r="U1326">
        <f t="shared" si="574"/>
        <v>2026</v>
      </c>
      <c r="V1326">
        <f t="shared" si="575"/>
        <v>1</v>
      </c>
      <c r="W1326" t="str">
        <f>IF(TRIM(INDEX(connections!$A:$A,ROW()))="","",TRIM(INDEX(connections!$A:$A,ROW())))</f>
        <v>Ball X Pit</v>
      </c>
      <c r="X1326" t="str">
        <f>IF($W1326="","",TRIM(INDEX(connections!$B:$B,ROW())))</f>
        <v>Tabletop Tavern</v>
      </c>
      <c r="Y1326">
        <f t="shared" si="576"/>
        <v>57</v>
      </c>
      <c r="Z1326">
        <f t="shared" si="577"/>
        <v>806</v>
      </c>
      <c r="AA1326" t="str">
        <f t="shared" si="578"/>
        <v>Yes</v>
      </c>
      <c r="AB1326" t="str">
        <f t="shared" si="579"/>
        <v/>
      </c>
      <c r="AC1326" t="str">
        <f t="shared" si="580"/>
        <v/>
      </c>
      <c r="AD1326">
        <f t="shared" si="581"/>
        <v>1</v>
      </c>
      <c r="AE1326" t="str">
        <f t="shared" si="582"/>
        <v/>
      </c>
      <c r="AG1326" t="str">
        <f t="shared" si="583"/>
        <v/>
      </c>
      <c r="AH1326" t="str">
        <f t="shared" si="584"/>
        <v/>
      </c>
      <c r="AI1326" t="str">
        <f t="shared" si="585"/>
        <v/>
      </c>
      <c r="AJ1326" t="str">
        <f t="shared" si="586"/>
        <v/>
      </c>
      <c r="AK1326" t="str">
        <f t="shared" si="587"/>
        <v/>
      </c>
      <c r="AL1326" t="str">
        <f>IF($A1326="","",INDEX(games!$J:$J,ROW())&amp;"")</f>
        <v/>
      </c>
    </row>
    <row r="1327" spans="1:38" x14ac:dyDescent="0.25">
      <c r="A1327" t="str">
        <f>IF(TRIM(INDEX(games!$A:$A,ROW()))="","",TRIM(INDEX(games!$A:$A,ROW())))</f>
        <v/>
      </c>
      <c r="B1327" t="str">
        <f>IF(OR($A1327="",INDEX(games!$B:$B,ROW())=""),"",INDEX(games!$B:$B,ROW()))</f>
        <v/>
      </c>
      <c r="C1327" t="str">
        <f>IF(OR($A1327="",INDEX(games!$C:$C,ROW())=""),"",INDEX(games!$C:$C,ROW()))</f>
        <v/>
      </c>
      <c r="D1327" t="str">
        <f t="shared" si="560"/>
        <v/>
      </c>
      <c r="E1327" t="str">
        <f t="shared" si="561"/>
        <v/>
      </c>
      <c r="F1327" t="str">
        <f t="shared" si="562"/>
        <v/>
      </c>
      <c r="G1327" t="e">
        <f t="shared" si="563"/>
        <v>#N/A</v>
      </c>
      <c r="H1327" t="e">
        <f t="shared" si="564"/>
        <v>#N/A</v>
      </c>
      <c r="I1327" t="e">
        <f t="shared" si="565"/>
        <v>#N/A</v>
      </c>
      <c r="J1327" t="e">
        <f t="shared" si="566"/>
        <v>#N/A</v>
      </c>
      <c r="K1327" t="e">
        <f t="shared" si="567"/>
        <v>#N/A</v>
      </c>
      <c r="L1327" t="e">
        <f t="shared" si="568"/>
        <v>#N/A</v>
      </c>
      <c r="M1327" t="e">
        <f t="shared" si="569"/>
        <v>#N/A</v>
      </c>
      <c r="N1327" t="e">
        <f t="shared" si="570"/>
        <v>#N/A</v>
      </c>
      <c r="O1327" t="str">
        <f t="shared" si="571"/>
        <v/>
      </c>
      <c r="P1327" t="str">
        <f>IF(OR($A1327="",INDEX(games!$H:$H,ROW())=""),"",INDEX(games!$H:$H,ROW()))</f>
        <v/>
      </c>
      <c r="Q1327" t="str">
        <f t="shared" si="572"/>
        <v/>
      </c>
      <c r="T1327">
        <f t="shared" si="573"/>
        <v>2024</v>
      </c>
      <c r="U1327">
        <f t="shared" si="574"/>
        <v>2026</v>
      </c>
      <c r="V1327">
        <f t="shared" si="575"/>
        <v>2</v>
      </c>
      <c r="W1327" t="str">
        <f>IF(TRIM(INDEX(connections!$A:$A,ROW()))="","",TRIM(INDEX(connections!$A:$A,ROW())))</f>
        <v>Hades II</v>
      </c>
      <c r="X1327" t="str">
        <f>IF($W1327="","",TRIM(INDEX(connections!$B:$B,ROW())))</f>
        <v>Tabletop Tavern</v>
      </c>
      <c r="Y1327">
        <f t="shared" si="576"/>
        <v>360</v>
      </c>
      <c r="Z1327">
        <f t="shared" si="577"/>
        <v>806</v>
      </c>
      <c r="AA1327" t="str">
        <f t="shared" si="578"/>
        <v>Yes</v>
      </c>
      <c r="AB1327" t="str">
        <f t="shared" si="579"/>
        <v/>
      </c>
      <c r="AC1327" t="str">
        <f t="shared" si="580"/>
        <v/>
      </c>
      <c r="AD1327">
        <f t="shared" si="581"/>
        <v>1</v>
      </c>
      <c r="AE1327" t="str">
        <f t="shared" si="582"/>
        <v/>
      </c>
      <c r="AG1327" t="str">
        <f t="shared" si="583"/>
        <v/>
      </c>
      <c r="AH1327" t="str">
        <f t="shared" si="584"/>
        <v/>
      </c>
      <c r="AI1327" t="str">
        <f t="shared" si="585"/>
        <v/>
      </c>
      <c r="AJ1327" t="str">
        <f t="shared" si="586"/>
        <v/>
      </c>
      <c r="AK1327" t="str">
        <f t="shared" si="587"/>
        <v/>
      </c>
      <c r="AL1327" t="str">
        <f>IF($A1327="","",INDEX(games!$J:$J,ROW())&amp;"")</f>
        <v/>
      </c>
    </row>
    <row r="1328" spans="1:38" x14ac:dyDescent="0.25">
      <c r="A1328" t="str">
        <f>IF(TRIM(INDEX(games!$A:$A,ROW()))="","",TRIM(INDEX(games!$A:$A,ROW())))</f>
        <v/>
      </c>
      <c r="B1328" t="str">
        <f>IF(OR($A1328="",INDEX(games!$B:$B,ROW())=""),"",INDEX(games!$B:$B,ROW()))</f>
        <v/>
      </c>
      <c r="C1328" t="str">
        <f>IF(OR($A1328="",INDEX(games!$C:$C,ROW())=""),"",INDEX(games!$C:$C,ROW()))</f>
        <v/>
      </c>
      <c r="D1328" t="str">
        <f t="shared" si="560"/>
        <v/>
      </c>
      <c r="E1328" t="str">
        <f t="shared" si="561"/>
        <v/>
      </c>
      <c r="F1328" t="str">
        <f t="shared" si="562"/>
        <v/>
      </c>
      <c r="G1328" t="e">
        <f t="shared" si="563"/>
        <v>#N/A</v>
      </c>
      <c r="H1328" t="e">
        <f t="shared" si="564"/>
        <v>#N/A</v>
      </c>
      <c r="I1328" t="e">
        <f t="shared" si="565"/>
        <v>#N/A</v>
      </c>
      <c r="J1328" t="e">
        <f t="shared" si="566"/>
        <v>#N/A</v>
      </c>
      <c r="K1328" t="e">
        <f t="shared" si="567"/>
        <v>#N/A</v>
      </c>
      <c r="L1328" t="e">
        <f t="shared" si="568"/>
        <v>#N/A</v>
      </c>
      <c r="M1328" t="e">
        <f t="shared" si="569"/>
        <v>#N/A</v>
      </c>
      <c r="N1328" t="e">
        <f t="shared" si="570"/>
        <v>#N/A</v>
      </c>
      <c r="O1328" t="str">
        <f t="shared" si="571"/>
        <v/>
      </c>
      <c r="P1328" t="str">
        <f>IF(OR($A1328="",INDEX(games!$H:$H,ROW())=""),"",INDEX(games!$H:$H,ROW()))</f>
        <v/>
      </c>
      <c r="Q1328" t="str">
        <f t="shared" si="572"/>
        <v/>
      </c>
      <c r="T1328">
        <f t="shared" si="573"/>
        <v>2017</v>
      </c>
      <c r="U1328">
        <f t="shared" si="574"/>
        <v>2026</v>
      </c>
      <c r="V1328">
        <f t="shared" si="575"/>
        <v>9</v>
      </c>
      <c r="W1328" t="str">
        <f>IF(TRIM(INDEX(connections!$A:$A,ROW()))="","",TRIM(INDEX(connections!$A:$A,ROW())))</f>
        <v>Slay the Spire</v>
      </c>
      <c r="X1328" t="str">
        <f>IF($W1328="","",TRIM(INDEX(connections!$B:$B,ROW())))</f>
        <v>Tabletop Tavern</v>
      </c>
      <c r="Y1328">
        <f t="shared" si="576"/>
        <v>735</v>
      </c>
      <c r="Z1328">
        <f t="shared" si="577"/>
        <v>806</v>
      </c>
      <c r="AA1328" t="str">
        <f t="shared" si="578"/>
        <v>Yes</v>
      </c>
      <c r="AB1328" t="str">
        <f t="shared" si="579"/>
        <v/>
      </c>
      <c r="AC1328" t="str">
        <f t="shared" si="580"/>
        <v/>
      </c>
      <c r="AD1328">
        <f t="shared" si="581"/>
        <v>1</v>
      </c>
      <c r="AE1328" t="str">
        <f t="shared" si="582"/>
        <v/>
      </c>
      <c r="AG1328" t="str">
        <f t="shared" si="583"/>
        <v/>
      </c>
      <c r="AH1328" t="str">
        <f t="shared" si="584"/>
        <v/>
      </c>
      <c r="AI1328" t="str">
        <f t="shared" si="585"/>
        <v/>
      </c>
      <c r="AJ1328" t="str">
        <f t="shared" si="586"/>
        <v/>
      </c>
      <c r="AK1328" t="str">
        <f t="shared" si="587"/>
        <v/>
      </c>
      <c r="AL1328" t="str">
        <f>IF($A1328="","",INDEX(games!$J:$J,ROW())&amp;"")</f>
        <v/>
      </c>
    </row>
    <row r="1329" spans="1:38" x14ac:dyDescent="0.25">
      <c r="A1329" t="str">
        <f>IF(TRIM(INDEX(games!$A:$A,ROW()))="","",TRIM(INDEX(games!$A:$A,ROW())))</f>
        <v/>
      </c>
      <c r="B1329" t="str">
        <f>IF(OR($A1329="",INDEX(games!$B:$B,ROW())=""),"",INDEX(games!$B:$B,ROW()))</f>
        <v/>
      </c>
      <c r="C1329" t="str">
        <f>IF(OR($A1329="",INDEX(games!$C:$C,ROW())=""),"",INDEX(games!$C:$C,ROW()))</f>
        <v/>
      </c>
      <c r="D1329" t="str">
        <f t="shared" si="560"/>
        <v/>
      </c>
      <c r="E1329" t="str">
        <f t="shared" si="561"/>
        <v/>
      </c>
      <c r="F1329" t="str">
        <f t="shared" si="562"/>
        <v/>
      </c>
      <c r="G1329" t="e">
        <f t="shared" si="563"/>
        <v>#N/A</v>
      </c>
      <c r="H1329" t="e">
        <f t="shared" si="564"/>
        <v>#N/A</v>
      </c>
      <c r="I1329" t="e">
        <f t="shared" si="565"/>
        <v>#N/A</v>
      </c>
      <c r="J1329" t="e">
        <f t="shared" si="566"/>
        <v>#N/A</v>
      </c>
      <c r="K1329" t="e">
        <f t="shared" si="567"/>
        <v>#N/A</v>
      </c>
      <c r="L1329" t="e">
        <f t="shared" si="568"/>
        <v>#N/A</v>
      </c>
      <c r="M1329" t="e">
        <f t="shared" si="569"/>
        <v>#N/A</v>
      </c>
      <c r="N1329" t="e">
        <f t="shared" si="570"/>
        <v>#N/A</v>
      </c>
      <c r="O1329" t="str">
        <f t="shared" si="571"/>
        <v/>
      </c>
      <c r="P1329" t="str">
        <f>IF(OR($A1329="",INDEX(games!$H:$H,ROW())=""),"",INDEX(games!$H:$H,ROW()))</f>
        <v/>
      </c>
      <c r="Q1329" t="str">
        <f t="shared" si="572"/>
        <v/>
      </c>
      <c r="T1329">
        <f t="shared" si="573"/>
        <v>2017</v>
      </c>
      <c r="U1329">
        <f t="shared" si="574"/>
        <v>2020</v>
      </c>
      <c r="V1329">
        <f t="shared" si="575"/>
        <v>3</v>
      </c>
      <c r="W1329" t="str">
        <f>IF(TRIM(INDEX(connections!$A:$A,ROW()))="","",TRIM(INDEX(connections!$A:$A,ROW())))</f>
        <v>Slay the Spire</v>
      </c>
      <c r="X1329" t="str">
        <f>IF($W1329="","",TRIM(INDEX(connections!$B:$B,ROW())))</f>
        <v>Tainted Grail: Conquest</v>
      </c>
      <c r="Y1329">
        <f t="shared" si="576"/>
        <v>735</v>
      </c>
      <c r="Z1329">
        <f t="shared" si="577"/>
        <v>807</v>
      </c>
      <c r="AA1329" t="str">
        <f t="shared" si="578"/>
        <v>Yes</v>
      </c>
      <c r="AB1329" t="str">
        <f t="shared" si="579"/>
        <v>Yes</v>
      </c>
      <c r="AC1329">
        <f t="shared" si="580"/>
        <v>1</v>
      </c>
      <c r="AD1329">
        <f t="shared" si="581"/>
        <v>0</v>
      </c>
      <c r="AE1329" t="str">
        <f t="shared" si="582"/>
        <v/>
      </c>
      <c r="AG1329" t="str">
        <f t="shared" si="583"/>
        <v/>
      </c>
      <c r="AH1329" t="str">
        <f t="shared" si="584"/>
        <v/>
      </c>
      <c r="AI1329" t="str">
        <f t="shared" si="585"/>
        <v/>
      </c>
      <c r="AJ1329" t="str">
        <f t="shared" si="586"/>
        <v/>
      </c>
      <c r="AK1329" t="str">
        <f t="shared" si="587"/>
        <v/>
      </c>
      <c r="AL1329" t="str">
        <f>IF($A1329="","",INDEX(games!$J:$J,ROW())&amp;"")</f>
        <v/>
      </c>
    </row>
    <row r="1330" spans="1:38" x14ac:dyDescent="0.25">
      <c r="A1330" t="str">
        <f>IF(TRIM(INDEX(games!$A:$A,ROW()))="","",TRIM(INDEX(games!$A:$A,ROW())))</f>
        <v/>
      </c>
      <c r="B1330" t="str">
        <f>IF(OR($A1330="",INDEX(games!$B:$B,ROW())=""),"",INDEX(games!$B:$B,ROW()))</f>
        <v/>
      </c>
      <c r="C1330" t="str">
        <f>IF(OR($A1330="",INDEX(games!$C:$C,ROW())=""),"",INDEX(games!$C:$C,ROW()))</f>
        <v/>
      </c>
      <c r="D1330" t="str">
        <f t="shared" si="560"/>
        <v/>
      </c>
      <c r="E1330" t="str">
        <f t="shared" si="561"/>
        <v/>
      </c>
      <c r="F1330" t="str">
        <f t="shared" si="562"/>
        <v/>
      </c>
      <c r="G1330" t="e">
        <f t="shared" si="563"/>
        <v>#N/A</v>
      </c>
      <c r="H1330" t="e">
        <f t="shared" si="564"/>
        <v>#N/A</v>
      </c>
      <c r="I1330" t="e">
        <f t="shared" si="565"/>
        <v>#N/A</v>
      </c>
      <c r="J1330" t="e">
        <f t="shared" si="566"/>
        <v>#N/A</v>
      </c>
      <c r="K1330" t="e">
        <f t="shared" si="567"/>
        <v>#N/A</v>
      </c>
      <c r="L1330" t="e">
        <f t="shared" si="568"/>
        <v>#N/A</v>
      </c>
      <c r="M1330" t="e">
        <f t="shared" si="569"/>
        <v>#N/A</v>
      </c>
      <c r="N1330" t="e">
        <f t="shared" si="570"/>
        <v>#N/A</v>
      </c>
      <c r="O1330" t="str">
        <f t="shared" si="571"/>
        <v/>
      </c>
      <c r="P1330" t="str">
        <f>IF(OR($A1330="",INDEX(games!$H:$H,ROW())=""),"",INDEX(games!$H:$H,ROW()))</f>
        <v/>
      </c>
      <c r="Q1330" t="str">
        <f t="shared" si="572"/>
        <v/>
      </c>
      <c r="T1330">
        <f t="shared" si="573"/>
        <v>2010</v>
      </c>
      <c r="U1330">
        <f t="shared" si="574"/>
        <v>2023</v>
      </c>
      <c r="V1330">
        <f t="shared" si="575"/>
        <v>13</v>
      </c>
      <c r="W1330" t="str">
        <f>IF(TRIM(INDEX(connections!$A:$A,ROW()))="","",TRIM(INDEX(connections!$A:$A,ROW())))</f>
        <v>Realm of the Mad God</v>
      </c>
      <c r="X1330" t="str">
        <f>IF($W1330="","",TRIM(INDEX(connections!$B:$B,ROW())))</f>
        <v>Talented</v>
      </c>
      <c r="Y1330">
        <f t="shared" si="576"/>
        <v>634</v>
      </c>
      <c r="Z1330">
        <f t="shared" si="577"/>
        <v>808</v>
      </c>
      <c r="AA1330" t="str">
        <f t="shared" si="578"/>
        <v>Yes</v>
      </c>
      <c r="AB1330" t="str">
        <f t="shared" si="579"/>
        <v>Yes</v>
      </c>
      <c r="AC1330">
        <f t="shared" si="580"/>
        <v>1</v>
      </c>
      <c r="AD1330">
        <f t="shared" si="581"/>
        <v>0</v>
      </c>
      <c r="AE1330" t="str">
        <f t="shared" si="582"/>
        <v/>
      </c>
      <c r="AG1330" t="str">
        <f t="shared" si="583"/>
        <v/>
      </c>
      <c r="AH1330" t="str">
        <f t="shared" si="584"/>
        <v/>
      </c>
      <c r="AI1330" t="str">
        <f t="shared" si="585"/>
        <v/>
      </c>
      <c r="AJ1330" t="str">
        <f t="shared" si="586"/>
        <v/>
      </c>
      <c r="AK1330" t="str">
        <f t="shared" si="587"/>
        <v/>
      </c>
      <c r="AL1330" t="str">
        <f>IF($A1330="","",INDEX(games!$J:$J,ROW())&amp;"")</f>
        <v/>
      </c>
    </row>
    <row r="1331" spans="1:38" x14ac:dyDescent="0.25">
      <c r="A1331" t="str">
        <f>IF(TRIM(INDEX(games!$A:$A,ROW()))="","",TRIM(INDEX(games!$A:$A,ROW())))</f>
        <v/>
      </c>
      <c r="B1331" t="str">
        <f>IF(OR($A1331="",INDEX(games!$B:$B,ROW())=""),"",INDEX(games!$B:$B,ROW()))</f>
        <v/>
      </c>
      <c r="C1331" t="str">
        <f>IF(OR($A1331="",INDEX(games!$C:$C,ROW())=""),"",INDEX(games!$C:$C,ROW()))</f>
        <v/>
      </c>
      <c r="D1331" t="str">
        <f t="shared" si="560"/>
        <v/>
      </c>
      <c r="E1331" t="str">
        <f t="shared" si="561"/>
        <v/>
      </c>
      <c r="F1331" t="str">
        <f t="shared" si="562"/>
        <v/>
      </c>
      <c r="G1331" t="e">
        <f t="shared" si="563"/>
        <v>#N/A</v>
      </c>
      <c r="H1331" t="e">
        <f t="shared" si="564"/>
        <v>#N/A</v>
      </c>
      <c r="I1331" t="e">
        <f t="shared" si="565"/>
        <v>#N/A</v>
      </c>
      <c r="J1331" t="e">
        <f t="shared" si="566"/>
        <v>#N/A</v>
      </c>
      <c r="K1331" t="e">
        <f t="shared" si="567"/>
        <v>#N/A</v>
      </c>
      <c r="L1331" t="e">
        <f t="shared" si="568"/>
        <v>#N/A</v>
      </c>
      <c r="M1331" t="e">
        <f t="shared" si="569"/>
        <v>#N/A</v>
      </c>
      <c r="N1331" t="e">
        <f t="shared" si="570"/>
        <v>#N/A</v>
      </c>
      <c r="O1331" t="str">
        <f t="shared" si="571"/>
        <v/>
      </c>
      <c r="P1331" t="str">
        <f>IF(OR($A1331="",INDEX(games!$H:$H,ROW())=""),"",INDEX(games!$H:$H,ROW()))</f>
        <v/>
      </c>
      <c r="Q1331" t="str">
        <f t="shared" si="572"/>
        <v/>
      </c>
      <c r="T1331">
        <f t="shared" si="573"/>
        <v>2011</v>
      </c>
      <c r="U1331">
        <f t="shared" si="574"/>
        <v>2023</v>
      </c>
      <c r="V1331">
        <f t="shared" si="575"/>
        <v>12</v>
      </c>
      <c r="W1331" t="str">
        <f>IF(TRIM(INDEX(connections!$A:$A,ROW()))="","",TRIM(INDEX(connections!$A:$A,ROW())))</f>
        <v>The Binding of Isaac</v>
      </c>
      <c r="X1331" t="str">
        <f>IF($W1331="","",TRIM(INDEX(connections!$B:$B,ROW())))</f>
        <v>Talented</v>
      </c>
      <c r="Y1331">
        <f t="shared" si="576"/>
        <v>824</v>
      </c>
      <c r="Z1331">
        <f t="shared" si="577"/>
        <v>808</v>
      </c>
      <c r="AA1331" t="str">
        <f t="shared" si="578"/>
        <v>Yes</v>
      </c>
      <c r="AB1331" t="str">
        <f t="shared" si="579"/>
        <v>Yes</v>
      </c>
      <c r="AC1331">
        <f t="shared" si="580"/>
        <v>1</v>
      </c>
      <c r="AD1331">
        <f t="shared" si="581"/>
        <v>0</v>
      </c>
      <c r="AE1331" t="str">
        <f t="shared" si="582"/>
        <v/>
      </c>
      <c r="AG1331" t="str">
        <f t="shared" si="583"/>
        <v/>
      </c>
      <c r="AH1331" t="str">
        <f t="shared" si="584"/>
        <v/>
      </c>
      <c r="AI1331" t="str">
        <f t="shared" si="585"/>
        <v/>
      </c>
      <c r="AJ1331" t="str">
        <f t="shared" si="586"/>
        <v/>
      </c>
      <c r="AK1331" t="str">
        <f t="shared" si="587"/>
        <v/>
      </c>
      <c r="AL1331" t="str">
        <f>IF($A1331="","",INDEX(games!$J:$J,ROW())&amp;"")</f>
        <v/>
      </c>
    </row>
    <row r="1332" spans="1:38" x14ac:dyDescent="0.25">
      <c r="A1332" t="str">
        <f>IF(TRIM(INDEX(games!$A:$A,ROW()))="","",TRIM(INDEX(games!$A:$A,ROW())))</f>
        <v/>
      </c>
      <c r="B1332" t="str">
        <f>IF(OR($A1332="",INDEX(games!$B:$B,ROW())=""),"",INDEX(games!$B:$B,ROW()))</f>
        <v/>
      </c>
      <c r="C1332" t="str">
        <f>IF(OR($A1332="",INDEX(games!$C:$C,ROW())=""),"",INDEX(games!$C:$C,ROW()))</f>
        <v/>
      </c>
      <c r="D1332" t="str">
        <f t="shared" si="560"/>
        <v/>
      </c>
      <c r="E1332" t="str">
        <f t="shared" si="561"/>
        <v/>
      </c>
      <c r="F1332" t="str">
        <f t="shared" si="562"/>
        <v/>
      </c>
      <c r="G1332" t="e">
        <f t="shared" si="563"/>
        <v>#N/A</v>
      </c>
      <c r="H1332" t="e">
        <f t="shared" si="564"/>
        <v>#N/A</v>
      </c>
      <c r="I1332" t="e">
        <f t="shared" si="565"/>
        <v>#N/A</v>
      </c>
      <c r="J1332" t="e">
        <f t="shared" si="566"/>
        <v>#N/A</v>
      </c>
      <c r="K1332" t="e">
        <f t="shared" si="567"/>
        <v>#N/A</v>
      </c>
      <c r="L1332" t="e">
        <f t="shared" si="568"/>
        <v>#N/A</v>
      </c>
      <c r="M1332" t="e">
        <f t="shared" si="569"/>
        <v>#N/A</v>
      </c>
      <c r="N1332" t="e">
        <f t="shared" si="570"/>
        <v>#N/A</v>
      </c>
      <c r="O1332" t="str">
        <f t="shared" si="571"/>
        <v/>
      </c>
      <c r="P1332" t="str">
        <f>IF(OR($A1332="",INDEX(games!$H:$H,ROW())=""),"",INDEX(games!$H:$H,ROW()))</f>
        <v/>
      </c>
      <c r="Q1332" t="str">
        <f t="shared" si="572"/>
        <v/>
      </c>
      <c r="T1332">
        <f t="shared" si="573"/>
        <v>2021</v>
      </c>
      <c r="U1332">
        <f t="shared" si="574"/>
        <v>2023</v>
      </c>
      <c r="V1332">
        <f t="shared" si="575"/>
        <v>2</v>
      </c>
      <c r="W1332" t="str">
        <f>IF(TRIM(INDEX(connections!$A:$A,ROW()))="","",TRIM(INDEX(connections!$A:$A,ROW())))</f>
        <v>Vampire Survivors</v>
      </c>
      <c r="X1332" t="str">
        <f>IF($W1332="","",TRIM(INDEX(connections!$B:$B,ROW())))</f>
        <v>Talented</v>
      </c>
      <c r="Y1332">
        <f t="shared" si="576"/>
        <v>898</v>
      </c>
      <c r="Z1332">
        <f t="shared" si="577"/>
        <v>808</v>
      </c>
      <c r="AA1332" t="str">
        <f t="shared" si="578"/>
        <v>Yes</v>
      </c>
      <c r="AB1332" t="str">
        <f t="shared" si="579"/>
        <v>Yes</v>
      </c>
      <c r="AC1332">
        <f t="shared" si="580"/>
        <v>1</v>
      </c>
      <c r="AD1332">
        <f t="shared" si="581"/>
        <v>0</v>
      </c>
      <c r="AE1332" t="str">
        <f t="shared" si="582"/>
        <v/>
      </c>
      <c r="AG1332" t="str">
        <f t="shared" si="583"/>
        <v/>
      </c>
      <c r="AH1332" t="str">
        <f t="shared" si="584"/>
        <v/>
      </c>
      <c r="AI1332" t="str">
        <f t="shared" si="585"/>
        <v/>
      </c>
      <c r="AJ1332" t="str">
        <f t="shared" si="586"/>
        <v/>
      </c>
      <c r="AK1332" t="str">
        <f t="shared" si="587"/>
        <v/>
      </c>
      <c r="AL1332" t="str">
        <f>IF($A1332="","",INDEX(games!$J:$J,ROW())&amp;"")</f>
        <v/>
      </c>
    </row>
    <row r="1333" spans="1:38" x14ac:dyDescent="0.25">
      <c r="A1333" t="str">
        <f>IF(TRIM(INDEX(games!$A:$A,ROW()))="","",TRIM(INDEX(games!$A:$A,ROW())))</f>
        <v/>
      </c>
      <c r="B1333" t="str">
        <f>IF(OR($A1333="",INDEX(games!$B:$B,ROW())=""),"",INDEX(games!$B:$B,ROW()))</f>
        <v/>
      </c>
      <c r="C1333" t="str">
        <f>IF(OR($A1333="",INDEX(games!$C:$C,ROW())=""),"",INDEX(games!$C:$C,ROW()))</f>
        <v/>
      </c>
      <c r="D1333" t="str">
        <f t="shared" si="560"/>
        <v/>
      </c>
      <c r="E1333" t="str">
        <f t="shared" si="561"/>
        <v/>
      </c>
      <c r="F1333" t="str">
        <f t="shared" si="562"/>
        <v/>
      </c>
      <c r="G1333" t="e">
        <f t="shared" si="563"/>
        <v>#N/A</v>
      </c>
      <c r="H1333" t="e">
        <f t="shared" si="564"/>
        <v>#N/A</v>
      </c>
      <c r="I1333" t="e">
        <f t="shared" si="565"/>
        <v>#N/A</v>
      </c>
      <c r="J1333" t="e">
        <f t="shared" si="566"/>
        <v>#N/A</v>
      </c>
      <c r="K1333" t="e">
        <f t="shared" si="567"/>
        <v>#N/A</v>
      </c>
      <c r="L1333" t="e">
        <f t="shared" si="568"/>
        <v>#N/A</v>
      </c>
      <c r="M1333" t="e">
        <f t="shared" si="569"/>
        <v>#N/A</v>
      </c>
      <c r="N1333" t="e">
        <f t="shared" si="570"/>
        <v>#N/A</v>
      </c>
      <c r="O1333" t="str">
        <f t="shared" si="571"/>
        <v/>
      </c>
      <c r="P1333" t="str">
        <f>IF(OR($A1333="",INDEX(games!$H:$H,ROW())=""),"",INDEX(games!$H:$H,ROW()))</f>
        <v/>
      </c>
      <c r="Q1333" t="str">
        <f t="shared" si="572"/>
        <v/>
      </c>
      <c r="T1333">
        <f t="shared" si="573"/>
        <v>2019</v>
      </c>
      <c r="U1333">
        <f t="shared" si="574"/>
        <v>2023</v>
      </c>
      <c r="V1333">
        <f t="shared" si="575"/>
        <v>4</v>
      </c>
      <c r="W1333" t="str">
        <f>IF(TRIM(INDEX(connections!$A:$A,ROW()))="","",TRIM(INDEX(connections!$A:$A,ROW())))</f>
        <v>Teamfight Tactics</v>
      </c>
      <c r="X1333" t="str">
        <f>IF($W1333="","",TRIM(INDEX(connections!$B:$B,ROW())))</f>
        <v>Tales &amp; Tactics</v>
      </c>
      <c r="Y1333">
        <f t="shared" si="576"/>
        <v>816</v>
      </c>
      <c r="Z1333">
        <f t="shared" si="577"/>
        <v>809</v>
      </c>
      <c r="AA1333" t="str">
        <f t="shared" si="578"/>
        <v/>
      </c>
      <c r="AB1333" t="str">
        <f t="shared" si="579"/>
        <v>Yes</v>
      </c>
      <c r="AC1333" t="str">
        <f t="shared" si="580"/>
        <v/>
      </c>
      <c r="AD1333">
        <f t="shared" si="581"/>
        <v>0</v>
      </c>
      <c r="AE1333" t="str">
        <f t="shared" si="582"/>
        <v/>
      </c>
      <c r="AG1333" t="str">
        <f t="shared" si="583"/>
        <v/>
      </c>
      <c r="AH1333" t="str">
        <f t="shared" si="584"/>
        <v/>
      </c>
      <c r="AI1333" t="str">
        <f t="shared" si="585"/>
        <v/>
      </c>
      <c r="AJ1333" t="str">
        <f t="shared" si="586"/>
        <v/>
      </c>
      <c r="AK1333" t="str">
        <f t="shared" si="587"/>
        <v/>
      </c>
      <c r="AL1333" t="str">
        <f>IF($A1333="","",INDEX(games!$J:$J,ROW())&amp;"")</f>
        <v/>
      </c>
    </row>
    <row r="1334" spans="1:38" x14ac:dyDescent="0.25">
      <c r="A1334" t="str">
        <f>IF(TRIM(INDEX(games!$A:$A,ROW()))="","",TRIM(INDEX(games!$A:$A,ROW())))</f>
        <v/>
      </c>
      <c r="B1334" t="str">
        <f>IF(OR($A1334="",INDEX(games!$B:$B,ROW())=""),"",INDEX(games!$B:$B,ROW()))</f>
        <v/>
      </c>
      <c r="C1334" t="str">
        <f>IF(OR($A1334="",INDEX(games!$C:$C,ROW())=""),"",INDEX(games!$C:$C,ROW()))</f>
        <v/>
      </c>
      <c r="D1334" t="str">
        <f t="shared" si="560"/>
        <v/>
      </c>
      <c r="E1334" t="str">
        <f t="shared" si="561"/>
        <v/>
      </c>
      <c r="F1334" t="str">
        <f t="shared" si="562"/>
        <v/>
      </c>
      <c r="G1334" t="e">
        <f t="shared" si="563"/>
        <v>#N/A</v>
      </c>
      <c r="H1334" t="e">
        <f t="shared" si="564"/>
        <v>#N/A</v>
      </c>
      <c r="I1334" t="e">
        <f t="shared" si="565"/>
        <v>#N/A</v>
      </c>
      <c r="J1334" t="e">
        <f t="shared" si="566"/>
        <v>#N/A</v>
      </c>
      <c r="K1334" t="e">
        <f t="shared" si="567"/>
        <v>#N/A</v>
      </c>
      <c r="L1334" t="e">
        <f t="shared" si="568"/>
        <v>#N/A</v>
      </c>
      <c r="M1334" t="e">
        <f t="shared" si="569"/>
        <v>#N/A</v>
      </c>
      <c r="N1334" t="e">
        <f t="shared" si="570"/>
        <v>#N/A</v>
      </c>
      <c r="O1334" t="str">
        <f t="shared" si="571"/>
        <v/>
      </c>
      <c r="P1334" t="str">
        <f>IF(OR($A1334="",INDEX(games!$H:$H,ROW())=""),"",INDEX(games!$H:$H,ROW()))</f>
        <v/>
      </c>
      <c r="Q1334" t="str">
        <f t="shared" si="572"/>
        <v/>
      </c>
      <c r="T1334">
        <f t="shared" si="573"/>
        <v>1994</v>
      </c>
      <c r="U1334">
        <f t="shared" si="574"/>
        <v>1998</v>
      </c>
      <c r="V1334">
        <f t="shared" si="575"/>
        <v>4</v>
      </c>
      <c r="W1334" t="str">
        <f>IF(TRIM(INDEX(connections!$A:$A,ROW()))="","",TRIM(INDEX(connections!$A:$A,ROW())))</f>
        <v>Zangband</v>
      </c>
      <c r="X1334" t="str">
        <f>IF($W1334="","",TRIM(INDEX(connections!$B:$B,ROW())))</f>
        <v>Tales of Maj'Eyal</v>
      </c>
      <c r="Y1334">
        <f t="shared" si="576"/>
        <v>946</v>
      </c>
      <c r="Z1334">
        <f t="shared" si="577"/>
        <v>810</v>
      </c>
      <c r="AA1334" t="str">
        <f t="shared" si="578"/>
        <v>Yes</v>
      </c>
      <c r="AB1334" t="str">
        <f t="shared" si="579"/>
        <v>Yes</v>
      </c>
      <c r="AC1334">
        <f t="shared" si="580"/>
        <v>1</v>
      </c>
      <c r="AD1334">
        <f t="shared" si="581"/>
        <v>0</v>
      </c>
      <c r="AE1334" t="str">
        <f t="shared" si="582"/>
        <v/>
      </c>
      <c r="AG1334" t="str">
        <f t="shared" si="583"/>
        <v/>
      </c>
      <c r="AH1334" t="str">
        <f t="shared" si="584"/>
        <v/>
      </c>
      <c r="AI1334" t="str">
        <f t="shared" si="585"/>
        <v/>
      </c>
      <c r="AJ1334" t="str">
        <f t="shared" si="586"/>
        <v/>
      </c>
      <c r="AK1334" t="str">
        <f t="shared" si="587"/>
        <v/>
      </c>
      <c r="AL1334" t="str">
        <f>IF($A1334="","",INDEX(games!$J:$J,ROW())&amp;"")</f>
        <v/>
      </c>
    </row>
    <row r="1335" spans="1:38" x14ac:dyDescent="0.25">
      <c r="A1335" t="str">
        <f>IF(TRIM(INDEX(games!$A:$A,ROW()))="","",TRIM(INDEX(games!$A:$A,ROW())))</f>
        <v/>
      </c>
      <c r="B1335" t="str">
        <f>IF(OR($A1335="",INDEX(games!$B:$B,ROW())=""),"",INDEX(games!$B:$B,ROW()))</f>
        <v/>
      </c>
      <c r="C1335" t="str">
        <f>IF(OR($A1335="",INDEX(games!$C:$C,ROW())=""),"",INDEX(games!$C:$C,ROW()))</f>
        <v/>
      </c>
      <c r="D1335" t="str">
        <f t="shared" si="560"/>
        <v/>
      </c>
      <c r="E1335" t="str">
        <f t="shared" si="561"/>
        <v/>
      </c>
      <c r="F1335" t="str">
        <f t="shared" si="562"/>
        <v/>
      </c>
      <c r="G1335" t="e">
        <f t="shared" si="563"/>
        <v>#N/A</v>
      </c>
      <c r="H1335" t="e">
        <f t="shared" si="564"/>
        <v>#N/A</v>
      </c>
      <c r="I1335" t="e">
        <f t="shared" si="565"/>
        <v>#N/A</v>
      </c>
      <c r="J1335" t="e">
        <f t="shared" si="566"/>
        <v>#N/A</v>
      </c>
      <c r="K1335" t="e">
        <f t="shared" si="567"/>
        <v>#N/A</v>
      </c>
      <c r="L1335" t="e">
        <f t="shared" si="568"/>
        <v>#N/A</v>
      </c>
      <c r="M1335" t="e">
        <f t="shared" si="569"/>
        <v>#N/A</v>
      </c>
      <c r="N1335" t="e">
        <f t="shared" si="570"/>
        <v>#N/A</v>
      </c>
      <c r="O1335" t="str">
        <f t="shared" si="571"/>
        <v/>
      </c>
      <c r="P1335" t="str">
        <f>IF(OR($A1335="",INDEX(games!$H:$H,ROW())=""),"",INDEX(games!$H:$H,ROW()))</f>
        <v/>
      </c>
      <c r="Q1335" t="str">
        <f t="shared" si="572"/>
        <v/>
      </c>
      <c r="T1335">
        <f t="shared" si="573"/>
        <v>2017</v>
      </c>
      <c r="U1335">
        <f t="shared" si="574"/>
        <v>2026</v>
      </c>
      <c r="V1335">
        <f t="shared" si="575"/>
        <v>9</v>
      </c>
      <c r="W1335" t="str">
        <f>IF(TRIM(INDEX(connections!$A:$A,ROW()))="","",TRIM(INDEX(connections!$A:$A,ROW())))</f>
        <v>Slay the Spire</v>
      </c>
      <c r="X1335" t="str">
        <f>IF($W1335="","",TRIM(INDEX(connections!$B:$B,ROW())))</f>
        <v>Talespinner</v>
      </c>
      <c r="Y1335">
        <f t="shared" si="576"/>
        <v>735</v>
      </c>
      <c r="Z1335">
        <f t="shared" si="577"/>
        <v>811</v>
      </c>
      <c r="AA1335" t="str">
        <f t="shared" si="578"/>
        <v>Yes</v>
      </c>
      <c r="AB1335" t="str">
        <f t="shared" si="579"/>
        <v/>
      </c>
      <c r="AC1335" t="str">
        <f t="shared" si="580"/>
        <v/>
      </c>
      <c r="AD1335">
        <f t="shared" si="581"/>
        <v>0</v>
      </c>
      <c r="AE1335" t="str">
        <f t="shared" si="582"/>
        <v/>
      </c>
      <c r="AG1335" t="str">
        <f t="shared" si="583"/>
        <v/>
      </c>
      <c r="AH1335" t="str">
        <f t="shared" si="584"/>
        <v/>
      </c>
      <c r="AI1335" t="str">
        <f t="shared" si="585"/>
        <v/>
      </c>
      <c r="AJ1335" t="str">
        <f t="shared" si="586"/>
        <v/>
      </c>
      <c r="AK1335" t="str">
        <f t="shared" si="587"/>
        <v/>
      </c>
      <c r="AL1335" t="str">
        <f>IF($A1335="","",INDEX(games!$J:$J,ROW())&amp;"")</f>
        <v/>
      </c>
    </row>
    <row r="1336" spans="1:38" x14ac:dyDescent="0.25">
      <c r="A1336" t="str">
        <f>IF(TRIM(INDEX(games!$A:$A,ROW()))="","",TRIM(INDEX(games!$A:$A,ROW())))</f>
        <v/>
      </c>
      <c r="B1336" t="str">
        <f>IF(OR($A1336="",INDEX(games!$B:$B,ROW())=""),"",INDEX(games!$B:$B,ROW()))</f>
        <v/>
      </c>
      <c r="C1336" t="str">
        <f>IF(OR($A1336="",INDEX(games!$C:$C,ROW())=""),"",INDEX(games!$C:$C,ROW()))</f>
        <v/>
      </c>
      <c r="D1336" t="str">
        <f t="shared" si="560"/>
        <v/>
      </c>
      <c r="E1336" t="str">
        <f t="shared" si="561"/>
        <v/>
      </c>
      <c r="F1336" t="str">
        <f t="shared" si="562"/>
        <v/>
      </c>
      <c r="G1336" t="e">
        <f t="shared" si="563"/>
        <v>#N/A</v>
      </c>
      <c r="H1336" t="e">
        <f t="shared" si="564"/>
        <v>#N/A</v>
      </c>
      <c r="I1336" t="e">
        <f t="shared" si="565"/>
        <v>#N/A</v>
      </c>
      <c r="J1336" t="e">
        <f t="shared" si="566"/>
        <v>#N/A</v>
      </c>
      <c r="K1336" t="e">
        <f t="shared" si="567"/>
        <v>#N/A</v>
      </c>
      <c r="L1336" t="e">
        <f t="shared" si="568"/>
        <v>#N/A</v>
      </c>
      <c r="M1336" t="e">
        <f t="shared" si="569"/>
        <v>#N/A</v>
      </c>
      <c r="N1336" t="e">
        <f t="shared" si="570"/>
        <v>#N/A</v>
      </c>
      <c r="O1336" t="str">
        <f t="shared" si="571"/>
        <v/>
      </c>
      <c r="P1336" t="str">
        <f>IF(OR($A1336="",INDEX(games!$H:$H,ROW())=""),"",INDEX(games!$H:$H,ROW()))</f>
        <v/>
      </c>
      <c r="Q1336" t="str">
        <f t="shared" si="572"/>
        <v/>
      </c>
      <c r="T1336">
        <f t="shared" si="573"/>
        <v>2010</v>
      </c>
      <c r="U1336">
        <f t="shared" si="574"/>
        <v>2017</v>
      </c>
      <c r="V1336">
        <f t="shared" si="575"/>
        <v>7</v>
      </c>
      <c r="W1336" t="str">
        <f>IF(TRIM(INDEX(connections!$A:$A,ROW()))="","",TRIM(INDEX(connections!$A:$A,ROW())))</f>
        <v>Dungeonmans</v>
      </c>
      <c r="X1336" t="str">
        <f>IF($W1336="","",TRIM(INDEX(connections!$B:$B,ROW())))</f>
        <v>Tangledeep</v>
      </c>
      <c r="Y1336">
        <f t="shared" si="576"/>
        <v>263</v>
      </c>
      <c r="Z1336">
        <f t="shared" si="577"/>
        <v>812</v>
      </c>
      <c r="AA1336" t="str">
        <f t="shared" si="578"/>
        <v>Yes</v>
      </c>
      <c r="AB1336" t="str">
        <f t="shared" si="579"/>
        <v>Yes</v>
      </c>
      <c r="AC1336">
        <f t="shared" si="580"/>
        <v>1</v>
      </c>
      <c r="AD1336">
        <f t="shared" si="581"/>
        <v>0</v>
      </c>
      <c r="AE1336" t="str">
        <f t="shared" si="582"/>
        <v/>
      </c>
      <c r="AG1336" t="str">
        <f t="shared" si="583"/>
        <v/>
      </c>
      <c r="AH1336" t="str">
        <f t="shared" si="584"/>
        <v/>
      </c>
      <c r="AI1336" t="str">
        <f t="shared" si="585"/>
        <v/>
      </c>
      <c r="AJ1336" t="str">
        <f t="shared" si="586"/>
        <v/>
      </c>
      <c r="AK1336" t="str">
        <f t="shared" si="587"/>
        <v/>
      </c>
      <c r="AL1336" t="str">
        <f>IF($A1336="","",INDEX(games!$J:$J,ROW())&amp;"")</f>
        <v/>
      </c>
    </row>
    <row r="1337" spans="1:38" x14ac:dyDescent="0.25">
      <c r="A1337" t="str">
        <f>IF(TRIM(INDEX(games!$A:$A,ROW()))="","",TRIM(INDEX(games!$A:$A,ROW())))</f>
        <v/>
      </c>
      <c r="B1337" t="str">
        <f>IF(OR($A1337="",INDEX(games!$B:$B,ROW())=""),"",INDEX(games!$B:$B,ROW()))</f>
        <v/>
      </c>
      <c r="C1337" t="str">
        <f>IF(OR($A1337="",INDEX(games!$C:$C,ROW())=""),"",INDEX(games!$C:$C,ROW()))</f>
        <v/>
      </c>
      <c r="D1337" t="str">
        <f t="shared" si="560"/>
        <v/>
      </c>
      <c r="E1337" t="str">
        <f t="shared" si="561"/>
        <v/>
      </c>
      <c r="F1337" t="str">
        <f t="shared" si="562"/>
        <v/>
      </c>
      <c r="G1337" t="e">
        <f t="shared" si="563"/>
        <v>#N/A</v>
      </c>
      <c r="H1337" t="e">
        <f t="shared" si="564"/>
        <v>#N/A</v>
      </c>
      <c r="I1337" t="e">
        <f t="shared" si="565"/>
        <v>#N/A</v>
      </c>
      <c r="J1337" t="e">
        <f t="shared" si="566"/>
        <v>#N/A</v>
      </c>
      <c r="K1337" t="e">
        <f t="shared" si="567"/>
        <v>#N/A</v>
      </c>
      <c r="L1337" t="e">
        <f t="shared" si="568"/>
        <v>#N/A</v>
      </c>
      <c r="M1337" t="e">
        <f t="shared" si="569"/>
        <v>#N/A</v>
      </c>
      <c r="N1337" t="e">
        <f t="shared" si="570"/>
        <v>#N/A</v>
      </c>
      <c r="O1337" t="str">
        <f t="shared" si="571"/>
        <v/>
      </c>
      <c r="P1337" t="str">
        <f>IF(OR($A1337="",INDEX(games!$H:$H,ROW())=""),"",INDEX(games!$H:$H,ROW()))</f>
        <v/>
      </c>
      <c r="Q1337" t="str">
        <f t="shared" si="572"/>
        <v/>
      </c>
      <c r="T1337">
        <f t="shared" si="573"/>
        <v>1995</v>
      </c>
      <c r="U1337">
        <f t="shared" si="574"/>
        <v>2017</v>
      </c>
      <c r="V1337">
        <f t="shared" si="575"/>
        <v>22</v>
      </c>
      <c r="W1337" t="str">
        <f>IF(TRIM(INDEX(connections!$A:$A,ROW()))="","",TRIM(INDEX(connections!$A:$A,ROW())))</f>
        <v>Mystery Dungeon 2: Shiren the Wanderer</v>
      </c>
      <c r="X1337" t="str">
        <f>IF($W1337="","",TRIM(INDEX(connections!$B:$B,ROW())))</f>
        <v>Tangledeep</v>
      </c>
      <c r="Y1337">
        <f t="shared" si="576"/>
        <v>521</v>
      </c>
      <c r="Z1337">
        <f t="shared" si="577"/>
        <v>812</v>
      </c>
      <c r="AA1337" t="str">
        <f t="shared" si="578"/>
        <v>Yes</v>
      </c>
      <c r="AB1337" t="str">
        <f t="shared" si="579"/>
        <v>Yes</v>
      </c>
      <c r="AC1337">
        <f t="shared" si="580"/>
        <v>1</v>
      </c>
      <c r="AD1337">
        <f t="shared" si="581"/>
        <v>0</v>
      </c>
      <c r="AE1337" t="str">
        <f t="shared" si="582"/>
        <v/>
      </c>
      <c r="AG1337" t="str">
        <f t="shared" si="583"/>
        <v/>
      </c>
      <c r="AH1337" t="str">
        <f t="shared" si="584"/>
        <v/>
      </c>
      <c r="AI1337" t="str">
        <f t="shared" si="585"/>
        <v/>
      </c>
      <c r="AJ1337" t="str">
        <f t="shared" si="586"/>
        <v/>
      </c>
      <c r="AK1337" t="str">
        <f t="shared" si="587"/>
        <v/>
      </c>
      <c r="AL1337" t="str">
        <f>IF($A1337="","",INDEX(games!$J:$J,ROW())&amp;"")</f>
        <v/>
      </c>
    </row>
    <row r="1338" spans="1:38" x14ac:dyDescent="0.25">
      <c r="A1338" t="str">
        <f>IF(TRIM(INDEX(games!$A:$A,ROW()))="","",TRIM(INDEX(games!$A:$A,ROW())))</f>
        <v/>
      </c>
      <c r="B1338" t="str">
        <f>IF(OR($A1338="",INDEX(games!$B:$B,ROW())=""),"",INDEX(games!$B:$B,ROW()))</f>
        <v/>
      </c>
      <c r="C1338" t="str">
        <f>IF(OR($A1338="",INDEX(games!$C:$C,ROW())=""),"",INDEX(games!$C:$C,ROW()))</f>
        <v/>
      </c>
      <c r="D1338" t="str">
        <f t="shared" si="560"/>
        <v/>
      </c>
      <c r="E1338" t="str">
        <f t="shared" si="561"/>
        <v/>
      </c>
      <c r="F1338" t="str">
        <f t="shared" si="562"/>
        <v/>
      </c>
      <c r="G1338" t="e">
        <f t="shared" si="563"/>
        <v>#N/A</v>
      </c>
      <c r="H1338" t="e">
        <f t="shared" si="564"/>
        <v>#N/A</v>
      </c>
      <c r="I1338" t="e">
        <f t="shared" si="565"/>
        <v>#N/A</v>
      </c>
      <c r="J1338" t="e">
        <f t="shared" si="566"/>
        <v>#N/A</v>
      </c>
      <c r="K1338" t="e">
        <f t="shared" si="567"/>
        <v>#N/A</v>
      </c>
      <c r="L1338" t="e">
        <f t="shared" si="568"/>
        <v>#N/A</v>
      </c>
      <c r="M1338" t="e">
        <f t="shared" si="569"/>
        <v>#N/A</v>
      </c>
      <c r="N1338" t="e">
        <f t="shared" si="570"/>
        <v>#N/A</v>
      </c>
      <c r="O1338" t="str">
        <f t="shared" si="571"/>
        <v/>
      </c>
      <c r="P1338" t="str">
        <f>IF(OR($A1338="",INDEX(games!$H:$H,ROW())=""),"",INDEX(games!$H:$H,ROW()))</f>
        <v/>
      </c>
      <c r="Q1338" t="str">
        <f t="shared" si="572"/>
        <v/>
      </c>
      <c r="T1338">
        <f t="shared" si="573"/>
        <v>1998</v>
      </c>
      <c r="U1338">
        <f t="shared" si="574"/>
        <v>2017</v>
      </c>
      <c r="V1338">
        <f t="shared" si="575"/>
        <v>19</v>
      </c>
      <c r="W1338" t="str">
        <f>IF(TRIM(INDEX(connections!$A:$A,ROW()))="","",TRIM(INDEX(connections!$A:$A,ROW())))</f>
        <v>Tales of Maj'Eyal</v>
      </c>
      <c r="X1338" t="str">
        <f>IF($W1338="","",TRIM(INDEX(connections!$B:$B,ROW())))</f>
        <v>Tangledeep</v>
      </c>
      <c r="Y1338">
        <f t="shared" si="576"/>
        <v>810</v>
      </c>
      <c r="Z1338">
        <f t="shared" si="577"/>
        <v>812</v>
      </c>
      <c r="AA1338" t="str">
        <f t="shared" si="578"/>
        <v>Yes</v>
      </c>
      <c r="AB1338" t="str">
        <f t="shared" si="579"/>
        <v>Yes</v>
      </c>
      <c r="AC1338">
        <f t="shared" si="580"/>
        <v>1</v>
      </c>
      <c r="AD1338">
        <f t="shared" si="581"/>
        <v>0</v>
      </c>
      <c r="AE1338" t="str">
        <f t="shared" si="582"/>
        <v/>
      </c>
      <c r="AG1338" t="str">
        <f t="shared" si="583"/>
        <v/>
      </c>
      <c r="AH1338" t="str">
        <f t="shared" si="584"/>
        <v/>
      </c>
      <c r="AI1338" t="str">
        <f t="shared" si="585"/>
        <v/>
      </c>
      <c r="AJ1338" t="str">
        <f t="shared" si="586"/>
        <v/>
      </c>
      <c r="AK1338" t="str">
        <f t="shared" si="587"/>
        <v/>
      </c>
      <c r="AL1338" t="str">
        <f>IF($A1338="","",INDEX(games!$J:$J,ROW())&amp;"")</f>
        <v/>
      </c>
    </row>
    <row r="1339" spans="1:38" x14ac:dyDescent="0.25">
      <c r="A1339" t="str">
        <f>IF(TRIM(INDEX(games!$A:$A,ROW()))="","",TRIM(INDEX(games!$A:$A,ROW())))</f>
        <v/>
      </c>
      <c r="B1339" t="str">
        <f>IF(OR($A1339="",INDEX(games!$B:$B,ROW())=""),"",INDEX(games!$B:$B,ROW()))</f>
        <v/>
      </c>
      <c r="C1339" t="str">
        <f>IF(OR($A1339="",INDEX(games!$C:$C,ROW())=""),"",INDEX(games!$C:$C,ROW()))</f>
        <v/>
      </c>
      <c r="D1339" t="str">
        <f t="shared" si="560"/>
        <v/>
      </c>
      <c r="E1339" t="str">
        <f t="shared" si="561"/>
        <v/>
      </c>
      <c r="F1339" t="str">
        <f t="shared" si="562"/>
        <v/>
      </c>
      <c r="G1339" t="e">
        <f t="shared" si="563"/>
        <v>#N/A</v>
      </c>
      <c r="H1339" t="e">
        <f t="shared" si="564"/>
        <v>#N/A</v>
      </c>
      <c r="I1339" t="e">
        <f t="shared" si="565"/>
        <v>#N/A</v>
      </c>
      <c r="J1339" t="e">
        <f t="shared" si="566"/>
        <v>#N/A</v>
      </c>
      <c r="K1339" t="e">
        <f t="shared" si="567"/>
        <v>#N/A</v>
      </c>
      <c r="L1339" t="e">
        <f t="shared" si="568"/>
        <v>#N/A</v>
      </c>
      <c r="M1339" t="e">
        <f t="shared" si="569"/>
        <v>#N/A</v>
      </c>
      <c r="N1339" t="e">
        <f t="shared" si="570"/>
        <v>#N/A</v>
      </c>
      <c r="O1339" t="str">
        <f t="shared" si="571"/>
        <v/>
      </c>
      <c r="P1339" t="str">
        <f>IF(OR($A1339="",INDEX(games!$H:$H,ROW())=""),"",INDEX(games!$H:$H,ROW()))</f>
        <v/>
      </c>
      <c r="Q1339" t="str">
        <f t="shared" si="572"/>
        <v/>
      </c>
      <c r="T1339">
        <f t="shared" si="573"/>
        <v>1997</v>
      </c>
      <c r="U1339">
        <f t="shared" si="574"/>
        <v>2006</v>
      </c>
      <c r="V1339">
        <f t="shared" si="575"/>
        <v>9</v>
      </c>
      <c r="W1339" t="str">
        <f>IF(TRIM(INDEX(connections!$A:$A,ROW()))="","",TRIM(INDEX(connections!$A:$A,ROW())))</f>
        <v>Azure Dreams</v>
      </c>
      <c r="X1339" t="str">
        <f>IF($W1339="","",TRIM(INDEX(connections!$B:$B,ROW())))</f>
        <v>Tao's Adventure: Curse of the Demon Seal</v>
      </c>
      <c r="Y1339">
        <f t="shared" si="576"/>
        <v>51</v>
      </c>
      <c r="Z1339">
        <f t="shared" si="577"/>
        <v>814</v>
      </c>
      <c r="AA1339" t="str">
        <f t="shared" si="578"/>
        <v>Yes</v>
      </c>
      <c r="AB1339" t="str">
        <f t="shared" si="579"/>
        <v>Yes</v>
      </c>
      <c r="AC1339">
        <f t="shared" si="580"/>
        <v>1</v>
      </c>
      <c r="AD1339">
        <f t="shared" si="581"/>
        <v>0</v>
      </c>
      <c r="AE1339" t="str">
        <f t="shared" si="582"/>
        <v/>
      </c>
      <c r="AG1339" t="str">
        <f t="shared" si="583"/>
        <v/>
      </c>
      <c r="AH1339" t="str">
        <f t="shared" si="584"/>
        <v/>
      </c>
      <c r="AI1339" t="str">
        <f t="shared" si="585"/>
        <v/>
      </c>
      <c r="AJ1339" t="str">
        <f t="shared" si="586"/>
        <v/>
      </c>
      <c r="AK1339" t="str">
        <f t="shared" si="587"/>
        <v/>
      </c>
      <c r="AL1339" t="str">
        <f>IF($A1339="","",INDEX(games!$J:$J,ROW())&amp;"")</f>
        <v/>
      </c>
    </row>
    <row r="1340" spans="1:38" x14ac:dyDescent="0.25">
      <c r="A1340" t="str">
        <f>IF(TRIM(INDEX(games!$A:$A,ROW()))="","",TRIM(INDEX(games!$A:$A,ROW())))</f>
        <v/>
      </c>
      <c r="B1340" t="str">
        <f>IF(OR($A1340="",INDEX(games!$B:$B,ROW())=""),"",INDEX(games!$B:$B,ROW()))</f>
        <v/>
      </c>
      <c r="C1340" t="str">
        <f>IF(OR($A1340="",INDEX(games!$C:$C,ROW())=""),"",INDEX(games!$C:$C,ROW()))</f>
        <v/>
      </c>
      <c r="D1340" t="str">
        <f t="shared" si="560"/>
        <v/>
      </c>
      <c r="E1340" t="str">
        <f t="shared" si="561"/>
        <v/>
      </c>
      <c r="F1340" t="str">
        <f t="shared" si="562"/>
        <v/>
      </c>
      <c r="G1340" t="e">
        <f t="shared" si="563"/>
        <v>#N/A</v>
      </c>
      <c r="H1340" t="e">
        <f t="shared" si="564"/>
        <v>#N/A</v>
      </c>
      <c r="I1340" t="e">
        <f t="shared" si="565"/>
        <v>#N/A</v>
      </c>
      <c r="J1340" t="e">
        <f t="shared" si="566"/>
        <v>#N/A</v>
      </c>
      <c r="K1340" t="e">
        <f t="shared" si="567"/>
        <v>#N/A</v>
      </c>
      <c r="L1340" t="e">
        <f t="shared" si="568"/>
        <v>#N/A</v>
      </c>
      <c r="M1340" t="e">
        <f t="shared" si="569"/>
        <v>#N/A</v>
      </c>
      <c r="N1340" t="e">
        <f t="shared" si="570"/>
        <v>#N/A</v>
      </c>
      <c r="O1340" t="str">
        <f t="shared" si="571"/>
        <v/>
      </c>
      <c r="P1340" t="str">
        <f>IF(OR($A1340="",INDEX(games!$H:$H,ROW())=""),"",INDEX(games!$H:$H,ROW()))</f>
        <v/>
      </c>
      <c r="Q1340" t="str">
        <f t="shared" si="572"/>
        <v/>
      </c>
      <c r="T1340">
        <f t="shared" si="573"/>
        <v>2019</v>
      </c>
      <c r="U1340">
        <f t="shared" si="574"/>
        <v>2023</v>
      </c>
      <c r="V1340">
        <f t="shared" si="575"/>
        <v>4</v>
      </c>
      <c r="W1340" t="str">
        <f>IF(TRIM(INDEX(connections!$A:$A,ROW()))="","",TRIM(INDEX(connections!$A:$A,ROW())))</f>
        <v>Hades</v>
      </c>
      <c r="X1340" t="str">
        <f>IF($W1340="","",TRIM(INDEX(connections!$B:$B,ROW())))</f>
        <v>Tape to Tape</v>
      </c>
      <c r="Y1340">
        <f t="shared" si="576"/>
        <v>359</v>
      </c>
      <c r="Z1340">
        <f t="shared" si="577"/>
        <v>815</v>
      </c>
      <c r="AA1340" t="str">
        <f t="shared" si="578"/>
        <v>Yes</v>
      </c>
      <c r="AB1340" t="str">
        <f t="shared" si="579"/>
        <v>Yes</v>
      </c>
      <c r="AC1340">
        <f t="shared" si="580"/>
        <v>1</v>
      </c>
      <c r="AD1340">
        <f t="shared" si="581"/>
        <v>0</v>
      </c>
      <c r="AE1340" t="str">
        <f t="shared" si="582"/>
        <v/>
      </c>
      <c r="AG1340" t="str">
        <f t="shared" si="583"/>
        <v/>
      </c>
      <c r="AH1340" t="str">
        <f t="shared" si="584"/>
        <v/>
      </c>
      <c r="AI1340" t="str">
        <f t="shared" si="585"/>
        <v/>
      </c>
      <c r="AJ1340" t="str">
        <f t="shared" si="586"/>
        <v/>
      </c>
      <c r="AK1340" t="str">
        <f t="shared" si="587"/>
        <v/>
      </c>
      <c r="AL1340" t="str">
        <f>IF($A1340="","",INDEX(games!$J:$J,ROW())&amp;"")</f>
        <v/>
      </c>
    </row>
    <row r="1341" spans="1:38" x14ac:dyDescent="0.25">
      <c r="A1341" t="str">
        <f>IF(TRIM(INDEX(games!$A:$A,ROW()))="","",TRIM(INDEX(games!$A:$A,ROW())))</f>
        <v/>
      </c>
      <c r="B1341" t="str">
        <f>IF(OR($A1341="",INDEX(games!$B:$B,ROW())=""),"",INDEX(games!$B:$B,ROW()))</f>
        <v/>
      </c>
      <c r="C1341" t="str">
        <f>IF(OR($A1341="",INDEX(games!$C:$C,ROW())=""),"",INDEX(games!$C:$C,ROW()))</f>
        <v/>
      </c>
      <c r="D1341" t="str">
        <f t="shared" si="560"/>
        <v/>
      </c>
      <c r="E1341" t="str">
        <f t="shared" si="561"/>
        <v/>
      </c>
      <c r="F1341" t="str">
        <f t="shared" si="562"/>
        <v/>
      </c>
      <c r="G1341" t="e">
        <f t="shared" si="563"/>
        <v>#N/A</v>
      </c>
      <c r="H1341" t="e">
        <f t="shared" si="564"/>
        <v>#N/A</v>
      </c>
      <c r="I1341" t="e">
        <f t="shared" si="565"/>
        <v>#N/A</v>
      </c>
      <c r="J1341" t="e">
        <f t="shared" si="566"/>
        <v>#N/A</v>
      </c>
      <c r="K1341" t="e">
        <f t="shared" si="567"/>
        <v>#N/A</v>
      </c>
      <c r="L1341" t="e">
        <f t="shared" si="568"/>
        <v>#N/A</v>
      </c>
      <c r="M1341" t="e">
        <f t="shared" si="569"/>
        <v>#N/A</v>
      </c>
      <c r="N1341" t="e">
        <f t="shared" si="570"/>
        <v>#N/A</v>
      </c>
      <c r="O1341" t="str">
        <f t="shared" si="571"/>
        <v/>
      </c>
      <c r="P1341" t="str">
        <f>IF(OR($A1341="",INDEX(games!$H:$H,ROW())=""),"",INDEX(games!$H:$H,ROW()))</f>
        <v/>
      </c>
      <c r="Q1341" t="str">
        <f t="shared" si="572"/>
        <v/>
      </c>
      <c r="T1341">
        <f t="shared" si="573"/>
        <v>2017</v>
      </c>
      <c r="U1341">
        <f t="shared" si="574"/>
        <v>2023</v>
      </c>
      <c r="V1341">
        <f t="shared" si="575"/>
        <v>6</v>
      </c>
      <c r="W1341" t="str">
        <f>IF(TRIM(INDEX(connections!$A:$A,ROW()))="","",TRIM(INDEX(connections!$A:$A,ROW())))</f>
        <v>Slay the Spire</v>
      </c>
      <c r="X1341" t="str">
        <f>IF($W1341="","",TRIM(INDEX(connections!$B:$B,ROW())))</f>
        <v>Tape to Tape</v>
      </c>
      <c r="Y1341">
        <f t="shared" si="576"/>
        <v>735</v>
      </c>
      <c r="Z1341">
        <f t="shared" si="577"/>
        <v>815</v>
      </c>
      <c r="AA1341" t="str">
        <f t="shared" si="578"/>
        <v>Yes</v>
      </c>
      <c r="AB1341" t="str">
        <f t="shared" si="579"/>
        <v>Yes</v>
      </c>
      <c r="AC1341">
        <f t="shared" si="580"/>
        <v>1</v>
      </c>
      <c r="AD1341">
        <f t="shared" si="581"/>
        <v>1</v>
      </c>
      <c r="AE1341" t="str">
        <f t="shared" si="582"/>
        <v/>
      </c>
      <c r="AG1341" t="str">
        <f t="shared" si="583"/>
        <v/>
      </c>
      <c r="AH1341" t="str">
        <f t="shared" si="584"/>
        <v/>
      </c>
      <c r="AI1341" t="str">
        <f t="shared" si="585"/>
        <v/>
      </c>
      <c r="AJ1341" t="str">
        <f t="shared" si="586"/>
        <v/>
      </c>
      <c r="AK1341" t="str">
        <f t="shared" si="587"/>
        <v/>
      </c>
      <c r="AL1341" t="str">
        <f>IF($A1341="","",INDEX(games!$J:$J,ROW())&amp;"")</f>
        <v/>
      </c>
    </row>
    <row r="1342" spans="1:38" x14ac:dyDescent="0.25">
      <c r="A1342" t="str">
        <f>IF(TRIM(INDEX(games!$A:$A,ROW()))="","",TRIM(INDEX(games!$A:$A,ROW())))</f>
        <v/>
      </c>
      <c r="B1342" t="str">
        <f>IF(OR($A1342="",INDEX(games!$B:$B,ROW())=""),"",INDEX(games!$B:$B,ROW()))</f>
        <v/>
      </c>
      <c r="C1342" t="str">
        <f>IF(OR($A1342="",INDEX(games!$C:$C,ROW())=""),"",INDEX(games!$C:$C,ROW()))</f>
        <v/>
      </c>
      <c r="D1342" t="str">
        <f t="shared" si="560"/>
        <v/>
      </c>
      <c r="E1342" t="str">
        <f t="shared" si="561"/>
        <v/>
      </c>
      <c r="F1342" t="str">
        <f t="shared" si="562"/>
        <v/>
      </c>
      <c r="G1342" t="e">
        <f t="shared" si="563"/>
        <v>#N/A</v>
      </c>
      <c r="H1342" t="e">
        <f t="shared" si="564"/>
        <v>#N/A</v>
      </c>
      <c r="I1342" t="e">
        <f t="shared" si="565"/>
        <v>#N/A</v>
      </c>
      <c r="J1342" t="e">
        <f t="shared" si="566"/>
        <v>#N/A</v>
      </c>
      <c r="K1342" t="e">
        <f t="shared" si="567"/>
        <v>#N/A</v>
      </c>
      <c r="L1342" t="e">
        <f t="shared" si="568"/>
        <v>#N/A</v>
      </c>
      <c r="M1342" t="e">
        <f t="shared" si="569"/>
        <v>#N/A</v>
      </c>
      <c r="N1342" t="e">
        <f t="shared" si="570"/>
        <v>#N/A</v>
      </c>
      <c r="O1342" t="str">
        <f t="shared" si="571"/>
        <v/>
      </c>
      <c r="P1342" t="str">
        <f>IF(OR($A1342="",INDEX(games!$H:$H,ROW())=""),"",INDEX(games!$H:$H,ROW()))</f>
        <v/>
      </c>
      <c r="Q1342" t="str">
        <f t="shared" si="572"/>
        <v/>
      </c>
      <c r="T1342">
        <f t="shared" si="573"/>
        <v>2011</v>
      </c>
      <c r="U1342">
        <f t="shared" si="574"/>
        <v>2023</v>
      </c>
      <c r="V1342">
        <f t="shared" si="575"/>
        <v>12</v>
      </c>
      <c r="W1342" t="str">
        <f>IF(TRIM(INDEX(connections!$A:$A,ROW()))="","",TRIM(INDEX(connections!$A:$A,ROW())))</f>
        <v>The Binding of Isaac</v>
      </c>
      <c r="X1342" t="str">
        <f>IF($W1342="","",TRIM(INDEX(connections!$B:$B,ROW())))</f>
        <v>Tape to Tape</v>
      </c>
      <c r="Y1342">
        <f t="shared" si="576"/>
        <v>824</v>
      </c>
      <c r="Z1342">
        <f t="shared" si="577"/>
        <v>815</v>
      </c>
      <c r="AA1342" t="str">
        <f t="shared" si="578"/>
        <v>Yes</v>
      </c>
      <c r="AB1342" t="str">
        <f t="shared" si="579"/>
        <v>Yes</v>
      </c>
      <c r="AC1342">
        <f t="shared" si="580"/>
        <v>1</v>
      </c>
      <c r="AD1342">
        <f t="shared" si="581"/>
        <v>0</v>
      </c>
      <c r="AE1342" t="str">
        <f t="shared" si="582"/>
        <v/>
      </c>
      <c r="AG1342" t="str">
        <f t="shared" si="583"/>
        <v/>
      </c>
      <c r="AH1342" t="str">
        <f t="shared" si="584"/>
        <v/>
      </c>
      <c r="AI1342" t="str">
        <f t="shared" si="585"/>
        <v/>
      </c>
      <c r="AJ1342" t="str">
        <f t="shared" si="586"/>
        <v/>
      </c>
      <c r="AK1342" t="str">
        <f t="shared" si="587"/>
        <v/>
      </c>
      <c r="AL1342" t="str">
        <f>IF($A1342="","",INDEX(games!$J:$J,ROW())&amp;"")</f>
        <v/>
      </c>
    </row>
    <row r="1343" spans="1:38" x14ac:dyDescent="0.25">
      <c r="A1343" t="str">
        <f>IF(TRIM(INDEX(games!$A:$A,ROW()))="","",TRIM(INDEX(games!$A:$A,ROW())))</f>
        <v/>
      </c>
      <c r="B1343" t="str">
        <f>IF(OR($A1343="",INDEX(games!$B:$B,ROW())=""),"",INDEX(games!$B:$B,ROW()))</f>
        <v/>
      </c>
      <c r="C1343" t="str">
        <f>IF(OR($A1343="",INDEX(games!$C:$C,ROW())=""),"",INDEX(games!$C:$C,ROW()))</f>
        <v/>
      </c>
      <c r="D1343" t="str">
        <f t="shared" si="560"/>
        <v/>
      </c>
      <c r="E1343" t="str">
        <f t="shared" si="561"/>
        <v/>
      </c>
      <c r="F1343" t="str">
        <f t="shared" si="562"/>
        <v/>
      </c>
      <c r="G1343" t="e">
        <f t="shared" si="563"/>
        <v>#N/A</v>
      </c>
      <c r="H1343" t="e">
        <f t="shared" si="564"/>
        <v>#N/A</v>
      </c>
      <c r="I1343" t="e">
        <f t="shared" si="565"/>
        <v>#N/A</v>
      </c>
      <c r="J1343" t="e">
        <f t="shared" si="566"/>
        <v>#N/A</v>
      </c>
      <c r="K1343" t="e">
        <f t="shared" si="567"/>
        <v>#N/A</v>
      </c>
      <c r="L1343" t="e">
        <f t="shared" si="568"/>
        <v>#N/A</v>
      </c>
      <c r="M1343" t="e">
        <f t="shared" si="569"/>
        <v>#N/A</v>
      </c>
      <c r="N1343" t="e">
        <f t="shared" si="570"/>
        <v>#N/A</v>
      </c>
      <c r="O1343" t="str">
        <f t="shared" si="571"/>
        <v/>
      </c>
      <c r="P1343" t="str">
        <f>IF(OR($A1343="",INDEX(games!$H:$H,ROW())=""),"",INDEX(games!$H:$H,ROW()))</f>
        <v/>
      </c>
      <c r="Q1343" t="str">
        <f t="shared" si="572"/>
        <v/>
      </c>
      <c r="T1343">
        <f t="shared" si="573"/>
        <v>2019</v>
      </c>
      <c r="U1343">
        <f t="shared" si="574"/>
        <v>2019</v>
      </c>
      <c r="V1343">
        <f t="shared" si="575"/>
        <v>0</v>
      </c>
      <c r="W1343" t="str">
        <f>IF(TRIM(INDEX(connections!$A:$A,ROW()))="","",TRIM(INDEX(connections!$A:$A,ROW())))</f>
        <v>Dota Auto Chess</v>
      </c>
      <c r="X1343" t="str">
        <f>IF($W1343="","",TRIM(INDEX(connections!$B:$B,ROW())))</f>
        <v>Teamfight Tactics</v>
      </c>
      <c r="Y1343">
        <f t="shared" si="576"/>
        <v>242</v>
      </c>
      <c r="Z1343">
        <f t="shared" si="577"/>
        <v>816</v>
      </c>
      <c r="AA1343" t="str">
        <f t="shared" si="578"/>
        <v/>
      </c>
      <c r="AB1343" t="str">
        <f t="shared" si="579"/>
        <v/>
      </c>
      <c r="AC1343" t="str">
        <f t="shared" si="580"/>
        <v/>
      </c>
      <c r="AD1343">
        <f t="shared" si="581"/>
        <v>0</v>
      </c>
      <c r="AE1343" t="str">
        <f t="shared" si="582"/>
        <v/>
      </c>
      <c r="AG1343" t="str">
        <f t="shared" si="583"/>
        <v/>
      </c>
      <c r="AH1343" t="str">
        <f t="shared" si="584"/>
        <v/>
      </c>
      <c r="AI1343" t="str">
        <f t="shared" si="585"/>
        <v/>
      </c>
      <c r="AJ1343" t="str">
        <f t="shared" si="586"/>
        <v/>
      </c>
      <c r="AK1343" t="str">
        <f t="shared" si="587"/>
        <v/>
      </c>
      <c r="AL1343" t="str">
        <f>IF($A1343="","",INDEX(games!$J:$J,ROW())&amp;"")</f>
        <v/>
      </c>
    </row>
    <row r="1344" spans="1:38" x14ac:dyDescent="0.25">
      <c r="A1344" t="str">
        <f>IF(TRIM(INDEX(games!$A:$A,ROW()))="","",TRIM(INDEX(games!$A:$A,ROW())))</f>
        <v/>
      </c>
      <c r="B1344" t="str">
        <f>IF(OR($A1344="",INDEX(games!$B:$B,ROW())=""),"",INDEX(games!$B:$B,ROW()))</f>
        <v/>
      </c>
      <c r="C1344" t="str">
        <f>IF(OR($A1344="",INDEX(games!$C:$C,ROW())=""),"",INDEX(games!$C:$C,ROW()))</f>
        <v/>
      </c>
      <c r="D1344" t="str">
        <f t="shared" si="560"/>
        <v/>
      </c>
      <c r="E1344" t="str">
        <f t="shared" si="561"/>
        <v/>
      </c>
      <c r="F1344" t="str">
        <f t="shared" si="562"/>
        <v/>
      </c>
      <c r="G1344" t="e">
        <f t="shared" si="563"/>
        <v>#N/A</v>
      </c>
      <c r="H1344" t="e">
        <f t="shared" si="564"/>
        <v>#N/A</v>
      </c>
      <c r="I1344" t="e">
        <f t="shared" si="565"/>
        <v>#N/A</v>
      </c>
      <c r="J1344" t="e">
        <f t="shared" si="566"/>
        <v>#N/A</v>
      </c>
      <c r="K1344" t="e">
        <f t="shared" si="567"/>
        <v>#N/A</v>
      </c>
      <c r="L1344" t="e">
        <f t="shared" si="568"/>
        <v>#N/A</v>
      </c>
      <c r="M1344" t="e">
        <f t="shared" si="569"/>
        <v>#N/A</v>
      </c>
      <c r="N1344" t="e">
        <f t="shared" si="570"/>
        <v>#N/A</v>
      </c>
      <c r="O1344" t="str">
        <f t="shared" si="571"/>
        <v/>
      </c>
      <c r="P1344" t="str">
        <f>IF(OR($A1344="",INDEX(games!$H:$H,ROW())=""),"",INDEX(games!$H:$H,ROW()))</f>
        <v/>
      </c>
      <c r="Q1344" t="str">
        <f t="shared" si="572"/>
        <v/>
      </c>
      <c r="T1344">
        <f t="shared" si="573"/>
        <v>2020</v>
      </c>
      <c r="U1344">
        <f t="shared" si="574"/>
        <v>2026</v>
      </c>
      <c r="V1344">
        <f t="shared" si="575"/>
        <v>6</v>
      </c>
      <c r="W1344" t="str">
        <f>IF(TRIM(INDEX(connections!$A:$A,ROW()))="","",TRIM(INDEX(connections!$A:$A,ROW())))</f>
        <v>Risk of Rain 2</v>
      </c>
      <c r="X1344" t="str">
        <f>IF($W1344="","",TRIM(INDEX(connections!$B:$B,ROW())))</f>
        <v>Tears of Metal</v>
      </c>
      <c r="Y1344">
        <f t="shared" si="576"/>
        <v>654</v>
      </c>
      <c r="Z1344">
        <f t="shared" si="577"/>
        <v>817</v>
      </c>
      <c r="AA1344" t="str">
        <f t="shared" si="578"/>
        <v>Yes</v>
      </c>
      <c r="AB1344" t="str">
        <f t="shared" si="579"/>
        <v/>
      </c>
      <c r="AC1344" t="str">
        <f t="shared" si="580"/>
        <v/>
      </c>
      <c r="AD1344">
        <f t="shared" si="581"/>
        <v>0</v>
      </c>
      <c r="AE1344" t="str">
        <f t="shared" si="582"/>
        <v/>
      </c>
      <c r="AG1344" t="str">
        <f t="shared" si="583"/>
        <v/>
      </c>
      <c r="AH1344" t="str">
        <f t="shared" si="584"/>
        <v/>
      </c>
      <c r="AI1344" t="str">
        <f t="shared" si="585"/>
        <v/>
      </c>
      <c r="AJ1344" t="str">
        <f t="shared" si="586"/>
        <v/>
      </c>
      <c r="AK1344" t="str">
        <f t="shared" si="587"/>
        <v/>
      </c>
      <c r="AL1344" t="str">
        <f>IF($A1344="","",INDEX(games!$J:$J,ROW())&amp;"")</f>
        <v/>
      </c>
    </row>
    <row r="1345" spans="1:38" x14ac:dyDescent="0.25">
      <c r="A1345" t="str">
        <f>IF(TRIM(INDEX(games!$A:$A,ROW()))="","",TRIM(INDEX(games!$A:$A,ROW())))</f>
        <v/>
      </c>
      <c r="B1345" t="str">
        <f>IF(OR($A1345="",INDEX(games!$B:$B,ROW())=""),"",INDEX(games!$B:$B,ROW()))</f>
        <v/>
      </c>
      <c r="C1345" t="str">
        <f>IF(OR($A1345="",INDEX(games!$C:$C,ROW())=""),"",INDEX(games!$C:$C,ROW()))</f>
        <v/>
      </c>
      <c r="D1345" t="str">
        <f t="shared" si="560"/>
        <v/>
      </c>
      <c r="E1345" t="str">
        <f t="shared" si="561"/>
        <v/>
      </c>
      <c r="F1345" t="str">
        <f t="shared" si="562"/>
        <v/>
      </c>
      <c r="G1345" t="e">
        <f t="shared" si="563"/>
        <v>#N/A</v>
      </c>
      <c r="H1345" t="e">
        <f t="shared" si="564"/>
        <v>#N/A</v>
      </c>
      <c r="I1345" t="e">
        <f t="shared" si="565"/>
        <v>#N/A</v>
      </c>
      <c r="J1345" t="e">
        <f t="shared" si="566"/>
        <v>#N/A</v>
      </c>
      <c r="K1345" t="e">
        <f t="shared" si="567"/>
        <v>#N/A</v>
      </c>
      <c r="L1345" t="e">
        <f t="shared" si="568"/>
        <v>#N/A</v>
      </c>
      <c r="M1345" t="e">
        <f t="shared" si="569"/>
        <v>#N/A</v>
      </c>
      <c r="N1345" t="e">
        <f t="shared" si="570"/>
        <v>#N/A</v>
      </c>
      <c r="O1345" t="str">
        <f t="shared" si="571"/>
        <v/>
      </c>
      <c r="P1345" t="str">
        <f>IF(OR($A1345="",INDEX(games!$H:$H,ROW())=""),"",INDEX(games!$H:$H,ROW()))</f>
        <v/>
      </c>
      <c r="Q1345" t="str">
        <f t="shared" si="572"/>
        <v/>
      </c>
      <c r="T1345">
        <f t="shared" si="573"/>
        <v>2019</v>
      </c>
      <c r="U1345">
        <f t="shared" si="574"/>
        <v>2024</v>
      </c>
      <c r="V1345">
        <f t="shared" si="575"/>
        <v>5</v>
      </c>
      <c r="W1345" t="str">
        <f>IF(TRIM(INDEX(connections!$A:$A,ROW()))="","",TRIM(INDEX(connections!$A:$A,ROW())))</f>
        <v>Children of Morta</v>
      </c>
      <c r="X1345" t="str">
        <f>IF($W1345="","",TRIM(INDEX(connections!$B:$B,ROW())))</f>
        <v>Teenage Mutant Ninja Turtles: Splintered Fate</v>
      </c>
      <c r="Y1345">
        <f t="shared" si="576"/>
        <v>128</v>
      </c>
      <c r="Z1345">
        <f t="shared" si="577"/>
        <v>818</v>
      </c>
      <c r="AA1345" t="str">
        <f t="shared" si="578"/>
        <v>Yes</v>
      </c>
      <c r="AB1345" t="str">
        <f t="shared" si="579"/>
        <v>Yes</v>
      </c>
      <c r="AC1345">
        <f t="shared" si="580"/>
        <v>1</v>
      </c>
      <c r="AD1345">
        <f t="shared" si="581"/>
        <v>0</v>
      </c>
      <c r="AE1345" t="str">
        <f t="shared" si="582"/>
        <v/>
      </c>
      <c r="AG1345" t="str">
        <f t="shared" si="583"/>
        <v/>
      </c>
      <c r="AH1345" t="str">
        <f t="shared" si="584"/>
        <v/>
      </c>
      <c r="AI1345" t="str">
        <f t="shared" si="585"/>
        <v/>
      </c>
      <c r="AJ1345" t="str">
        <f t="shared" si="586"/>
        <v/>
      </c>
      <c r="AK1345" t="str">
        <f t="shared" si="587"/>
        <v/>
      </c>
      <c r="AL1345" t="str">
        <f>IF($A1345="","",INDEX(games!$J:$J,ROW())&amp;"")</f>
        <v/>
      </c>
    </row>
    <row r="1346" spans="1:38" x14ac:dyDescent="0.25">
      <c r="A1346" t="str">
        <f>IF(TRIM(INDEX(games!$A:$A,ROW()))="","",TRIM(INDEX(games!$A:$A,ROW())))</f>
        <v/>
      </c>
      <c r="B1346" t="str">
        <f>IF(OR($A1346="",INDEX(games!$B:$B,ROW())=""),"",INDEX(games!$B:$B,ROW()))</f>
        <v/>
      </c>
      <c r="C1346" t="str">
        <f>IF(OR($A1346="",INDEX(games!$C:$C,ROW())=""),"",INDEX(games!$C:$C,ROW()))</f>
        <v/>
      </c>
      <c r="D1346" t="str">
        <f t="shared" ref="D1346:D1409" si="588">IF($A1346="","",COUNTIF($W$2:$W$2500,$A1346)+COUNTIF($X$2:$X$2500,$A1346))</f>
        <v/>
      </c>
      <c r="E1346" t="str">
        <f t="shared" ref="E1346:E1409" si="589">IF($A1346="","",IFERROR(MATCH($C1346,$R$2:$R$5,0),0))</f>
        <v/>
      </c>
      <c r="F1346" t="str">
        <f t="shared" ref="F1346:F1409" si="590">IF($A1346="","",MOD(ROW(),34))</f>
        <v/>
      </c>
      <c r="G1346" t="e">
        <f t="shared" ref="G1346:G1409" si="591">IF($A1346="",NA(),IF($C1346="Action",$B1346,NA()))</f>
        <v>#N/A</v>
      </c>
      <c r="H1346" t="e">
        <f t="shared" ref="H1346:H1409" si="592">IF($A1346="",NA(),IF($C1346="Action",1+$F1346*0.023,NA()))</f>
        <v>#N/A</v>
      </c>
      <c r="I1346" t="e">
        <f t="shared" ref="I1346:I1409" si="593">IF($A1346="",NA(),IF($C1346="Strategy",$B1346,NA()))</f>
        <v>#N/A</v>
      </c>
      <c r="J1346" t="e">
        <f t="shared" ref="J1346:J1409" si="594">IF($A1346="",NA(),IF($C1346="Strategy",2+$F1346*0.023,NA()))</f>
        <v>#N/A</v>
      </c>
      <c r="K1346" t="e">
        <f t="shared" ref="K1346:K1409" si="595">IF($A1346="",NA(),IF($C1346="Deckbuilder",$B1346,NA()))</f>
        <v>#N/A</v>
      </c>
      <c r="L1346" t="e">
        <f t="shared" ref="L1346:L1409" si="596">IF($A1346="",NA(),IF($C1346="Deckbuilder",3+$F1346*0.023,NA()))</f>
        <v>#N/A</v>
      </c>
      <c r="M1346" t="e">
        <f t="shared" ref="M1346:M1409" si="597">IF($A1346="",NA(),IF($C1346="Traditional",$B1346,NA()))</f>
        <v>#N/A</v>
      </c>
      <c r="N1346" t="e">
        <f t="shared" ref="N1346:N1409" si="598">IF($A1346="",NA(),IF($C1346="Traditional",4+$F1346*0.023,NA()))</f>
        <v>#N/A</v>
      </c>
      <c r="O1346" t="str">
        <f t="shared" ref="O1346:O1409" si="599">IF($A1346="","",$D1346+ROW()/1000000)</f>
        <v/>
      </c>
      <c r="P1346" t="str">
        <f>IF(OR($A1346="",INDEX(games!$H:$H,ROW())=""),"",INDEX(games!$H:$H,ROW()))</f>
        <v/>
      </c>
      <c r="Q1346" t="str">
        <f t="shared" ref="Q1346:Q1409" si="600">IF(OR($A1346="",$P1346&lt;&gt;"Yes"),"",$D1346+ROW()/1000000)</f>
        <v/>
      </c>
      <c r="T1346">
        <f t="shared" ref="T1346:T1409" si="601">IF($Y1346="","",INDEX($B$2:$B$1500,$Y1346))</f>
        <v>2018</v>
      </c>
      <c r="U1346">
        <f t="shared" ref="U1346:U1409" si="602">IF($Z1346="","",INDEX($B$2:$B$1500,$Z1346))</f>
        <v>2024</v>
      </c>
      <c r="V1346">
        <f t="shared" ref="V1346:V1409" si="603">IF(OR($T1346="",$U1346=""),"",$U1346-$T1346)</f>
        <v>6</v>
      </c>
      <c r="W1346" t="str">
        <f>IF(TRIM(INDEX(connections!$A:$A,ROW()))="","",TRIM(INDEX(connections!$A:$A,ROW())))</f>
        <v>Dead Cells</v>
      </c>
      <c r="X1346" t="str">
        <f>IF($W1346="","",TRIM(INDEX(connections!$B:$B,ROW())))</f>
        <v>Teenage Mutant Ninja Turtles: Splintered Fate</v>
      </c>
      <c r="Y1346">
        <f t="shared" ref="Y1346:Y1409" si="604">IF($W1346="","",IFERROR(MATCH($W1346,$A$2:$A$1500,0),""))</f>
        <v>187</v>
      </c>
      <c r="Z1346">
        <f t="shared" ref="Z1346:Z1409" si="605">IF($X1346="","",IFERROR(MATCH($X1346,$A$2:$A$1500,0),""))</f>
        <v>818</v>
      </c>
      <c r="AA1346" t="str">
        <f t="shared" ref="AA1346:AA1409" si="606">IF($Y1346="","",INDEX($P$2:$P$1500,$Y1346))</f>
        <v>Yes</v>
      </c>
      <c r="AB1346" t="str">
        <f t="shared" ref="AB1346:AB1409" si="607">IF($Z1346="","",INDEX($P$2:$P$1500,$Z1346))</f>
        <v>Yes</v>
      </c>
      <c r="AC1346">
        <f t="shared" ref="AC1346:AC1409" si="608">IF(AND($AA1346="Yes",$AB1346="Yes"),1,"")</f>
        <v>1</v>
      </c>
      <c r="AD1346">
        <f t="shared" ref="AD1346:AD1409" si="609">IF(OR($Y1346="",$Z1346=""),"",IF(INDEX($C$2:$C$1500,$Y1346)=INDEX($C$2:$C$1500,$Z1346),0,1))</f>
        <v>0</v>
      </c>
      <c r="AE1346" t="str">
        <f t="shared" ref="AE1346:AE1409" si="610">IF($AC1346&lt;&gt;1,"",IF(AND(INDEX($AG$2:$AG$1500,$Y1346)=1,INDEX($AG$2:$AG$1500,$Z1346)=1),1,""))</f>
        <v/>
      </c>
      <c r="AG1346" t="str">
        <f t="shared" ref="AG1346:AG1409" si="611">IF($A1346="","",COUNTIFS($W$2:$W$2500,$A1346,$AB$2:$AB$2500,"Yes")+COUNTIFS($X$2:$X$2500,$A1346,$AA$2:$AA$2500,"Yes"))</f>
        <v/>
      </c>
      <c r="AH1346" t="str">
        <f t="shared" ref="AH1346:AH1409" si="612">IF(OR($P1346&lt;&gt;"Yes",N($AG1346)=0),"",IF(AND($AG1346=1,COUNTIFS($W$2:$W$2500,$A1346,$AE$2:$AE$2500,1)+COUNTIFS($X$2:$X$2500,$A1346,$AE$2:$AE$2500,1)&gt;0),"","Yes"))</f>
        <v/>
      </c>
      <c r="AI1346" t="str">
        <f t="shared" ref="AI1346:AI1409" si="613">IF($AH1346="Yes",$AG1346,"")</f>
        <v/>
      </c>
      <c r="AJ1346" t="str">
        <f t="shared" ref="AJ1346:AJ1409" si="614">IF($AI1346="","",$AI1346+ROW()/1000000)</f>
        <v/>
      </c>
      <c r="AK1346" t="str">
        <f t="shared" ref="AK1346:AK1409" si="615">IF(OR($A1346="",$P1346="Yes",N($AG1346)=0),"",$AG1346+ROW()/1000000)</f>
        <v/>
      </c>
      <c r="AL1346" t="str">
        <f>IF($A1346="","",INDEX(games!$J:$J,ROW())&amp;"")</f>
        <v/>
      </c>
    </row>
    <row r="1347" spans="1:38" x14ac:dyDescent="0.25">
      <c r="A1347" t="str">
        <f>IF(TRIM(INDEX(games!$A:$A,ROW()))="","",TRIM(INDEX(games!$A:$A,ROW())))</f>
        <v/>
      </c>
      <c r="B1347" t="str">
        <f>IF(OR($A1347="",INDEX(games!$B:$B,ROW())=""),"",INDEX(games!$B:$B,ROW()))</f>
        <v/>
      </c>
      <c r="C1347" t="str">
        <f>IF(OR($A1347="",INDEX(games!$C:$C,ROW())=""),"",INDEX(games!$C:$C,ROW()))</f>
        <v/>
      </c>
      <c r="D1347" t="str">
        <f t="shared" si="588"/>
        <v/>
      </c>
      <c r="E1347" t="str">
        <f t="shared" si="589"/>
        <v/>
      </c>
      <c r="F1347" t="str">
        <f t="shared" si="590"/>
        <v/>
      </c>
      <c r="G1347" t="e">
        <f t="shared" si="591"/>
        <v>#N/A</v>
      </c>
      <c r="H1347" t="e">
        <f t="shared" si="592"/>
        <v>#N/A</v>
      </c>
      <c r="I1347" t="e">
        <f t="shared" si="593"/>
        <v>#N/A</v>
      </c>
      <c r="J1347" t="e">
        <f t="shared" si="594"/>
        <v>#N/A</v>
      </c>
      <c r="K1347" t="e">
        <f t="shared" si="595"/>
        <v>#N/A</v>
      </c>
      <c r="L1347" t="e">
        <f t="shared" si="596"/>
        <v>#N/A</v>
      </c>
      <c r="M1347" t="e">
        <f t="shared" si="597"/>
        <v>#N/A</v>
      </c>
      <c r="N1347" t="e">
        <f t="shared" si="598"/>
        <v>#N/A</v>
      </c>
      <c r="O1347" t="str">
        <f t="shared" si="599"/>
        <v/>
      </c>
      <c r="P1347" t="str">
        <f>IF(OR($A1347="",INDEX(games!$H:$H,ROW())=""),"",INDEX(games!$H:$H,ROW()))</f>
        <v/>
      </c>
      <c r="Q1347" t="str">
        <f t="shared" si="600"/>
        <v/>
      </c>
      <c r="T1347">
        <f t="shared" si="601"/>
        <v>2019</v>
      </c>
      <c r="U1347">
        <f t="shared" si="602"/>
        <v>2024</v>
      </c>
      <c r="V1347">
        <f t="shared" si="603"/>
        <v>5</v>
      </c>
      <c r="W1347" t="str">
        <f>IF(TRIM(INDEX(connections!$A:$A,ROW()))="","",TRIM(INDEX(connections!$A:$A,ROW())))</f>
        <v>Hades</v>
      </c>
      <c r="X1347" t="str">
        <f>IF($W1347="","",TRIM(INDEX(connections!$B:$B,ROW())))</f>
        <v>Teenage Mutant Ninja Turtles: Splintered Fate</v>
      </c>
      <c r="Y1347">
        <f t="shared" si="604"/>
        <v>359</v>
      </c>
      <c r="Z1347">
        <f t="shared" si="605"/>
        <v>818</v>
      </c>
      <c r="AA1347" t="str">
        <f t="shared" si="606"/>
        <v>Yes</v>
      </c>
      <c r="AB1347" t="str">
        <f t="shared" si="607"/>
        <v>Yes</v>
      </c>
      <c r="AC1347">
        <f t="shared" si="608"/>
        <v>1</v>
      </c>
      <c r="AD1347">
        <f t="shared" si="609"/>
        <v>0</v>
      </c>
      <c r="AE1347" t="str">
        <f t="shared" si="610"/>
        <v/>
      </c>
      <c r="AG1347" t="str">
        <f t="shared" si="611"/>
        <v/>
      </c>
      <c r="AH1347" t="str">
        <f t="shared" si="612"/>
        <v/>
      </c>
      <c r="AI1347" t="str">
        <f t="shared" si="613"/>
        <v/>
      </c>
      <c r="AJ1347" t="str">
        <f t="shared" si="614"/>
        <v/>
      </c>
      <c r="AK1347" t="str">
        <f t="shared" si="615"/>
        <v/>
      </c>
      <c r="AL1347" t="str">
        <f>IF($A1347="","",INDEX(games!$J:$J,ROW())&amp;"")</f>
        <v/>
      </c>
    </row>
    <row r="1348" spans="1:38" x14ac:dyDescent="0.25">
      <c r="A1348" t="str">
        <f>IF(TRIM(INDEX(games!$A:$A,ROW()))="","",TRIM(INDEX(games!$A:$A,ROW())))</f>
        <v/>
      </c>
      <c r="B1348" t="str">
        <f>IF(OR($A1348="",INDEX(games!$B:$B,ROW())=""),"",INDEX(games!$B:$B,ROW()))</f>
        <v/>
      </c>
      <c r="C1348" t="str">
        <f>IF(OR($A1348="",INDEX(games!$C:$C,ROW())=""),"",INDEX(games!$C:$C,ROW()))</f>
        <v/>
      </c>
      <c r="D1348" t="str">
        <f t="shared" si="588"/>
        <v/>
      </c>
      <c r="E1348" t="str">
        <f t="shared" si="589"/>
        <v/>
      </c>
      <c r="F1348" t="str">
        <f t="shared" si="590"/>
        <v/>
      </c>
      <c r="G1348" t="e">
        <f t="shared" si="591"/>
        <v>#N/A</v>
      </c>
      <c r="H1348" t="e">
        <f t="shared" si="592"/>
        <v>#N/A</v>
      </c>
      <c r="I1348" t="e">
        <f t="shared" si="593"/>
        <v>#N/A</v>
      </c>
      <c r="J1348" t="e">
        <f t="shared" si="594"/>
        <v>#N/A</v>
      </c>
      <c r="K1348" t="e">
        <f t="shared" si="595"/>
        <v>#N/A</v>
      </c>
      <c r="L1348" t="e">
        <f t="shared" si="596"/>
        <v>#N/A</v>
      </c>
      <c r="M1348" t="e">
        <f t="shared" si="597"/>
        <v>#N/A</v>
      </c>
      <c r="N1348" t="e">
        <f t="shared" si="598"/>
        <v>#N/A</v>
      </c>
      <c r="O1348" t="str">
        <f t="shared" si="599"/>
        <v/>
      </c>
      <c r="P1348" t="str">
        <f>IF(OR($A1348="",INDEX(games!$H:$H,ROW())=""),"",INDEX(games!$H:$H,ROW()))</f>
        <v/>
      </c>
      <c r="Q1348" t="str">
        <f t="shared" si="600"/>
        <v/>
      </c>
      <c r="T1348">
        <f t="shared" si="601"/>
        <v>2021</v>
      </c>
      <c r="U1348">
        <f t="shared" si="602"/>
        <v>2024</v>
      </c>
      <c r="V1348">
        <f t="shared" si="603"/>
        <v>3</v>
      </c>
      <c r="W1348" t="str">
        <f>IF(TRIM(INDEX(connections!$A:$A,ROW()))="","",TRIM(INDEX(connections!$A:$A,ROW())))</f>
        <v>Vampire Survivors</v>
      </c>
      <c r="X1348" t="str">
        <f>IF($W1348="","",TRIM(INDEX(connections!$B:$B,ROW())))</f>
        <v>Temtem: Swarm</v>
      </c>
      <c r="Y1348">
        <f t="shared" si="604"/>
        <v>898</v>
      </c>
      <c r="Z1348">
        <f t="shared" si="605"/>
        <v>819</v>
      </c>
      <c r="AA1348" t="str">
        <f t="shared" si="606"/>
        <v>Yes</v>
      </c>
      <c r="AB1348" t="str">
        <f t="shared" si="607"/>
        <v/>
      </c>
      <c r="AC1348" t="str">
        <f t="shared" si="608"/>
        <v/>
      </c>
      <c r="AD1348">
        <f t="shared" si="609"/>
        <v>0</v>
      </c>
      <c r="AE1348" t="str">
        <f t="shared" si="610"/>
        <v/>
      </c>
      <c r="AG1348" t="str">
        <f t="shared" si="611"/>
        <v/>
      </c>
      <c r="AH1348" t="str">
        <f t="shared" si="612"/>
        <v/>
      </c>
      <c r="AI1348" t="str">
        <f t="shared" si="613"/>
        <v/>
      </c>
      <c r="AJ1348" t="str">
        <f t="shared" si="614"/>
        <v/>
      </c>
      <c r="AK1348" t="str">
        <f t="shared" si="615"/>
        <v/>
      </c>
      <c r="AL1348" t="str">
        <f>IF($A1348="","",INDEX(games!$J:$J,ROW())&amp;"")</f>
        <v/>
      </c>
    </row>
    <row r="1349" spans="1:38" x14ac:dyDescent="0.25">
      <c r="A1349" t="str">
        <f>IF(TRIM(INDEX(games!$A:$A,ROW()))="","",TRIM(INDEX(games!$A:$A,ROW())))</f>
        <v/>
      </c>
      <c r="B1349" t="str">
        <f>IF(OR($A1349="",INDEX(games!$B:$B,ROW())=""),"",INDEX(games!$B:$B,ROW()))</f>
        <v/>
      </c>
      <c r="C1349" t="str">
        <f>IF(OR($A1349="",INDEX(games!$C:$C,ROW())=""),"",INDEX(games!$C:$C,ROW()))</f>
        <v/>
      </c>
      <c r="D1349" t="str">
        <f t="shared" si="588"/>
        <v/>
      </c>
      <c r="E1349" t="str">
        <f t="shared" si="589"/>
        <v/>
      </c>
      <c r="F1349" t="str">
        <f t="shared" si="590"/>
        <v/>
      </c>
      <c r="G1349" t="e">
        <f t="shared" si="591"/>
        <v>#N/A</v>
      </c>
      <c r="H1349" t="e">
        <f t="shared" si="592"/>
        <v>#N/A</v>
      </c>
      <c r="I1349" t="e">
        <f t="shared" si="593"/>
        <v>#N/A</v>
      </c>
      <c r="J1349" t="e">
        <f t="shared" si="594"/>
        <v>#N/A</v>
      </c>
      <c r="K1349" t="e">
        <f t="shared" si="595"/>
        <v>#N/A</v>
      </c>
      <c r="L1349" t="e">
        <f t="shared" si="596"/>
        <v>#N/A</v>
      </c>
      <c r="M1349" t="e">
        <f t="shared" si="597"/>
        <v>#N/A</v>
      </c>
      <c r="N1349" t="e">
        <f t="shared" si="598"/>
        <v>#N/A</v>
      </c>
      <c r="O1349" t="str">
        <f t="shared" si="599"/>
        <v/>
      </c>
      <c r="P1349" t="str">
        <f>IF(OR($A1349="",INDEX(games!$H:$H,ROW())=""),"",INDEX(games!$H:$H,ROW()))</f>
        <v/>
      </c>
      <c r="Q1349" t="str">
        <f t="shared" si="600"/>
        <v/>
      </c>
      <c r="T1349">
        <f t="shared" si="601"/>
        <v>2012</v>
      </c>
      <c r="U1349">
        <f t="shared" si="602"/>
        <v>2022</v>
      </c>
      <c r="V1349">
        <f t="shared" si="603"/>
        <v>10</v>
      </c>
      <c r="W1349" t="str">
        <f>IF(TRIM(INDEX(connections!$A:$A,ROW()))="","",TRIM(INDEX(connections!$A:$A,ROW())))</f>
        <v>FTL</v>
      </c>
      <c r="X1349" t="str">
        <f>IF($W1349="","",TRIM(INDEX(connections!$B:$B,ROW())))</f>
        <v>Terraformers</v>
      </c>
      <c r="Y1349">
        <f t="shared" si="604"/>
        <v>311</v>
      </c>
      <c r="Z1349">
        <f t="shared" si="605"/>
        <v>820</v>
      </c>
      <c r="AA1349" t="str">
        <f t="shared" si="606"/>
        <v>Yes</v>
      </c>
      <c r="AB1349" t="str">
        <f t="shared" si="607"/>
        <v>Yes</v>
      </c>
      <c r="AC1349">
        <f t="shared" si="608"/>
        <v>1</v>
      </c>
      <c r="AD1349">
        <f t="shared" si="609"/>
        <v>0</v>
      </c>
      <c r="AE1349" t="str">
        <f t="shared" si="610"/>
        <v/>
      </c>
      <c r="AG1349" t="str">
        <f t="shared" si="611"/>
        <v/>
      </c>
      <c r="AH1349" t="str">
        <f t="shared" si="612"/>
        <v/>
      </c>
      <c r="AI1349" t="str">
        <f t="shared" si="613"/>
        <v/>
      </c>
      <c r="AJ1349" t="str">
        <f t="shared" si="614"/>
        <v/>
      </c>
      <c r="AK1349" t="str">
        <f t="shared" si="615"/>
        <v/>
      </c>
      <c r="AL1349" t="str">
        <f>IF($A1349="","",INDEX(games!$J:$J,ROW())&amp;"")</f>
        <v/>
      </c>
    </row>
    <row r="1350" spans="1:38" x14ac:dyDescent="0.25">
      <c r="A1350" t="str">
        <f>IF(TRIM(INDEX(games!$A:$A,ROW()))="","",TRIM(INDEX(games!$A:$A,ROW())))</f>
        <v/>
      </c>
      <c r="B1350" t="str">
        <f>IF(OR($A1350="",INDEX(games!$B:$B,ROW())=""),"",INDEX(games!$B:$B,ROW()))</f>
        <v/>
      </c>
      <c r="C1350" t="str">
        <f>IF(OR($A1350="",INDEX(games!$C:$C,ROW())=""),"",INDEX(games!$C:$C,ROW()))</f>
        <v/>
      </c>
      <c r="D1350" t="str">
        <f t="shared" si="588"/>
        <v/>
      </c>
      <c r="E1350" t="str">
        <f t="shared" si="589"/>
        <v/>
      </c>
      <c r="F1350" t="str">
        <f t="shared" si="590"/>
        <v/>
      </c>
      <c r="G1350" t="e">
        <f t="shared" si="591"/>
        <v>#N/A</v>
      </c>
      <c r="H1350" t="e">
        <f t="shared" si="592"/>
        <v>#N/A</v>
      </c>
      <c r="I1350" t="e">
        <f t="shared" si="593"/>
        <v>#N/A</v>
      </c>
      <c r="J1350" t="e">
        <f t="shared" si="594"/>
        <v>#N/A</v>
      </c>
      <c r="K1350" t="e">
        <f t="shared" si="595"/>
        <v>#N/A</v>
      </c>
      <c r="L1350" t="e">
        <f t="shared" si="596"/>
        <v>#N/A</v>
      </c>
      <c r="M1350" t="e">
        <f t="shared" si="597"/>
        <v>#N/A</v>
      </c>
      <c r="N1350" t="e">
        <f t="shared" si="598"/>
        <v>#N/A</v>
      </c>
      <c r="O1350" t="str">
        <f t="shared" si="599"/>
        <v/>
      </c>
      <c r="P1350" t="str">
        <f>IF(OR($A1350="",INDEX(games!$H:$H,ROW())=""),"",INDEX(games!$H:$H,ROW()))</f>
        <v/>
      </c>
      <c r="Q1350" t="str">
        <f t="shared" si="600"/>
        <v/>
      </c>
      <c r="T1350">
        <f t="shared" si="601"/>
        <v>2021</v>
      </c>
      <c r="U1350">
        <f t="shared" si="602"/>
        <v>2026</v>
      </c>
      <c r="V1350">
        <f t="shared" si="603"/>
        <v>5</v>
      </c>
      <c r="W1350" t="str">
        <f>IF(TRIM(INDEX(connections!$A:$A,ROW()))="","",TRIM(INDEX(connections!$A:$A,ROW())))</f>
        <v>Vampire Survivors</v>
      </c>
      <c r="X1350" t="str">
        <f>IF($W1350="","",TRIM(INDEX(connections!$B:$B,ROW())))</f>
        <v>TerraTech Legion</v>
      </c>
      <c r="Y1350">
        <f t="shared" si="604"/>
        <v>898</v>
      </c>
      <c r="Z1350">
        <f t="shared" si="605"/>
        <v>821</v>
      </c>
      <c r="AA1350" t="str">
        <f t="shared" si="606"/>
        <v>Yes</v>
      </c>
      <c r="AB1350" t="str">
        <f t="shared" si="607"/>
        <v/>
      </c>
      <c r="AC1350" t="str">
        <f t="shared" si="608"/>
        <v/>
      </c>
      <c r="AD1350">
        <f t="shared" si="609"/>
        <v>0</v>
      </c>
      <c r="AE1350" t="str">
        <f t="shared" si="610"/>
        <v/>
      </c>
      <c r="AG1350" t="str">
        <f t="shared" si="611"/>
        <v/>
      </c>
      <c r="AH1350" t="str">
        <f t="shared" si="612"/>
        <v/>
      </c>
      <c r="AI1350" t="str">
        <f t="shared" si="613"/>
        <v/>
      </c>
      <c r="AJ1350" t="str">
        <f t="shared" si="614"/>
        <v/>
      </c>
      <c r="AK1350" t="str">
        <f t="shared" si="615"/>
        <v/>
      </c>
      <c r="AL1350" t="str">
        <f>IF($A1350="","",INDEX(games!$J:$J,ROW())&amp;"")</f>
        <v/>
      </c>
    </row>
    <row r="1351" spans="1:38" x14ac:dyDescent="0.25">
      <c r="A1351" t="str">
        <f>IF(TRIM(INDEX(games!$A:$A,ROW()))="","",TRIM(INDEX(games!$A:$A,ROW())))</f>
        <v/>
      </c>
      <c r="B1351" t="str">
        <f>IF(OR($A1351="",INDEX(games!$B:$B,ROW())=""),"",INDEX(games!$B:$B,ROW()))</f>
        <v/>
      </c>
      <c r="C1351" t="str">
        <f>IF(OR($A1351="",INDEX(games!$C:$C,ROW())=""),"",INDEX(games!$C:$C,ROW()))</f>
        <v/>
      </c>
      <c r="D1351" t="str">
        <f t="shared" si="588"/>
        <v/>
      </c>
      <c r="E1351" t="str">
        <f t="shared" si="589"/>
        <v/>
      </c>
      <c r="F1351" t="str">
        <f t="shared" si="590"/>
        <v/>
      </c>
      <c r="G1351" t="e">
        <f t="shared" si="591"/>
        <v>#N/A</v>
      </c>
      <c r="H1351" t="e">
        <f t="shared" si="592"/>
        <v>#N/A</v>
      </c>
      <c r="I1351" t="e">
        <f t="shared" si="593"/>
        <v>#N/A</v>
      </c>
      <c r="J1351" t="e">
        <f t="shared" si="594"/>
        <v>#N/A</v>
      </c>
      <c r="K1351" t="e">
        <f t="shared" si="595"/>
        <v>#N/A</v>
      </c>
      <c r="L1351" t="e">
        <f t="shared" si="596"/>
        <v>#N/A</v>
      </c>
      <c r="M1351" t="e">
        <f t="shared" si="597"/>
        <v>#N/A</v>
      </c>
      <c r="N1351" t="e">
        <f t="shared" si="598"/>
        <v>#N/A</v>
      </c>
      <c r="O1351" t="str">
        <f t="shared" si="599"/>
        <v/>
      </c>
      <c r="P1351" t="str">
        <f>IF(OR($A1351="",INDEX(games!$H:$H,ROW())=""),"",INDEX(games!$H:$H,ROW()))</f>
        <v/>
      </c>
      <c r="Q1351" t="str">
        <f t="shared" si="600"/>
        <v/>
      </c>
      <c r="T1351">
        <f t="shared" si="601"/>
        <v>2020</v>
      </c>
      <c r="U1351">
        <f t="shared" si="602"/>
        <v>2024</v>
      </c>
      <c r="V1351">
        <f t="shared" si="603"/>
        <v>4</v>
      </c>
      <c r="W1351" t="str">
        <f>IF(TRIM(INDEX(connections!$A:$A,ROW()))="","",TRIM(INDEX(connections!$A:$A,ROW())))</f>
        <v>Risk of Rain 2</v>
      </c>
      <c r="X1351" t="str">
        <f>IF($W1351="","",TRIM(INDEX(connections!$B:$B,ROW())))</f>
        <v>TerRoguelike</v>
      </c>
      <c r="Y1351">
        <f t="shared" si="604"/>
        <v>654</v>
      </c>
      <c r="Z1351">
        <f t="shared" si="605"/>
        <v>822</v>
      </c>
      <c r="AA1351" t="str">
        <f t="shared" si="606"/>
        <v>Yes</v>
      </c>
      <c r="AB1351" t="str">
        <f t="shared" si="607"/>
        <v/>
      </c>
      <c r="AC1351" t="str">
        <f t="shared" si="608"/>
        <v/>
      </c>
      <c r="AD1351">
        <f t="shared" si="609"/>
        <v>0</v>
      </c>
      <c r="AE1351" t="str">
        <f t="shared" si="610"/>
        <v/>
      </c>
      <c r="AG1351" t="str">
        <f t="shared" si="611"/>
        <v/>
      </c>
      <c r="AH1351" t="str">
        <f t="shared" si="612"/>
        <v/>
      </c>
      <c r="AI1351" t="str">
        <f t="shared" si="613"/>
        <v/>
      </c>
      <c r="AJ1351" t="str">
        <f t="shared" si="614"/>
        <v/>
      </c>
      <c r="AK1351" t="str">
        <f t="shared" si="615"/>
        <v/>
      </c>
      <c r="AL1351" t="str">
        <f>IF($A1351="","",INDEX(games!$J:$J,ROW())&amp;"")</f>
        <v/>
      </c>
    </row>
    <row r="1352" spans="1:38" x14ac:dyDescent="0.25">
      <c r="A1352" t="str">
        <f>IF(TRIM(INDEX(games!$A:$A,ROW()))="","",TRIM(INDEX(games!$A:$A,ROW())))</f>
        <v/>
      </c>
      <c r="B1352" t="str">
        <f>IF(OR($A1352="",INDEX(games!$B:$B,ROW())=""),"",INDEX(games!$B:$B,ROW()))</f>
        <v/>
      </c>
      <c r="C1352" t="str">
        <f>IF(OR($A1352="",INDEX(games!$C:$C,ROW())=""),"",INDEX(games!$C:$C,ROW()))</f>
        <v/>
      </c>
      <c r="D1352" t="str">
        <f t="shared" si="588"/>
        <v/>
      </c>
      <c r="E1352" t="str">
        <f t="shared" si="589"/>
        <v/>
      </c>
      <c r="F1352" t="str">
        <f t="shared" si="590"/>
        <v/>
      </c>
      <c r="G1352" t="e">
        <f t="shared" si="591"/>
        <v>#N/A</v>
      </c>
      <c r="H1352" t="e">
        <f t="shared" si="592"/>
        <v>#N/A</v>
      </c>
      <c r="I1352" t="e">
        <f t="shared" si="593"/>
        <v>#N/A</v>
      </c>
      <c r="J1352" t="e">
        <f t="shared" si="594"/>
        <v>#N/A</v>
      </c>
      <c r="K1352" t="e">
        <f t="shared" si="595"/>
        <v>#N/A</v>
      </c>
      <c r="L1352" t="e">
        <f t="shared" si="596"/>
        <v>#N/A</v>
      </c>
      <c r="M1352" t="e">
        <f t="shared" si="597"/>
        <v>#N/A</v>
      </c>
      <c r="N1352" t="e">
        <f t="shared" si="598"/>
        <v>#N/A</v>
      </c>
      <c r="O1352" t="str">
        <f t="shared" si="599"/>
        <v/>
      </c>
      <c r="P1352" t="str">
        <f>IF(OR($A1352="",INDEX(games!$H:$H,ROW())=""),"",INDEX(games!$H:$H,ROW()))</f>
        <v/>
      </c>
      <c r="Q1352" t="str">
        <f t="shared" si="600"/>
        <v/>
      </c>
      <c r="T1352">
        <f t="shared" si="601"/>
        <v>2019</v>
      </c>
      <c r="U1352">
        <f t="shared" si="602"/>
        <v>2025</v>
      </c>
      <c r="V1352">
        <f t="shared" si="603"/>
        <v>6</v>
      </c>
      <c r="W1352" t="str">
        <f>IF(TRIM(INDEX(connections!$A:$A,ROW()))="","",TRIM(INDEX(connections!$A:$A,ROW())))</f>
        <v>Dota Auto Chess</v>
      </c>
      <c r="X1352" t="str">
        <f>IF($W1352="","",TRIM(INDEX(connections!$B:$B,ROW())))</f>
        <v>The Bazaar</v>
      </c>
      <c r="Y1352">
        <f t="shared" si="604"/>
        <v>242</v>
      </c>
      <c r="Z1352">
        <f t="shared" si="605"/>
        <v>823</v>
      </c>
      <c r="AA1352" t="str">
        <f t="shared" si="606"/>
        <v/>
      </c>
      <c r="AB1352" t="str">
        <f t="shared" si="607"/>
        <v/>
      </c>
      <c r="AC1352" t="str">
        <f t="shared" si="608"/>
        <v/>
      </c>
      <c r="AD1352">
        <f t="shared" si="609"/>
        <v>0</v>
      </c>
      <c r="AE1352" t="str">
        <f t="shared" si="610"/>
        <v/>
      </c>
      <c r="AG1352" t="str">
        <f t="shared" si="611"/>
        <v/>
      </c>
      <c r="AH1352" t="str">
        <f t="shared" si="612"/>
        <v/>
      </c>
      <c r="AI1352" t="str">
        <f t="shared" si="613"/>
        <v/>
      </c>
      <c r="AJ1352" t="str">
        <f t="shared" si="614"/>
        <v/>
      </c>
      <c r="AK1352" t="str">
        <f t="shared" si="615"/>
        <v/>
      </c>
      <c r="AL1352" t="str">
        <f>IF($A1352="","",INDEX(games!$J:$J,ROW())&amp;"")</f>
        <v/>
      </c>
    </row>
    <row r="1353" spans="1:38" x14ac:dyDescent="0.25">
      <c r="A1353" t="str">
        <f>IF(TRIM(INDEX(games!$A:$A,ROW()))="","",TRIM(INDEX(games!$A:$A,ROW())))</f>
        <v/>
      </c>
      <c r="B1353" t="str">
        <f>IF(OR($A1353="",INDEX(games!$B:$B,ROW())=""),"",INDEX(games!$B:$B,ROW()))</f>
        <v/>
      </c>
      <c r="C1353" t="str">
        <f>IF(OR($A1353="",INDEX(games!$C:$C,ROW())=""),"",INDEX(games!$C:$C,ROW()))</f>
        <v/>
      </c>
      <c r="D1353" t="str">
        <f t="shared" si="588"/>
        <v/>
      </c>
      <c r="E1353" t="str">
        <f t="shared" si="589"/>
        <v/>
      </c>
      <c r="F1353" t="str">
        <f t="shared" si="590"/>
        <v/>
      </c>
      <c r="G1353" t="e">
        <f t="shared" si="591"/>
        <v>#N/A</v>
      </c>
      <c r="H1353" t="e">
        <f t="shared" si="592"/>
        <v>#N/A</v>
      </c>
      <c r="I1353" t="e">
        <f t="shared" si="593"/>
        <v>#N/A</v>
      </c>
      <c r="J1353" t="e">
        <f t="shared" si="594"/>
        <v>#N/A</v>
      </c>
      <c r="K1353" t="e">
        <f t="shared" si="595"/>
        <v>#N/A</v>
      </c>
      <c r="L1353" t="e">
        <f t="shared" si="596"/>
        <v>#N/A</v>
      </c>
      <c r="M1353" t="e">
        <f t="shared" si="597"/>
        <v>#N/A</v>
      </c>
      <c r="N1353" t="e">
        <f t="shared" si="598"/>
        <v>#N/A</v>
      </c>
      <c r="O1353" t="str">
        <f t="shared" si="599"/>
        <v/>
      </c>
      <c r="P1353" t="str">
        <f>IF(OR($A1353="",INDEX(games!$H:$H,ROW())=""),"",INDEX(games!$H:$H,ROW()))</f>
        <v/>
      </c>
      <c r="Q1353" t="str">
        <f t="shared" si="600"/>
        <v/>
      </c>
      <c r="T1353">
        <f t="shared" si="601"/>
        <v>2019</v>
      </c>
      <c r="U1353">
        <f t="shared" si="602"/>
        <v>2025</v>
      </c>
      <c r="V1353">
        <f t="shared" si="603"/>
        <v>6</v>
      </c>
      <c r="W1353" t="str">
        <f>IF(TRIM(INDEX(connections!$A:$A,ROW()))="","",TRIM(INDEX(connections!$A:$A,ROW())))</f>
        <v>Teamfight Tactics</v>
      </c>
      <c r="X1353" t="str">
        <f>IF($W1353="","",TRIM(INDEX(connections!$B:$B,ROW())))</f>
        <v>The Bazaar</v>
      </c>
      <c r="Y1353">
        <f t="shared" si="604"/>
        <v>816</v>
      </c>
      <c r="Z1353">
        <f t="shared" si="605"/>
        <v>823</v>
      </c>
      <c r="AA1353" t="str">
        <f t="shared" si="606"/>
        <v/>
      </c>
      <c r="AB1353" t="str">
        <f t="shared" si="607"/>
        <v/>
      </c>
      <c r="AC1353" t="str">
        <f t="shared" si="608"/>
        <v/>
      </c>
      <c r="AD1353">
        <f t="shared" si="609"/>
        <v>0</v>
      </c>
      <c r="AE1353" t="str">
        <f t="shared" si="610"/>
        <v/>
      </c>
      <c r="AG1353" t="str">
        <f t="shared" si="611"/>
        <v/>
      </c>
      <c r="AH1353" t="str">
        <f t="shared" si="612"/>
        <v/>
      </c>
      <c r="AI1353" t="str">
        <f t="shared" si="613"/>
        <v/>
      </c>
      <c r="AJ1353" t="str">
        <f t="shared" si="614"/>
        <v/>
      </c>
      <c r="AK1353" t="str">
        <f t="shared" si="615"/>
        <v/>
      </c>
      <c r="AL1353" t="str">
        <f>IF($A1353="","",INDEX(games!$J:$J,ROW())&amp;"")</f>
        <v/>
      </c>
    </row>
    <row r="1354" spans="1:38" x14ac:dyDescent="0.25">
      <c r="A1354" t="str">
        <f>IF(TRIM(INDEX(games!$A:$A,ROW()))="","",TRIM(INDEX(games!$A:$A,ROW())))</f>
        <v/>
      </c>
      <c r="B1354" t="str">
        <f>IF(OR($A1354="",INDEX(games!$B:$B,ROW())=""),"",INDEX(games!$B:$B,ROW()))</f>
        <v/>
      </c>
      <c r="C1354" t="str">
        <f>IF(OR($A1354="",INDEX(games!$C:$C,ROW())=""),"",INDEX(games!$C:$C,ROW()))</f>
        <v/>
      </c>
      <c r="D1354" t="str">
        <f t="shared" si="588"/>
        <v/>
      </c>
      <c r="E1354" t="str">
        <f t="shared" si="589"/>
        <v/>
      </c>
      <c r="F1354" t="str">
        <f t="shared" si="590"/>
        <v/>
      </c>
      <c r="G1354" t="e">
        <f t="shared" si="591"/>
        <v>#N/A</v>
      </c>
      <c r="H1354" t="e">
        <f t="shared" si="592"/>
        <v>#N/A</v>
      </c>
      <c r="I1354" t="e">
        <f t="shared" si="593"/>
        <v>#N/A</v>
      </c>
      <c r="J1354" t="e">
        <f t="shared" si="594"/>
        <v>#N/A</v>
      </c>
      <c r="K1354" t="e">
        <f t="shared" si="595"/>
        <v>#N/A</v>
      </c>
      <c r="L1354" t="e">
        <f t="shared" si="596"/>
        <v>#N/A</v>
      </c>
      <c r="M1354" t="e">
        <f t="shared" si="597"/>
        <v>#N/A</v>
      </c>
      <c r="N1354" t="e">
        <f t="shared" si="598"/>
        <v>#N/A</v>
      </c>
      <c r="O1354" t="str">
        <f t="shared" si="599"/>
        <v/>
      </c>
      <c r="P1354" t="str">
        <f>IF(OR($A1354="",INDEX(games!$H:$H,ROW())=""),"",INDEX(games!$H:$H,ROW()))</f>
        <v/>
      </c>
      <c r="Q1354" t="str">
        <f t="shared" si="600"/>
        <v/>
      </c>
      <c r="T1354">
        <f t="shared" si="601"/>
        <v>2010</v>
      </c>
      <c r="U1354">
        <f t="shared" si="602"/>
        <v>2011</v>
      </c>
      <c r="V1354">
        <f t="shared" si="603"/>
        <v>1</v>
      </c>
      <c r="W1354" t="str">
        <f>IF(TRIM(INDEX(connections!$A:$A,ROW()))="","",TRIM(INDEX(connections!$A:$A,ROW())))</f>
        <v>Desktop Dungeons</v>
      </c>
      <c r="X1354" t="str">
        <f>IF($W1354="","",TRIM(INDEX(connections!$B:$B,ROW())))</f>
        <v>The Binding of Isaac</v>
      </c>
      <c r="Y1354">
        <f t="shared" si="604"/>
        <v>210</v>
      </c>
      <c r="Z1354">
        <f t="shared" si="605"/>
        <v>824</v>
      </c>
      <c r="AA1354" t="str">
        <f t="shared" si="606"/>
        <v/>
      </c>
      <c r="AB1354" t="str">
        <f t="shared" si="607"/>
        <v>Yes</v>
      </c>
      <c r="AC1354" t="str">
        <f t="shared" si="608"/>
        <v/>
      </c>
      <c r="AD1354">
        <f t="shared" si="609"/>
        <v>1</v>
      </c>
      <c r="AE1354" t="str">
        <f t="shared" si="610"/>
        <v/>
      </c>
      <c r="AG1354" t="str">
        <f t="shared" si="611"/>
        <v/>
      </c>
      <c r="AH1354" t="str">
        <f t="shared" si="612"/>
        <v/>
      </c>
      <c r="AI1354" t="str">
        <f t="shared" si="613"/>
        <v/>
      </c>
      <c r="AJ1354" t="str">
        <f t="shared" si="614"/>
        <v/>
      </c>
      <c r="AK1354" t="str">
        <f t="shared" si="615"/>
        <v/>
      </c>
      <c r="AL1354" t="str">
        <f>IF($A1354="","",INDEX(games!$J:$J,ROW())&amp;"")</f>
        <v/>
      </c>
    </row>
    <row r="1355" spans="1:38" x14ac:dyDescent="0.25">
      <c r="A1355" t="str">
        <f>IF(TRIM(INDEX(games!$A:$A,ROW()))="","",TRIM(INDEX(games!$A:$A,ROW())))</f>
        <v/>
      </c>
      <c r="B1355" t="str">
        <f>IF(OR($A1355="",INDEX(games!$B:$B,ROW())=""),"",INDEX(games!$B:$B,ROW()))</f>
        <v/>
      </c>
      <c r="C1355" t="str">
        <f>IF(OR($A1355="",INDEX(games!$C:$C,ROW())=""),"",INDEX(games!$C:$C,ROW()))</f>
        <v/>
      </c>
      <c r="D1355" t="str">
        <f t="shared" si="588"/>
        <v/>
      </c>
      <c r="E1355" t="str">
        <f t="shared" si="589"/>
        <v/>
      </c>
      <c r="F1355" t="str">
        <f t="shared" si="590"/>
        <v/>
      </c>
      <c r="G1355" t="e">
        <f t="shared" si="591"/>
        <v>#N/A</v>
      </c>
      <c r="H1355" t="e">
        <f t="shared" si="592"/>
        <v>#N/A</v>
      </c>
      <c r="I1355" t="e">
        <f t="shared" si="593"/>
        <v>#N/A</v>
      </c>
      <c r="J1355" t="e">
        <f t="shared" si="594"/>
        <v>#N/A</v>
      </c>
      <c r="K1355" t="e">
        <f t="shared" si="595"/>
        <v>#N/A</v>
      </c>
      <c r="L1355" t="e">
        <f t="shared" si="596"/>
        <v>#N/A</v>
      </c>
      <c r="M1355" t="e">
        <f t="shared" si="597"/>
        <v>#N/A</v>
      </c>
      <c r="N1355" t="e">
        <f t="shared" si="598"/>
        <v>#N/A</v>
      </c>
      <c r="O1355" t="str">
        <f t="shared" si="599"/>
        <v/>
      </c>
      <c r="P1355" t="str">
        <f>IF(OR($A1355="",INDEX(games!$H:$H,ROW())=""),"",INDEX(games!$H:$H,ROW()))</f>
        <v/>
      </c>
      <c r="Q1355" t="str">
        <f t="shared" si="600"/>
        <v/>
      </c>
      <c r="T1355">
        <f t="shared" si="601"/>
        <v>2008</v>
      </c>
      <c r="U1355">
        <f t="shared" si="602"/>
        <v>2011</v>
      </c>
      <c r="V1355">
        <f t="shared" si="603"/>
        <v>3</v>
      </c>
      <c r="W1355" t="str">
        <f>IF(TRIM(INDEX(connections!$A:$A,ROW()))="","",TRIM(INDEX(connections!$A:$A,ROW())))</f>
        <v>Spelunky Classic</v>
      </c>
      <c r="X1355" t="str">
        <f>IF($W1355="","",TRIM(INDEX(connections!$B:$B,ROW())))</f>
        <v>The Binding of Isaac</v>
      </c>
      <c r="Y1355">
        <f t="shared" si="604"/>
        <v>763</v>
      </c>
      <c r="Z1355">
        <f t="shared" si="605"/>
        <v>824</v>
      </c>
      <c r="AA1355" t="str">
        <f t="shared" si="606"/>
        <v>Yes</v>
      </c>
      <c r="AB1355" t="str">
        <f t="shared" si="607"/>
        <v>Yes</v>
      </c>
      <c r="AC1355">
        <f t="shared" si="608"/>
        <v>1</v>
      </c>
      <c r="AD1355">
        <f t="shared" si="609"/>
        <v>0</v>
      </c>
      <c r="AE1355" t="str">
        <f t="shared" si="610"/>
        <v/>
      </c>
      <c r="AG1355" t="str">
        <f t="shared" si="611"/>
        <v/>
      </c>
      <c r="AH1355" t="str">
        <f t="shared" si="612"/>
        <v/>
      </c>
      <c r="AI1355" t="str">
        <f t="shared" si="613"/>
        <v/>
      </c>
      <c r="AJ1355" t="str">
        <f t="shared" si="614"/>
        <v/>
      </c>
      <c r="AK1355" t="str">
        <f t="shared" si="615"/>
        <v/>
      </c>
      <c r="AL1355" t="str">
        <f>IF($A1355="","",INDEX(games!$J:$J,ROW())&amp;"")</f>
        <v/>
      </c>
    </row>
    <row r="1356" spans="1:38" x14ac:dyDescent="0.25">
      <c r="A1356" t="str">
        <f>IF(TRIM(INDEX(games!$A:$A,ROW()))="","",TRIM(INDEX(games!$A:$A,ROW())))</f>
        <v/>
      </c>
      <c r="B1356" t="str">
        <f>IF(OR($A1356="",INDEX(games!$B:$B,ROW())=""),"",INDEX(games!$B:$B,ROW()))</f>
        <v/>
      </c>
      <c r="C1356" t="str">
        <f>IF(OR($A1356="",INDEX(games!$C:$C,ROW())=""),"",INDEX(games!$C:$C,ROW()))</f>
        <v/>
      </c>
      <c r="D1356" t="str">
        <f t="shared" si="588"/>
        <v/>
      </c>
      <c r="E1356" t="str">
        <f t="shared" si="589"/>
        <v/>
      </c>
      <c r="F1356" t="str">
        <f t="shared" si="590"/>
        <v/>
      </c>
      <c r="G1356" t="e">
        <f t="shared" si="591"/>
        <v>#N/A</v>
      </c>
      <c r="H1356" t="e">
        <f t="shared" si="592"/>
        <v>#N/A</v>
      </c>
      <c r="I1356" t="e">
        <f t="shared" si="593"/>
        <v>#N/A</v>
      </c>
      <c r="J1356" t="e">
        <f t="shared" si="594"/>
        <v>#N/A</v>
      </c>
      <c r="K1356" t="e">
        <f t="shared" si="595"/>
        <v>#N/A</v>
      </c>
      <c r="L1356" t="e">
        <f t="shared" si="596"/>
        <v>#N/A</v>
      </c>
      <c r="M1356" t="e">
        <f t="shared" si="597"/>
        <v>#N/A</v>
      </c>
      <c r="N1356" t="e">
        <f t="shared" si="598"/>
        <v>#N/A</v>
      </c>
      <c r="O1356" t="str">
        <f t="shared" si="599"/>
        <v/>
      </c>
      <c r="P1356" t="str">
        <f>IF(OR($A1356="",INDEX(games!$H:$H,ROW())=""),"",INDEX(games!$H:$H,ROW()))</f>
        <v/>
      </c>
      <c r="Q1356" t="str">
        <f t="shared" si="600"/>
        <v/>
      </c>
      <c r="T1356">
        <f t="shared" si="601"/>
        <v>2011</v>
      </c>
      <c r="U1356">
        <f t="shared" si="602"/>
        <v>2014</v>
      </c>
      <c r="V1356">
        <f t="shared" si="603"/>
        <v>3</v>
      </c>
      <c r="W1356" t="str">
        <f>IF(TRIM(INDEX(connections!$A:$A,ROW()))="","",TRIM(INDEX(connections!$A:$A,ROW())))</f>
        <v>The Binding of Isaac</v>
      </c>
      <c r="X1356" t="str">
        <f>IF($W1356="","",TRIM(INDEX(connections!$B:$B,ROW())))</f>
        <v>The Binding of Isaac: Rebirth</v>
      </c>
      <c r="Y1356">
        <f t="shared" si="604"/>
        <v>824</v>
      </c>
      <c r="Z1356">
        <f t="shared" si="605"/>
        <v>825</v>
      </c>
      <c r="AA1356" t="str">
        <f t="shared" si="606"/>
        <v>Yes</v>
      </c>
      <c r="AB1356" t="str">
        <f t="shared" si="607"/>
        <v>Yes</v>
      </c>
      <c r="AC1356">
        <f t="shared" si="608"/>
        <v>1</v>
      </c>
      <c r="AD1356">
        <f t="shared" si="609"/>
        <v>0</v>
      </c>
      <c r="AE1356" t="str">
        <f t="shared" si="610"/>
        <v/>
      </c>
      <c r="AG1356" t="str">
        <f t="shared" si="611"/>
        <v/>
      </c>
      <c r="AH1356" t="str">
        <f t="shared" si="612"/>
        <v/>
      </c>
      <c r="AI1356" t="str">
        <f t="shared" si="613"/>
        <v/>
      </c>
      <c r="AJ1356" t="str">
        <f t="shared" si="614"/>
        <v/>
      </c>
      <c r="AK1356" t="str">
        <f t="shared" si="615"/>
        <v/>
      </c>
      <c r="AL1356" t="str">
        <f>IF($A1356="","",INDEX(games!$J:$J,ROW())&amp;"")</f>
        <v/>
      </c>
    </row>
    <row r="1357" spans="1:38" x14ac:dyDescent="0.25">
      <c r="A1357" t="str">
        <f>IF(TRIM(INDEX(games!$A:$A,ROW()))="","",TRIM(INDEX(games!$A:$A,ROW())))</f>
        <v/>
      </c>
      <c r="B1357" t="str">
        <f>IF(OR($A1357="",INDEX(games!$B:$B,ROW())=""),"",INDEX(games!$B:$B,ROW()))</f>
        <v/>
      </c>
      <c r="C1357" t="str">
        <f>IF(OR($A1357="",INDEX(games!$C:$C,ROW())=""),"",INDEX(games!$C:$C,ROW()))</f>
        <v/>
      </c>
      <c r="D1357" t="str">
        <f t="shared" si="588"/>
        <v/>
      </c>
      <c r="E1357" t="str">
        <f t="shared" si="589"/>
        <v/>
      </c>
      <c r="F1357" t="str">
        <f t="shared" si="590"/>
        <v/>
      </c>
      <c r="G1357" t="e">
        <f t="shared" si="591"/>
        <v>#N/A</v>
      </c>
      <c r="H1357" t="e">
        <f t="shared" si="592"/>
        <v>#N/A</v>
      </c>
      <c r="I1357" t="e">
        <f t="shared" si="593"/>
        <v>#N/A</v>
      </c>
      <c r="J1357" t="e">
        <f t="shared" si="594"/>
        <v>#N/A</v>
      </c>
      <c r="K1357" t="e">
        <f t="shared" si="595"/>
        <v>#N/A</v>
      </c>
      <c r="L1357" t="e">
        <f t="shared" si="596"/>
        <v>#N/A</v>
      </c>
      <c r="M1357" t="e">
        <f t="shared" si="597"/>
        <v>#N/A</v>
      </c>
      <c r="N1357" t="e">
        <f t="shared" si="598"/>
        <v>#N/A</v>
      </c>
      <c r="O1357" t="str">
        <f t="shared" si="599"/>
        <v/>
      </c>
      <c r="P1357" t="str">
        <f>IF(OR($A1357="",INDEX(games!$H:$H,ROW())=""),"",INDEX(games!$H:$H,ROW()))</f>
        <v/>
      </c>
      <c r="Q1357" t="str">
        <f t="shared" si="600"/>
        <v/>
      </c>
      <c r="T1357">
        <f t="shared" si="601"/>
        <v>2017</v>
      </c>
      <c r="U1357">
        <f t="shared" si="602"/>
        <v>2021</v>
      </c>
      <c r="V1357">
        <f t="shared" si="603"/>
        <v>4</v>
      </c>
      <c r="W1357" t="str">
        <f>IF(TRIM(INDEX(connections!$A:$A,ROW()))="","",TRIM(INDEX(connections!$A:$A,ROW())))</f>
        <v>Cogmind</v>
      </c>
      <c r="X1357" t="str">
        <f>IF($W1357="","",TRIM(INDEX(connections!$B:$B,ROW())))</f>
        <v>The Doors of Trithius</v>
      </c>
      <c r="Y1357">
        <f t="shared" si="604"/>
        <v>143</v>
      </c>
      <c r="Z1357">
        <f t="shared" si="605"/>
        <v>826</v>
      </c>
      <c r="AA1357" t="str">
        <f t="shared" si="606"/>
        <v/>
      </c>
      <c r="AB1357" t="str">
        <f t="shared" si="607"/>
        <v/>
      </c>
      <c r="AC1357" t="str">
        <f t="shared" si="608"/>
        <v/>
      </c>
      <c r="AD1357">
        <f t="shared" si="609"/>
        <v>0</v>
      </c>
      <c r="AE1357" t="str">
        <f t="shared" si="610"/>
        <v/>
      </c>
      <c r="AG1357" t="str">
        <f t="shared" si="611"/>
        <v/>
      </c>
      <c r="AH1357" t="str">
        <f t="shared" si="612"/>
        <v/>
      </c>
      <c r="AI1357" t="str">
        <f t="shared" si="613"/>
        <v/>
      </c>
      <c r="AJ1357" t="str">
        <f t="shared" si="614"/>
        <v/>
      </c>
      <c r="AK1357" t="str">
        <f t="shared" si="615"/>
        <v/>
      </c>
      <c r="AL1357" t="str">
        <f>IF($A1357="","",INDEX(games!$J:$J,ROW())&amp;"")</f>
        <v/>
      </c>
    </row>
    <row r="1358" spans="1:38" x14ac:dyDescent="0.25">
      <c r="A1358" t="str">
        <f>IF(TRIM(INDEX(games!$A:$A,ROW()))="","",TRIM(INDEX(games!$A:$A,ROW())))</f>
        <v/>
      </c>
      <c r="B1358" t="str">
        <f>IF(OR($A1358="",INDEX(games!$B:$B,ROW())=""),"",INDEX(games!$B:$B,ROW()))</f>
        <v/>
      </c>
      <c r="C1358" t="str">
        <f>IF(OR($A1358="",INDEX(games!$C:$C,ROW())=""),"",INDEX(games!$C:$C,ROW()))</f>
        <v/>
      </c>
      <c r="D1358" t="str">
        <f t="shared" si="588"/>
        <v/>
      </c>
      <c r="E1358" t="str">
        <f t="shared" si="589"/>
        <v/>
      </c>
      <c r="F1358" t="str">
        <f t="shared" si="590"/>
        <v/>
      </c>
      <c r="G1358" t="e">
        <f t="shared" si="591"/>
        <v>#N/A</v>
      </c>
      <c r="H1358" t="e">
        <f t="shared" si="592"/>
        <v>#N/A</v>
      </c>
      <c r="I1358" t="e">
        <f t="shared" si="593"/>
        <v>#N/A</v>
      </c>
      <c r="J1358" t="e">
        <f t="shared" si="594"/>
        <v>#N/A</v>
      </c>
      <c r="K1358" t="e">
        <f t="shared" si="595"/>
        <v>#N/A</v>
      </c>
      <c r="L1358" t="e">
        <f t="shared" si="596"/>
        <v>#N/A</v>
      </c>
      <c r="M1358" t="e">
        <f t="shared" si="597"/>
        <v>#N/A</v>
      </c>
      <c r="N1358" t="e">
        <f t="shared" si="598"/>
        <v>#N/A</v>
      </c>
      <c r="O1358" t="str">
        <f t="shared" si="599"/>
        <v/>
      </c>
      <c r="P1358" t="str">
        <f>IF(OR($A1358="",INDEX(games!$H:$H,ROW())=""),"",INDEX(games!$H:$H,ROW()))</f>
        <v/>
      </c>
      <c r="Q1358" t="str">
        <f t="shared" si="600"/>
        <v/>
      </c>
      <c r="T1358">
        <f t="shared" si="601"/>
        <v>2011</v>
      </c>
      <c r="U1358">
        <f t="shared" si="602"/>
        <v>2021</v>
      </c>
      <c r="V1358">
        <f t="shared" si="603"/>
        <v>10</v>
      </c>
      <c r="W1358" t="str">
        <f>IF(TRIM(INDEX(connections!$A:$A,ROW()))="","",TRIM(INDEX(connections!$A:$A,ROW())))</f>
        <v>Dungeons of Dredmor</v>
      </c>
      <c r="X1358" t="str">
        <f>IF($W1358="","",TRIM(INDEX(connections!$B:$B,ROW())))</f>
        <v>The Doors of Trithius</v>
      </c>
      <c r="Y1358">
        <f t="shared" si="604"/>
        <v>266</v>
      </c>
      <c r="Z1358">
        <f t="shared" si="605"/>
        <v>826</v>
      </c>
      <c r="AA1358" t="str">
        <f t="shared" si="606"/>
        <v>Yes</v>
      </c>
      <c r="AB1358" t="str">
        <f t="shared" si="607"/>
        <v/>
      </c>
      <c r="AC1358" t="str">
        <f t="shared" si="608"/>
        <v/>
      </c>
      <c r="AD1358">
        <f t="shared" si="609"/>
        <v>0</v>
      </c>
      <c r="AE1358" t="str">
        <f t="shared" si="610"/>
        <v/>
      </c>
      <c r="AG1358" t="str">
        <f t="shared" si="611"/>
        <v/>
      </c>
      <c r="AH1358" t="str">
        <f t="shared" si="612"/>
        <v/>
      </c>
      <c r="AI1358" t="str">
        <f t="shared" si="613"/>
        <v/>
      </c>
      <c r="AJ1358" t="str">
        <f t="shared" si="614"/>
        <v/>
      </c>
      <c r="AK1358" t="str">
        <f t="shared" si="615"/>
        <v/>
      </c>
      <c r="AL1358" t="str">
        <f>IF($A1358="","",INDEX(games!$J:$J,ROW())&amp;"")</f>
        <v/>
      </c>
    </row>
    <row r="1359" spans="1:38" x14ac:dyDescent="0.25">
      <c r="A1359" t="str">
        <f>IF(TRIM(INDEX(games!$A:$A,ROW()))="","",TRIM(INDEX(games!$A:$A,ROW())))</f>
        <v/>
      </c>
      <c r="B1359" t="str">
        <f>IF(OR($A1359="",INDEX(games!$B:$B,ROW())=""),"",INDEX(games!$B:$B,ROW()))</f>
        <v/>
      </c>
      <c r="C1359" t="str">
        <f>IF(OR($A1359="",INDEX(games!$C:$C,ROW())=""),"",INDEX(games!$C:$C,ROW()))</f>
        <v/>
      </c>
      <c r="D1359" t="str">
        <f t="shared" si="588"/>
        <v/>
      </c>
      <c r="E1359" t="str">
        <f t="shared" si="589"/>
        <v/>
      </c>
      <c r="F1359" t="str">
        <f t="shared" si="590"/>
        <v/>
      </c>
      <c r="G1359" t="e">
        <f t="shared" si="591"/>
        <v>#N/A</v>
      </c>
      <c r="H1359" t="e">
        <f t="shared" si="592"/>
        <v>#N/A</v>
      </c>
      <c r="I1359" t="e">
        <f t="shared" si="593"/>
        <v>#N/A</v>
      </c>
      <c r="J1359" t="e">
        <f t="shared" si="594"/>
        <v>#N/A</v>
      </c>
      <c r="K1359" t="e">
        <f t="shared" si="595"/>
        <v>#N/A</v>
      </c>
      <c r="L1359" t="e">
        <f t="shared" si="596"/>
        <v>#N/A</v>
      </c>
      <c r="M1359" t="e">
        <f t="shared" si="597"/>
        <v>#N/A</v>
      </c>
      <c r="N1359" t="e">
        <f t="shared" si="598"/>
        <v>#N/A</v>
      </c>
      <c r="O1359" t="str">
        <f t="shared" si="599"/>
        <v/>
      </c>
      <c r="P1359" t="str">
        <f>IF(OR($A1359="",INDEX(games!$H:$H,ROW())=""),"",INDEX(games!$H:$H,ROW()))</f>
        <v/>
      </c>
      <c r="Q1359" t="str">
        <f t="shared" si="600"/>
        <v/>
      </c>
      <c r="T1359">
        <f t="shared" si="601"/>
        <v>2006</v>
      </c>
      <c r="U1359">
        <f t="shared" si="602"/>
        <v>2021</v>
      </c>
      <c r="V1359">
        <f t="shared" si="603"/>
        <v>15</v>
      </c>
      <c r="W1359" t="str">
        <f>IF(TRIM(INDEX(connections!$A:$A,ROW()))="","",TRIM(INDEX(connections!$A:$A,ROW())))</f>
        <v>Dwarf Fortress</v>
      </c>
      <c r="X1359" t="str">
        <f>IF($W1359="","",TRIM(INDEX(connections!$B:$B,ROW())))</f>
        <v>The Doors of Trithius</v>
      </c>
      <c r="Y1359">
        <f t="shared" si="604"/>
        <v>269</v>
      </c>
      <c r="Z1359">
        <f t="shared" si="605"/>
        <v>826</v>
      </c>
      <c r="AA1359" t="str">
        <f t="shared" si="606"/>
        <v>Yes</v>
      </c>
      <c r="AB1359" t="str">
        <f t="shared" si="607"/>
        <v/>
      </c>
      <c r="AC1359" t="str">
        <f t="shared" si="608"/>
        <v/>
      </c>
      <c r="AD1359">
        <f t="shared" si="609"/>
        <v>1</v>
      </c>
      <c r="AE1359" t="str">
        <f t="shared" si="610"/>
        <v/>
      </c>
      <c r="AG1359" t="str">
        <f t="shared" si="611"/>
        <v/>
      </c>
      <c r="AH1359" t="str">
        <f t="shared" si="612"/>
        <v/>
      </c>
      <c r="AI1359" t="str">
        <f t="shared" si="613"/>
        <v/>
      </c>
      <c r="AJ1359" t="str">
        <f t="shared" si="614"/>
        <v/>
      </c>
      <c r="AK1359" t="str">
        <f t="shared" si="615"/>
        <v/>
      </c>
      <c r="AL1359" t="str">
        <f>IF($A1359="","",INDEX(games!$J:$J,ROW())&amp;"")</f>
        <v/>
      </c>
    </row>
    <row r="1360" spans="1:38" x14ac:dyDescent="0.25">
      <c r="A1360" t="str">
        <f>IF(TRIM(INDEX(games!$A:$A,ROW()))="","",TRIM(INDEX(games!$A:$A,ROW())))</f>
        <v/>
      </c>
      <c r="B1360" t="str">
        <f>IF(OR($A1360="",INDEX(games!$B:$B,ROW())=""),"",INDEX(games!$B:$B,ROW()))</f>
        <v/>
      </c>
      <c r="C1360" t="str">
        <f>IF(OR($A1360="",INDEX(games!$C:$C,ROW())=""),"",INDEX(games!$C:$C,ROW()))</f>
        <v/>
      </c>
      <c r="D1360" t="str">
        <f t="shared" si="588"/>
        <v/>
      </c>
      <c r="E1360" t="str">
        <f t="shared" si="589"/>
        <v/>
      </c>
      <c r="F1360" t="str">
        <f t="shared" si="590"/>
        <v/>
      </c>
      <c r="G1360" t="e">
        <f t="shared" si="591"/>
        <v>#N/A</v>
      </c>
      <c r="H1360" t="e">
        <f t="shared" si="592"/>
        <v>#N/A</v>
      </c>
      <c r="I1360" t="e">
        <f t="shared" si="593"/>
        <v>#N/A</v>
      </c>
      <c r="J1360" t="e">
        <f t="shared" si="594"/>
        <v>#N/A</v>
      </c>
      <c r="K1360" t="e">
        <f t="shared" si="595"/>
        <v>#N/A</v>
      </c>
      <c r="L1360" t="e">
        <f t="shared" si="596"/>
        <v>#N/A</v>
      </c>
      <c r="M1360" t="e">
        <f t="shared" si="597"/>
        <v>#N/A</v>
      </c>
      <c r="N1360" t="e">
        <f t="shared" si="598"/>
        <v>#N/A</v>
      </c>
      <c r="O1360" t="str">
        <f t="shared" si="599"/>
        <v/>
      </c>
      <c r="P1360" t="str">
        <f>IF(OR($A1360="",INDEX(games!$H:$H,ROW())=""),"",INDEX(games!$H:$H,ROW()))</f>
        <v/>
      </c>
      <c r="Q1360" t="str">
        <f t="shared" si="600"/>
        <v/>
      </c>
      <c r="T1360">
        <f t="shared" si="601"/>
        <v>1980</v>
      </c>
      <c r="U1360">
        <f t="shared" si="602"/>
        <v>2000</v>
      </c>
      <c r="V1360">
        <f t="shared" si="603"/>
        <v>20</v>
      </c>
      <c r="W1360" t="str">
        <f>IF(TRIM(INDEX(connections!$A:$A,ROW()))="","",TRIM(INDEX(connections!$A:$A,ROW())))</f>
        <v>Rogue</v>
      </c>
      <c r="X1360" t="str">
        <f>IF($W1360="","",TRIM(INDEX(connections!$B:$B,ROW())))</f>
        <v>The Dungeon RPG</v>
      </c>
      <c r="Y1360">
        <f t="shared" si="604"/>
        <v>659</v>
      </c>
      <c r="Z1360">
        <f t="shared" si="605"/>
        <v>827</v>
      </c>
      <c r="AA1360" t="str">
        <f t="shared" si="606"/>
        <v>Yes</v>
      </c>
      <c r="AB1360" t="str">
        <f t="shared" si="607"/>
        <v>Yes</v>
      </c>
      <c r="AC1360">
        <f t="shared" si="608"/>
        <v>1</v>
      </c>
      <c r="AD1360">
        <f t="shared" si="609"/>
        <v>0</v>
      </c>
      <c r="AE1360" t="str">
        <f t="shared" si="610"/>
        <v/>
      </c>
      <c r="AG1360" t="str">
        <f t="shared" si="611"/>
        <v/>
      </c>
      <c r="AH1360" t="str">
        <f t="shared" si="612"/>
        <v/>
      </c>
      <c r="AI1360" t="str">
        <f t="shared" si="613"/>
        <v/>
      </c>
      <c r="AJ1360" t="str">
        <f t="shared" si="614"/>
        <v/>
      </c>
      <c r="AK1360" t="str">
        <f t="shared" si="615"/>
        <v/>
      </c>
      <c r="AL1360" t="str">
        <f>IF($A1360="","",INDEX(games!$J:$J,ROW())&amp;"")</f>
        <v/>
      </c>
    </row>
    <row r="1361" spans="1:38" x14ac:dyDescent="0.25">
      <c r="A1361" t="str">
        <f>IF(TRIM(INDEX(games!$A:$A,ROW()))="","",TRIM(INDEX(games!$A:$A,ROW())))</f>
        <v/>
      </c>
      <c r="B1361" t="str">
        <f>IF(OR($A1361="",INDEX(games!$B:$B,ROW())=""),"",INDEX(games!$B:$B,ROW()))</f>
        <v/>
      </c>
      <c r="C1361" t="str">
        <f>IF(OR($A1361="",INDEX(games!$C:$C,ROW())=""),"",INDEX(games!$C:$C,ROW()))</f>
        <v/>
      </c>
      <c r="D1361" t="str">
        <f t="shared" si="588"/>
        <v/>
      </c>
      <c r="E1361" t="str">
        <f t="shared" si="589"/>
        <v/>
      </c>
      <c r="F1361" t="str">
        <f t="shared" si="590"/>
        <v/>
      </c>
      <c r="G1361" t="e">
        <f t="shared" si="591"/>
        <v>#N/A</v>
      </c>
      <c r="H1361" t="e">
        <f t="shared" si="592"/>
        <v>#N/A</v>
      </c>
      <c r="I1361" t="e">
        <f t="shared" si="593"/>
        <v>#N/A</v>
      </c>
      <c r="J1361" t="e">
        <f t="shared" si="594"/>
        <v>#N/A</v>
      </c>
      <c r="K1361" t="e">
        <f t="shared" si="595"/>
        <v>#N/A</v>
      </c>
      <c r="L1361" t="e">
        <f t="shared" si="596"/>
        <v>#N/A</v>
      </c>
      <c r="M1361" t="e">
        <f t="shared" si="597"/>
        <v>#N/A</v>
      </c>
      <c r="N1361" t="e">
        <f t="shared" si="598"/>
        <v>#N/A</v>
      </c>
      <c r="O1361" t="str">
        <f t="shared" si="599"/>
        <v/>
      </c>
      <c r="P1361" t="str">
        <f>IF(OR($A1361="",INDEX(games!$H:$H,ROW())=""),"",INDEX(games!$H:$H,ROW()))</f>
        <v/>
      </c>
      <c r="Q1361" t="str">
        <f t="shared" si="600"/>
        <v/>
      </c>
      <c r="T1361">
        <f t="shared" si="601"/>
        <v>1993</v>
      </c>
      <c r="U1361">
        <f t="shared" si="602"/>
        <v>2000</v>
      </c>
      <c r="V1361">
        <f t="shared" si="603"/>
        <v>7</v>
      </c>
      <c r="W1361" t="str">
        <f>IF(TRIM(INDEX(connections!$A:$A,ROW()))="","",TRIM(INDEX(connections!$A:$A,ROW())))</f>
        <v>Torneko's Great Adventure: Mystery Dungeon</v>
      </c>
      <c r="X1361" t="str">
        <f>IF($W1361="","",TRIM(INDEX(connections!$B:$B,ROW())))</f>
        <v>The Dungeon RPG</v>
      </c>
      <c r="Y1361">
        <f t="shared" si="604"/>
        <v>863</v>
      </c>
      <c r="Z1361">
        <f t="shared" si="605"/>
        <v>827</v>
      </c>
      <c r="AA1361" t="str">
        <f t="shared" si="606"/>
        <v>Yes</v>
      </c>
      <c r="AB1361" t="str">
        <f t="shared" si="607"/>
        <v>Yes</v>
      </c>
      <c r="AC1361">
        <f t="shared" si="608"/>
        <v>1</v>
      </c>
      <c r="AD1361">
        <f t="shared" si="609"/>
        <v>0</v>
      </c>
      <c r="AE1361" t="str">
        <f t="shared" si="610"/>
        <v/>
      </c>
      <c r="AG1361" t="str">
        <f t="shared" si="611"/>
        <v/>
      </c>
      <c r="AH1361" t="str">
        <f t="shared" si="612"/>
        <v/>
      </c>
      <c r="AI1361" t="str">
        <f t="shared" si="613"/>
        <v/>
      </c>
      <c r="AJ1361" t="str">
        <f t="shared" si="614"/>
        <v/>
      </c>
      <c r="AK1361" t="str">
        <f t="shared" si="615"/>
        <v/>
      </c>
      <c r="AL1361" t="str">
        <f>IF($A1361="","",INDEX(games!$J:$J,ROW())&amp;"")</f>
        <v/>
      </c>
    </row>
    <row r="1362" spans="1:38" x14ac:dyDescent="0.25">
      <c r="A1362" t="str">
        <f>IF(TRIM(INDEX(games!$A:$A,ROW()))="","",TRIM(INDEX(games!$A:$A,ROW())))</f>
        <v/>
      </c>
      <c r="B1362" t="str">
        <f>IF(OR($A1362="",INDEX(games!$B:$B,ROW())=""),"",INDEX(games!$B:$B,ROW()))</f>
        <v/>
      </c>
      <c r="C1362" t="str">
        <f>IF(OR($A1362="",INDEX(games!$C:$C,ROW())=""),"",INDEX(games!$C:$C,ROW()))</f>
        <v/>
      </c>
      <c r="D1362" t="str">
        <f t="shared" si="588"/>
        <v/>
      </c>
      <c r="E1362" t="str">
        <f t="shared" si="589"/>
        <v/>
      </c>
      <c r="F1362" t="str">
        <f t="shared" si="590"/>
        <v/>
      </c>
      <c r="G1362" t="e">
        <f t="shared" si="591"/>
        <v>#N/A</v>
      </c>
      <c r="H1362" t="e">
        <f t="shared" si="592"/>
        <v>#N/A</v>
      </c>
      <c r="I1362" t="e">
        <f t="shared" si="593"/>
        <v>#N/A</v>
      </c>
      <c r="J1362" t="e">
        <f t="shared" si="594"/>
        <v>#N/A</v>
      </c>
      <c r="K1362" t="e">
        <f t="shared" si="595"/>
        <v>#N/A</v>
      </c>
      <c r="L1362" t="e">
        <f t="shared" si="596"/>
        <v>#N/A</v>
      </c>
      <c r="M1362" t="e">
        <f t="shared" si="597"/>
        <v>#N/A</v>
      </c>
      <c r="N1362" t="e">
        <f t="shared" si="598"/>
        <v>#N/A</v>
      </c>
      <c r="O1362" t="str">
        <f t="shared" si="599"/>
        <v/>
      </c>
      <c r="P1362" t="str">
        <f>IF(OR($A1362="",INDEX(games!$H:$H,ROW())=""),"",INDEX(games!$H:$H,ROW()))</f>
        <v/>
      </c>
      <c r="Q1362" t="str">
        <f t="shared" si="600"/>
        <v/>
      </c>
      <c r="T1362">
        <f t="shared" si="601"/>
        <v>2013</v>
      </c>
      <c r="U1362">
        <f t="shared" si="602"/>
        <v>2016</v>
      </c>
      <c r="V1362">
        <f t="shared" si="603"/>
        <v>3</v>
      </c>
      <c r="W1362" t="str">
        <f>IF(TRIM(INDEX(connections!$A:$A,ROW()))="","",TRIM(INDEX(connections!$A:$A,ROW())))</f>
        <v>Don't Starve</v>
      </c>
      <c r="X1362" t="str">
        <f>IF($W1362="","",TRIM(INDEX(connections!$B:$B,ROW())))</f>
        <v>The Flame in the Flood</v>
      </c>
      <c r="Y1362">
        <f t="shared" si="604"/>
        <v>239</v>
      </c>
      <c r="Z1362">
        <f t="shared" si="605"/>
        <v>829</v>
      </c>
      <c r="AA1362" t="str">
        <f t="shared" si="606"/>
        <v>Yes</v>
      </c>
      <c r="AB1362" t="str">
        <f t="shared" si="607"/>
        <v>Yes</v>
      </c>
      <c r="AC1362">
        <f t="shared" si="608"/>
        <v>1</v>
      </c>
      <c r="AD1362">
        <f t="shared" si="609"/>
        <v>0</v>
      </c>
      <c r="AE1362" t="str">
        <f t="shared" si="610"/>
        <v/>
      </c>
      <c r="AG1362" t="str">
        <f t="shared" si="611"/>
        <v/>
      </c>
      <c r="AH1362" t="str">
        <f t="shared" si="612"/>
        <v/>
      </c>
      <c r="AI1362" t="str">
        <f t="shared" si="613"/>
        <v/>
      </c>
      <c r="AJ1362" t="str">
        <f t="shared" si="614"/>
        <v/>
      </c>
      <c r="AK1362" t="str">
        <f t="shared" si="615"/>
        <v/>
      </c>
      <c r="AL1362" t="str">
        <f>IF($A1362="","",INDEX(games!$J:$J,ROW())&amp;"")</f>
        <v/>
      </c>
    </row>
    <row r="1363" spans="1:38" x14ac:dyDescent="0.25">
      <c r="A1363" t="str">
        <f>IF(TRIM(INDEX(games!$A:$A,ROW()))="","",TRIM(INDEX(games!$A:$A,ROW())))</f>
        <v/>
      </c>
      <c r="B1363" t="str">
        <f>IF(OR($A1363="",INDEX(games!$B:$B,ROW())=""),"",INDEX(games!$B:$B,ROW()))</f>
        <v/>
      </c>
      <c r="C1363" t="str">
        <f>IF(OR($A1363="",INDEX(games!$C:$C,ROW())=""),"",INDEX(games!$C:$C,ROW()))</f>
        <v/>
      </c>
      <c r="D1363" t="str">
        <f t="shared" si="588"/>
        <v/>
      </c>
      <c r="E1363" t="str">
        <f t="shared" si="589"/>
        <v/>
      </c>
      <c r="F1363" t="str">
        <f t="shared" si="590"/>
        <v/>
      </c>
      <c r="G1363" t="e">
        <f t="shared" si="591"/>
        <v>#N/A</v>
      </c>
      <c r="H1363" t="e">
        <f t="shared" si="592"/>
        <v>#N/A</v>
      </c>
      <c r="I1363" t="e">
        <f t="shared" si="593"/>
        <v>#N/A</v>
      </c>
      <c r="J1363" t="e">
        <f t="shared" si="594"/>
        <v>#N/A</v>
      </c>
      <c r="K1363" t="e">
        <f t="shared" si="595"/>
        <v>#N/A</v>
      </c>
      <c r="L1363" t="e">
        <f t="shared" si="596"/>
        <v>#N/A</v>
      </c>
      <c r="M1363" t="e">
        <f t="shared" si="597"/>
        <v>#N/A</v>
      </c>
      <c r="N1363" t="e">
        <f t="shared" si="598"/>
        <v>#N/A</v>
      </c>
      <c r="O1363" t="str">
        <f t="shared" si="599"/>
        <v/>
      </c>
      <c r="P1363" t="str">
        <f>IF(OR($A1363="",INDEX(games!$H:$H,ROW())=""),"",INDEX(games!$H:$H,ROW()))</f>
        <v/>
      </c>
      <c r="Q1363" t="str">
        <f t="shared" si="600"/>
        <v/>
      </c>
      <c r="T1363">
        <f t="shared" si="601"/>
        <v>1990</v>
      </c>
      <c r="U1363">
        <f t="shared" si="602"/>
        <v>2014</v>
      </c>
      <c r="V1363">
        <f t="shared" si="603"/>
        <v>24</v>
      </c>
      <c r="W1363" t="str">
        <f>IF(TRIM(INDEX(connections!$A:$A,ROW()))="","",TRIM(INDEX(connections!$A:$A,ROW())))</f>
        <v>Angband</v>
      </c>
      <c r="X1363" t="str">
        <f>IF($W1363="","",TRIM(INDEX(connections!$B:$B,ROW())))</f>
        <v>The Ground Gives Way</v>
      </c>
      <c r="Y1363">
        <f t="shared" si="604"/>
        <v>25</v>
      </c>
      <c r="Z1363">
        <f t="shared" si="605"/>
        <v>830</v>
      </c>
      <c r="AA1363" t="str">
        <f t="shared" si="606"/>
        <v>Yes</v>
      </c>
      <c r="AB1363" t="str">
        <f t="shared" si="607"/>
        <v>Yes</v>
      </c>
      <c r="AC1363">
        <f t="shared" si="608"/>
        <v>1</v>
      </c>
      <c r="AD1363">
        <f t="shared" si="609"/>
        <v>0</v>
      </c>
      <c r="AE1363" t="str">
        <f t="shared" si="610"/>
        <v/>
      </c>
      <c r="AG1363" t="str">
        <f t="shared" si="611"/>
        <v/>
      </c>
      <c r="AH1363" t="str">
        <f t="shared" si="612"/>
        <v/>
      </c>
      <c r="AI1363" t="str">
        <f t="shared" si="613"/>
        <v/>
      </c>
      <c r="AJ1363" t="str">
        <f t="shared" si="614"/>
        <v/>
      </c>
      <c r="AK1363" t="str">
        <f t="shared" si="615"/>
        <v/>
      </c>
      <c r="AL1363" t="str">
        <f>IF($A1363="","",INDEX(games!$J:$J,ROW())&amp;"")</f>
        <v/>
      </c>
    </row>
    <row r="1364" spans="1:38" x14ac:dyDescent="0.25">
      <c r="A1364" t="str">
        <f>IF(TRIM(INDEX(games!$A:$A,ROW()))="","",TRIM(INDEX(games!$A:$A,ROW())))</f>
        <v/>
      </c>
      <c r="B1364" t="str">
        <f>IF(OR($A1364="",INDEX(games!$B:$B,ROW())=""),"",INDEX(games!$B:$B,ROW()))</f>
        <v/>
      </c>
      <c r="C1364" t="str">
        <f>IF(OR($A1364="",INDEX(games!$C:$C,ROW())=""),"",INDEX(games!$C:$C,ROW()))</f>
        <v/>
      </c>
      <c r="D1364" t="str">
        <f t="shared" si="588"/>
        <v/>
      </c>
      <c r="E1364" t="str">
        <f t="shared" si="589"/>
        <v/>
      </c>
      <c r="F1364" t="str">
        <f t="shared" si="590"/>
        <v/>
      </c>
      <c r="G1364" t="e">
        <f t="shared" si="591"/>
        <v>#N/A</v>
      </c>
      <c r="H1364" t="e">
        <f t="shared" si="592"/>
        <v>#N/A</v>
      </c>
      <c r="I1364" t="e">
        <f t="shared" si="593"/>
        <v>#N/A</v>
      </c>
      <c r="J1364" t="e">
        <f t="shared" si="594"/>
        <v>#N/A</v>
      </c>
      <c r="K1364" t="e">
        <f t="shared" si="595"/>
        <v>#N/A</v>
      </c>
      <c r="L1364" t="e">
        <f t="shared" si="596"/>
        <v>#N/A</v>
      </c>
      <c r="M1364" t="e">
        <f t="shared" si="597"/>
        <v>#N/A</v>
      </c>
      <c r="N1364" t="e">
        <f t="shared" si="598"/>
        <v>#N/A</v>
      </c>
      <c r="O1364" t="str">
        <f t="shared" si="599"/>
        <v/>
      </c>
      <c r="P1364" t="str">
        <f>IF(OR($A1364="",INDEX(games!$H:$H,ROW())=""),"",INDEX(games!$H:$H,ROW()))</f>
        <v/>
      </c>
      <c r="Q1364" t="str">
        <f t="shared" si="600"/>
        <v/>
      </c>
      <c r="T1364">
        <f t="shared" si="601"/>
        <v>2007</v>
      </c>
      <c r="U1364">
        <f t="shared" si="602"/>
        <v>2014</v>
      </c>
      <c r="V1364">
        <f t="shared" si="603"/>
        <v>7</v>
      </c>
      <c r="W1364" t="str">
        <f>IF(TRIM(INDEX(connections!$A:$A,ROW()))="","",TRIM(INDEX(connections!$A:$A,ROW())))</f>
        <v>Incursion</v>
      </c>
      <c r="X1364" t="str">
        <f>IF($W1364="","",TRIM(INDEX(connections!$B:$B,ROW())))</f>
        <v>The Ground Gives Way</v>
      </c>
      <c r="Y1364">
        <f t="shared" si="604"/>
        <v>400</v>
      </c>
      <c r="Z1364">
        <f t="shared" si="605"/>
        <v>830</v>
      </c>
      <c r="AA1364" t="str">
        <f t="shared" si="606"/>
        <v>Yes</v>
      </c>
      <c r="AB1364" t="str">
        <f t="shared" si="607"/>
        <v>Yes</v>
      </c>
      <c r="AC1364">
        <f t="shared" si="608"/>
        <v>1</v>
      </c>
      <c r="AD1364">
        <f t="shared" si="609"/>
        <v>0</v>
      </c>
      <c r="AE1364" t="str">
        <f t="shared" si="610"/>
        <v/>
      </c>
      <c r="AG1364" t="str">
        <f t="shared" si="611"/>
        <v/>
      </c>
      <c r="AH1364" t="str">
        <f t="shared" si="612"/>
        <v/>
      </c>
      <c r="AI1364" t="str">
        <f t="shared" si="613"/>
        <v/>
      </c>
      <c r="AJ1364" t="str">
        <f t="shared" si="614"/>
        <v/>
      </c>
      <c r="AK1364" t="str">
        <f t="shared" si="615"/>
        <v/>
      </c>
      <c r="AL1364" t="str">
        <f>IF($A1364="","",INDEX(games!$J:$J,ROW())&amp;"")</f>
        <v/>
      </c>
    </row>
    <row r="1365" spans="1:38" x14ac:dyDescent="0.25">
      <c r="A1365" t="str">
        <f>IF(TRIM(INDEX(games!$A:$A,ROW()))="","",TRIM(INDEX(games!$A:$A,ROW())))</f>
        <v/>
      </c>
      <c r="B1365" t="str">
        <f>IF(OR($A1365="",INDEX(games!$B:$B,ROW())=""),"",INDEX(games!$B:$B,ROW()))</f>
        <v/>
      </c>
      <c r="C1365" t="str">
        <f>IF(OR($A1365="",INDEX(games!$C:$C,ROW())=""),"",INDEX(games!$C:$C,ROW()))</f>
        <v/>
      </c>
      <c r="D1365" t="str">
        <f t="shared" si="588"/>
        <v/>
      </c>
      <c r="E1365" t="str">
        <f t="shared" si="589"/>
        <v/>
      </c>
      <c r="F1365" t="str">
        <f t="shared" si="590"/>
        <v/>
      </c>
      <c r="G1365" t="e">
        <f t="shared" si="591"/>
        <v>#N/A</v>
      </c>
      <c r="H1365" t="e">
        <f t="shared" si="592"/>
        <v>#N/A</v>
      </c>
      <c r="I1365" t="e">
        <f t="shared" si="593"/>
        <v>#N/A</v>
      </c>
      <c r="J1365" t="e">
        <f t="shared" si="594"/>
        <v>#N/A</v>
      </c>
      <c r="K1365" t="e">
        <f t="shared" si="595"/>
        <v>#N/A</v>
      </c>
      <c r="L1365" t="e">
        <f t="shared" si="596"/>
        <v>#N/A</v>
      </c>
      <c r="M1365" t="e">
        <f t="shared" si="597"/>
        <v>#N/A</v>
      </c>
      <c r="N1365" t="e">
        <f t="shared" si="598"/>
        <v>#N/A</v>
      </c>
      <c r="O1365" t="str">
        <f t="shared" si="599"/>
        <v/>
      </c>
      <c r="P1365" t="str">
        <f>IF(OR($A1365="",INDEX(games!$H:$H,ROW())=""),"",INDEX(games!$H:$H,ROW()))</f>
        <v/>
      </c>
      <c r="Q1365" t="str">
        <f t="shared" si="600"/>
        <v/>
      </c>
      <c r="T1365">
        <f t="shared" si="601"/>
        <v>2003</v>
      </c>
      <c r="U1365">
        <f t="shared" si="602"/>
        <v>2014</v>
      </c>
      <c r="V1365">
        <f t="shared" si="603"/>
        <v>11</v>
      </c>
      <c r="W1365" t="str">
        <f>IF(TRIM(INDEX(connections!$A:$A,ROW()))="","",TRIM(INDEX(connections!$A:$A,ROW())))</f>
        <v>Powder</v>
      </c>
      <c r="X1365" t="str">
        <f>IF($W1365="","",TRIM(INDEX(connections!$B:$B,ROW())))</f>
        <v>The Ground Gives Way</v>
      </c>
      <c r="Y1365">
        <f t="shared" si="604"/>
        <v>613</v>
      </c>
      <c r="Z1365">
        <f t="shared" si="605"/>
        <v>830</v>
      </c>
      <c r="AA1365" t="str">
        <f t="shared" si="606"/>
        <v>Yes</v>
      </c>
      <c r="AB1365" t="str">
        <f t="shared" si="607"/>
        <v>Yes</v>
      </c>
      <c r="AC1365">
        <f t="shared" si="608"/>
        <v>1</v>
      </c>
      <c r="AD1365">
        <f t="shared" si="609"/>
        <v>0</v>
      </c>
      <c r="AE1365" t="str">
        <f t="shared" si="610"/>
        <v/>
      </c>
      <c r="AG1365" t="str">
        <f t="shared" si="611"/>
        <v/>
      </c>
      <c r="AH1365" t="str">
        <f t="shared" si="612"/>
        <v/>
      </c>
      <c r="AI1365" t="str">
        <f t="shared" si="613"/>
        <v/>
      </c>
      <c r="AJ1365" t="str">
        <f t="shared" si="614"/>
        <v/>
      </c>
      <c r="AK1365" t="str">
        <f t="shared" si="615"/>
        <v/>
      </c>
      <c r="AL1365" t="str">
        <f>IF($A1365="","",INDEX(games!$J:$J,ROW())&amp;"")</f>
        <v/>
      </c>
    </row>
    <row r="1366" spans="1:38" x14ac:dyDescent="0.25">
      <c r="A1366" t="str">
        <f>IF(TRIM(INDEX(games!$A:$A,ROW()))="","",TRIM(INDEX(games!$A:$A,ROW())))</f>
        <v/>
      </c>
      <c r="B1366" t="str">
        <f>IF(OR($A1366="",INDEX(games!$B:$B,ROW())=""),"",INDEX(games!$B:$B,ROW()))</f>
        <v/>
      </c>
      <c r="C1366" t="str">
        <f>IF(OR($A1366="",INDEX(games!$C:$C,ROW())=""),"",INDEX(games!$C:$C,ROW()))</f>
        <v/>
      </c>
      <c r="D1366" t="str">
        <f t="shared" si="588"/>
        <v/>
      </c>
      <c r="E1366" t="str">
        <f t="shared" si="589"/>
        <v/>
      </c>
      <c r="F1366" t="str">
        <f t="shared" si="590"/>
        <v/>
      </c>
      <c r="G1366" t="e">
        <f t="shared" si="591"/>
        <v>#N/A</v>
      </c>
      <c r="H1366" t="e">
        <f t="shared" si="592"/>
        <v>#N/A</v>
      </c>
      <c r="I1366" t="e">
        <f t="shared" si="593"/>
        <v>#N/A</v>
      </c>
      <c r="J1366" t="e">
        <f t="shared" si="594"/>
        <v>#N/A</v>
      </c>
      <c r="K1366" t="e">
        <f t="shared" si="595"/>
        <v>#N/A</v>
      </c>
      <c r="L1366" t="e">
        <f t="shared" si="596"/>
        <v>#N/A</v>
      </c>
      <c r="M1366" t="e">
        <f t="shared" si="597"/>
        <v>#N/A</v>
      </c>
      <c r="N1366" t="e">
        <f t="shared" si="598"/>
        <v>#N/A</v>
      </c>
      <c r="O1366" t="str">
        <f t="shared" si="599"/>
        <v/>
      </c>
      <c r="P1366" t="str">
        <f>IF(OR($A1366="",INDEX(games!$H:$H,ROW())=""),"",INDEX(games!$H:$H,ROW()))</f>
        <v/>
      </c>
      <c r="Q1366" t="str">
        <f t="shared" si="600"/>
        <v/>
      </c>
      <c r="T1366">
        <f t="shared" si="601"/>
        <v>2010</v>
      </c>
      <c r="U1366">
        <f t="shared" si="602"/>
        <v>2013</v>
      </c>
      <c r="V1366">
        <f t="shared" si="603"/>
        <v>3</v>
      </c>
      <c r="W1366" t="str">
        <f>IF(TRIM(INDEX(connections!$A:$A,ROW()))="","",TRIM(INDEX(connections!$A:$A,ROW())))</f>
        <v>Z.H.P. Unlosing Ranger VS Darkdeath Evilman</v>
      </c>
      <c r="X1366" t="str">
        <f>IF($W1366="","",TRIM(INDEX(connections!$B:$B,ROW())))</f>
        <v>The Guided Fate Paradox</v>
      </c>
      <c r="Y1366">
        <f t="shared" si="604"/>
        <v>945</v>
      </c>
      <c r="Z1366">
        <f t="shared" si="605"/>
        <v>831</v>
      </c>
      <c r="AA1366" t="str">
        <f t="shared" si="606"/>
        <v>Yes</v>
      </c>
      <c r="AB1366" t="str">
        <f t="shared" si="607"/>
        <v/>
      </c>
      <c r="AC1366" t="str">
        <f t="shared" si="608"/>
        <v/>
      </c>
      <c r="AD1366">
        <f t="shared" si="609"/>
        <v>0</v>
      </c>
      <c r="AE1366" t="str">
        <f t="shared" si="610"/>
        <v/>
      </c>
      <c r="AG1366" t="str">
        <f t="shared" si="611"/>
        <v/>
      </c>
      <c r="AH1366" t="str">
        <f t="shared" si="612"/>
        <v/>
      </c>
      <c r="AI1366" t="str">
        <f t="shared" si="613"/>
        <v/>
      </c>
      <c r="AJ1366" t="str">
        <f t="shared" si="614"/>
        <v/>
      </c>
      <c r="AK1366" t="str">
        <f t="shared" si="615"/>
        <v/>
      </c>
      <c r="AL1366" t="str">
        <f>IF($A1366="","",INDEX(games!$J:$J,ROW())&amp;"")</f>
        <v/>
      </c>
    </row>
    <row r="1367" spans="1:38" x14ac:dyDescent="0.25">
      <c r="A1367" t="str">
        <f>IF(TRIM(INDEX(games!$A:$A,ROW()))="","",TRIM(INDEX(games!$A:$A,ROW())))</f>
        <v/>
      </c>
      <c r="B1367" t="str">
        <f>IF(OR($A1367="",INDEX(games!$B:$B,ROW())=""),"",INDEX(games!$B:$B,ROW()))</f>
        <v/>
      </c>
      <c r="C1367" t="str">
        <f>IF(OR($A1367="",INDEX(games!$C:$C,ROW())=""),"",INDEX(games!$C:$C,ROW()))</f>
        <v/>
      </c>
      <c r="D1367" t="str">
        <f t="shared" si="588"/>
        <v/>
      </c>
      <c r="E1367" t="str">
        <f t="shared" si="589"/>
        <v/>
      </c>
      <c r="F1367" t="str">
        <f t="shared" si="590"/>
        <v/>
      </c>
      <c r="G1367" t="e">
        <f t="shared" si="591"/>
        <v>#N/A</v>
      </c>
      <c r="H1367" t="e">
        <f t="shared" si="592"/>
        <v>#N/A</v>
      </c>
      <c r="I1367" t="e">
        <f t="shared" si="593"/>
        <v>#N/A</v>
      </c>
      <c r="J1367" t="e">
        <f t="shared" si="594"/>
        <v>#N/A</v>
      </c>
      <c r="K1367" t="e">
        <f t="shared" si="595"/>
        <v>#N/A</v>
      </c>
      <c r="L1367" t="e">
        <f t="shared" si="596"/>
        <v>#N/A</v>
      </c>
      <c r="M1367" t="e">
        <f t="shared" si="597"/>
        <v>#N/A</v>
      </c>
      <c r="N1367" t="e">
        <f t="shared" si="598"/>
        <v>#N/A</v>
      </c>
      <c r="O1367" t="str">
        <f t="shared" si="599"/>
        <v/>
      </c>
      <c r="P1367" t="str">
        <f>IF(OR($A1367="",INDEX(games!$H:$H,ROW())=""),"",INDEX(games!$H:$H,ROW()))</f>
        <v/>
      </c>
      <c r="Q1367" t="str">
        <f t="shared" si="600"/>
        <v/>
      </c>
      <c r="T1367">
        <f t="shared" si="601"/>
        <v>2015</v>
      </c>
      <c r="U1367">
        <f t="shared" si="602"/>
        <v>2024</v>
      </c>
      <c r="V1367">
        <f t="shared" si="603"/>
        <v>9</v>
      </c>
      <c r="W1367" t="str">
        <f>IF(TRIM(INDEX(connections!$A:$A,ROW()))="","",TRIM(INDEX(connections!$A:$A,ROW())))</f>
        <v>Crypt of the NecroDancer</v>
      </c>
      <c r="X1367" t="str">
        <f>IF($W1367="","",TRIM(INDEX(connections!$B:$B,ROW())))</f>
        <v>The Land Beneath Us</v>
      </c>
      <c r="Y1367">
        <f t="shared" si="604"/>
        <v>165</v>
      </c>
      <c r="Z1367">
        <f t="shared" si="605"/>
        <v>833</v>
      </c>
      <c r="AA1367" t="str">
        <f t="shared" si="606"/>
        <v>Yes</v>
      </c>
      <c r="AB1367" t="str">
        <f t="shared" si="607"/>
        <v>Yes</v>
      </c>
      <c r="AC1367">
        <f t="shared" si="608"/>
        <v>1</v>
      </c>
      <c r="AD1367">
        <f t="shared" si="609"/>
        <v>1</v>
      </c>
      <c r="AE1367" t="str">
        <f t="shared" si="610"/>
        <v/>
      </c>
      <c r="AG1367" t="str">
        <f t="shared" si="611"/>
        <v/>
      </c>
      <c r="AH1367" t="str">
        <f t="shared" si="612"/>
        <v/>
      </c>
      <c r="AI1367" t="str">
        <f t="shared" si="613"/>
        <v/>
      </c>
      <c r="AJ1367" t="str">
        <f t="shared" si="614"/>
        <v/>
      </c>
      <c r="AK1367" t="str">
        <f t="shared" si="615"/>
        <v/>
      </c>
      <c r="AL1367" t="str">
        <f>IF($A1367="","",INDEX(games!$J:$J,ROW())&amp;"")</f>
        <v/>
      </c>
    </row>
    <row r="1368" spans="1:38" x14ac:dyDescent="0.25">
      <c r="A1368" t="str">
        <f>IF(TRIM(INDEX(games!$A:$A,ROW()))="","",TRIM(INDEX(games!$A:$A,ROW())))</f>
        <v/>
      </c>
      <c r="B1368" t="str">
        <f>IF(OR($A1368="",INDEX(games!$B:$B,ROW())=""),"",INDEX(games!$B:$B,ROW()))</f>
        <v/>
      </c>
      <c r="C1368" t="str">
        <f>IF(OR($A1368="",INDEX(games!$C:$C,ROW())=""),"",INDEX(games!$C:$C,ROW()))</f>
        <v/>
      </c>
      <c r="D1368" t="str">
        <f t="shared" si="588"/>
        <v/>
      </c>
      <c r="E1368" t="str">
        <f t="shared" si="589"/>
        <v/>
      </c>
      <c r="F1368" t="str">
        <f t="shared" si="590"/>
        <v/>
      </c>
      <c r="G1368" t="e">
        <f t="shared" si="591"/>
        <v>#N/A</v>
      </c>
      <c r="H1368" t="e">
        <f t="shared" si="592"/>
        <v>#N/A</v>
      </c>
      <c r="I1368" t="e">
        <f t="shared" si="593"/>
        <v>#N/A</v>
      </c>
      <c r="J1368" t="e">
        <f t="shared" si="594"/>
        <v>#N/A</v>
      </c>
      <c r="K1368" t="e">
        <f t="shared" si="595"/>
        <v>#N/A</v>
      </c>
      <c r="L1368" t="e">
        <f t="shared" si="596"/>
        <v>#N/A</v>
      </c>
      <c r="M1368" t="e">
        <f t="shared" si="597"/>
        <v>#N/A</v>
      </c>
      <c r="N1368" t="e">
        <f t="shared" si="598"/>
        <v>#N/A</v>
      </c>
      <c r="O1368" t="str">
        <f t="shared" si="599"/>
        <v/>
      </c>
      <c r="P1368" t="str">
        <f>IF(OR($A1368="",INDEX(games!$H:$H,ROW())=""),"",INDEX(games!$H:$H,ROW()))</f>
        <v/>
      </c>
      <c r="Q1368" t="str">
        <f t="shared" si="600"/>
        <v/>
      </c>
      <c r="T1368">
        <f t="shared" si="601"/>
        <v>2020</v>
      </c>
      <c r="U1368">
        <f t="shared" si="602"/>
        <v>2024</v>
      </c>
      <c r="V1368">
        <f t="shared" si="603"/>
        <v>4</v>
      </c>
      <c r="W1368" t="str">
        <f>IF(TRIM(INDEX(connections!$A:$A,ROW()))="","",TRIM(INDEX(connections!$A:$A,ROW())))</f>
        <v>Astronarch</v>
      </c>
      <c r="X1368" t="str">
        <f>IF($W1368="","",TRIM(INDEX(connections!$B:$B,ROW())))</f>
        <v>The Last Flame</v>
      </c>
      <c r="Y1368">
        <f t="shared" si="604"/>
        <v>45</v>
      </c>
      <c r="Z1368">
        <f t="shared" si="605"/>
        <v>834</v>
      </c>
      <c r="AA1368" t="str">
        <f t="shared" si="606"/>
        <v>Yes</v>
      </c>
      <c r="AB1368" t="str">
        <f t="shared" si="607"/>
        <v/>
      </c>
      <c r="AC1368" t="str">
        <f t="shared" si="608"/>
        <v/>
      </c>
      <c r="AD1368">
        <f t="shared" si="609"/>
        <v>0</v>
      </c>
      <c r="AE1368" t="str">
        <f t="shared" si="610"/>
        <v/>
      </c>
      <c r="AG1368" t="str">
        <f t="shared" si="611"/>
        <v/>
      </c>
      <c r="AH1368" t="str">
        <f t="shared" si="612"/>
        <v/>
      </c>
      <c r="AI1368" t="str">
        <f t="shared" si="613"/>
        <v/>
      </c>
      <c r="AJ1368" t="str">
        <f t="shared" si="614"/>
        <v/>
      </c>
      <c r="AK1368" t="str">
        <f t="shared" si="615"/>
        <v/>
      </c>
      <c r="AL1368" t="str">
        <f>IF($A1368="","",INDEX(games!$J:$J,ROW())&amp;"")</f>
        <v/>
      </c>
    </row>
    <row r="1369" spans="1:38" x14ac:dyDescent="0.25">
      <c r="A1369" t="str">
        <f>IF(TRIM(INDEX(games!$A:$A,ROW()))="","",TRIM(INDEX(games!$A:$A,ROW())))</f>
        <v/>
      </c>
      <c r="B1369" t="str">
        <f>IF(OR($A1369="",INDEX(games!$B:$B,ROW())=""),"",INDEX(games!$B:$B,ROW()))</f>
        <v/>
      </c>
      <c r="C1369" t="str">
        <f>IF(OR($A1369="",INDEX(games!$C:$C,ROW())=""),"",INDEX(games!$C:$C,ROW()))</f>
        <v/>
      </c>
      <c r="D1369" t="str">
        <f t="shared" si="588"/>
        <v/>
      </c>
      <c r="E1369" t="str">
        <f t="shared" si="589"/>
        <v/>
      </c>
      <c r="F1369" t="str">
        <f t="shared" si="590"/>
        <v/>
      </c>
      <c r="G1369" t="e">
        <f t="shared" si="591"/>
        <v>#N/A</v>
      </c>
      <c r="H1369" t="e">
        <f t="shared" si="592"/>
        <v>#N/A</v>
      </c>
      <c r="I1369" t="e">
        <f t="shared" si="593"/>
        <v>#N/A</v>
      </c>
      <c r="J1369" t="e">
        <f t="shared" si="594"/>
        <v>#N/A</v>
      </c>
      <c r="K1369" t="e">
        <f t="shared" si="595"/>
        <v>#N/A</v>
      </c>
      <c r="L1369" t="e">
        <f t="shared" si="596"/>
        <v>#N/A</v>
      </c>
      <c r="M1369" t="e">
        <f t="shared" si="597"/>
        <v>#N/A</v>
      </c>
      <c r="N1369" t="e">
        <f t="shared" si="598"/>
        <v>#N/A</v>
      </c>
      <c r="O1369" t="str">
        <f t="shared" si="599"/>
        <v/>
      </c>
      <c r="P1369" t="str">
        <f>IF(OR($A1369="",INDEX(games!$H:$H,ROW())=""),"",INDEX(games!$H:$H,ROW()))</f>
        <v/>
      </c>
      <c r="Q1369" t="str">
        <f t="shared" si="600"/>
        <v/>
      </c>
      <c r="T1369">
        <f t="shared" si="601"/>
        <v>2017</v>
      </c>
      <c r="U1369">
        <f t="shared" si="602"/>
        <v>2024</v>
      </c>
      <c r="V1369">
        <f t="shared" si="603"/>
        <v>7</v>
      </c>
      <c r="W1369" t="str">
        <f>IF(TRIM(INDEX(connections!$A:$A,ROW()))="","",TRIM(INDEX(connections!$A:$A,ROW())))</f>
        <v>Slay the Spire</v>
      </c>
      <c r="X1369" t="str">
        <f>IF($W1369="","",TRIM(INDEX(connections!$B:$B,ROW())))</f>
        <v>The Last Flame</v>
      </c>
      <c r="Y1369">
        <f t="shared" si="604"/>
        <v>735</v>
      </c>
      <c r="Z1369">
        <f t="shared" si="605"/>
        <v>834</v>
      </c>
      <c r="AA1369" t="str">
        <f t="shared" si="606"/>
        <v>Yes</v>
      </c>
      <c r="AB1369" t="str">
        <f t="shared" si="607"/>
        <v/>
      </c>
      <c r="AC1369" t="str">
        <f t="shared" si="608"/>
        <v/>
      </c>
      <c r="AD1369">
        <f t="shared" si="609"/>
        <v>1</v>
      </c>
      <c r="AE1369" t="str">
        <f t="shared" si="610"/>
        <v/>
      </c>
      <c r="AG1369" t="str">
        <f t="shared" si="611"/>
        <v/>
      </c>
      <c r="AH1369" t="str">
        <f t="shared" si="612"/>
        <v/>
      </c>
      <c r="AI1369" t="str">
        <f t="shared" si="613"/>
        <v/>
      </c>
      <c r="AJ1369" t="str">
        <f t="shared" si="614"/>
        <v/>
      </c>
      <c r="AK1369" t="str">
        <f t="shared" si="615"/>
        <v/>
      </c>
      <c r="AL1369" t="str">
        <f>IF($A1369="","",INDEX(games!$J:$J,ROW())&amp;"")</f>
        <v/>
      </c>
    </row>
    <row r="1370" spans="1:38" x14ac:dyDescent="0.25">
      <c r="A1370" t="str">
        <f>IF(TRIM(INDEX(games!$A:$A,ROW()))="","",TRIM(INDEX(games!$A:$A,ROW())))</f>
        <v/>
      </c>
      <c r="B1370" t="str">
        <f>IF(OR($A1370="",INDEX(games!$B:$B,ROW())=""),"",INDEX(games!$B:$B,ROW()))</f>
        <v/>
      </c>
      <c r="C1370" t="str">
        <f>IF(OR($A1370="",INDEX(games!$C:$C,ROW())=""),"",INDEX(games!$C:$C,ROW()))</f>
        <v/>
      </c>
      <c r="D1370" t="str">
        <f t="shared" si="588"/>
        <v/>
      </c>
      <c r="E1370" t="str">
        <f t="shared" si="589"/>
        <v/>
      </c>
      <c r="F1370" t="str">
        <f t="shared" si="590"/>
        <v/>
      </c>
      <c r="G1370" t="e">
        <f t="shared" si="591"/>
        <v>#N/A</v>
      </c>
      <c r="H1370" t="e">
        <f t="shared" si="592"/>
        <v>#N/A</v>
      </c>
      <c r="I1370" t="e">
        <f t="shared" si="593"/>
        <v>#N/A</v>
      </c>
      <c r="J1370" t="e">
        <f t="shared" si="594"/>
        <v>#N/A</v>
      </c>
      <c r="K1370" t="e">
        <f t="shared" si="595"/>
        <v>#N/A</v>
      </c>
      <c r="L1370" t="e">
        <f t="shared" si="596"/>
        <v>#N/A</v>
      </c>
      <c r="M1370" t="e">
        <f t="shared" si="597"/>
        <v>#N/A</v>
      </c>
      <c r="N1370" t="e">
        <f t="shared" si="598"/>
        <v>#N/A</v>
      </c>
      <c r="O1370" t="str">
        <f t="shared" si="599"/>
        <v/>
      </c>
      <c r="P1370" t="str">
        <f>IF(OR($A1370="",INDEX(games!$H:$H,ROW())=""),"",INDEX(games!$H:$H,ROW()))</f>
        <v/>
      </c>
      <c r="Q1370" t="str">
        <f t="shared" si="600"/>
        <v/>
      </c>
      <c r="T1370">
        <f t="shared" si="601"/>
        <v>2011</v>
      </c>
      <c r="U1370">
        <f t="shared" si="602"/>
        <v>2023</v>
      </c>
      <c r="V1370">
        <f t="shared" si="603"/>
        <v>12</v>
      </c>
      <c r="W1370" t="str">
        <f>IF(TRIM(INDEX(connections!$A:$A,ROW()))="","",TRIM(INDEX(connections!$A:$A,ROW())))</f>
        <v>The Binding of Isaac</v>
      </c>
      <c r="X1370" t="str">
        <f>IF($W1370="","",TRIM(INDEX(connections!$B:$B,ROW())))</f>
        <v>The Last Game</v>
      </c>
      <c r="Y1370">
        <f t="shared" si="604"/>
        <v>824</v>
      </c>
      <c r="Z1370">
        <f t="shared" si="605"/>
        <v>835</v>
      </c>
      <c r="AA1370" t="str">
        <f t="shared" si="606"/>
        <v>Yes</v>
      </c>
      <c r="AB1370" t="str">
        <f t="shared" si="607"/>
        <v>Yes</v>
      </c>
      <c r="AC1370">
        <f t="shared" si="608"/>
        <v>1</v>
      </c>
      <c r="AD1370">
        <f t="shared" si="609"/>
        <v>0</v>
      </c>
      <c r="AE1370" t="str">
        <f t="shared" si="610"/>
        <v/>
      </c>
      <c r="AG1370" t="str">
        <f t="shared" si="611"/>
        <v/>
      </c>
      <c r="AH1370" t="str">
        <f t="shared" si="612"/>
        <v/>
      </c>
      <c r="AI1370" t="str">
        <f t="shared" si="613"/>
        <v/>
      </c>
      <c r="AJ1370" t="str">
        <f t="shared" si="614"/>
        <v/>
      </c>
      <c r="AK1370" t="str">
        <f t="shared" si="615"/>
        <v/>
      </c>
      <c r="AL1370" t="str">
        <f>IF($A1370="","",INDEX(games!$J:$J,ROW())&amp;"")</f>
        <v/>
      </c>
    </row>
    <row r="1371" spans="1:38" x14ac:dyDescent="0.25">
      <c r="A1371" t="str">
        <f>IF(TRIM(INDEX(games!$A:$A,ROW()))="","",TRIM(INDEX(games!$A:$A,ROW())))</f>
        <v/>
      </c>
      <c r="B1371" t="str">
        <f>IF(OR($A1371="",INDEX(games!$B:$B,ROW())=""),"",INDEX(games!$B:$B,ROW()))</f>
        <v/>
      </c>
      <c r="C1371" t="str">
        <f>IF(OR($A1371="",INDEX(games!$C:$C,ROW())=""),"",INDEX(games!$C:$C,ROW()))</f>
        <v/>
      </c>
      <c r="D1371" t="str">
        <f t="shared" si="588"/>
        <v/>
      </c>
      <c r="E1371" t="str">
        <f t="shared" si="589"/>
        <v/>
      </c>
      <c r="F1371" t="str">
        <f t="shared" si="590"/>
        <v/>
      </c>
      <c r="G1371" t="e">
        <f t="shared" si="591"/>
        <v>#N/A</v>
      </c>
      <c r="H1371" t="e">
        <f t="shared" si="592"/>
        <v>#N/A</v>
      </c>
      <c r="I1371" t="e">
        <f t="shared" si="593"/>
        <v>#N/A</v>
      </c>
      <c r="J1371" t="e">
        <f t="shared" si="594"/>
        <v>#N/A</v>
      </c>
      <c r="K1371" t="e">
        <f t="shared" si="595"/>
        <v>#N/A</v>
      </c>
      <c r="L1371" t="e">
        <f t="shared" si="596"/>
        <v>#N/A</v>
      </c>
      <c r="M1371" t="e">
        <f t="shared" si="597"/>
        <v>#N/A</v>
      </c>
      <c r="N1371" t="e">
        <f t="shared" si="598"/>
        <v>#N/A</v>
      </c>
      <c r="O1371" t="str">
        <f t="shared" si="599"/>
        <v/>
      </c>
      <c r="P1371" t="str">
        <f>IF(OR($A1371="",INDEX(games!$H:$H,ROW())=""),"",INDEX(games!$H:$H,ROW()))</f>
        <v/>
      </c>
      <c r="Q1371" t="str">
        <f t="shared" si="600"/>
        <v/>
      </c>
      <c r="T1371">
        <f t="shared" si="601"/>
        <v>2022</v>
      </c>
      <c r="U1371">
        <f t="shared" si="602"/>
        <v>2023</v>
      </c>
      <c r="V1371">
        <f t="shared" si="603"/>
        <v>1</v>
      </c>
      <c r="W1371" t="str">
        <f>IF(TRIM(INDEX(connections!$A:$A,ROW()))="","",TRIM(INDEX(connections!$A:$A,ROW())))</f>
        <v>Tiny Rogues</v>
      </c>
      <c r="X1371" t="str">
        <f>IF($W1371="","",TRIM(INDEX(connections!$B:$B,ROW())))</f>
        <v>The Last Game</v>
      </c>
      <c r="Y1371">
        <f t="shared" si="604"/>
        <v>856</v>
      </c>
      <c r="Z1371">
        <f t="shared" si="605"/>
        <v>835</v>
      </c>
      <c r="AA1371" t="str">
        <f t="shared" si="606"/>
        <v>Yes</v>
      </c>
      <c r="AB1371" t="str">
        <f t="shared" si="607"/>
        <v>Yes</v>
      </c>
      <c r="AC1371">
        <f t="shared" si="608"/>
        <v>1</v>
      </c>
      <c r="AD1371">
        <f t="shared" si="609"/>
        <v>0</v>
      </c>
      <c r="AE1371" t="str">
        <f t="shared" si="610"/>
        <v/>
      </c>
      <c r="AG1371" t="str">
        <f t="shared" si="611"/>
        <v/>
      </c>
      <c r="AH1371" t="str">
        <f t="shared" si="612"/>
        <v/>
      </c>
      <c r="AI1371" t="str">
        <f t="shared" si="613"/>
        <v/>
      </c>
      <c r="AJ1371" t="str">
        <f t="shared" si="614"/>
        <v/>
      </c>
      <c r="AK1371" t="str">
        <f t="shared" si="615"/>
        <v/>
      </c>
      <c r="AL1371" t="str">
        <f>IF($A1371="","",INDEX(games!$J:$J,ROW())&amp;"")</f>
        <v/>
      </c>
    </row>
    <row r="1372" spans="1:38" x14ac:dyDescent="0.25">
      <c r="A1372" t="str">
        <f>IF(TRIM(INDEX(games!$A:$A,ROW()))="","",TRIM(INDEX(games!$A:$A,ROW())))</f>
        <v/>
      </c>
      <c r="B1372" t="str">
        <f>IF(OR($A1372="",INDEX(games!$B:$B,ROW())=""),"",INDEX(games!$B:$B,ROW()))</f>
        <v/>
      </c>
      <c r="C1372" t="str">
        <f>IF(OR($A1372="",INDEX(games!$C:$C,ROW())=""),"",INDEX(games!$C:$C,ROW()))</f>
        <v/>
      </c>
      <c r="D1372" t="str">
        <f t="shared" si="588"/>
        <v/>
      </c>
      <c r="E1372" t="str">
        <f t="shared" si="589"/>
        <v/>
      </c>
      <c r="F1372" t="str">
        <f t="shared" si="590"/>
        <v/>
      </c>
      <c r="G1372" t="e">
        <f t="shared" si="591"/>
        <v>#N/A</v>
      </c>
      <c r="H1372" t="e">
        <f t="shared" si="592"/>
        <v>#N/A</v>
      </c>
      <c r="I1372" t="e">
        <f t="shared" si="593"/>
        <v>#N/A</v>
      </c>
      <c r="J1372" t="e">
        <f t="shared" si="594"/>
        <v>#N/A</v>
      </c>
      <c r="K1372" t="e">
        <f t="shared" si="595"/>
        <v>#N/A</v>
      </c>
      <c r="L1372" t="e">
        <f t="shared" si="596"/>
        <v>#N/A</v>
      </c>
      <c r="M1372" t="e">
        <f t="shared" si="597"/>
        <v>#N/A</v>
      </c>
      <c r="N1372" t="e">
        <f t="shared" si="598"/>
        <v>#N/A</v>
      </c>
      <c r="O1372" t="str">
        <f t="shared" si="599"/>
        <v/>
      </c>
      <c r="P1372" t="str">
        <f>IF(OR($A1372="",INDEX(games!$H:$H,ROW())=""),"",INDEX(games!$H:$H,ROW()))</f>
        <v/>
      </c>
      <c r="Q1372" t="str">
        <f t="shared" si="600"/>
        <v/>
      </c>
      <c r="T1372">
        <f t="shared" si="601"/>
        <v>2017</v>
      </c>
      <c r="U1372">
        <f t="shared" si="602"/>
        <v>2021</v>
      </c>
      <c r="V1372">
        <f t="shared" si="603"/>
        <v>4</v>
      </c>
      <c r="W1372" t="str">
        <f>IF(TRIM(INDEX(connections!$A:$A,ROW()))="","",TRIM(INDEX(connections!$A:$A,ROW())))</f>
        <v>Battle Brothers</v>
      </c>
      <c r="X1372" t="str">
        <f>IF($W1372="","",TRIM(INDEX(connections!$B:$B,ROW())))</f>
        <v>The Last Spell</v>
      </c>
      <c r="Y1372">
        <f t="shared" si="604"/>
        <v>65</v>
      </c>
      <c r="Z1372">
        <f t="shared" si="605"/>
        <v>836</v>
      </c>
      <c r="AA1372" t="str">
        <f t="shared" si="606"/>
        <v>Yes</v>
      </c>
      <c r="AB1372" t="str">
        <f t="shared" si="607"/>
        <v>Yes</v>
      </c>
      <c r="AC1372">
        <f t="shared" si="608"/>
        <v>1</v>
      </c>
      <c r="AD1372">
        <f t="shared" si="609"/>
        <v>0</v>
      </c>
      <c r="AE1372" t="str">
        <f t="shared" si="610"/>
        <v/>
      </c>
      <c r="AG1372" t="str">
        <f t="shared" si="611"/>
        <v/>
      </c>
      <c r="AH1372" t="str">
        <f t="shared" si="612"/>
        <v/>
      </c>
      <c r="AI1372" t="str">
        <f t="shared" si="613"/>
        <v/>
      </c>
      <c r="AJ1372" t="str">
        <f t="shared" si="614"/>
        <v/>
      </c>
      <c r="AK1372" t="str">
        <f t="shared" si="615"/>
        <v/>
      </c>
      <c r="AL1372" t="str">
        <f>IF($A1372="","",INDEX(games!$J:$J,ROW())&amp;"")</f>
        <v/>
      </c>
    </row>
    <row r="1373" spans="1:38" x14ac:dyDescent="0.25">
      <c r="A1373" t="str">
        <f>IF(TRIM(INDEX(games!$A:$A,ROW()))="","",TRIM(INDEX(games!$A:$A,ROW())))</f>
        <v/>
      </c>
      <c r="B1373" t="str">
        <f>IF(OR($A1373="",INDEX(games!$B:$B,ROW())=""),"",INDEX(games!$B:$B,ROW()))</f>
        <v/>
      </c>
      <c r="C1373" t="str">
        <f>IF(OR($A1373="",INDEX(games!$C:$C,ROW())=""),"",INDEX(games!$C:$C,ROW()))</f>
        <v/>
      </c>
      <c r="D1373" t="str">
        <f t="shared" si="588"/>
        <v/>
      </c>
      <c r="E1373" t="str">
        <f t="shared" si="589"/>
        <v/>
      </c>
      <c r="F1373" t="str">
        <f t="shared" si="590"/>
        <v/>
      </c>
      <c r="G1373" t="e">
        <f t="shared" si="591"/>
        <v>#N/A</v>
      </c>
      <c r="H1373" t="e">
        <f t="shared" si="592"/>
        <v>#N/A</v>
      </c>
      <c r="I1373" t="e">
        <f t="shared" si="593"/>
        <v>#N/A</v>
      </c>
      <c r="J1373" t="e">
        <f t="shared" si="594"/>
        <v>#N/A</v>
      </c>
      <c r="K1373" t="e">
        <f t="shared" si="595"/>
        <v>#N/A</v>
      </c>
      <c r="L1373" t="e">
        <f t="shared" si="596"/>
        <v>#N/A</v>
      </c>
      <c r="M1373" t="e">
        <f t="shared" si="597"/>
        <v>#N/A</v>
      </c>
      <c r="N1373" t="e">
        <f t="shared" si="598"/>
        <v>#N/A</v>
      </c>
      <c r="O1373" t="str">
        <f t="shared" si="599"/>
        <v/>
      </c>
      <c r="P1373" t="str">
        <f>IF(OR($A1373="",INDEX(games!$H:$H,ROW())=""),"",INDEX(games!$H:$H,ROW()))</f>
        <v/>
      </c>
      <c r="Q1373" t="str">
        <f t="shared" si="600"/>
        <v/>
      </c>
      <c r="T1373">
        <f t="shared" si="601"/>
        <v>2018</v>
      </c>
      <c r="U1373">
        <f t="shared" si="602"/>
        <v>2021</v>
      </c>
      <c r="V1373">
        <f t="shared" si="603"/>
        <v>3</v>
      </c>
      <c r="W1373" t="str">
        <f>IF(TRIM(INDEX(connections!$A:$A,ROW()))="","",TRIM(INDEX(connections!$A:$A,ROW())))</f>
        <v>Into the Breach</v>
      </c>
      <c r="X1373" t="str">
        <f>IF($W1373="","",TRIM(INDEX(connections!$B:$B,ROW())))</f>
        <v>The Last Spell</v>
      </c>
      <c r="Y1373">
        <f t="shared" si="604"/>
        <v>409</v>
      </c>
      <c r="Z1373">
        <f t="shared" si="605"/>
        <v>836</v>
      </c>
      <c r="AA1373" t="str">
        <f t="shared" si="606"/>
        <v>Yes</v>
      </c>
      <c r="AB1373" t="str">
        <f t="shared" si="607"/>
        <v>Yes</v>
      </c>
      <c r="AC1373">
        <f t="shared" si="608"/>
        <v>1</v>
      </c>
      <c r="AD1373">
        <f t="shared" si="609"/>
        <v>0</v>
      </c>
      <c r="AE1373" t="str">
        <f t="shared" si="610"/>
        <v/>
      </c>
      <c r="AG1373" t="str">
        <f t="shared" si="611"/>
        <v/>
      </c>
      <c r="AH1373" t="str">
        <f t="shared" si="612"/>
        <v/>
      </c>
      <c r="AI1373" t="str">
        <f t="shared" si="613"/>
        <v/>
      </c>
      <c r="AJ1373" t="str">
        <f t="shared" si="614"/>
        <v/>
      </c>
      <c r="AK1373" t="str">
        <f t="shared" si="615"/>
        <v/>
      </c>
      <c r="AL1373" t="str">
        <f>IF($A1373="","",INDEX(games!$J:$J,ROW())&amp;"")</f>
        <v/>
      </c>
    </row>
    <row r="1374" spans="1:38" x14ac:dyDescent="0.25">
      <c r="A1374" t="str">
        <f>IF(TRIM(INDEX(games!$A:$A,ROW()))="","",TRIM(INDEX(games!$A:$A,ROW())))</f>
        <v/>
      </c>
      <c r="B1374" t="str">
        <f>IF(OR($A1374="",INDEX(games!$B:$B,ROW())=""),"",INDEX(games!$B:$B,ROW()))</f>
        <v/>
      </c>
      <c r="C1374" t="str">
        <f>IF(OR($A1374="",INDEX(games!$C:$C,ROW())=""),"",INDEX(games!$C:$C,ROW()))</f>
        <v/>
      </c>
      <c r="D1374" t="str">
        <f t="shared" si="588"/>
        <v/>
      </c>
      <c r="E1374" t="str">
        <f t="shared" si="589"/>
        <v/>
      </c>
      <c r="F1374" t="str">
        <f t="shared" si="590"/>
        <v/>
      </c>
      <c r="G1374" t="e">
        <f t="shared" si="591"/>
        <v>#N/A</v>
      </c>
      <c r="H1374" t="e">
        <f t="shared" si="592"/>
        <v>#N/A</v>
      </c>
      <c r="I1374" t="e">
        <f t="shared" si="593"/>
        <v>#N/A</v>
      </c>
      <c r="J1374" t="e">
        <f t="shared" si="594"/>
        <v>#N/A</v>
      </c>
      <c r="K1374" t="e">
        <f t="shared" si="595"/>
        <v>#N/A</v>
      </c>
      <c r="L1374" t="e">
        <f t="shared" si="596"/>
        <v>#N/A</v>
      </c>
      <c r="M1374" t="e">
        <f t="shared" si="597"/>
        <v>#N/A</v>
      </c>
      <c r="N1374" t="e">
        <f t="shared" si="598"/>
        <v>#N/A</v>
      </c>
      <c r="O1374" t="str">
        <f t="shared" si="599"/>
        <v/>
      </c>
      <c r="P1374" t="str">
        <f>IF(OR($A1374="",INDEX(games!$H:$H,ROW())=""),"",INDEX(games!$H:$H,ROW()))</f>
        <v/>
      </c>
      <c r="Q1374" t="str">
        <f t="shared" si="600"/>
        <v/>
      </c>
      <c r="T1374">
        <f t="shared" si="601"/>
        <v>2017</v>
      </c>
      <c r="U1374">
        <f t="shared" si="602"/>
        <v>2021</v>
      </c>
      <c r="V1374">
        <f t="shared" si="603"/>
        <v>4</v>
      </c>
      <c r="W1374" t="str">
        <f>IF(TRIM(INDEX(connections!$A:$A,ROW()))="","",TRIM(INDEX(connections!$A:$A,ROW())))</f>
        <v>Slay the Spire</v>
      </c>
      <c r="X1374" t="str">
        <f>IF($W1374="","",TRIM(INDEX(connections!$B:$B,ROW())))</f>
        <v>The Last Spell</v>
      </c>
      <c r="Y1374">
        <f t="shared" si="604"/>
        <v>735</v>
      </c>
      <c r="Z1374">
        <f t="shared" si="605"/>
        <v>836</v>
      </c>
      <c r="AA1374" t="str">
        <f t="shared" si="606"/>
        <v>Yes</v>
      </c>
      <c r="AB1374" t="str">
        <f t="shared" si="607"/>
        <v>Yes</v>
      </c>
      <c r="AC1374">
        <f t="shared" si="608"/>
        <v>1</v>
      </c>
      <c r="AD1374">
        <f t="shared" si="609"/>
        <v>1</v>
      </c>
      <c r="AE1374" t="str">
        <f t="shared" si="610"/>
        <v/>
      </c>
      <c r="AG1374" t="str">
        <f t="shared" si="611"/>
        <v/>
      </c>
      <c r="AH1374" t="str">
        <f t="shared" si="612"/>
        <v/>
      </c>
      <c r="AI1374" t="str">
        <f t="shared" si="613"/>
        <v/>
      </c>
      <c r="AJ1374" t="str">
        <f t="shared" si="614"/>
        <v/>
      </c>
      <c r="AK1374" t="str">
        <f t="shared" si="615"/>
        <v/>
      </c>
      <c r="AL1374" t="str">
        <f>IF($A1374="","",INDEX(games!$J:$J,ROW())&amp;"")</f>
        <v/>
      </c>
    </row>
    <row r="1375" spans="1:38" x14ac:dyDescent="0.25">
      <c r="A1375" t="str">
        <f>IF(TRIM(INDEX(games!$A:$A,ROW()))="","",TRIM(INDEX(games!$A:$A,ROW())))</f>
        <v/>
      </c>
      <c r="B1375" t="str">
        <f>IF(OR($A1375="",INDEX(games!$B:$B,ROW())=""),"",INDEX(games!$B:$B,ROW()))</f>
        <v/>
      </c>
      <c r="C1375" t="str">
        <f>IF(OR($A1375="",INDEX(games!$C:$C,ROW())=""),"",INDEX(games!$C:$C,ROW()))</f>
        <v/>
      </c>
      <c r="D1375" t="str">
        <f t="shared" si="588"/>
        <v/>
      </c>
      <c r="E1375" t="str">
        <f t="shared" si="589"/>
        <v/>
      </c>
      <c r="F1375" t="str">
        <f t="shared" si="590"/>
        <v/>
      </c>
      <c r="G1375" t="e">
        <f t="shared" si="591"/>
        <v>#N/A</v>
      </c>
      <c r="H1375" t="e">
        <f t="shared" si="592"/>
        <v>#N/A</v>
      </c>
      <c r="I1375" t="e">
        <f t="shared" si="593"/>
        <v>#N/A</v>
      </c>
      <c r="J1375" t="e">
        <f t="shared" si="594"/>
        <v>#N/A</v>
      </c>
      <c r="K1375" t="e">
        <f t="shared" si="595"/>
        <v>#N/A</v>
      </c>
      <c r="L1375" t="e">
        <f t="shared" si="596"/>
        <v>#N/A</v>
      </c>
      <c r="M1375" t="e">
        <f t="shared" si="597"/>
        <v>#N/A</v>
      </c>
      <c r="N1375" t="e">
        <f t="shared" si="598"/>
        <v>#N/A</v>
      </c>
      <c r="O1375" t="str">
        <f t="shared" si="599"/>
        <v/>
      </c>
      <c r="P1375" t="str">
        <f>IF(OR($A1375="",INDEX(games!$H:$H,ROW())=""),"",INDEX(games!$H:$H,ROW()))</f>
        <v/>
      </c>
      <c r="Q1375" t="str">
        <f t="shared" si="600"/>
        <v/>
      </c>
      <c r="T1375">
        <f t="shared" si="601"/>
        <v>2020</v>
      </c>
      <c r="U1375">
        <f t="shared" si="602"/>
        <v>2021</v>
      </c>
      <c r="V1375">
        <f t="shared" si="603"/>
        <v>1</v>
      </c>
      <c r="W1375" t="str">
        <f>IF(TRIM(INDEX(connections!$A:$A,ROW()))="","",TRIM(INDEX(connections!$A:$A,ROW())))</f>
        <v>Stoneshard</v>
      </c>
      <c r="X1375" t="str">
        <f>IF($W1375="","",TRIM(INDEX(connections!$B:$B,ROW())))</f>
        <v>The Last Spell</v>
      </c>
      <c r="Y1375">
        <f t="shared" si="604"/>
        <v>781</v>
      </c>
      <c r="Z1375">
        <f t="shared" si="605"/>
        <v>836</v>
      </c>
      <c r="AA1375" t="str">
        <f t="shared" si="606"/>
        <v/>
      </c>
      <c r="AB1375" t="str">
        <f t="shared" si="607"/>
        <v>Yes</v>
      </c>
      <c r="AC1375" t="str">
        <f t="shared" si="608"/>
        <v/>
      </c>
      <c r="AD1375">
        <f t="shared" si="609"/>
        <v>1</v>
      </c>
      <c r="AE1375" t="str">
        <f t="shared" si="610"/>
        <v/>
      </c>
      <c r="AG1375" t="str">
        <f t="shared" si="611"/>
        <v/>
      </c>
      <c r="AH1375" t="str">
        <f t="shared" si="612"/>
        <v/>
      </c>
      <c r="AI1375" t="str">
        <f t="shared" si="613"/>
        <v/>
      </c>
      <c r="AJ1375" t="str">
        <f t="shared" si="614"/>
        <v/>
      </c>
      <c r="AK1375" t="str">
        <f t="shared" si="615"/>
        <v/>
      </c>
      <c r="AL1375" t="str">
        <f>IF($A1375="","",INDEX(games!$J:$J,ROW())&amp;"")</f>
        <v/>
      </c>
    </row>
    <row r="1376" spans="1:38" x14ac:dyDescent="0.25">
      <c r="A1376" t="str">
        <f>IF(TRIM(INDEX(games!$A:$A,ROW()))="","",TRIM(INDEX(games!$A:$A,ROW())))</f>
        <v/>
      </c>
      <c r="B1376" t="str">
        <f>IF(OR($A1376="",INDEX(games!$B:$B,ROW())=""),"",INDEX(games!$B:$B,ROW()))</f>
        <v/>
      </c>
      <c r="C1376" t="str">
        <f>IF(OR($A1376="",INDEX(games!$C:$C,ROW())=""),"",INDEX(games!$C:$C,ROW()))</f>
        <v/>
      </c>
      <c r="D1376" t="str">
        <f t="shared" si="588"/>
        <v/>
      </c>
      <c r="E1376" t="str">
        <f t="shared" si="589"/>
        <v/>
      </c>
      <c r="F1376" t="str">
        <f t="shared" si="590"/>
        <v/>
      </c>
      <c r="G1376" t="e">
        <f t="shared" si="591"/>
        <v>#N/A</v>
      </c>
      <c r="H1376" t="e">
        <f t="shared" si="592"/>
        <v>#N/A</v>
      </c>
      <c r="I1376" t="e">
        <f t="shared" si="593"/>
        <v>#N/A</v>
      </c>
      <c r="J1376" t="e">
        <f t="shared" si="594"/>
        <v>#N/A</v>
      </c>
      <c r="K1376" t="e">
        <f t="shared" si="595"/>
        <v>#N/A</v>
      </c>
      <c r="L1376" t="e">
        <f t="shared" si="596"/>
        <v>#N/A</v>
      </c>
      <c r="M1376" t="e">
        <f t="shared" si="597"/>
        <v>#N/A</v>
      </c>
      <c r="N1376" t="e">
        <f t="shared" si="598"/>
        <v>#N/A</v>
      </c>
      <c r="O1376" t="str">
        <f t="shared" si="599"/>
        <v/>
      </c>
      <c r="P1376" t="str">
        <f>IF(OR($A1376="",INDEX(games!$H:$H,ROW())=""),"",INDEX(games!$H:$H,ROW()))</f>
        <v/>
      </c>
      <c r="Q1376" t="str">
        <f t="shared" si="600"/>
        <v/>
      </c>
      <c r="T1376">
        <f t="shared" si="601"/>
        <v>2011</v>
      </c>
      <c r="U1376">
        <f t="shared" si="602"/>
        <v>2019</v>
      </c>
      <c r="V1376">
        <f t="shared" si="603"/>
        <v>8</v>
      </c>
      <c r="W1376" t="str">
        <f>IF(TRIM(INDEX(connections!$A:$A,ROW()))="","",TRIM(INDEX(connections!$A:$A,ROW())))</f>
        <v>The Binding of Isaac</v>
      </c>
      <c r="X1376" t="str">
        <f>IF($W1376="","",TRIM(INDEX(connections!$B:$B,ROW())))</f>
        <v>The Legend of Bum-Bo</v>
      </c>
      <c r="Y1376">
        <f t="shared" si="604"/>
        <v>824</v>
      </c>
      <c r="Z1376">
        <f t="shared" si="605"/>
        <v>837</v>
      </c>
      <c r="AA1376" t="str">
        <f t="shared" si="606"/>
        <v>Yes</v>
      </c>
      <c r="AB1376" t="str">
        <f t="shared" si="607"/>
        <v>Yes</v>
      </c>
      <c r="AC1376">
        <f t="shared" si="608"/>
        <v>1</v>
      </c>
      <c r="AD1376">
        <f t="shared" si="609"/>
        <v>1</v>
      </c>
      <c r="AE1376" t="str">
        <f t="shared" si="610"/>
        <v/>
      </c>
      <c r="AG1376" t="str">
        <f t="shared" si="611"/>
        <v/>
      </c>
      <c r="AH1376" t="str">
        <f t="shared" si="612"/>
        <v/>
      </c>
      <c r="AI1376" t="str">
        <f t="shared" si="613"/>
        <v/>
      </c>
      <c r="AJ1376" t="str">
        <f t="shared" si="614"/>
        <v/>
      </c>
      <c r="AK1376" t="str">
        <f t="shared" si="615"/>
        <v/>
      </c>
      <c r="AL1376" t="str">
        <f>IF($A1376="","",INDEX(games!$J:$J,ROW())&amp;"")</f>
        <v/>
      </c>
    </row>
    <row r="1377" spans="1:38" x14ac:dyDescent="0.25">
      <c r="A1377" t="str">
        <f>IF(TRIM(INDEX(games!$A:$A,ROW()))="","",TRIM(INDEX(games!$A:$A,ROW())))</f>
        <v/>
      </c>
      <c r="B1377" t="str">
        <f>IF(OR($A1377="",INDEX(games!$B:$B,ROW())=""),"",INDEX(games!$B:$B,ROW()))</f>
        <v/>
      </c>
      <c r="C1377" t="str">
        <f>IF(OR($A1377="",INDEX(games!$C:$C,ROW())=""),"",INDEX(games!$C:$C,ROW()))</f>
        <v/>
      </c>
      <c r="D1377" t="str">
        <f t="shared" si="588"/>
        <v/>
      </c>
      <c r="E1377" t="str">
        <f t="shared" si="589"/>
        <v/>
      </c>
      <c r="F1377" t="str">
        <f t="shared" si="590"/>
        <v/>
      </c>
      <c r="G1377" t="e">
        <f t="shared" si="591"/>
        <v>#N/A</v>
      </c>
      <c r="H1377" t="e">
        <f t="shared" si="592"/>
        <v>#N/A</v>
      </c>
      <c r="I1377" t="e">
        <f t="shared" si="593"/>
        <v>#N/A</v>
      </c>
      <c r="J1377" t="e">
        <f t="shared" si="594"/>
        <v>#N/A</v>
      </c>
      <c r="K1377" t="e">
        <f t="shared" si="595"/>
        <v>#N/A</v>
      </c>
      <c r="L1377" t="e">
        <f t="shared" si="596"/>
        <v>#N/A</v>
      </c>
      <c r="M1377" t="e">
        <f t="shared" si="597"/>
        <v>#N/A</v>
      </c>
      <c r="N1377" t="e">
        <f t="shared" si="598"/>
        <v>#N/A</v>
      </c>
      <c r="O1377" t="str">
        <f t="shared" si="599"/>
        <v/>
      </c>
      <c r="P1377" t="str">
        <f>IF(OR($A1377="",INDEX(games!$H:$H,ROW())=""),"",INDEX(games!$H:$H,ROW()))</f>
        <v/>
      </c>
      <c r="Q1377" t="str">
        <f t="shared" si="600"/>
        <v/>
      </c>
      <c r="T1377">
        <f t="shared" si="601"/>
        <v>2023</v>
      </c>
      <c r="U1377">
        <f t="shared" si="602"/>
        <v>2026</v>
      </c>
      <c r="V1377">
        <f t="shared" si="603"/>
        <v>3</v>
      </c>
      <c r="W1377" t="str">
        <f>IF(TRIM(INDEX(connections!$A:$A,ROW()))="","",TRIM(INDEX(connections!$A:$A,ROW())))</f>
        <v>Balatro</v>
      </c>
      <c r="X1377" t="str">
        <f>IF($W1377="","",TRIM(INDEX(connections!$B:$B,ROW())))</f>
        <v>The Loopler</v>
      </c>
      <c r="Y1377">
        <f t="shared" si="604"/>
        <v>55</v>
      </c>
      <c r="Z1377">
        <f t="shared" si="605"/>
        <v>838</v>
      </c>
      <c r="AA1377" t="str">
        <f t="shared" si="606"/>
        <v>Yes</v>
      </c>
      <c r="AB1377" t="str">
        <f t="shared" si="607"/>
        <v/>
      </c>
      <c r="AC1377" t="str">
        <f t="shared" si="608"/>
        <v/>
      </c>
      <c r="AD1377">
        <f t="shared" si="609"/>
        <v>0</v>
      </c>
      <c r="AE1377" t="str">
        <f t="shared" si="610"/>
        <v/>
      </c>
      <c r="AG1377" t="str">
        <f t="shared" si="611"/>
        <v/>
      </c>
      <c r="AH1377" t="str">
        <f t="shared" si="612"/>
        <v/>
      </c>
      <c r="AI1377" t="str">
        <f t="shared" si="613"/>
        <v/>
      </c>
      <c r="AJ1377" t="str">
        <f t="shared" si="614"/>
        <v/>
      </c>
      <c r="AK1377" t="str">
        <f t="shared" si="615"/>
        <v/>
      </c>
      <c r="AL1377" t="str">
        <f>IF($A1377="","",INDEX(games!$J:$J,ROW())&amp;"")</f>
        <v/>
      </c>
    </row>
    <row r="1378" spans="1:38" x14ac:dyDescent="0.25">
      <c r="A1378" t="str">
        <f>IF(TRIM(INDEX(games!$A:$A,ROW()))="","",TRIM(INDEX(games!$A:$A,ROW())))</f>
        <v/>
      </c>
      <c r="B1378" t="str">
        <f>IF(OR($A1378="",INDEX(games!$B:$B,ROW())=""),"",INDEX(games!$B:$B,ROW()))</f>
        <v/>
      </c>
      <c r="C1378" t="str">
        <f>IF(OR($A1378="",INDEX(games!$C:$C,ROW())=""),"",INDEX(games!$C:$C,ROW()))</f>
        <v/>
      </c>
      <c r="D1378" t="str">
        <f t="shared" si="588"/>
        <v/>
      </c>
      <c r="E1378" t="str">
        <f t="shared" si="589"/>
        <v/>
      </c>
      <c r="F1378" t="str">
        <f t="shared" si="590"/>
        <v/>
      </c>
      <c r="G1378" t="e">
        <f t="shared" si="591"/>
        <v>#N/A</v>
      </c>
      <c r="H1378" t="e">
        <f t="shared" si="592"/>
        <v>#N/A</v>
      </c>
      <c r="I1378" t="e">
        <f t="shared" si="593"/>
        <v>#N/A</v>
      </c>
      <c r="J1378" t="e">
        <f t="shared" si="594"/>
        <v>#N/A</v>
      </c>
      <c r="K1378" t="e">
        <f t="shared" si="595"/>
        <v>#N/A</v>
      </c>
      <c r="L1378" t="e">
        <f t="shared" si="596"/>
        <v>#N/A</v>
      </c>
      <c r="M1378" t="e">
        <f t="shared" si="597"/>
        <v>#N/A</v>
      </c>
      <c r="N1378" t="e">
        <f t="shared" si="598"/>
        <v>#N/A</v>
      </c>
      <c r="O1378" t="str">
        <f t="shared" si="599"/>
        <v/>
      </c>
      <c r="P1378" t="str">
        <f>IF(OR($A1378="",INDEX(games!$H:$H,ROW())=""),"",INDEX(games!$H:$H,ROW()))</f>
        <v/>
      </c>
      <c r="Q1378" t="str">
        <f t="shared" si="600"/>
        <v/>
      </c>
      <c r="T1378">
        <f t="shared" si="601"/>
        <v>2021</v>
      </c>
      <c r="U1378">
        <f t="shared" si="602"/>
        <v>2026</v>
      </c>
      <c r="V1378">
        <f t="shared" si="603"/>
        <v>5</v>
      </c>
      <c r="W1378" t="str">
        <f>IF(TRIM(INDEX(connections!$A:$A,ROW()))="","",TRIM(INDEX(connections!$A:$A,ROW())))</f>
        <v>Vampire Survivors</v>
      </c>
      <c r="X1378" t="str">
        <f>IF($W1378="","",TRIM(INDEX(connections!$B:$B,ROW())))</f>
        <v>The Magus Circle</v>
      </c>
      <c r="Y1378">
        <f t="shared" si="604"/>
        <v>898</v>
      </c>
      <c r="Z1378">
        <f t="shared" si="605"/>
        <v>839</v>
      </c>
      <c r="AA1378" t="str">
        <f t="shared" si="606"/>
        <v>Yes</v>
      </c>
      <c r="AB1378" t="str">
        <f t="shared" si="607"/>
        <v/>
      </c>
      <c r="AC1378" t="str">
        <f t="shared" si="608"/>
        <v/>
      </c>
      <c r="AD1378">
        <f t="shared" si="609"/>
        <v>0</v>
      </c>
      <c r="AE1378" t="str">
        <f t="shared" si="610"/>
        <v/>
      </c>
      <c r="AG1378" t="str">
        <f t="shared" si="611"/>
        <v/>
      </c>
      <c r="AH1378" t="str">
        <f t="shared" si="612"/>
        <v/>
      </c>
      <c r="AI1378" t="str">
        <f t="shared" si="613"/>
        <v/>
      </c>
      <c r="AJ1378" t="str">
        <f t="shared" si="614"/>
        <v/>
      </c>
      <c r="AK1378" t="str">
        <f t="shared" si="615"/>
        <v/>
      </c>
      <c r="AL1378" t="str">
        <f>IF($A1378="","",INDEX(games!$J:$J,ROW())&amp;"")</f>
        <v/>
      </c>
    </row>
    <row r="1379" spans="1:38" x14ac:dyDescent="0.25">
      <c r="A1379" t="str">
        <f>IF(TRIM(INDEX(games!$A:$A,ROW()))="","",TRIM(INDEX(games!$A:$A,ROW())))</f>
        <v/>
      </c>
      <c r="B1379" t="str">
        <f>IF(OR($A1379="",INDEX(games!$B:$B,ROW())=""),"",INDEX(games!$B:$B,ROW()))</f>
        <v/>
      </c>
      <c r="C1379" t="str">
        <f>IF(OR($A1379="",INDEX(games!$C:$C,ROW())=""),"",INDEX(games!$C:$C,ROW()))</f>
        <v/>
      </c>
      <c r="D1379" t="str">
        <f t="shared" si="588"/>
        <v/>
      </c>
      <c r="E1379" t="str">
        <f t="shared" si="589"/>
        <v/>
      </c>
      <c r="F1379" t="str">
        <f t="shared" si="590"/>
        <v/>
      </c>
      <c r="G1379" t="e">
        <f t="shared" si="591"/>
        <v>#N/A</v>
      </c>
      <c r="H1379" t="e">
        <f t="shared" si="592"/>
        <v>#N/A</v>
      </c>
      <c r="I1379" t="e">
        <f t="shared" si="593"/>
        <v>#N/A</v>
      </c>
      <c r="J1379" t="e">
        <f t="shared" si="594"/>
        <v>#N/A</v>
      </c>
      <c r="K1379" t="e">
        <f t="shared" si="595"/>
        <v>#N/A</v>
      </c>
      <c r="L1379" t="e">
        <f t="shared" si="596"/>
        <v>#N/A</v>
      </c>
      <c r="M1379" t="e">
        <f t="shared" si="597"/>
        <v>#N/A</v>
      </c>
      <c r="N1379" t="e">
        <f t="shared" si="598"/>
        <v>#N/A</v>
      </c>
      <c r="O1379" t="str">
        <f t="shared" si="599"/>
        <v/>
      </c>
      <c r="P1379" t="str">
        <f>IF(OR($A1379="",INDEX(games!$H:$H,ROW())=""),"",INDEX(games!$H:$H,ROW()))</f>
        <v/>
      </c>
      <c r="Q1379" t="str">
        <f t="shared" si="600"/>
        <v/>
      </c>
      <c r="T1379">
        <f t="shared" si="601"/>
        <v>1993</v>
      </c>
      <c r="U1379">
        <f t="shared" si="602"/>
        <v>2004</v>
      </c>
      <c r="V1379">
        <f t="shared" si="603"/>
        <v>11</v>
      </c>
      <c r="W1379" t="str">
        <f>IF(TRIM(INDEX(connections!$A:$A,ROW()))="","",TRIM(INDEX(connections!$A:$A,ROW())))</f>
        <v>Torneko's Great Adventure: Mystery Dungeon</v>
      </c>
      <c r="X1379" t="str">
        <f>IF($W1379="","",TRIM(INDEX(connections!$B:$B,ROW())))</f>
        <v>The Nightmare of Druaga</v>
      </c>
      <c r="Y1379">
        <f t="shared" si="604"/>
        <v>863</v>
      </c>
      <c r="Z1379">
        <f t="shared" si="605"/>
        <v>840</v>
      </c>
      <c r="AA1379" t="str">
        <f t="shared" si="606"/>
        <v>Yes</v>
      </c>
      <c r="AB1379" t="str">
        <f t="shared" si="607"/>
        <v>Yes</v>
      </c>
      <c r="AC1379">
        <f t="shared" si="608"/>
        <v>1</v>
      </c>
      <c r="AD1379">
        <f t="shared" si="609"/>
        <v>0</v>
      </c>
      <c r="AE1379" t="str">
        <f t="shared" si="610"/>
        <v/>
      </c>
      <c r="AG1379" t="str">
        <f t="shared" si="611"/>
        <v/>
      </c>
      <c r="AH1379" t="str">
        <f t="shared" si="612"/>
        <v/>
      </c>
      <c r="AI1379" t="str">
        <f t="shared" si="613"/>
        <v/>
      </c>
      <c r="AJ1379" t="str">
        <f t="shared" si="614"/>
        <v/>
      </c>
      <c r="AK1379" t="str">
        <f t="shared" si="615"/>
        <v/>
      </c>
      <c r="AL1379" t="str">
        <f>IF($A1379="","",INDEX(games!$J:$J,ROW())&amp;"")</f>
        <v/>
      </c>
    </row>
    <row r="1380" spans="1:38" x14ac:dyDescent="0.25">
      <c r="A1380" t="str">
        <f>IF(TRIM(INDEX(games!$A:$A,ROW()))="","",TRIM(INDEX(games!$A:$A,ROW())))</f>
        <v/>
      </c>
      <c r="B1380" t="str">
        <f>IF(OR($A1380="",INDEX(games!$B:$B,ROW())=""),"",INDEX(games!$B:$B,ROW()))</f>
        <v/>
      </c>
      <c r="C1380" t="str">
        <f>IF(OR($A1380="",INDEX(games!$C:$C,ROW())=""),"",INDEX(games!$C:$C,ROW()))</f>
        <v/>
      </c>
      <c r="D1380" t="str">
        <f t="shared" si="588"/>
        <v/>
      </c>
      <c r="E1380" t="str">
        <f t="shared" si="589"/>
        <v/>
      </c>
      <c r="F1380" t="str">
        <f t="shared" si="590"/>
        <v/>
      </c>
      <c r="G1380" t="e">
        <f t="shared" si="591"/>
        <v>#N/A</v>
      </c>
      <c r="H1380" t="e">
        <f t="shared" si="592"/>
        <v>#N/A</v>
      </c>
      <c r="I1380" t="e">
        <f t="shared" si="593"/>
        <v>#N/A</v>
      </c>
      <c r="J1380" t="e">
        <f t="shared" si="594"/>
        <v>#N/A</v>
      </c>
      <c r="K1380" t="e">
        <f t="shared" si="595"/>
        <v>#N/A</v>
      </c>
      <c r="L1380" t="e">
        <f t="shared" si="596"/>
        <v>#N/A</v>
      </c>
      <c r="M1380" t="e">
        <f t="shared" si="597"/>
        <v>#N/A</v>
      </c>
      <c r="N1380" t="e">
        <f t="shared" si="598"/>
        <v>#N/A</v>
      </c>
      <c r="O1380" t="str">
        <f t="shared" si="599"/>
        <v/>
      </c>
      <c r="P1380" t="str">
        <f>IF(OR($A1380="",INDEX(games!$H:$H,ROW())=""),"",INDEX(games!$H:$H,ROW()))</f>
        <v/>
      </c>
      <c r="Q1380" t="str">
        <f t="shared" si="600"/>
        <v/>
      </c>
      <c r="T1380">
        <f t="shared" si="601"/>
        <v>2018</v>
      </c>
      <c r="U1380">
        <f t="shared" si="602"/>
        <v>2023</v>
      </c>
      <c r="V1380">
        <f t="shared" si="603"/>
        <v>5</v>
      </c>
      <c r="W1380" t="str">
        <f>IF(TRIM(INDEX(connections!$A:$A,ROW()))="","",TRIM(INDEX(connections!$A:$A,ROW())))</f>
        <v>Into the Breach</v>
      </c>
      <c r="X1380" t="str">
        <f>IF($W1380="","",TRIM(INDEX(connections!$B:$B,ROW())))</f>
        <v>The Ouroboros King</v>
      </c>
      <c r="Y1380">
        <f t="shared" si="604"/>
        <v>409</v>
      </c>
      <c r="Z1380">
        <f t="shared" si="605"/>
        <v>841</v>
      </c>
      <c r="AA1380" t="str">
        <f t="shared" si="606"/>
        <v>Yes</v>
      </c>
      <c r="AB1380" t="str">
        <f t="shared" si="607"/>
        <v>Yes</v>
      </c>
      <c r="AC1380">
        <f t="shared" si="608"/>
        <v>1</v>
      </c>
      <c r="AD1380">
        <f t="shared" si="609"/>
        <v>0</v>
      </c>
      <c r="AE1380" t="str">
        <f t="shared" si="610"/>
        <v/>
      </c>
      <c r="AG1380" t="str">
        <f t="shared" si="611"/>
        <v/>
      </c>
      <c r="AH1380" t="str">
        <f t="shared" si="612"/>
        <v/>
      </c>
      <c r="AI1380" t="str">
        <f t="shared" si="613"/>
        <v/>
      </c>
      <c r="AJ1380" t="str">
        <f t="shared" si="614"/>
        <v/>
      </c>
      <c r="AK1380" t="str">
        <f t="shared" si="615"/>
        <v/>
      </c>
      <c r="AL1380" t="str">
        <f>IF($A1380="","",INDEX(games!$J:$J,ROW())&amp;"")</f>
        <v/>
      </c>
    </row>
    <row r="1381" spans="1:38" x14ac:dyDescent="0.25">
      <c r="A1381" t="str">
        <f>IF(TRIM(INDEX(games!$A:$A,ROW()))="","",TRIM(INDEX(games!$A:$A,ROW())))</f>
        <v/>
      </c>
      <c r="B1381" t="str">
        <f>IF(OR($A1381="",INDEX(games!$B:$B,ROW())=""),"",INDEX(games!$B:$B,ROW()))</f>
        <v/>
      </c>
      <c r="C1381" t="str">
        <f>IF(OR($A1381="",INDEX(games!$C:$C,ROW())=""),"",INDEX(games!$C:$C,ROW()))</f>
        <v/>
      </c>
      <c r="D1381" t="str">
        <f t="shared" si="588"/>
        <v/>
      </c>
      <c r="E1381" t="str">
        <f t="shared" si="589"/>
        <v/>
      </c>
      <c r="F1381" t="str">
        <f t="shared" si="590"/>
        <v/>
      </c>
      <c r="G1381" t="e">
        <f t="shared" si="591"/>
        <v>#N/A</v>
      </c>
      <c r="H1381" t="e">
        <f t="shared" si="592"/>
        <v>#N/A</v>
      </c>
      <c r="I1381" t="e">
        <f t="shared" si="593"/>
        <v>#N/A</v>
      </c>
      <c r="J1381" t="e">
        <f t="shared" si="594"/>
        <v>#N/A</v>
      </c>
      <c r="K1381" t="e">
        <f t="shared" si="595"/>
        <v>#N/A</v>
      </c>
      <c r="L1381" t="e">
        <f t="shared" si="596"/>
        <v>#N/A</v>
      </c>
      <c r="M1381" t="e">
        <f t="shared" si="597"/>
        <v>#N/A</v>
      </c>
      <c r="N1381" t="e">
        <f t="shared" si="598"/>
        <v>#N/A</v>
      </c>
      <c r="O1381" t="str">
        <f t="shared" si="599"/>
        <v/>
      </c>
      <c r="P1381" t="str">
        <f>IF(OR($A1381="",INDEX(games!$H:$H,ROW())=""),"",INDEX(games!$H:$H,ROW()))</f>
        <v/>
      </c>
      <c r="Q1381" t="str">
        <f t="shared" si="600"/>
        <v/>
      </c>
      <c r="T1381">
        <f t="shared" si="601"/>
        <v>2021</v>
      </c>
      <c r="U1381">
        <f t="shared" si="602"/>
        <v>2023</v>
      </c>
      <c r="V1381">
        <f t="shared" si="603"/>
        <v>2</v>
      </c>
      <c r="W1381" t="str">
        <f>IF(TRIM(INDEX(connections!$A:$A,ROW()))="","",TRIM(INDEX(connections!$A:$A,ROW())))</f>
        <v>Pawnbarian</v>
      </c>
      <c r="X1381" t="str">
        <f>IF($W1381="","",TRIM(INDEX(connections!$B:$B,ROW())))</f>
        <v>The Ouroboros King</v>
      </c>
      <c r="Y1381">
        <f t="shared" si="604"/>
        <v>582</v>
      </c>
      <c r="Z1381">
        <f t="shared" si="605"/>
        <v>841</v>
      </c>
      <c r="AA1381" t="str">
        <f t="shared" si="606"/>
        <v>Yes</v>
      </c>
      <c r="AB1381" t="str">
        <f t="shared" si="607"/>
        <v>Yes</v>
      </c>
      <c r="AC1381">
        <f t="shared" si="608"/>
        <v>1</v>
      </c>
      <c r="AD1381">
        <f t="shared" si="609"/>
        <v>0</v>
      </c>
      <c r="AE1381" t="str">
        <f t="shared" si="610"/>
        <v/>
      </c>
      <c r="AG1381" t="str">
        <f t="shared" si="611"/>
        <v/>
      </c>
      <c r="AH1381" t="str">
        <f t="shared" si="612"/>
        <v/>
      </c>
      <c r="AI1381" t="str">
        <f t="shared" si="613"/>
        <v/>
      </c>
      <c r="AJ1381" t="str">
        <f t="shared" si="614"/>
        <v/>
      </c>
      <c r="AK1381" t="str">
        <f t="shared" si="615"/>
        <v/>
      </c>
      <c r="AL1381" t="str">
        <f>IF($A1381="","",INDEX(games!$J:$J,ROW())&amp;"")</f>
        <v/>
      </c>
    </row>
    <row r="1382" spans="1:38" x14ac:dyDescent="0.25">
      <c r="A1382" t="str">
        <f>IF(TRIM(INDEX(games!$A:$A,ROW()))="","",TRIM(INDEX(games!$A:$A,ROW())))</f>
        <v/>
      </c>
      <c r="B1382" t="str">
        <f>IF(OR($A1382="",INDEX(games!$B:$B,ROW())=""),"",INDEX(games!$B:$B,ROW()))</f>
        <v/>
      </c>
      <c r="C1382" t="str">
        <f>IF(OR($A1382="",INDEX(games!$C:$C,ROW())=""),"",INDEX(games!$C:$C,ROW()))</f>
        <v/>
      </c>
      <c r="D1382" t="str">
        <f t="shared" si="588"/>
        <v/>
      </c>
      <c r="E1382" t="str">
        <f t="shared" si="589"/>
        <v/>
      </c>
      <c r="F1382" t="str">
        <f t="shared" si="590"/>
        <v/>
      </c>
      <c r="G1382" t="e">
        <f t="shared" si="591"/>
        <v>#N/A</v>
      </c>
      <c r="H1382" t="e">
        <f t="shared" si="592"/>
        <v>#N/A</v>
      </c>
      <c r="I1382" t="e">
        <f t="shared" si="593"/>
        <v>#N/A</v>
      </c>
      <c r="J1382" t="e">
        <f t="shared" si="594"/>
        <v>#N/A</v>
      </c>
      <c r="K1382" t="e">
        <f t="shared" si="595"/>
        <v>#N/A</v>
      </c>
      <c r="L1382" t="e">
        <f t="shared" si="596"/>
        <v>#N/A</v>
      </c>
      <c r="M1382" t="e">
        <f t="shared" si="597"/>
        <v>#N/A</v>
      </c>
      <c r="N1382" t="e">
        <f t="shared" si="598"/>
        <v>#N/A</v>
      </c>
      <c r="O1382" t="str">
        <f t="shared" si="599"/>
        <v/>
      </c>
      <c r="P1382" t="str">
        <f>IF(OR($A1382="",INDEX(games!$H:$H,ROW())=""),"",INDEX(games!$H:$H,ROW()))</f>
        <v/>
      </c>
      <c r="Q1382" t="str">
        <f t="shared" si="600"/>
        <v/>
      </c>
      <c r="T1382">
        <f t="shared" si="601"/>
        <v>2022</v>
      </c>
      <c r="U1382">
        <f t="shared" si="602"/>
        <v>2023</v>
      </c>
      <c r="V1382">
        <f t="shared" si="603"/>
        <v>1</v>
      </c>
      <c r="W1382" t="str">
        <f>IF(TRIM(INDEX(connections!$A:$A,ROW()))="","",TRIM(INDEX(connections!$A:$A,ROW())))</f>
        <v>Shotgun King: The Final Checkmate</v>
      </c>
      <c r="X1382" t="str">
        <f>IF($W1382="","",TRIM(INDEX(connections!$B:$B,ROW())))</f>
        <v>The Ouroboros King</v>
      </c>
      <c r="Y1382">
        <f t="shared" si="604"/>
        <v>724</v>
      </c>
      <c r="Z1382">
        <f t="shared" si="605"/>
        <v>841</v>
      </c>
      <c r="AA1382" t="str">
        <f t="shared" si="606"/>
        <v>Yes</v>
      </c>
      <c r="AB1382" t="str">
        <f t="shared" si="607"/>
        <v>Yes</v>
      </c>
      <c r="AC1382">
        <f t="shared" si="608"/>
        <v>1</v>
      </c>
      <c r="AD1382">
        <f t="shared" si="609"/>
        <v>0</v>
      </c>
      <c r="AE1382" t="str">
        <f t="shared" si="610"/>
        <v/>
      </c>
      <c r="AG1382" t="str">
        <f t="shared" si="611"/>
        <v/>
      </c>
      <c r="AH1382" t="str">
        <f t="shared" si="612"/>
        <v/>
      </c>
      <c r="AI1382" t="str">
        <f t="shared" si="613"/>
        <v/>
      </c>
      <c r="AJ1382" t="str">
        <f t="shared" si="614"/>
        <v/>
      </c>
      <c r="AK1382" t="str">
        <f t="shared" si="615"/>
        <v/>
      </c>
      <c r="AL1382" t="str">
        <f>IF($A1382="","",INDEX(games!$J:$J,ROW())&amp;"")</f>
        <v/>
      </c>
    </row>
    <row r="1383" spans="1:38" x14ac:dyDescent="0.25">
      <c r="A1383" t="str">
        <f>IF(TRIM(INDEX(games!$A:$A,ROW()))="","",TRIM(INDEX(games!$A:$A,ROW())))</f>
        <v/>
      </c>
      <c r="B1383" t="str">
        <f>IF(OR($A1383="",INDEX(games!$B:$B,ROW())=""),"",INDEX(games!$B:$B,ROW()))</f>
        <v/>
      </c>
      <c r="C1383" t="str">
        <f>IF(OR($A1383="",INDEX(games!$C:$C,ROW())=""),"",INDEX(games!$C:$C,ROW()))</f>
        <v/>
      </c>
      <c r="D1383" t="str">
        <f t="shared" si="588"/>
        <v/>
      </c>
      <c r="E1383" t="str">
        <f t="shared" si="589"/>
        <v/>
      </c>
      <c r="F1383" t="str">
        <f t="shared" si="590"/>
        <v/>
      </c>
      <c r="G1383" t="e">
        <f t="shared" si="591"/>
        <v>#N/A</v>
      </c>
      <c r="H1383" t="e">
        <f t="shared" si="592"/>
        <v>#N/A</v>
      </c>
      <c r="I1383" t="e">
        <f t="shared" si="593"/>
        <v>#N/A</v>
      </c>
      <c r="J1383" t="e">
        <f t="shared" si="594"/>
        <v>#N/A</v>
      </c>
      <c r="K1383" t="e">
        <f t="shared" si="595"/>
        <v>#N/A</v>
      </c>
      <c r="L1383" t="e">
        <f t="shared" si="596"/>
        <v>#N/A</v>
      </c>
      <c r="M1383" t="e">
        <f t="shared" si="597"/>
        <v>#N/A</v>
      </c>
      <c r="N1383" t="e">
        <f t="shared" si="598"/>
        <v>#N/A</v>
      </c>
      <c r="O1383" t="str">
        <f t="shared" si="599"/>
        <v/>
      </c>
      <c r="P1383" t="str">
        <f>IF(OR($A1383="",INDEX(games!$H:$H,ROW())=""),"",INDEX(games!$H:$H,ROW()))</f>
        <v/>
      </c>
      <c r="Q1383" t="str">
        <f t="shared" si="600"/>
        <v/>
      </c>
      <c r="T1383">
        <f t="shared" si="601"/>
        <v>2017</v>
      </c>
      <c r="U1383">
        <f t="shared" si="602"/>
        <v>2023</v>
      </c>
      <c r="V1383">
        <f t="shared" si="603"/>
        <v>6</v>
      </c>
      <c r="W1383" t="str">
        <f>IF(TRIM(INDEX(connections!$A:$A,ROW()))="","",TRIM(INDEX(connections!$A:$A,ROW())))</f>
        <v>Slay the Spire</v>
      </c>
      <c r="X1383" t="str">
        <f>IF($W1383="","",TRIM(INDEX(connections!$B:$B,ROW())))</f>
        <v>The Ouroboros King</v>
      </c>
      <c r="Y1383">
        <f t="shared" si="604"/>
        <v>735</v>
      </c>
      <c r="Z1383">
        <f t="shared" si="605"/>
        <v>841</v>
      </c>
      <c r="AA1383" t="str">
        <f t="shared" si="606"/>
        <v>Yes</v>
      </c>
      <c r="AB1383" t="str">
        <f t="shared" si="607"/>
        <v>Yes</v>
      </c>
      <c r="AC1383">
        <f t="shared" si="608"/>
        <v>1</v>
      </c>
      <c r="AD1383">
        <f t="shared" si="609"/>
        <v>1</v>
      </c>
      <c r="AE1383" t="str">
        <f t="shared" si="610"/>
        <v/>
      </c>
      <c r="AG1383" t="str">
        <f t="shared" si="611"/>
        <v/>
      </c>
      <c r="AH1383" t="str">
        <f t="shared" si="612"/>
        <v/>
      </c>
      <c r="AI1383" t="str">
        <f t="shared" si="613"/>
        <v/>
      </c>
      <c r="AJ1383" t="str">
        <f t="shared" si="614"/>
        <v/>
      </c>
      <c r="AK1383" t="str">
        <f t="shared" si="615"/>
        <v/>
      </c>
      <c r="AL1383" t="str">
        <f>IF($A1383="","",INDEX(games!$J:$J,ROW())&amp;"")</f>
        <v/>
      </c>
    </row>
    <row r="1384" spans="1:38" x14ac:dyDescent="0.25">
      <c r="A1384" t="str">
        <f>IF(TRIM(INDEX(games!$A:$A,ROW()))="","",TRIM(INDEX(games!$A:$A,ROW())))</f>
        <v/>
      </c>
      <c r="B1384" t="str">
        <f>IF(OR($A1384="",INDEX(games!$B:$B,ROW())=""),"",INDEX(games!$B:$B,ROW()))</f>
        <v/>
      </c>
      <c r="C1384" t="str">
        <f>IF(OR($A1384="",INDEX(games!$C:$C,ROW())=""),"",INDEX(games!$C:$C,ROW()))</f>
        <v/>
      </c>
      <c r="D1384" t="str">
        <f t="shared" si="588"/>
        <v/>
      </c>
      <c r="E1384" t="str">
        <f t="shared" si="589"/>
        <v/>
      </c>
      <c r="F1384" t="str">
        <f t="shared" si="590"/>
        <v/>
      </c>
      <c r="G1384" t="e">
        <f t="shared" si="591"/>
        <v>#N/A</v>
      </c>
      <c r="H1384" t="e">
        <f t="shared" si="592"/>
        <v>#N/A</v>
      </c>
      <c r="I1384" t="e">
        <f t="shared" si="593"/>
        <v>#N/A</v>
      </c>
      <c r="J1384" t="e">
        <f t="shared" si="594"/>
        <v>#N/A</v>
      </c>
      <c r="K1384" t="e">
        <f t="shared" si="595"/>
        <v>#N/A</v>
      </c>
      <c r="L1384" t="e">
        <f t="shared" si="596"/>
        <v>#N/A</v>
      </c>
      <c r="M1384" t="e">
        <f t="shared" si="597"/>
        <v>#N/A</v>
      </c>
      <c r="N1384" t="e">
        <f t="shared" si="598"/>
        <v>#N/A</v>
      </c>
      <c r="O1384" t="str">
        <f t="shared" si="599"/>
        <v/>
      </c>
      <c r="P1384" t="str">
        <f>IF(OR($A1384="",INDEX(games!$H:$H,ROW())=""),"",INDEX(games!$H:$H,ROW()))</f>
        <v/>
      </c>
      <c r="Q1384" t="str">
        <f t="shared" si="600"/>
        <v/>
      </c>
      <c r="T1384">
        <f t="shared" si="601"/>
        <v>2018</v>
      </c>
      <c r="U1384">
        <f t="shared" si="602"/>
        <v>2024</v>
      </c>
      <c r="V1384">
        <f t="shared" si="603"/>
        <v>6</v>
      </c>
      <c r="W1384" t="str">
        <f>IF(TRIM(INDEX(connections!$A:$A,ROW()))="","",TRIM(INDEX(connections!$A:$A,ROW())))</f>
        <v>Dead Cells</v>
      </c>
      <c r="X1384" t="str">
        <f>IF($W1384="","",TRIM(INDEX(connections!$B:$B,ROW())))</f>
        <v>The Rogue Prince of Persia</v>
      </c>
      <c r="Y1384">
        <f t="shared" si="604"/>
        <v>187</v>
      </c>
      <c r="Z1384">
        <f t="shared" si="605"/>
        <v>842</v>
      </c>
      <c r="AA1384" t="str">
        <f t="shared" si="606"/>
        <v>Yes</v>
      </c>
      <c r="AB1384" t="str">
        <f t="shared" si="607"/>
        <v>Yes</v>
      </c>
      <c r="AC1384">
        <f t="shared" si="608"/>
        <v>1</v>
      </c>
      <c r="AD1384">
        <f t="shared" si="609"/>
        <v>0</v>
      </c>
      <c r="AE1384" t="str">
        <f t="shared" si="610"/>
        <v/>
      </c>
      <c r="AG1384" t="str">
        <f t="shared" si="611"/>
        <v/>
      </c>
      <c r="AH1384" t="str">
        <f t="shared" si="612"/>
        <v/>
      </c>
      <c r="AI1384" t="str">
        <f t="shared" si="613"/>
        <v/>
      </c>
      <c r="AJ1384" t="str">
        <f t="shared" si="614"/>
        <v/>
      </c>
      <c r="AK1384" t="str">
        <f t="shared" si="615"/>
        <v/>
      </c>
      <c r="AL1384" t="str">
        <f>IF($A1384="","",INDEX(games!$J:$J,ROW())&amp;"")</f>
        <v/>
      </c>
    </row>
    <row r="1385" spans="1:38" x14ac:dyDescent="0.25">
      <c r="A1385" t="str">
        <f>IF(TRIM(INDEX(games!$A:$A,ROW()))="","",TRIM(INDEX(games!$A:$A,ROW())))</f>
        <v/>
      </c>
      <c r="B1385" t="str">
        <f>IF(OR($A1385="",INDEX(games!$B:$B,ROW())=""),"",INDEX(games!$B:$B,ROW()))</f>
        <v/>
      </c>
      <c r="C1385" t="str">
        <f>IF(OR($A1385="",INDEX(games!$C:$C,ROW())=""),"",INDEX(games!$C:$C,ROW()))</f>
        <v/>
      </c>
      <c r="D1385" t="str">
        <f t="shared" si="588"/>
        <v/>
      </c>
      <c r="E1385" t="str">
        <f t="shared" si="589"/>
        <v/>
      </c>
      <c r="F1385" t="str">
        <f t="shared" si="590"/>
        <v/>
      </c>
      <c r="G1385" t="e">
        <f t="shared" si="591"/>
        <v>#N/A</v>
      </c>
      <c r="H1385" t="e">
        <f t="shared" si="592"/>
        <v>#N/A</v>
      </c>
      <c r="I1385" t="e">
        <f t="shared" si="593"/>
        <v>#N/A</v>
      </c>
      <c r="J1385" t="e">
        <f t="shared" si="594"/>
        <v>#N/A</v>
      </c>
      <c r="K1385" t="e">
        <f t="shared" si="595"/>
        <v>#N/A</v>
      </c>
      <c r="L1385" t="e">
        <f t="shared" si="596"/>
        <v>#N/A</v>
      </c>
      <c r="M1385" t="e">
        <f t="shared" si="597"/>
        <v>#N/A</v>
      </c>
      <c r="N1385" t="e">
        <f t="shared" si="598"/>
        <v>#N/A</v>
      </c>
      <c r="O1385" t="str">
        <f t="shared" si="599"/>
        <v/>
      </c>
      <c r="P1385" t="str">
        <f>IF(OR($A1385="",INDEX(games!$H:$H,ROW())=""),"",INDEX(games!$H:$H,ROW()))</f>
        <v/>
      </c>
      <c r="Q1385" t="str">
        <f t="shared" si="600"/>
        <v/>
      </c>
      <c r="T1385">
        <f t="shared" si="601"/>
        <v>2021</v>
      </c>
      <c r="U1385">
        <f t="shared" si="602"/>
        <v>2025</v>
      </c>
      <c r="V1385">
        <f t="shared" si="603"/>
        <v>4</v>
      </c>
      <c r="W1385" t="str">
        <f>IF(TRIM(INDEX(connections!$A:$A,ROW()))="","",TRIM(INDEX(connections!$A:$A,ROW())))</f>
        <v>Across the Obelisk</v>
      </c>
      <c r="X1385" t="str">
        <f>IF($W1385="","",TRIM(INDEX(connections!$B:$B,ROW())))</f>
        <v>The Royal Writ</v>
      </c>
      <c r="Y1385">
        <f t="shared" si="604"/>
        <v>19</v>
      </c>
      <c r="Z1385">
        <f t="shared" si="605"/>
        <v>843</v>
      </c>
      <c r="AA1385" t="str">
        <f t="shared" si="606"/>
        <v>Yes</v>
      </c>
      <c r="AB1385" t="str">
        <f t="shared" si="607"/>
        <v>Yes</v>
      </c>
      <c r="AC1385">
        <f t="shared" si="608"/>
        <v>1</v>
      </c>
      <c r="AD1385">
        <f t="shared" si="609"/>
        <v>0</v>
      </c>
      <c r="AE1385" t="str">
        <f t="shared" si="610"/>
        <v/>
      </c>
      <c r="AG1385" t="str">
        <f t="shared" si="611"/>
        <v/>
      </c>
      <c r="AH1385" t="str">
        <f t="shared" si="612"/>
        <v/>
      </c>
      <c r="AI1385" t="str">
        <f t="shared" si="613"/>
        <v/>
      </c>
      <c r="AJ1385" t="str">
        <f t="shared" si="614"/>
        <v/>
      </c>
      <c r="AK1385" t="str">
        <f t="shared" si="615"/>
        <v/>
      </c>
      <c r="AL1385" t="str">
        <f>IF($A1385="","",INDEX(games!$J:$J,ROW())&amp;"")</f>
        <v/>
      </c>
    </row>
    <row r="1386" spans="1:38" x14ac:dyDescent="0.25">
      <c r="A1386" t="str">
        <f>IF(TRIM(INDEX(games!$A:$A,ROW()))="","",TRIM(INDEX(games!$A:$A,ROW())))</f>
        <v/>
      </c>
      <c r="B1386" t="str">
        <f>IF(OR($A1386="",INDEX(games!$B:$B,ROW())=""),"",INDEX(games!$B:$B,ROW()))</f>
        <v/>
      </c>
      <c r="C1386" t="str">
        <f>IF(OR($A1386="",INDEX(games!$C:$C,ROW())=""),"",INDEX(games!$C:$C,ROW()))</f>
        <v/>
      </c>
      <c r="D1386" t="str">
        <f t="shared" si="588"/>
        <v/>
      </c>
      <c r="E1386" t="str">
        <f t="shared" si="589"/>
        <v/>
      </c>
      <c r="F1386" t="str">
        <f t="shared" si="590"/>
        <v/>
      </c>
      <c r="G1386" t="e">
        <f t="shared" si="591"/>
        <v>#N/A</v>
      </c>
      <c r="H1386" t="e">
        <f t="shared" si="592"/>
        <v>#N/A</v>
      </c>
      <c r="I1386" t="e">
        <f t="shared" si="593"/>
        <v>#N/A</v>
      </c>
      <c r="J1386" t="e">
        <f t="shared" si="594"/>
        <v>#N/A</v>
      </c>
      <c r="K1386" t="e">
        <f t="shared" si="595"/>
        <v>#N/A</v>
      </c>
      <c r="L1386" t="e">
        <f t="shared" si="596"/>
        <v>#N/A</v>
      </c>
      <c r="M1386" t="e">
        <f t="shared" si="597"/>
        <v>#N/A</v>
      </c>
      <c r="N1386" t="e">
        <f t="shared" si="598"/>
        <v>#N/A</v>
      </c>
      <c r="O1386" t="str">
        <f t="shared" si="599"/>
        <v/>
      </c>
      <c r="P1386" t="str">
        <f>IF(OR($A1386="",INDEX(games!$H:$H,ROW())=""),"",INDEX(games!$H:$H,ROW()))</f>
        <v/>
      </c>
      <c r="Q1386" t="str">
        <f t="shared" si="600"/>
        <v/>
      </c>
      <c r="T1386">
        <f t="shared" si="601"/>
        <v>2023</v>
      </c>
      <c r="U1386">
        <f t="shared" si="602"/>
        <v>2025</v>
      </c>
      <c r="V1386">
        <f t="shared" si="603"/>
        <v>2</v>
      </c>
      <c r="W1386" t="str">
        <f>IF(TRIM(INDEX(connections!$A:$A,ROW()))="","",TRIM(INDEX(connections!$A:$A,ROW())))</f>
        <v>Balatro</v>
      </c>
      <c r="X1386" t="str">
        <f>IF($W1386="","",TRIM(INDEX(connections!$B:$B,ROW())))</f>
        <v>The Royal Writ</v>
      </c>
      <c r="Y1386">
        <f t="shared" si="604"/>
        <v>55</v>
      </c>
      <c r="Z1386">
        <f t="shared" si="605"/>
        <v>843</v>
      </c>
      <c r="AA1386" t="str">
        <f t="shared" si="606"/>
        <v>Yes</v>
      </c>
      <c r="AB1386" t="str">
        <f t="shared" si="607"/>
        <v>Yes</v>
      </c>
      <c r="AC1386">
        <f t="shared" si="608"/>
        <v>1</v>
      </c>
      <c r="AD1386">
        <f t="shared" si="609"/>
        <v>0</v>
      </c>
      <c r="AE1386" t="str">
        <f t="shared" si="610"/>
        <v/>
      </c>
      <c r="AG1386" t="str">
        <f t="shared" si="611"/>
        <v/>
      </c>
      <c r="AH1386" t="str">
        <f t="shared" si="612"/>
        <v/>
      </c>
      <c r="AI1386" t="str">
        <f t="shared" si="613"/>
        <v/>
      </c>
      <c r="AJ1386" t="str">
        <f t="shared" si="614"/>
        <v/>
      </c>
      <c r="AK1386" t="str">
        <f t="shared" si="615"/>
        <v/>
      </c>
      <c r="AL1386" t="str">
        <f>IF($A1386="","",INDEX(games!$J:$J,ROW())&amp;"")</f>
        <v/>
      </c>
    </row>
    <row r="1387" spans="1:38" x14ac:dyDescent="0.25">
      <c r="A1387" t="str">
        <f>IF(TRIM(INDEX(games!$A:$A,ROW()))="","",TRIM(INDEX(games!$A:$A,ROW())))</f>
        <v/>
      </c>
      <c r="B1387" t="str">
        <f>IF(OR($A1387="",INDEX(games!$B:$B,ROW())=""),"",INDEX(games!$B:$B,ROW()))</f>
        <v/>
      </c>
      <c r="C1387" t="str">
        <f>IF(OR($A1387="",INDEX(games!$C:$C,ROW())=""),"",INDEX(games!$C:$C,ROW()))</f>
        <v/>
      </c>
      <c r="D1387" t="str">
        <f t="shared" si="588"/>
        <v/>
      </c>
      <c r="E1387" t="str">
        <f t="shared" si="589"/>
        <v/>
      </c>
      <c r="F1387" t="str">
        <f t="shared" si="590"/>
        <v/>
      </c>
      <c r="G1387" t="e">
        <f t="shared" si="591"/>
        <v>#N/A</v>
      </c>
      <c r="H1387" t="e">
        <f t="shared" si="592"/>
        <v>#N/A</v>
      </c>
      <c r="I1387" t="e">
        <f t="shared" si="593"/>
        <v>#N/A</v>
      </c>
      <c r="J1387" t="e">
        <f t="shared" si="594"/>
        <v>#N/A</v>
      </c>
      <c r="K1387" t="e">
        <f t="shared" si="595"/>
        <v>#N/A</v>
      </c>
      <c r="L1387" t="e">
        <f t="shared" si="596"/>
        <v>#N/A</v>
      </c>
      <c r="M1387" t="e">
        <f t="shared" si="597"/>
        <v>#N/A</v>
      </c>
      <c r="N1387" t="e">
        <f t="shared" si="598"/>
        <v>#N/A</v>
      </c>
      <c r="O1387" t="str">
        <f t="shared" si="599"/>
        <v/>
      </c>
      <c r="P1387" t="str">
        <f>IF(OR($A1387="",INDEX(games!$H:$H,ROW())=""),"",INDEX(games!$H:$H,ROW()))</f>
        <v/>
      </c>
      <c r="Q1387" t="str">
        <f t="shared" si="600"/>
        <v/>
      </c>
      <c r="T1387">
        <f t="shared" si="601"/>
        <v>2021</v>
      </c>
      <c r="U1387">
        <f t="shared" si="602"/>
        <v>2025</v>
      </c>
      <c r="V1387">
        <f t="shared" si="603"/>
        <v>4</v>
      </c>
      <c r="W1387" t="str">
        <f>IF(TRIM(INDEX(connections!$A:$A,ROW()))="","",TRIM(INDEX(connections!$A:$A,ROW())))</f>
        <v>Inscryption</v>
      </c>
      <c r="X1387" t="str">
        <f>IF($W1387="","",TRIM(INDEX(connections!$B:$B,ROW())))</f>
        <v>The Royal Writ</v>
      </c>
      <c r="Y1387">
        <f t="shared" si="604"/>
        <v>406</v>
      </c>
      <c r="Z1387">
        <f t="shared" si="605"/>
        <v>843</v>
      </c>
      <c r="AA1387" t="str">
        <f t="shared" si="606"/>
        <v>Yes</v>
      </c>
      <c r="AB1387" t="str">
        <f t="shared" si="607"/>
        <v>Yes</v>
      </c>
      <c r="AC1387">
        <f t="shared" si="608"/>
        <v>1</v>
      </c>
      <c r="AD1387">
        <f t="shared" si="609"/>
        <v>0</v>
      </c>
      <c r="AE1387" t="str">
        <f t="shared" si="610"/>
        <v/>
      </c>
      <c r="AG1387" t="str">
        <f t="shared" si="611"/>
        <v/>
      </c>
      <c r="AH1387" t="str">
        <f t="shared" si="612"/>
        <v/>
      </c>
      <c r="AI1387" t="str">
        <f t="shared" si="613"/>
        <v/>
      </c>
      <c r="AJ1387" t="str">
        <f t="shared" si="614"/>
        <v/>
      </c>
      <c r="AK1387" t="str">
        <f t="shared" si="615"/>
        <v/>
      </c>
      <c r="AL1387" t="str">
        <f>IF($A1387="","",INDEX(games!$J:$J,ROW())&amp;"")</f>
        <v/>
      </c>
    </row>
    <row r="1388" spans="1:38" x14ac:dyDescent="0.25">
      <c r="A1388" t="str">
        <f>IF(TRIM(INDEX(games!$A:$A,ROW()))="","",TRIM(INDEX(games!$A:$A,ROW())))</f>
        <v/>
      </c>
      <c r="B1388" t="str">
        <f>IF(OR($A1388="",INDEX(games!$B:$B,ROW())=""),"",INDEX(games!$B:$B,ROW()))</f>
        <v/>
      </c>
      <c r="C1388" t="str">
        <f>IF(OR($A1388="",INDEX(games!$C:$C,ROW())=""),"",INDEX(games!$C:$C,ROW()))</f>
        <v/>
      </c>
      <c r="D1388" t="str">
        <f t="shared" si="588"/>
        <v/>
      </c>
      <c r="E1388" t="str">
        <f t="shared" si="589"/>
        <v/>
      </c>
      <c r="F1388" t="str">
        <f t="shared" si="590"/>
        <v/>
      </c>
      <c r="G1388" t="e">
        <f t="shared" si="591"/>
        <v>#N/A</v>
      </c>
      <c r="H1388" t="e">
        <f t="shared" si="592"/>
        <v>#N/A</v>
      </c>
      <c r="I1388" t="e">
        <f t="shared" si="593"/>
        <v>#N/A</v>
      </c>
      <c r="J1388" t="e">
        <f t="shared" si="594"/>
        <v>#N/A</v>
      </c>
      <c r="K1388" t="e">
        <f t="shared" si="595"/>
        <v>#N/A</v>
      </c>
      <c r="L1388" t="e">
        <f t="shared" si="596"/>
        <v>#N/A</v>
      </c>
      <c r="M1388" t="e">
        <f t="shared" si="597"/>
        <v>#N/A</v>
      </c>
      <c r="N1388" t="e">
        <f t="shared" si="598"/>
        <v>#N/A</v>
      </c>
      <c r="O1388" t="str">
        <f t="shared" si="599"/>
        <v/>
      </c>
      <c r="P1388" t="str">
        <f>IF(OR($A1388="",INDEX(games!$H:$H,ROW())=""),"",INDEX(games!$H:$H,ROW()))</f>
        <v/>
      </c>
      <c r="Q1388" t="str">
        <f t="shared" si="600"/>
        <v/>
      </c>
      <c r="T1388">
        <f t="shared" si="601"/>
        <v>2020</v>
      </c>
      <c r="U1388">
        <f t="shared" si="602"/>
        <v>2025</v>
      </c>
      <c r="V1388">
        <f t="shared" si="603"/>
        <v>5</v>
      </c>
      <c r="W1388" t="str">
        <f>IF(TRIM(INDEX(connections!$A:$A,ROW()))="","",TRIM(INDEX(connections!$A:$A,ROW())))</f>
        <v>Monster Train</v>
      </c>
      <c r="X1388" t="str">
        <f>IF($W1388="","",TRIM(INDEX(connections!$B:$B,ROW())))</f>
        <v>The Royal Writ</v>
      </c>
      <c r="Y1388">
        <f t="shared" si="604"/>
        <v>498</v>
      </c>
      <c r="Z1388">
        <f t="shared" si="605"/>
        <v>843</v>
      </c>
      <c r="AA1388" t="str">
        <f t="shared" si="606"/>
        <v>Yes</v>
      </c>
      <c r="AB1388" t="str">
        <f t="shared" si="607"/>
        <v>Yes</v>
      </c>
      <c r="AC1388">
        <f t="shared" si="608"/>
        <v>1</v>
      </c>
      <c r="AD1388">
        <f t="shared" si="609"/>
        <v>0</v>
      </c>
      <c r="AE1388" t="str">
        <f t="shared" si="610"/>
        <v/>
      </c>
      <c r="AG1388" t="str">
        <f t="shared" si="611"/>
        <v/>
      </c>
      <c r="AH1388" t="str">
        <f t="shared" si="612"/>
        <v/>
      </c>
      <c r="AI1388" t="str">
        <f t="shared" si="613"/>
        <v/>
      </c>
      <c r="AJ1388" t="str">
        <f t="shared" si="614"/>
        <v/>
      </c>
      <c r="AK1388" t="str">
        <f t="shared" si="615"/>
        <v/>
      </c>
      <c r="AL1388" t="str">
        <f>IF($A1388="","",INDEX(games!$J:$J,ROW())&amp;"")</f>
        <v/>
      </c>
    </row>
    <row r="1389" spans="1:38" x14ac:dyDescent="0.25">
      <c r="A1389" t="str">
        <f>IF(TRIM(INDEX(games!$A:$A,ROW()))="","",TRIM(INDEX(games!$A:$A,ROW())))</f>
        <v/>
      </c>
      <c r="B1389" t="str">
        <f>IF(OR($A1389="",INDEX(games!$B:$B,ROW())=""),"",INDEX(games!$B:$B,ROW()))</f>
        <v/>
      </c>
      <c r="C1389" t="str">
        <f>IF(OR($A1389="",INDEX(games!$C:$C,ROW())=""),"",INDEX(games!$C:$C,ROW()))</f>
        <v/>
      </c>
      <c r="D1389" t="str">
        <f t="shared" si="588"/>
        <v/>
      </c>
      <c r="E1389" t="str">
        <f t="shared" si="589"/>
        <v/>
      </c>
      <c r="F1389" t="str">
        <f t="shared" si="590"/>
        <v/>
      </c>
      <c r="G1389" t="e">
        <f t="shared" si="591"/>
        <v>#N/A</v>
      </c>
      <c r="H1389" t="e">
        <f t="shared" si="592"/>
        <v>#N/A</v>
      </c>
      <c r="I1389" t="e">
        <f t="shared" si="593"/>
        <v>#N/A</v>
      </c>
      <c r="J1389" t="e">
        <f t="shared" si="594"/>
        <v>#N/A</v>
      </c>
      <c r="K1389" t="e">
        <f t="shared" si="595"/>
        <v>#N/A</v>
      </c>
      <c r="L1389" t="e">
        <f t="shared" si="596"/>
        <v>#N/A</v>
      </c>
      <c r="M1389" t="e">
        <f t="shared" si="597"/>
        <v>#N/A</v>
      </c>
      <c r="N1389" t="e">
        <f t="shared" si="598"/>
        <v>#N/A</v>
      </c>
      <c r="O1389" t="str">
        <f t="shared" si="599"/>
        <v/>
      </c>
      <c r="P1389" t="str">
        <f>IF(OR($A1389="",INDEX(games!$H:$H,ROW())=""),"",INDEX(games!$H:$H,ROW()))</f>
        <v/>
      </c>
      <c r="Q1389" t="str">
        <f t="shared" si="600"/>
        <v/>
      </c>
      <c r="T1389">
        <f t="shared" si="601"/>
        <v>2017</v>
      </c>
      <c r="U1389">
        <f t="shared" si="602"/>
        <v>2025</v>
      </c>
      <c r="V1389">
        <f t="shared" si="603"/>
        <v>8</v>
      </c>
      <c r="W1389" t="str">
        <f>IF(TRIM(INDEX(connections!$A:$A,ROW()))="","",TRIM(INDEX(connections!$A:$A,ROW())))</f>
        <v>Slay the Spire</v>
      </c>
      <c r="X1389" t="str">
        <f>IF($W1389="","",TRIM(INDEX(connections!$B:$B,ROW())))</f>
        <v>The Royal Writ</v>
      </c>
      <c r="Y1389">
        <f t="shared" si="604"/>
        <v>735</v>
      </c>
      <c r="Z1389">
        <f t="shared" si="605"/>
        <v>843</v>
      </c>
      <c r="AA1389" t="str">
        <f t="shared" si="606"/>
        <v>Yes</v>
      </c>
      <c r="AB1389" t="str">
        <f t="shared" si="607"/>
        <v>Yes</v>
      </c>
      <c r="AC1389">
        <f t="shared" si="608"/>
        <v>1</v>
      </c>
      <c r="AD1389">
        <f t="shared" si="609"/>
        <v>0</v>
      </c>
      <c r="AE1389" t="str">
        <f t="shared" si="610"/>
        <v/>
      </c>
      <c r="AG1389" t="str">
        <f t="shared" si="611"/>
        <v/>
      </c>
      <c r="AH1389" t="str">
        <f t="shared" si="612"/>
        <v/>
      </c>
      <c r="AI1389" t="str">
        <f t="shared" si="613"/>
        <v/>
      </c>
      <c r="AJ1389" t="str">
        <f t="shared" si="614"/>
        <v/>
      </c>
      <c r="AK1389" t="str">
        <f t="shared" si="615"/>
        <v/>
      </c>
      <c r="AL1389" t="str">
        <f>IF($A1389="","",INDEX(games!$J:$J,ROW())&amp;"")</f>
        <v/>
      </c>
    </row>
    <row r="1390" spans="1:38" x14ac:dyDescent="0.25">
      <c r="A1390" t="str">
        <f>IF(TRIM(INDEX(games!$A:$A,ROW()))="","",TRIM(INDEX(games!$A:$A,ROW())))</f>
        <v/>
      </c>
      <c r="B1390" t="str">
        <f>IF(OR($A1390="",INDEX(games!$B:$B,ROW())=""),"",INDEX(games!$B:$B,ROW()))</f>
        <v/>
      </c>
      <c r="C1390" t="str">
        <f>IF(OR($A1390="",INDEX(games!$C:$C,ROW())=""),"",INDEX(games!$C:$C,ROW()))</f>
        <v/>
      </c>
      <c r="D1390" t="str">
        <f t="shared" si="588"/>
        <v/>
      </c>
      <c r="E1390" t="str">
        <f t="shared" si="589"/>
        <v/>
      </c>
      <c r="F1390" t="str">
        <f t="shared" si="590"/>
        <v/>
      </c>
      <c r="G1390" t="e">
        <f t="shared" si="591"/>
        <v>#N/A</v>
      </c>
      <c r="H1390" t="e">
        <f t="shared" si="592"/>
        <v>#N/A</v>
      </c>
      <c r="I1390" t="e">
        <f t="shared" si="593"/>
        <v>#N/A</v>
      </c>
      <c r="J1390" t="e">
        <f t="shared" si="594"/>
        <v>#N/A</v>
      </c>
      <c r="K1390" t="e">
        <f t="shared" si="595"/>
        <v>#N/A</v>
      </c>
      <c r="L1390" t="e">
        <f t="shared" si="596"/>
        <v>#N/A</v>
      </c>
      <c r="M1390" t="e">
        <f t="shared" si="597"/>
        <v>#N/A</v>
      </c>
      <c r="N1390" t="e">
        <f t="shared" si="598"/>
        <v>#N/A</v>
      </c>
      <c r="O1390" t="str">
        <f t="shared" si="599"/>
        <v/>
      </c>
      <c r="P1390" t="str">
        <f>IF(OR($A1390="",INDEX(games!$H:$H,ROW())=""),"",INDEX(games!$H:$H,ROW()))</f>
        <v/>
      </c>
      <c r="Q1390" t="str">
        <f t="shared" si="600"/>
        <v/>
      </c>
      <c r="T1390">
        <f t="shared" si="601"/>
        <v>2023</v>
      </c>
      <c r="U1390">
        <f t="shared" si="602"/>
        <v>2024</v>
      </c>
      <c r="V1390">
        <f t="shared" si="603"/>
        <v>1</v>
      </c>
      <c r="W1390" t="str">
        <f>IF(TRIM(INDEX(connections!$A:$A,ROW()))="","",TRIM(INDEX(connections!$A:$A,ROW())))</f>
        <v>Death Must Die</v>
      </c>
      <c r="X1390" t="str">
        <f>IF($W1390="","",TRIM(INDEX(connections!$B:$B,ROW())))</f>
        <v>The Spell Brigade</v>
      </c>
      <c r="Y1390">
        <f t="shared" si="604"/>
        <v>193</v>
      </c>
      <c r="Z1390">
        <f t="shared" si="605"/>
        <v>844</v>
      </c>
      <c r="AA1390" t="str">
        <f t="shared" si="606"/>
        <v>Yes</v>
      </c>
      <c r="AB1390" t="str">
        <f t="shared" si="607"/>
        <v/>
      </c>
      <c r="AC1390" t="str">
        <f t="shared" si="608"/>
        <v/>
      </c>
      <c r="AD1390">
        <f t="shared" si="609"/>
        <v>0</v>
      </c>
      <c r="AE1390" t="str">
        <f t="shared" si="610"/>
        <v/>
      </c>
      <c r="AG1390" t="str">
        <f t="shared" si="611"/>
        <v/>
      </c>
      <c r="AH1390" t="str">
        <f t="shared" si="612"/>
        <v/>
      </c>
      <c r="AI1390" t="str">
        <f t="shared" si="613"/>
        <v/>
      </c>
      <c r="AJ1390" t="str">
        <f t="shared" si="614"/>
        <v/>
      </c>
      <c r="AK1390" t="str">
        <f t="shared" si="615"/>
        <v/>
      </c>
      <c r="AL1390" t="str">
        <f>IF($A1390="","",INDEX(games!$J:$J,ROW())&amp;"")</f>
        <v/>
      </c>
    </row>
    <row r="1391" spans="1:38" x14ac:dyDescent="0.25">
      <c r="A1391" t="str">
        <f>IF(TRIM(INDEX(games!$A:$A,ROW()))="","",TRIM(INDEX(games!$A:$A,ROW())))</f>
        <v/>
      </c>
      <c r="B1391" t="str">
        <f>IF(OR($A1391="",INDEX(games!$B:$B,ROW())=""),"",INDEX(games!$B:$B,ROW()))</f>
        <v/>
      </c>
      <c r="C1391" t="str">
        <f>IF(OR($A1391="",INDEX(games!$C:$C,ROW())=""),"",INDEX(games!$C:$C,ROW()))</f>
        <v/>
      </c>
      <c r="D1391" t="str">
        <f t="shared" si="588"/>
        <v/>
      </c>
      <c r="E1391" t="str">
        <f t="shared" si="589"/>
        <v/>
      </c>
      <c r="F1391" t="str">
        <f t="shared" si="590"/>
        <v/>
      </c>
      <c r="G1391" t="e">
        <f t="shared" si="591"/>
        <v>#N/A</v>
      </c>
      <c r="H1391" t="e">
        <f t="shared" si="592"/>
        <v>#N/A</v>
      </c>
      <c r="I1391" t="e">
        <f t="shared" si="593"/>
        <v>#N/A</v>
      </c>
      <c r="J1391" t="e">
        <f t="shared" si="594"/>
        <v>#N/A</v>
      </c>
      <c r="K1391" t="e">
        <f t="shared" si="595"/>
        <v>#N/A</v>
      </c>
      <c r="L1391" t="e">
        <f t="shared" si="596"/>
        <v>#N/A</v>
      </c>
      <c r="M1391" t="e">
        <f t="shared" si="597"/>
        <v>#N/A</v>
      </c>
      <c r="N1391" t="e">
        <f t="shared" si="598"/>
        <v>#N/A</v>
      </c>
      <c r="O1391" t="str">
        <f t="shared" si="599"/>
        <v/>
      </c>
      <c r="P1391" t="str">
        <f>IF(OR($A1391="",INDEX(games!$H:$H,ROW())=""),"",INDEX(games!$H:$H,ROW()))</f>
        <v/>
      </c>
      <c r="Q1391" t="str">
        <f t="shared" si="600"/>
        <v/>
      </c>
      <c r="T1391">
        <f t="shared" si="601"/>
        <v>2024</v>
      </c>
      <c r="U1391">
        <f t="shared" si="602"/>
        <v>2024</v>
      </c>
      <c r="V1391">
        <f t="shared" si="603"/>
        <v>0</v>
      </c>
      <c r="W1391" t="str">
        <f>IF(TRIM(INDEX(connections!$A:$A,ROW()))="","",TRIM(INDEX(connections!$A:$A,ROW())))</f>
        <v>Deep Rock Galactic: Survivor</v>
      </c>
      <c r="X1391" t="str">
        <f>IF($W1391="","",TRIM(INDEX(connections!$B:$B,ROW())))</f>
        <v>The Spell Brigade</v>
      </c>
      <c r="Y1391">
        <f t="shared" si="604"/>
        <v>202</v>
      </c>
      <c r="Z1391">
        <f t="shared" si="605"/>
        <v>844</v>
      </c>
      <c r="AA1391" t="str">
        <f t="shared" si="606"/>
        <v>Yes</v>
      </c>
      <c r="AB1391" t="str">
        <f t="shared" si="607"/>
        <v/>
      </c>
      <c r="AC1391" t="str">
        <f t="shared" si="608"/>
        <v/>
      </c>
      <c r="AD1391">
        <f t="shared" si="609"/>
        <v>0</v>
      </c>
      <c r="AE1391" t="str">
        <f t="shared" si="610"/>
        <v/>
      </c>
      <c r="AG1391" t="str">
        <f t="shared" si="611"/>
        <v/>
      </c>
      <c r="AH1391" t="str">
        <f t="shared" si="612"/>
        <v/>
      </c>
      <c r="AI1391" t="str">
        <f t="shared" si="613"/>
        <v/>
      </c>
      <c r="AJ1391" t="str">
        <f t="shared" si="614"/>
        <v/>
      </c>
      <c r="AK1391" t="str">
        <f t="shared" si="615"/>
        <v/>
      </c>
      <c r="AL1391" t="str">
        <f>IF($A1391="","",INDEX(games!$J:$J,ROW())&amp;"")</f>
        <v/>
      </c>
    </row>
    <row r="1392" spans="1:38" x14ac:dyDescent="0.25">
      <c r="A1392" t="str">
        <f>IF(TRIM(INDEX(games!$A:$A,ROW()))="","",TRIM(INDEX(games!$A:$A,ROW())))</f>
        <v/>
      </c>
      <c r="B1392" t="str">
        <f>IF(OR($A1392="",INDEX(games!$B:$B,ROW())=""),"",INDEX(games!$B:$B,ROW()))</f>
        <v/>
      </c>
      <c r="C1392" t="str">
        <f>IF(OR($A1392="",INDEX(games!$C:$C,ROW())=""),"",INDEX(games!$C:$C,ROW()))</f>
        <v/>
      </c>
      <c r="D1392" t="str">
        <f t="shared" si="588"/>
        <v/>
      </c>
      <c r="E1392" t="str">
        <f t="shared" si="589"/>
        <v/>
      </c>
      <c r="F1392" t="str">
        <f t="shared" si="590"/>
        <v/>
      </c>
      <c r="G1392" t="e">
        <f t="shared" si="591"/>
        <v>#N/A</v>
      </c>
      <c r="H1392" t="e">
        <f t="shared" si="592"/>
        <v>#N/A</v>
      </c>
      <c r="I1392" t="e">
        <f t="shared" si="593"/>
        <v>#N/A</v>
      </c>
      <c r="J1392" t="e">
        <f t="shared" si="594"/>
        <v>#N/A</v>
      </c>
      <c r="K1392" t="e">
        <f t="shared" si="595"/>
        <v>#N/A</v>
      </c>
      <c r="L1392" t="e">
        <f t="shared" si="596"/>
        <v>#N/A</v>
      </c>
      <c r="M1392" t="e">
        <f t="shared" si="597"/>
        <v>#N/A</v>
      </c>
      <c r="N1392" t="e">
        <f t="shared" si="598"/>
        <v>#N/A</v>
      </c>
      <c r="O1392" t="str">
        <f t="shared" si="599"/>
        <v/>
      </c>
      <c r="P1392" t="str">
        <f>IF(OR($A1392="",INDEX(games!$H:$H,ROW())=""),"",INDEX(games!$H:$H,ROW()))</f>
        <v/>
      </c>
      <c r="Q1392" t="str">
        <f t="shared" si="600"/>
        <v/>
      </c>
      <c r="T1392">
        <f t="shared" si="601"/>
        <v>2021</v>
      </c>
      <c r="U1392">
        <f t="shared" si="602"/>
        <v>2024</v>
      </c>
      <c r="V1392">
        <f t="shared" si="603"/>
        <v>3</v>
      </c>
      <c r="W1392" t="str">
        <f>IF(TRIM(INDEX(connections!$A:$A,ROW()))="","",TRIM(INDEX(connections!$A:$A,ROW())))</f>
        <v>Vampire Survivors</v>
      </c>
      <c r="X1392" t="str">
        <f>IF($W1392="","",TRIM(INDEX(connections!$B:$B,ROW())))</f>
        <v>The Spell Brigade</v>
      </c>
      <c r="Y1392">
        <f t="shared" si="604"/>
        <v>898</v>
      </c>
      <c r="Z1392">
        <f t="shared" si="605"/>
        <v>844</v>
      </c>
      <c r="AA1392" t="str">
        <f t="shared" si="606"/>
        <v>Yes</v>
      </c>
      <c r="AB1392" t="str">
        <f t="shared" si="607"/>
        <v/>
      </c>
      <c r="AC1392" t="str">
        <f t="shared" si="608"/>
        <v/>
      </c>
      <c r="AD1392">
        <f t="shared" si="609"/>
        <v>0</v>
      </c>
      <c r="AE1392" t="str">
        <f t="shared" si="610"/>
        <v/>
      </c>
      <c r="AG1392" t="str">
        <f t="shared" si="611"/>
        <v/>
      </c>
      <c r="AH1392" t="str">
        <f t="shared" si="612"/>
        <v/>
      </c>
      <c r="AI1392" t="str">
        <f t="shared" si="613"/>
        <v/>
      </c>
      <c r="AJ1392" t="str">
        <f t="shared" si="614"/>
        <v/>
      </c>
      <c r="AK1392" t="str">
        <f t="shared" si="615"/>
        <v/>
      </c>
      <c r="AL1392" t="str">
        <f>IF($A1392="","",INDEX(games!$J:$J,ROW())&amp;"")</f>
        <v/>
      </c>
    </row>
    <row r="1393" spans="1:38" x14ac:dyDescent="0.25">
      <c r="A1393" t="str">
        <f>IF(TRIM(INDEX(games!$A:$A,ROW()))="","",TRIM(INDEX(games!$A:$A,ROW())))</f>
        <v/>
      </c>
      <c r="B1393" t="str">
        <f>IF(OR($A1393="",INDEX(games!$B:$B,ROW())=""),"",INDEX(games!$B:$B,ROW()))</f>
        <v/>
      </c>
      <c r="C1393" t="str">
        <f>IF(OR($A1393="",INDEX(games!$C:$C,ROW())=""),"",INDEX(games!$C:$C,ROW()))</f>
        <v/>
      </c>
      <c r="D1393" t="str">
        <f t="shared" si="588"/>
        <v/>
      </c>
      <c r="E1393" t="str">
        <f t="shared" si="589"/>
        <v/>
      </c>
      <c r="F1393" t="str">
        <f t="shared" si="590"/>
        <v/>
      </c>
      <c r="G1393" t="e">
        <f t="shared" si="591"/>
        <v>#N/A</v>
      </c>
      <c r="H1393" t="e">
        <f t="shared" si="592"/>
        <v>#N/A</v>
      </c>
      <c r="I1393" t="e">
        <f t="shared" si="593"/>
        <v>#N/A</v>
      </c>
      <c r="J1393" t="e">
        <f t="shared" si="594"/>
        <v>#N/A</v>
      </c>
      <c r="K1393" t="e">
        <f t="shared" si="595"/>
        <v>#N/A</v>
      </c>
      <c r="L1393" t="e">
        <f t="shared" si="596"/>
        <v>#N/A</v>
      </c>
      <c r="M1393" t="e">
        <f t="shared" si="597"/>
        <v>#N/A</v>
      </c>
      <c r="N1393" t="e">
        <f t="shared" si="598"/>
        <v>#N/A</v>
      </c>
      <c r="O1393" t="str">
        <f t="shared" si="599"/>
        <v/>
      </c>
      <c r="P1393" t="str">
        <f>IF(OR($A1393="",INDEX(games!$H:$H,ROW())=""),"",INDEX(games!$H:$H,ROW()))</f>
        <v/>
      </c>
      <c r="Q1393" t="str">
        <f t="shared" si="600"/>
        <v/>
      </c>
      <c r="T1393">
        <f t="shared" si="601"/>
        <v>2021</v>
      </c>
      <c r="U1393">
        <f t="shared" si="602"/>
        <v>2026</v>
      </c>
      <c r="V1393">
        <f t="shared" si="603"/>
        <v>5</v>
      </c>
      <c r="W1393" t="str">
        <f>IF(TRIM(INDEX(connections!$A:$A,ROW()))="","",TRIM(INDEX(connections!$A:$A,ROW())))</f>
        <v>Roguebook</v>
      </c>
      <c r="X1393" t="str">
        <f>IF($W1393="","",TRIM(INDEX(connections!$B:$B,ROW())))</f>
        <v>The Spirit Lift</v>
      </c>
      <c r="Y1393">
        <f t="shared" si="604"/>
        <v>676</v>
      </c>
      <c r="Z1393">
        <f t="shared" si="605"/>
        <v>845</v>
      </c>
      <c r="AA1393" t="str">
        <f t="shared" si="606"/>
        <v>Yes</v>
      </c>
      <c r="AB1393" t="str">
        <f t="shared" si="607"/>
        <v>Yes</v>
      </c>
      <c r="AC1393">
        <f t="shared" si="608"/>
        <v>1</v>
      </c>
      <c r="AD1393">
        <f t="shared" si="609"/>
        <v>0</v>
      </c>
      <c r="AE1393" t="str">
        <f t="shared" si="610"/>
        <v/>
      </c>
      <c r="AG1393" t="str">
        <f t="shared" si="611"/>
        <v/>
      </c>
      <c r="AH1393" t="str">
        <f t="shared" si="612"/>
        <v/>
      </c>
      <c r="AI1393" t="str">
        <f t="shared" si="613"/>
        <v/>
      </c>
      <c r="AJ1393" t="str">
        <f t="shared" si="614"/>
        <v/>
      </c>
      <c r="AK1393" t="str">
        <f t="shared" si="615"/>
        <v/>
      </c>
      <c r="AL1393" t="str">
        <f>IF($A1393="","",INDEX(games!$J:$J,ROW())&amp;"")</f>
        <v/>
      </c>
    </row>
    <row r="1394" spans="1:38" x14ac:dyDescent="0.25">
      <c r="A1394" t="str">
        <f>IF(TRIM(INDEX(games!$A:$A,ROW()))="","",TRIM(INDEX(games!$A:$A,ROW())))</f>
        <v/>
      </c>
      <c r="B1394" t="str">
        <f>IF(OR($A1394="",INDEX(games!$B:$B,ROW())=""),"",INDEX(games!$B:$B,ROW()))</f>
        <v/>
      </c>
      <c r="C1394" t="str">
        <f>IF(OR($A1394="",INDEX(games!$C:$C,ROW())=""),"",INDEX(games!$C:$C,ROW()))</f>
        <v/>
      </c>
      <c r="D1394" t="str">
        <f t="shared" si="588"/>
        <v/>
      </c>
      <c r="E1394" t="str">
        <f t="shared" si="589"/>
        <v/>
      </c>
      <c r="F1394" t="str">
        <f t="shared" si="590"/>
        <v/>
      </c>
      <c r="G1394" t="e">
        <f t="shared" si="591"/>
        <v>#N/A</v>
      </c>
      <c r="H1394" t="e">
        <f t="shared" si="592"/>
        <v>#N/A</v>
      </c>
      <c r="I1394" t="e">
        <f t="shared" si="593"/>
        <v>#N/A</v>
      </c>
      <c r="J1394" t="e">
        <f t="shared" si="594"/>
        <v>#N/A</v>
      </c>
      <c r="K1394" t="e">
        <f t="shared" si="595"/>
        <v>#N/A</v>
      </c>
      <c r="L1394" t="e">
        <f t="shared" si="596"/>
        <v>#N/A</v>
      </c>
      <c r="M1394" t="e">
        <f t="shared" si="597"/>
        <v>#N/A</v>
      </c>
      <c r="N1394" t="e">
        <f t="shared" si="598"/>
        <v>#N/A</v>
      </c>
      <c r="O1394" t="str">
        <f t="shared" si="599"/>
        <v/>
      </c>
      <c r="P1394" t="str">
        <f>IF(OR($A1394="",INDEX(games!$H:$H,ROW())=""),"",INDEX(games!$H:$H,ROW()))</f>
        <v/>
      </c>
      <c r="Q1394" t="str">
        <f t="shared" si="600"/>
        <v/>
      </c>
      <c r="T1394">
        <f t="shared" si="601"/>
        <v>2017</v>
      </c>
      <c r="U1394">
        <f t="shared" si="602"/>
        <v>2026</v>
      </c>
      <c r="V1394">
        <f t="shared" si="603"/>
        <v>9</v>
      </c>
      <c r="W1394" t="str">
        <f>IF(TRIM(INDEX(connections!$A:$A,ROW()))="","",TRIM(INDEX(connections!$A:$A,ROW())))</f>
        <v>Slay the Spire</v>
      </c>
      <c r="X1394" t="str">
        <f>IF($W1394="","",TRIM(INDEX(connections!$B:$B,ROW())))</f>
        <v>The Spirit Lift</v>
      </c>
      <c r="Y1394">
        <f t="shared" si="604"/>
        <v>735</v>
      </c>
      <c r="Z1394">
        <f t="shared" si="605"/>
        <v>845</v>
      </c>
      <c r="AA1394" t="str">
        <f t="shared" si="606"/>
        <v>Yes</v>
      </c>
      <c r="AB1394" t="str">
        <f t="shared" si="607"/>
        <v>Yes</v>
      </c>
      <c r="AC1394">
        <f t="shared" si="608"/>
        <v>1</v>
      </c>
      <c r="AD1394">
        <f t="shared" si="609"/>
        <v>0</v>
      </c>
      <c r="AE1394" t="str">
        <f t="shared" si="610"/>
        <v/>
      </c>
      <c r="AG1394" t="str">
        <f t="shared" si="611"/>
        <v/>
      </c>
      <c r="AH1394" t="str">
        <f t="shared" si="612"/>
        <v/>
      </c>
      <c r="AI1394" t="str">
        <f t="shared" si="613"/>
        <v/>
      </c>
      <c r="AJ1394" t="str">
        <f t="shared" si="614"/>
        <v/>
      </c>
      <c r="AK1394" t="str">
        <f t="shared" si="615"/>
        <v/>
      </c>
      <c r="AL1394" t="str">
        <f>IF($A1394="","",INDEX(games!$J:$J,ROW())&amp;"")</f>
        <v/>
      </c>
    </row>
    <row r="1395" spans="1:38" x14ac:dyDescent="0.25">
      <c r="A1395" t="str">
        <f>IF(TRIM(INDEX(games!$A:$A,ROW()))="","",TRIM(INDEX(games!$A:$A,ROW())))</f>
        <v/>
      </c>
      <c r="B1395" t="str">
        <f>IF(OR($A1395="",INDEX(games!$B:$B,ROW())=""),"",INDEX(games!$B:$B,ROW()))</f>
        <v/>
      </c>
      <c r="C1395" t="str">
        <f>IF(OR($A1395="",INDEX(games!$C:$C,ROW())=""),"",INDEX(games!$C:$C,ROW()))</f>
        <v/>
      </c>
      <c r="D1395" t="str">
        <f t="shared" si="588"/>
        <v/>
      </c>
      <c r="E1395" t="str">
        <f t="shared" si="589"/>
        <v/>
      </c>
      <c r="F1395" t="str">
        <f t="shared" si="590"/>
        <v/>
      </c>
      <c r="G1395" t="e">
        <f t="shared" si="591"/>
        <v>#N/A</v>
      </c>
      <c r="H1395" t="e">
        <f t="shared" si="592"/>
        <v>#N/A</v>
      </c>
      <c r="I1395" t="e">
        <f t="shared" si="593"/>
        <v>#N/A</v>
      </c>
      <c r="J1395" t="e">
        <f t="shared" si="594"/>
        <v>#N/A</v>
      </c>
      <c r="K1395" t="e">
        <f t="shared" si="595"/>
        <v>#N/A</v>
      </c>
      <c r="L1395" t="e">
        <f t="shared" si="596"/>
        <v>#N/A</v>
      </c>
      <c r="M1395" t="e">
        <f t="shared" si="597"/>
        <v>#N/A</v>
      </c>
      <c r="N1395" t="e">
        <f t="shared" si="598"/>
        <v>#N/A</v>
      </c>
      <c r="O1395" t="str">
        <f t="shared" si="599"/>
        <v/>
      </c>
      <c r="P1395" t="str">
        <f>IF(OR($A1395="",INDEX(games!$H:$H,ROW())=""),"",INDEX(games!$H:$H,ROW()))</f>
        <v/>
      </c>
      <c r="Q1395" t="str">
        <f t="shared" si="600"/>
        <v/>
      </c>
      <c r="T1395">
        <f t="shared" si="601"/>
        <v>2016</v>
      </c>
      <c r="U1395">
        <f t="shared" si="602"/>
        <v>2022</v>
      </c>
      <c r="V1395">
        <f t="shared" si="603"/>
        <v>6</v>
      </c>
      <c r="W1395" t="str">
        <f>IF(TRIM(INDEX(connections!$A:$A,ROW()))="","",TRIM(INDEX(connections!$A:$A,ROW())))</f>
        <v>Enter the Gungeon</v>
      </c>
      <c r="X1395" t="str">
        <f>IF($W1395="","",TRIM(INDEX(connections!$B:$B,ROW())))</f>
        <v>The Unliving</v>
      </c>
      <c r="Y1395">
        <f t="shared" si="604"/>
        <v>282</v>
      </c>
      <c r="Z1395">
        <f t="shared" si="605"/>
        <v>846</v>
      </c>
      <c r="AA1395" t="str">
        <f t="shared" si="606"/>
        <v>Yes</v>
      </c>
      <c r="AB1395" t="str">
        <f t="shared" si="607"/>
        <v>Yes</v>
      </c>
      <c r="AC1395">
        <f t="shared" si="608"/>
        <v>1</v>
      </c>
      <c r="AD1395">
        <f t="shared" si="609"/>
        <v>0</v>
      </c>
      <c r="AE1395" t="str">
        <f t="shared" si="610"/>
        <v/>
      </c>
      <c r="AG1395" t="str">
        <f t="shared" si="611"/>
        <v/>
      </c>
      <c r="AH1395" t="str">
        <f t="shared" si="612"/>
        <v/>
      </c>
      <c r="AI1395" t="str">
        <f t="shared" si="613"/>
        <v/>
      </c>
      <c r="AJ1395" t="str">
        <f t="shared" si="614"/>
        <v/>
      </c>
      <c r="AK1395" t="str">
        <f t="shared" si="615"/>
        <v/>
      </c>
      <c r="AL1395" t="str">
        <f>IF($A1395="","",INDEX(games!$J:$J,ROW())&amp;"")</f>
        <v/>
      </c>
    </row>
    <row r="1396" spans="1:38" x14ac:dyDescent="0.25">
      <c r="A1396" t="str">
        <f>IF(TRIM(INDEX(games!$A:$A,ROW()))="","",TRIM(INDEX(games!$A:$A,ROW())))</f>
        <v/>
      </c>
      <c r="B1396" t="str">
        <f>IF(OR($A1396="",INDEX(games!$B:$B,ROW())=""),"",INDEX(games!$B:$B,ROW()))</f>
        <v/>
      </c>
      <c r="C1396" t="str">
        <f>IF(OR($A1396="",INDEX(games!$C:$C,ROW())=""),"",INDEX(games!$C:$C,ROW()))</f>
        <v/>
      </c>
      <c r="D1396" t="str">
        <f t="shared" si="588"/>
        <v/>
      </c>
      <c r="E1396" t="str">
        <f t="shared" si="589"/>
        <v/>
      </c>
      <c r="F1396" t="str">
        <f t="shared" si="590"/>
        <v/>
      </c>
      <c r="G1396" t="e">
        <f t="shared" si="591"/>
        <v>#N/A</v>
      </c>
      <c r="H1396" t="e">
        <f t="shared" si="592"/>
        <v>#N/A</v>
      </c>
      <c r="I1396" t="e">
        <f t="shared" si="593"/>
        <v>#N/A</v>
      </c>
      <c r="J1396" t="e">
        <f t="shared" si="594"/>
        <v>#N/A</v>
      </c>
      <c r="K1396" t="e">
        <f t="shared" si="595"/>
        <v>#N/A</v>
      </c>
      <c r="L1396" t="e">
        <f t="shared" si="596"/>
        <v>#N/A</v>
      </c>
      <c r="M1396" t="e">
        <f t="shared" si="597"/>
        <v>#N/A</v>
      </c>
      <c r="N1396" t="e">
        <f t="shared" si="598"/>
        <v>#N/A</v>
      </c>
      <c r="O1396" t="str">
        <f t="shared" si="599"/>
        <v/>
      </c>
      <c r="P1396" t="str">
        <f>IF(OR($A1396="",INDEX(games!$H:$H,ROW())=""),"",INDEX(games!$H:$H,ROW()))</f>
        <v/>
      </c>
      <c r="Q1396" t="str">
        <f t="shared" si="600"/>
        <v/>
      </c>
      <c r="T1396">
        <f t="shared" si="601"/>
        <v>2019</v>
      </c>
      <c r="U1396">
        <f t="shared" si="602"/>
        <v>2022</v>
      </c>
      <c r="V1396">
        <f t="shared" si="603"/>
        <v>3</v>
      </c>
      <c r="W1396" t="str">
        <f>IF(TRIM(INDEX(connections!$A:$A,ROW()))="","",TRIM(INDEX(connections!$A:$A,ROW())))</f>
        <v>Hades</v>
      </c>
      <c r="X1396" t="str">
        <f>IF($W1396="","",TRIM(INDEX(connections!$B:$B,ROW())))</f>
        <v>The Unliving</v>
      </c>
      <c r="Y1396">
        <f t="shared" si="604"/>
        <v>359</v>
      </c>
      <c r="Z1396">
        <f t="shared" si="605"/>
        <v>846</v>
      </c>
      <c r="AA1396" t="str">
        <f t="shared" si="606"/>
        <v>Yes</v>
      </c>
      <c r="AB1396" t="str">
        <f t="shared" si="607"/>
        <v>Yes</v>
      </c>
      <c r="AC1396">
        <f t="shared" si="608"/>
        <v>1</v>
      </c>
      <c r="AD1396">
        <f t="shared" si="609"/>
        <v>0</v>
      </c>
      <c r="AE1396" t="str">
        <f t="shared" si="610"/>
        <v/>
      </c>
      <c r="AG1396" t="str">
        <f t="shared" si="611"/>
        <v/>
      </c>
      <c r="AH1396" t="str">
        <f t="shared" si="612"/>
        <v/>
      </c>
      <c r="AI1396" t="str">
        <f t="shared" si="613"/>
        <v/>
      </c>
      <c r="AJ1396" t="str">
        <f t="shared" si="614"/>
        <v/>
      </c>
      <c r="AK1396" t="str">
        <f t="shared" si="615"/>
        <v/>
      </c>
      <c r="AL1396" t="str">
        <f>IF($A1396="","",INDEX(games!$J:$J,ROW())&amp;"")</f>
        <v/>
      </c>
    </row>
    <row r="1397" spans="1:38" x14ac:dyDescent="0.25">
      <c r="A1397" t="str">
        <f>IF(TRIM(INDEX(games!$A:$A,ROW()))="","",TRIM(INDEX(games!$A:$A,ROW())))</f>
        <v/>
      </c>
      <c r="B1397" t="str">
        <f>IF(OR($A1397="",INDEX(games!$B:$B,ROW())=""),"",INDEX(games!$B:$B,ROW()))</f>
        <v/>
      </c>
      <c r="C1397" t="str">
        <f>IF(OR($A1397="",INDEX(games!$C:$C,ROW())=""),"",INDEX(games!$C:$C,ROW()))</f>
        <v/>
      </c>
      <c r="D1397" t="str">
        <f t="shared" si="588"/>
        <v/>
      </c>
      <c r="E1397" t="str">
        <f t="shared" si="589"/>
        <v/>
      </c>
      <c r="F1397" t="str">
        <f t="shared" si="590"/>
        <v/>
      </c>
      <c r="G1397" t="e">
        <f t="shared" si="591"/>
        <v>#N/A</v>
      </c>
      <c r="H1397" t="e">
        <f t="shared" si="592"/>
        <v>#N/A</v>
      </c>
      <c r="I1397" t="e">
        <f t="shared" si="593"/>
        <v>#N/A</v>
      </c>
      <c r="J1397" t="e">
        <f t="shared" si="594"/>
        <v>#N/A</v>
      </c>
      <c r="K1397" t="e">
        <f t="shared" si="595"/>
        <v>#N/A</v>
      </c>
      <c r="L1397" t="e">
        <f t="shared" si="596"/>
        <v>#N/A</v>
      </c>
      <c r="M1397" t="e">
        <f t="shared" si="597"/>
        <v>#N/A</v>
      </c>
      <c r="N1397" t="e">
        <f t="shared" si="598"/>
        <v>#N/A</v>
      </c>
      <c r="O1397" t="str">
        <f t="shared" si="599"/>
        <v/>
      </c>
      <c r="P1397" t="str">
        <f>IF(OR($A1397="",INDEX(games!$H:$H,ROW())=""),"",INDEX(games!$H:$H,ROW()))</f>
        <v/>
      </c>
      <c r="Q1397" t="str">
        <f t="shared" si="600"/>
        <v/>
      </c>
      <c r="T1397">
        <f t="shared" si="601"/>
        <v>2011</v>
      </c>
      <c r="U1397">
        <f t="shared" si="602"/>
        <v>2018</v>
      </c>
      <c r="V1397">
        <f t="shared" si="603"/>
        <v>7</v>
      </c>
      <c r="W1397" t="str">
        <f>IF(TRIM(INDEX(connections!$A:$A,ROW()))="","",TRIM(INDEX(connections!$A:$A,ROW())))</f>
        <v>The Binding of Isaac</v>
      </c>
      <c r="X1397" t="str">
        <f>IF($W1397="","",TRIM(INDEX(connections!$B:$B,ROW())))</f>
        <v>The Void Rains Upon Her Heart</v>
      </c>
      <c r="Y1397">
        <f t="shared" si="604"/>
        <v>824</v>
      </c>
      <c r="Z1397">
        <f t="shared" si="605"/>
        <v>847</v>
      </c>
      <c r="AA1397" t="str">
        <f t="shared" si="606"/>
        <v>Yes</v>
      </c>
      <c r="AB1397" t="str">
        <f t="shared" si="607"/>
        <v/>
      </c>
      <c r="AC1397" t="str">
        <f t="shared" si="608"/>
        <v/>
      </c>
      <c r="AD1397">
        <f t="shared" si="609"/>
        <v>0</v>
      </c>
      <c r="AE1397" t="str">
        <f t="shared" si="610"/>
        <v/>
      </c>
      <c r="AG1397" t="str">
        <f t="shared" si="611"/>
        <v/>
      </c>
      <c r="AH1397" t="str">
        <f t="shared" si="612"/>
        <v/>
      </c>
      <c r="AI1397" t="str">
        <f t="shared" si="613"/>
        <v/>
      </c>
      <c r="AJ1397" t="str">
        <f t="shared" si="614"/>
        <v/>
      </c>
      <c r="AK1397" t="str">
        <f t="shared" si="615"/>
        <v/>
      </c>
      <c r="AL1397" t="str">
        <f>IF($A1397="","",INDEX(games!$J:$J,ROW())&amp;"")</f>
        <v/>
      </c>
    </row>
    <row r="1398" spans="1:38" x14ac:dyDescent="0.25">
      <c r="A1398" t="str">
        <f>IF(TRIM(INDEX(games!$A:$A,ROW()))="","",TRIM(INDEX(games!$A:$A,ROW())))</f>
        <v/>
      </c>
      <c r="B1398" t="str">
        <f>IF(OR($A1398="",INDEX(games!$B:$B,ROW())=""),"",INDEX(games!$B:$B,ROW()))</f>
        <v/>
      </c>
      <c r="C1398" t="str">
        <f>IF(OR($A1398="",INDEX(games!$C:$C,ROW())=""),"",INDEX(games!$C:$C,ROW()))</f>
        <v/>
      </c>
      <c r="D1398" t="str">
        <f t="shared" si="588"/>
        <v/>
      </c>
      <c r="E1398" t="str">
        <f t="shared" si="589"/>
        <v/>
      </c>
      <c r="F1398" t="str">
        <f t="shared" si="590"/>
        <v/>
      </c>
      <c r="G1398" t="e">
        <f t="shared" si="591"/>
        <v>#N/A</v>
      </c>
      <c r="H1398" t="e">
        <f t="shared" si="592"/>
        <v>#N/A</v>
      </c>
      <c r="I1398" t="e">
        <f t="shared" si="593"/>
        <v>#N/A</v>
      </c>
      <c r="J1398" t="e">
        <f t="shared" si="594"/>
        <v>#N/A</v>
      </c>
      <c r="K1398" t="e">
        <f t="shared" si="595"/>
        <v>#N/A</v>
      </c>
      <c r="L1398" t="e">
        <f t="shared" si="596"/>
        <v>#N/A</v>
      </c>
      <c r="M1398" t="e">
        <f t="shared" si="597"/>
        <v>#N/A</v>
      </c>
      <c r="N1398" t="e">
        <f t="shared" si="598"/>
        <v>#N/A</v>
      </c>
      <c r="O1398" t="str">
        <f t="shared" si="599"/>
        <v/>
      </c>
      <c r="P1398" t="str">
        <f>IF(OR($A1398="",INDEX(games!$H:$H,ROW())=""),"",INDEX(games!$H:$H,ROW()))</f>
        <v/>
      </c>
      <c r="Q1398" t="str">
        <f t="shared" si="600"/>
        <v/>
      </c>
      <c r="T1398">
        <f t="shared" si="601"/>
        <v>1993</v>
      </c>
      <c r="U1398">
        <f t="shared" si="602"/>
        <v>2014</v>
      </c>
      <c r="V1398">
        <f t="shared" si="603"/>
        <v>21</v>
      </c>
      <c r="W1398" t="str">
        <f>IF(TRIM(INDEX(connections!$A:$A,ROW()))="","",TRIM(INDEX(connections!$A:$A,ROW())))</f>
        <v>Torneko's Great Adventure: Mystery Dungeon</v>
      </c>
      <c r="X1398" t="str">
        <f>IF($W1398="","",TRIM(INDEX(connections!$B:$B,ROW())))</f>
        <v>The World is Your Weapon</v>
      </c>
      <c r="Y1398">
        <f t="shared" si="604"/>
        <v>863</v>
      </c>
      <c r="Z1398">
        <f t="shared" si="605"/>
        <v>848</v>
      </c>
      <c r="AA1398" t="str">
        <f t="shared" si="606"/>
        <v>Yes</v>
      </c>
      <c r="AB1398" t="str">
        <f t="shared" si="607"/>
        <v/>
      </c>
      <c r="AC1398" t="str">
        <f t="shared" si="608"/>
        <v/>
      </c>
      <c r="AD1398">
        <f t="shared" si="609"/>
        <v>0</v>
      </c>
      <c r="AE1398" t="str">
        <f t="shared" si="610"/>
        <v/>
      </c>
      <c r="AG1398" t="str">
        <f t="shared" si="611"/>
        <v/>
      </c>
      <c r="AH1398" t="str">
        <f t="shared" si="612"/>
        <v/>
      </c>
      <c r="AI1398" t="str">
        <f t="shared" si="613"/>
        <v/>
      </c>
      <c r="AJ1398" t="str">
        <f t="shared" si="614"/>
        <v/>
      </c>
      <c r="AK1398" t="str">
        <f t="shared" si="615"/>
        <v/>
      </c>
      <c r="AL1398" t="str">
        <f>IF($A1398="","",INDEX(games!$J:$J,ROW())&amp;"")</f>
        <v/>
      </c>
    </row>
    <row r="1399" spans="1:38" x14ac:dyDescent="0.25">
      <c r="A1399" t="str">
        <f>IF(TRIM(INDEX(games!$A:$A,ROW()))="","",TRIM(INDEX(games!$A:$A,ROW())))</f>
        <v/>
      </c>
      <c r="B1399" t="str">
        <f>IF(OR($A1399="",INDEX(games!$B:$B,ROW())=""),"",INDEX(games!$B:$B,ROW()))</f>
        <v/>
      </c>
      <c r="C1399" t="str">
        <f>IF(OR($A1399="",INDEX(games!$C:$C,ROW())=""),"",INDEX(games!$C:$C,ROW()))</f>
        <v/>
      </c>
      <c r="D1399" t="str">
        <f t="shared" si="588"/>
        <v/>
      </c>
      <c r="E1399" t="str">
        <f t="shared" si="589"/>
        <v/>
      </c>
      <c r="F1399" t="str">
        <f t="shared" si="590"/>
        <v/>
      </c>
      <c r="G1399" t="e">
        <f t="shared" si="591"/>
        <v>#N/A</v>
      </c>
      <c r="H1399" t="e">
        <f t="shared" si="592"/>
        <v>#N/A</v>
      </c>
      <c r="I1399" t="e">
        <f t="shared" si="593"/>
        <v>#N/A</v>
      </c>
      <c r="J1399" t="e">
        <f t="shared" si="594"/>
        <v>#N/A</v>
      </c>
      <c r="K1399" t="e">
        <f t="shared" si="595"/>
        <v>#N/A</v>
      </c>
      <c r="L1399" t="e">
        <f t="shared" si="596"/>
        <v>#N/A</v>
      </c>
      <c r="M1399" t="e">
        <f t="shared" si="597"/>
        <v>#N/A</v>
      </c>
      <c r="N1399" t="e">
        <f t="shared" si="598"/>
        <v>#N/A</v>
      </c>
      <c r="O1399" t="str">
        <f t="shared" si="599"/>
        <v/>
      </c>
      <c r="P1399" t="str">
        <f>IF(OR($A1399="",INDEX(games!$H:$H,ROW())=""),"",INDEX(games!$H:$H,ROW()))</f>
        <v/>
      </c>
      <c r="Q1399" t="str">
        <f t="shared" si="600"/>
        <v/>
      </c>
      <c r="T1399">
        <f t="shared" si="601"/>
        <v>2023</v>
      </c>
      <c r="U1399">
        <f t="shared" si="602"/>
        <v>2025</v>
      </c>
      <c r="V1399">
        <f t="shared" si="603"/>
        <v>2</v>
      </c>
      <c r="W1399" t="str">
        <f>IF(TRIM(INDEX(connections!$A:$A,ROW()))="","",TRIM(INDEX(connections!$A:$A,ROW())))</f>
        <v>Balatro</v>
      </c>
      <c r="X1399" t="str">
        <f>IF($W1399="","",TRIM(INDEX(connections!$B:$B,ROW())))</f>
        <v>Tic Tactic</v>
      </c>
      <c r="Y1399">
        <f t="shared" si="604"/>
        <v>55</v>
      </c>
      <c r="Z1399">
        <f t="shared" si="605"/>
        <v>851</v>
      </c>
      <c r="AA1399" t="str">
        <f t="shared" si="606"/>
        <v>Yes</v>
      </c>
      <c r="AB1399" t="str">
        <f t="shared" si="607"/>
        <v/>
      </c>
      <c r="AC1399" t="str">
        <f t="shared" si="608"/>
        <v/>
      </c>
      <c r="AD1399">
        <f t="shared" si="609"/>
        <v>0</v>
      </c>
      <c r="AE1399" t="str">
        <f t="shared" si="610"/>
        <v/>
      </c>
      <c r="AG1399" t="str">
        <f t="shared" si="611"/>
        <v/>
      </c>
      <c r="AH1399" t="str">
        <f t="shared" si="612"/>
        <v/>
      </c>
      <c r="AI1399" t="str">
        <f t="shared" si="613"/>
        <v/>
      </c>
      <c r="AJ1399" t="str">
        <f t="shared" si="614"/>
        <v/>
      </c>
      <c r="AK1399" t="str">
        <f t="shared" si="615"/>
        <v/>
      </c>
      <c r="AL1399" t="str">
        <f>IF($A1399="","",INDEX(games!$J:$J,ROW())&amp;"")</f>
        <v/>
      </c>
    </row>
    <row r="1400" spans="1:38" x14ac:dyDescent="0.25">
      <c r="A1400" t="str">
        <f>IF(TRIM(INDEX(games!$A:$A,ROW()))="","",TRIM(INDEX(games!$A:$A,ROW())))</f>
        <v/>
      </c>
      <c r="B1400" t="str">
        <f>IF(OR($A1400="",INDEX(games!$B:$B,ROW())=""),"",INDEX(games!$B:$B,ROW()))</f>
        <v/>
      </c>
      <c r="C1400" t="str">
        <f>IF(OR($A1400="",INDEX(games!$C:$C,ROW())=""),"",INDEX(games!$C:$C,ROW()))</f>
        <v/>
      </c>
      <c r="D1400" t="str">
        <f t="shared" si="588"/>
        <v/>
      </c>
      <c r="E1400" t="str">
        <f t="shared" si="589"/>
        <v/>
      </c>
      <c r="F1400" t="str">
        <f t="shared" si="590"/>
        <v/>
      </c>
      <c r="G1400" t="e">
        <f t="shared" si="591"/>
        <v>#N/A</v>
      </c>
      <c r="H1400" t="e">
        <f t="shared" si="592"/>
        <v>#N/A</v>
      </c>
      <c r="I1400" t="e">
        <f t="shared" si="593"/>
        <v>#N/A</v>
      </c>
      <c r="J1400" t="e">
        <f t="shared" si="594"/>
        <v>#N/A</v>
      </c>
      <c r="K1400" t="e">
        <f t="shared" si="595"/>
        <v>#N/A</v>
      </c>
      <c r="L1400" t="e">
        <f t="shared" si="596"/>
        <v>#N/A</v>
      </c>
      <c r="M1400" t="e">
        <f t="shared" si="597"/>
        <v>#N/A</v>
      </c>
      <c r="N1400" t="e">
        <f t="shared" si="598"/>
        <v>#N/A</v>
      </c>
      <c r="O1400" t="str">
        <f t="shared" si="599"/>
        <v/>
      </c>
      <c r="P1400" t="str">
        <f>IF(OR($A1400="",INDEX(games!$H:$H,ROW())=""),"",INDEX(games!$H:$H,ROW()))</f>
        <v/>
      </c>
      <c r="Q1400" t="str">
        <f t="shared" si="600"/>
        <v/>
      </c>
      <c r="T1400">
        <f t="shared" si="601"/>
        <v>2023</v>
      </c>
      <c r="U1400">
        <f t="shared" si="602"/>
        <v>2025</v>
      </c>
      <c r="V1400">
        <f t="shared" si="603"/>
        <v>2</v>
      </c>
      <c r="W1400" t="str">
        <f>IF(TRIM(INDEX(connections!$A:$A,ROW()))="","",TRIM(INDEX(connections!$A:$A,ROW())))</f>
        <v>Shogun Showdown</v>
      </c>
      <c r="X1400" t="str">
        <f>IF($W1400="","",TRIM(INDEX(connections!$B:$B,ROW())))</f>
        <v>Tic Tactic</v>
      </c>
      <c r="Y1400">
        <f t="shared" si="604"/>
        <v>722</v>
      </c>
      <c r="Z1400">
        <f t="shared" si="605"/>
        <v>851</v>
      </c>
      <c r="AA1400" t="str">
        <f t="shared" si="606"/>
        <v>Yes</v>
      </c>
      <c r="AB1400" t="str">
        <f t="shared" si="607"/>
        <v/>
      </c>
      <c r="AC1400" t="str">
        <f t="shared" si="608"/>
        <v/>
      </c>
      <c r="AD1400">
        <f t="shared" si="609"/>
        <v>1</v>
      </c>
      <c r="AE1400" t="str">
        <f t="shared" si="610"/>
        <v/>
      </c>
      <c r="AG1400" t="str">
        <f t="shared" si="611"/>
        <v/>
      </c>
      <c r="AH1400" t="str">
        <f t="shared" si="612"/>
        <v/>
      </c>
      <c r="AI1400" t="str">
        <f t="shared" si="613"/>
        <v/>
      </c>
      <c r="AJ1400" t="str">
        <f t="shared" si="614"/>
        <v/>
      </c>
      <c r="AK1400" t="str">
        <f t="shared" si="615"/>
        <v/>
      </c>
      <c r="AL1400" t="str">
        <f>IF($A1400="","",INDEX(games!$J:$J,ROW())&amp;"")</f>
        <v/>
      </c>
    </row>
    <row r="1401" spans="1:38" x14ac:dyDescent="0.25">
      <c r="A1401" t="str">
        <f>IF(TRIM(INDEX(games!$A:$A,ROW()))="","",TRIM(INDEX(games!$A:$A,ROW())))</f>
        <v/>
      </c>
      <c r="B1401" t="str">
        <f>IF(OR($A1401="",INDEX(games!$B:$B,ROW())=""),"",INDEX(games!$B:$B,ROW()))</f>
        <v/>
      </c>
      <c r="C1401" t="str">
        <f>IF(OR($A1401="",INDEX(games!$C:$C,ROW())=""),"",INDEX(games!$C:$C,ROW()))</f>
        <v/>
      </c>
      <c r="D1401" t="str">
        <f t="shared" si="588"/>
        <v/>
      </c>
      <c r="E1401" t="str">
        <f t="shared" si="589"/>
        <v/>
      </c>
      <c r="F1401" t="str">
        <f t="shared" si="590"/>
        <v/>
      </c>
      <c r="G1401" t="e">
        <f t="shared" si="591"/>
        <v>#N/A</v>
      </c>
      <c r="H1401" t="e">
        <f t="shared" si="592"/>
        <v>#N/A</v>
      </c>
      <c r="I1401" t="e">
        <f t="shared" si="593"/>
        <v>#N/A</v>
      </c>
      <c r="J1401" t="e">
        <f t="shared" si="594"/>
        <v>#N/A</v>
      </c>
      <c r="K1401" t="e">
        <f t="shared" si="595"/>
        <v>#N/A</v>
      </c>
      <c r="L1401" t="e">
        <f t="shared" si="596"/>
        <v>#N/A</v>
      </c>
      <c r="M1401" t="e">
        <f t="shared" si="597"/>
        <v>#N/A</v>
      </c>
      <c r="N1401" t="e">
        <f t="shared" si="598"/>
        <v>#N/A</v>
      </c>
      <c r="O1401" t="str">
        <f t="shared" si="599"/>
        <v/>
      </c>
      <c r="P1401" t="str">
        <f>IF(OR($A1401="",INDEX(games!$H:$H,ROW())=""),"",INDEX(games!$H:$H,ROW()))</f>
        <v/>
      </c>
      <c r="Q1401" t="str">
        <f t="shared" si="600"/>
        <v/>
      </c>
      <c r="T1401">
        <f t="shared" si="601"/>
        <v>2017</v>
      </c>
      <c r="U1401">
        <f t="shared" si="602"/>
        <v>2025</v>
      </c>
      <c r="V1401">
        <f t="shared" si="603"/>
        <v>8</v>
      </c>
      <c r="W1401" t="str">
        <f>IF(TRIM(INDEX(connections!$A:$A,ROW()))="","",TRIM(INDEX(connections!$A:$A,ROW())))</f>
        <v>Slay the Spire</v>
      </c>
      <c r="X1401" t="str">
        <f>IF($W1401="","",TRIM(INDEX(connections!$B:$B,ROW())))</f>
        <v>Tic Tactic</v>
      </c>
      <c r="Y1401">
        <f t="shared" si="604"/>
        <v>735</v>
      </c>
      <c r="Z1401">
        <f t="shared" si="605"/>
        <v>851</v>
      </c>
      <c r="AA1401" t="str">
        <f t="shared" si="606"/>
        <v>Yes</v>
      </c>
      <c r="AB1401" t="str">
        <f t="shared" si="607"/>
        <v/>
      </c>
      <c r="AC1401" t="str">
        <f t="shared" si="608"/>
        <v/>
      </c>
      <c r="AD1401">
        <f t="shared" si="609"/>
        <v>0</v>
      </c>
      <c r="AE1401" t="str">
        <f t="shared" si="610"/>
        <v/>
      </c>
      <c r="AG1401" t="str">
        <f t="shared" si="611"/>
        <v/>
      </c>
      <c r="AH1401" t="str">
        <f t="shared" si="612"/>
        <v/>
      </c>
      <c r="AI1401" t="str">
        <f t="shared" si="613"/>
        <v/>
      </c>
      <c r="AJ1401" t="str">
        <f t="shared" si="614"/>
        <v/>
      </c>
      <c r="AK1401" t="str">
        <f t="shared" si="615"/>
        <v/>
      </c>
      <c r="AL1401" t="str">
        <f>IF($A1401="","",INDEX(games!$J:$J,ROW())&amp;"")</f>
        <v/>
      </c>
    </row>
    <row r="1402" spans="1:38" x14ac:dyDescent="0.25">
      <c r="A1402" t="str">
        <f>IF(TRIM(INDEX(games!$A:$A,ROW()))="","",TRIM(INDEX(games!$A:$A,ROW())))</f>
        <v/>
      </c>
      <c r="B1402" t="str">
        <f>IF(OR($A1402="",INDEX(games!$B:$B,ROW())=""),"",INDEX(games!$B:$B,ROW()))</f>
        <v/>
      </c>
      <c r="C1402" t="str">
        <f>IF(OR($A1402="",INDEX(games!$C:$C,ROW())=""),"",INDEX(games!$C:$C,ROW()))</f>
        <v/>
      </c>
      <c r="D1402" t="str">
        <f t="shared" si="588"/>
        <v/>
      </c>
      <c r="E1402" t="str">
        <f t="shared" si="589"/>
        <v/>
      </c>
      <c r="F1402" t="str">
        <f t="shared" si="590"/>
        <v/>
      </c>
      <c r="G1402" t="e">
        <f t="shared" si="591"/>
        <v>#N/A</v>
      </c>
      <c r="H1402" t="e">
        <f t="shared" si="592"/>
        <v>#N/A</v>
      </c>
      <c r="I1402" t="e">
        <f t="shared" si="593"/>
        <v>#N/A</v>
      </c>
      <c r="J1402" t="e">
        <f t="shared" si="594"/>
        <v>#N/A</v>
      </c>
      <c r="K1402" t="e">
        <f t="shared" si="595"/>
        <v>#N/A</v>
      </c>
      <c r="L1402" t="e">
        <f t="shared" si="596"/>
        <v>#N/A</v>
      </c>
      <c r="M1402" t="e">
        <f t="shared" si="597"/>
        <v>#N/A</v>
      </c>
      <c r="N1402" t="e">
        <f t="shared" si="598"/>
        <v>#N/A</v>
      </c>
      <c r="O1402" t="str">
        <f t="shared" si="599"/>
        <v/>
      </c>
      <c r="P1402" t="str">
        <f>IF(OR($A1402="",INDEX(games!$H:$H,ROW())=""),"",INDEX(games!$H:$H,ROW()))</f>
        <v/>
      </c>
      <c r="Q1402" t="str">
        <f t="shared" si="600"/>
        <v/>
      </c>
      <c r="T1402">
        <f t="shared" si="601"/>
        <v>2021</v>
      </c>
      <c r="U1402">
        <f t="shared" si="602"/>
        <v>2023</v>
      </c>
      <c r="V1402">
        <f t="shared" si="603"/>
        <v>2</v>
      </c>
      <c r="W1402" t="str">
        <f>IF(TRIM(INDEX(connections!$A:$A,ROW()))="","",TRIM(INDEX(connections!$A:$A,ROW())))</f>
        <v>Vampire Survivors</v>
      </c>
      <c r="X1402" t="str">
        <f>IF($W1402="","",TRIM(INDEX(connections!$B:$B,ROW())))</f>
        <v>Time Survivors</v>
      </c>
      <c r="Y1402">
        <f t="shared" si="604"/>
        <v>898</v>
      </c>
      <c r="Z1402">
        <f t="shared" si="605"/>
        <v>852</v>
      </c>
      <c r="AA1402" t="str">
        <f t="shared" si="606"/>
        <v>Yes</v>
      </c>
      <c r="AB1402" t="str">
        <f t="shared" si="607"/>
        <v>Yes</v>
      </c>
      <c r="AC1402">
        <f t="shared" si="608"/>
        <v>1</v>
      </c>
      <c r="AD1402">
        <f t="shared" si="609"/>
        <v>0</v>
      </c>
      <c r="AE1402" t="str">
        <f t="shared" si="610"/>
        <v/>
      </c>
      <c r="AG1402" t="str">
        <f t="shared" si="611"/>
        <v/>
      </c>
      <c r="AH1402" t="str">
        <f t="shared" si="612"/>
        <v/>
      </c>
      <c r="AI1402" t="str">
        <f t="shared" si="613"/>
        <v/>
      </c>
      <c r="AJ1402" t="str">
        <f t="shared" si="614"/>
        <v/>
      </c>
      <c r="AK1402" t="str">
        <f t="shared" si="615"/>
        <v/>
      </c>
      <c r="AL1402" t="str">
        <f>IF($A1402="","",INDEX(games!$J:$J,ROW())&amp;"")</f>
        <v/>
      </c>
    </row>
    <row r="1403" spans="1:38" x14ac:dyDescent="0.25">
      <c r="A1403" t="str">
        <f>IF(TRIM(INDEX(games!$A:$A,ROW()))="","",TRIM(INDEX(games!$A:$A,ROW())))</f>
        <v/>
      </c>
      <c r="B1403" t="str">
        <f>IF(OR($A1403="",INDEX(games!$B:$B,ROW())=""),"",INDEX(games!$B:$B,ROW()))</f>
        <v/>
      </c>
      <c r="C1403" t="str">
        <f>IF(OR($A1403="",INDEX(games!$C:$C,ROW())=""),"",INDEX(games!$C:$C,ROW()))</f>
        <v/>
      </c>
      <c r="D1403" t="str">
        <f t="shared" si="588"/>
        <v/>
      </c>
      <c r="E1403" t="str">
        <f t="shared" si="589"/>
        <v/>
      </c>
      <c r="F1403" t="str">
        <f t="shared" si="590"/>
        <v/>
      </c>
      <c r="G1403" t="e">
        <f t="shared" si="591"/>
        <v>#N/A</v>
      </c>
      <c r="H1403" t="e">
        <f t="shared" si="592"/>
        <v>#N/A</v>
      </c>
      <c r="I1403" t="e">
        <f t="shared" si="593"/>
        <v>#N/A</v>
      </c>
      <c r="J1403" t="e">
        <f t="shared" si="594"/>
        <v>#N/A</v>
      </c>
      <c r="K1403" t="e">
        <f t="shared" si="595"/>
        <v>#N/A</v>
      </c>
      <c r="L1403" t="e">
        <f t="shared" si="596"/>
        <v>#N/A</v>
      </c>
      <c r="M1403" t="e">
        <f t="shared" si="597"/>
        <v>#N/A</v>
      </c>
      <c r="N1403" t="e">
        <f t="shared" si="598"/>
        <v>#N/A</v>
      </c>
      <c r="O1403" t="str">
        <f t="shared" si="599"/>
        <v/>
      </c>
      <c r="P1403" t="str">
        <f>IF(OR($A1403="",INDEX(games!$H:$H,ROW())=""),"",INDEX(games!$H:$H,ROW()))</f>
        <v/>
      </c>
      <c r="Q1403" t="str">
        <f t="shared" si="600"/>
        <v/>
      </c>
      <c r="T1403">
        <f t="shared" si="601"/>
        <v>2021</v>
      </c>
      <c r="U1403">
        <f t="shared" si="602"/>
        <v>2023</v>
      </c>
      <c r="V1403">
        <f t="shared" si="603"/>
        <v>2</v>
      </c>
      <c r="W1403" t="str">
        <f>IF(TRIM(INDEX(connections!$A:$A,ROW()))="","",TRIM(INDEX(connections!$A:$A,ROW())))</f>
        <v>Vampire Survivors</v>
      </c>
      <c r="X1403" t="str">
        <f>IF($W1403="","",TRIM(INDEX(connections!$B:$B,ROW())))</f>
        <v>Time Wasters</v>
      </c>
      <c r="Y1403">
        <f t="shared" si="604"/>
        <v>898</v>
      </c>
      <c r="Z1403">
        <f t="shared" si="605"/>
        <v>853</v>
      </c>
      <c r="AA1403" t="str">
        <f t="shared" si="606"/>
        <v>Yes</v>
      </c>
      <c r="AB1403" t="str">
        <f t="shared" si="607"/>
        <v>Yes</v>
      </c>
      <c r="AC1403">
        <f t="shared" si="608"/>
        <v>1</v>
      </c>
      <c r="AD1403">
        <f t="shared" si="609"/>
        <v>0</v>
      </c>
      <c r="AE1403" t="str">
        <f t="shared" si="610"/>
        <v/>
      </c>
      <c r="AG1403" t="str">
        <f t="shared" si="611"/>
        <v/>
      </c>
      <c r="AH1403" t="str">
        <f t="shared" si="612"/>
        <v/>
      </c>
      <c r="AI1403" t="str">
        <f t="shared" si="613"/>
        <v/>
      </c>
      <c r="AJ1403" t="str">
        <f t="shared" si="614"/>
        <v/>
      </c>
      <c r="AK1403" t="str">
        <f t="shared" si="615"/>
        <v/>
      </c>
      <c r="AL1403" t="str">
        <f>IF($A1403="","",INDEX(games!$J:$J,ROW())&amp;"")</f>
        <v/>
      </c>
    </row>
    <row r="1404" spans="1:38" x14ac:dyDescent="0.25">
      <c r="A1404" t="str">
        <f>IF(TRIM(INDEX(games!$A:$A,ROW()))="","",TRIM(INDEX(games!$A:$A,ROW())))</f>
        <v/>
      </c>
      <c r="B1404" t="str">
        <f>IF(OR($A1404="",INDEX(games!$B:$B,ROW())=""),"",INDEX(games!$B:$B,ROW()))</f>
        <v/>
      </c>
      <c r="C1404" t="str">
        <f>IF(OR($A1404="",INDEX(games!$C:$C,ROW())=""),"",INDEX(games!$C:$C,ROW()))</f>
        <v/>
      </c>
      <c r="D1404" t="str">
        <f t="shared" si="588"/>
        <v/>
      </c>
      <c r="E1404" t="str">
        <f t="shared" si="589"/>
        <v/>
      </c>
      <c r="F1404" t="str">
        <f t="shared" si="590"/>
        <v/>
      </c>
      <c r="G1404" t="e">
        <f t="shared" si="591"/>
        <v>#N/A</v>
      </c>
      <c r="H1404" t="e">
        <f t="shared" si="592"/>
        <v>#N/A</v>
      </c>
      <c r="I1404" t="e">
        <f t="shared" si="593"/>
        <v>#N/A</v>
      </c>
      <c r="J1404" t="e">
        <f t="shared" si="594"/>
        <v>#N/A</v>
      </c>
      <c r="K1404" t="e">
        <f t="shared" si="595"/>
        <v>#N/A</v>
      </c>
      <c r="L1404" t="e">
        <f t="shared" si="596"/>
        <v>#N/A</v>
      </c>
      <c r="M1404" t="e">
        <f t="shared" si="597"/>
        <v>#N/A</v>
      </c>
      <c r="N1404" t="e">
        <f t="shared" si="598"/>
        <v>#N/A</v>
      </c>
      <c r="O1404" t="str">
        <f t="shared" si="599"/>
        <v/>
      </c>
      <c r="P1404" t="str">
        <f>IF(OR($A1404="",INDEX(games!$H:$H,ROW())=""),"",INDEX(games!$H:$H,ROW()))</f>
        <v/>
      </c>
      <c r="Q1404" t="str">
        <f t="shared" si="600"/>
        <v/>
      </c>
      <c r="T1404">
        <f t="shared" si="601"/>
        <v>2019</v>
      </c>
      <c r="U1404">
        <f t="shared" si="602"/>
        <v>2026</v>
      </c>
      <c r="V1404">
        <f t="shared" si="603"/>
        <v>7</v>
      </c>
      <c r="W1404" t="str">
        <f>IF(TRIM(INDEX(connections!$A:$A,ROW()))="","",TRIM(INDEX(connections!$A:$A,ROW())))</f>
        <v>Noita</v>
      </c>
      <c r="X1404" t="str">
        <f>IF($W1404="","",TRIM(INDEX(connections!$B:$B,ROW())))</f>
        <v>Tinker Shot</v>
      </c>
      <c r="Y1404">
        <f t="shared" si="604"/>
        <v>539</v>
      </c>
      <c r="Z1404">
        <f t="shared" si="605"/>
        <v>854</v>
      </c>
      <c r="AA1404" t="str">
        <f t="shared" si="606"/>
        <v>Yes</v>
      </c>
      <c r="AB1404" t="str">
        <f t="shared" si="607"/>
        <v/>
      </c>
      <c r="AC1404" t="str">
        <f t="shared" si="608"/>
        <v/>
      </c>
      <c r="AD1404">
        <f t="shared" si="609"/>
        <v>1</v>
      </c>
      <c r="AE1404" t="str">
        <f t="shared" si="610"/>
        <v/>
      </c>
      <c r="AG1404" t="str">
        <f t="shared" si="611"/>
        <v/>
      </c>
      <c r="AH1404" t="str">
        <f t="shared" si="612"/>
        <v/>
      </c>
      <c r="AI1404" t="str">
        <f t="shared" si="613"/>
        <v/>
      </c>
      <c r="AJ1404" t="str">
        <f t="shared" si="614"/>
        <v/>
      </c>
      <c r="AK1404" t="str">
        <f t="shared" si="615"/>
        <v/>
      </c>
      <c r="AL1404" t="str">
        <f>IF($A1404="","",INDEX(games!$J:$J,ROW())&amp;"")</f>
        <v/>
      </c>
    </row>
    <row r="1405" spans="1:38" x14ac:dyDescent="0.25">
      <c r="A1405" t="str">
        <f>IF(TRIM(INDEX(games!$A:$A,ROW()))="","",TRIM(INDEX(games!$A:$A,ROW())))</f>
        <v/>
      </c>
      <c r="B1405" t="str">
        <f>IF(OR($A1405="",INDEX(games!$B:$B,ROW())=""),"",INDEX(games!$B:$B,ROW()))</f>
        <v/>
      </c>
      <c r="C1405" t="str">
        <f>IF(OR($A1405="",INDEX(games!$C:$C,ROW())=""),"",INDEX(games!$C:$C,ROW()))</f>
        <v/>
      </c>
      <c r="D1405" t="str">
        <f t="shared" si="588"/>
        <v/>
      </c>
      <c r="E1405" t="str">
        <f t="shared" si="589"/>
        <v/>
      </c>
      <c r="F1405" t="str">
        <f t="shared" si="590"/>
        <v/>
      </c>
      <c r="G1405" t="e">
        <f t="shared" si="591"/>
        <v>#N/A</v>
      </c>
      <c r="H1405" t="e">
        <f t="shared" si="592"/>
        <v>#N/A</v>
      </c>
      <c r="I1405" t="e">
        <f t="shared" si="593"/>
        <v>#N/A</v>
      </c>
      <c r="J1405" t="e">
        <f t="shared" si="594"/>
        <v>#N/A</v>
      </c>
      <c r="K1405" t="e">
        <f t="shared" si="595"/>
        <v>#N/A</v>
      </c>
      <c r="L1405" t="e">
        <f t="shared" si="596"/>
        <v>#N/A</v>
      </c>
      <c r="M1405" t="e">
        <f t="shared" si="597"/>
        <v>#N/A</v>
      </c>
      <c r="N1405" t="e">
        <f t="shared" si="598"/>
        <v>#N/A</v>
      </c>
      <c r="O1405" t="str">
        <f t="shared" si="599"/>
        <v/>
      </c>
      <c r="P1405" t="str">
        <f>IF(OR($A1405="",INDEX(games!$H:$H,ROW())=""),"",INDEX(games!$H:$H,ROW()))</f>
        <v/>
      </c>
      <c r="Q1405" t="str">
        <f t="shared" si="600"/>
        <v/>
      </c>
      <c r="T1405">
        <f t="shared" si="601"/>
        <v>2017</v>
      </c>
      <c r="U1405">
        <f t="shared" si="602"/>
        <v>2026</v>
      </c>
      <c r="V1405">
        <f t="shared" si="603"/>
        <v>9</v>
      </c>
      <c r="W1405" t="str">
        <f>IF(TRIM(INDEX(connections!$A:$A,ROW()))="","",TRIM(INDEX(connections!$A:$A,ROW())))</f>
        <v>Slay the Spire</v>
      </c>
      <c r="X1405" t="str">
        <f>IF($W1405="","",TRIM(INDEX(connections!$B:$B,ROW())))</f>
        <v>Tinker Shot</v>
      </c>
      <c r="Y1405">
        <f t="shared" si="604"/>
        <v>735</v>
      </c>
      <c r="Z1405">
        <f t="shared" si="605"/>
        <v>854</v>
      </c>
      <c r="AA1405" t="str">
        <f t="shared" si="606"/>
        <v>Yes</v>
      </c>
      <c r="AB1405" t="str">
        <f t="shared" si="607"/>
        <v/>
      </c>
      <c r="AC1405" t="str">
        <f t="shared" si="608"/>
        <v/>
      </c>
      <c r="AD1405">
        <f t="shared" si="609"/>
        <v>0</v>
      </c>
      <c r="AE1405" t="str">
        <f t="shared" si="610"/>
        <v/>
      </c>
      <c r="AG1405" t="str">
        <f t="shared" si="611"/>
        <v/>
      </c>
      <c r="AH1405" t="str">
        <f t="shared" si="612"/>
        <v/>
      </c>
      <c r="AI1405" t="str">
        <f t="shared" si="613"/>
        <v/>
      </c>
      <c r="AJ1405" t="str">
        <f t="shared" si="614"/>
        <v/>
      </c>
      <c r="AK1405" t="str">
        <f t="shared" si="615"/>
        <v/>
      </c>
      <c r="AL1405" t="str">
        <f>IF($A1405="","",INDEX(games!$J:$J,ROW())&amp;"")</f>
        <v/>
      </c>
    </row>
    <row r="1406" spans="1:38" x14ac:dyDescent="0.25">
      <c r="A1406" t="str">
        <f>IF(TRIM(INDEX(games!$A:$A,ROW()))="","",TRIM(INDEX(games!$A:$A,ROW())))</f>
        <v/>
      </c>
      <c r="B1406" t="str">
        <f>IF(OR($A1406="",INDEX(games!$B:$B,ROW())=""),"",INDEX(games!$B:$B,ROW()))</f>
        <v/>
      </c>
      <c r="C1406" t="str">
        <f>IF(OR($A1406="",INDEX(games!$C:$C,ROW())=""),"",INDEX(games!$C:$C,ROW()))</f>
        <v/>
      </c>
      <c r="D1406" t="str">
        <f t="shared" si="588"/>
        <v/>
      </c>
      <c r="E1406" t="str">
        <f t="shared" si="589"/>
        <v/>
      </c>
      <c r="F1406" t="str">
        <f t="shared" si="590"/>
        <v/>
      </c>
      <c r="G1406" t="e">
        <f t="shared" si="591"/>
        <v>#N/A</v>
      </c>
      <c r="H1406" t="e">
        <f t="shared" si="592"/>
        <v>#N/A</v>
      </c>
      <c r="I1406" t="e">
        <f t="shared" si="593"/>
        <v>#N/A</v>
      </c>
      <c r="J1406" t="e">
        <f t="shared" si="594"/>
        <v>#N/A</v>
      </c>
      <c r="K1406" t="e">
        <f t="shared" si="595"/>
        <v>#N/A</v>
      </c>
      <c r="L1406" t="e">
        <f t="shared" si="596"/>
        <v>#N/A</v>
      </c>
      <c r="M1406" t="e">
        <f t="shared" si="597"/>
        <v>#N/A</v>
      </c>
      <c r="N1406" t="e">
        <f t="shared" si="598"/>
        <v>#N/A</v>
      </c>
      <c r="O1406" t="str">
        <f t="shared" si="599"/>
        <v/>
      </c>
      <c r="P1406" t="str">
        <f>IF(OR($A1406="",INDEX(games!$H:$H,ROW())=""),"",INDEX(games!$H:$H,ROW()))</f>
        <v/>
      </c>
      <c r="Q1406" t="str">
        <f t="shared" si="600"/>
        <v/>
      </c>
      <c r="T1406">
        <f t="shared" si="601"/>
        <v>2024</v>
      </c>
      <c r="U1406">
        <f t="shared" si="602"/>
        <v>2025</v>
      </c>
      <c r="V1406">
        <f t="shared" si="603"/>
        <v>1</v>
      </c>
      <c r="W1406" t="str">
        <f>IF(TRIM(INDEX(connections!$A:$A,ROW()))="","",TRIM(INDEX(connections!$A:$A,ROW())))</f>
        <v>9 Kings</v>
      </c>
      <c r="X1406" t="str">
        <f>IF($W1406="","",TRIM(INDEX(connections!$B:$B,ROW())))</f>
        <v>Tiny Auto Knights</v>
      </c>
      <c r="Y1406">
        <f t="shared" si="604"/>
        <v>10</v>
      </c>
      <c r="Z1406">
        <f t="shared" si="605"/>
        <v>855</v>
      </c>
      <c r="AA1406" t="str">
        <f t="shared" si="606"/>
        <v>Yes</v>
      </c>
      <c r="AB1406" t="str">
        <f t="shared" si="607"/>
        <v/>
      </c>
      <c r="AC1406" t="str">
        <f t="shared" si="608"/>
        <v/>
      </c>
      <c r="AD1406">
        <f t="shared" si="609"/>
        <v>0</v>
      </c>
      <c r="AE1406" t="str">
        <f t="shared" si="610"/>
        <v/>
      </c>
      <c r="AG1406" t="str">
        <f t="shared" si="611"/>
        <v/>
      </c>
      <c r="AH1406" t="str">
        <f t="shared" si="612"/>
        <v/>
      </c>
      <c r="AI1406" t="str">
        <f t="shared" si="613"/>
        <v/>
      </c>
      <c r="AJ1406" t="str">
        <f t="shared" si="614"/>
        <v/>
      </c>
      <c r="AK1406" t="str">
        <f t="shared" si="615"/>
        <v/>
      </c>
      <c r="AL1406" t="str">
        <f>IF($A1406="","",INDEX(games!$J:$J,ROW())&amp;"")</f>
        <v/>
      </c>
    </row>
    <row r="1407" spans="1:38" x14ac:dyDescent="0.25">
      <c r="A1407" t="str">
        <f>IF(TRIM(INDEX(games!$A:$A,ROW()))="","",TRIM(INDEX(games!$A:$A,ROW())))</f>
        <v/>
      </c>
      <c r="B1407" t="str">
        <f>IF(OR($A1407="",INDEX(games!$B:$B,ROW())=""),"",INDEX(games!$B:$B,ROW()))</f>
        <v/>
      </c>
      <c r="C1407" t="str">
        <f>IF(OR($A1407="",INDEX(games!$C:$C,ROW())=""),"",INDEX(games!$C:$C,ROW()))</f>
        <v/>
      </c>
      <c r="D1407" t="str">
        <f t="shared" si="588"/>
        <v/>
      </c>
      <c r="E1407" t="str">
        <f t="shared" si="589"/>
        <v/>
      </c>
      <c r="F1407" t="str">
        <f t="shared" si="590"/>
        <v/>
      </c>
      <c r="G1407" t="e">
        <f t="shared" si="591"/>
        <v>#N/A</v>
      </c>
      <c r="H1407" t="e">
        <f t="shared" si="592"/>
        <v>#N/A</v>
      </c>
      <c r="I1407" t="e">
        <f t="shared" si="593"/>
        <v>#N/A</v>
      </c>
      <c r="J1407" t="e">
        <f t="shared" si="594"/>
        <v>#N/A</v>
      </c>
      <c r="K1407" t="e">
        <f t="shared" si="595"/>
        <v>#N/A</v>
      </c>
      <c r="L1407" t="e">
        <f t="shared" si="596"/>
        <v>#N/A</v>
      </c>
      <c r="M1407" t="e">
        <f t="shared" si="597"/>
        <v>#N/A</v>
      </c>
      <c r="N1407" t="e">
        <f t="shared" si="598"/>
        <v>#N/A</v>
      </c>
      <c r="O1407" t="str">
        <f t="shared" si="599"/>
        <v/>
      </c>
      <c r="P1407" t="str">
        <f>IF(OR($A1407="",INDEX(games!$H:$H,ROW())=""),"",INDEX(games!$H:$H,ROW()))</f>
        <v/>
      </c>
      <c r="Q1407" t="str">
        <f t="shared" si="600"/>
        <v/>
      </c>
      <c r="T1407">
        <f t="shared" si="601"/>
        <v>2023</v>
      </c>
      <c r="U1407">
        <f t="shared" si="602"/>
        <v>2025</v>
      </c>
      <c r="V1407">
        <f t="shared" si="603"/>
        <v>2</v>
      </c>
      <c r="W1407" t="str">
        <f>IF(TRIM(INDEX(connections!$A:$A,ROW()))="","",TRIM(INDEX(connections!$A:$A,ROW())))</f>
        <v>Backpack Battles</v>
      </c>
      <c r="X1407" t="str">
        <f>IF($W1407="","",TRIM(INDEX(connections!$B:$B,ROW())))</f>
        <v>Tiny Auto Knights</v>
      </c>
      <c r="Y1407">
        <f t="shared" si="604"/>
        <v>52</v>
      </c>
      <c r="Z1407">
        <f t="shared" si="605"/>
        <v>855</v>
      </c>
      <c r="AA1407" t="str">
        <f t="shared" si="606"/>
        <v>Yes</v>
      </c>
      <c r="AB1407" t="str">
        <f t="shared" si="607"/>
        <v/>
      </c>
      <c r="AC1407" t="str">
        <f t="shared" si="608"/>
        <v/>
      </c>
      <c r="AD1407">
        <f t="shared" si="609"/>
        <v>1</v>
      </c>
      <c r="AE1407" t="str">
        <f t="shared" si="610"/>
        <v/>
      </c>
      <c r="AG1407" t="str">
        <f t="shared" si="611"/>
        <v/>
      </c>
      <c r="AH1407" t="str">
        <f t="shared" si="612"/>
        <v/>
      </c>
      <c r="AI1407" t="str">
        <f t="shared" si="613"/>
        <v/>
      </c>
      <c r="AJ1407" t="str">
        <f t="shared" si="614"/>
        <v/>
      </c>
      <c r="AK1407" t="str">
        <f t="shared" si="615"/>
        <v/>
      </c>
      <c r="AL1407" t="str">
        <f>IF($A1407="","",INDEX(games!$J:$J,ROW())&amp;"")</f>
        <v/>
      </c>
    </row>
    <row r="1408" spans="1:38" x14ac:dyDescent="0.25">
      <c r="A1408" t="str">
        <f>IF(TRIM(INDEX(games!$A:$A,ROW()))="","",TRIM(INDEX(games!$A:$A,ROW())))</f>
        <v/>
      </c>
      <c r="B1408" t="str">
        <f>IF(OR($A1408="",INDEX(games!$B:$B,ROW())=""),"",INDEX(games!$B:$B,ROW()))</f>
        <v/>
      </c>
      <c r="C1408" t="str">
        <f>IF(OR($A1408="",INDEX(games!$C:$C,ROW())=""),"",INDEX(games!$C:$C,ROW()))</f>
        <v/>
      </c>
      <c r="D1408" t="str">
        <f t="shared" si="588"/>
        <v/>
      </c>
      <c r="E1408" t="str">
        <f t="shared" si="589"/>
        <v/>
      </c>
      <c r="F1408" t="str">
        <f t="shared" si="590"/>
        <v/>
      </c>
      <c r="G1408" t="e">
        <f t="shared" si="591"/>
        <v>#N/A</v>
      </c>
      <c r="H1408" t="e">
        <f t="shared" si="592"/>
        <v>#N/A</v>
      </c>
      <c r="I1408" t="e">
        <f t="shared" si="593"/>
        <v>#N/A</v>
      </c>
      <c r="J1408" t="e">
        <f t="shared" si="594"/>
        <v>#N/A</v>
      </c>
      <c r="K1408" t="e">
        <f t="shared" si="595"/>
        <v>#N/A</v>
      </c>
      <c r="L1408" t="e">
        <f t="shared" si="596"/>
        <v>#N/A</v>
      </c>
      <c r="M1408" t="e">
        <f t="shared" si="597"/>
        <v>#N/A</v>
      </c>
      <c r="N1408" t="e">
        <f t="shared" si="598"/>
        <v>#N/A</v>
      </c>
      <c r="O1408" t="str">
        <f t="shared" si="599"/>
        <v/>
      </c>
      <c r="P1408" t="str">
        <f>IF(OR($A1408="",INDEX(games!$H:$H,ROW())=""),"",INDEX(games!$H:$H,ROW()))</f>
        <v/>
      </c>
      <c r="Q1408" t="str">
        <f t="shared" si="600"/>
        <v/>
      </c>
      <c r="T1408">
        <f t="shared" si="601"/>
        <v>2021</v>
      </c>
      <c r="U1408">
        <f t="shared" si="602"/>
        <v>2025</v>
      </c>
      <c r="V1408">
        <f t="shared" si="603"/>
        <v>4</v>
      </c>
      <c r="W1408" t="str">
        <f>IF(TRIM(INDEX(connections!$A:$A,ROW()))="","",TRIM(INDEX(connections!$A:$A,ROW())))</f>
        <v>Super Auto Pets</v>
      </c>
      <c r="X1408" t="str">
        <f>IF($W1408="","",TRIM(INDEX(connections!$B:$B,ROW())))</f>
        <v>Tiny Auto Knights</v>
      </c>
      <c r="Y1408">
        <f t="shared" si="604"/>
        <v>790</v>
      </c>
      <c r="Z1408">
        <f t="shared" si="605"/>
        <v>855</v>
      </c>
      <c r="AA1408" t="str">
        <f t="shared" si="606"/>
        <v>Yes</v>
      </c>
      <c r="AB1408" t="str">
        <f t="shared" si="607"/>
        <v/>
      </c>
      <c r="AC1408" t="str">
        <f t="shared" si="608"/>
        <v/>
      </c>
      <c r="AD1408">
        <f t="shared" si="609"/>
        <v>1</v>
      </c>
      <c r="AE1408" t="str">
        <f t="shared" si="610"/>
        <v/>
      </c>
      <c r="AG1408" t="str">
        <f t="shared" si="611"/>
        <v/>
      </c>
      <c r="AH1408" t="str">
        <f t="shared" si="612"/>
        <v/>
      </c>
      <c r="AI1408" t="str">
        <f t="shared" si="613"/>
        <v/>
      </c>
      <c r="AJ1408" t="str">
        <f t="shared" si="614"/>
        <v/>
      </c>
      <c r="AK1408" t="str">
        <f t="shared" si="615"/>
        <v/>
      </c>
      <c r="AL1408" t="str">
        <f>IF($A1408="","",INDEX(games!$J:$J,ROW())&amp;"")</f>
        <v/>
      </c>
    </row>
    <row r="1409" spans="1:38" x14ac:dyDescent="0.25">
      <c r="A1409" t="str">
        <f>IF(TRIM(INDEX(games!$A:$A,ROW()))="","",TRIM(INDEX(games!$A:$A,ROW())))</f>
        <v/>
      </c>
      <c r="B1409" t="str">
        <f>IF(OR($A1409="",INDEX(games!$B:$B,ROW())=""),"",INDEX(games!$B:$B,ROW()))</f>
        <v/>
      </c>
      <c r="C1409" t="str">
        <f>IF(OR($A1409="",INDEX(games!$C:$C,ROW())=""),"",INDEX(games!$C:$C,ROW()))</f>
        <v/>
      </c>
      <c r="D1409" t="str">
        <f t="shared" si="588"/>
        <v/>
      </c>
      <c r="E1409" t="str">
        <f t="shared" si="589"/>
        <v/>
      </c>
      <c r="F1409" t="str">
        <f t="shared" si="590"/>
        <v/>
      </c>
      <c r="G1409" t="e">
        <f t="shared" si="591"/>
        <v>#N/A</v>
      </c>
      <c r="H1409" t="e">
        <f t="shared" si="592"/>
        <v>#N/A</v>
      </c>
      <c r="I1409" t="e">
        <f t="shared" si="593"/>
        <v>#N/A</v>
      </c>
      <c r="J1409" t="e">
        <f t="shared" si="594"/>
        <v>#N/A</v>
      </c>
      <c r="K1409" t="e">
        <f t="shared" si="595"/>
        <v>#N/A</v>
      </c>
      <c r="L1409" t="e">
        <f t="shared" si="596"/>
        <v>#N/A</v>
      </c>
      <c r="M1409" t="e">
        <f t="shared" si="597"/>
        <v>#N/A</v>
      </c>
      <c r="N1409" t="e">
        <f t="shared" si="598"/>
        <v>#N/A</v>
      </c>
      <c r="O1409" t="str">
        <f t="shared" si="599"/>
        <v/>
      </c>
      <c r="P1409" t="str">
        <f>IF(OR($A1409="",INDEX(games!$H:$H,ROW())=""),"",INDEX(games!$H:$H,ROW()))</f>
        <v/>
      </c>
      <c r="Q1409" t="str">
        <f t="shared" si="600"/>
        <v/>
      </c>
      <c r="T1409">
        <f t="shared" si="601"/>
        <v>2019</v>
      </c>
      <c r="U1409">
        <f t="shared" si="602"/>
        <v>2025</v>
      </c>
      <c r="V1409">
        <f t="shared" si="603"/>
        <v>6</v>
      </c>
      <c r="W1409" t="str">
        <f>IF(TRIM(INDEX(connections!$A:$A,ROW()))="","",TRIM(INDEX(connections!$A:$A,ROW())))</f>
        <v>Teamfight Tactics</v>
      </c>
      <c r="X1409" t="str">
        <f>IF($W1409="","",TRIM(INDEX(connections!$B:$B,ROW())))</f>
        <v>Tiny Auto Knights</v>
      </c>
      <c r="Y1409">
        <f t="shared" si="604"/>
        <v>816</v>
      </c>
      <c r="Z1409">
        <f t="shared" si="605"/>
        <v>855</v>
      </c>
      <c r="AA1409" t="str">
        <f t="shared" si="606"/>
        <v/>
      </c>
      <c r="AB1409" t="str">
        <f t="shared" si="607"/>
        <v/>
      </c>
      <c r="AC1409" t="str">
        <f t="shared" si="608"/>
        <v/>
      </c>
      <c r="AD1409">
        <f t="shared" si="609"/>
        <v>1</v>
      </c>
      <c r="AE1409" t="str">
        <f t="shared" si="610"/>
        <v/>
      </c>
      <c r="AG1409" t="str">
        <f t="shared" si="611"/>
        <v/>
      </c>
      <c r="AH1409" t="str">
        <f t="shared" si="612"/>
        <v/>
      </c>
      <c r="AI1409" t="str">
        <f t="shared" si="613"/>
        <v/>
      </c>
      <c r="AJ1409" t="str">
        <f t="shared" si="614"/>
        <v/>
      </c>
      <c r="AK1409" t="str">
        <f t="shared" si="615"/>
        <v/>
      </c>
      <c r="AL1409" t="str">
        <f>IF($A1409="","",INDEX(games!$J:$J,ROW())&amp;"")</f>
        <v/>
      </c>
    </row>
    <row r="1410" spans="1:38" x14ac:dyDescent="0.25">
      <c r="A1410" t="str">
        <f>IF(TRIM(INDEX(games!$A:$A,ROW()))="","",TRIM(INDEX(games!$A:$A,ROW())))</f>
        <v/>
      </c>
      <c r="B1410" t="str">
        <f>IF(OR($A1410="",INDEX(games!$B:$B,ROW())=""),"",INDEX(games!$B:$B,ROW()))</f>
        <v/>
      </c>
      <c r="C1410" t="str">
        <f>IF(OR($A1410="",INDEX(games!$C:$C,ROW())=""),"",INDEX(games!$C:$C,ROW()))</f>
        <v/>
      </c>
      <c r="D1410" t="str">
        <f t="shared" ref="D1410:D1473" si="616">IF($A1410="","",COUNTIF($W$2:$W$2500,$A1410)+COUNTIF($X$2:$X$2500,$A1410))</f>
        <v/>
      </c>
      <c r="E1410" t="str">
        <f t="shared" ref="E1410:E1473" si="617">IF($A1410="","",IFERROR(MATCH($C1410,$R$2:$R$5,0),0))</f>
        <v/>
      </c>
      <c r="F1410" t="str">
        <f t="shared" ref="F1410:F1473" si="618">IF($A1410="","",MOD(ROW(),34))</f>
        <v/>
      </c>
      <c r="G1410" t="e">
        <f t="shared" ref="G1410:G1473" si="619">IF($A1410="",NA(),IF($C1410="Action",$B1410,NA()))</f>
        <v>#N/A</v>
      </c>
      <c r="H1410" t="e">
        <f t="shared" ref="H1410:H1473" si="620">IF($A1410="",NA(),IF($C1410="Action",1+$F1410*0.023,NA()))</f>
        <v>#N/A</v>
      </c>
      <c r="I1410" t="e">
        <f t="shared" ref="I1410:I1473" si="621">IF($A1410="",NA(),IF($C1410="Strategy",$B1410,NA()))</f>
        <v>#N/A</v>
      </c>
      <c r="J1410" t="e">
        <f t="shared" ref="J1410:J1473" si="622">IF($A1410="",NA(),IF($C1410="Strategy",2+$F1410*0.023,NA()))</f>
        <v>#N/A</v>
      </c>
      <c r="K1410" t="e">
        <f t="shared" ref="K1410:K1473" si="623">IF($A1410="",NA(),IF($C1410="Deckbuilder",$B1410,NA()))</f>
        <v>#N/A</v>
      </c>
      <c r="L1410" t="e">
        <f t="shared" ref="L1410:L1473" si="624">IF($A1410="",NA(),IF($C1410="Deckbuilder",3+$F1410*0.023,NA()))</f>
        <v>#N/A</v>
      </c>
      <c r="M1410" t="e">
        <f t="shared" ref="M1410:M1473" si="625">IF($A1410="",NA(),IF($C1410="Traditional",$B1410,NA()))</f>
        <v>#N/A</v>
      </c>
      <c r="N1410" t="e">
        <f t="shared" ref="N1410:N1473" si="626">IF($A1410="",NA(),IF($C1410="Traditional",4+$F1410*0.023,NA()))</f>
        <v>#N/A</v>
      </c>
      <c r="O1410" t="str">
        <f t="shared" ref="O1410:O1473" si="627">IF($A1410="","",$D1410+ROW()/1000000)</f>
        <v/>
      </c>
      <c r="P1410" t="str">
        <f>IF(OR($A1410="",INDEX(games!$H:$H,ROW())=""),"",INDEX(games!$H:$H,ROW()))</f>
        <v/>
      </c>
      <c r="Q1410" t="str">
        <f t="shared" ref="Q1410:Q1473" si="628">IF(OR($A1410="",$P1410&lt;&gt;"Yes"),"",$D1410+ROW()/1000000)</f>
        <v/>
      </c>
      <c r="T1410">
        <f t="shared" ref="T1410:T1473" si="629">IF($Y1410="","",INDEX($B$2:$B$1500,$Y1410))</f>
        <v>1996</v>
      </c>
      <c r="U1410">
        <f t="shared" ref="U1410:U1473" si="630">IF($Z1410="","",INDEX($B$2:$B$1500,$Z1410))</f>
        <v>2022</v>
      </c>
      <c r="V1410">
        <f t="shared" ref="V1410:V1473" si="631">IF(OR($T1410="",$U1410=""),"",$U1410-$T1410)</f>
        <v>26</v>
      </c>
      <c r="W1410" t="str">
        <f>IF(TRIM(INDEX(connections!$A:$A,ROW()))="","",TRIM(INDEX(connections!$A:$A,ROW())))</f>
        <v>Diablo</v>
      </c>
      <c r="X1410" t="str">
        <f>IF($W1410="","",TRIM(INDEX(connections!$B:$B,ROW())))</f>
        <v>Tiny Rogues</v>
      </c>
      <c r="Y1410">
        <f t="shared" ref="Y1410:Y1473" si="632">IF($W1410="","",IFERROR(MATCH($W1410,$A$2:$A$1500,0),""))</f>
        <v>217</v>
      </c>
      <c r="Z1410">
        <f t="shared" ref="Z1410:Z1473" si="633">IF($X1410="","",IFERROR(MATCH($X1410,$A$2:$A$1500,0),""))</f>
        <v>856</v>
      </c>
      <c r="AA1410" t="str">
        <f t="shared" ref="AA1410:AA1473" si="634">IF($Y1410="","",INDEX($P$2:$P$1500,$Y1410))</f>
        <v>Yes</v>
      </c>
      <c r="AB1410" t="str">
        <f t="shared" ref="AB1410:AB1473" si="635">IF($Z1410="","",INDEX($P$2:$P$1500,$Z1410))</f>
        <v>Yes</v>
      </c>
      <c r="AC1410">
        <f t="shared" ref="AC1410:AC1473" si="636">IF(AND($AA1410="Yes",$AB1410="Yes"),1,"")</f>
        <v>1</v>
      </c>
      <c r="AD1410">
        <f t="shared" ref="AD1410:AD1473" si="637">IF(OR($Y1410="",$Z1410=""),"",IF(INDEX($C$2:$C$1500,$Y1410)=INDEX($C$2:$C$1500,$Z1410),0,1))</f>
        <v>0</v>
      </c>
      <c r="AE1410" t="str">
        <f t="shared" ref="AE1410:AE1473" si="638">IF($AC1410&lt;&gt;1,"",IF(AND(INDEX($AG$2:$AG$1500,$Y1410)=1,INDEX($AG$2:$AG$1500,$Z1410)=1),1,""))</f>
        <v/>
      </c>
      <c r="AG1410" t="str">
        <f t="shared" ref="AG1410:AG1473" si="639">IF($A1410="","",COUNTIFS($W$2:$W$2500,$A1410,$AB$2:$AB$2500,"Yes")+COUNTIFS($X$2:$X$2500,$A1410,$AA$2:$AA$2500,"Yes"))</f>
        <v/>
      </c>
      <c r="AH1410" t="str">
        <f t="shared" ref="AH1410:AH1473" si="640">IF(OR($P1410&lt;&gt;"Yes",N($AG1410)=0),"",IF(AND($AG1410=1,COUNTIFS($W$2:$W$2500,$A1410,$AE$2:$AE$2500,1)+COUNTIFS($X$2:$X$2500,$A1410,$AE$2:$AE$2500,1)&gt;0),"","Yes"))</f>
        <v/>
      </c>
      <c r="AI1410" t="str">
        <f t="shared" ref="AI1410:AI1473" si="641">IF($AH1410="Yes",$AG1410,"")</f>
        <v/>
      </c>
      <c r="AJ1410" t="str">
        <f t="shared" ref="AJ1410:AJ1473" si="642">IF($AI1410="","",$AI1410+ROW()/1000000)</f>
        <v/>
      </c>
      <c r="AK1410" t="str">
        <f t="shared" ref="AK1410:AK1473" si="643">IF(OR($A1410="",$P1410="Yes",N($AG1410)=0),"",$AG1410+ROW()/1000000)</f>
        <v/>
      </c>
      <c r="AL1410" t="str">
        <f>IF($A1410="","",INDEX(games!$J:$J,ROW())&amp;"")</f>
        <v/>
      </c>
    </row>
    <row r="1411" spans="1:38" x14ac:dyDescent="0.25">
      <c r="A1411" t="str">
        <f>IF(TRIM(INDEX(games!$A:$A,ROW()))="","",TRIM(INDEX(games!$A:$A,ROW())))</f>
        <v/>
      </c>
      <c r="B1411" t="str">
        <f>IF(OR($A1411="",INDEX(games!$B:$B,ROW())=""),"",INDEX(games!$B:$B,ROW()))</f>
        <v/>
      </c>
      <c r="C1411" t="str">
        <f>IF(OR($A1411="",INDEX(games!$C:$C,ROW())=""),"",INDEX(games!$C:$C,ROW()))</f>
        <v/>
      </c>
      <c r="D1411" t="str">
        <f t="shared" si="616"/>
        <v/>
      </c>
      <c r="E1411" t="str">
        <f t="shared" si="617"/>
        <v/>
      </c>
      <c r="F1411" t="str">
        <f t="shared" si="618"/>
        <v/>
      </c>
      <c r="G1411" t="e">
        <f t="shared" si="619"/>
        <v>#N/A</v>
      </c>
      <c r="H1411" t="e">
        <f t="shared" si="620"/>
        <v>#N/A</v>
      </c>
      <c r="I1411" t="e">
        <f t="shared" si="621"/>
        <v>#N/A</v>
      </c>
      <c r="J1411" t="e">
        <f t="shared" si="622"/>
        <v>#N/A</v>
      </c>
      <c r="K1411" t="e">
        <f t="shared" si="623"/>
        <v>#N/A</v>
      </c>
      <c r="L1411" t="e">
        <f t="shared" si="624"/>
        <v>#N/A</v>
      </c>
      <c r="M1411" t="e">
        <f t="shared" si="625"/>
        <v>#N/A</v>
      </c>
      <c r="N1411" t="e">
        <f t="shared" si="626"/>
        <v>#N/A</v>
      </c>
      <c r="O1411" t="str">
        <f t="shared" si="627"/>
        <v/>
      </c>
      <c r="P1411" t="str">
        <f>IF(OR($A1411="",INDEX(games!$H:$H,ROW())=""),"",INDEX(games!$H:$H,ROW()))</f>
        <v/>
      </c>
      <c r="Q1411" t="str">
        <f t="shared" si="628"/>
        <v/>
      </c>
      <c r="T1411">
        <f t="shared" si="629"/>
        <v>2016</v>
      </c>
      <c r="U1411">
        <f t="shared" si="630"/>
        <v>2022</v>
      </c>
      <c r="V1411">
        <f t="shared" si="631"/>
        <v>6</v>
      </c>
      <c r="W1411" t="str">
        <f>IF(TRIM(INDEX(connections!$A:$A,ROW()))="","",TRIM(INDEX(connections!$A:$A,ROW())))</f>
        <v>Enter the Gungeon</v>
      </c>
      <c r="X1411" t="str">
        <f>IF($W1411="","",TRIM(INDEX(connections!$B:$B,ROW())))</f>
        <v>Tiny Rogues</v>
      </c>
      <c r="Y1411">
        <f t="shared" si="632"/>
        <v>282</v>
      </c>
      <c r="Z1411">
        <f t="shared" si="633"/>
        <v>856</v>
      </c>
      <c r="AA1411" t="str">
        <f t="shared" si="634"/>
        <v>Yes</v>
      </c>
      <c r="AB1411" t="str">
        <f t="shared" si="635"/>
        <v>Yes</v>
      </c>
      <c r="AC1411">
        <f t="shared" si="636"/>
        <v>1</v>
      </c>
      <c r="AD1411">
        <f t="shared" si="637"/>
        <v>0</v>
      </c>
      <c r="AE1411" t="str">
        <f t="shared" si="638"/>
        <v/>
      </c>
      <c r="AG1411" t="str">
        <f t="shared" si="639"/>
        <v/>
      </c>
      <c r="AH1411" t="str">
        <f t="shared" si="640"/>
        <v/>
      </c>
      <c r="AI1411" t="str">
        <f t="shared" si="641"/>
        <v/>
      </c>
      <c r="AJ1411" t="str">
        <f t="shared" si="642"/>
        <v/>
      </c>
      <c r="AK1411" t="str">
        <f t="shared" si="643"/>
        <v/>
      </c>
      <c r="AL1411" t="str">
        <f>IF($A1411="","",INDEX(games!$J:$J,ROW())&amp;"")</f>
        <v/>
      </c>
    </row>
    <row r="1412" spans="1:38" x14ac:dyDescent="0.25">
      <c r="A1412" t="str">
        <f>IF(TRIM(INDEX(games!$A:$A,ROW()))="","",TRIM(INDEX(games!$A:$A,ROW())))</f>
        <v/>
      </c>
      <c r="B1412" t="str">
        <f>IF(OR($A1412="",INDEX(games!$B:$B,ROW())=""),"",INDEX(games!$B:$B,ROW()))</f>
        <v/>
      </c>
      <c r="C1412" t="str">
        <f>IF(OR($A1412="",INDEX(games!$C:$C,ROW())=""),"",INDEX(games!$C:$C,ROW()))</f>
        <v/>
      </c>
      <c r="D1412" t="str">
        <f t="shared" si="616"/>
        <v/>
      </c>
      <c r="E1412" t="str">
        <f t="shared" si="617"/>
        <v/>
      </c>
      <c r="F1412" t="str">
        <f t="shared" si="618"/>
        <v/>
      </c>
      <c r="G1412" t="e">
        <f t="shared" si="619"/>
        <v>#N/A</v>
      </c>
      <c r="H1412" t="e">
        <f t="shared" si="620"/>
        <v>#N/A</v>
      </c>
      <c r="I1412" t="e">
        <f t="shared" si="621"/>
        <v>#N/A</v>
      </c>
      <c r="J1412" t="e">
        <f t="shared" si="622"/>
        <v>#N/A</v>
      </c>
      <c r="K1412" t="e">
        <f t="shared" si="623"/>
        <v>#N/A</v>
      </c>
      <c r="L1412" t="e">
        <f t="shared" si="624"/>
        <v>#N/A</v>
      </c>
      <c r="M1412" t="e">
        <f t="shared" si="625"/>
        <v>#N/A</v>
      </c>
      <c r="N1412" t="e">
        <f t="shared" si="626"/>
        <v>#N/A</v>
      </c>
      <c r="O1412" t="str">
        <f t="shared" si="627"/>
        <v/>
      </c>
      <c r="P1412" t="str">
        <f>IF(OR($A1412="",INDEX(games!$H:$H,ROW())=""),"",INDEX(games!$H:$H,ROW()))</f>
        <v/>
      </c>
      <c r="Q1412" t="str">
        <f t="shared" si="628"/>
        <v/>
      </c>
      <c r="T1412">
        <f t="shared" si="629"/>
        <v>2019</v>
      </c>
      <c r="U1412">
        <f t="shared" si="630"/>
        <v>2022</v>
      </c>
      <c r="V1412">
        <f t="shared" si="631"/>
        <v>3</v>
      </c>
      <c r="W1412" t="str">
        <f>IF(TRIM(INDEX(connections!$A:$A,ROW()))="","",TRIM(INDEX(connections!$A:$A,ROW())))</f>
        <v>Hades</v>
      </c>
      <c r="X1412" t="str">
        <f>IF($W1412="","",TRIM(INDEX(connections!$B:$B,ROW())))</f>
        <v>Tiny Rogues</v>
      </c>
      <c r="Y1412">
        <f t="shared" si="632"/>
        <v>359</v>
      </c>
      <c r="Z1412">
        <f t="shared" si="633"/>
        <v>856</v>
      </c>
      <c r="AA1412" t="str">
        <f t="shared" si="634"/>
        <v>Yes</v>
      </c>
      <c r="AB1412" t="str">
        <f t="shared" si="635"/>
        <v>Yes</v>
      </c>
      <c r="AC1412">
        <f t="shared" si="636"/>
        <v>1</v>
      </c>
      <c r="AD1412">
        <f t="shared" si="637"/>
        <v>0</v>
      </c>
      <c r="AE1412" t="str">
        <f t="shared" si="638"/>
        <v/>
      </c>
      <c r="AG1412" t="str">
        <f t="shared" si="639"/>
        <v/>
      </c>
      <c r="AH1412" t="str">
        <f t="shared" si="640"/>
        <v/>
      </c>
      <c r="AI1412" t="str">
        <f t="shared" si="641"/>
        <v/>
      </c>
      <c r="AJ1412" t="str">
        <f t="shared" si="642"/>
        <v/>
      </c>
      <c r="AK1412" t="str">
        <f t="shared" si="643"/>
        <v/>
      </c>
      <c r="AL1412" t="str">
        <f>IF($A1412="","",INDEX(games!$J:$J,ROW())&amp;"")</f>
        <v/>
      </c>
    </row>
    <row r="1413" spans="1:38" x14ac:dyDescent="0.25">
      <c r="A1413" t="str">
        <f>IF(TRIM(INDEX(games!$A:$A,ROW()))="","",TRIM(INDEX(games!$A:$A,ROW())))</f>
        <v/>
      </c>
      <c r="B1413" t="str">
        <f>IF(OR($A1413="",INDEX(games!$B:$B,ROW())=""),"",INDEX(games!$B:$B,ROW()))</f>
        <v/>
      </c>
      <c r="C1413" t="str">
        <f>IF(OR($A1413="",INDEX(games!$C:$C,ROW())=""),"",INDEX(games!$C:$C,ROW()))</f>
        <v/>
      </c>
      <c r="D1413" t="str">
        <f t="shared" si="616"/>
        <v/>
      </c>
      <c r="E1413" t="str">
        <f t="shared" si="617"/>
        <v/>
      </c>
      <c r="F1413" t="str">
        <f t="shared" si="618"/>
        <v/>
      </c>
      <c r="G1413" t="e">
        <f t="shared" si="619"/>
        <v>#N/A</v>
      </c>
      <c r="H1413" t="e">
        <f t="shared" si="620"/>
        <v>#N/A</v>
      </c>
      <c r="I1413" t="e">
        <f t="shared" si="621"/>
        <v>#N/A</v>
      </c>
      <c r="J1413" t="e">
        <f t="shared" si="622"/>
        <v>#N/A</v>
      </c>
      <c r="K1413" t="e">
        <f t="shared" si="623"/>
        <v>#N/A</v>
      </c>
      <c r="L1413" t="e">
        <f t="shared" si="624"/>
        <v>#N/A</v>
      </c>
      <c r="M1413" t="e">
        <f t="shared" si="625"/>
        <v>#N/A</v>
      </c>
      <c r="N1413" t="e">
        <f t="shared" si="626"/>
        <v>#N/A</v>
      </c>
      <c r="O1413" t="str">
        <f t="shared" si="627"/>
        <v/>
      </c>
      <c r="P1413" t="str">
        <f>IF(OR($A1413="",INDEX(games!$H:$H,ROW())=""),"",INDEX(games!$H:$H,ROW()))</f>
        <v/>
      </c>
      <c r="Q1413" t="str">
        <f t="shared" si="628"/>
        <v/>
      </c>
      <c r="T1413">
        <f t="shared" si="629"/>
        <v>2015</v>
      </c>
      <c r="U1413">
        <f t="shared" si="630"/>
        <v>2022</v>
      </c>
      <c r="V1413">
        <f t="shared" si="631"/>
        <v>7</v>
      </c>
      <c r="W1413" t="str">
        <f>IF(TRIM(INDEX(connections!$A:$A,ROW()))="","",TRIM(INDEX(connections!$A:$A,ROW())))</f>
        <v>Nuclear Throne</v>
      </c>
      <c r="X1413" t="str">
        <f>IF($W1413="","",TRIM(INDEX(connections!$B:$B,ROW())))</f>
        <v>Tiny Rogues</v>
      </c>
      <c r="Y1413">
        <f t="shared" si="632"/>
        <v>549</v>
      </c>
      <c r="Z1413">
        <f t="shared" si="633"/>
        <v>856</v>
      </c>
      <c r="AA1413" t="str">
        <f t="shared" si="634"/>
        <v>Yes</v>
      </c>
      <c r="AB1413" t="str">
        <f t="shared" si="635"/>
        <v>Yes</v>
      </c>
      <c r="AC1413">
        <f t="shared" si="636"/>
        <v>1</v>
      </c>
      <c r="AD1413">
        <f t="shared" si="637"/>
        <v>0</v>
      </c>
      <c r="AE1413" t="str">
        <f t="shared" si="638"/>
        <v/>
      </c>
      <c r="AG1413" t="str">
        <f t="shared" si="639"/>
        <v/>
      </c>
      <c r="AH1413" t="str">
        <f t="shared" si="640"/>
        <v/>
      </c>
      <c r="AI1413" t="str">
        <f t="shared" si="641"/>
        <v/>
      </c>
      <c r="AJ1413" t="str">
        <f t="shared" si="642"/>
        <v/>
      </c>
      <c r="AK1413" t="str">
        <f t="shared" si="643"/>
        <v/>
      </c>
      <c r="AL1413" t="str">
        <f>IF($A1413="","",INDEX(games!$J:$J,ROW())&amp;"")</f>
        <v/>
      </c>
    </row>
    <row r="1414" spans="1:38" x14ac:dyDescent="0.25">
      <c r="A1414" t="str">
        <f>IF(TRIM(INDEX(games!$A:$A,ROW()))="","",TRIM(INDEX(games!$A:$A,ROW())))</f>
        <v/>
      </c>
      <c r="B1414" t="str">
        <f>IF(OR($A1414="",INDEX(games!$B:$B,ROW())=""),"",INDEX(games!$B:$B,ROW()))</f>
        <v/>
      </c>
      <c r="C1414" t="str">
        <f>IF(OR($A1414="",INDEX(games!$C:$C,ROW())=""),"",INDEX(games!$C:$C,ROW()))</f>
        <v/>
      </c>
      <c r="D1414" t="str">
        <f t="shared" si="616"/>
        <v/>
      </c>
      <c r="E1414" t="str">
        <f t="shared" si="617"/>
        <v/>
      </c>
      <c r="F1414" t="str">
        <f t="shared" si="618"/>
        <v/>
      </c>
      <c r="G1414" t="e">
        <f t="shared" si="619"/>
        <v>#N/A</v>
      </c>
      <c r="H1414" t="e">
        <f t="shared" si="620"/>
        <v>#N/A</v>
      </c>
      <c r="I1414" t="e">
        <f t="shared" si="621"/>
        <v>#N/A</v>
      </c>
      <c r="J1414" t="e">
        <f t="shared" si="622"/>
        <v>#N/A</v>
      </c>
      <c r="K1414" t="e">
        <f t="shared" si="623"/>
        <v>#N/A</v>
      </c>
      <c r="L1414" t="e">
        <f t="shared" si="624"/>
        <v>#N/A</v>
      </c>
      <c r="M1414" t="e">
        <f t="shared" si="625"/>
        <v>#N/A</v>
      </c>
      <c r="N1414" t="e">
        <f t="shared" si="626"/>
        <v>#N/A</v>
      </c>
      <c r="O1414" t="str">
        <f t="shared" si="627"/>
        <v/>
      </c>
      <c r="P1414" t="str">
        <f>IF(OR($A1414="",INDEX(games!$H:$H,ROW())=""),"",INDEX(games!$H:$H,ROW()))</f>
        <v/>
      </c>
      <c r="Q1414" t="str">
        <f t="shared" si="628"/>
        <v/>
      </c>
      <c r="T1414">
        <f t="shared" si="629"/>
        <v>2021</v>
      </c>
      <c r="U1414">
        <f t="shared" si="630"/>
        <v>2022</v>
      </c>
      <c r="V1414">
        <f t="shared" si="631"/>
        <v>1</v>
      </c>
      <c r="W1414" t="str">
        <f>IF(TRIM(INDEX(connections!$A:$A,ROW()))="","",TRIM(INDEX(connections!$A:$A,ROW())))</f>
        <v>Revita</v>
      </c>
      <c r="X1414" t="str">
        <f>IF($W1414="","",TRIM(INDEX(connections!$B:$B,ROW())))</f>
        <v>Tiny Rogues</v>
      </c>
      <c r="Y1414">
        <f t="shared" si="632"/>
        <v>643</v>
      </c>
      <c r="Z1414">
        <f t="shared" si="633"/>
        <v>856</v>
      </c>
      <c r="AA1414" t="str">
        <f t="shared" si="634"/>
        <v>Yes</v>
      </c>
      <c r="AB1414" t="str">
        <f t="shared" si="635"/>
        <v>Yes</v>
      </c>
      <c r="AC1414">
        <f t="shared" si="636"/>
        <v>1</v>
      </c>
      <c r="AD1414">
        <f t="shared" si="637"/>
        <v>0</v>
      </c>
      <c r="AE1414" t="str">
        <f t="shared" si="638"/>
        <v/>
      </c>
      <c r="AG1414" t="str">
        <f t="shared" si="639"/>
        <v/>
      </c>
      <c r="AH1414" t="str">
        <f t="shared" si="640"/>
        <v/>
      </c>
      <c r="AI1414" t="str">
        <f t="shared" si="641"/>
        <v/>
      </c>
      <c r="AJ1414" t="str">
        <f t="shared" si="642"/>
        <v/>
      </c>
      <c r="AK1414" t="str">
        <f t="shared" si="643"/>
        <v/>
      </c>
      <c r="AL1414" t="str">
        <f>IF($A1414="","",INDEX(games!$J:$J,ROW())&amp;"")</f>
        <v/>
      </c>
    </row>
    <row r="1415" spans="1:38" x14ac:dyDescent="0.25">
      <c r="A1415" t="str">
        <f>IF(TRIM(INDEX(games!$A:$A,ROW()))="","",TRIM(INDEX(games!$A:$A,ROW())))</f>
        <v/>
      </c>
      <c r="B1415" t="str">
        <f>IF(OR($A1415="",INDEX(games!$B:$B,ROW())=""),"",INDEX(games!$B:$B,ROW()))</f>
        <v/>
      </c>
      <c r="C1415" t="str">
        <f>IF(OR($A1415="",INDEX(games!$C:$C,ROW())=""),"",INDEX(games!$C:$C,ROW()))</f>
        <v/>
      </c>
      <c r="D1415" t="str">
        <f t="shared" si="616"/>
        <v/>
      </c>
      <c r="E1415" t="str">
        <f t="shared" si="617"/>
        <v/>
      </c>
      <c r="F1415" t="str">
        <f t="shared" si="618"/>
        <v/>
      </c>
      <c r="G1415" t="e">
        <f t="shared" si="619"/>
        <v>#N/A</v>
      </c>
      <c r="H1415" t="e">
        <f t="shared" si="620"/>
        <v>#N/A</v>
      </c>
      <c r="I1415" t="e">
        <f t="shared" si="621"/>
        <v>#N/A</v>
      </c>
      <c r="J1415" t="e">
        <f t="shared" si="622"/>
        <v>#N/A</v>
      </c>
      <c r="K1415" t="e">
        <f t="shared" si="623"/>
        <v>#N/A</v>
      </c>
      <c r="L1415" t="e">
        <f t="shared" si="624"/>
        <v>#N/A</v>
      </c>
      <c r="M1415" t="e">
        <f t="shared" si="625"/>
        <v>#N/A</v>
      </c>
      <c r="N1415" t="e">
        <f t="shared" si="626"/>
        <v>#N/A</v>
      </c>
      <c r="O1415" t="str">
        <f t="shared" si="627"/>
        <v/>
      </c>
      <c r="P1415" t="str">
        <f>IF(OR($A1415="",INDEX(games!$H:$H,ROW())=""),"",INDEX(games!$H:$H,ROW()))</f>
        <v/>
      </c>
      <c r="Q1415" t="str">
        <f t="shared" si="628"/>
        <v/>
      </c>
      <c r="T1415">
        <f t="shared" si="629"/>
        <v>2011</v>
      </c>
      <c r="U1415">
        <f t="shared" si="630"/>
        <v>2022</v>
      </c>
      <c r="V1415">
        <f t="shared" si="631"/>
        <v>11</v>
      </c>
      <c r="W1415" t="str">
        <f>IF(TRIM(INDEX(connections!$A:$A,ROW()))="","",TRIM(INDEX(connections!$A:$A,ROW())))</f>
        <v>The Binding of Isaac</v>
      </c>
      <c r="X1415" t="str">
        <f>IF($W1415="","",TRIM(INDEX(connections!$B:$B,ROW())))</f>
        <v>Tiny Rogues</v>
      </c>
      <c r="Y1415">
        <f t="shared" si="632"/>
        <v>824</v>
      </c>
      <c r="Z1415">
        <f t="shared" si="633"/>
        <v>856</v>
      </c>
      <c r="AA1415" t="str">
        <f t="shared" si="634"/>
        <v>Yes</v>
      </c>
      <c r="AB1415" t="str">
        <f t="shared" si="635"/>
        <v>Yes</v>
      </c>
      <c r="AC1415">
        <f t="shared" si="636"/>
        <v>1</v>
      </c>
      <c r="AD1415">
        <f t="shared" si="637"/>
        <v>0</v>
      </c>
      <c r="AE1415" t="str">
        <f t="shared" si="638"/>
        <v/>
      </c>
      <c r="AG1415" t="str">
        <f t="shared" si="639"/>
        <v/>
      </c>
      <c r="AH1415" t="str">
        <f t="shared" si="640"/>
        <v/>
      </c>
      <c r="AI1415" t="str">
        <f t="shared" si="641"/>
        <v/>
      </c>
      <c r="AJ1415" t="str">
        <f t="shared" si="642"/>
        <v/>
      </c>
      <c r="AK1415" t="str">
        <f t="shared" si="643"/>
        <v/>
      </c>
      <c r="AL1415" t="str">
        <f>IF($A1415="","",INDEX(games!$J:$J,ROW())&amp;"")</f>
        <v/>
      </c>
    </row>
    <row r="1416" spans="1:38" x14ac:dyDescent="0.25">
      <c r="A1416" t="str">
        <f>IF(TRIM(INDEX(games!$A:$A,ROW()))="","",TRIM(INDEX(games!$A:$A,ROW())))</f>
        <v/>
      </c>
      <c r="B1416" t="str">
        <f>IF(OR($A1416="",INDEX(games!$B:$B,ROW())=""),"",INDEX(games!$B:$B,ROW()))</f>
        <v/>
      </c>
      <c r="C1416" t="str">
        <f>IF(OR($A1416="",INDEX(games!$C:$C,ROW())=""),"",INDEX(games!$C:$C,ROW()))</f>
        <v/>
      </c>
      <c r="D1416" t="str">
        <f t="shared" si="616"/>
        <v/>
      </c>
      <c r="E1416" t="str">
        <f t="shared" si="617"/>
        <v/>
      </c>
      <c r="F1416" t="str">
        <f t="shared" si="618"/>
        <v/>
      </c>
      <c r="G1416" t="e">
        <f t="shared" si="619"/>
        <v>#N/A</v>
      </c>
      <c r="H1416" t="e">
        <f t="shared" si="620"/>
        <v>#N/A</v>
      </c>
      <c r="I1416" t="e">
        <f t="shared" si="621"/>
        <v>#N/A</v>
      </c>
      <c r="J1416" t="e">
        <f t="shared" si="622"/>
        <v>#N/A</v>
      </c>
      <c r="K1416" t="e">
        <f t="shared" si="623"/>
        <v>#N/A</v>
      </c>
      <c r="L1416" t="e">
        <f t="shared" si="624"/>
        <v>#N/A</v>
      </c>
      <c r="M1416" t="e">
        <f t="shared" si="625"/>
        <v>#N/A</v>
      </c>
      <c r="N1416" t="e">
        <f t="shared" si="626"/>
        <v>#N/A</v>
      </c>
      <c r="O1416" t="str">
        <f t="shared" si="627"/>
        <v/>
      </c>
      <c r="P1416" t="str">
        <f>IF(OR($A1416="",INDEX(games!$H:$H,ROW())=""),"",INDEX(games!$H:$H,ROW()))</f>
        <v/>
      </c>
      <c r="Q1416" t="str">
        <f t="shared" si="628"/>
        <v/>
      </c>
      <c r="T1416">
        <f t="shared" si="629"/>
        <v>2021</v>
      </c>
      <c r="U1416">
        <f t="shared" si="630"/>
        <v>2022</v>
      </c>
      <c r="V1416">
        <f t="shared" si="631"/>
        <v>1</v>
      </c>
      <c r="W1416" t="str">
        <f>IF(TRIM(INDEX(connections!$A:$A,ROW()))="","",TRIM(INDEX(connections!$A:$A,ROW())))</f>
        <v>Vampire Survivors</v>
      </c>
      <c r="X1416" t="str">
        <f>IF($W1416="","",TRIM(INDEX(connections!$B:$B,ROW())))</f>
        <v>Tiny Rogues</v>
      </c>
      <c r="Y1416">
        <f t="shared" si="632"/>
        <v>898</v>
      </c>
      <c r="Z1416">
        <f t="shared" si="633"/>
        <v>856</v>
      </c>
      <c r="AA1416" t="str">
        <f t="shared" si="634"/>
        <v>Yes</v>
      </c>
      <c r="AB1416" t="str">
        <f t="shared" si="635"/>
        <v>Yes</v>
      </c>
      <c r="AC1416">
        <f t="shared" si="636"/>
        <v>1</v>
      </c>
      <c r="AD1416">
        <f t="shared" si="637"/>
        <v>0</v>
      </c>
      <c r="AE1416" t="str">
        <f t="shared" si="638"/>
        <v/>
      </c>
      <c r="AG1416" t="str">
        <f t="shared" si="639"/>
        <v/>
      </c>
      <c r="AH1416" t="str">
        <f t="shared" si="640"/>
        <v/>
      </c>
      <c r="AI1416" t="str">
        <f t="shared" si="641"/>
        <v/>
      </c>
      <c r="AJ1416" t="str">
        <f t="shared" si="642"/>
        <v/>
      </c>
      <c r="AK1416" t="str">
        <f t="shared" si="643"/>
        <v/>
      </c>
      <c r="AL1416" t="str">
        <f>IF($A1416="","",INDEX(games!$J:$J,ROW())&amp;"")</f>
        <v/>
      </c>
    </row>
    <row r="1417" spans="1:38" x14ac:dyDescent="0.25">
      <c r="A1417" t="str">
        <f>IF(TRIM(INDEX(games!$A:$A,ROW()))="","",TRIM(INDEX(games!$A:$A,ROW())))</f>
        <v/>
      </c>
      <c r="B1417" t="str">
        <f>IF(OR($A1417="",INDEX(games!$B:$B,ROW())=""),"",INDEX(games!$B:$B,ROW()))</f>
        <v/>
      </c>
      <c r="C1417" t="str">
        <f>IF(OR($A1417="",INDEX(games!$C:$C,ROW())=""),"",INDEX(games!$C:$C,ROW()))</f>
        <v/>
      </c>
      <c r="D1417" t="str">
        <f t="shared" si="616"/>
        <v/>
      </c>
      <c r="E1417" t="str">
        <f t="shared" si="617"/>
        <v/>
      </c>
      <c r="F1417" t="str">
        <f t="shared" si="618"/>
        <v/>
      </c>
      <c r="G1417" t="e">
        <f t="shared" si="619"/>
        <v>#N/A</v>
      </c>
      <c r="H1417" t="e">
        <f t="shared" si="620"/>
        <v>#N/A</v>
      </c>
      <c r="I1417" t="e">
        <f t="shared" si="621"/>
        <v>#N/A</v>
      </c>
      <c r="J1417" t="e">
        <f t="shared" si="622"/>
        <v>#N/A</v>
      </c>
      <c r="K1417" t="e">
        <f t="shared" si="623"/>
        <v>#N/A</v>
      </c>
      <c r="L1417" t="e">
        <f t="shared" si="624"/>
        <v>#N/A</v>
      </c>
      <c r="M1417" t="e">
        <f t="shared" si="625"/>
        <v>#N/A</v>
      </c>
      <c r="N1417" t="e">
        <f t="shared" si="626"/>
        <v>#N/A</v>
      </c>
      <c r="O1417" t="str">
        <f t="shared" si="627"/>
        <v/>
      </c>
      <c r="P1417" t="str">
        <f>IF(OR($A1417="",INDEX(games!$H:$H,ROW())=""),"",INDEX(games!$H:$H,ROW()))</f>
        <v/>
      </c>
      <c r="Q1417" t="str">
        <f t="shared" si="628"/>
        <v/>
      </c>
      <c r="T1417">
        <f t="shared" si="629"/>
        <v>2015</v>
      </c>
      <c r="U1417">
        <f t="shared" si="630"/>
        <v>2022</v>
      </c>
      <c r="V1417">
        <f t="shared" si="631"/>
        <v>7</v>
      </c>
      <c r="W1417" t="str">
        <f>IF(TRIM(INDEX(connections!$A:$A,ROW()))="","",TRIM(INDEX(connections!$A:$A,ROW())))</f>
        <v>Darkest Dungeon</v>
      </c>
      <c r="X1417" t="str">
        <f>IF($W1417="","",TRIM(INDEX(connections!$B:$B,ROW())))</f>
        <v>Tinyfolks</v>
      </c>
      <c r="Y1417">
        <f t="shared" si="632"/>
        <v>184</v>
      </c>
      <c r="Z1417">
        <f t="shared" si="633"/>
        <v>857</v>
      </c>
      <c r="AA1417" t="str">
        <f t="shared" si="634"/>
        <v>Yes</v>
      </c>
      <c r="AB1417" t="str">
        <f t="shared" si="635"/>
        <v>Yes</v>
      </c>
      <c r="AC1417">
        <f t="shared" si="636"/>
        <v>1</v>
      </c>
      <c r="AD1417">
        <f t="shared" si="637"/>
        <v>0</v>
      </c>
      <c r="AE1417" t="str">
        <f t="shared" si="638"/>
        <v/>
      </c>
      <c r="AG1417" t="str">
        <f t="shared" si="639"/>
        <v/>
      </c>
      <c r="AH1417" t="str">
        <f t="shared" si="640"/>
        <v/>
      </c>
      <c r="AI1417" t="str">
        <f t="shared" si="641"/>
        <v/>
      </c>
      <c r="AJ1417" t="str">
        <f t="shared" si="642"/>
        <v/>
      </c>
      <c r="AK1417" t="str">
        <f t="shared" si="643"/>
        <v/>
      </c>
      <c r="AL1417" t="str">
        <f>IF($A1417="","",INDEX(games!$J:$J,ROW())&amp;"")</f>
        <v/>
      </c>
    </row>
    <row r="1418" spans="1:38" x14ac:dyDescent="0.25">
      <c r="A1418" t="str">
        <f>IF(TRIM(INDEX(games!$A:$A,ROW()))="","",TRIM(INDEX(games!$A:$A,ROW())))</f>
        <v/>
      </c>
      <c r="B1418" t="str">
        <f>IF(OR($A1418="",INDEX(games!$B:$B,ROW())=""),"",INDEX(games!$B:$B,ROW()))</f>
        <v/>
      </c>
      <c r="C1418" t="str">
        <f>IF(OR($A1418="",INDEX(games!$C:$C,ROW())=""),"",INDEX(games!$C:$C,ROW()))</f>
        <v/>
      </c>
      <c r="D1418" t="str">
        <f t="shared" si="616"/>
        <v/>
      </c>
      <c r="E1418" t="str">
        <f t="shared" si="617"/>
        <v/>
      </c>
      <c r="F1418" t="str">
        <f t="shared" si="618"/>
        <v/>
      </c>
      <c r="G1418" t="e">
        <f t="shared" si="619"/>
        <v>#N/A</v>
      </c>
      <c r="H1418" t="e">
        <f t="shared" si="620"/>
        <v>#N/A</v>
      </c>
      <c r="I1418" t="e">
        <f t="shared" si="621"/>
        <v>#N/A</v>
      </c>
      <c r="J1418" t="e">
        <f t="shared" si="622"/>
        <v>#N/A</v>
      </c>
      <c r="K1418" t="e">
        <f t="shared" si="623"/>
        <v>#N/A</v>
      </c>
      <c r="L1418" t="e">
        <f t="shared" si="624"/>
        <v>#N/A</v>
      </c>
      <c r="M1418" t="e">
        <f t="shared" si="625"/>
        <v>#N/A</v>
      </c>
      <c r="N1418" t="e">
        <f t="shared" si="626"/>
        <v>#N/A</v>
      </c>
      <c r="O1418" t="str">
        <f t="shared" si="627"/>
        <v/>
      </c>
      <c r="P1418" t="str">
        <f>IF(OR($A1418="",INDEX(games!$H:$H,ROW())=""),"",INDEX(games!$H:$H,ROW()))</f>
        <v/>
      </c>
      <c r="Q1418" t="str">
        <f t="shared" si="628"/>
        <v/>
      </c>
      <c r="T1418">
        <f t="shared" si="629"/>
        <v>1980</v>
      </c>
      <c r="U1418">
        <f t="shared" si="630"/>
        <v>1991</v>
      </c>
      <c r="V1418">
        <f t="shared" si="631"/>
        <v>11</v>
      </c>
      <c r="W1418" t="str">
        <f>IF(TRIM(INDEX(connections!$A:$A,ROW()))="","",TRIM(INDEX(connections!$A:$A,ROW())))</f>
        <v>Rogue</v>
      </c>
      <c r="X1418" t="str">
        <f>IF($W1418="","",TRIM(INDEX(connections!$B:$B,ROW())))</f>
        <v>ToeJam &amp; Earl</v>
      </c>
      <c r="Y1418">
        <f t="shared" si="632"/>
        <v>659</v>
      </c>
      <c r="Z1418">
        <f t="shared" si="633"/>
        <v>858</v>
      </c>
      <c r="AA1418" t="str">
        <f t="shared" si="634"/>
        <v>Yes</v>
      </c>
      <c r="AB1418" t="str">
        <f t="shared" si="635"/>
        <v>Yes</v>
      </c>
      <c r="AC1418">
        <f t="shared" si="636"/>
        <v>1</v>
      </c>
      <c r="AD1418">
        <f t="shared" si="637"/>
        <v>1</v>
      </c>
      <c r="AE1418" t="str">
        <f t="shared" si="638"/>
        <v/>
      </c>
      <c r="AG1418" t="str">
        <f t="shared" si="639"/>
        <v/>
      </c>
      <c r="AH1418" t="str">
        <f t="shared" si="640"/>
        <v/>
      </c>
      <c r="AI1418" t="str">
        <f t="shared" si="641"/>
        <v/>
      </c>
      <c r="AJ1418" t="str">
        <f t="shared" si="642"/>
        <v/>
      </c>
      <c r="AK1418" t="str">
        <f t="shared" si="643"/>
        <v/>
      </c>
      <c r="AL1418" t="str">
        <f>IF($A1418="","",INDEX(games!$J:$J,ROW())&amp;"")</f>
        <v/>
      </c>
    </row>
    <row r="1419" spans="1:38" x14ac:dyDescent="0.25">
      <c r="A1419" t="str">
        <f>IF(TRIM(INDEX(games!$A:$A,ROW()))="","",TRIM(INDEX(games!$A:$A,ROW())))</f>
        <v/>
      </c>
      <c r="B1419" t="str">
        <f>IF(OR($A1419="",INDEX(games!$B:$B,ROW())=""),"",INDEX(games!$B:$B,ROW()))</f>
        <v/>
      </c>
      <c r="C1419" t="str">
        <f>IF(OR($A1419="",INDEX(games!$C:$C,ROW())=""),"",INDEX(games!$C:$C,ROW()))</f>
        <v/>
      </c>
      <c r="D1419" t="str">
        <f t="shared" si="616"/>
        <v/>
      </c>
      <c r="E1419" t="str">
        <f t="shared" si="617"/>
        <v/>
      </c>
      <c r="F1419" t="str">
        <f t="shared" si="618"/>
        <v/>
      </c>
      <c r="G1419" t="e">
        <f t="shared" si="619"/>
        <v>#N/A</v>
      </c>
      <c r="H1419" t="e">
        <f t="shared" si="620"/>
        <v>#N/A</v>
      </c>
      <c r="I1419" t="e">
        <f t="shared" si="621"/>
        <v>#N/A</v>
      </c>
      <c r="J1419" t="e">
        <f t="shared" si="622"/>
        <v>#N/A</v>
      </c>
      <c r="K1419" t="e">
        <f t="shared" si="623"/>
        <v>#N/A</v>
      </c>
      <c r="L1419" t="e">
        <f t="shared" si="624"/>
        <v>#N/A</v>
      </c>
      <c r="M1419" t="e">
        <f t="shared" si="625"/>
        <v>#N/A</v>
      </c>
      <c r="N1419" t="e">
        <f t="shared" si="626"/>
        <v>#N/A</v>
      </c>
      <c r="O1419" t="str">
        <f t="shared" si="627"/>
        <v/>
      </c>
      <c r="P1419" t="str">
        <f>IF(OR($A1419="",INDEX(games!$H:$H,ROW())=""),"",INDEX(games!$H:$H,ROW()))</f>
        <v/>
      </c>
      <c r="Q1419" t="str">
        <f t="shared" si="628"/>
        <v/>
      </c>
      <c r="T1419">
        <f t="shared" si="629"/>
        <v>1991</v>
      </c>
      <c r="U1419">
        <f t="shared" si="630"/>
        <v>2019</v>
      </c>
      <c r="V1419">
        <f t="shared" si="631"/>
        <v>28</v>
      </c>
      <c r="W1419" t="str">
        <f>IF(TRIM(INDEX(connections!$A:$A,ROW()))="","",TRIM(INDEX(connections!$A:$A,ROW())))</f>
        <v>ToeJam &amp; Earl</v>
      </c>
      <c r="X1419" t="str">
        <f>IF($W1419="","",TRIM(INDEX(connections!$B:$B,ROW())))</f>
        <v>ToeJam &amp; Earl: Back in the Groove!</v>
      </c>
      <c r="Y1419">
        <f t="shared" si="632"/>
        <v>858</v>
      </c>
      <c r="Z1419">
        <f t="shared" si="633"/>
        <v>859</v>
      </c>
      <c r="AA1419" t="str">
        <f t="shared" si="634"/>
        <v>Yes</v>
      </c>
      <c r="AB1419" t="str">
        <f t="shared" si="635"/>
        <v/>
      </c>
      <c r="AC1419" t="str">
        <f t="shared" si="636"/>
        <v/>
      </c>
      <c r="AD1419">
        <f t="shared" si="637"/>
        <v>0</v>
      </c>
      <c r="AE1419" t="str">
        <f t="shared" si="638"/>
        <v/>
      </c>
      <c r="AG1419" t="str">
        <f t="shared" si="639"/>
        <v/>
      </c>
      <c r="AH1419" t="str">
        <f t="shared" si="640"/>
        <v/>
      </c>
      <c r="AI1419" t="str">
        <f t="shared" si="641"/>
        <v/>
      </c>
      <c r="AJ1419" t="str">
        <f t="shared" si="642"/>
        <v/>
      </c>
      <c r="AK1419" t="str">
        <f t="shared" si="643"/>
        <v/>
      </c>
      <c r="AL1419" t="str">
        <f>IF($A1419="","",INDEX(games!$J:$J,ROW())&amp;"")</f>
        <v/>
      </c>
    </row>
    <row r="1420" spans="1:38" x14ac:dyDescent="0.25">
      <c r="A1420" t="str">
        <f>IF(TRIM(INDEX(games!$A:$A,ROW()))="","",TRIM(INDEX(games!$A:$A,ROW())))</f>
        <v/>
      </c>
      <c r="B1420" t="str">
        <f>IF(OR($A1420="",INDEX(games!$B:$B,ROW())=""),"",INDEX(games!$B:$B,ROW()))</f>
        <v/>
      </c>
      <c r="C1420" t="str">
        <f>IF(OR($A1420="",INDEX(games!$C:$C,ROW())=""),"",INDEX(games!$C:$C,ROW()))</f>
        <v/>
      </c>
      <c r="D1420" t="str">
        <f t="shared" si="616"/>
        <v/>
      </c>
      <c r="E1420" t="str">
        <f t="shared" si="617"/>
        <v/>
      </c>
      <c r="F1420" t="str">
        <f t="shared" si="618"/>
        <v/>
      </c>
      <c r="G1420" t="e">
        <f t="shared" si="619"/>
        <v>#N/A</v>
      </c>
      <c r="H1420" t="e">
        <f t="shared" si="620"/>
        <v>#N/A</v>
      </c>
      <c r="I1420" t="e">
        <f t="shared" si="621"/>
        <v>#N/A</v>
      </c>
      <c r="J1420" t="e">
        <f t="shared" si="622"/>
        <v>#N/A</v>
      </c>
      <c r="K1420" t="e">
        <f t="shared" si="623"/>
        <v>#N/A</v>
      </c>
      <c r="L1420" t="e">
        <f t="shared" si="624"/>
        <v>#N/A</v>
      </c>
      <c r="M1420" t="e">
        <f t="shared" si="625"/>
        <v>#N/A</v>
      </c>
      <c r="N1420" t="e">
        <f t="shared" si="626"/>
        <v>#N/A</v>
      </c>
      <c r="O1420" t="str">
        <f t="shared" si="627"/>
        <v/>
      </c>
      <c r="P1420" t="str">
        <f>IF(OR($A1420="",INDEX(games!$H:$H,ROW())=""),"",INDEX(games!$H:$H,ROW()))</f>
        <v/>
      </c>
      <c r="Q1420" t="str">
        <f t="shared" si="628"/>
        <v/>
      </c>
      <c r="T1420">
        <f t="shared" si="629"/>
        <v>2016</v>
      </c>
      <c r="U1420">
        <f t="shared" si="630"/>
        <v>2022</v>
      </c>
      <c r="V1420">
        <f t="shared" si="631"/>
        <v>6</v>
      </c>
      <c r="W1420" t="str">
        <f>IF(TRIM(INDEX(connections!$A:$A,ROW()))="","",TRIM(INDEX(connections!$A:$A,ROW())))</f>
        <v>Enter the Gungeon</v>
      </c>
      <c r="X1420" t="str">
        <f>IF($W1420="","",TRIM(INDEX(connections!$B:$B,ROW())))</f>
        <v>TombStar</v>
      </c>
      <c r="Y1420">
        <f t="shared" si="632"/>
        <v>282</v>
      </c>
      <c r="Z1420">
        <f t="shared" si="633"/>
        <v>860</v>
      </c>
      <c r="AA1420" t="str">
        <f t="shared" si="634"/>
        <v>Yes</v>
      </c>
      <c r="AB1420" t="str">
        <f t="shared" si="635"/>
        <v>Yes</v>
      </c>
      <c r="AC1420">
        <f t="shared" si="636"/>
        <v>1</v>
      </c>
      <c r="AD1420">
        <f t="shared" si="637"/>
        <v>0</v>
      </c>
      <c r="AE1420" t="str">
        <f t="shared" si="638"/>
        <v/>
      </c>
      <c r="AG1420" t="str">
        <f t="shared" si="639"/>
        <v/>
      </c>
      <c r="AH1420" t="str">
        <f t="shared" si="640"/>
        <v/>
      </c>
      <c r="AI1420" t="str">
        <f t="shared" si="641"/>
        <v/>
      </c>
      <c r="AJ1420" t="str">
        <f t="shared" si="642"/>
        <v/>
      </c>
      <c r="AK1420" t="str">
        <f t="shared" si="643"/>
        <v/>
      </c>
      <c r="AL1420" t="str">
        <f>IF($A1420="","",INDEX(games!$J:$J,ROW())&amp;"")</f>
        <v/>
      </c>
    </row>
    <row r="1421" spans="1:38" x14ac:dyDescent="0.25">
      <c r="A1421" t="str">
        <f>IF(TRIM(INDEX(games!$A:$A,ROW()))="","",TRIM(INDEX(games!$A:$A,ROW())))</f>
        <v/>
      </c>
      <c r="B1421" t="str">
        <f>IF(OR($A1421="",INDEX(games!$B:$B,ROW())=""),"",INDEX(games!$B:$B,ROW()))</f>
        <v/>
      </c>
      <c r="C1421" t="str">
        <f>IF(OR($A1421="",INDEX(games!$C:$C,ROW())=""),"",INDEX(games!$C:$C,ROW()))</f>
        <v/>
      </c>
      <c r="D1421" t="str">
        <f t="shared" si="616"/>
        <v/>
      </c>
      <c r="E1421" t="str">
        <f t="shared" si="617"/>
        <v/>
      </c>
      <c r="F1421" t="str">
        <f t="shared" si="618"/>
        <v/>
      </c>
      <c r="G1421" t="e">
        <f t="shared" si="619"/>
        <v>#N/A</v>
      </c>
      <c r="H1421" t="e">
        <f t="shared" si="620"/>
        <v>#N/A</v>
      </c>
      <c r="I1421" t="e">
        <f t="shared" si="621"/>
        <v>#N/A</v>
      </c>
      <c r="J1421" t="e">
        <f t="shared" si="622"/>
        <v>#N/A</v>
      </c>
      <c r="K1421" t="e">
        <f t="shared" si="623"/>
        <v>#N/A</v>
      </c>
      <c r="L1421" t="e">
        <f t="shared" si="624"/>
        <v>#N/A</v>
      </c>
      <c r="M1421" t="e">
        <f t="shared" si="625"/>
        <v>#N/A</v>
      </c>
      <c r="N1421" t="e">
        <f t="shared" si="626"/>
        <v>#N/A</v>
      </c>
      <c r="O1421" t="str">
        <f t="shared" si="627"/>
        <v/>
      </c>
      <c r="P1421" t="str">
        <f>IF(OR($A1421="",INDEX(games!$H:$H,ROW())=""),"",INDEX(games!$H:$H,ROW()))</f>
        <v/>
      </c>
      <c r="Q1421" t="str">
        <f t="shared" si="628"/>
        <v/>
      </c>
      <c r="T1421">
        <f t="shared" si="629"/>
        <v>2011</v>
      </c>
      <c r="U1421">
        <f t="shared" si="630"/>
        <v>2022</v>
      </c>
      <c r="V1421">
        <f t="shared" si="631"/>
        <v>11</v>
      </c>
      <c r="W1421" t="str">
        <f>IF(TRIM(INDEX(connections!$A:$A,ROW()))="","",TRIM(INDEX(connections!$A:$A,ROW())))</f>
        <v>The Binding of Isaac</v>
      </c>
      <c r="X1421" t="str">
        <f>IF($W1421="","",TRIM(INDEX(connections!$B:$B,ROW())))</f>
        <v>TombStar</v>
      </c>
      <c r="Y1421">
        <f t="shared" si="632"/>
        <v>824</v>
      </c>
      <c r="Z1421">
        <f t="shared" si="633"/>
        <v>860</v>
      </c>
      <c r="AA1421" t="str">
        <f t="shared" si="634"/>
        <v>Yes</v>
      </c>
      <c r="AB1421" t="str">
        <f t="shared" si="635"/>
        <v>Yes</v>
      </c>
      <c r="AC1421">
        <f t="shared" si="636"/>
        <v>1</v>
      </c>
      <c r="AD1421">
        <f t="shared" si="637"/>
        <v>0</v>
      </c>
      <c r="AE1421" t="str">
        <f t="shared" si="638"/>
        <v/>
      </c>
      <c r="AG1421" t="str">
        <f t="shared" si="639"/>
        <v/>
      </c>
      <c r="AH1421" t="str">
        <f t="shared" si="640"/>
        <v/>
      </c>
      <c r="AI1421" t="str">
        <f t="shared" si="641"/>
        <v/>
      </c>
      <c r="AJ1421" t="str">
        <f t="shared" si="642"/>
        <v/>
      </c>
      <c r="AK1421" t="str">
        <f t="shared" si="643"/>
        <v/>
      </c>
      <c r="AL1421" t="str">
        <f>IF($A1421="","",INDEX(games!$J:$J,ROW())&amp;"")</f>
        <v/>
      </c>
    </row>
    <row r="1422" spans="1:38" x14ac:dyDescent="0.25">
      <c r="A1422" t="str">
        <f>IF(TRIM(INDEX(games!$A:$A,ROW()))="","",TRIM(INDEX(games!$A:$A,ROW())))</f>
        <v/>
      </c>
      <c r="B1422" t="str">
        <f>IF(OR($A1422="",INDEX(games!$B:$B,ROW())=""),"",INDEX(games!$B:$B,ROW()))</f>
        <v/>
      </c>
      <c r="C1422" t="str">
        <f>IF(OR($A1422="",INDEX(games!$C:$C,ROW())=""),"",INDEX(games!$C:$C,ROW()))</f>
        <v/>
      </c>
      <c r="D1422" t="str">
        <f t="shared" si="616"/>
        <v/>
      </c>
      <c r="E1422" t="str">
        <f t="shared" si="617"/>
        <v/>
      </c>
      <c r="F1422" t="str">
        <f t="shared" si="618"/>
        <v/>
      </c>
      <c r="G1422" t="e">
        <f t="shared" si="619"/>
        <v>#N/A</v>
      </c>
      <c r="H1422" t="e">
        <f t="shared" si="620"/>
        <v>#N/A</v>
      </c>
      <c r="I1422" t="e">
        <f t="shared" si="621"/>
        <v>#N/A</v>
      </c>
      <c r="J1422" t="e">
        <f t="shared" si="622"/>
        <v>#N/A</v>
      </c>
      <c r="K1422" t="e">
        <f t="shared" si="623"/>
        <v>#N/A</v>
      </c>
      <c r="L1422" t="e">
        <f t="shared" si="624"/>
        <v>#N/A</v>
      </c>
      <c r="M1422" t="e">
        <f t="shared" si="625"/>
        <v>#N/A</v>
      </c>
      <c r="N1422" t="e">
        <f t="shared" si="626"/>
        <v>#N/A</v>
      </c>
      <c r="O1422" t="str">
        <f t="shared" si="627"/>
        <v/>
      </c>
      <c r="P1422" t="str">
        <f>IF(OR($A1422="",INDEX(games!$H:$H,ROW())=""),"",INDEX(games!$H:$H,ROW()))</f>
        <v/>
      </c>
      <c r="Q1422" t="str">
        <f t="shared" si="628"/>
        <v/>
      </c>
      <c r="T1422">
        <f t="shared" si="629"/>
        <v>1993</v>
      </c>
      <c r="U1422">
        <f t="shared" si="630"/>
        <v>1999</v>
      </c>
      <c r="V1422">
        <f t="shared" si="631"/>
        <v>6</v>
      </c>
      <c r="W1422" t="str">
        <f>IF(TRIM(INDEX(connections!$A:$A,ROW()))="","",TRIM(INDEX(connections!$A:$A,ROW())))</f>
        <v>Torneko's Great Adventure: Mystery Dungeon</v>
      </c>
      <c r="X1422" t="str">
        <f>IF($W1422="","",TRIM(INDEX(connections!$B:$B,ROW())))</f>
        <v>Torneko: The Last Hope</v>
      </c>
      <c r="Y1422">
        <f t="shared" si="632"/>
        <v>863</v>
      </c>
      <c r="Z1422">
        <f t="shared" si="633"/>
        <v>861</v>
      </c>
      <c r="AA1422" t="str">
        <f t="shared" si="634"/>
        <v>Yes</v>
      </c>
      <c r="AB1422" t="str">
        <f t="shared" si="635"/>
        <v>Yes</v>
      </c>
      <c r="AC1422">
        <f t="shared" si="636"/>
        <v>1</v>
      </c>
      <c r="AD1422">
        <f t="shared" si="637"/>
        <v>0</v>
      </c>
      <c r="AE1422" t="str">
        <f t="shared" si="638"/>
        <v/>
      </c>
      <c r="AG1422" t="str">
        <f t="shared" si="639"/>
        <v/>
      </c>
      <c r="AH1422" t="str">
        <f t="shared" si="640"/>
        <v/>
      </c>
      <c r="AI1422" t="str">
        <f t="shared" si="641"/>
        <v/>
      </c>
      <c r="AJ1422" t="str">
        <f t="shared" si="642"/>
        <v/>
      </c>
      <c r="AK1422" t="str">
        <f t="shared" si="643"/>
        <v/>
      </c>
      <c r="AL1422" t="str">
        <f>IF($A1422="","",INDEX(games!$J:$J,ROW())&amp;"")</f>
        <v/>
      </c>
    </row>
    <row r="1423" spans="1:38" x14ac:dyDescent="0.25">
      <c r="A1423" t="str">
        <f>IF(TRIM(INDEX(games!$A:$A,ROW()))="","",TRIM(INDEX(games!$A:$A,ROW())))</f>
        <v/>
      </c>
      <c r="B1423" t="str">
        <f>IF(OR($A1423="",INDEX(games!$B:$B,ROW())=""),"",INDEX(games!$B:$B,ROW()))</f>
        <v/>
      </c>
      <c r="C1423" t="str">
        <f>IF(OR($A1423="",INDEX(games!$C:$C,ROW())=""),"",INDEX(games!$C:$C,ROW()))</f>
        <v/>
      </c>
      <c r="D1423" t="str">
        <f t="shared" si="616"/>
        <v/>
      </c>
      <c r="E1423" t="str">
        <f t="shared" si="617"/>
        <v/>
      </c>
      <c r="F1423" t="str">
        <f t="shared" si="618"/>
        <v/>
      </c>
      <c r="G1423" t="e">
        <f t="shared" si="619"/>
        <v>#N/A</v>
      </c>
      <c r="H1423" t="e">
        <f t="shared" si="620"/>
        <v>#N/A</v>
      </c>
      <c r="I1423" t="e">
        <f t="shared" si="621"/>
        <v>#N/A</v>
      </c>
      <c r="J1423" t="e">
        <f t="shared" si="622"/>
        <v>#N/A</v>
      </c>
      <c r="K1423" t="e">
        <f t="shared" si="623"/>
        <v>#N/A</v>
      </c>
      <c r="L1423" t="e">
        <f t="shared" si="624"/>
        <v>#N/A</v>
      </c>
      <c r="M1423" t="e">
        <f t="shared" si="625"/>
        <v>#N/A</v>
      </c>
      <c r="N1423" t="e">
        <f t="shared" si="626"/>
        <v>#N/A</v>
      </c>
      <c r="O1423" t="str">
        <f t="shared" si="627"/>
        <v/>
      </c>
      <c r="P1423" t="str">
        <f>IF(OR($A1423="",INDEX(games!$H:$H,ROW())=""),"",INDEX(games!$H:$H,ROW()))</f>
        <v/>
      </c>
      <c r="Q1423" t="str">
        <f t="shared" si="628"/>
        <v/>
      </c>
      <c r="T1423">
        <f t="shared" si="629"/>
        <v>1999</v>
      </c>
      <c r="U1423">
        <f t="shared" si="630"/>
        <v>2002</v>
      </c>
      <c r="V1423">
        <f t="shared" si="631"/>
        <v>3</v>
      </c>
      <c r="W1423" t="str">
        <f>IF(TRIM(INDEX(connections!$A:$A,ROW()))="","",TRIM(INDEX(connections!$A:$A,ROW())))</f>
        <v>Torneko: The Last Hope</v>
      </c>
      <c r="X1423" t="str">
        <f>IF($W1423="","",TRIM(INDEX(connections!$B:$B,ROW())))</f>
        <v>Torneko's Great Adventure 3</v>
      </c>
      <c r="Y1423">
        <f t="shared" si="632"/>
        <v>861</v>
      </c>
      <c r="Z1423">
        <f t="shared" si="633"/>
        <v>862</v>
      </c>
      <c r="AA1423" t="str">
        <f t="shared" si="634"/>
        <v>Yes</v>
      </c>
      <c r="AB1423" t="str">
        <f t="shared" si="635"/>
        <v>Yes</v>
      </c>
      <c r="AC1423">
        <f t="shared" si="636"/>
        <v>1</v>
      </c>
      <c r="AD1423">
        <f t="shared" si="637"/>
        <v>0</v>
      </c>
      <c r="AE1423" t="str">
        <f t="shared" si="638"/>
        <v/>
      </c>
      <c r="AG1423" t="str">
        <f t="shared" si="639"/>
        <v/>
      </c>
      <c r="AH1423" t="str">
        <f t="shared" si="640"/>
        <v/>
      </c>
      <c r="AI1423" t="str">
        <f t="shared" si="641"/>
        <v/>
      </c>
      <c r="AJ1423" t="str">
        <f t="shared" si="642"/>
        <v/>
      </c>
      <c r="AK1423" t="str">
        <f t="shared" si="643"/>
        <v/>
      </c>
      <c r="AL1423" t="str">
        <f>IF($A1423="","",INDEX(games!$J:$J,ROW())&amp;"")</f>
        <v/>
      </c>
    </row>
    <row r="1424" spans="1:38" x14ac:dyDescent="0.25">
      <c r="A1424" t="str">
        <f>IF(TRIM(INDEX(games!$A:$A,ROW()))="","",TRIM(INDEX(games!$A:$A,ROW())))</f>
        <v/>
      </c>
      <c r="B1424" t="str">
        <f>IF(OR($A1424="",INDEX(games!$B:$B,ROW())=""),"",INDEX(games!$B:$B,ROW()))</f>
        <v/>
      </c>
      <c r="C1424" t="str">
        <f>IF(OR($A1424="",INDEX(games!$C:$C,ROW())=""),"",INDEX(games!$C:$C,ROW()))</f>
        <v/>
      </c>
      <c r="D1424" t="str">
        <f t="shared" si="616"/>
        <v/>
      </c>
      <c r="E1424" t="str">
        <f t="shared" si="617"/>
        <v/>
      </c>
      <c r="F1424" t="str">
        <f t="shared" si="618"/>
        <v/>
      </c>
      <c r="G1424" t="e">
        <f t="shared" si="619"/>
        <v>#N/A</v>
      </c>
      <c r="H1424" t="e">
        <f t="shared" si="620"/>
        <v>#N/A</v>
      </c>
      <c r="I1424" t="e">
        <f t="shared" si="621"/>
        <v>#N/A</v>
      </c>
      <c r="J1424" t="e">
        <f t="shared" si="622"/>
        <v>#N/A</v>
      </c>
      <c r="K1424" t="e">
        <f t="shared" si="623"/>
        <v>#N/A</v>
      </c>
      <c r="L1424" t="e">
        <f t="shared" si="624"/>
        <v>#N/A</v>
      </c>
      <c r="M1424" t="e">
        <f t="shared" si="625"/>
        <v>#N/A</v>
      </c>
      <c r="N1424" t="e">
        <f t="shared" si="626"/>
        <v>#N/A</v>
      </c>
      <c r="O1424" t="str">
        <f t="shared" si="627"/>
        <v/>
      </c>
      <c r="P1424" t="str">
        <f>IF(OR($A1424="",INDEX(games!$H:$H,ROW())=""),"",INDEX(games!$H:$H,ROW()))</f>
        <v/>
      </c>
      <c r="Q1424" t="str">
        <f t="shared" si="628"/>
        <v/>
      </c>
      <c r="T1424">
        <f t="shared" si="629"/>
        <v>1980</v>
      </c>
      <c r="U1424">
        <f t="shared" si="630"/>
        <v>1993</v>
      </c>
      <c r="V1424">
        <f t="shared" si="631"/>
        <v>13</v>
      </c>
      <c r="W1424" t="str">
        <f>IF(TRIM(INDEX(connections!$A:$A,ROW()))="","",TRIM(INDEX(connections!$A:$A,ROW())))</f>
        <v>Rogue</v>
      </c>
      <c r="X1424" t="str">
        <f>IF($W1424="","",TRIM(INDEX(connections!$B:$B,ROW())))</f>
        <v>Torneko's Great Adventure: Mystery Dungeon</v>
      </c>
      <c r="Y1424">
        <f t="shared" si="632"/>
        <v>659</v>
      </c>
      <c r="Z1424">
        <f t="shared" si="633"/>
        <v>863</v>
      </c>
      <c r="AA1424" t="str">
        <f t="shared" si="634"/>
        <v>Yes</v>
      </c>
      <c r="AB1424" t="str">
        <f t="shared" si="635"/>
        <v>Yes</v>
      </c>
      <c r="AC1424">
        <f t="shared" si="636"/>
        <v>1</v>
      </c>
      <c r="AD1424">
        <f t="shared" si="637"/>
        <v>0</v>
      </c>
      <c r="AE1424" t="str">
        <f t="shared" si="638"/>
        <v/>
      </c>
      <c r="AG1424" t="str">
        <f t="shared" si="639"/>
        <v/>
      </c>
      <c r="AH1424" t="str">
        <f t="shared" si="640"/>
        <v/>
      </c>
      <c r="AI1424" t="str">
        <f t="shared" si="641"/>
        <v/>
      </c>
      <c r="AJ1424" t="str">
        <f t="shared" si="642"/>
        <v/>
      </c>
      <c r="AK1424" t="str">
        <f t="shared" si="643"/>
        <v/>
      </c>
      <c r="AL1424" t="str">
        <f>IF($A1424="","",INDEX(games!$J:$J,ROW())&amp;"")</f>
        <v/>
      </c>
    </row>
    <row r="1425" spans="1:38" x14ac:dyDescent="0.25">
      <c r="A1425" t="str">
        <f>IF(TRIM(INDEX(games!$A:$A,ROW()))="","",TRIM(INDEX(games!$A:$A,ROW())))</f>
        <v/>
      </c>
      <c r="B1425" t="str">
        <f>IF(OR($A1425="",INDEX(games!$B:$B,ROW())=""),"",INDEX(games!$B:$B,ROW()))</f>
        <v/>
      </c>
      <c r="C1425" t="str">
        <f>IF(OR($A1425="",INDEX(games!$C:$C,ROW())=""),"",INDEX(games!$C:$C,ROW()))</f>
        <v/>
      </c>
      <c r="D1425" t="str">
        <f t="shared" si="616"/>
        <v/>
      </c>
      <c r="E1425" t="str">
        <f t="shared" si="617"/>
        <v/>
      </c>
      <c r="F1425" t="str">
        <f t="shared" si="618"/>
        <v/>
      </c>
      <c r="G1425" t="e">
        <f t="shared" si="619"/>
        <v>#N/A</v>
      </c>
      <c r="H1425" t="e">
        <f t="shared" si="620"/>
        <v>#N/A</v>
      </c>
      <c r="I1425" t="e">
        <f t="shared" si="621"/>
        <v>#N/A</v>
      </c>
      <c r="J1425" t="e">
        <f t="shared" si="622"/>
        <v>#N/A</v>
      </c>
      <c r="K1425" t="e">
        <f t="shared" si="623"/>
        <v>#N/A</v>
      </c>
      <c r="L1425" t="e">
        <f t="shared" si="624"/>
        <v>#N/A</v>
      </c>
      <c r="M1425" t="e">
        <f t="shared" si="625"/>
        <v>#N/A</v>
      </c>
      <c r="N1425" t="e">
        <f t="shared" si="626"/>
        <v>#N/A</v>
      </c>
      <c r="O1425" t="str">
        <f t="shared" si="627"/>
        <v/>
      </c>
      <c r="P1425" t="str">
        <f>IF(OR($A1425="",INDEX(games!$H:$H,ROW())=""),"",INDEX(games!$H:$H,ROW()))</f>
        <v/>
      </c>
      <c r="Q1425" t="str">
        <f t="shared" si="628"/>
        <v/>
      </c>
      <c r="T1425">
        <f t="shared" si="629"/>
        <v>2006</v>
      </c>
      <c r="U1425">
        <f t="shared" si="630"/>
        <v>2025</v>
      </c>
      <c r="V1425">
        <f t="shared" si="631"/>
        <v>19</v>
      </c>
      <c r="W1425" t="str">
        <f>IF(TRIM(INDEX(connections!$A:$A,ROW()))="","",TRIM(INDEX(connections!$A:$A,ROW())))</f>
        <v>Dungeon Crawl Stone Soup</v>
      </c>
      <c r="X1425" t="str">
        <f>IF($W1425="","",TRIM(INDEX(connections!$B:$B,ROW())))</f>
        <v>Touhou Crawl</v>
      </c>
      <c r="Y1425">
        <f t="shared" si="632"/>
        <v>257</v>
      </c>
      <c r="Z1425">
        <f t="shared" si="633"/>
        <v>864</v>
      </c>
      <c r="AA1425" t="str">
        <f t="shared" si="634"/>
        <v>Yes</v>
      </c>
      <c r="AB1425" t="str">
        <f t="shared" si="635"/>
        <v>Yes</v>
      </c>
      <c r="AC1425">
        <f t="shared" si="636"/>
        <v>1</v>
      </c>
      <c r="AD1425">
        <f t="shared" si="637"/>
        <v>0</v>
      </c>
      <c r="AE1425" t="str">
        <f t="shared" si="638"/>
        <v/>
      </c>
      <c r="AG1425" t="str">
        <f t="shared" si="639"/>
        <v/>
      </c>
      <c r="AH1425" t="str">
        <f t="shared" si="640"/>
        <v/>
      </c>
      <c r="AI1425" t="str">
        <f t="shared" si="641"/>
        <v/>
      </c>
      <c r="AJ1425" t="str">
        <f t="shared" si="642"/>
        <v/>
      </c>
      <c r="AK1425" t="str">
        <f t="shared" si="643"/>
        <v/>
      </c>
      <c r="AL1425" t="str">
        <f>IF($A1425="","",INDEX(games!$J:$J,ROW())&amp;"")</f>
        <v/>
      </c>
    </row>
    <row r="1426" spans="1:38" x14ac:dyDescent="0.25">
      <c r="A1426" t="str">
        <f>IF(TRIM(INDEX(games!$A:$A,ROW()))="","",TRIM(INDEX(games!$A:$A,ROW())))</f>
        <v/>
      </c>
      <c r="B1426" t="str">
        <f>IF(OR($A1426="",INDEX(games!$B:$B,ROW())=""),"",INDEX(games!$B:$B,ROW()))</f>
        <v/>
      </c>
      <c r="C1426" t="str">
        <f>IF(OR($A1426="",INDEX(games!$C:$C,ROW())=""),"",INDEX(games!$C:$C,ROW()))</f>
        <v/>
      </c>
      <c r="D1426" t="str">
        <f t="shared" si="616"/>
        <v/>
      </c>
      <c r="E1426" t="str">
        <f t="shared" si="617"/>
        <v/>
      </c>
      <c r="F1426" t="str">
        <f t="shared" si="618"/>
        <v/>
      </c>
      <c r="G1426" t="e">
        <f t="shared" si="619"/>
        <v>#N/A</v>
      </c>
      <c r="H1426" t="e">
        <f t="shared" si="620"/>
        <v>#N/A</v>
      </c>
      <c r="I1426" t="e">
        <f t="shared" si="621"/>
        <v>#N/A</v>
      </c>
      <c r="J1426" t="e">
        <f t="shared" si="622"/>
        <v>#N/A</v>
      </c>
      <c r="K1426" t="e">
        <f t="shared" si="623"/>
        <v>#N/A</v>
      </c>
      <c r="L1426" t="e">
        <f t="shared" si="624"/>
        <v>#N/A</v>
      </c>
      <c r="M1426" t="e">
        <f t="shared" si="625"/>
        <v>#N/A</v>
      </c>
      <c r="N1426" t="e">
        <f t="shared" si="626"/>
        <v>#N/A</v>
      </c>
      <c r="O1426" t="str">
        <f t="shared" si="627"/>
        <v/>
      </c>
      <c r="P1426" t="str">
        <f>IF(OR($A1426="",INDEX(games!$H:$H,ROW())=""),"",INDEX(games!$H:$H,ROW()))</f>
        <v/>
      </c>
      <c r="Q1426" t="str">
        <f t="shared" si="628"/>
        <v/>
      </c>
      <c r="T1426">
        <f t="shared" si="629"/>
        <v>2014</v>
      </c>
      <c r="U1426">
        <f t="shared" si="630"/>
        <v>2024</v>
      </c>
      <c r="V1426">
        <f t="shared" si="631"/>
        <v>10</v>
      </c>
      <c r="W1426" t="str">
        <f>IF(TRIM(INDEX(connections!$A:$A,ROW()))="","",TRIM(INDEX(connections!$A:$A,ROW())))</f>
        <v>Fushigi no Gensoukyou 3</v>
      </c>
      <c r="X1426" t="str">
        <f>IF($W1426="","",TRIM(INDEX(connections!$B:$B,ROW())))</f>
        <v>Touhou Genso Wanderer: Foresight</v>
      </c>
      <c r="Y1426">
        <f t="shared" si="632"/>
        <v>316</v>
      </c>
      <c r="Z1426">
        <f t="shared" si="633"/>
        <v>865</v>
      </c>
      <c r="AA1426" t="str">
        <f t="shared" si="634"/>
        <v/>
      </c>
      <c r="AB1426" t="str">
        <f t="shared" si="635"/>
        <v/>
      </c>
      <c r="AC1426" t="str">
        <f t="shared" si="636"/>
        <v/>
      </c>
      <c r="AD1426">
        <f t="shared" si="637"/>
        <v>0</v>
      </c>
      <c r="AE1426" t="str">
        <f t="shared" si="638"/>
        <v/>
      </c>
      <c r="AG1426" t="str">
        <f t="shared" si="639"/>
        <v/>
      </c>
      <c r="AH1426" t="str">
        <f t="shared" si="640"/>
        <v/>
      </c>
      <c r="AI1426" t="str">
        <f t="shared" si="641"/>
        <v/>
      </c>
      <c r="AJ1426" t="str">
        <f t="shared" si="642"/>
        <v/>
      </c>
      <c r="AK1426" t="str">
        <f t="shared" si="643"/>
        <v/>
      </c>
      <c r="AL1426" t="str">
        <f>IF($A1426="","",INDEX(games!$J:$J,ROW())&amp;"")</f>
        <v/>
      </c>
    </row>
    <row r="1427" spans="1:38" x14ac:dyDescent="0.25">
      <c r="A1427" t="str">
        <f>IF(TRIM(INDEX(games!$A:$A,ROW()))="","",TRIM(INDEX(games!$A:$A,ROW())))</f>
        <v/>
      </c>
      <c r="B1427" t="str">
        <f>IF(OR($A1427="",INDEX(games!$B:$B,ROW())=""),"",INDEX(games!$B:$B,ROW()))</f>
        <v/>
      </c>
      <c r="C1427" t="str">
        <f>IF(OR($A1427="",INDEX(games!$C:$C,ROW())=""),"",INDEX(games!$C:$C,ROW()))</f>
        <v/>
      </c>
      <c r="D1427" t="str">
        <f t="shared" si="616"/>
        <v/>
      </c>
      <c r="E1427" t="str">
        <f t="shared" si="617"/>
        <v/>
      </c>
      <c r="F1427" t="str">
        <f t="shared" si="618"/>
        <v/>
      </c>
      <c r="G1427" t="e">
        <f t="shared" si="619"/>
        <v>#N/A</v>
      </c>
      <c r="H1427" t="e">
        <f t="shared" si="620"/>
        <v>#N/A</v>
      </c>
      <c r="I1427" t="e">
        <f t="shared" si="621"/>
        <v>#N/A</v>
      </c>
      <c r="J1427" t="e">
        <f t="shared" si="622"/>
        <v>#N/A</v>
      </c>
      <c r="K1427" t="e">
        <f t="shared" si="623"/>
        <v>#N/A</v>
      </c>
      <c r="L1427" t="e">
        <f t="shared" si="624"/>
        <v>#N/A</v>
      </c>
      <c r="M1427" t="e">
        <f t="shared" si="625"/>
        <v>#N/A</v>
      </c>
      <c r="N1427" t="e">
        <f t="shared" si="626"/>
        <v>#N/A</v>
      </c>
      <c r="O1427" t="str">
        <f t="shared" si="627"/>
        <v/>
      </c>
      <c r="P1427" t="str">
        <f>IF(OR($A1427="",INDEX(games!$H:$H,ROW())=""),"",INDEX(games!$H:$H,ROW()))</f>
        <v/>
      </c>
      <c r="Q1427" t="str">
        <f t="shared" si="628"/>
        <v/>
      </c>
      <c r="T1427">
        <f t="shared" si="629"/>
        <v>2012</v>
      </c>
      <c r="U1427">
        <f t="shared" si="630"/>
        <v>2021</v>
      </c>
      <c r="V1427">
        <f t="shared" si="631"/>
        <v>9</v>
      </c>
      <c r="W1427" t="str">
        <f>IF(TRIM(INDEX(connections!$A:$A,ROW()))="","",TRIM(INDEX(connections!$A:$A,ROW())))</f>
        <v>Miracle Chou Party: Sanae to Tenshi no Gensou Labyrinth</v>
      </c>
      <c r="X1427" t="str">
        <f>IF($W1427="","",TRIM(INDEX(connections!$B:$B,ROW())))</f>
        <v>Touhou Genso Wanderer: Lotus Labyrinth R</v>
      </c>
      <c r="Y1427">
        <f t="shared" si="632"/>
        <v>487</v>
      </c>
      <c r="Z1427">
        <f t="shared" si="633"/>
        <v>866</v>
      </c>
      <c r="AA1427" t="str">
        <f t="shared" si="634"/>
        <v/>
      </c>
      <c r="AB1427" t="str">
        <f t="shared" si="635"/>
        <v/>
      </c>
      <c r="AC1427" t="str">
        <f t="shared" si="636"/>
        <v/>
      </c>
      <c r="AD1427">
        <f t="shared" si="637"/>
        <v>0</v>
      </c>
      <c r="AE1427" t="str">
        <f t="shared" si="638"/>
        <v/>
      </c>
      <c r="AG1427" t="str">
        <f t="shared" si="639"/>
        <v/>
      </c>
      <c r="AH1427" t="str">
        <f t="shared" si="640"/>
        <v/>
      </c>
      <c r="AI1427" t="str">
        <f t="shared" si="641"/>
        <v/>
      </c>
      <c r="AJ1427" t="str">
        <f t="shared" si="642"/>
        <v/>
      </c>
      <c r="AK1427" t="str">
        <f t="shared" si="643"/>
        <v/>
      </c>
      <c r="AL1427" t="str">
        <f>IF($A1427="","",INDEX(games!$J:$J,ROW())&amp;"")</f>
        <v/>
      </c>
    </row>
    <row r="1428" spans="1:38" x14ac:dyDescent="0.25">
      <c r="A1428" t="str">
        <f>IF(TRIM(INDEX(games!$A:$A,ROW()))="","",TRIM(INDEX(games!$A:$A,ROW())))</f>
        <v/>
      </c>
      <c r="B1428" t="str">
        <f>IF(OR($A1428="",INDEX(games!$B:$B,ROW())=""),"",INDEX(games!$B:$B,ROW()))</f>
        <v/>
      </c>
      <c r="C1428" t="str">
        <f>IF(OR($A1428="",INDEX(games!$C:$C,ROW())=""),"",INDEX(games!$C:$C,ROW()))</f>
        <v/>
      </c>
      <c r="D1428" t="str">
        <f t="shared" si="616"/>
        <v/>
      </c>
      <c r="E1428" t="str">
        <f t="shared" si="617"/>
        <v/>
      </c>
      <c r="F1428" t="str">
        <f t="shared" si="618"/>
        <v/>
      </c>
      <c r="G1428" t="e">
        <f t="shared" si="619"/>
        <v>#N/A</v>
      </c>
      <c r="H1428" t="e">
        <f t="shared" si="620"/>
        <v>#N/A</v>
      </c>
      <c r="I1428" t="e">
        <f t="shared" si="621"/>
        <v>#N/A</v>
      </c>
      <c r="J1428" t="e">
        <f t="shared" si="622"/>
        <v>#N/A</v>
      </c>
      <c r="K1428" t="e">
        <f t="shared" si="623"/>
        <v>#N/A</v>
      </c>
      <c r="L1428" t="e">
        <f t="shared" si="624"/>
        <v>#N/A</v>
      </c>
      <c r="M1428" t="e">
        <f t="shared" si="625"/>
        <v>#N/A</v>
      </c>
      <c r="N1428" t="e">
        <f t="shared" si="626"/>
        <v>#N/A</v>
      </c>
      <c r="O1428" t="str">
        <f t="shared" si="627"/>
        <v/>
      </c>
      <c r="P1428" t="str">
        <f>IF(OR($A1428="",INDEX(games!$H:$H,ROW())=""),"",INDEX(games!$H:$H,ROW()))</f>
        <v/>
      </c>
      <c r="Q1428" t="str">
        <f t="shared" si="628"/>
        <v/>
      </c>
      <c r="T1428">
        <f t="shared" si="629"/>
        <v>2017</v>
      </c>
      <c r="U1428">
        <f t="shared" si="630"/>
        <v>2022</v>
      </c>
      <c r="V1428">
        <f t="shared" si="631"/>
        <v>5</v>
      </c>
      <c r="W1428" t="str">
        <f>IF(TRIM(INDEX(connections!$A:$A,ROW()))="","",TRIM(INDEX(connections!$A:$A,ROW())))</f>
        <v>Slay the Spire</v>
      </c>
      <c r="X1428" t="str">
        <f>IF($W1428="","",TRIM(INDEX(connections!$B:$B,ROW())))</f>
        <v>Touhou: Lost Branch of Legend</v>
      </c>
      <c r="Y1428">
        <f t="shared" si="632"/>
        <v>735</v>
      </c>
      <c r="Z1428">
        <f t="shared" si="633"/>
        <v>868</v>
      </c>
      <c r="AA1428" t="str">
        <f t="shared" si="634"/>
        <v>Yes</v>
      </c>
      <c r="AB1428" t="str">
        <f t="shared" si="635"/>
        <v/>
      </c>
      <c r="AC1428" t="str">
        <f t="shared" si="636"/>
        <v/>
      </c>
      <c r="AD1428">
        <f t="shared" si="637"/>
        <v>0</v>
      </c>
      <c r="AE1428" t="str">
        <f t="shared" si="638"/>
        <v/>
      </c>
      <c r="AG1428" t="str">
        <f t="shared" si="639"/>
        <v/>
      </c>
      <c r="AH1428" t="str">
        <f t="shared" si="640"/>
        <v/>
      </c>
      <c r="AI1428" t="str">
        <f t="shared" si="641"/>
        <v/>
      </c>
      <c r="AJ1428" t="str">
        <f t="shared" si="642"/>
        <v/>
      </c>
      <c r="AK1428" t="str">
        <f t="shared" si="643"/>
        <v/>
      </c>
      <c r="AL1428" t="str">
        <f>IF($A1428="","",INDEX(games!$J:$J,ROW())&amp;"")</f>
        <v/>
      </c>
    </row>
    <row r="1429" spans="1:38" x14ac:dyDescent="0.25">
      <c r="A1429" t="str">
        <f>IF(TRIM(INDEX(games!$A:$A,ROW()))="","",TRIM(INDEX(games!$A:$A,ROW())))</f>
        <v/>
      </c>
      <c r="B1429" t="str">
        <f>IF(OR($A1429="",INDEX(games!$B:$B,ROW())=""),"",INDEX(games!$B:$B,ROW()))</f>
        <v/>
      </c>
      <c r="C1429" t="str">
        <f>IF(OR($A1429="",INDEX(games!$C:$C,ROW())=""),"",INDEX(games!$C:$C,ROW()))</f>
        <v/>
      </c>
      <c r="D1429" t="str">
        <f t="shared" si="616"/>
        <v/>
      </c>
      <c r="E1429" t="str">
        <f t="shared" si="617"/>
        <v/>
      </c>
      <c r="F1429" t="str">
        <f t="shared" si="618"/>
        <v/>
      </c>
      <c r="G1429" t="e">
        <f t="shared" si="619"/>
        <v>#N/A</v>
      </c>
      <c r="H1429" t="e">
        <f t="shared" si="620"/>
        <v>#N/A</v>
      </c>
      <c r="I1429" t="e">
        <f t="shared" si="621"/>
        <v>#N/A</v>
      </c>
      <c r="J1429" t="e">
        <f t="shared" si="622"/>
        <v>#N/A</v>
      </c>
      <c r="K1429" t="e">
        <f t="shared" si="623"/>
        <v>#N/A</v>
      </c>
      <c r="L1429" t="e">
        <f t="shared" si="624"/>
        <v>#N/A</v>
      </c>
      <c r="M1429" t="e">
        <f t="shared" si="625"/>
        <v>#N/A</v>
      </c>
      <c r="N1429" t="e">
        <f t="shared" si="626"/>
        <v>#N/A</v>
      </c>
      <c r="O1429" t="str">
        <f t="shared" si="627"/>
        <v/>
      </c>
      <c r="P1429" t="str">
        <f>IF(OR($A1429="",INDEX(games!$H:$H,ROW())=""),"",INDEX(games!$H:$H,ROW()))</f>
        <v/>
      </c>
      <c r="Q1429" t="str">
        <f t="shared" si="628"/>
        <v/>
      </c>
      <c r="T1429">
        <f t="shared" si="629"/>
        <v>2022</v>
      </c>
      <c r="U1429">
        <f t="shared" si="630"/>
        <v>2025</v>
      </c>
      <c r="V1429">
        <f t="shared" si="631"/>
        <v>3</v>
      </c>
      <c r="W1429" t="str">
        <f>IF(TRIM(INDEX(connections!$A:$A,ROW()))="","",TRIM(INDEX(connections!$A:$A,ROW())))</f>
        <v>Rogue Tower</v>
      </c>
      <c r="X1429" t="str">
        <f>IF($W1429="","",TRIM(INDEX(connections!$B:$B,ROW())))</f>
        <v>Tower Dominion</v>
      </c>
      <c r="Y1429">
        <f t="shared" si="632"/>
        <v>671</v>
      </c>
      <c r="Z1429">
        <f t="shared" si="633"/>
        <v>870</v>
      </c>
      <c r="AA1429" t="str">
        <f t="shared" si="634"/>
        <v/>
      </c>
      <c r="AB1429" t="str">
        <f t="shared" si="635"/>
        <v/>
      </c>
      <c r="AC1429" t="str">
        <f t="shared" si="636"/>
        <v/>
      </c>
      <c r="AD1429">
        <f t="shared" si="637"/>
        <v>0</v>
      </c>
      <c r="AE1429" t="str">
        <f t="shared" si="638"/>
        <v/>
      </c>
      <c r="AG1429" t="str">
        <f t="shared" si="639"/>
        <v/>
      </c>
      <c r="AH1429" t="str">
        <f t="shared" si="640"/>
        <v/>
      </c>
      <c r="AI1429" t="str">
        <f t="shared" si="641"/>
        <v/>
      </c>
      <c r="AJ1429" t="str">
        <f t="shared" si="642"/>
        <v/>
      </c>
      <c r="AK1429" t="str">
        <f t="shared" si="643"/>
        <v/>
      </c>
      <c r="AL1429" t="str">
        <f>IF($A1429="","",INDEX(games!$J:$J,ROW())&amp;"")</f>
        <v/>
      </c>
    </row>
    <row r="1430" spans="1:38" x14ac:dyDescent="0.25">
      <c r="A1430" t="str">
        <f>IF(TRIM(INDEX(games!$A:$A,ROW()))="","",TRIM(INDEX(games!$A:$A,ROW())))</f>
        <v/>
      </c>
      <c r="B1430" t="str">
        <f>IF(OR($A1430="",INDEX(games!$B:$B,ROW())=""),"",INDEX(games!$B:$B,ROW()))</f>
        <v/>
      </c>
      <c r="C1430" t="str">
        <f>IF(OR($A1430="",INDEX(games!$C:$C,ROW())=""),"",INDEX(games!$C:$C,ROW()))</f>
        <v/>
      </c>
      <c r="D1430" t="str">
        <f t="shared" si="616"/>
        <v/>
      </c>
      <c r="E1430" t="str">
        <f t="shared" si="617"/>
        <v/>
      </c>
      <c r="F1430" t="str">
        <f t="shared" si="618"/>
        <v/>
      </c>
      <c r="G1430" t="e">
        <f t="shared" si="619"/>
        <v>#N/A</v>
      </c>
      <c r="H1430" t="e">
        <f t="shared" si="620"/>
        <v>#N/A</v>
      </c>
      <c r="I1430" t="e">
        <f t="shared" si="621"/>
        <v>#N/A</v>
      </c>
      <c r="J1430" t="e">
        <f t="shared" si="622"/>
        <v>#N/A</v>
      </c>
      <c r="K1430" t="e">
        <f t="shared" si="623"/>
        <v>#N/A</v>
      </c>
      <c r="L1430" t="e">
        <f t="shared" si="624"/>
        <v>#N/A</v>
      </c>
      <c r="M1430" t="e">
        <f t="shared" si="625"/>
        <v>#N/A</v>
      </c>
      <c r="N1430" t="e">
        <f t="shared" si="626"/>
        <v>#N/A</v>
      </c>
      <c r="O1430" t="str">
        <f t="shared" si="627"/>
        <v/>
      </c>
      <c r="P1430" t="str">
        <f>IF(OR($A1430="",INDEX(games!$H:$H,ROW())=""),"",INDEX(games!$H:$H,ROW()))</f>
        <v/>
      </c>
      <c r="Q1430" t="str">
        <f t="shared" si="628"/>
        <v/>
      </c>
      <c r="T1430">
        <f t="shared" si="629"/>
        <v>2020</v>
      </c>
      <c r="U1430">
        <f t="shared" si="630"/>
        <v>2023</v>
      </c>
      <c r="V1430">
        <f t="shared" si="631"/>
        <v>3</v>
      </c>
      <c r="W1430" t="str">
        <f>IF(TRIM(INDEX(connections!$A:$A,ROW()))="","",TRIM(INDEX(connections!$A:$A,ROW())))</f>
        <v>Monster Train</v>
      </c>
      <c r="X1430" t="str">
        <f>IF($W1430="","",TRIM(INDEX(connections!$B:$B,ROW())))</f>
        <v>Tower Escape</v>
      </c>
      <c r="Y1430">
        <f t="shared" si="632"/>
        <v>498</v>
      </c>
      <c r="Z1430">
        <f t="shared" si="633"/>
        <v>871</v>
      </c>
      <c r="AA1430" t="str">
        <f t="shared" si="634"/>
        <v>Yes</v>
      </c>
      <c r="AB1430" t="str">
        <f t="shared" si="635"/>
        <v>Yes</v>
      </c>
      <c r="AC1430">
        <f t="shared" si="636"/>
        <v>1</v>
      </c>
      <c r="AD1430">
        <f t="shared" si="637"/>
        <v>0</v>
      </c>
      <c r="AE1430" t="str">
        <f t="shared" si="638"/>
        <v/>
      </c>
      <c r="AG1430" t="str">
        <f t="shared" si="639"/>
        <v/>
      </c>
      <c r="AH1430" t="str">
        <f t="shared" si="640"/>
        <v/>
      </c>
      <c r="AI1430" t="str">
        <f t="shared" si="641"/>
        <v/>
      </c>
      <c r="AJ1430" t="str">
        <f t="shared" si="642"/>
        <v/>
      </c>
      <c r="AK1430" t="str">
        <f t="shared" si="643"/>
        <v/>
      </c>
      <c r="AL1430" t="str">
        <f>IF($A1430="","",INDEX(games!$J:$J,ROW())&amp;"")</f>
        <v/>
      </c>
    </row>
    <row r="1431" spans="1:38" x14ac:dyDescent="0.25">
      <c r="A1431" t="str">
        <f>IF(TRIM(INDEX(games!$A:$A,ROW()))="","",TRIM(INDEX(games!$A:$A,ROW())))</f>
        <v/>
      </c>
      <c r="B1431" t="str">
        <f>IF(OR($A1431="",INDEX(games!$B:$B,ROW())=""),"",INDEX(games!$B:$B,ROW()))</f>
        <v/>
      </c>
      <c r="C1431" t="str">
        <f>IF(OR($A1431="",INDEX(games!$C:$C,ROW())=""),"",INDEX(games!$C:$C,ROW()))</f>
        <v/>
      </c>
      <c r="D1431" t="str">
        <f t="shared" si="616"/>
        <v/>
      </c>
      <c r="E1431" t="str">
        <f t="shared" si="617"/>
        <v/>
      </c>
      <c r="F1431" t="str">
        <f t="shared" si="618"/>
        <v/>
      </c>
      <c r="G1431" t="e">
        <f t="shared" si="619"/>
        <v>#N/A</v>
      </c>
      <c r="H1431" t="e">
        <f t="shared" si="620"/>
        <v>#N/A</v>
      </c>
      <c r="I1431" t="e">
        <f t="shared" si="621"/>
        <v>#N/A</v>
      </c>
      <c r="J1431" t="e">
        <f t="shared" si="622"/>
        <v>#N/A</v>
      </c>
      <c r="K1431" t="e">
        <f t="shared" si="623"/>
        <v>#N/A</v>
      </c>
      <c r="L1431" t="e">
        <f t="shared" si="624"/>
        <v>#N/A</v>
      </c>
      <c r="M1431" t="e">
        <f t="shared" si="625"/>
        <v>#N/A</v>
      </c>
      <c r="N1431" t="e">
        <f t="shared" si="626"/>
        <v>#N/A</v>
      </c>
      <c r="O1431" t="str">
        <f t="shared" si="627"/>
        <v/>
      </c>
      <c r="P1431" t="str">
        <f>IF(OR($A1431="",INDEX(games!$H:$H,ROW())=""),"",INDEX(games!$H:$H,ROW()))</f>
        <v/>
      </c>
      <c r="Q1431" t="str">
        <f t="shared" si="628"/>
        <v/>
      </c>
      <c r="T1431">
        <f t="shared" si="629"/>
        <v>2017</v>
      </c>
      <c r="U1431">
        <f t="shared" si="630"/>
        <v>2023</v>
      </c>
      <c r="V1431">
        <f t="shared" si="631"/>
        <v>6</v>
      </c>
      <c r="W1431" t="str">
        <f>IF(TRIM(INDEX(connections!$A:$A,ROW()))="","",TRIM(INDEX(connections!$A:$A,ROW())))</f>
        <v>Slay the Spire</v>
      </c>
      <c r="X1431" t="str">
        <f>IF($W1431="","",TRIM(INDEX(connections!$B:$B,ROW())))</f>
        <v>Tower Escape</v>
      </c>
      <c r="Y1431">
        <f t="shared" si="632"/>
        <v>735</v>
      </c>
      <c r="Z1431">
        <f t="shared" si="633"/>
        <v>871</v>
      </c>
      <c r="AA1431" t="str">
        <f t="shared" si="634"/>
        <v>Yes</v>
      </c>
      <c r="AB1431" t="str">
        <f t="shared" si="635"/>
        <v>Yes</v>
      </c>
      <c r="AC1431">
        <f t="shared" si="636"/>
        <v>1</v>
      </c>
      <c r="AD1431">
        <f t="shared" si="637"/>
        <v>0</v>
      </c>
      <c r="AE1431" t="str">
        <f t="shared" si="638"/>
        <v/>
      </c>
      <c r="AG1431" t="str">
        <f t="shared" si="639"/>
        <v/>
      </c>
      <c r="AH1431" t="str">
        <f t="shared" si="640"/>
        <v/>
      </c>
      <c r="AI1431" t="str">
        <f t="shared" si="641"/>
        <v/>
      </c>
      <c r="AJ1431" t="str">
        <f t="shared" si="642"/>
        <v/>
      </c>
      <c r="AK1431" t="str">
        <f t="shared" si="643"/>
        <v/>
      </c>
      <c r="AL1431" t="str">
        <f>IF($A1431="","",INDEX(games!$J:$J,ROW())&amp;"")</f>
        <v/>
      </c>
    </row>
    <row r="1432" spans="1:38" x14ac:dyDescent="0.25">
      <c r="A1432" t="str">
        <f>IF(TRIM(INDEX(games!$A:$A,ROW()))="","",TRIM(INDEX(games!$A:$A,ROW())))</f>
        <v/>
      </c>
      <c r="B1432" t="str">
        <f>IF(OR($A1432="",INDEX(games!$B:$B,ROW())=""),"",INDEX(games!$B:$B,ROW()))</f>
        <v/>
      </c>
      <c r="C1432" t="str">
        <f>IF(OR($A1432="",INDEX(games!$C:$C,ROW())=""),"",INDEX(games!$C:$C,ROW()))</f>
        <v/>
      </c>
      <c r="D1432" t="str">
        <f t="shared" si="616"/>
        <v/>
      </c>
      <c r="E1432" t="str">
        <f t="shared" si="617"/>
        <v/>
      </c>
      <c r="F1432" t="str">
        <f t="shared" si="618"/>
        <v/>
      </c>
      <c r="G1432" t="e">
        <f t="shared" si="619"/>
        <v>#N/A</v>
      </c>
      <c r="H1432" t="e">
        <f t="shared" si="620"/>
        <v>#N/A</v>
      </c>
      <c r="I1432" t="e">
        <f t="shared" si="621"/>
        <v>#N/A</v>
      </c>
      <c r="J1432" t="e">
        <f t="shared" si="622"/>
        <v>#N/A</v>
      </c>
      <c r="K1432" t="e">
        <f t="shared" si="623"/>
        <v>#N/A</v>
      </c>
      <c r="L1432" t="e">
        <f t="shared" si="624"/>
        <v>#N/A</v>
      </c>
      <c r="M1432" t="e">
        <f t="shared" si="625"/>
        <v>#N/A</v>
      </c>
      <c r="N1432" t="e">
        <f t="shared" si="626"/>
        <v>#N/A</v>
      </c>
      <c r="O1432" t="str">
        <f t="shared" si="627"/>
        <v/>
      </c>
      <c r="P1432" t="str">
        <f>IF(OR($A1432="",INDEX(games!$H:$H,ROW())=""),"",INDEX(games!$H:$H,ROW()))</f>
        <v/>
      </c>
      <c r="Q1432" t="str">
        <f t="shared" si="628"/>
        <v/>
      </c>
      <c r="T1432">
        <f t="shared" si="629"/>
        <v>2018</v>
      </c>
      <c r="U1432">
        <f t="shared" si="630"/>
        <v>2024</v>
      </c>
      <c r="V1432">
        <f t="shared" si="631"/>
        <v>6</v>
      </c>
      <c r="W1432" t="str">
        <f>IF(TRIM(INDEX(connections!$A:$A,ROW()))="","",TRIM(INDEX(connections!$A:$A,ROW())))</f>
        <v>Heroes of Hammerwatch</v>
      </c>
      <c r="X1432" t="str">
        <f>IF($W1432="","",TRIM(INDEX(connections!$B:$B,ROW())))</f>
        <v>Tower Factory</v>
      </c>
      <c r="Y1432">
        <f t="shared" si="632"/>
        <v>382</v>
      </c>
      <c r="Z1432">
        <f t="shared" si="633"/>
        <v>872</v>
      </c>
      <c r="AA1432" t="str">
        <f t="shared" si="634"/>
        <v>Yes</v>
      </c>
      <c r="AB1432" t="str">
        <f t="shared" si="635"/>
        <v/>
      </c>
      <c r="AC1432" t="str">
        <f t="shared" si="636"/>
        <v/>
      </c>
      <c r="AD1432">
        <f t="shared" si="637"/>
        <v>1</v>
      </c>
      <c r="AE1432" t="str">
        <f t="shared" si="638"/>
        <v/>
      </c>
      <c r="AG1432" t="str">
        <f t="shared" si="639"/>
        <v/>
      </c>
      <c r="AH1432" t="str">
        <f t="shared" si="640"/>
        <v/>
      </c>
      <c r="AI1432" t="str">
        <f t="shared" si="641"/>
        <v/>
      </c>
      <c r="AJ1432" t="str">
        <f t="shared" si="642"/>
        <v/>
      </c>
      <c r="AK1432" t="str">
        <f t="shared" si="643"/>
        <v/>
      </c>
      <c r="AL1432" t="str">
        <f>IF($A1432="","",INDEX(games!$J:$J,ROW())&amp;"")</f>
        <v/>
      </c>
    </row>
    <row r="1433" spans="1:38" x14ac:dyDescent="0.25">
      <c r="A1433" t="str">
        <f>IF(TRIM(INDEX(games!$A:$A,ROW()))="","",TRIM(INDEX(games!$A:$A,ROW())))</f>
        <v/>
      </c>
      <c r="B1433" t="str">
        <f>IF(OR($A1433="",INDEX(games!$B:$B,ROW())=""),"",INDEX(games!$B:$B,ROW()))</f>
        <v/>
      </c>
      <c r="C1433" t="str">
        <f>IF(OR($A1433="",INDEX(games!$C:$C,ROW())=""),"",INDEX(games!$C:$C,ROW()))</f>
        <v/>
      </c>
      <c r="D1433" t="str">
        <f t="shared" si="616"/>
        <v/>
      </c>
      <c r="E1433" t="str">
        <f t="shared" si="617"/>
        <v/>
      </c>
      <c r="F1433" t="str">
        <f t="shared" si="618"/>
        <v/>
      </c>
      <c r="G1433" t="e">
        <f t="shared" si="619"/>
        <v>#N/A</v>
      </c>
      <c r="H1433" t="e">
        <f t="shared" si="620"/>
        <v>#N/A</v>
      </c>
      <c r="I1433" t="e">
        <f t="shared" si="621"/>
        <v>#N/A</v>
      </c>
      <c r="J1433" t="e">
        <f t="shared" si="622"/>
        <v>#N/A</v>
      </c>
      <c r="K1433" t="e">
        <f t="shared" si="623"/>
        <v>#N/A</v>
      </c>
      <c r="L1433" t="e">
        <f t="shared" si="624"/>
        <v>#N/A</v>
      </c>
      <c r="M1433" t="e">
        <f t="shared" si="625"/>
        <v>#N/A</v>
      </c>
      <c r="N1433" t="e">
        <f t="shared" si="626"/>
        <v>#N/A</v>
      </c>
      <c r="O1433" t="str">
        <f t="shared" si="627"/>
        <v/>
      </c>
      <c r="P1433" t="str">
        <f>IF(OR($A1433="",INDEX(games!$H:$H,ROW())=""),"",INDEX(games!$H:$H,ROW()))</f>
        <v/>
      </c>
      <c r="Q1433" t="str">
        <f t="shared" si="628"/>
        <v/>
      </c>
      <c r="T1433">
        <f t="shared" si="629"/>
        <v>2021</v>
      </c>
      <c r="U1433">
        <f t="shared" si="630"/>
        <v>2024</v>
      </c>
      <c r="V1433">
        <f t="shared" si="631"/>
        <v>3</v>
      </c>
      <c r="W1433" t="str">
        <f>IF(TRIM(INDEX(connections!$A:$A,ROW()))="","",TRIM(INDEX(connections!$A:$A,ROW())))</f>
        <v>Vampire Survivors</v>
      </c>
      <c r="X1433" t="str">
        <f>IF($W1433="","",TRIM(INDEX(connections!$B:$B,ROW())))</f>
        <v>Tower Factory</v>
      </c>
      <c r="Y1433">
        <f t="shared" si="632"/>
        <v>898</v>
      </c>
      <c r="Z1433">
        <f t="shared" si="633"/>
        <v>872</v>
      </c>
      <c r="AA1433" t="str">
        <f t="shared" si="634"/>
        <v>Yes</v>
      </c>
      <c r="AB1433" t="str">
        <f t="shared" si="635"/>
        <v/>
      </c>
      <c r="AC1433" t="str">
        <f t="shared" si="636"/>
        <v/>
      </c>
      <c r="AD1433">
        <f t="shared" si="637"/>
        <v>1</v>
      </c>
      <c r="AE1433" t="str">
        <f t="shared" si="638"/>
        <v/>
      </c>
      <c r="AG1433" t="str">
        <f t="shared" si="639"/>
        <v/>
      </c>
      <c r="AH1433" t="str">
        <f t="shared" si="640"/>
        <v/>
      </c>
      <c r="AI1433" t="str">
        <f t="shared" si="641"/>
        <v/>
      </c>
      <c r="AJ1433" t="str">
        <f t="shared" si="642"/>
        <v/>
      </c>
      <c r="AK1433" t="str">
        <f t="shared" si="643"/>
        <v/>
      </c>
      <c r="AL1433" t="str">
        <f>IF($A1433="","",INDEX(games!$J:$J,ROW())&amp;"")</f>
        <v/>
      </c>
    </row>
    <row r="1434" spans="1:38" x14ac:dyDescent="0.25">
      <c r="A1434" t="str">
        <f>IF(TRIM(INDEX(games!$A:$A,ROW()))="","",TRIM(INDEX(games!$A:$A,ROW())))</f>
        <v/>
      </c>
      <c r="B1434" t="str">
        <f>IF(OR($A1434="",INDEX(games!$B:$B,ROW())=""),"",INDEX(games!$B:$B,ROW()))</f>
        <v/>
      </c>
      <c r="C1434" t="str">
        <f>IF(OR($A1434="",INDEX(games!$C:$C,ROW())=""),"",INDEX(games!$C:$C,ROW()))</f>
        <v/>
      </c>
      <c r="D1434" t="str">
        <f t="shared" si="616"/>
        <v/>
      </c>
      <c r="E1434" t="str">
        <f t="shared" si="617"/>
        <v/>
      </c>
      <c r="F1434" t="str">
        <f t="shared" si="618"/>
        <v/>
      </c>
      <c r="G1434" t="e">
        <f t="shared" si="619"/>
        <v>#N/A</v>
      </c>
      <c r="H1434" t="e">
        <f t="shared" si="620"/>
        <v>#N/A</v>
      </c>
      <c r="I1434" t="e">
        <f t="shared" si="621"/>
        <v>#N/A</v>
      </c>
      <c r="J1434" t="e">
        <f t="shared" si="622"/>
        <v>#N/A</v>
      </c>
      <c r="K1434" t="e">
        <f t="shared" si="623"/>
        <v>#N/A</v>
      </c>
      <c r="L1434" t="e">
        <f t="shared" si="624"/>
        <v>#N/A</v>
      </c>
      <c r="M1434" t="e">
        <f t="shared" si="625"/>
        <v>#N/A</v>
      </c>
      <c r="N1434" t="e">
        <f t="shared" si="626"/>
        <v>#N/A</v>
      </c>
      <c r="O1434" t="str">
        <f t="shared" si="627"/>
        <v/>
      </c>
      <c r="P1434" t="str">
        <f>IF(OR($A1434="",INDEX(games!$H:$H,ROW())=""),"",INDEX(games!$H:$H,ROW()))</f>
        <v/>
      </c>
      <c r="Q1434" t="str">
        <f t="shared" si="628"/>
        <v/>
      </c>
      <c r="T1434">
        <f t="shared" si="629"/>
        <v>2015</v>
      </c>
      <c r="U1434">
        <f t="shared" si="630"/>
        <v>2017</v>
      </c>
      <c r="V1434">
        <f t="shared" si="631"/>
        <v>2</v>
      </c>
      <c r="W1434" t="str">
        <f>IF(TRIM(INDEX(connections!$A:$A,ROW()))="","",TRIM(INDEX(connections!$A:$A,ROW())))</f>
        <v>Downwell</v>
      </c>
      <c r="X1434" t="str">
        <f>IF($W1434="","",TRIM(INDEX(connections!$B:$B,ROW())))</f>
        <v>Tower Fortress</v>
      </c>
      <c r="Y1434">
        <f t="shared" si="632"/>
        <v>244</v>
      </c>
      <c r="Z1434">
        <f t="shared" si="633"/>
        <v>873</v>
      </c>
      <c r="AA1434" t="str">
        <f t="shared" si="634"/>
        <v>Yes</v>
      </c>
      <c r="AB1434" t="str">
        <f t="shared" si="635"/>
        <v>Yes</v>
      </c>
      <c r="AC1434">
        <f t="shared" si="636"/>
        <v>1</v>
      </c>
      <c r="AD1434">
        <f t="shared" si="637"/>
        <v>0</v>
      </c>
      <c r="AE1434" t="str">
        <f t="shared" si="638"/>
        <v/>
      </c>
      <c r="AG1434" t="str">
        <f t="shared" si="639"/>
        <v/>
      </c>
      <c r="AH1434" t="str">
        <f t="shared" si="640"/>
        <v/>
      </c>
      <c r="AI1434" t="str">
        <f t="shared" si="641"/>
        <v/>
      </c>
      <c r="AJ1434" t="str">
        <f t="shared" si="642"/>
        <v/>
      </c>
      <c r="AK1434" t="str">
        <f t="shared" si="643"/>
        <v/>
      </c>
      <c r="AL1434" t="str">
        <f>IF($A1434="","",INDEX(games!$J:$J,ROW())&amp;"")</f>
        <v/>
      </c>
    </row>
    <row r="1435" spans="1:38" x14ac:dyDescent="0.25">
      <c r="A1435" t="str">
        <f>IF(TRIM(INDEX(games!$A:$A,ROW()))="","",TRIM(INDEX(games!$A:$A,ROW())))</f>
        <v/>
      </c>
      <c r="B1435" t="str">
        <f>IF(OR($A1435="",INDEX(games!$B:$B,ROW())=""),"",INDEX(games!$B:$B,ROW()))</f>
        <v/>
      </c>
      <c r="C1435" t="str">
        <f>IF(OR($A1435="",INDEX(games!$C:$C,ROW())=""),"",INDEX(games!$C:$C,ROW()))</f>
        <v/>
      </c>
      <c r="D1435" t="str">
        <f t="shared" si="616"/>
        <v/>
      </c>
      <c r="E1435" t="str">
        <f t="shared" si="617"/>
        <v/>
      </c>
      <c r="F1435" t="str">
        <f t="shared" si="618"/>
        <v/>
      </c>
      <c r="G1435" t="e">
        <f t="shared" si="619"/>
        <v>#N/A</v>
      </c>
      <c r="H1435" t="e">
        <f t="shared" si="620"/>
        <v>#N/A</v>
      </c>
      <c r="I1435" t="e">
        <f t="shared" si="621"/>
        <v>#N/A</v>
      </c>
      <c r="J1435" t="e">
        <f t="shared" si="622"/>
        <v>#N/A</v>
      </c>
      <c r="K1435" t="e">
        <f t="shared" si="623"/>
        <v>#N/A</v>
      </c>
      <c r="L1435" t="e">
        <f t="shared" si="624"/>
        <v>#N/A</v>
      </c>
      <c r="M1435" t="e">
        <f t="shared" si="625"/>
        <v>#N/A</v>
      </c>
      <c r="N1435" t="e">
        <f t="shared" si="626"/>
        <v>#N/A</v>
      </c>
      <c r="O1435" t="str">
        <f t="shared" si="627"/>
        <v/>
      </c>
      <c r="P1435" t="str">
        <f>IF(OR($A1435="",INDEX(games!$H:$H,ROW())=""),"",INDEX(games!$H:$H,ROW()))</f>
        <v/>
      </c>
      <c r="Q1435" t="str">
        <f t="shared" si="628"/>
        <v/>
      </c>
      <c r="T1435">
        <f t="shared" si="629"/>
        <v>2011</v>
      </c>
      <c r="U1435">
        <f t="shared" si="630"/>
        <v>2014</v>
      </c>
      <c r="V1435">
        <f t="shared" si="631"/>
        <v>3</v>
      </c>
      <c r="W1435" t="str">
        <f>IF(TRIM(INDEX(connections!$A:$A,ROW()))="","",TRIM(INDEX(connections!$A:$A,ROW())))</f>
        <v>The Binding of Isaac</v>
      </c>
      <c r="X1435" t="str">
        <f>IF($W1435="","",TRIM(INDEX(connections!$B:$B,ROW())))</f>
        <v>Tower of Guns</v>
      </c>
      <c r="Y1435">
        <f t="shared" si="632"/>
        <v>824</v>
      </c>
      <c r="Z1435">
        <f t="shared" si="633"/>
        <v>874</v>
      </c>
      <c r="AA1435" t="str">
        <f t="shared" si="634"/>
        <v>Yes</v>
      </c>
      <c r="AB1435" t="str">
        <f t="shared" si="635"/>
        <v>Yes</v>
      </c>
      <c r="AC1435">
        <f t="shared" si="636"/>
        <v>1</v>
      </c>
      <c r="AD1435">
        <f t="shared" si="637"/>
        <v>0</v>
      </c>
      <c r="AE1435" t="str">
        <f t="shared" si="638"/>
        <v/>
      </c>
      <c r="AG1435" t="str">
        <f t="shared" si="639"/>
        <v/>
      </c>
      <c r="AH1435" t="str">
        <f t="shared" si="640"/>
        <v/>
      </c>
      <c r="AI1435" t="str">
        <f t="shared" si="641"/>
        <v/>
      </c>
      <c r="AJ1435" t="str">
        <f t="shared" si="642"/>
        <v/>
      </c>
      <c r="AK1435" t="str">
        <f t="shared" si="643"/>
        <v/>
      </c>
      <c r="AL1435" t="str">
        <f>IF($A1435="","",INDEX(games!$J:$J,ROW())&amp;"")</f>
        <v/>
      </c>
    </row>
    <row r="1436" spans="1:38" x14ac:dyDescent="0.25">
      <c r="A1436" t="str">
        <f>IF(TRIM(INDEX(games!$A:$A,ROW()))="","",TRIM(INDEX(games!$A:$A,ROW())))</f>
        <v/>
      </c>
      <c r="B1436" t="str">
        <f>IF(OR($A1436="",INDEX(games!$B:$B,ROW())=""),"",INDEX(games!$B:$B,ROW()))</f>
        <v/>
      </c>
      <c r="C1436" t="str">
        <f>IF(OR($A1436="",INDEX(games!$C:$C,ROW())=""),"",INDEX(games!$C:$C,ROW()))</f>
        <v/>
      </c>
      <c r="D1436" t="str">
        <f t="shared" si="616"/>
        <v/>
      </c>
      <c r="E1436" t="str">
        <f t="shared" si="617"/>
        <v/>
      </c>
      <c r="F1436" t="str">
        <f t="shared" si="618"/>
        <v/>
      </c>
      <c r="G1436" t="e">
        <f t="shared" si="619"/>
        <v>#N/A</v>
      </c>
      <c r="H1436" t="e">
        <f t="shared" si="620"/>
        <v>#N/A</v>
      </c>
      <c r="I1436" t="e">
        <f t="shared" si="621"/>
        <v>#N/A</v>
      </c>
      <c r="J1436" t="e">
        <f t="shared" si="622"/>
        <v>#N/A</v>
      </c>
      <c r="K1436" t="e">
        <f t="shared" si="623"/>
        <v>#N/A</v>
      </c>
      <c r="L1436" t="e">
        <f t="shared" si="624"/>
        <v>#N/A</v>
      </c>
      <c r="M1436" t="e">
        <f t="shared" si="625"/>
        <v>#N/A</v>
      </c>
      <c r="N1436" t="e">
        <f t="shared" si="626"/>
        <v>#N/A</v>
      </c>
      <c r="O1436" t="str">
        <f t="shared" si="627"/>
        <v/>
      </c>
      <c r="P1436" t="str">
        <f>IF(OR($A1436="",INDEX(games!$H:$H,ROW())=""),"",INDEX(games!$H:$H,ROW()))</f>
        <v/>
      </c>
      <c r="Q1436" t="str">
        <f t="shared" si="628"/>
        <v/>
      </c>
      <c r="T1436">
        <f t="shared" si="629"/>
        <v>2012</v>
      </c>
      <c r="U1436">
        <f t="shared" si="630"/>
        <v>2021</v>
      </c>
      <c r="V1436">
        <f t="shared" si="631"/>
        <v>9</v>
      </c>
      <c r="W1436" t="str">
        <f>IF(TRIM(INDEX(connections!$A:$A,ROW()))="","",TRIM(INDEX(connections!$A:$A,ROW())))</f>
        <v>FTL</v>
      </c>
      <c r="X1436" t="str">
        <f>IF($W1436="","",TRIM(INDEX(connections!$B:$B,ROW())))</f>
        <v>Tower Tactics: Liberation</v>
      </c>
      <c r="Y1436">
        <f t="shared" si="632"/>
        <v>311</v>
      </c>
      <c r="Z1436">
        <f t="shared" si="633"/>
        <v>875</v>
      </c>
      <c r="AA1436" t="str">
        <f t="shared" si="634"/>
        <v>Yes</v>
      </c>
      <c r="AB1436" t="str">
        <f t="shared" si="635"/>
        <v>Yes</v>
      </c>
      <c r="AC1436">
        <f t="shared" si="636"/>
        <v>1</v>
      </c>
      <c r="AD1436">
        <f t="shared" si="637"/>
        <v>1</v>
      </c>
      <c r="AE1436" t="str">
        <f t="shared" si="638"/>
        <v/>
      </c>
      <c r="AG1436" t="str">
        <f t="shared" si="639"/>
        <v/>
      </c>
      <c r="AH1436" t="str">
        <f t="shared" si="640"/>
        <v/>
      </c>
      <c r="AI1436" t="str">
        <f t="shared" si="641"/>
        <v/>
      </c>
      <c r="AJ1436" t="str">
        <f t="shared" si="642"/>
        <v/>
      </c>
      <c r="AK1436" t="str">
        <f t="shared" si="643"/>
        <v/>
      </c>
      <c r="AL1436" t="str">
        <f>IF($A1436="","",INDEX(games!$J:$J,ROW())&amp;"")</f>
        <v/>
      </c>
    </row>
    <row r="1437" spans="1:38" x14ac:dyDescent="0.25">
      <c r="A1437" t="str">
        <f>IF(TRIM(INDEX(games!$A:$A,ROW()))="","",TRIM(INDEX(games!$A:$A,ROW())))</f>
        <v/>
      </c>
      <c r="B1437" t="str">
        <f>IF(OR($A1437="",INDEX(games!$B:$B,ROW())=""),"",INDEX(games!$B:$B,ROW()))</f>
        <v/>
      </c>
      <c r="C1437" t="str">
        <f>IF(OR($A1437="",INDEX(games!$C:$C,ROW())=""),"",INDEX(games!$C:$C,ROW()))</f>
        <v/>
      </c>
      <c r="D1437" t="str">
        <f t="shared" si="616"/>
        <v/>
      </c>
      <c r="E1437" t="str">
        <f t="shared" si="617"/>
        <v/>
      </c>
      <c r="F1437" t="str">
        <f t="shared" si="618"/>
        <v/>
      </c>
      <c r="G1437" t="e">
        <f t="shared" si="619"/>
        <v>#N/A</v>
      </c>
      <c r="H1437" t="e">
        <f t="shared" si="620"/>
        <v>#N/A</v>
      </c>
      <c r="I1437" t="e">
        <f t="shared" si="621"/>
        <v>#N/A</v>
      </c>
      <c r="J1437" t="e">
        <f t="shared" si="622"/>
        <v>#N/A</v>
      </c>
      <c r="K1437" t="e">
        <f t="shared" si="623"/>
        <v>#N/A</v>
      </c>
      <c r="L1437" t="e">
        <f t="shared" si="624"/>
        <v>#N/A</v>
      </c>
      <c r="M1437" t="e">
        <f t="shared" si="625"/>
        <v>#N/A</v>
      </c>
      <c r="N1437" t="e">
        <f t="shared" si="626"/>
        <v>#N/A</v>
      </c>
      <c r="O1437" t="str">
        <f t="shared" si="627"/>
        <v/>
      </c>
      <c r="P1437" t="str">
        <f>IF(OR($A1437="",INDEX(games!$H:$H,ROW())=""),"",INDEX(games!$H:$H,ROW()))</f>
        <v/>
      </c>
      <c r="Q1437" t="str">
        <f t="shared" si="628"/>
        <v/>
      </c>
      <c r="T1437">
        <f t="shared" si="629"/>
        <v>2017</v>
      </c>
      <c r="U1437">
        <f t="shared" si="630"/>
        <v>2021</v>
      </c>
      <c r="V1437">
        <f t="shared" si="631"/>
        <v>4</v>
      </c>
      <c r="W1437" t="str">
        <f>IF(TRIM(INDEX(connections!$A:$A,ROW()))="","",TRIM(INDEX(connections!$A:$A,ROW())))</f>
        <v>Slay the Spire</v>
      </c>
      <c r="X1437" t="str">
        <f>IF($W1437="","",TRIM(INDEX(connections!$B:$B,ROW())))</f>
        <v>Tower Tactics: Liberation</v>
      </c>
      <c r="Y1437">
        <f t="shared" si="632"/>
        <v>735</v>
      </c>
      <c r="Z1437">
        <f t="shared" si="633"/>
        <v>875</v>
      </c>
      <c r="AA1437" t="str">
        <f t="shared" si="634"/>
        <v>Yes</v>
      </c>
      <c r="AB1437" t="str">
        <f t="shared" si="635"/>
        <v>Yes</v>
      </c>
      <c r="AC1437">
        <f t="shared" si="636"/>
        <v>1</v>
      </c>
      <c r="AD1437">
        <f t="shared" si="637"/>
        <v>0</v>
      </c>
      <c r="AE1437" t="str">
        <f t="shared" si="638"/>
        <v/>
      </c>
      <c r="AG1437" t="str">
        <f t="shared" si="639"/>
        <v/>
      </c>
      <c r="AH1437" t="str">
        <f t="shared" si="640"/>
        <v/>
      </c>
      <c r="AI1437" t="str">
        <f t="shared" si="641"/>
        <v/>
      </c>
      <c r="AJ1437" t="str">
        <f t="shared" si="642"/>
        <v/>
      </c>
      <c r="AK1437" t="str">
        <f t="shared" si="643"/>
        <v/>
      </c>
      <c r="AL1437" t="str">
        <f>IF($A1437="","",INDEX(games!$J:$J,ROW())&amp;"")</f>
        <v/>
      </c>
    </row>
    <row r="1438" spans="1:38" x14ac:dyDescent="0.25">
      <c r="A1438" t="str">
        <f>IF(TRIM(INDEX(games!$A:$A,ROW()))="","",TRIM(INDEX(games!$A:$A,ROW())))</f>
        <v/>
      </c>
      <c r="B1438" t="str">
        <f>IF(OR($A1438="",INDEX(games!$B:$B,ROW())=""),"",INDEX(games!$B:$B,ROW()))</f>
        <v/>
      </c>
      <c r="C1438" t="str">
        <f>IF(OR($A1438="",INDEX(games!$C:$C,ROW())=""),"",INDEX(games!$C:$C,ROW()))</f>
        <v/>
      </c>
      <c r="D1438" t="str">
        <f t="shared" si="616"/>
        <v/>
      </c>
      <c r="E1438" t="str">
        <f t="shared" si="617"/>
        <v/>
      </c>
      <c r="F1438" t="str">
        <f t="shared" si="618"/>
        <v/>
      </c>
      <c r="G1438" t="e">
        <f t="shared" si="619"/>
        <v>#N/A</v>
      </c>
      <c r="H1438" t="e">
        <f t="shared" si="620"/>
        <v>#N/A</v>
      </c>
      <c r="I1438" t="e">
        <f t="shared" si="621"/>
        <v>#N/A</v>
      </c>
      <c r="J1438" t="e">
        <f t="shared" si="622"/>
        <v>#N/A</v>
      </c>
      <c r="K1438" t="e">
        <f t="shared" si="623"/>
        <v>#N/A</v>
      </c>
      <c r="L1438" t="e">
        <f t="shared" si="624"/>
        <v>#N/A</v>
      </c>
      <c r="M1438" t="e">
        <f t="shared" si="625"/>
        <v>#N/A</v>
      </c>
      <c r="N1438" t="e">
        <f t="shared" si="626"/>
        <v>#N/A</v>
      </c>
      <c r="O1438" t="str">
        <f t="shared" si="627"/>
        <v/>
      </c>
      <c r="P1438" t="str">
        <f>IF(OR($A1438="",INDEX(games!$H:$H,ROW())=""),"",INDEX(games!$H:$H,ROW()))</f>
        <v/>
      </c>
      <c r="Q1438" t="str">
        <f t="shared" si="628"/>
        <v/>
      </c>
      <c r="T1438">
        <f t="shared" si="629"/>
        <v>2023</v>
      </c>
      <c r="U1438">
        <f t="shared" si="630"/>
        <v>2025</v>
      </c>
      <c r="V1438">
        <f t="shared" si="631"/>
        <v>2</v>
      </c>
      <c r="W1438" t="str">
        <f>IF(TRIM(INDEX(connections!$A:$A,ROW()))="","",TRIM(INDEX(connections!$A:$A,ROW())))</f>
        <v>Backpack Battles</v>
      </c>
      <c r="X1438" t="str">
        <f>IF($W1438="","",TRIM(INDEX(connections!$B:$B,ROW())))</f>
        <v>Toy Smash Kaboom!</v>
      </c>
      <c r="Y1438">
        <f t="shared" si="632"/>
        <v>52</v>
      </c>
      <c r="Z1438">
        <f t="shared" si="633"/>
        <v>876</v>
      </c>
      <c r="AA1438" t="str">
        <f t="shared" si="634"/>
        <v>Yes</v>
      </c>
      <c r="AB1438" t="str">
        <f t="shared" si="635"/>
        <v/>
      </c>
      <c r="AC1438" t="str">
        <f t="shared" si="636"/>
        <v/>
      </c>
      <c r="AD1438">
        <f t="shared" si="637"/>
        <v>1</v>
      </c>
      <c r="AE1438" t="str">
        <f t="shared" si="638"/>
        <v/>
      </c>
      <c r="AG1438" t="str">
        <f t="shared" si="639"/>
        <v/>
      </c>
      <c r="AH1438" t="str">
        <f t="shared" si="640"/>
        <v/>
      </c>
      <c r="AI1438" t="str">
        <f t="shared" si="641"/>
        <v/>
      </c>
      <c r="AJ1438" t="str">
        <f t="shared" si="642"/>
        <v/>
      </c>
      <c r="AK1438" t="str">
        <f t="shared" si="643"/>
        <v/>
      </c>
      <c r="AL1438" t="str">
        <f>IF($A1438="","",INDEX(games!$J:$J,ROW())&amp;"")</f>
        <v/>
      </c>
    </row>
    <row r="1439" spans="1:38" x14ac:dyDescent="0.25">
      <c r="A1439" t="str">
        <f>IF(TRIM(INDEX(games!$A:$A,ROW()))="","",TRIM(INDEX(games!$A:$A,ROW())))</f>
        <v/>
      </c>
      <c r="B1439" t="str">
        <f>IF(OR($A1439="",INDEX(games!$B:$B,ROW())=""),"",INDEX(games!$B:$B,ROW()))</f>
        <v/>
      </c>
      <c r="C1439" t="str">
        <f>IF(OR($A1439="",INDEX(games!$C:$C,ROW())=""),"",INDEX(games!$C:$C,ROW()))</f>
        <v/>
      </c>
      <c r="D1439" t="str">
        <f t="shared" si="616"/>
        <v/>
      </c>
      <c r="E1439" t="str">
        <f t="shared" si="617"/>
        <v/>
      </c>
      <c r="F1439" t="str">
        <f t="shared" si="618"/>
        <v/>
      </c>
      <c r="G1439" t="e">
        <f t="shared" si="619"/>
        <v>#N/A</v>
      </c>
      <c r="H1439" t="e">
        <f t="shared" si="620"/>
        <v>#N/A</v>
      </c>
      <c r="I1439" t="e">
        <f t="shared" si="621"/>
        <v>#N/A</v>
      </c>
      <c r="J1439" t="e">
        <f t="shared" si="622"/>
        <v>#N/A</v>
      </c>
      <c r="K1439" t="e">
        <f t="shared" si="623"/>
        <v>#N/A</v>
      </c>
      <c r="L1439" t="e">
        <f t="shared" si="624"/>
        <v>#N/A</v>
      </c>
      <c r="M1439" t="e">
        <f t="shared" si="625"/>
        <v>#N/A</v>
      </c>
      <c r="N1439" t="e">
        <f t="shared" si="626"/>
        <v>#N/A</v>
      </c>
      <c r="O1439" t="str">
        <f t="shared" si="627"/>
        <v/>
      </c>
      <c r="P1439" t="str">
        <f>IF(OR($A1439="",INDEX(games!$H:$H,ROW())=""),"",INDEX(games!$H:$H,ROW()))</f>
        <v/>
      </c>
      <c r="Q1439" t="str">
        <f t="shared" si="628"/>
        <v/>
      </c>
      <c r="T1439">
        <f t="shared" si="629"/>
        <v>1987</v>
      </c>
      <c r="U1439">
        <f t="shared" si="630"/>
        <v>2003</v>
      </c>
      <c r="V1439">
        <f t="shared" si="631"/>
        <v>16</v>
      </c>
      <c r="W1439" t="str">
        <f>IF(TRIM(INDEX(connections!$A:$A,ROW()))="","",TRIM(INDEX(connections!$A:$A,ROW())))</f>
        <v>NetHack</v>
      </c>
      <c r="X1439" t="str">
        <f>IF($W1439="","",TRIM(INDEX(connections!$B:$B,ROW())))</f>
        <v>Transcendence</v>
      </c>
      <c r="Y1439">
        <f t="shared" si="632"/>
        <v>532</v>
      </c>
      <c r="Z1439">
        <f t="shared" si="633"/>
        <v>877</v>
      </c>
      <c r="AA1439" t="str">
        <f t="shared" si="634"/>
        <v>Yes</v>
      </c>
      <c r="AB1439" t="str">
        <f t="shared" si="635"/>
        <v>Yes</v>
      </c>
      <c r="AC1439">
        <f t="shared" si="636"/>
        <v>1</v>
      </c>
      <c r="AD1439">
        <f t="shared" si="637"/>
        <v>1</v>
      </c>
      <c r="AE1439" t="str">
        <f t="shared" si="638"/>
        <v/>
      </c>
      <c r="AG1439" t="str">
        <f t="shared" si="639"/>
        <v/>
      </c>
      <c r="AH1439" t="str">
        <f t="shared" si="640"/>
        <v/>
      </c>
      <c r="AI1439" t="str">
        <f t="shared" si="641"/>
        <v/>
      </c>
      <c r="AJ1439" t="str">
        <f t="shared" si="642"/>
        <v/>
      </c>
      <c r="AK1439" t="str">
        <f t="shared" si="643"/>
        <v/>
      </c>
      <c r="AL1439" t="str">
        <f>IF($A1439="","",INDEX(games!$J:$J,ROW())&amp;"")</f>
        <v/>
      </c>
    </row>
    <row r="1440" spans="1:38" x14ac:dyDescent="0.25">
      <c r="A1440" t="str">
        <f>IF(TRIM(INDEX(games!$A:$A,ROW()))="","",TRIM(INDEX(games!$A:$A,ROW())))</f>
        <v/>
      </c>
      <c r="B1440" t="str">
        <f>IF(OR($A1440="",INDEX(games!$B:$B,ROW())=""),"",INDEX(games!$B:$B,ROW()))</f>
        <v/>
      </c>
      <c r="C1440" t="str">
        <f>IF(OR($A1440="",INDEX(games!$C:$C,ROW())=""),"",INDEX(games!$C:$C,ROW()))</f>
        <v/>
      </c>
      <c r="D1440" t="str">
        <f t="shared" si="616"/>
        <v/>
      </c>
      <c r="E1440" t="str">
        <f t="shared" si="617"/>
        <v/>
      </c>
      <c r="F1440" t="str">
        <f t="shared" si="618"/>
        <v/>
      </c>
      <c r="G1440" t="e">
        <f t="shared" si="619"/>
        <v>#N/A</v>
      </c>
      <c r="H1440" t="e">
        <f t="shared" si="620"/>
        <v>#N/A</v>
      </c>
      <c r="I1440" t="e">
        <f t="shared" si="621"/>
        <v>#N/A</v>
      </c>
      <c r="J1440" t="e">
        <f t="shared" si="622"/>
        <v>#N/A</v>
      </c>
      <c r="K1440" t="e">
        <f t="shared" si="623"/>
        <v>#N/A</v>
      </c>
      <c r="L1440" t="e">
        <f t="shared" si="624"/>
        <v>#N/A</v>
      </c>
      <c r="M1440" t="e">
        <f t="shared" si="625"/>
        <v>#N/A</v>
      </c>
      <c r="N1440" t="e">
        <f t="shared" si="626"/>
        <v>#N/A</v>
      </c>
      <c r="O1440" t="str">
        <f t="shared" si="627"/>
        <v/>
      </c>
      <c r="P1440" t="str">
        <f>IF(OR($A1440="",INDEX(games!$H:$H,ROW())=""),"",INDEX(games!$H:$H,ROW()))</f>
        <v/>
      </c>
      <c r="Q1440" t="str">
        <f t="shared" si="628"/>
        <v/>
      </c>
      <c r="T1440">
        <f t="shared" si="629"/>
        <v>2018</v>
      </c>
      <c r="U1440">
        <f t="shared" si="630"/>
        <v>2024</v>
      </c>
      <c r="V1440">
        <f t="shared" si="631"/>
        <v>6</v>
      </c>
      <c r="W1440" t="str">
        <f>IF(TRIM(INDEX(connections!$A:$A,ROW()))="","",TRIM(INDEX(connections!$A:$A,ROW())))</f>
        <v>Into the Breach</v>
      </c>
      <c r="X1440" t="str">
        <f>IF($W1440="","",TRIM(INDEX(connections!$B:$B,ROW())))</f>
        <v>Trash of the Titans</v>
      </c>
      <c r="Y1440">
        <f t="shared" si="632"/>
        <v>409</v>
      </c>
      <c r="Z1440">
        <f t="shared" si="633"/>
        <v>878</v>
      </c>
      <c r="AA1440" t="str">
        <f t="shared" si="634"/>
        <v>Yes</v>
      </c>
      <c r="AB1440" t="str">
        <f t="shared" si="635"/>
        <v/>
      </c>
      <c r="AC1440" t="str">
        <f t="shared" si="636"/>
        <v/>
      </c>
      <c r="AD1440">
        <f t="shared" si="637"/>
        <v>0</v>
      </c>
      <c r="AE1440" t="str">
        <f t="shared" si="638"/>
        <v/>
      </c>
      <c r="AG1440" t="str">
        <f t="shared" si="639"/>
        <v/>
      </c>
      <c r="AH1440" t="str">
        <f t="shared" si="640"/>
        <v/>
      </c>
      <c r="AI1440" t="str">
        <f t="shared" si="641"/>
        <v/>
      </c>
      <c r="AJ1440" t="str">
        <f t="shared" si="642"/>
        <v/>
      </c>
      <c r="AK1440" t="str">
        <f t="shared" si="643"/>
        <v/>
      </c>
      <c r="AL1440" t="str">
        <f>IF($A1440="","",INDEX(games!$J:$J,ROW())&amp;"")</f>
        <v/>
      </c>
    </row>
    <row r="1441" spans="1:38" x14ac:dyDescent="0.25">
      <c r="A1441" t="str">
        <f>IF(TRIM(INDEX(games!$A:$A,ROW()))="","",TRIM(INDEX(games!$A:$A,ROW())))</f>
        <v/>
      </c>
      <c r="B1441" t="str">
        <f>IF(OR($A1441="",INDEX(games!$B:$B,ROW())=""),"",INDEX(games!$B:$B,ROW()))</f>
        <v/>
      </c>
      <c r="C1441" t="str">
        <f>IF(OR($A1441="",INDEX(games!$C:$C,ROW())=""),"",INDEX(games!$C:$C,ROW()))</f>
        <v/>
      </c>
      <c r="D1441" t="str">
        <f t="shared" si="616"/>
        <v/>
      </c>
      <c r="E1441" t="str">
        <f t="shared" si="617"/>
        <v/>
      </c>
      <c r="F1441" t="str">
        <f t="shared" si="618"/>
        <v/>
      </c>
      <c r="G1441" t="e">
        <f t="shared" si="619"/>
        <v>#N/A</v>
      </c>
      <c r="H1441" t="e">
        <f t="shared" si="620"/>
        <v>#N/A</v>
      </c>
      <c r="I1441" t="e">
        <f t="shared" si="621"/>
        <v>#N/A</v>
      </c>
      <c r="J1441" t="e">
        <f t="shared" si="622"/>
        <v>#N/A</v>
      </c>
      <c r="K1441" t="e">
        <f t="shared" si="623"/>
        <v>#N/A</v>
      </c>
      <c r="L1441" t="e">
        <f t="shared" si="624"/>
        <v>#N/A</v>
      </c>
      <c r="M1441" t="e">
        <f t="shared" si="625"/>
        <v>#N/A</v>
      </c>
      <c r="N1441" t="e">
        <f t="shared" si="626"/>
        <v>#N/A</v>
      </c>
      <c r="O1441" t="str">
        <f t="shared" si="627"/>
        <v/>
      </c>
      <c r="P1441" t="str">
        <f>IF(OR($A1441="",INDEX(games!$H:$H,ROW())=""),"",INDEX(games!$H:$H,ROW()))</f>
        <v/>
      </c>
      <c r="Q1441" t="str">
        <f t="shared" si="628"/>
        <v/>
      </c>
      <c r="T1441">
        <f t="shared" si="629"/>
        <v>2012</v>
      </c>
      <c r="U1441">
        <f t="shared" si="630"/>
        <v>2019</v>
      </c>
      <c r="V1441">
        <f t="shared" si="631"/>
        <v>7</v>
      </c>
      <c r="W1441" t="str">
        <f>IF(TRIM(INDEX(connections!$A:$A,ROW()))="","",TRIM(INDEX(connections!$A:$A,ROW())))</f>
        <v>FTL</v>
      </c>
      <c r="X1441" t="str">
        <f>IF($W1441="","",TRIM(INDEX(connections!$B:$B,ROW())))</f>
        <v>Trials of Fire</v>
      </c>
      <c r="Y1441">
        <f t="shared" si="632"/>
        <v>311</v>
      </c>
      <c r="Z1441">
        <f t="shared" si="633"/>
        <v>879</v>
      </c>
      <c r="AA1441" t="str">
        <f t="shared" si="634"/>
        <v>Yes</v>
      </c>
      <c r="AB1441" t="str">
        <f t="shared" si="635"/>
        <v>Yes</v>
      </c>
      <c r="AC1441">
        <f t="shared" si="636"/>
        <v>1</v>
      </c>
      <c r="AD1441">
        <f t="shared" si="637"/>
        <v>1</v>
      </c>
      <c r="AE1441" t="str">
        <f t="shared" si="638"/>
        <v/>
      </c>
      <c r="AG1441" t="str">
        <f t="shared" si="639"/>
        <v/>
      </c>
      <c r="AH1441" t="str">
        <f t="shared" si="640"/>
        <v/>
      </c>
      <c r="AI1441" t="str">
        <f t="shared" si="641"/>
        <v/>
      </c>
      <c r="AJ1441" t="str">
        <f t="shared" si="642"/>
        <v/>
      </c>
      <c r="AK1441" t="str">
        <f t="shared" si="643"/>
        <v/>
      </c>
      <c r="AL1441" t="str">
        <f>IF($A1441="","",INDEX(games!$J:$J,ROW())&amp;"")</f>
        <v/>
      </c>
    </row>
    <row r="1442" spans="1:38" x14ac:dyDescent="0.25">
      <c r="A1442" t="str">
        <f>IF(TRIM(INDEX(games!$A:$A,ROW()))="","",TRIM(INDEX(games!$A:$A,ROW())))</f>
        <v/>
      </c>
      <c r="B1442" t="str">
        <f>IF(OR($A1442="",INDEX(games!$B:$B,ROW())=""),"",INDEX(games!$B:$B,ROW()))</f>
        <v/>
      </c>
      <c r="C1442" t="str">
        <f>IF(OR($A1442="",INDEX(games!$C:$C,ROW())=""),"",INDEX(games!$C:$C,ROW()))</f>
        <v/>
      </c>
      <c r="D1442" t="str">
        <f t="shared" si="616"/>
        <v/>
      </c>
      <c r="E1442" t="str">
        <f t="shared" si="617"/>
        <v/>
      </c>
      <c r="F1442" t="str">
        <f t="shared" si="618"/>
        <v/>
      </c>
      <c r="G1442" t="e">
        <f t="shared" si="619"/>
        <v>#N/A</v>
      </c>
      <c r="H1442" t="e">
        <f t="shared" si="620"/>
        <v>#N/A</v>
      </c>
      <c r="I1442" t="e">
        <f t="shared" si="621"/>
        <v>#N/A</v>
      </c>
      <c r="J1442" t="e">
        <f t="shared" si="622"/>
        <v>#N/A</v>
      </c>
      <c r="K1442" t="e">
        <f t="shared" si="623"/>
        <v>#N/A</v>
      </c>
      <c r="L1442" t="e">
        <f t="shared" si="624"/>
        <v>#N/A</v>
      </c>
      <c r="M1442" t="e">
        <f t="shared" si="625"/>
        <v>#N/A</v>
      </c>
      <c r="N1442" t="e">
        <f t="shared" si="626"/>
        <v>#N/A</v>
      </c>
      <c r="O1442" t="str">
        <f t="shared" si="627"/>
        <v/>
      </c>
      <c r="P1442" t="str">
        <f>IF(OR($A1442="",INDEX(games!$H:$H,ROW())=""),"",INDEX(games!$H:$H,ROW()))</f>
        <v/>
      </c>
      <c r="Q1442" t="str">
        <f t="shared" si="628"/>
        <v/>
      </c>
      <c r="T1442">
        <f t="shared" si="629"/>
        <v>2015</v>
      </c>
      <c r="U1442">
        <f t="shared" si="630"/>
        <v>2017</v>
      </c>
      <c r="V1442">
        <f t="shared" si="631"/>
        <v>2</v>
      </c>
      <c r="W1442" t="str">
        <f>IF(TRIM(INDEX(connections!$A:$A,ROW()))="","",TRIM(INDEX(connections!$A:$A,ROW())))</f>
        <v>Downwell</v>
      </c>
      <c r="X1442" t="str">
        <f>IF($W1442="","",TRIM(INDEX(connections!$B:$B,ROW())))</f>
        <v>TumbleSeed</v>
      </c>
      <c r="Y1442">
        <f t="shared" si="632"/>
        <v>244</v>
      </c>
      <c r="Z1442">
        <f t="shared" si="633"/>
        <v>880</v>
      </c>
      <c r="AA1442" t="str">
        <f t="shared" si="634"/>
        <v>Yes</v>
      </c>
      <c r="AB1442" t="str">
        <f t="shared" si="635"/>
        <v/>
      </c>
      <c r="AC1442" t="str">
        <f t="shared" si="636"/>
        <v/>
      </c>
      <c r="AD1442">
        <f t="shared" si="637"/>
        <v>0</v>
      </c>
      <c r="AE1442" t="str">
        <f t="shared" si="638"/>
        <v/>
      </c>
      <c r="AG1442" t="str">
        <f t="shared" si="639"/>
        <v/>
      </c>
      <c r="AH1442" t="str">
        <f t="shared" si="640"/>
        <v/>
      </c>
      <c r="AI1442" t="str">
        <f t="shared" si="641"/>
        <v/>
      </c>
      <c r="AJ1442" t="str">
        <f t="shared" si="642"/>
        <v/>
      </c>
      <c r="AK1442" t="str">
        <f t="shared" si="643"/>
        <v/>
      </c>
      <c r="AL1442" t="str">
        <f>IF($A1442="","",INDEX(games!$J:$J,ROW())&amp;"")</f>
        <v/>
      </c>
    </row>
    <row r="1443" spans="1:38" x14ac:dyDescent="0.25">
      <c r="A1443" t="str">
        <f>IF(TRIM(INDEX(games!$A:$A,ROW()))="","",TRIM(INDEX(games!$A:$A,ROW())))</f>
        <v/>
      </c>
      <c r="B1443" t="str">
        <f>IF(OR($A1443="",INDEX(games!$B:$B,ROW())=""),"",INDEX(games!$B:$B,ROW()))</f>
        <v/>
      </c>
      <c r="C1443" t="str">
        <f>IF(OR($A1443="",INDEX(games!$C:$C,ROW())=""),"",INDEX(games!$C:$C,ROW()))</f>
        <v/>
      </c>
      <c r="D1443" t="str">
        <f t="shared" si="616"/>
        <v/>
      </c>
      <c r="E1443" t="str">
        <f t="shared" si="617"/>
        <v/>
      </c>
      <c r="F1443" t="str">
        <f t="shared" si="618"/>
        <v/>
      </c>
      <c r="G1443" t="e">
        <f t="shared" si="619"/>
        <v>#N/A</v>
      </c>
      <c r="H1443" t="e">
        <f t="shared" si="620"/>
        <v>#N/A</v>
      </c>
      <c r="I1443" t="e">
        <f t="shared" si="621"/>
        <v>#N/A</v>
      </c>
      <c r="J1443" t="e">
        <f t="shared" si="622"/>
        <v>#N/A</v>
      </c>
      <c r="K1443" t="e">
        <f t="shared" si="623"/>
        <v>#N/A</v>
      </c>
      <c r="L1443" t="e">
        <f t="shared" si="624"/>
        <v>#N/A</v>
      </c>
      <c r="M1443" t="e">
        <f t="shared" si="625"/>
        <v>#N/A</v>
      </c>
      <c r="N1443" t="e">
        <f t="shared" si="626"/>
        <v>#N/A</v>
      </c>
      <c r="O1443" t="str">
        <f t="shared" si="627"/>
        <v/>
      </c>
      <c r="P1443" t="str">
        <f>IF(OR($A1443="",INDEX(games!$H:$H,ROW())=""),"",INDEX(games!$H:$H,ROW()))</f>
        <v/>
      </c>
      <c r="Q1443" t="str">
        <f t="shared" si="628"/>
        <v/>
      </c>
      <c r="T1443">
        <f t="shared" si="629"/>
        <v>2008</v>
      </c>
      <c r="U1443">
        <f t="shared" si="630"/>
        <v>2017</v>
      </c>
      <c r="V1443">
        <f t="shared" si="631"/>
        <v>9</v>
      </c>
      <c r="W1443" t="str">
        <f>IF(TRIM(INDEX(connections!$A:$A,ROW()))="","",TRIM(INDEX(connections!$A:$A,ROW())))</f>
        <v>Spelunky Classic</v>
      </c>
      <c r="X1443" t="str">
        <f>IF($W1443="","",TRIM(INDEX(connections!$B:$B,ROW())))</f>
        <v>TumbleSeed</v>
      </c>
      <c r="Y1443">
        <f t="shared" si="632"/>
        <v>763</v>
      </c>
      <c r="Z1443">
        <f t="shared" si="633"/>
        <v>880</v>
      </c>
      <c r="AA1443" t="str">
        <f t="shared" si="634"/>
        <v>Yes</v>
      </c>
      <c r="AB1443" t="str">
        <f t="shared" si="635"/>
        <v/>
      </c>
      <c r="AC1443" t="str">
        <f t="shared" si="636"/>
        <v/>
      </c>
      <c r="AD1443">
        <f t="shared" si="637"/>
        <v>0</v>
      </c>
      <c r="AE1443" t="str">
        <f t="shared" si="638"/>
        <v/>
      </c>
      <c r="AG1443" t="str">
        <f t="shared" si="639"/>
        <v/>
      </c>
      <c r="AH1443" t="str">
        <f t="shared" si="640"/>
        <v/>
      </c>
      <c r="AI1443" t="str">
        <f t="shared" si="641"/>
        <v/>
      </c>
      <c r="AJ1443" t="str">
        <f t="shared" si="642"/>
        <v/>
      </c>
      <c r="AK1443" t="str">
        <f t="shared" si="643"/>
        <v/>
      </c>
      <c r="AL1443" t="str">
        <f>IF($A1443="","",INDEX(games!$J:$J,ROW())&amp;"")</f>
        <v/>
      </c>
    </row>
    <row r="1444" spans="1:38" x14ac:dyDescent="0.25">
      <c r="A1444" t="str">
        <f>IF(TRIM(INDEX(games!$A:$A,ROW()))="","",TRIM(INDEX(games!$A:$A,ROW())))</f>
        <v/>
      </c>
      <c r="B1444" t="str">
        <f>IF(OR($A1444="",INDEX(games!$B:$B,ROW())=""),"",INDEX(games!$B:$B,ROW()))</f>
        <v/>
      </c>
      <c r="C1444" t="str">
        <f>IF(OR($A1444="",INDEX(games!$C:$C,ROW())=""),"",INDEX(games!$C:$C,ROW()))</f>
        <v/>
      </c>
      <c r="D1444" t="str">
        <f t="shared" si="616"/>
        <v/>
      </c>
      <c r="E1444" t="str">
        <f t="shared" si="617"/>
        <v/>
      </c>
      <c r="F1444" t="str">
        <f t="shared" si="618"/>
        <v/>
      </c>
      <c r="G1444" t="e">
        <f t="shared" si="619"/>
        <v>#N/A</v>
      </c>
      <c r="H1444" t="e">
        <f t="shared" si="620"/>
        <v>#N/A</v>
      </c>
      <c r="I1444" t="e">
        <f t="shared" si="621"/>
        <v>#N/A</v>
      </c>
      <c r="J1444" t="e">
        <f t="shared" si="622"/>
        <v>#N/A</v>
      </c>
      <c r="K1444" t="e">
        <f t="shared" si="623"/>
        <v>#N/A</v>
      </c>
      <c r="L1444" t="e">
        <f t="shared" si="624"/>
        <v>#N/A</v>
      </c>
      <c r="M1444" t="e">
        <f t="shared" si="625"/>
        <v>#N/A</v>
      </c>
      <c r="N1444" t="e">
        <f t="shared" si="626"/>
        <v>#N/A</v>
      </c>
      <c r="O1444" t="str">
        <f t="shared" si="627"/>
        <v/>
      </c>
      <c r="P1444" t="str">
        <f>IF(OR($A1444="",INDEX(games!$H:$H,ROW())=""),"",INDEX(games!$H:$H,ROW()))</f>
        <v/>
      </c>
      <c r="Q1444" t="str">
        <f t="shared" si="628"/>
        <v/>
      </c>
      <c r="T1444">
        <f t="shared" si="629"/>
        <v>2011</v>
      </c>
      <c r="U1444">
        <f t="shared" si="630"/>
        <v>2017</v>
      </c>
      <c r="V1444">
        <f t="shared" si="631"/>
        <v>6</v>
      </c>
      <c r="W1444" t="str">
        <f>IF(TRIM(INDEX(connections!$A:$A,ROW()))="","",TRIM(INDEX(connections!$A:$A,ROW())))</f>
        <v>The Binding of Isaac</v>
      </c>
      <c r="X1444" t="str">
        <f>IF($W1444="","",TRIM(INDEX(connections!$B:$B,ROW())))</f>
        <v>TumbleSeed</v>
      </c>
      <c r="Y1444">
        <f t="shared" si="632"/>
        <v>824</v>
      </c>
      <c r="Z1444">
        <f t="shared" si="633"/>
        <v>880</v>
      </c>
      <c r="AA1444" t="str">
        <f t="shared" si="634"/>
        <v>Yes</v>
      </c>
      <c r="AB1444" t="str">
        <f t="shared" si="635"/>
        <v/>
      </c>
      <c r="AC1444" t="str">
        <f t="shared" si="636"/>
        <v/>
      </c>
      <c r="AD1444">
        <f t="shared" si="637"/>
        <v>0</v>
      </c>
      <c r="AE1444" t="str">
        <f t="shared" si="638"/>
        <v/>
      </c>
      <c r="AG1444" t="str">
        <f t="shared" si="639"/>
        <v/>
      </c>
      <c r="AH1444" t="str">
        <f t="shared" si="640"/>
        <v/>
      </c>
      <c r="AI1444" t="str">
        <f t="shared" si="641"/>
        <v/>
      </c>
      <c r="AJ1444" t="str">
        <f t="shared" si="642"/>
        <v/>
      </c>
      <c r="AK1444" t="str">
        <f t="shared" si="643"/>
        <v/>
      </c>
      <c r="AL1444" t="str">
        <f>IF($A1444="","",INDEX(games!$J:$J,ROW())&amp;"")</f>
        <v/>
      </c>
    </row>
    <row r="1445" spans="1:38" x14ac:dyDescent="0.25">
      <c r="A1445" t="str">
        <f>IF(TRIM(INDEX(games!$A:$A,ROW()))="","",TRIM(INDEX(games!$A:$A,ROW())))</f>
        <v/>
      </c>
      <c r="B1445" t="str">
        <f>IF(OR($A1445="",INDEX(games!$B:$B,ROW())=""),"",INDEX(games!$B:$B,ROW()))</f>
        <v/>
      </c>
      <c r="C1445" t="str">
        <f>IF(OR($A1445="",INDEX(games!$C:$C,ROW())=""),"",INDEX(games!$C:$C,ROW()))</f>
        <v/>
      </c>
      <c r="D1445" t="str">
        <f t="shared" si="616"/>
        <v/>
      </c>
      <c r="E1445" t="str">
        <f t="shared" si="617"/>
        <v/>
      </c>
      <c r="F1445" t="str">
        <f t="shared" si="618"/>
        <v/>
      </c>
      <c r="G1445" t="e">
        <f t="shared" si="619"/>
        <v>#N/A</v>
      </c>
      <c r="H1445" t="e">
        <f t="shared" si="620"/>
        <v>#N/A</v>
      </c>
      <c r="I1445" t="e">
        <f t="shared" si="621"/>
        <v>#N/A</v>
      </c>
      <c r="J1445" t="e">
        <f t="shared" si="622"/>
        <v>#N/A</v>
      </c>
      <c r="K1445" t="e">
        <f t="shared" si="623"/>
        <v>#N/A</v>
      </c>
      <c r="L1445" t="e">
        <f t="shared" si="624"/>
        <v>#N/A</v>
      </c>
      <c r="M1445" t="e">
        <f t="shared" si="625"/>
        <v>#N/A</v>
      </c>
      <c r="N1445" t="e">
        <f t="shared" si="626"/>
        <v>#N/A</v>
      </c>
      <c r="O1445" t="str">
        <f t="shared" si="627"/>
        <v/>
      </c>
      <c r="P1445" t="str">
        <f>IF(OR($A1445="",INDEX(games!$H:$H,ROW())=""),"",INDEX(games!$H:$H,ROW()))</f>
        <v/>
      </c>
      <c r="Q1445" t="str">
        <f t="shared" si="628"/>
        <v/>
      </c>
      <c r="T1445">
        <f t="shared" si="629"/>
        <v>2023</v>
      </c>
      <c r="U1445">
        <f t="shared" si="630"/>
        <v>2026</v>
      </c>
      <c r="V1445">
        <f t="shared" si="631"/>
        <v>3</v>
      </c>
      <c r="W1445" t="str">
        <f>IF(TRIM(INDEX(connections!$A:$A,ROW()))="","",TRIM(INDEX(connections!$A:$A,ROW())))</f>
        <v>Backpack Battles</v>
      </c>
      <c r="X1445" t="str">
        <f>IF($W1445="","",TRIM(INDEX(connections!$B:$B,ROW())))</f>
        <v>Turnbound</v>
      </c>
      <c r="Y1445">
        <f t="shared" si="632"/>
        <v>52</v>
      </c>
      <c r="Z1445">
        <f t="shared" si="633"/>
        <v>881</v>
      </c>
      <c r="AA1445" t="str">
        <f t="shared" si="634"/>
        <v>Yes</v>
      </c>
      <c r="AB1445" t="str">
        <f t="shared" si="635"/>
        <v>Yes</v>
      </c>
      <c r="AC1445">
        <f t="shared" si="636"/>
        <v>1</v>
      </c>
      <c r="AD1445">
        <f t="shared" si="637"/>
        <v>1</v>
      </c>
      <c r="AE1445" t="str">
        <f t="shared" si="638"/>
        <v/>
      </c>
      <c r="AG1445" t="str">
        <f t="shared" si="639"/>
        <v/>
      </c>
      <c r="AH1445" t="str">
        <f t="shared" si="640"/>
        <v/>
      </c>
      <c r="AI1445" t="str">
        <f t="shared" si="641"/>
        <v/>
      </c>
      <c r="AJ1445" t="str">
        <f t="shared" si="642"/>
        <v/>
      </c>
      <c r="AK1445" t="str">
        <f t="shared" si="643"/>
        <v/>
      </c>
      <c r="AL1445" t="str">
        <f>IF($A1445="","",INDEX(games!$J:$J,ROW())&amp;"")</f>
        <v/>
      </c>
    </row>
    <row r="1446" spans="1:38" x14ac:dyDescent="0.25">
      <c r="A1446" t="str">
        <f>IF(TRIM(INDEX(games!$A:$A,ROW()))="","",TRIM(INDEX(games!$A:$A,ROW())))</f>
        <v/>
      </c>
      <c r="B1446" t="str">
        <f>IF(OR($A1446="",INDEX(games!$B:$B,ROW())=""),"",INDEX(games!$B:$B,ROW()))</f>
        <v/>
      </c>
      <c r="C1446" t="str">
        <f>IF(OR($A1446="",INDEX(games!$C:$C,ROW())=""),"",INDEX(games!$C:$C,ROW()))</f>
        <v/>
      </c>
      <c r="D1446" t="str">
        <f t="shared" si="616"/>
        <v/>
      </c>
      <c r="E1446" t="str">
        <f t="shared" si="617"/>
        <v/>
      </c>
      <c r="F1446" t="str">
        <f t="shared" si="618"/>
        <v/>
      </c>
      <c r="G1446" t="e">
        <f t="shared" si="619"/>
        <v>#N/A</v>
      </c>
      <c r="H1446" t="e">
        <f t="shared" si="620"/>
        <v>#N/A</v>
      </c>
      <c r="I1446" t="e">
        <f t="shared" si="621"/>
        <v>#N/A</v>
      </c>
      <c r="J1446" t="e">
        <f t="shared" si="622"/>
        <v>#N/A</v>
      </c>
      <c r="K1446" t="e">
        <f t="shared" si="623"/>
        <v>#N/A</v>
      </c>
      <c r="L1446" t="e">
        <f t="shared" si="624"/>
        <v>#N/A</v>
      </c>
      <c r="M1446" t="e">
        <f t="shared" si="625"/>
        <v>#N/A</v>
      </c>
      <c r="N1446" t="e">
        <f t="shared" si="626"/>
        <v>#N/A</v>
      </c>
      <c r="O1446" t="str">
        <f t="shared" si="627"/>
        <v/>
      </c>
      <c r="P1446" t="str">
        <f>IF(OR($A1446="",INDEX(games!$H:$H,ROW())=""),"",INDEX(games!$H:$H,ROW()))</f>
        <v/>
      </c>
      <c r="Q1446" t="str">
        <f t="shared" si="628"/>
        <v/>
      </c>
      <c r="T1446">
        <f t="shared" si="629"/>
        <v>2025</v>
      </c>
      <c r="U1446">
        <f t="shared" si="630"/>
        <v>2026</v>
      </c>
      <c r="V1446">
        <f t="shared" si="631"/>
        <v>1</v>
      </c>
      <c r="W1446" t="str">
        <f>IF(TRIM(INDEX(connections!$A:$A,ROW()))="","",TRIM(INDEX(connections!$A:$A,ROW())))</f>
        <v>The Bazaar</v>
      </c>
      <c r="X1446" t="str">
        <f>IF($W1446="","",TRIM(INDEX(connections!$B:$B,ROW())))</f>
        <v>Turnbound</v>
      </c>
      <c r="Y1446">
        <f t="shared" si="632"/>
        <v>823</v>
      </c>
      <c r="Z1446">
        <f t="shared" si="633"/>
        <v>881</v>
      </c>
      <c r="AA1446" t="str">
        <f t="shared" si="634"/>
        <v/>
      </c>
      <c r="AB1446" t="str">
        <f t="shared" si="635"/>
        <v>Yes</v>
      </c>
      <c r="AC1446" t="str">
        <f t="shared" si="636"/>
        <v/>
      </c>
      <c r="AD1446">
        <f t="shared" si="637"/>
        <v>1</v>
      </c>
      <c r="AE1446" t="str">
        <f t="shared" si="638"/>
        <v/>
      </c>
      <c r="AG1446" t="str">
        <f t="shared" si="639"/>
        <v/>
      </c>
      <c r="AH1446" t="str">
        <f t="shared" si="640"/>
        <v/>
      </c>
      <c r="AI1446" t="str">
        <f t="shared" si="641"/>
        <v/>
      </c>
      <c r="AJ1446" t="str">
        <f t="shared" si="642"/>
        <v/>
      </c>
      <c r="AK1446" t="str">
        <f t="shared" si="643"/>
        <v/>
      </c>
      <c r="AL1446" t="str">
        <f>IF($A1446="","",INDEX(games!$J:$J,ROW())&amp;"")</f>
        <v/>
      </c>
    </row>
    <row r="1447" spans="1:38" x14ac:dyDescent="0.25">
      <c r="A1447" t="str">
        <f>IF(TRIM(INDEX(games!$A:$A,ROW()))="","",TRIM(INDEX(games!$A:$A,ROW())))</f>
        <v/>
      </c>
      <c r="B1447" t="str">
        <f>IF(OR($A1447="",INDEX(games!$B:$B,ROW())=""),"",INDEX(games!$B:$B,ROW()))</f>
        <v/>
      </c>
      <c r="C1447" t="str">
        <f>IF(OR($A1447="",INDEX(games!$C:$C,ROW())=""),"",INDEX(games!$C:$C,ROW()))</f>
        <v/>
      </c>
      <c r="D1447" t="str">
        <f t="shared" si="616"/>
        <v/>
      </c>
      <c r="E1447" t="str">
        <f t="shared" si="617"/>
        <v/>
      </c>
      <c r="F1447" t="str">
        <f t="shared" si="618"/>
        <v/>
      </c>
      <c r="G1447" t="e">
        <f t="shared" si="619"/>
        <v>#N/A</v>
      </c>
      <c r="H1447" t="e">
        <f t="shared" si="620"/>
        <v>#N/A</v>
      </c>
      <c r="I1447" t="e">
        <f t="shared" si="621"/>
        <v>#N/A</v>
      </c>
      <c r="J1447" t="e">
        <f t="shared" si="622"/>
        <v>#N/A</v>
      </c>
      <c r="K1447" t="e">
        <f t="shared" si="623"/>
        <v>#N/A</v>
      </c>
      <c r="L1447" t="e">
        <f t="shared" si="624"/>
        <v>#N/A</v>
      </c>
      <c r="M1447" t="e">
        <f t="shared" si="625"/>
        <v>#N/A</v>
      </c>
      <c r="N1447" t="e">
        <f t="shared" si="626"/>
        <v>#N/A</v>
      </c>
      <c r="O1447" t="str">
        <f t="shared" si="627"/>
        <v/>
      </c>
      <c r="P1447" t="str">
        <f>IF(OR($A1447="",INDEX(games!$H:$H,ROW())=""),"",INDEX(games!$H:$H,ROW()))</f>
        <v/>
      </c>
      <c r="Q1447" t="str">
        <f t="shared" si="628"/>
        <v/>
      </c>
      <c r="T1447">
        <f t="shared" si="629"/>
        <v>2018</v>
      </c>
      <c r="U1447">
        <f t="shared" si="630"/>
        <v>2025</v>
      </c>
      <c r="V1447">
        <f t="shared" si="631"/>
        <v>7</v>
      </c>
      <c r="W1447" t="str">
        <f>IF(TRIM(INDEX(connections!$A:$A,ROW()))="","",TRIM(INDEX(connections!$A:$A,ROW())))</f>
        <v>Dead Cells</v>
      </c>
      <c r="X1447" t="str">
        <f>IF($W1447="","",TRIM(INDEX(connections!$B:$B,ROW())))</f>
        <v>Tyrant's Realm</v>
      </c>
      <c r="Y1447">
        <f t="shared" si="632"/>
        <v>187</v>
      </c>
      <c r="Z1447">
        <f t="shared" si="633"/>
        <v>882</v>
      </c>
      <c r="AA1447" t="str">
        <f t="shared" si="634"/>
        <v>Yes</v>
      </c>
      <c r="AB1447" t="str">
        <f t="shared" si="635"/>
        <v>Yes</v>
      </c>
      <c r="AC1447">
        <f t="shared" si="636"/>
        <v>1</v>
      </c>
      <c r="AD1447">
        <f t="shared" si="637"/>
        <v>0</v>
      </c>
      <c r="AE1447" t="str">
        <f t="shared" si="638"/>
        <v/>
      </c>
      <c r="AG1447" t="str">
        <f t="shared" si="639"/>
        <v/>
      </c>
      <c r="AH1447" t="str">
        <f t="shared" si="640"/>
        <v/>
      </c>
      <c r="AI1447" t="str">
        <f t="shared" si="641"/>
        <v/>
      </c>
      <c r="AJ1447" t="str">
        <f t="shared" si="642"/>
        <v/>
      </c>
      <c r="AK1447" t="str">
        <f t="shared" si="643"/>
        <v/>
      </c>
      <c r="AL1447" t="str">
        <f>IF($A1447="","",INDEX(games!$J:$J,ROW())&amp;"")</f>
        <v/>
      </c>
    </row>
    <row r="1448" spans="1:38" x14ac:dyDescent="0.25">
      <c r="A1448" t="str">
        <f>IF(TRIM(INDEX(games!$A:$A,ROW()))="","",TRIM(INDEX(games!$A:$A,ROW())))</f>
        <v/>
      </c>
      <c r="B1448" t="str">
        <f>IF(OR($A1448="",INDEX(games!$B:$B,ROW())=""),"",INDEX(games!$B:$B,ROW()))</f>
        <v/>
      </c>
      <c r="C1448" t="str">
        <f>IF(OR($A1448="",INDEX(games!$C:$C,ROW())=""),"",INDEX(games!$C:$C,ROW()))</f>
        <v/>
      </c>
      <c r="D1448" t="str">
        <f t="shared" si="616"/>
        <v/>
      </c>
      <c r="E1448" t="str">
        <f t="shared" si="617"/>
        <v/>
      </c>
      <c r="F1448" t="str">
        <f t="shared" si="618"/>
        <v/>
      </c>
      <c r="G1448" t="e">
        <f t="shared" si="619"/>
        <v>#N/A</v>
      </c>
      <c r="H1448" t="e">
        <f t="shared" si="620"/>
        <v>#N/A</v>
      </c>
      <c r="I1448" t="e">
        <f t="shared" si="621"/>
        <v>#N/A</v>
      </c>
      <c r="J1448" t="e">
        <f t="shared" si="622"/>
        <v>#N/A</v>
      </c>
      <c r="K1448" t="e">
        <f t="shared" si="623"/>
        <v>#N/A</v>
      </c>
      <c r="L1448" t="e">
        <f t="shared" si="624"/>
        <v>#N/A</v>
      </c>
      <c r="M1448" t="e">
        <f t="shared" si="625"/>
        <v>#N/A</v>
      </c>
      <c r="N1448" t="e">
        <f t="shared" si="626"/>
        <v>#N/A</v>
      </c>
      <c r="O1448" t="str">
        <f t="shared" si="627"/>
        <v/>
      </c>
      <c r="P1448" t="str">
        <f>IF(OR($A1448="",INDEX(games!$H:$H,ROW())=""),"",INDEX(games!$H:$H,ROW()))</f>
        <v/>
      </c>
      <c r="Q1448" t="str">
        <f t="shared" si="628"/>
        <v/>
      </c>
      <c r="T1448">
        <f t="shared" si="629"/>
        <v>2006</v>
      </c>
      <c r="U1448">
        <f t="shared" si="630"/>
        <v>2012</v>
      </c>
      <c r="V1448">
        <f t="shared" si="631"/>
        <v>6</v>
      </c>
      <c r="W1448" t="str">
        <f>IF(TRIM(INDEX(connections!$A:$A,ROW()))="","",TRIM(INDEX(connections!$A:$A,ROW())))</f>
        <v>Dwarf Fortress</v>
      </c>
      <c r="X1448" t="str">
        <f>IF($W1448="","",TRIM(INDEX(connections!$B:$B,ROW())))</f>
        <v>Ultima Ratio Regum</v>
      </c>
      <c r="Y1448">
        <f t="shared" si="632"/>
        <v>269</v>
      </c>
      <c r="Z1448">
        <f t="shared" si="633"/>
        <v>883</v>
      </c>
      <c r="AA1448" t="str">
        <f t="shared" si="634"/>
        <v>Yes</v>
      </c>
      <c r="AB1448" t="str">
        <f t="shared" si="635"/>
        <v/>
      </c>
      <c r="AC1448" t="str">
        <f t="shared" si="636"/>
        <v/>
      </c>
      <c r="AD1448">
        <f t="shared" si="637"/>
        <v>1</v>
      </c>
      <c r="AE1448" t="str">
        <f t="shared" si="638"/>
        <v/>
      </c>
      <c r="AG1448" t="str">
        <f t="shared" si="639"/>
        <v/>
      </c>
      <c r="AH1448" t="str">
        <f t="shared" si="640"/>
        <v/>
      </c>
      <c r="AI1448" t="str">
        <f t="shared" si="641"/>
        <v/>
      </c>
      <c r="AJ1448" t="str">
        <f t="shared" si="642"/>
        <v/>
      </c>
      <c r="AK1448" t="str">
        <f t="shared" si="643"/>
        <v/>
      </c>
      <c r="AL1448" t="str">
        <f>IF($A1448="","",INDEX(games!$J:$J,ROW())&amp;"")</f>
        <v/>
      </c>
    </row>
    <row r="1449" spans="1:38" x14ac:dyDescent="0.25">
      <c r="A1449" t="str">
        <f>IF(TRIM(INDEX(games!$A:$A,ROW()))="","",TRIM(INDEX(games!$A:$A,ROW())))</f>
        <v/>
      </c>
      <c r="B1449" t="str">
        <f>IF(OR($A1449="",INDEX(games!$B:$B,ROW())=""),"",INDEX(games!$B:$B,ROW()))</f>
        <v/>
      </c>
      <c r="C1449" t="str">
        <f>IF(OR($A1449="",INDEX(games!$C:$C,ROW())=""),"",INDEX(games!$C:$C,ROW()))</f>
        <v/>
      </c>
      <c r="D1449" t="str">
        <f t="shared" si="616"/>
        <v/>
      </c>
      <c r="E1449" t="str">
        <f t="shared" si="617"/>
        <v/>
      </c>
      <c r="F1449" t="str">
        <f t="shared" si="618"/>
        <v/>
      </c>
      <c r="G1449" t="e">
        <f t="shared" si="619"/>
        <v>#N/A</v>
      </c>
      <c r="H1449" t="e">
        <f t="shared" si="620"/>
        <v>#N/A</v>
      </c>
      <c r="I1449" t="e">
        <f t="shared" si="621"/>
        <v>#N/A</v>
      </c>
      <c r="J1449" t="e">
        <f t="shared" si="622"/>
        <v>#N/A</v>
      </c>
      <c r="K1449" t="e">
        <f t="shared" si="623"/>
        <v>#N/A</v>
      </c>
      <c r="L1449" t="e">
        <f t="shared" si="624"/>
        <v>#N/A</v>
      </c>
      <c r="M1449" t="e">
        <f t="shared" si="625"/>
        <v>#N/A</v>
      </c>
      <c r="N1449" t="e">
        <f t="shared" si="626"/>
        <v>#N/A</v>
      </c>
      <c r="O1449" t="str">
        <f t="shared" si="627"/>
        <v/>
      </c>
      <c r="P1449" t="str">
        <f>IF(OR($A1449="",INDEX(games!$H:$H,ROW())=""),"",INDEX(games!$H:$H,ROW()))</f>
        <v/>
      </c>
      <c r="Q1449" t="str">
        <f t="shared" si="628"/>
        <v/>
      </c>
      <c r="T1449">
        <f t="shared" si="629"/>
        <v>2011</v>
      </c>
      <c r="U1449">
        <f t="shared" si="630"/>
        <v>2012</v>
      </c>
      <c r="V1449">
        <f t="shared" si="631"/>
        <v>1</v>
      </c>
      <c r="W1449" t="str">
        <f>IF(TRIM(INDEX(connections!$A:$A,ROW()))="","",TRIM(INDEX(connections!$A:$A,ROW())))</f>
        <v>The Binding of Isaac</v>
      </c>
      <c r="X1449" t="str">
        <f>IF($W1449="","",TRIM(INDEX(connections!$B:$B,ROW())))</f>
        <v>Ultima Ratio Regum</v>
      </c>
      <c r="Y1449">
        <f t="shared" si="632"/>
        <v>824</v>
      </c>
      <c r="Z1449">
        <f t="shared" si="633"/>
        <v>883</v>
      </c>
      <c r="AA1449" t="str">
        <f t="shared" si="634"/>
        <v>Yes</v>
      </c>
      <c r="AB1449" t="str">
        <f t="shared" si="635"/>
        <v/>
      </c>
      <c r="AC1449" t="str">
        <f t="shared" si="636"/>
        <v/>
      </c>
      <c r="AD1449">
        <f t="shared" si="637"/>
        <v>1</v>
      </c>
      <c r="AE1449" t="str">
        <f t="shared" si="638"/>
        <v/>
      </c>
      <c r="AG1449" t="str">
        <f t="shared" si="639"/>
        <v/>
      </c>
      <c r="AH1449" t="str">
        <f t="shared" si="640"/>
        <v/>
      </c>
      <c r="AI1449" t="str">
        <f t="shared" si="641"/>
        <v/>
      </c>
      <c r="AJ1449" t="str">
        <f t="shared" si="642"/>
        <v/>
      </c>
      <c r="AK1449" t="str">
        <f t="shared" si="643"/>
        <v/>
      </c>
      <c r="AL1449" t="str">
        <f>IF($A1449="","",INDEX(games!$J:$J,ROW())&amp;"")</f>
        <v/>
      </c>
    </row>
    <row r="1450" spans="1:38" x14ac:dyDescent="0.25">
      <c r="A1450" t="str">
        <f>IF(TRIM(INDEX(games!$A:$A,ROW()))="","",TRIM(INDEX(games!$A:$A,ROW())))</f>
        <v/>
      </c>
      <c r="B1450" t="str">
        <f>IF(OR($A1450="",INDEX(games!$B:$B,ROW())=""),"",INDEX(games!$B:$B,ROW()))</f>
        <v/>
      </c>
      <c r="C1450" t="str">
        <f>IF(OR($A1450="",INDEX(games!$C:$C,ROW())=""),"",INDEX(games!$C:$C,ROW()))</f>
        <v/>
      </c>
      <c r="D1450" t="str">
        <f t="shared" si="616"/>
        <v/>
      </c>
      <c r="E1450" t="str">
        <f t="shared" si="617"/>
        <v/>
      </c>
      <c r="F1450" t="str">
        <f t="shared" si="618"/>
        <v/>
      </c>
      <c r="G1450" t="e">
        <f t="shared" si="619"/>
        <v>#N/A</v>
      </c>
      <c r="H1450" t="e">
        <f t="shared" si="620"/>
        <v>#N/A</v>
      </c>
      <c r="I1450" t="e">
        <f t="shared" si="621"/>
        <v>#N/A</v>
      </c>
      <c r="J1450" t="e">
        <f t="shared" si="622"/>
        <v>#N/A</v>
      </c>
      <c r="K1450" t="e">
        <f t="shared" si="623"/>
        <v>#N/A</v>
      </c>
      <c r="L1450" t="e">
        <f t="shared" si="624"/>
        <v>#N/A</v>
      </c>
      <c r="M1450" t="e">
        <f t="shared" si="625"/>
        <v>#N/A</v>
      </c>
      <c r="N1450" t="e">
        <f t="shared" si="626"/>
        <v>#N/A</v>
      </c>
      <c r="O1450" t="str">
        <f t="shared" si="627"/>
        <v/>
      </c>
      <c r="P1450" t="str">
        <f>IF(OR($A1450="",INDEX(games!$H:$H,ROW())=""),"",INDEX(games!$H:$H,ROW()))</f>
        <v/>
      </c>
      <c r="Q1450" t="str">
        <f t="shared" si="628"/>
        <v/>
      </c>
      <c r="T1450">
        <f t="shared" si="629"/>
        <v>1994</v>
      </c>
      <c r="U1450">
        <f t="shared" si="630"/>
        <v>2021</v>
      </c>
      <c r="V1450">
        <f t="shared" si="631"/>
        <v>27</v>
      </c>
      <c r="W1450" t="str">
        <f>IF(TRIM(INDEX(connections!$A:$A,ROW()))="","",TRIM(INDEX(connections!$A:$A,ROW())))</f>
        <v>Ancient Domains of Mystery</v>
      </c>
      <c r="X1450" t="str">
        <f>IF($W1450="","",TRIM(INDEX(connections!$B:$B,ROW())))</f>
        <v>Ultimate ADOM</v>
      </c>
      <c r="Y1450">
        <f t="shared" si="632"/>
        <v>24</v>
      </c>
      <c r="Z1450">
        <f t="shared" si="633"/>
        <v>884</v>
      </c>
      <c r="AA1450" t="str">
        <f t="shared" si="634"/>
        <v>Yes</v>
      </c>
      <c r="AB1450" t="str">
        <f t="shared" si="635"/>
        <v>Yes</v>
      </c>
      <c r="AC1450">
        <f t="shared" si="636"/>
        <v>1</v>
      </c>
      <c r="AD1450">
        <f t="shared" si="637"/>
        <v>0</v>
      </c>
      <c r="AE1450" t="str">
        <f t="shared" si="638"/>
        <v/>
      </c>
      <c r="AG1450" t="str">
        <f t="shared" si="639"/>
        <v/>
      </c>
      <c r="AH1450" t="str">
        <f t="shared" si="640"/>
        <v/>
      </c>
      <c r="AI1450" t="str">
        <f t="shared" si="641"/>
        <v/>
      </c>
      <c r="AJ1450" t="str">
        <f t="shared" si="642"/>
        <v/>
      </c>
      <c r="AK1450" t="str">
        <f t="shared" si="643"/>
        <v/>
      </c>
      <c r="AL1450" t="str">
        <f>IF($A1450="","",INDEX(games!$J:$J,ROW())&amp;"")</f>
        <v/>
      </c>
    </row>
    <row r="1451" spans="1:38" x14ac:dyDescent="0.25">
      <c r="A1451" t="str">
        <f>IF(TRIM(INDEX(games!$A:$A,ROW()))="","",TRIM(INDEX(games!$A:$A,ROW())))</f>
        <v/>
      </c>
      <c r="B1451" t="str">
        <f>IF(OR($A1451="",INDEX(games!$B:$B,ROW())=""),"",INDEX(games!$B:$B,ROW()))</f>
        <v/>
      </c>
      <c r="C1451" t="str">
        <f>IF(OR($A1451="",INDEX(games!$C:$C,ROW())=""),"",INDEX(games!$C:$C,ROW()))</f>
        <v/>
      </c>
      <c r="D1451" t="str">
        <f t="shared" si="616"/>
        <v/>
      </c>
      <c r="E1451" t="str">
        <f t="shared" si="617"/>
        <v/>
      </c>
      <c r="F1451" t="str">
        <f t="shared" si="618"/>
        <v/>
      </c>
      <c r="G1451" t="e">
        <f t="shared" si="619"/>
        <v>#N/A</v>
      </c>
      <c r="H1451" t="e">
        <f t="shared" si="620"/>
        <v>#N/A</v>
      </c>
      <c r="I1451" t="e">
        <f t="shared" si="621"/>
        <v>#N/A</v>
      </c>
      <c r="J1451" t="e">
        <f t="shared" si="622"/>
        <v>#N/A</v>
      </c>
      <c r="K1451" t="e">
        <f t="shared" si="623"/>
        <v>#N/A</v>
      </c>
      <c r="L1451" t="e">
        <f t="shared" si="624"/>
        <v>#N/A</v>
      </c>
      <c r="M1451" t="e">
        <f t="shared" si="625"/>
        <v>#N/A</v>
      </c>
      <c r="N1451" t="e">
        <f t="shared" si="626"/>
        <v>#N/A</v>
      </c>
      <c r="O1451" t="str">
        <f t="shared" si="627"/>
        <v/>
      </c>
      <c r="P1451" t="str">
        <f>IF(OR($A1451="",INDEX(games!$H:$H,ROW())=""),"",INDEX(games!$H:$H,ROW()))</f>
        <v/>
      </c>
      <c r="Q1451" t="str">
        <f t="shared" si="628"/>
        <v/>
      </c>
      <c r="T1451">
        <f t="shared" si="629"/>
        <v>2020</v>
      </c>
      <c r="U1451">
        <f t="shared" si="630"/>
        <v>2025</v>
      </c>
      <c r="V1451">
        <f t="shared" si="631"/>
        <v>5</v>
      </c>
      <c r="W1451" t="str">
        <f>IF(TRIM(INDEX(connections!$A:$A,ROW()))="","",TRIM(INDEX(connections!$A:$A,ROW())))</f>
        <v>Risk of Rain 2</v>
      </c>
      <c r="X1451" t="str">
        <f>IF($W1451="","",TRIM(INDEX(connections!$B:$B,ROW())))</f>
        <v>Ultra Mega Cats</v>
      </c>
      <c r="Y1451">
        <f t="shared" si="632"/>
        <v>654</v>
      </c>
      <c r="Z1451">
        <f t="shared" si="633"/>
        <v>885</v>
      </c>
      <c r="AA1451" t="str">
        <f t="shared" si="634"/>
        <v>Yes</v>
      </c>
      <c r="AB1451" t="str">
        <f t="shared" si="635"/>
        <v/>
      </c>
      <c r="AC1451" t="str">
        <f t="shared" si="636"/>
        <v/>
      </c>
      <c r="AD1451">
        <f t="shared" si="637"/>
        <v>0</v>
      </c>
      <c r="AE1451" t="str">
        <f t="shared" si="638"/>
        <v/>
      </c>
      <c r="AG1451" t="str">
        <f t="shared" si="639"/>
        <v/>
      </c>
      <c r="AH1451" t="str">
        <f t="shared" si="640"/>
        <v/>
      </c>
      <c r="AI1451" t="str">
        <f t="shared" si="641"/>
        <v/>
      </c>
      <c r="AJ1451" t="str">
        <f t="shared" si="642"/>
        <v/>
      </c>
      <c r="AK1451" t="str">
        <f t="shared" si="643"/>
        <v/>
      </c>
      <c r="AL1451" t="str">
        <f>IF($A1451="","",INDEX(games!$J:$J,ROW())&amp;"")</f>
        <v/>
      </c>
    </row>
    <row r="1452" spans="1:38" x14ac:dyDescent="0.25">
      <c r="A1452" t="str">
        <f>IF(TRIM(INDEX(games!$A:$A,ROW()))="","",TRIM(INDEX(games!$A:$A,ROW())))</f>
        <v/>
      </c>
      <c r="B1452" t="str">
        <f>IF(OR($A1452="",INDEX(games!$B:$B,ROW())=""),"",INDEX(games!$B:$B,ROW()))</f>
        <v/>
      </c>
      <c r="C1452" t="str">
        <f>IF(OR($A1452="",INDEX(games!$C:$C,ROW())=""),"",INDEX(games!$C:$C,ROW()))</f>
        <v/>
      </c>
      <c r="D1452" t="str">
        <f t="shared" si="616"/>
        <v/>
      </c>
      <c r="E1452" t="str">
        <f t="shared" si="617"/>
        <v/>
      </c>
      <c r="F1452" t="str">
        <f t="shared" si="618"/>
        <v/>
      </c>
      <c r="G1452" t="e">
        <f t="shared" si="619"/>
        <v>#N/A</v>
      </c>
      <c r="H1452" t="e">
        <f t="shared" si="620"/>
        <v>#N/A</v>
      </c>
      <c r="I1452" t="e">
        <f t="shared" si="621"/>
        <v>#N/A</v>
      </c>
      <c r="J1452" t="e">
        <f t="shared" si="622"/>
        <v>#N/A</v>
      </c>
      <c r="K1452" t="e">
        <f t="shared" si="623"/>
        <v>#N/A</v>
      </c>
      <c r="L1452" t="e">
        <f t="shared" si="624"/>
        <v>#N/A</v>
      </c>
      <c r="M1452" t="e">
        <f t="shared" si="625"/>
        <v>#N/A</v>
      </c>
      <c r="N1452" t="e">
        <f t="shared" si="626"/>
        <v>#N/A</v>
      </c>
      <c r="O1452" t="str">
        <f t="shared" si="627"/>
        <v/>
      </c>
      <c r="P1452" t="str">
        <f>IF(OR($A1452="",INDEX(games!$H:$H,ROW())=""),"",INDEX(games!$H:$H,ROW()))</f>
        <v/>
      </c>
      <c r="Q1452" t="str">
        <f t="shared" si="628"/>
        <v/>
      </c>
      <c r="T1452">
        <f t="shared" si="629"/>
        <v>2023</v>
      </c>
      <c r="U1452">
        <f t="shared" si="630"/>
        <v>2026</v>
      </c>
      <c r="V1452">
        <f t="shared" si="631"/>
        <v>3</v>
      </c>
      <c r="W1452" t="str">
        <f>IF(TRIM(INDEX(connections!$A:$A,ROW()))="","",TRIM(INDEX(connections!$A:$A,ROW())))</f>
        <v>Balatro</v>
      </c>
      <c r="X1452" t="str">
        <f>IF($W1452="","",TRIM(INDEX(connections!$B:$B,ROW())))</f>
        <v>Ultrapool</v>
      </c>
      <c r="Y1452">
        <f t="shared" si="632"/>
        <v>55</v>
      </c>
      <c r="Z1452">
        <f t="shared" si="633"/>
        <v>886</v>
      </c>
      <c r="AA1452" t="str">
        <f t="shared" si="634"/>
        <v>Yes</v>
      </c>
      <c r="AB1452" t="str">
        <f t="shared" si="635"/>
        <v/>
      </c>
      <c r="AC1452" t="str">
        <f t="shared" si="636"/>
        <v/>
      </c>
      <c r="AD1452">
        <f t="shared" si="637"/>
        <v>0</v>
      </c>
      <c r="AE1452" t="str">
        <f t="shared" si="638"/>
        <v/>
      </c>
      <c r="AG1452" t="str">
        <f t="shared" si="639"/>
        <v/>
      </c>
      <c r="AH1452" t="str">
        <f t="shared" si="640"/>
        <v/>
      </c>
      <c r="AI1452" t="str">
        <f t="shared" si="641"/>
        <v/>
      </c>
      <c r="AJ1452" t="str">
        <f t="shared" si="642"/>
        <v/>
      </c>
      <c r="AK1452" t="str">
        <f t="shared" si="643"/>
        <v/>
      </c>
      <c r="AL1452" t="str">
        <f>IF($A1452="","",INDEX(games!$J:$J,ROW())&amp;"")</f>
        <v/>
      </c>
    </row>
    <row r="1453" spans="1:38" x14ac:dyDescent="0.25">
      <c r="A1453" t="str">
        <f>IF(TRIM(INDEX(games!$A:$A,ROW()))="","",TRIM(INDEX(games!$A:$A,ROW())))</f>
        <v/>
      </c>
      <c r="B1453" t="str">
        <f>IF(OR($A1453="",INDEX(games!$B:$B,ROW())=""),"",INDEX(games!$B:$B,ROW()))</f>
        <v/>
      </c>
      <c r="C1453" t="str">
        <f>IF(OR($A1453="",INDEX(games!$C:$C,ROW())=""),"",INDEX(games!$C:$C,ROW()))</f>
        <v/>
      </c>
      <c r="D1453" t="str">
        <f t="shared" si="616"/>
        <v/>
      </c>
      <c r="E1453" t="str">
        <f t="shared" si="617"/>
        <v/>
      </c>
      <c r="F1453" t="str">
        <f t="shared" si="618"/>
        <v/>
      </c>
      <c r="G1453" t="e">
        <f t="shared" si="619"/>
        <v>#N/A</v>
      </c>
      <c r="H1453" t="e">
        <f t="shared" si="620"/>
        <v>#N/A</v>
      </c>
      <c r="I1453" t="e">
        <f t="shared" si="621"/>
        <v>#N/A</v>
      </c>
      <c r="J1453" t="e">
        <f t="shared" si="622"/>
        <v>#N/A</v>
      </c>
      <c r="K1453" t="e">
        <f t="shared" si="623"/>
        <v>#N/A</v>
      </c>
      <c r="L1453" t="e">
        <f t="shared" si="624"/>
        <v>#N/A</v>
      </c>
      <c r="M1453" t="e">
        <f t="shared" si="625"/>
        <v>#N/A</v>
      </c>
      <c r="N1453" t="e">
        <f t="shared" si="626"/>
        <v>#N/A</v>
      </c>
      <c r="O1453" t="str">
        <f t="shared" si="627"/>
        <v/>
      </c>
      <c r="P1453" t="str">
        <f>IF(OR($A1453="",INDEX(games!$H:$H,ROW())=""),"",INDEX(games!$H:$H,ROW()))</f>
        <v/>
      </c>
      <c r="Q1453" t="str">
        <f t="shared" si="628"/>
        <v/>
      </c>
      <c r="T1453">
        <f t="shared" si="629"/>
        <v>2021</v>
      </c>
      <c r="U1453">
        <f t="shared" si="630"/>
        <v>2026</v>
      </c>
      <c r="V1453">
        <f t="shared" si="631"/>
        <v>5</v>
      </c>
      <c r="W1453" t="str">
        <f>IF(TRIM(INDEX(connections!$A:$A,ROW()))="","",TRIM(INDEX(connections!$A:$A,ROW())))</f>
        <v>Super Auto Pets</v>
      </c>
      <c r="X1453" t="str">
        <f>IF($W1453="","",TRIM(INDEX(connections!$B:$B,ROW())))</f>
        <v>Ultrapool</v>
      </c>
      <c r="Y1453">
        <f t="shared" si="632"/>
        <v>790</v>
      </c>
      <c r="Z1453">
        <f t="shared" si="633"/>
        <v>886</v>
      </c>
      <c r="AA1453" t="str">
        <f t="shared" si="634"/>
        <v>Yes</v>
      </c>
      <c r="AB1453" t="str">
        <f t="shared" si="635"/>
        <v/>
      </c>
      <c r="AC1453" t="str">
        <f t="shared" si="636"/>
        <v/>
      </c>
      <c r="AD1453">
        <f t="shared" si="637"/>
        <v>1</v>
      </c>
      <c r="AE1453" t="str">
        <f t="shared" si="638"/>
        <v/>
      </c>
      <c r="AG1453" t="str">
        <f t="shared" si="639"/>
        <v/>
      </c>
      <c r="AH1453" t="str">
        <f t="shared" si="640"/>
        <v/>
      </c>
      <c r="AI1453" t="str">
        <f t="shared" si="641"/>
        <v/>
      </c>
      <c r="AJ1453" t="str">
        <f t="shared" si="642"/>
        <v/>
      </c>
      <c r="AK1453" t="str">
        <f t="shared" si="643"/>
        <v/>
      </c>
      <c r="AL1453" t="str">
        <f>IF($A1453="","",INDEX(games!$J:$J,ROW())&amp;"")</f>
        <v/>
      </c>
    </row>
    <row r="1454" spans="1:38" x14ac:dyDescent="0.25">
      <c r="A1454" t="str">
        <f>IF(TRIM(INDEX(games!$A:$A,ROW()))="","",TRIM(INDEX(games!$A:$A,ROW())))</f>
        <v/>
      </c>
      <c r="B1454" t="str">
        <f>IF(OR($A1454="",INDEX(games!$B:$B,ROW())=""),"",INDEX(games!$B:$B,ROW()))</f>
        <v/>
      </c>
      <c r="C1454" t="str">
        <f>IF(OR($A1454="",INDEX(games!$C:$C,ROW())=""),"",INDEX(games!$C:$C,ROW()))</f>
        <v/>
      </c>
      <c r="D1454" t="str">
        <f t="shared" si="616"/>
        <v/>
      </c>
      <c r="E1454" t="str">
        <f t="shared" si="617"/>
        <v/>
      </c>
      <c r="F1454" t="str">
        <f t="shared" si="618"/>
        <v/>
      </c>
      <c r="G1454" t="e">
        <f t="shared" si="619"/>
        <v>#N/A</v>
      </c>
      <c r="H1454" t="e">
        <f t="shared" si="620"/>
        <v>#N/A</v>
      </c>
      <c r="I1454" t="e">
        <f t="shared" si="621"/>
        <v>#N/A</v>
      </c>
      <c r="J1454" t="e">
        <f t="shared" si="622"/>
        <v>#N/A</v>
      </c>
      <c r="K1454" t="e">
        <f t="shared" si="623"/>
        <v>#N/A</v>
      </c>
      <c r="L1454" t="e">
        <f t="shared" si="624"/>
        <v>#N/A</v>
      </c>
      <c r="M1454" t="e">
        <f t="shared" si="625"/>
        <v>#N/A</v>
      </c>
      <c r="N1454" t="e">
        <f t="shared" si="626"/>
        <v>#N/A</v>
      </c>
      <c r="O1454" t="str">
        <f t="shared" si="627"/>
        <v/>
      </c>
      <c r="P1454" t="str">
        <f>IF(OR($A1454="",INDEX(games!$H:$H,ROW())=""),"",INDEX(games!$H:$H,ROW()))</f>
        <v/>
      </c>
      <c r="Q1454" t="str">
        <f t="shared" si="628"/>
        <v/>
      </c>
      <c r="T1454">
        <f t="shared" si="629"/>
        <v>2018</v>
      </c>
      <c r="U1454">
        <f t="shared" si="630"/>
        <v>2019</v>
      </c>
      <c r="V1454">
        <f t="shared" si="631"/>
        <v>1</v>
      </c>
      <c r="W1454" t="str">
        <f>IF(TRIM(INDEX(connections!$A:$A,ROW()))="","",TRIM(INDEX(connections!$A:$A,ROW())))</f>
        <v>Dead Cells</v>
      </c>
      <c r="X1454" t="str">
        <f>IF($W1454="","",TRIM(INDEX(connections!$B:$B,ROW())))</f>
        <v>UnderMine</v>
      </c>
      <c r="Y1454">
        <f t="shared" si="632"/>
        <v>187</v>
      </c>
      <c r="Z1454">
        <f t="shared" si="633"/>
        <v>890</v>
      </c>
      <c r="AA1454" t="str">
        <f t="shared" si="634"/>
        <v>Yes</v>
      </c>
      <c r="AB1454" t="str">
        <f t="shared" si="635"/>
        <v>Yes</v>
      </c>
      <c r="AC1454">
        <f t="shared" si="636"/>
        <v>1</v>
      </c>
      <c r="AD1454">
        <f t="shared" si="637"/>
        <v>0</v>
      </c>
      <c r="AE1454" t="str">
        <f t="shared" si="638"/>
        <v/>
      </c>
      <c r="AG1454" t="str">
        <f t="shared" si="639"/>
        <v/>
      </c>
      <c r="AH1454" t="str">
        <f t="shared" si="640"/>
        <v/>
      </c>
      <c r="AI1454" t="str">
        <f t="shared" si="641"/>
        <v/>
      </c>
      <c r="AJ1454" t="str">
        <f t="shared" si="642"/>
        <v/>
      </c>
      <c r="AK1454" t="str">
        <f t="shared" si="643"/>
        <v/>
      </c>
      <c r="AL1454" t="str">
        <f>IF($A1454="","",INDEX(games!$J:$J,ROW())&amp;"")</f>
        <v/>
      </c>
    </row>
    <row r="1455" spans="1:38" x14ac:dyDescent="0.25">
      <c r="A1455" t="str">
        <f>IF(TRIM(INDEX(games!$A:$A,ROW()))="","",TRIM(INDEX(games!$A:$A,ROW())))</f>
        <v/>
      </c>
      <c r="B1455" t="str">
        <f>IF(OR($A1455="",INDEX(games!$B:$B,ROW())=""),"",INDEX(games!$B:$B,ROW()))</f>
        <v/>
      </c>
      <c r="C1455" t="str">
        <f>IF(OR($A1455="",INDEX(games!$C:$C,ROW())=""),"",INDEX(games!$C:$C,ROW()))</f>
        <v/>
      </c>
      <c r="D1455" t="str">
        <f t="shared" si="616"/>
        <v/>
      </c>
      <c r="E1455" t="str">
        <f t="shared" si="617"/>
        <v/>
      </c>
      <c r="F1455" t="str">
        <f t="shared" si="618"/>
        <v/>
      </c>
      <c r="G1455" t="e">
        <f t="shared" si="619"/>
        <v>#N/A</v>
      </c>
      <c r="H1455" t="e">
        <f t="shared" si="620"/>
        <v>#N/A</v>
      </c>
      <c r="I1455" t="e">
        <f t="shared" si="621"/>
        <v>#N/A</v>
      </c>
      <c r="J1455" t="e">
        <f t="shared" si="622"/>
        <v>#N/A</v>
      </c>
      <c r="K1455" t="e">
        <f t="shared" si="623"/>
        <v>#N/A</v>
      </c>
      <c r="L1455" t="e">
        <f t="shared" si="624"/>
        <v>#N/A</v>
      </c>
      <c r="M1455" t="e">
        <f t="shared" si="625"/>
        <v>#N/A</v>
      </c>
      <c r="N1455" t="e">
        <f t="shared" si="626"/>
        <v>#N/A</v>
      </c>
      <c r="O1455" t="str">
        <f t="shared" si="627"/>
        <v/>
      </c>
      <c r="P1455" t="str">
        <f>IF(OR($A1455="",INDEX(games!$H:$H,ROW())=""),"",INDEX(games!$H:$H,ROW()))</f>
        <v/>
      </c>
      <c r="Q1455" t="str">
        <f t="shared" si="628"/>
        <v/>
      </c>
      <c r="T1455">
        <f t="shared" si="629"/>
        <v>2016</v>
      </c>
      <c r="U1455">
        <f t="shared" si="630"/>
        <v>2019</v>
      </c>
      <c r="V1455">
        <f t="shared" si="631"/>
        <v>3</v>
      </c>
      <c r="W1455" t="str">
        <f>IF(TRIM(INDEX(connections!$A:$A,ROW()))="","",TRIM(INDEX(connections!$A:$A,ROW())))</f>
        <v>Enter the Gungeon</v>
      </c>
      <c r="X1455" t="str">
        <f>IF($W1455="","",TRIM(INDEX(connections!$B:$B,ROW())))</f>
        <v>UnderMine</v>
      </c>
      <c r="Y1455">
        <f t="shared" si="632"/>
        <v>282</v>
      </c>
      <c r="Z1455">
        <f t="shared" si="633"/>
        <v>890</v>
      </c>
      <c r="AA1455" t="str">
        <f t="shared" si="634"/>
        <v>Yes</v>
      </c>
      <c r="AB1455" t="str">
        <f t="shared" si="635"/>
        <v>Yes</v>
      </c>
      <c r="AC1455">
        <f t="shared" si="636"/>
        <v>1</v>
      </c>
      <c r="AD1455">
        <f t="shared" si="637"/>
        <v>0</v>
      </c>
      <c r="AE1455" t="str">
        <f t="shared" si="638"/>
        <v/>
      </c>
      <c r="AG1455" t="str">
        <f t="shared" si="639"/>
        <v/>
      </c>
      <c r="AH1455" t="str">
        <f t="shared" si="640"/>
        <v/>
      </c>
      <c r="AI1455" t="str">
        <f t="shared" si="641"/>
        <v/>
      </c>
      <c r="AJ1455" t="str">
        <f t="shared" si="642"/>
        <v/>
      </c>
      <c r="AK1455" t="str">
        <f t="shared" si="643"/>
        <v/>
      </c>
      <c r="AL1455" t="str">
        <f>IF($A1455="","",INDEX(games!$J:$J,ROW())&amp;"")</f>
        <v/>
      </c>
    </row>
    <row r="1456" spans="1:38" x14ac:dyDescent="0.25">
      <c r="A1456" t="str">
        <f>IF(TRIM(INDEX(games!$A:$A,ROW()))="","",TRIM(INDEX(games!$A:$A,ROW())))</f>
        <v/>
      </c>
      <c r="B1456" t="str">
        <f>IF(OR($A1456="",INDEX(games!$B:$B,ROW())=""),"",INDEX(games!$B:$B,ROW()))</f>
        <v/>
      </c>
      <c r="C1456" t="str">
        <f>IF(OR($A1456="",INDEX(games!$C:$C,ROW())=""),"",INDEX(games!$C:$C,ROW()))</f>
        <v/>
      </c>
      <c r="D1456" t="str">
        <f t="shared" si="616"/>
        <v/>
      </c>
      <c r="E1456" t="str">
        <f t="shared" si="617"/>
        <v/>
      </c>
      <c r="F1456" t="str">
        <f t="shared" si="618"/>
        <v/>
      </c>
      <c r="G1456" t="e">
        <f t="shared" si="619"/>
        <v>#N/A</v>
      </c>
      <c r="H1456" t="e">
        <f t="shared" si="620"/>
        <v>#N/A</v>
      </c>
      <c r="I1456" t="e">
        <f t="shared" si="621"/>
        <v>#N/A</v>
      </c>
      <c r="J1456" t="e">
        <f t="shared" si="622"/>
        <v>#N/A</v>
      </c>
      <c r="K1456" t="e">
        <f t="shared" si="623"/>
        <v>#N/A</v>
      </c>
      <c r="L1456" t="e">
        <f t="shared" si="624"/>
        <v>#N/A</v>
      </c>
      <c r="M1456" t="e">
        <f t="shared" si="625"/>
        <v>#N/A</v>
      </c>
      <c r="N1456" t="e">
        <f t="shared" si="626"/>
        <v>#N/A</v>
      </c>
      <c r="O1456" t="str">
        <f t="shared" si="627"/>
        <v/>
      </c>
      <c r="P1456" t="str">
        <f>IF(OR($A1456="",INDEX(games!$H:$H,ROW())=""),"",INDEX(games!$H:$H,ROW()))</f>
        <v/>
      </c>
      <c r="Q1456" t="str">
        <f t="shared" si="628"/>
        <v/>
      </c>
      <c r="T1456">
        <f t="shared" si="629"/>
        <v>2013</v>
      </c>
      <c r="U1456">
        <f t="shared" si="630"/>
        <v>2019</v>
      </c>
      <c r="V1456">
        <f t="shared" si="631"/>
        <v>6</v>
      </c>
      <c r="W1456" t="str">
        <f>IF(TRIM(INDEX(connections!$A:$A,ROW()))="","",TRIM(INDEX(connections!$A:$A,ROW())))</f>
        <v>Rogue Legacy</v>
      </c>
      <c r="X1456" t="str">
        <f>IF($W1456="","",TRIM(INDEX(connections!$B:$B,ROW())))</f>
        <v>UnderMine</v>
      </c>
      <c r="Y1456">
        <f t="shared" si="632"/>
        <v>667</v>
      </c>
      <c r="Z1456">
        <f t="shared" si="633"/>
        <v>890</v>
      </c>
      <c r="AA1456" t="str">
        <f t="shared" si="634"/>
        <v>Yes</v>
      </c>
      <c r="AB1456" t="str">
        <f t="shared" si="635"/>
        <v>Yes</v>
      </c>
      <c r="AC1456">
        <f t="shared" si="636"/>
        <v>1</v>
      </c>
      <c r="AD1456">
        <f t="shared" si="637"/>
        <v>0</v>
      </c>
      <c r="AE1456" t="str">
        <f t="shared" si="638"/>
        <v/>
      </c>
      <c r="AG1456" t="str">
        <f t="shared" si="639"/>
        <v/>
      </c>
      <c r="AH1456" t="str">
        <f t="shared" si="640"/>
        <v/>
      </c>
      <c r="AI1456" t="str">
        <f t="shared" si="641"/>
        <v/>
      </c>
      <c r="AJ1456" t="str">
        <f t="shared" si="642"/>
        <v/>
      </c>
      <c r="AK1456" t="str">
        <f t="shared" si="643"/>
        <v/>
      </c>
      <c r="AL1456" t="str">
        <f>IF($A1456="","",INDEX(games!$J:$J,ROW())&amp;"")</f>
        <v/>
      </c>
    </row>
    <row r="1457" spans="1:38" x14ac:dyDescent="0.25">
      <c r="A1457" t="str">
        <f>IF(TRIM(INDEX(games!$A:$A,ROW()))="","",TRIM(INDEX(games!$A:$A,ROW())))</f>
        <v/>
      </c>
      <c r="B1457" t="str">
        <f>IF(OR($A1457="",INDEX(games!$B:$B,ROW())=""),"",INDEX(games!$B:$B,ROW()))</f>
        <v/>
      </c>
      <c r="C1457" t="str">
        <f>IF(OR($A1457="",INDEX(games!$C:$C,ROW())=""),"",INDEX(games!$C:$C,ROW()))</f>
        <v/>
      </c>
      <c r="D1457" t="str">
        <f t="shared" si="616"/>
        <v/>
      </c>
      <c r="E1457" t="str">
        <f t="shared" si="617"/>
        <v/>
      </c>
      <c r="F1457" t="str">
        <f t="shared" si="618"/>
        <v/>
      </c>
      <c r="G1457" t="e">
        <f t="shared" si="619"/>
        <v>#N/A</v>
      </c>
      <c r="H1457" t="e">
        <f t="shared" si="620"/>
        <v>#N/A</v>
      </c>
      <c r="I1457" t="e">
        <f t="shared" si="621"/>
        <v>#N/A</v>
      </c>
      <c r="J1457" t="e">
        <f t="shared" si="622"/>
        <v>#N/A</v>
      </c>
      <c r="K1457" t="e">
        <f t="shared" si="623"/>
        <v>#N/A</v>
      </c>
      <c r="L1457" t="e">
        <f t="shared" si="624"/>
        <v>#N/A</v>
      </c>
      <c r="M1457" t="e">
        <f t="shared" si="625"/>
        <v>#N/A</v>
      </c>
      <c r="N1457" t="e">
        <f t="shared" si="626"/>
        <v>#N/A</v>
      </c>
      <c r="O1457" t="str">
        <f t="shared" si="627"/>
        <v/>
      </c>
      <c r="P1457" t="str">
        <f>IF(OR($A1457="",INDEX(games!$H:$H,ROW())=""),"",INDEX(games!$H:$H,ROW()))</f>
        <v/>
      </c>
      <c r="Q1457" t="str">
        <f t="shared" si="628"/>
        <v/>
      </c>
      <c r="T1457">
        <f t="shared" si="629"/>
        <v>2017</v>
      </c>
      <c r="U1457">
        <f t="shared" si="630"/>
        <v>2019</v>
      </c>
      <c r="V1457">
        <f t="shared" si="631"/>
        <v>2</v>
      </c>
      <c r="W1457" t="str">
        <f>IF(TRIM(INDEX(connections!$A:$A,ROW()))="","",TRIM(INDEX(connections!$A:$A,ROW())))</f>
        <v>Slay the Spire</v>
      </c>
      <c r="X1457" t="str">
        <f>IF($W1457="","",TRIM(INDEX(connections!$B:$B,ROW())))</f>
        <v>UnderMine</v>
      </c>
      <c r="Y1457">
        <f t="shared" si="632"/>
        <v>735</v>
      </c>
      <c r="Z1457">
        <f t="shared" si="633"/>
        <v>890</v>
      </c>
      <c r="AA1457" t="str">
        <f t="shared" si="634"/>
        <v>Yes</v>
      </c>
      <c r="AB1457" t="str">
        <f t="shared" si="635"/>
        <v>Yes</v>
      </c>
      <c r="AC1457">
        <f t="shared" si="636"/>
        <v>1</v>
      </c>
      <c r="AD1457">
        <f t="shared" si="637"/>
        <v>1</v>
      </c>
      <c r="AE1457" t="str">
        <f t="shared" si="638"/>
        <v/>
      </c>
      <c r="AG1457" t="str">
        <f t="shared" si="639"/>
        <v/>
      </c>
      <c r="AH1457" t="str">
        <f t="shared" si="640"/>
        <v/>
      </c>
      <c r="AI1457" t="str">
        <f t="shared" si="641"/>
        <v/>
      </c>
      <c r="AJ1457" t="str">
        <f t="shared" si="642"/>
        <v/>
      </c>
      <c r="AK1457" t="str">
        <f t="shared" si="643"/>
        <v/>
      </c>
      <c r="AL1457" t="str">
        <f>IF($A1457="","",INDEX(games!$J:$J,ROW())&amp;"")</f>
        <v/>
      </c>
    </row>
    <row r="1458" spans="1:38" x14ac:dyDescent="0.25">
      <c r="A1458" t="str">
        <f>IF(TRIM(INDEX(games!$A:$A,ROW()))="","",TRIM(INDEX(games!$A:$A,ROW())))</f>
        <v/>
      </c>
      <c r="B1458" t="str">
        <f>IF(OR($A1458="",INDEX(games!$B:$B,ROW())=""),"",INDEX(games!$B:$B,ROW()))</f>
        <v/>
      </c>
      <c r="C1458" t="str">
        <f>IF(OR($A1458="",INDEX(games!$C:$C,ROW())=""),"",INDEX(games!$C:$C,ROW()))</f>
        <v/>
      </c>
      <c r="D1458" t="str">
        <f t="shared" si="616"/>
        <v/>
      </c>
      <c r="E1458" t="str">
        <f t="shared" si="617"/>
        <v/>
      </c>
      <c r="F1458" t="str">
        <f t="shared" si="618"/>
        <v/>
      </c>
      <c r="G1458" t="e">
        <f t="shared" si="619"/>
        <v>#N/A</v>
      </c>
      <c r="H1458" t="e">
        <f t="shared" si="620"/>
        <v>#N/A</v>
      </c>
      <c r="I1458" t="e">
        <f t="shared" si="621"/>
        <v>#N/A</v>
      </c>
      <c r="J1458" t="e">
        <f t="shared" si="622"/>
        <v>#N/A</v>
      </c>
      <c r="K1458" t="e">
        <f t="shared" si="623"/>
        <v>#N/A</v>
      </c>
      <c r="L1458" t="e">
        <f t="shared" si="624"/>
        <v>#N/A</v>
      </c>
      <c r="M1458" t="e">
        <f t="shared" si="625"/>
        <v>#N/A</v>
      </c>
      <c r="N1458" t="e">
        <f t="shared" si="626"/>
        <v>#N/A</v>
      </c>
      <c r="O1458" t="str">
        <f t="shared" si="627"/>
        <v/>
      </c>
      <c r="P1458" t="str">
        <f>IF(OR($A1458="",INDEX(games!$H:$H,ROW())=""),"",INDEX(games!$H:$H,ROW()))</f>
        <v/>
      </c>
      <c r="Q1458" t="str">
        <f t="shared" si="628"/>
        <v/>
      </c>
      <c r="T1458">
        <f t="shared" si="629"/>
        <v>2011</v>
      </c>
      <c r="U1458">
        <f t="shared" si="630"/>
        <v>2019</v>
      </c>
      <c r="V1458">
        <f t="shared" si="631"/>
        <v>8</v>
      </c>
      <c r="W1458" t="str">
        <f>IF(TRIM(INDEX(connections!$A:$A,ROW()))="","",TRIM(INDEX(connections!$A:$A,ROW())))</f>
        <v>The Binding of Isaac</v>
      </c>
      <c r="X1458" t="str">
        <f>IF($W1458="","",TRIM(INDEX(connections!$B:$B,ROW())))</f>
        <v>UnderMine</v>
      </c>
      <c r="Y1458">
        <f t="shared" si="632"/>
        <v>824</v>
      </c>
      <c r="Z1458">
        <f t="shared" si="633"/>
        <v>890</v>
      </c>
      <c r="AA1458" t="str">
        <f t="shared" si="634"/>
        <v>Yes</v>
      </c>
      <c r="AB1458" t="str">
        <f t="shared" si="635"/>
        <v>Yes</v>
      </c>
      <c r="AC1458">
        <f t="shared" si="636"/>
        <v>1</v>
      </c>
      <c r="AD1458">
        <f t="shared" si="637"/>
        <v>0</v>
      </c>
      <c r="AE1458" t="str">
        <f t="shared" si="638"/>
        <v/>
      </c>
      <c r="AG1458" t="str">
        <f t="shared" si="639"/>
        <v/>
      </c>
      <c r="AH1458" t="str">
        <f t="shared" si="640"/>
        <v/>
      </c>
      <c r="AI1458" t="str">
        <f t="shared" si="641"/>
        <v/>
      </c>
      <c r="AJ1458" t="str">
        <f t="shared" si="642"/>
        <v/>
      </c>
      <c r="AK1458" t="str">
        <f t="shared" si="643"/>
        <v/>
      </c>
      <c r="AL1458" t="str">
        <f>IF($A1458="","",INDEX(games!$J:$J,ROW())&amp;"")</f>
        <v/>
      </c>
    </row>
    <row r="1459" spans="1:38" x14ac:dyDescent="0.25">
      <c r="A1459" t="str">
        <f>IF(TRIM(INDEX(games!$A:$A,ROW()))="","",TRIM(INDEX(games!$A:$A,ROW())))</f>
        <v/>
      </c>
      <c r="B1459" t="str">
        <f>IF(OR($A1459="",INDEX(games!$B:$B,ROW())=""),"",INDEX(games!$B:$B,ROW()))</f>
        <v/>
      </c>
      <c r="C1459" t="str">
        <f>IF(OR($A1459="",INDEX(games!$C:$C,ROW())=""),"",INDEX(games!$C:$C,ROW()))</f>
        <v/>
      </c>
      <c r="D1459" t="str">
        <f t="shared" si="616"/>
        <v/>
      </c>
      <c r="E1459" t="str">
        <f t="shared" si="617"/>
        <v/>
      </c>
      <c r="F1459" t="str">
        <f t="shared" si="618"/>
        <v/>
      </c>
      <c r="G1459" t="e">
        <f t="shared" si="619"/>
        <v>#N/A</v>
      </c>
      <c r="H1459" t="e">
        <f t="shared" si="620"/>
        <v>#N/A</v>
      </c>
      <c r="I1459" t="e">
        <f t="shared" si="621"/>
        <v>#N/A</v>
      </c>
      <c r="J1459" t="e">
        <f t="shared" si="622"/>
        <v>#N/A</v>
      </c>
      <c r="K1459" t="e">
        <f t="shared" si="623"/>
        <v>#N/A</v>
      </c>
      <c r="L1459" t="e">
        <f t="shared" si="624"/>
        <v>#N/A</v>
      </c>
      <c r="M1459" t="e">
        <f t="shared" si="625"/>
        <v>#N/A</v>
      </c>
      <c r="N1459" t="e">
        <f t="shared" si="626"/>
        <v>#N/A</v>
      </c>
      <c r="O1459" t="str">
        <f t="shared" si="627"/>
        <v/>
      </c>
      <c r="P1459" t="str">
        <f>IF(OR($A1459="",INDEX(games!$H:$H,ROW())=""),"",INDEX(games!$H:$H,ROW()))</f>
        <v/>
      </c>
      <c r="Q1459" t="str">
        <f t="shared" si="628"/>
        <v/>
      </c>
      <c r="T1459">
        <f t="shared" si="629"/>
        <v>2019</v>
      </c>
      <c r="U1459">
        <f t="shared" si="630"/>
        <v>2025</v>
      </c>
      <c r="V1459">
        <f t="shared" si="631"/>
        <v>6</v>
      </c>
      <c r="W1459" t="str">
        <f>IF(TRIM(INDEX(connections!$A:$A,ROW()))="","",TRIM(INDEX(connections!$A:$A,ROW())))</f>
        <v>Hades</v>
      </c>
      <c r="X1459" t="str">
        <f>IF($W1459="","",TRIM(INDEX(connections!$B:$B,ROW())))</f>
        <v>UnderMine 2</v>
      </c>
      <c r="Y1459">
        <f t="shared" si="632"/>
        <v>359</v>
      </c>
      <c r="Z1459">
        <f t="shared" si="633"/>
        <v>891</v>
      </c>
      <c r="AA1459" t="str">
        <f t="shared" si="634"/>
        <v>Yes</v>
      </c>
      <c r="AB1459" t="str">
        <f t="shared" si="635"/>
        <v/>
      </c>
      <c r="AC1459" t="str">
        <f t="shared" si="636"/>
        <v/>
      </c>
      <c r="AD1459">
        <f t="shared" si="637"/>
        <v>0</v>
      </c>
      <c r="AE1459" t="str">
        <f t="shared" si="638"/>
        <v/>
      </c>
      <c r="AG1459" t="str">
        <f t="shared" si="639"/>
        <v/>
      </c>
      <c r="AH1459" t="str">
        <f t="shared" si="640"/>
        <v/>
      </c>
      <c r="AI1459" t="str">
        <f t="shared" si="641"/>
        <v/>
      </c>
      <c r="AJ1459" t="str">
        <f t="shared" si="642"/>
        <v/>
      </c>
      <c r="AK1459" t="str">
        <f t="shared" si="643"/>
        <v/>
      </c>
      <c r="AL1459" t="str">
        <f>IF($A1459="","",INDEX(games!$J:$J,ROW())&amp;"")</f>
        <v/>
      </c>
    </row>
    <row r="1460" spans="1:38" x14ac:dyDescent="0.25">
      <c r="A1460" t="str">
        <f>IF(TRIM(INDEX(games!$A:$A,ROW()))="","",TRIM(INDEX(games!$A:$A,ROW())))</f>
        <v/>
      </c>
      <c r="B1460" t="str">
        <f>IF(OR($A1460="",INDEX(games!$B:$B,ROW())=""),"",INDEX(games!$B:$B,ROW()))</f>
        <v/>
      </c>
      <c r="C1460" t="str">
        <f>IF(OR($A1460="",INDEX(games!$C:$C,ROW())=""),"",INDEX(games!$C:$C,ROW()))</f>
        <v/>
      </c>
      <c r="D1460" t="str">
        <f t="shared" si="616"/>
        <v/>
      </c>
      <c r="E1460" t="str">
        <f t="shared" si="617"/>
        <v/>
      </c>
      <c r="F1460" t="str">
        <f t="shared" si="618"/>
        <v/>
      </c>
      <c r="G1460" t="e">
        <f t="shared" si="619"/>
        <v>#N/A</v>
      </c>
      <c r="H1460" t="e">
        <f t="shared" si="620"/>
        <v>#N/A</v>
      </c>
      <c r="I1460" t="e">
        <f t="shared" si="621"/>
        <v>#N/A</v>
      </c>
      <c r="J1460" t="e">
        <f t="shared" si="622"/>
        <v>#N/A</v>
      </c>
      <c r="K1460" t="e">
        <f t="shared" si="623"/>
        <v>#N/A</v>
      </c>
      <c r="L1460" t="e">
        <f t="shared" si="624"/>
        <v>#N/A</v>
      </c>
      <c r="M1460" t="e">
        <f t="shared" si="625"/>
        <v>#N/A</v>
      </c>
      <c r="N1460" t="e">
        <f t="shared" si="626"/>
        <v>#N/A</v>
      </c>
      <c r="O1460" t="str">
        <f t="shared" si="627"/>
        <v/>
      </c>
      <c r="P1460" t="str">
        <f>IF(OR($A1460="",INDEX(games!$H:$H,ROW())=""),"",INDEX(games!$H:$H,ROW()))</f>
        <v/>
      </c>
      <c r="Q1460" t="str">
        <f t="shared" si="628"/>
        <v/>
      </c>
      <c r="T1460">
        <f t="shared" si="629"/>
        <v>2019</v>
      </c>
      <c r="U1460">
        <f t="shared" si="630"/>
        <v>2025</v>
      </c>
      <c r="V1460">
        <f t="shared" si="631"/>
        <v>6</v>
      </c>
      <c r="W1460" t="str">
        <f>IF(TRIM(INDEX(connections!$A:$A,ROW()))="","",TRIM(INDEX(connections!$A:$A,ROW())))</f>
        <v>UnderMine</v>
      </c>
      <c r="X1460" t="str">
        <f>IF($W1460="","",TRIM(INDEX(connections!$B:$B,ROW())))</f>
        <v>UnderMine 2</v>
      </c>
      <c r="Y1460">
        <f t="shared" si="632"/>
        <v>890</v>
      </c>
      <c r="Z1460">
        <f t="shared" si="633"/>
        <v>891</v>
      </c>
      <c r="AA1460" t="str">
        <f t="shared" si="634"/>
        <v>Yes</v>
      </c>
      <c r="AB1460" t="str">
        <f t="shared" si="635"/>
        <v/>
      </c>
      <c r="AC1460" t="str">
        <f t="shared" si="636"/>
        <v/>
      </c>
      <c r="AD1460">
        <f t="shared" si="637"/>
        <v>0</v>
      </c>
      <c r="AE1460" t="str">
        <f t="shared" si="638"/>
        <v/>
      </c>
      <c r="AG1460" t="str">
        <f t="shared" si="639"/>
        <v/>
      </c>
      <c r="AH1460" t="str">
        <f t="shared" si="640"/>
        <v/>
      </c>
      <c r="AI1460" t="str">
        <f t="shared" si="641"/>
        <v/>
      </c>
      <c r="AJ1460" t="str">
        <f t="shared" si="642"/>
        <v/>
      </c>
      <c r="AK1460" t="str">
        <f t="shared" si="643"/>
        <v/>
      </c>
      <c r="AL1460" t="str">
        <f>IF($A1460="","",INDEX(games!$J:$J,ROW())&amp;"")</f>
        <v/>
      </c>
    </row>
    <row r="1461" spans="1:38" x14ac:dyDescent="0.25">
      <c r="A1461" t="str">
        <f>IF(TRIM(INDEX(games!$A:$A,ROW()))="","",TRIM(INDEX(games!$A:$A,ROW())))</f>
        <v/>
      </c>
      <c r="B1461" t="str">
        <f>IF(OR($A1461="",INDEX(games!$B:$B,ROW())=""),"",INDEX(games!$B:$B,ROW()))</f>
        <v/>
      </c>
      <c r="C1461" t="str">
        <f>IF(OR($A1461="",INDEX(games!$C:$C,ROW())=""),"",INDEX(games!$C:$C,ROW()))</f>
        <v/>
      </c>
      <c r="D1461" t="str">
        <f t="shared" si="616"/>
        <v/>
      </c>
      <c r="E1461" t="str">
        <f t="shared" si="617"/>
        <v/>
      </c>
      <c r="F1461" t="str">
        <f t="shared" si="618"/>
        <v/>
      </c>
      <c r="G1461" t="e">
        <f t="shared" si="619"/>
        <v>#N/A</v>
      </c>
      <c r="H1461" t="e">
        <f t="shared" si="620"/>
        <v>#N/A</v>
      </c>
      <c r="I1461" t="e">
        <f t="shared" si="621"/>
        <v>#N/A</v>
      </c>
      <c r="J1461" t="e">
        <f t="shared" si="622"/>
        <v>#N/A</v>
      </c>
      <c r="K1461" t="e">
        <f t="shared" si="623"/>
        <v>#N/A</v>
      </c>
      <c r="L1461" t="e">
        <f t="shared" si="624"/>
        <v>#N/A</v>
      </c>
      <c r="M1461" t="e">
        <f t="shared" si="625"/>
        <v>#N/A</v>
      </c>
      <c r="N1461" t="e">
        <f t="shared" si="626"/>
        <v>#N/A</v>
      </c>
      <c r="O1461" t="str">
        <f t="shared" si="627"/>
        <v/>
      </c>
      <c r="P1461" t="str">
        <f>IF(OR($A1461="",INDEX(games!$H:$H,ROW())=""),"",INDEX(games!$H:$H,ROW()))</f>
        <v/>
      </c>
      <c r="Q1461" t="str">
        <f t="shared" si="628"/>
        <v/>
      </c>
      <c r="T1461">
        <f t="shared" si="629"/>
        <v>2009</v>
      </c>
      <c r="U1461">
        <f t="shared" si="630"/>
        <v>2017</v>
      </c>
      <c r="V1461">
        <f t="shared" si="631"/>
        <v>8</v>
      </c>
      <c r="W1461" t="str">
        <f>IF(TRIM(INDEX(connections!$A:$A,ROW()))="","",TRIM(INDEX(connections!$A:$A,ROW())))</f>
        <v>Brogue</v>
      </c>
      <c r="X1461" t="str">
        <f>IF($W1461="","",TRIM(INDEX(connections!$B:$B,ROW())))</f>
        <v>Unexplored</v>
      </c>
      <c r="Y1461">
        <f t="shared" si="632"/>
        <v>99</v>
      </c>
      <c r="Z1461">
        <f t="shared" si="633"/>
        <v>892</v>
      </c>
      <c r="AA1461" t="str">
        <f t="shared" si="634"/>
        <v>Yes</v>
      </c>
      <c r="AB1461" t="str">
        <f t="shared" si="635"/>
        <v>Yes</v>
      </c>
      <c r="AC1461">
        <f t="shared" si="636"/>
        <v>1</v>
      </c>
      <c r="AD1461">
        <f t="shared" si="637"/>
        <v>1</v>
      </c>
      <c r="AE1461" t="str">
        <f t="shared" si="638"/>
        <v/>
      </c>
      <c r="AG1461" t="str">
        <f t="shared" si="639"/>
        <v/>
      </c>
      <c r="AH1461" t="str">
        <f t="shared" si="640"/>
        <v/>
      </c>
      <c r="AI1461" t="str">
        <f t="shared" si="641"/>
        <v/>
      </c>
      <c r="AJ1461" t="str">
        <f t="shared" si="642"/>
        <v/>
      </c>
      <c r="AK1461" t="str">
        <f t="shared" si="643"/>
        <v/>
      </c>
      <c r="AL1461" t="str">
        <f>IF($A1461="","",INDEX(games!$J:$J,ROW())&amp;"")</f>
        <v/>
      </c>
    </row>
    <row r="1462" spans="1:38" x14ac:dyDescent="0.25">
      <c r="A1462" t="str">
        <f>IF(TRIM(INDEX(games!$A:$A,ROW()))="","",TRIM(INDEX(games!$A:$A,ROW())))</f>
        <v/>
      </c>
      <c r="B1462" t="str">
        <f>IF(OR($A1462="",INDEX(games!$B:$B,ROW())=""),"",INDEX(games!$B:$B,ROW()))</f>
        <v/>
      </c>
      <c r="C1462" t="str">
        <f>IF(OR($A1462="",INDEX(games!$C:$C,ROW())=""),"",INDEX(games!$C:$C,ROW()))</f>
        <v/>
      </c>
      <c r="D1462" t="str">
        <f t="shared" si="616"/>
        <v/>
      </c>
      <c r="E1462" t="str">
        <f t="shared" si="617"/>
        <v/>
      </c>
      <c r="F1462" t="str">
        <f t="shared" si="618"/>
        <v/>
      </c>
      <c r="G1462" t="e">
        <f t="shared" si="619"/>
        <v>#N/A</v>
      </c>
      <c r="H1462" t="e">
        <f t="shared" si="620"/>
        <v>#N/A</v>
      </c>
      <c r="I1462" t="e">
        <f t="shared" si="621"/>
        <v>#N/A</v>
      </c>
      <c r="J1462" t="e">
        <f t="shared" si="622"/>
        <v>#N/A</v>
      </c>
      <c r="K1462" t="e">
        <f t="shared" si="623"/>
        <v>#N/A</v>
      </c>
      <c r="L1462" t="e">
        <f t="shared" si="624"/>
        <v>#N/A</v>
      </c>
      <c r="M1462" t="e">
        <f t="shared" si="625"/>
        <v>#N/A</v>
      </c>
      <c r="N1462" t="e">
        <f t="shared" si="626"/>
        <v>#N/A</v>
      </c>
      <c r="O1462" t="str">
        <f t="shared" si="627"/>
        <v/>
      </c>
      <c r="P1462" t="str">
        <f>IF(OR($A1462="",INDEX(games!$H:$H,ROW())=""),"",INDEX(games!$H:$H,ROW()))</f>
        <v/>
      </c>
      <c r="Q1462" t="str">
        <f t="shared" si="628"/>
        <v/>
      </c>
      <c r="T1462">
        <f t="shared" si="629"/>
        <v>1987</v>
      </c>
      <c r="U1462">
        <f t="shared" si="630"/>
        <v>2017</v>
      </c>
      <c r="V1462">
        <f t="shared" si="631"/>
        <v>30</v>
      </c>
      <c r="W1462" t="str">
        <f>IF(TRIM(INDEX(connections!$A:$A,ROW()))="","",TRIM(INDEX(connections!$A:$A,ROW())))</f>
        <v>NetHack</v>
      </c>
      <c r="X1462" t="str">
        <f>IF($W1462="","",TRIM(INDEX(connections!$B:$B,ROW())))</f>
        <v>Unexplored</v>
      </c>
      <c r="Y1462">
        <f t="shared" si="632"/>
        <v>532</v>
      </c>
      <c r="Z1462">
        <f t="shared" si="633"/>
        <v>892</v>
      </c>
      <c r="AA1462" t="str">
        <f t="shared" si="634"/>
        <v>Yes</v>
      </c>
      <c r="AB1462" t="str">
        <f t="shared" si="635"/>
        <v>Yes</v>
      </c>
      <c r="AC1462">
        <f t="shared" si="636"/>
        <v>1</v>
      </c>
      <c r="AD1462">
        <f t="shared" si="637"/>
        <v>1</v>
      </c>
      <c r="AE1462" t="str">
        <f t="shared" si="638"/>
        <v/>
      </c>
      <c r="AG1462" t="str">
        <f t="shared" si="639"/>
        <v/>
      </c>
      <c r="AH1462" t="str">
        <f t="shared" si="640"/>
        <v/>
      </c>
      <c r="AI1462" t="str">
        <f t="shared" si="641"/>
        <v/>
      </c>
      <c r="AJ1462" t="str">
        <f t="shared" si="642"/>
        <v/>
      </c>
      <c r="AK1462" t="str">
        <f t="shared" si="643"/>
        <v/>
      </c>
      <c r="AL1462" t="str">
        <f>IF($A1462="","",INDEX(games!$J:$J,ROW())&amp;"")</f>
        <v/>
      </c>
    </row>
    <row r="1463" spans="1:38" x14ac:dyDescent="0.25">
      <c r="A1463" t="str">
        <f>IF(TRIM(INDEX(games!$A:$A,ROW()))="","",TRIM(INDEX(games!$A:$A,ROW())))</f>
        <v/>
      </c>
      <c r="B1463" t="str">
        <f>IF(OR($A1463="",INDEX(games!$B:$B,ROW())=""),"",INDEX(games!$B:$B,ROW()))</f>
        <v/>
      </c>
      <c r="C1463" t="str">
        <f>IF(OR($A1463="",INDEX(games!$C:$C,ROW())=""),"",INDEX(games!$C:$C,ROW()))</f>
        <v/>
      </c>
      <c r="D1463" t="str">
        <f t="shared" si="616"/>
        <v/>
      </c>
      <c r="E1463" t="str">
        <f t="shared" si="617"/>
        <v/>
      </c>
      <c r="F1463" t="str">
        <f t="shared" si="618"/>
        <v/>
      </c>
      <c r="G1463" t="e">
        <f t="shared" si="619"/>
        <v>#N/A</v>
      </c>
      <c r="H1463" t="e">
        <f t="shared" si="620"/>
        <v>#N/A</v>
      </c>
      <c r="I1463" t="e">
        <f t="shared" si="621"/>
        <v>#N/A</v>
      </c>
      <c r="J1463" t="e">
        <f t="shared" si="622"/>
        <v>#N/A</v>
      </c>
      <c r="K1463" t="e">
        <f t="shared" si="623"/>
        <v>#N/A</v>
      </c>
      <c r="L1463" t="e">
        <f t="shared" si="624"/>
        <v>#N/A</v>
      </c>
      <c r="M1463" t="e">
        <f t="shared" si="625"/>
        <v>#N/A</v>
      </c>
      <c r="N1463" t="e">
        <f t="shared" si="626"/>
        <v>#N/A</v>
      </c>
      <c r="O1463" t="str">
        <f t="shared" si="627"/>
        <v/>
      </c>
      <c r="P1463" t="str">
        <f>IF(OR($A1463="",INDEX(games!$H:$H,ROW())=""),"",INDEX(games!$H:$H,ROW()))</f>
        <v/>
      </c>
      <c r="Q1463" t="str">
        <f t="shared" si="628"/>
        <v/>
      </c>
      <c r="T1463">
        <f t="shared" si="629"/>
        <v>1980</v>
      </c>
      <c r="U1463">
        <f t="shared" si="630"/>
        <v>2017</v>
      </c>
      <c r="V1463">
        <f t="shared" si="631"/>
        <v>37</v>
      </c>
      <c r="W1463" t="str">
        <f>IF(TRIM(INDEX(connections!$A:$A,ROW()))="","",TRIM(INDEX(connections!$A:$A,ROW())))</f>
        <v>Rogue</v>
      </c>
      <c r="X1463" t="str">
        <f>IF($W1463="","",TRIM(INDEX(connections!$B:$B,ROW())))</f>
        <v>Unexplored</v>
      </c>
      <c r="Y1463">
        <f t="shared" si="632"/>
        <v>659</v>
      </c>
      <c r="Z1463">
        <f t="shared" si="633"/>
        <v>892</v>
      </c>
      <c r="AA1463" t="str">
        <f t="shared" si="634"/>
        <v>Yes</v>
      </c>
      <c r="AB1463" t="str">
        <f t="shared" si="635"/>
        <v>Yes</v>
      </c>
      <c r="AC1463">
        <f t="shared" si="636"/>
        <v>1</v>
      </c>
      <c r="AD1463">
        <f t="shared" si="637"/>
        <v>1</v>
      </c>
      <c r="AE1463" t="str">
        <f t="shared" si="638"/>
        <v/>
      </c>
      <c r="AG1463" t="str">
        <f t="shared" si="639"/>
        <v/>
      </c>
      <c r="AH1463" t="str">
        <f t="shared" si="640"/>
        <v/>
      </c>
      <c r="AI1463" t="str">
        <f t="shared" si="641"/>
        <v/>
      </c>
      <c r="AJ1463" t="str">
        <f t="shared" si="642"/>
        <v/>
      </c>
      <c r="AK1463" t="str">
        <f t="shared" si="643"/>
        <v/>
      </c>
      <c r="AL1463" t="str">
        <f>IF($A1463="","",INDEX(games!$J:$J,ROW())&amp;"")</f>
        <v/>
      </c>
    </row>
    <row r="1464" spans="1:38" x14ac:dyDescent="0.25">
      <c r="A1464" t="str">
        <f>IF(TRIM(INDEX(games!$A:$A,ROW()))="","",TRIM(INDEX(games!$A:$A,ROW())))</f>
        <v/>
      </c>
      <c r="B1464" t="str">
        <f>IF(OR($A1464="",INDEX(games!$B:$B,ROW())=""),"",INDEX(games!$B:$B,ROW()))</f>
        <v/>
      </c>
      <c r="C1464" t="str">
        <f>IF(OR($A1464="",INDEX(games!$C:$C,ROW())=""),"",INDEX(games!$C:$C,ROW()))</f>
        <v/>
      </c>
      <c r="D1464" t="str">
        <f t="shared" si="616"/>
        <v/>
      </c>
      <c r="E1464" t="str">
        <f t="shared" si="617"/>
        <v/>
      </c>
      <c r="F1464" t="str">
        <f t="shared" si="618"/>
        <v/>
      </c>
      <c r="G1464" t="e">
        <f t="shared" si="619"/>
        <v>#N/A</v>
      </c>
      <c r="H1464" t="e">
        <f t="shared" si="620"/>
        <v>#N/A</v>
      </c>
      <c r="I1464" t="e">
        <f t="shared" si="621"/>
        <v>#N/A</v>
      </c>
      <c r="J1464" t="e">
        <f t="shared" si="622"/>
        <v>#N/A</v>
      </c>
      <c r="K1464" t="e">
        <f t="shared" si="623"/>
        <v>#N/A</v>
      </c>
      <c r="L1464" t="e">
        <f t="shared" si="624"/>
        <v>#N/A</v>
      </c>
      <c r="M1464" t="e">
        <f t="shared" si="625"/>
        <v>#N/A</v>
      </c>
      <c r="N1464" t="e">
        <f t="shared" si="626"/>
        <v>#N/A</v>
      </c>
      <c r="O1464" t="str">
        <f t="shared" si="627"/>
        <v/>
      </c>
      <c r="P1464" t="str">
        <f>IF(OR($A1464="",INDEX(games!$H:$H,ROW())=""),"",INDEX(games!$H:$H,ROW()))</f>
        <v/>
      </c>
      <c r="Q1464" t="str">
        <f t="shared" si="628"/>
        <v/>
      </c>
      <c r="T1464">
        <f t="shared" si="629"/>
        <v>2017</v>
      </c>
      <c r="U1464">
        <f t="shared" si="630"/>
        <v>2022</v>
      </c>
      <c r="V1464">
        <f t="shared" si="631"/>
        <v>5</v>
      </c>
      <c r="W1464" t="str">
        <f>IF(TRIM(INDEX(connections!$A:$A,ROW()))="","",TRIM(INDEX(connections!$A:$A,ROW())))</f>
        <v>Unexplored</v>
      </c>
      <c r="X1464" t="str">
        <f>IF($W1464="","",TRIM(INDEX(connections!$B:$B,ROW())))</f>
        <v>Unexplored 2: The Wayfarer's Legacy</v>
      </c>
      <c r="Y1464">
        <f t="shared" si="632"/>
        <v>892</v>
      </c>
      <c r="Z1464">
        <f t="shared" si="633"/>
        <v>893</v>
      </c>
      <c r="AA1464" t="str">
        <f t="shared" si="634"/>
        <v>Yes</v>
      </c>
      <c r="AB1464" t="str">
        <f t="shared" si="635"/>
        <v/>
      </c>
      <c r="AC1464" t="str">
        <f t="shared" si="636"/>
        <v/>
      </c>
      <c r="AD1464">
        <f t="shared" si="637"/>
        <v>0</v>
      </c>
      <c r="AE1464" t="str">
        <f t="shared" si="638"/>
        <v/>
      </c>
      <c r="AG1464" t="str">
        <f t="shared" si="639"/>
        <v/>
      </c>
      <c r="AH1464" t="str">
        <f t="shared" si="640"/>
        <v/>
      </c>
      <c r="AI1464" t="str">
        <f t="shared" si="641"/>
        <v/>
      </c>
      <c r="AJ1464" t="str">
        <f t="shared" si="642"/>
        <v/>
      </c>
      <c r="AK1464" t="str">
        <f t="shared" si="643"/>
        <v/>
      </c>
      <c r="AL1464" t="str">
        <f>IF($A1464="","",INDEX(games!$J:$J,ROW())&amp;"")</f>
        <v/>
      </c>
    </row>
    <row r="1465" spans="1:38" x14ac:dyDescent="0.25">
      <c r="A1465" t="str">
        <f>IF(TRIM(INDEX(games!$A:$A,ROW()))="","",TRIM(INDEX(games!$A:$A,ROW())))</f>
        <v/>
      </c>
      <c r="B1465" t="str">
        <f>IF(OR($A1465="",INDEX(games!$B:$B,ROW())=""),"",INDEX(games!$B:$B,ROW()))</f>
        <v/>
      </c>
      <c r="C1465" t="str">
        <f>IF(OR($A1465="",INDEX(games!$C:$C,ROW())=""),"",INDEX(games!$C:$C,ROW()))</f>
        <v/>
      </c>
      <c r="D1465" t="str">
        <f t="shared" si="616"/>
        <v/>
      </c>
      <c r="E1465" t="str">
        <f t="shared" si="617"/>
        <v/>
      </c>
      <c r="F1465" t="str">
        <f t="shared" si="618"/>
        <v/>
      </c>
      <c r="G1465" t="e">
        <f t="shared" si="619"/>
        <v>#N/A</v>
      </c>
      <c r="H1465" t="e">
        <f t="shared" si="620"/>
        <v>#N/A</v>
      </c>
      <c r="I1465" t="e">
        <f t="shared" si="621"/>
        <v>#N/A</v>
      </c>
      <c r="J1465" t="e">
        <f t="shared" si="622"/>
        <v>#N/A</v>
      </c>
      <c r="K1465" t="e">
        <f t="shared" si="623"/>
        <v>#N/A</v>
      </c>
      <c r="L1465" t="e">
        <f t="shared" si="624"/>
        <v>#N/A</v>
      </c>
      <c r="M1465" t="e">
        <f t="shared" si="625"/>
        <v>#N/A</v>
      </c>
      <c r="N1465" t="e">
        <f t="shared" si="626"/>
        <v>#N/A</v>
      </c>
      <c r="O1465" t="str">
        <f t="shared" si="627"/>
        <v/>
      </c>
      <c r="P1465" t="str">
        <f>IF(OR($A1465="",INDEX(games!$H:$H,ROW())=""),"",INDEX(games!$H:$H,ROW()))</f>
        <v/>
      </c>
      <c r="Q1465" t="str">
        <f t="shared" si="628"/>
        <v/>
      </c>
      <c r="T1465">
        <f t="shared" si="629"/>
        <v>1987</v>
      </c>
      <c r="U1465">
        <f t="shared" si="630"/>
        <v>1992</v>
      </c>
      <c r="V1465">
        <f t="shared" si="631"/>
        <v>5</v>
      </c>
      <c r="W1465" t="str">
        <f>IF(TRIM(INDEX(connections!$A:$A,ROW()))="","",TRIM(INDEX(connections!$A:$A,ROW())))</f>
        <v>NetHack</v>
      </c>
      <c r="X1465" t="str">
        <f>IF($W1465="","",TRIM(INDEX(connections!$B:$B,ROW())))</f>
        <v>UnReal World</v>
      </c>
      <c r="Y1465">
        <f t="shared" si="632"/>
        <v>532</v>
      </c>
      <c r="Z1465">
        <f t="shared" si="633"/>
        <v>894</v>
      </c>
      <c r="AA1465" t="str">
        <f t="shared" si="634"/>
        <v>Yes</v>
      </c>
      <c r="AB1465" t="str">
        <f t="shared" si="635"/>
        <v>Yes</v>
      </c>
      <c r="AC1465">
        <f t="shared" si="636"/>
        <v>1</v>
      </c>
      <c r="AD1465">
        <f t="shared" si="637"/>
        <v>0</v>
      </c>
      <c r="AE1465" t="str">
        <f t="shared" si="638"/>
        <v/>
      </c>
      <c r="AG1465" t="str">
        <f t="shared" si="639"/>
        <v/>
      </c>
      <c r="AH1465" t="str">
        <f t="shared" si="640"/>
        <v/>
      </c>
      <c r="AI1465" t="str">
        <f t="shared" si="641"/>
        <v/>
      </c>
      <c r="AJ1465" t="str">
        <f t="shared" si="642"/>
        <v/>
      </c>
      <c r="AK1465" t="str">
        <f t="shared" si="643"/>
        <v/>
      </c>
      <c r="AL1465" t="str">
        <f>IF($A1465="","",INDEX(games!$J:$J,ROW())&amp;"")</f>
        <v/>
      </c>
    </row>
    <row r="1466" spans="1:38" x14ac:dyDescent="0.25">
      <c r="A1466" t="str">
        <f>IF(TRIM(INDEX(games!$A:$A,ROW()))="","",TRIM(INDEX(games!$A:$A,ROW())))</f>
        <v/>
      </c>
      <c r="B1466" t="str">
        <f>IF(OR($A1466="",INDEX(games!$B:$B,ROW())=""),"",INDEX(games!$B:$B,ROW()))</f>
        <v/>
      </c>
      <c r="C1466" t="str">
        <f>IF(OR($A1466="",INDEX(games!$C:$C,ROW())=""),"",INDEX(games!$C:$C,ROW()))</f>
        <v/>
      </c>
      <c r="D1466" t="str">
        <f t="shared" si="616"/>
        <v/>
      </c>
      <c r="E1466" t="str">
        <f t="shared" si="617"/>
        <v/>
      </c>
      <c r="F1466" t="str">
        <f t="shared" si="618"/>
        <v/>
      </c>
      <c r="G1466" t="e">
        <f t="shared" si="619"/>
        <v>#N/A</v>
      </c>
      <c r="H1466" t="e">
        <f t="shared" si="620"/>
        <v>#N/A</v>
      </c>
      <c r="I1466" t="e">
        <f t="shared" si="621"/>
        <v>#N/A</v>
      </c>
      <c r="J1466" t="e">
        <f t="shared" si="622"/>
        <v>#N/A</v>
      </c>
      <c r="K1466" t="e">
        <f t="shared" si="623"/>
        <v>#N/A</v>
      </c>
      <c r="L1466" t="e">
        <f t="shared" si="624"/>
        <v>#N/A</v>
      </c>
      <c r="M1466" t="e">
        <f t="shared" si="625"/>
        <v>#N/A</v>
      </c>
      <c r="N1466" t="e">
        <f t="shared" si="626"/>
        <v>#N/A</v>
      </c>
      <c r="O1466" t="str">
        <f t="shared" si="627"/>
        <v/>
      </c>
      <c r="P1466" t="str">
        <f>IF(OR($A1466="",INDEX(games!$H:$H,ROW())=""),"",INDEX(games!$H:$H,ROW()))</f>
        <v/>
      </c>
      <c r="Q1466" t="str">
        <f t="shared" si="628"/>
        <v/>
      </c>
      <c r="T1466">
        <f t="shared" si="629"/>
        <v>1987</v>
      </c>
      <c r="U1466">
        <f t="shared" si="630"/>
        <v>1992</v>
      </c>
      <c r="V1466">
        <f t="shared" si="631"/>
        <v>5</v>
      </c>
      <c r="W1466" t="str">
        <f>IF(TRIM(INDEX(connections!$A:$A,ROW()))="","",TRIM(INDEX(connections!$A:$A,ROW())))</f>
        <v>Omega</v>
      </c>
      <c r="X1466" t="str">
        <f>IF($W1466="","",TRIM(INDEX(connections!$B:$B,ROW())))</f>
        <v>UnReal World</v>
      </c>
      <c r="Y1466">
        <f t="shared" si="632"/>
        <v>559</v>
      </c>
      <c r="Z1466">
        <f t="shared" si="633"/>
        <v>894</v>
      </c>
      <c r="AA1466" t="str">
        <f t="shared" si="634"/>
        <v>Yes</v>
      </c>
      <c r="AB1466" t="str">
        <f t="shared" si="635"/>
        <v>Yes</v>
      </c>
      <c r="AC1466">
        <f t="shared" si="636"/>
        <v>1</v>
      </c>
      <c r="AD1466">
        <f t="shared" si="637"/>
        <v>0</v>
      </c>
      <c r="AE1466" t="str">
        <f t="shared" si="638"/>
        <v/>
      </c>
      <c r="AG1466" t="str">
        <f t="shared" si="639"/>
        <v/>
      </c>
      <c r="AH1466" t="str">
        <f t="shared" si="640"/>
        <v/>
      </c>
      <c r="AI1466" t="str">
        <f t="shared" si="641"/>
        <v/>
      </c>
      <c r="AJ1466" t="str">
        <f t="shared" si="642"/>
        <v/>
      </c>
      <c r="AK1466" t="str">
        <f t="shared" si="643"/>
        <v/>
      </c>
      <c r="AL1466" t="str">
        <f>IF($A1466="","",INDEX(games!$J:$J,ROW())&amp;"")</f>
        <v/>
      </c>
    </row>
    <row r="1467" spans="1:38" x14ac:dyDescent="0.25">
      <c r="A1467" t="str">
        <f>IF(TRIM(INDEX(games!$A:$A,ROW()))="","",TRIM(INDEX(games!$A:$A,ROW())))</f>
        <v/>
      </c>
      <c r="B1467" t="str">
        <f>IF(OR($A1467="",INDEX(games!$B:$B,ROW())=""),"",INDEX(games!$B:$B,ROW()))</f>
        <v/>
      </c>
      <c r="C1467" t="str">
        <f>IF(OR($A1467="",INDEX(games!$C:$C,ROW())=""),"",INDEX(games!$C:$C,ROW()))</f>
        <v/>
      </c>
      <c r="D1467" t="str">
        <f t="shared" si="616"/>
        <v/>
      </c>
      <c r="E1467" t="str">
        <f t="shared" si="617"/>
        <v/>
      </c>
      <c r="F1467" t="str">
        <f t="shared" si="618"/>
        <v/>
      </c>
      <c r="G1467" t="e">
        <f t="shared" si="619"/>
        <v>#N/A</v>
      </c>
      <c r="H1467" t="e">
        <f t="shared" si="620"/>
        <v>#N/A</v>
      </c>
      <c r="I1467" t="e">
        <f t="shared" si="621"/>
        <v>#N/A</v>
      </c>
      <c r="J1467" t="e">
        <f t="shared" si="622"/>
        <v>#N/A</v>
      </c>
      <c r="K1467" t="e">
        <f t="shared" si="623"/>
        <v>#N/A</v>
      </c>
      <c r="L1467" t="e">
        <f t="shared" si="624"/>
        <v>#N/A</v>
      </c>
      <c r="M1467" t="e">
        <f t="shared" si="625"/>
        <v>#N/A</v>
      </c>
      <c r="N1467" t="e">
        <f t="shared" si="626"/>
        <v>#N/A</v>
      </c>
      <c r="O1467" t="str">
        <f t="shared" si="627"/>
        <v/>
      </c>
      <c r="P1467" t="str">
        <f>IF(OR($A1467="",INDEX(games!$H:$H,ROW())=""),"",INDEX(games!$H:$H,ROW()))</f>
        <v/>
      </c>
      <c r="Q1467" t="str">
        <f t="shared" si="628"/>
        <v/>
      </c>
      <c r="T1467">
        <f t="shared" si="629"/>
        <v>1996</v>
      </c>
      <c r="U1467">
        <f t="shared" si="630"/>
        <v>2018</v>
      </c>
      <c r="V1467">
        <f t="shared" si="631"/>
        <v>22</v>
      </c>
      <c r="W1467" t="str">
        <f>IF(TRIM(INDEX(connections!$A:$A,ROW()))="","",TRIM(INDEX(connections!$A:$A,ROW())))</f>
        <v>Diablo</v>
      </c>
      <c r="X1467" t="str">
        <f>IF($W1467="","",TRIM(INDEX(connections!$B:$B,ROW())))</f>
        <v>Vagante</v>
      </c>
      <c r="Y1467">
        <f t="shared" si="632"/>
        <v>217</v>
      </c>
      <c r="Z1467">
        <f t="shared" si="633"/>
        <v>895</v>
      </c>
      <c r="AA1467" t="str">
        <f t="shared" si="634"/>
        <v>Yes</v>
      </c>
      <c r="AB1467" t="str">
        <f t="shared" si="635"/>
        <v/>
      </c>
      <c r="AC1467" t="str">
        <f t="shared" si="636"/>
        <v/>
      </c>
      <c r="AD1467">
        <f t="shared" si="637"/>
        <v>0</v>
      </c>
      <c r="AE1467" t="str">
        <f t="shared" si="638"/>
        <v/>
      </c>
      <c r="AG1467" t="str">
        <f t="shared" si="639"/>
        <v/>
      </c>
      <c r="AH1467" t="str">
        <f t="shared" si="640"/>
        <v/>
      </c>
      <c r="AI1467" t="str">
        <f t="shared" si="641"/>
        <v/>
      </c>
      <c r="AJ1467" t="str">
        <f t="shared" si="642"/>
        <v/>
      </c>
      <c r="AK1467" t="str">
        <f t="shared" si="643"/>
        <v/>
      </c>
      <c r="AL1467" t="str">
        <f>IF($A1467="","",INDEX(games!$J:$J,ROW())&amp;"")</f>
        <v/>
      </c>
    </row>
    <row r="1468" spans="1:38" x14ac:dyDescent="0.25">
      <c r="A1468" t="str">
        <f>IF(TRIM(INDEX(games!$A:$A,ROW()))="","",TRIM(INDEX(games!$A:$A,ROW())))</f>
        <v/>
      </c>
      <c r="B1468" t="str">
        <f>IF(OR($A1468="",INDEX(games!$B:$B,ROW())=""),"",INDEX(games!$B:$B,ROW()))</f>
        <v/>
      </c>
      <c r="C1468" t="str">
        <f>IF(OR($A1468="",INDEX(games!$C:$C,ROW())=""),"",INDEX(games!$C:$C,ROW()))</f>
        <v/>
      </c>
      <c r="D1468" t="str">
        <f t="shared" si="616"/>
        <v/>
      </c>
      <c r="E1468" t="str">
        <f t="shared" si="617"/>
        <v/>
      </c>
      <c r="F1468" t="str">
        <f t="shared" si="618"/>
        <v/>
      </c>
      <c r="G1468" t="e">
        <f t="shared" si="619"/>
        <v>#N/A</v>
      </c>
      <c r="H1468" t="e">
        <f t="shared" si="620"/>
        <v>#N/A</v>
      </c>
      <c r="I1468" t="e">
        <f t="shared" si="621"/>
        <v>#N/A</v>
      </c>
      <c r="J1468" t="e">
        <f t="shared" si="622"/>
        <v>#N/A</v>
      </c>
      <c r="K1468" t="e">
        <f t="shared" si="623"/>
        <v>#N/A</v>
      </c>
      <c r="L1468" t="e">
        <f t="shared" si="624"/>
        <v>#N/A</v>
      </c>
      <c r="M1468" t="e">
        <f t="shared" si="625"/>
        <v>#N/A</v>
      </c>
      <c r="N1468" t="e">
        <f t="shared" si="626"/>
        <v>#N/A</v>
      </c>
      <c r="O1468" t="str">
        <f t="shared" si="627"/>
        <v/>
      </c>
      <c r="P1468" t="str">
        <f>IF(OR($A1468="",INDEX(games!$H:$H,ROW())=""),"",INDEX(games!$H:$H,ROW()))</f>
        <v/>
      </c>
      <c r="Q1468" t="str">
        <f t="shared" si="628"/>
        <v/>
      </c>
      <c r="T1468">
        <f t="shared" si="629"/>
        <v>2006</v>
      </c>
      <c r="U1468">
        <f t="shared" si="630"/>
        <v>2018</v>
      </c>
      <c r="V1468">
        <f t="shared" si="631"/>
        <v>12</v>
      </c>
      <c r="W1468" t="str">
        <f>IF(TRIM(INDEX(connections!$A:$A,ROW()))="","",TRIM(INDEX(connections!$A:$A,ROW())))</f>
        <v>Dungeon Crawl Stone Soup</v>
      </c>
      <c r="X1468" t="str">
        <f>IF($W1468="","",TRIM(INDEX(connections!$B:$B,ROW())))</f>
        <v>Vagante</v>
      </c>
      <c r="Y1468">
        <f t="shared" si="632"/>
        <v>257</v>
      </c>
      <c r="Z1468">
        <f t="shared" si="633"/>
        <v>895</v>
      </c>
      <c r="AA1468" t="str">
        <f t="shared" si="634"/>
        <v>Yes</v>
      </c>
      <c r="AB1468" t="str">
        <f t="shared" si="635"/>
        <v/>
      </c>
      <c r="AC1468" t="str">
        <f t="shared" si="636"/>
        <v/>
      </c>
      <c r="AD1468">
        <f t="shared" si="637"/>
        <v>1</v>
      </c>
      <c r="AE1468" t="str">
        <f t="shared" si="638"/>
        <v/>
      </c>
      <c r="AG1468" t="str">
        <f t="shared" si="639"/>
        <v/>
      </c>
      <c r="AH1468" t="str">
        <f t="shared" si="640"/>
        <v/>
      </c>
      <c r="AI1468" t="str">
        <f t="shared" si="641"/>
        <v/>
      </c>
      <c r="AJ1468" t="str">
        <f t="shared" si="642"/>
        <v/>
      </c>
      <c r="AK1468" t="str">
        <f t="shared" si="643"/>
        <v/>
      </c>
      <c r="AL1468" t="str">
        <f>IF($A1468="","",INDEX(games!$J:$J,ROW())&amp;"")</f>
        <v/>
      </c>
    </row>
    <row r="1469" spans="1:38" x14ac:dyDescent="0.25">
      <c r="A1469" t="str">
        <f>IF(TRIM(INDEX(games!$A:$A,ROW()))="","",TRIM(INDEX(games!$A:$A,ROW())))</f>
        <v/>
      </c>
      <c r="B1469" t="str">
        <f>IF(OR($A1469="",INDEX(games!$B:$B,ROW())=""),"",INDEX(games!$B:$B,ROW()))</f>
        <v/>
      </c>
      <c r="C1469" t="str">
        <f>IF(OR($A1469="",INDEX(games!$C:$C,ROW())=""),"",INDEX(games!$C:$C,ROW()))</f>
        <v/>
      </c>
      <c r="D1469" t="str">
        <f t="shared" si="616"/>
        <v/>
      </c>
      <c r="E1469" t="str">
        <f t="shared" si="617"/>
        <v/>
      </c>
      <c r="F1469" t="str">
        <f t="shared" si="618"/>
        <v/>
      </c>
      <c r="G1469" t="e">
        <f t="shared" si="619"/>
        <v>#N/A</v>
      </c>
      <c r="H1469" t="e">
        <f t="shared" si="620"/>
        <v>#N/A</v>
      </c>
      <c r="I1469" t="e">
        <f t="shared" si="621"/>
        <v>#N/A</v>
      </c>
      <c r="J1469" t="e">
        <f t="shared" si="622"/>
        <v>#N/A</v>
      </c>
      <c r="K1469" t="e">
        <f t="shared" si="623"/>
        <v>#N/A</v>
      </c>
      <c r="L1469" t="e">
        <f t="shared" si="624"/>
        <v>#N/A</v>
      </c>
      <c r="M1469" t="e">
        <f t="shared" si="625"/>
        <v>#N/A</v>
      </c>
      <c r="N1469" t="e">
        <f t="shared" si="626"/>
        <v>#N/A</v>
      </c>
      <c r="O1469" t="str">
        <f t="shared" si="627"/>
        <v/>
      </c>
      <c r="P1469" t="str">
        <f>IF(OR($A1469="",INDEX(games!$H:$H,ROW())=""),"",INDEX(games!$H:$H,ROW()))</f>
        <v/>
      </c>
      <c r="Q1469" t="str">
        <f t="shared" si="628"/>
        <v/>
      </c>
      <c r="T1469">
        <f t="shared" si="629"/>
        <v>2008</v>
      </c>
      <c r="U1469">
        <f t="shared" si="630"/>
        <v>2018</v>
      </c>
      <c r="V1469">
        <f t="shared" si="631"/>
        <v>10</v>
      </c>
      <c r="W1469" t="str">
        <f>IF(TRIM(INDEX(connections!$A:$A,ROW()))="","",TRIM(INDEX(connections!$A:$A,ROW())))</f>
        <v>Spelunky Classic</v>
      </c>
      <c r="X1469" t="str">
        <f>IF($W1469="","",TRIM(INDEX(connections!$B:$B,ROW())))</f>
        <v>Vagante</v>
      </c>
      <c r="Y1469">
        <f t="shared" si="632"/>
        <v>763</v>
      </c>
      <c r="Z1469">
        <f t="shared" si="633"/>
        <v>895</v>
      </c>
      <c r="AA1469" t="str">
        <f t="shared" si="634"/>
        <v>Yes</v>
      </c>
      <c r="AB1469" t="str">
        <f t="shared" si="635"/>
        <v/>
      </c>
      <c r="AC1469" t="str">
        <f t="shared" si="636"/>
        <v/>
      </c>
      <c r="AD1469">
        <f t="shared" si="637"/>
        <v>0</v>
      </c>
      <c r="AE1469" t="str">
        <f t="shared" si="638"/>
        <v/>
      </c>
      <c r="AG1469" t="str">
        <f t="shared" si="639"/>
        <v/>
      </c>
      <c r="AH1469" t="str">
        <f t="shared" si="640"/>
        <v/>
      </c>
      <c r="AI1469" t="str">
        <f t="shared" si="641"/>
        <v/>
      </c>
      <c r="AJ1469" t="str">
        <f t="shared" si="642"/>
        <v/>
      </c>
      <c r="AK1469" t="str">
        <f t="shared" si="643"/>
        <v/>
      </c>
      <c r="AL1469" t="str">
        <f>IF($A1469="","",INDEX(games!$J:$J,ROW())&amp;"")</f>
        <v/>
      </c>
    </row>
    <row r="1470" spans="1:38" x14ac:dyDescent="0.25">
      <c r="A1470" t="str">
        <f>IF(TRIM(INDEX(games!$A:$A,ROW()))="","",TRIM(INDEX(games!$A:$A,ROW())))</f>
        <v/>
      </c>
      <c r="B1470" t="str">
        <f>IF(OR($A1470="",INDEX(games!$B:$B,ROW())=""),"",INDEX(games!$B:$B,ROW()))</f>
        <v/>
      </c>
      <c r="C1470" t="str">
        <f>IF(OR($A1470="",INDEX(games!$C:$C,ROW())=""),"",INDEX(games!$C:$C,ROW()))</f>
        <v/>
      </c>
      <c r="D1470" t="str">
        <f t="shared" si="616"/>
        <v/>
      </c>
      <c r="E1470" t="str">
        <f t="shared" si="617"/>
        <v/>
      </c>
      <c r="F1470" t="str">
        <f t="shared" si="618"/>
        <v/>
      </c>
      <c r="G1470" t="e">
        <f t="shared" si="619"/>
        <v>#N/A</v>
      </c>
      <c r="H1470" t="e">
        <f t="shared" si="620"/>
        <v>#N/A</v>
      </c>
      <c r="I1470" t="e">
        <f t="shared" si="621"/>
        <v>#N/A</v>
      </c>
      <c r="J1470" t="e">
        <f t="shared" si="622"/>
        <v>#N/A</v>
      </c>
      <c r="K1470" t="e">
        <f t="shared" si="623"/>
        <v>#N/A</v>
      </c>
      <c r="L1470" t="e">
        <f t="shared" si="624"/>
        <v>#N/A</v>
      </c>
      <c r="M1470" t="e">
        <f t="shared" si="625"/>
        <v>#N/A</v>
      </c>
      <c r="N1470" t="e">
        <f t="shared" si="626"/>
        <v>#N/A</v>
      </c>
      <c r="O1470" t="str">
        <f t="shared" si="627"/>
        <v/>
      </c>
      <c r="P1470" t="str">
        <f>IF(OR($A1470="",INDEX(games!$H:$H,ROW())=""),"",INDEX(games!$H:$H,ROW()))</f>
        <v/>
      </c>
      <c r="Q1470" t="str">
        <f t="shared" si="628"/>
        <v/>
      </c>
      <c r="T1470">
        <f t="shared" si="629"/>
        <v>2021</v>
      </c>
      <c r="U1470">
        <f t="shared" si="630"/>
        <v>2026</v>
      </c>
      <c r="V1470">
        <f t="shared" si="631"/>
        <v>5</v>
      </c>
      <c r="W1470" t="str">
        <f>IF(TRIM(INDEX(connections!$A:$A,ROW()))="","",TRIM(INDEX(connections!$A:$A,ROW())))</f>
        <v>Vampire Survivors</v>
      </c>
      <c r="X1470" t="str">
        <f>IF($W1470="","",TRIM(INDEX(connections!$B:$B,ROW())))</f>
        <v>Vampire Crawlers</v>
      </c>
      <c r="Y1470">
        <f t="shared" si="632"/>
        <v>898</v>
      </c>
      <c r="Z1470">
        <f t="shared" si="633"/>
        <v>896</v>
      </c>
      <c r="AA1470" t="str">
        <f t="shared" si="634"/>
        <v>Yes</v>
      </c>
      <c r="AB1470" t="str">
        <f t="shared" si="635"/>
        <v/>
      </c>
      <c r="AC1470" t="str">
        <f t="shared" si="636"/>
        <v/>
      </c>
      <c r="AD1470">
        <f t="shared" si="637"/>
        <v>1</v>
      </c>
      <c r="AE1470" t="str">
        <f t="shared" si="638"/>
        <v/>
      </c>
      <c r="AG1470" t="str">
        <f t="shared" si="639"/>
        <v/>
      </c>
      <c r="AH1470" t="str">
        <f t="shared" si="640"/>
        <v/>
      </c>
      <c r="AI1470" t="str">
        <f t="shared" si="641"/>
        <v/>
      </c>
      <c r="AJ1470" t="str">
        <f t="shared" si="642"/>
        <v/>
      </c>
      <c r="AK1470" t="str">
        <f t="shared" si="643"/>
        <v/>
      </c>
      <c r="AL1470" t="str">
        <f>IF($A1470="","",INDEX(games!$J:$J,ROW())&amp;"")</f>
        <v/>
      </c>
    </row>
    <row r="1471" spans="1:38" x14ac:dyDescent="0.25">
      <c r="A1471" t="str">
        <f>IF(TRIM(INDEX(games!$A:$A,ROW()))="","",TRIM(INDEX(games!$A:$A,ROW())))</f>
        <v/>
      </c>
      <c r="B1471" t="str">
        <f>IF(OR($A1471="",INDEX(games!$B:$B,ROW())=""),"",INDEX(games!$B:$B,ROW()))</f>
        <v/>
      </c>
      <c r="C1471" t="str">
        <f>IF(OR($A1471="",INDEX(games!$C:$C,ROW())=""),"",INDEX(games!$C:$C,ROW()))</f>
        <v/>
      </c>
      <c r="D1471" t="str">
        <f t="shared" si="616"/>
        <v/>
      </c>
      <c r="E1471" t="str">
        <f t="shared" si="617"/>
        <v/>
      </c>
      <c r="F1471" t="str">
        <f t="shared" si="618"/>
        <v/>
      </c>
      <c r="G1471" t="e">
        <f t="shared" si="619"/>
        <v>#N/A</v>
      </c>
      <c r="H1471" t="e">
        <f t="shared" si="620"/>
        <v>#N/A</v>
      </c>
      <c r="I1471" t="e">
        <f t="shared" si="621"/>
        <v>#N/A</v>
      </c>
      <c r="J1471" t="e">
        <f t="shared" si="622"/>
        <v>#N/A</v>
      </c>
      <c r="K1471" t="e">
        <f t="shared" si="623"/>
        <v>#N/A</v>
      </c>
      <c r="L1471" t="e">
        <f t="shared" si="624"/>
        <v>#N/A</v>
      </c>
      <c r="M1471" t="e">
        <f t="shared" si="625"/>
        <v>#N/A</v>
      </c>
      <c r="N1471" t="e">
        <f t="shared" si="626"/>
        <v>#N/A</v>
      </c>
      <c r="O1471" t="str">
        <f t="shared" si="627"/>
        <v/>
      </c>
      <c r="P1471" t="str">
        <f>IF(OR($A1471="",INDEX(games!$H:$H,ROW())=""),"",INDEX(games!$H:$H,ROW()))</f>
        <v/>
      </c>
      <c r="Q1471" t="str">
        <f t="shared" si="628"/>
        <v/>
      </c>
      <c r="T1471">
        <f t="shared" si="629"/>
        <v>2022</v>
      </c>
      <c r="U1471">
        <f t="shared" si="630"/>
        <v>2023</v>
      </c>
      <c r="V1471">
        <f t="shared" si="631"/>
        <v>1</v>
      </c>
      <c r="W1471" t="str">
        <f>IF(TRIM(INDEX(connections!$A:$A,ROW()))="","",TRIM(INDEX(connections!$A:$A,ROW())))</f>
        <v>Brotato</v>
      </c>
      <c r="X1471" t="str">
        <f>IF($W1471="","",TRIM(INDEX(connections!$B:$B,ROW())))</f>
        <v>Vampire Hunters</v>
      </c>
      <c r="Y1471">
        <f t="shared" si="632"/>
        <v>101</v>
      </c>
      <c r="Z1471">
        <f t="shared" si="633"/>
        <v>897</v>
      </c>
      <c r="AA1471" t="str">
        <f t="shared" si="634"/>
        <v>Yes</v>
      </c>
      <c r="AB1471" t="str">
        <f t="shared" si="635"/>
        <v>Yes</v>
      </c>
      <c r="AC1471">
        <f t="shared" si="636"/>
        <v>1</v>
      </c>
      <c r="AD1471">
        <f t="shared" si="637"/>
        <v>0</v>
      </c>
      <c r="AE1471" t="str">
        <f t="shared" si="638"/>
        <v/>
      </c>
      <c r="AG1471" t="str">
        <f t="shared" si="639"/>
        <v/>
      </c>
      <c r="AH1471" t="str">
        <f t="shared" si="640"/>
        <v/>
      </c>
      <c r="AI1471" t="str">
        <f t="shared" si="641"/>
        <v/>
      </c>
      <c r="AJ1471" t="str">
        <f t="shared" si="642"/>
        <v/>
      </c>
      <c r="AK1471" t="str">
        <f t="shared" si="643"/>
        <v/>
      </c>
      <c r="AL1471" t="str">
        <f>IF($A1471="","",INDEX(games!$J:$J,ROW())&amp;"")</f>
        <v/>
      </c>
    </row>
    <row r="1472" spans="1:38" x14ac:dyDescent="0.25">
      <c r="A1472" t="str">
        <f>IF(TRIM(INDEX(games!$A:$A,ROW()))="","",TRIM(INDEX(games!$A:$A,ROW())))</f>
        <v/>
      </c>
      <c r="B1472" t="str">
        <f>IF(OR($A1472="",INDEX(games!$B:$B,ROW())=""),"",INDEX(games!$B:$B,ROW()))</f>
        <v/>
      </c>
      <c r="C1472" t="str">
        <f>IF(OR($A1472="",INDEX(games!$C:$C,ROW())=""),"",INDEX(games!$C:$C,ROW()))</f>
        <v/>
      </c>
      <c r="D1472" t="str">
        <f t="shared" si="616"/>
        <v/>
      </c>
      <c r="E1472" t="str">
        <f t="shared" si="617"/>
        <v/>
      </c>
      <c r="F1472" t="str">
        <f t="shared" si="618"/>
        <v/>
      </c>
      <c r="G1472" t="e">
        <f t="shared" si="619"/>
        <v>#N/A</v>
      </c>
      <c r="H1472" t="e">
        <f t="shared" si="620"/>
        <v>#N/A</v>
      </c>
      <c r="I1472" t="e">
        <f t="shared" si="621"/>
        <v>#N/A</v>
      </c>
      <c r="J1472" t="e">
        <f t="shared" si="622"/>
        <v>#N/A</v>
      </c>
      <c r="K1472" t="e">
        <f t="shared" si="623"/>
        <v>#N/A</v>
      </c>
      <c r="L1472" t="e">
        <f t="shared" si="624"/>
        <v>#N/A</v>
      </c>
      <c r="M1472" t="e">
        <f t="shared" si="625"/>
        <v>#N/A</v>
      </c>
      <c r="N1472" t="e">
        <f t="shared" si="626"/>
        <v>#N/A</v>
      </c>
      <c r="O1472" t="str">
        <f t="shared" si="627"/>
        <v/>
      </c>
      <c r="P1472" t="str">
        <f>IF(OR($A1472="",INDEX(games!$H:$H,ROW())=""),"",INDEX(games!$H:$H,ROW()))</f>
        <v/>
      </c>
      <c r="Q1472" t="str">
        <f t="shared" si="628"/>
        <v/>
      </c>
      <c r="T1472">
        <f t="shared" si="629"/>
        <v>2022</v>
      </c>
      <c r="U1472">
        <f t="shared" si="630"/>
        <v>2023</v>
      </c>
      <c r="V1472">
        <f t="shared" si="631"/>
        <v>1</v>
      </c>
      <c r="W1472" t="str">
        <f>IF(TRIM(INDEX(connections!$A:$A,ROW()))="","",TRIM(INDEX(connections!$A:$A,ROW())))</f>
        <v>Soulstone Survivors</v>
      </c>
      <c r="X1472" t="str">
        <f>IF($W1472="","",TRIM(INDEX(connections!$B:$B,ROW())))</f>
        <v>Vampire Hunters</v>
      </c>
      <c r="Y1472">
        <f t="shared" si="632"/>
        <v>750</v>
      </c>
      <c r="Z1472">
        <f t="shared" si="633"/>
        <v>897</v>
      </c>
      <c r="AA1472" t="str">
        <f t="shared" si="634"/>
        <v>Yes</v>
      </c>
      <c r="AB1472" t="str">
        <f t="shared" si="635"/>
        <v>Yes</v>
      </c>
      <c r="AC1472">
        <f t="shared" si="636"/>
        <v>1</v>
      </c>
      <c r="AD1472">
        <f t="shared" si="637"/>
        <v>0</v>
      </c>
      <c r="AE1472" t="str">
        <f t="shared" si="638"/>
        <v/>
      </c>
      <c r="AG1472" t="str">
        <f t="shared" si="639"/>
        <v/>
      </c>
      <c r="AH1472" t="str">
        <f t="shared" si="640"/>
        <v/>
      </c>
      <c r="AI1472" t="str">
        <f t="shared" si="641"/>
        <v/>
      </c>
      <c r="AJ1472" t="str">
        <f t="shared" si="642"/>
        <v/>
      </c>
      <c r="AK1472" t="str">
        <f t="shared" si="643"/>
        <v/>
      </c>
      <c r="AL1472" t="str">
        <f>IF($A1472="","",INDEX(games!$J:$J,ROW())&amp;"")</f>
        <v/>
      </c>
    </row>
    <row r="1473" spans="1:38" x14ac:dyDescent="0.25">
      <c r="A1473" t="str">
        <f>IF(TRIM(INDEX(games!$A:$A,ROW()))="","",TRIM(INDEX(games!$A:$A,ROW())))</f>
        <v/>
      </c>
      <c r="B1473" t="str">
        <f>IF(OR($A1473="",INDEX(games!$B:$B,ROW())=""),"",INDEX(games!$B:$B,ROW()))</f>
        <v/>
      </c>
      <c r="C1473" t="str">
        <f>IF(OR($A1473="",INDEX(games!$C:$C,ROW())=""),"",INDEX(games!$C:$C,ROW()))</f>
        <v/>
      </c>
      <c r="D1473" t="str">
        <f t="shared" si="616"/>
        <v/>
      </c>
      <c r="E1473" t="str">
        <f t="shared" si="617"/>
        <v/>
      </c>
      <c r="F1473" t="str">
        <f t="shared" si="618"/>
        <v/>
      </c>
      <c r="G1473" t="e">
        <f t="shared" si="619"/>
        <v>#N/A</v>
      </c>
      <c r="H1473" t="e">
        <f t="shared" si="620"/>
        <v>#N/A</v>
      </c>
      <c r="I1473" t="e">
        <f t="shared" si="621"/>
        <v>#N/A</v>
      </c>
      <c r="J1473" t="e">
        <f t="shared" si="622"/>
        <v>#N/A</v>
      </c>
      <c r="K1473" t="e">
        <f t="shared" si="623"/>
        <v>#N/A</v>
      </c>
      <c r="L1473" t="e">
        <f t="shared" si="624"/>
        <v>#N/A</v>
      </c>
      <c r="M1473" t="e">
        <f t="shared" si="625"/>
        <v>#N/A</v>
      </c>
      <c r="N1473" t="e">
        <f t="shared" si="626"/>
        <v>#N/A</v>
      </c>
      <c r="O1473" t="str">
        <f t="shared" si="627"/>
        <v/>
      </c>
      <c r="P1473" t="str">
        <f>IF(OR($A1473="",INDEX(games!$H:$H,ROW())=""),"",INDEX(games!$H:$H,ROW()))</f>
        <v/>
      </c>
      <c r="Q1473" t="str">
        <f t="shared" si="628"/>
        <v/>
      </c>
      <c r="T1473">
        <f t="shared" si="629"/>
        <v>2021</v>
      </c>
      <c r="U1473">
        <f t="shared" si="630"/>
        <v>2023</v>
      </c>
      <c r="V1473">
        <f t="shared" si="631"/>
        <v>2</v>
      </c>
      <c r="W1473" t="str">
        <f>IF(TRIM(INDEX(connections!$A:$A,ROW()))="","",TRIM(INDEX(connections!$A:$A,ROW())))</f>
        <v>Vampire Survivors</v>
      </c>
      <c r="X1473" t="str">
        <f>IF($W1473="","",TRIM(INDEX(connections!$B:$B,ROW())))</f>
        <v>Vampire Hunters</v>
      </c>
      <c r="Y1473">
        <f t="shared" si="632"/>
        <v>898</v>
      </c>
      <c r="Z1473">
        <f t="shared" si="633"/>
        <v>897</v>
      </c>
      <c r="AA1473" t="str">
        <f t="shared" si="634"/>
        <v>Yes</v>
      </c>
      <c r="AB1473" t="str">
        <f t="shared" si="635"/>
        <v>Yes</v>
      </c>
      <c r="AC1473">
        <f t="shared" si="636"/>
        <v>1</v>
      </c>
      <c r="AD1473">
        <f t="shared" si="637"/>
        <v>0</v>
      </c>
      <c r="AE1473" t="str">
        <f t="shared" si="638"/>
        <v/>
      </c>
      <c r="AG1473" t="str">
        <f t="shared" si="639"/>
        <v/>
      </c>
      <c r="AH1473" t="str">
        <f t="shared" si="640"/>
        <v/>
      </c>
      <c r="AI1473" t="str">
        <f t="shared" si="641"/>
        <v/>
      </c>
      <c r="AJ1473" t="str">
        <f t="shared" si="642"/>
        <v/>
      </c>
      <c r="AK1473" t="str">
        <f t="shared" si="643"/>
        <v/>
      </c>
      <c r="AL1473" t="str">
        <f>IF($A1473="","",INDEX(games!$J:$J,ROW())&amp;"")</f>
        <v/>
      </c>
    </row>
    <row r="1474" spans="1:38" x14ac:dyDescent="0.25">
      <c r="A1474" t="str">
        <f>IF(TRIM(INDEX(games!$A:$A,ROW()))="","",TRIM(INDEX(games!$A:$A,ROW())))</f>
        <v/>
      </c>
      <c r="B1474" t="str">
        <f>IF(OR($A1474="",INDEX(games!$B:$B,ROW())=""),"",INDEX(games!$B:$B,ROW()))</f>
        <v/>
      </c>
      <c r="C1474" t="str">
        <f>IF(OR($A1474="",INDEX(games!$C:$C,ROW())=""),"",INDEX(games!$C:$C,ROW()))</f>
        <v/>
      </c>
      <c r="D1474" t="str">
        <f t="shared" ref="D1474:D1500" si="644">IF($A1474="","",COUNTIF($W$2:$W$2500,$A1474)+COUNTIF($X$2:$X$2500,$A1474))</f>
        <v/>
      </c>
      <c r="E1474" t="str">
        <f t="shared" ref="E1474:E1500" si="645">IF($A1474="","",IFERROR(MATCH($C1474,$R$2:$R$5,0),0))</f>
        <v/>
      </c>
      <c r="F1474" t="str">
        <f t="shared" ref="F1474:F1500" si="646">IF($A1474="","",MOD(ROW(),34))</f>
        <v/>
      </c>
      <c r="G1474" t="e">
        <f t="shared" ref="G1474:G1500" si="647">IF($A1474="",NA(),IF($C1474="Action",$B1474,NA()))</f>
        <v>#N/A</v>
      </c>
      <c r="H1474" t="e">
        <f t="shared" ref="H1474:H1500" si="648">IF($A1474="",NA(),IF($C1474="Action",1+$F1474*0.023,NA()))</f>
        <v>#N/A</v>
      </c>
      <c r="I1474" t="e">
        <f t="shared" ref="I1474:I1500" si="649">IF($A1474="",NA(),IF($C1474="Strategy",$B1474,NA()))</f>
        <v>#N/A</v>
      </c>
      <c r="J1474" t="e">
        <f t="shared" ref="J1474:J1500" si="650">IF($A1474="",NA(),IF($C1474="Strategy",2+$F1474*0.023,NA()))</f>
        <v>#N/A</v>
      </c>
      <c r="K1474" t="e">
        <f t="shared" ref="K1474:K1500" si="651">IF($A1474="",NA(),IF($C1474="Deckbuilder",$B1474,NA()))</f>
        <v>#N/A</v>
      </c>
      <c r="L1474" t="e">
        <f t="shared" ref="L1474:L1500" si="652">IF($A1474="",NA(),IF($C1474="Deckbuilder",3+$F1474*0.023,NA()))</f>
        <v>#N/A</v>
      </c>
      <c r="M1474" t="e">
        <f t="shared" ref="M1474:M1500" si="653">IF($A1474="",NA(),IF($C1474="Traditional",$B1474,NA()))</f>
        <v>#N/A</v>
      </c>
      <c r="N1474" t="e">
        <f t="shared" ref="N1474:N1500" si="654">IF($A1474="",NA(),IF($C1474="Traditional",4+$F1474*0.023,NA()))</f>
        <v>#N/A</v>
      </c>
      <c r="O1474" t="str">
        <f t="shared" ref="O1474:O1500" si="655">IF($A1474="","",$D1474+ROW()/1000000)</f>
        <v/>
      </c>
      <c r="P1474" t="str">
        <f>IF(OR($A1474="",INDEX(games!$H:$H,ROW())=""),"",INDEX(games!$H:$H,ROW()))</f>
        <v/>
      </c>
      <c r="Q1474" t="str">
        <f t="shared" ref="Q1474:Q1500" si="656">IF(OR($A1474="",$P1474&lt;&gt;"Yes"),"",$D1474+ROW()/1000000)</f>
        <v/>
      </c>
      <c r="T1474">
        <f t="shared" ref="T1474:T1537" si="657">IF($Y1474="","",INDEX($B$2:$B$1500,$Y1474))</f>
        <v>2019</v>
      </c>
      <c r="U1474">
        <f t="shared" ref="U1474:U1537" si="658">IF($Z1474="","",INDEX($B$2:$B$1500,$Z1474))</f>
        <v>2021</v>
      </c>
      <c r="V1474">
        <f t="shared" ref="V1474:V1537" si="659">IF(OR($T1474="",$U1474=""),"",$U1474-$T1474)</f>
        <v>2</v>
      </c>
      <c r="W1474" t="str">
        <f>IF(TRIM(INDEX(connections!$A:$A,ROW()))="","",TRIM(INDEX(connections!$A:$A,ROW())))</f>
        <v>Magic Survival</v>
      </c>
      <c r="X1474" t="str">
        <f>IF($W1474="","",TRIM(INDEX(connections!$B:$B,ROW())))</f>
        <v>Vampire Survivors</v>
      </c>
      <c r="Y1474">
        <f t="shared" ref="Y1474:Y1537" si="660">IF($W1474="","",IFERROR(MATCH($W1474,$A$2:$A$1500,0),""))</f>
        <v>466</v>
      </c>
      <c r="Z1474">
        <f t="shared" ref="Z1474:Z1537" si="661">IF($X1474="","",IFERROR(MATCH($X1474,$A$2:$A$1500,0),""))</f>
        <v>898</v>
      </c>
      <c r="AA1474" t="str">
        <f t="shared" ref="AA1474:AA1537" si="662">IF($Y1474="","",INDEX($P$2:$P$1500,$Y1474))</f>
        <v/>
      </c>
      <c r="AB1474" t="str">
        <f t="shared" ref="AB1474:AB1537" si="663">IF($Z1474="","",INDEX($P$2:$P$1500,$Z1474))</f>
        <v>Yes</v>
      </c>
      <c r="AC1474" t="str">
        <f t="shared" ref="AC1474:AC1537" si="664">IF(AND($AA1474="Yes",$AB1474="Yes"),1,"")</f>
        <v/>
      </c>
      <c r="AD1474">
        <f t="shared" ref="AD1474:AD1537" si="665">IF(OR($Y1474="",$Z1474=""),"",IF(INDEX($C$2:$C$1500,$Y1474)=INDEX($C$2:$C$1500,$Z1474),0,1))</f>
        <v>0</v>
      </c>
      <c r="AE1474" t="str">
        <f t="shared" ref="AE1474:AE1537" si="666">IF($AC1474&lt;&gt;1,"",IF(AND(INDEX($AG$2:$AG$1500,$Y1474)=1,INDEX($AG$2:$AG$1500,$Z1474)=1),1,""))</f>
        <v/>
      </c>
      <c r="AG1474" t="str">
        <f t="shared" ref="AG1474:AG1500" si="667">IF($A1474="","",COUNTIFS($W$2:$W$2500,$A1474,$AB$2:$AB$2500,"Yes")+COUNTIFS($X$2:$X$2500,$A1474,$AA$2:$AA$2500,"Yes"))</f>
        <v/>
      </c>
      <c r="AH1474" t="str">
        <f t="shared" ref="AH1474:AH1500" si="668">IF(OR($P1474&lt;&gt;"Yes",N($AG1474)=0),"",IF(AND($AG1474=1,COUNTIFS($W$2:$W$2500,$A1474,$AE$2:$AE$2500,1)+COUNTIFS($X$2:$X$2500,$A1474,$AE$2:$AE$2500,1)&gt;0),"","Yes"))</f>
        <v/>
      </c>
      <c r="AI1474" t="str">
        <f t="shared" ref="AI1474:AI1500" si="669">IF($AH1474="Yes",$AG1474,"")</f>
        <v/>
      </c>
      <c r="AJ1474" t="str">
        <f t="shared" ref="AJ1474:AJ1500" si="670">IF($AI1474="","",$AI1474+ROW()/1000000)</f>
        <v/>
      </c>
      <c r="AK1474" t="str">
        <f t="shared" ref="AK1474:AK1500" si="671">IF(OR($A1474="",$P1474="Yes",N($AG1474)=0),"",$AG1474+ROW()/1000000)</f>
        <v/>
      </c>
      <c r="AL1474" t="str">
        <f>IF($A1474="","",INDEX(games!$J:$J,ROW())&amp;"")</f>
        <v/>
      </c>
    </row>
    <row r="1475" spans="1:38" x14ac:dyDescent="0.25">
      <c r="A1475" t="str">
        <f>IF(TRIM(INDEX(games!$A:$A,ROW()))="","",TRIM(INDEX(games!$A:$A,ROW())))</f>
        <v/>
      </c>
      <c r="B1475" t="str">
        <f>IF(OR($A1475="",INDEX(games!$B:$B,ROW())=""),"",INDEX(games!$B:$B,ROW()))</f>
        <v/>
      </c>
      <c r="C1475" t="str">
        <f>IF(OR($A1475="",INDEX(games!$C:$C,ROW())=""),"",INDEX(games!$C:$C,ROW()))</f>
        <v/>
      </c>
      <c r="D1475" t="str">
        <f t="shared" si="644"/>
        <v/>
      </c>
      <c r="E1475" t="str">
        <f t="shared" si="645"/>
        <v/>
      </c>
      <c r="F1475" t="str">
        <f t="shared" si="646"/>
        <v/>
      </c>
      <c r="G1475" t="e">
        <f t="shared" si="647"/>
        <v>#N/A</v>
      </c>
      <c r="H1475" t="e">
        <f t="shared" si="648"/>
        <v>#N/A</v>
      </c>
      <c r="I1475" t="e">
        <f t="shared" si="649"/>
        <v>#N/A</v>
      </c>
      <c r="J1475" t="e">
        <f t="shared" si="650"/>
        <v>#N/A</v>
      </c>
      <c r="K1475" t="e">
        <f t="shared" si="651"/>
        <v>#N/A</v>
      </c>
      <c r="L1475" t="e">
        <f t="shared" si="652"/>
        <v>#N/A</v>
      </c>
      <c r="M1475" t="e">
        <f t="shared" si="653"/>
        <v>#N/A</v>
      </c>
      <c r="N1475" t="e">
        <f t="shared" si="654"/>
        <v>#N/A</v>
      </c>
      <c r="O1475" t="str">
        <f t="shared" si="655"/>
        <v/>
      </c>
      <c r="P1475" t="str">
        <f>IF(OR($A1475="",INDEX(games!$H:$H,ROW())=""),"",INDEX(games!$H:$H,ROW()))</f>
        <v/>
      </c>
      <c r="Q1475" t="str">
        <f t="shared" si="656"/>
        <v/>
      </c>
      <c r="T1475">
        <f t="shared" si="657"/>
        <v>2017</v>
      </c>
      <c r="U1475">
        <f t="shared" si="658"/>
        <v>2020</v>
      </c>
      <c r="V1475">
        <f t="shared" si="659"/>
        <v>3</v>
      </c>
      <c r="W1475" t="str">
        <f>IF(TRIM(INDEX(connections!$A:$A,ROW()))="","",TRIM(INDEX(connections!$A:$A,ROW())))</f>
        <v>Slay the Spire</v>
      </c>
      <c r="X1475" t="str">
        <f>IF($W1475="","",TRIM(INDEX(connections!$B:$B,ROW())))</f>
        <v>Vault of the Void</v>
      </c>
      <c r="Y1475">
        <f t="shared" si="660"/>
        <v>735</v>
      </c>
      <c r="Z1475">
        <f t="shared" si="661"/>
        <v>899</v>
      </c>
      <c r="AA1475" t="str">
        <f t="shared" si="662"/>
        <v>Yes</v>
      </c>
      <c r="AB1475" t="str">
        <f t="shared" si="663"/>
        <v>Yes</v>
      </c>
      <c r="AC1475">
        <f t="shared" si="664"/>
        <v>1</v>
      </c>
      <c r="AD1475">
        <f t="shared" si="665"/>
        <v>0</v>
      </c>
      <c r="AE1475" t="str">
        <f t="shared" si="666"/>
        <v/>
      </c>
      <c r="AG1475" t="str">
        <f t="shared" si="667"/>
        <v/>
      </c>
      <c r="AH1475" t="str">
        <f t="shared" si="668"/>
        <v/>
      </c>
      <c r="AI1475" t="str">
        <f t="shared" si="669"/>
        <v/>
      </c>
      <c r="AJ1475" t="str">
        <f t="shared" si="670"/>
        <v/>
      </c>
      <c r="AK1475" t="str">
        <f t="shared" si="671"/>
        <v/>
      </c>
      <c r="AL1475" t="str">
        <f>IF($A1475="","",INDEX(games!$J:$J,ROW())&amp;"")</f>
        <v/>
      </c>
    </row>
    <row r="1476" spans="1:38" x14ac:dyDescent="0.25">
      <c r="A1476" t="str">
        <f>IF(TRIM(INDEX(games!$A:$A,ROW()))="","",TRIM(INDEX(games!$A:$A,ROW())))</f>
        <v/>
      </c>
      <c r="B1476" t="str">
        <f>IF(OR($A1476="",INDEX(games!$B:$B,ROW())=""),"",INDEX(games!$B:$B,ROW()))</f>
        <v/>
      </c>
      <c r="C1476" t="str">
        <f>IF(OR($A1476="",INDEX(games!$C:$C,ROW())=""),"",INDEX(games!$C:$C,ROW()))</f>
        <v/>
      </c>
      <c r="D1476" t="str">
        <f t="shared" si="644"/>
        <v/>
      </c>
      <c r="E1476" t="str">
        <f t="shared" si="645"/>
        <v/>
      </c>
      <c r="F1476" t="str">
        <f t="shared" si="646"/>
        <v/>
      </c>
      <c r="G1476" t="e">
        <f t="shared" si="647"/>
        <v>#N/A</v>
      </c>
      <c r="H1476" t="e">
        <f t="shared" si="648"/>
        <v>#N/A</v>
      </c>
      <c r="I1476" t="e">
        <f t="shared" si="649"/>
        <v>#N/A</v>
      </c>
      <c r="J1476" t="e">
        <f t="shared" si="650"/>
        <v>#N/A</v>
      </c>
      <c r="K1476" t="e">
        <f t="shared" si="651"/>
        <v>#N/A</v>
      </c>
      <c r="L1476" t="e">
        <f t="shared" si="652"/>
        <v>#N/A</v>
      </c>
      <c r="M1476" t="e">
        <f t="shared" si="653"/>
        <v>#N/A</v>
      </c>
      <c r="N1476" t="e">
        <f t="shared" si="654"/>
        <v>#N/A</v>
      </c>
      <c r="O1476" t="str">
        <f t="shared" si="655"/>
        <v/>
      </c>
      <c r="P1476" t="str">
        <f>IF(OR($A1476="",INDEX(games!$H:$H,ROW())=""),"",INDEX(games!$H:$H,ROW()))</f>
        <v/>
      </c>
      <c r="Q1476" t="str">
        <f t="shared" si="656"/>
        <v/>
      </c>
      <c r="T1476">
        <f t="shared" si="657"/>
        <v>2023</v>
      </c>
      <c r="U1476">
        <f t="shared" si="658"/>
        <v>2024</v>
      </c>
      <c r="V1476">
        <f t="shared" si="659"/>
        <v>1</v>
      </c>
      <c r="W1476" t="str">
        <f>IF(TRIM(INDEX(connections!$A:$A,ROW()))="","",TRIM(INDEX(connections!$A:$A,ROW())))</f>
        <v>Crab Champions</v>
      </c>
      <c r="X1476" t="str">
        <f>IF($W1476="","",TRIM(INDEX(connections!$B:$B,ROW())))</f>
        <v>Vellum</v>
      </c>
      <c r="Y1476">
        <f t="shared" si="660"/>
        <v>154</v>
      </c>
      <c r="Z1476">
        <f t="shared" si="661"/>
        <v>900</v>
      </c>
      <c r="AA1476" t="str">
        <f t="shared" si="662"/>
        <v>Yes</v>
      </c>
      <c r="AB1476" t="str">
        <f t="shared" si="663"/>
        <v/>
      </c>
      <c r="AC1476" t="str">
        <f t="shared" si="664"/>
        <v/>
      </c>
      <c r="AD1476">
        <f t="shared" si="665"/>
        <v>0</v>
      </c>
      <c r="AE1476" t="str">
        <f t="shared" si="666"/>
        <v/>
      </c>
      <c r="AG1476" t="str">
        <f t="shared" si="667"/>
        <v/>
      </c>
      <c r="AH1476" t="str">
        <f t="shared" si="668"/>
        <v/>
      </c>
      <c r="AI1476" t="str">
        <f t="shared" si="669"/>
        <v/>
      </c>
      <c r="AJ1476" t="str">
        <f t="shared" si="670"/>
        <v/>
      </c>
      <c r="AK1476" t="str">
        <f t="shared" si="671"/>
        <v/>
      </c>
      <c r="AL1476" t="str">
        <f>IF($A1476="","",INDEX(games!$J:$J,ROW())&amp;"")</f>
        <v/>
      </c>
    </row>
    <row r="1477" spans="1:38" x14ac:dyDescent="0.25">
      <c r="A1477" t="str">
        <f>IF(TRIM(INDEX(games!$A:$A,ROW()))="","",TRIM(INDEX(games!$A:$A,ROW())))</f>
        <v/>
      </c>
      <c r="B1477" t="str">
        <f>IF(OR($A1477="",INDEX(games!$B:$B,ROW())=""),"",INDEX(games!$B:$B,ROW()))</f>
        <v/>
      </c>
      <c r="C1477" t="str">
        <f>IF(OR($A1477="",INDEX(games!$C:$C,ROW())=""),"",INDEX(games!$C:$C,ROW()))</f>
        <v/>
      </c>
      <c r="D1477" t="str">
        <f t="shared" si="644"/>
        <v/>
      </c>
      <c r="E1477" t="str">
        <f t="shared" si="645"/>
        <v/>
      </c>
      <c r="F1477" t="str">
        <f t="shared" si="646"/>
        <v/>
      </c>
      <c r="G1477" t="e">
        <f t="shared" si="647"/>
        <v>#N/A</v>
      </c>
      <c r="H1477" t="e">
        <f t="shared" si="648"/>
        <v>#N/A</v>
      </c>
      <c r="I1477" t="e">
        <f t="shared" si="649"/>
        <v>#N/A</v>
      </c>
      <c r="J1477" t="e">
        <f t="shared" si="650"/>
        <v>#N/A</v>
      </c>
      <c r="K1477" t="e">
        <f t="shared" si="651"/>
        <v>#N/A</v>
      </c>
      <c r="L1477" t="e">
        <f t="shared" si="652"/>
        <v>#N/A</v>
      </c>
      <c r="M1477" t="e">
        <f t="shared" si="653"/>
        <v>#N/A</v>
      </c>
      <c r="N1477" t="e">
        <f t="shared" si="654"/>
        <v>#N/A</v>
      </c>
      <c r="O1477" t="str">
        <f t="shared" si="655"/>
        <v/>
      </c>
      <c r="P1477" t="str">
        <f>IF(OR($A1477="",INDEX(games!$H:$H,ROW())=""),"",INDEX(games!$H:$H,ROW()))</f>
        <v/>
      </c>
      <c r="Q1477" t="str">
        <f t="shared" si="656"/>
        <v/>
      </c>
      <c r="T1477">
        <f t="shared" si="657"/>
        <v>2022</v>
      </c>
      <c r="U1477">
        <f t="shared" si="658"/>
        <v>2024</v>
      </c>
      <c r="V1477">
        <f t="shared" si="659"/>
        <v>2</v>
      </c>
      <c r="W1477" t="str">
        <f>IF(TRIM(INDEX(connections!$A:$A,ROW()))="","",TRIM(INDEX(connections!$A:$A,ROW())))</f>
        <v>Ember Knights</v>
      </c>
      <c r="X1477" t="str">
        <f>IF($W1477="","",TRIM(INDEX(connections!$B:$B,ROW())))</f>
        <v>Vellum</v>
      </c>
      <c r="Y1477">
        <f t="shared" si="660"/>
        <v>277</v>
      </c>
      <c r="Z1477">
        <f t="shared" si="661"/>
        <v>900</v>
      </c>
      <c r="AA1477" t="str">
        <f t="shared" si="662"/>
        <v>Yes</v>
      </c>
      <c r="AB1477" t="str">
        <f t="shared" si="663"/>
        <v/>
      </c>
      <c r="AC1477" t="str">
        <f t="shared" si="664"/>
        <v/>
      </c>
      <c r="AD1477">
        <f t="shared" si="665"/>
        <v>0</v>
      </c>
      <c r="AE1477" t="str">
        <f t="shared" si="666"/>
        <v/>
      </c>
      <c r="AG1477" t="str">
        <f t="shared" si="667"/>
        <v/>
      </c>
      <c r="AH1477" t="str">
        <f t="shared" si="668"/>
        <v/>
      </c>
      <c r="AI1477" t="str">
        <f t="shared" si="669"/>
        <v/>
      </c>
      <c r="AJ1477" t="str">
        <f t="shared" si="670"/>
        <v/>
      </c>
      <c r="AK1477" t="str">
        <f t="shared" si="671"/>
        <v/>
      </c>
      <c r="AL1477" t="str">
        <f>IF($A1477="","",INDEX(games!$J:$J,ROW())&amp;"")</f>
        <v/>
      </c>
    </row>
    <row r="1478" spans="1:38" x14ac:dyDescent="0.25">
      <c r="A1478" t="str">
        <f>IF(TRIM(INDEX(games!$A:$A,ROW()))="","",TRIM(INDEX(games!$A:$A,ROW())))</f>
        <v/>
      </c>
      <c r="B1478" t="str">
        <f>IF(OR($A1478="",INDEX(games!$B:$B,ROW())=""),"",INDEX(games!$B:$B,ROW()))</f>
        <v/>
      </c>
      <c r="C1478" t="str">
        <f>IF(OR($A1478="",INDEX(games!$C:$C,ROW())=""),"",INDEX(games!$C:$C,ROW()))</f>
        <v/>
      </c>
      <c r="D1478" t="str">
        <f t="shared" si="644"/>
        <v/>
      </c>
      <c r="E1478" t="str">
        <f t="shared" si="645"/>
        <v/>
      </c>
      <c r="F1478" t="str">
        <f t="shared" si="646"/>
        <v/>
      </c>
      <c r="G1478" t="e">
        <f t="shared" si="647"/>
        <v>#N/A</v>
      </c>
      <c r="H1478" t="e">
        <f t="shared" si="648"/>
        <v>#N/A</v>
      </c>
      <c r="I1478" t="e">
        <f t="shared" si="649"/>
        <v>#N/A</v>
      </c>
      <c r="J1478" t="e">
        <f t="shared" si="650"/>
        <v>#N/A</v>
      </c>
      <c r="K1478" t="e">
        <f t="shared" si="651"/>
        <v>#N/A</v>
      </c>
      <c r="L1478" t="e">
        <f t="shared" si="652"/>
        <v>#N/A</v>
      </c>
      <c r="M1478" t="e">
        <f t="shared" si="653"/>
        <v>#N/A</v>
      </c>
      <c r="N1478" t="e">
        <f t="shared" si="654"/>
        <v>#N/A</v>
      </c>
      <c r="O1478" t="str">
        <f t="shared" si="655"/>
        <v/>
      </c>
      <c r="P1478" t="str">
        <f>IF(OR($A1478="",INDEX(games!$H:$H,ROW())=""),"",INDEX(games!$H:$H,ROW()))</f>
        <v/>
      </c>
      <c r="Q1478" t="str">
        <f t="shared" si="656"/>
        <v/>
      </c>
      <c r="T1478">
        <f t="shared" si="657"/>
        <v>2020</v>
      </c>
      <c r="U1478">
        <f t="shared" si="658"/>
        <v>2024</v>
      </c>
      <c r="V1478">
        <f t="shared" si="659"/>
        <v>4</v>
      </c>
      <c r="W1478" t="str">
        <f>IF(TRIM(INDEX(connections!$A:$A,ROW()))="","",TRIM(INDEX(connections!$A:$A,ROW())))</f>
        <v>Gunfire Reborn</v>
      </c>
      <c r="X1478" t="str">
        <f>IF($W1478="","",TRIM(INDEX(connections!$B:$B,ROW())))</f>
        <v>Vellum</v>
      </c>
      <c r="Y1478">
        <f t="shared" si="660"/>
        <v>352</v>
      </c>
      <c r="Z1478">
        <f t="shared" si="661"/>
        <v>900</v>
      </c>
      <c r="AA1478" t="str">
        <f t="shared" si="662"/>
        <v>Yes</v>
      </c>
      <c r="AB1478" t="str">
        <f t="shared" si="663"/>
        <v/>
      </c>
      <c r="AC1478" t="str">
        <f t="shared" si="664"/>
        <v/>
      </c>
      <c r="AD1478">
        <f t="shared" si="665"/>
        <v>0</v>
      </c>
      <c r="AE1478" t="str">
        <f t="shared" si="666"/>
        <v/>
      </c>
      <c r="AG1478" t="str">
        <f t="shared" si="667"/>
        <v/>
      </c>
      <c r="AH1478" t="str">
        <f t="shared" si="668"/>
        <v/>
      </c>
      <c r="AI1478" t="str">
        <f t="shared" si="669"/>
        <v/>
      </c>
      <c r="AJ1478" t="str">
        <f t="shared" si="670"/>
        <v/>
      </c>
      <c r="AK1478" t="str">
        <f t="shared" si="671"/>
        <v/>
      </c>
      <c r="AL1478" t="str">
        <f>IF($A1478="","",INDEX(games!$J:$J,ROW())&amp;"")</f>
        <v/>
      </c>
    </row>
    <row r="1479" spans="1:38" x14ac:dyDescent="0.25">
      <c r="A1479" t="str">
        <f>IF(TRIM(INDEX(games!$A:$A,ROW()))="","",TRIM(INDEX(games!$A:$A,ROW())))</f>
        <v/>
      </c>
      <c r="B1479" t="str">
        <f>IF(OR($A1479="",INDEX(games!$B:$B,ROW())=""),"",INDEX(games!$B:$B,ROW()))</f>
        <v/>
      </c>
      <c r="C1479" t="str">
        <f>IF(OR($A1479="",INDEX(games!$C:$C,ROW())=""),"",INDEX(games!$C:$C,ROW()))</f>
        <v/>
      </c>
      <c r="D1479" t="str">
        <f t="shared" si="644"/>
        <v/>
      </c>
      <c r="E1479" t="str">
        <f t="shared" si="645"/>
        <v/>
      </c>
      <c r="F1479" t="str">
        <f t="shared" si="646"/>
        <v/>
      </c>
      <c r="G1479" t="e">
        <f t="shared" si="647"/>
        <v>#N/A</v>
      </c>
      <c r="H1479" t="e">
        <f t="shared" si="648"/>
        <v>#N/A</v>
      </c>
      <c r="I1479" t="e">
        <f t="shared" si="649"/>
        <v>#N/A</v>
      </c>
      <c r="J1479" t="e">
        <f t="shared" si="650"/>
        <v>#N/A</v>
      </c>
      <c r="K1479" t="e">
        <f t="shared" si="651"/>
        <v>#N/A</v>
      </c>
      <c r="L1479" t="e">
        <f t="shared" si="652"/>
        <v>#N/A</v>
      </c>
      <c r="M1479" t="e">
        <f t="shared" si="653"/>
        <v>#N/A</v>
      </c>
      <c r="N1479" t="e">
        <f t="shared" si="654"/>
        <v>#N/A</v>
      </c>
      <c r="O1479" t="str">
        <f t="shared" si="655"/>
        <v/>
      </c>
      <c r="P1479" t="str">
        <f>IF(OR($A1479="",INDEX(games!$H:$H,ROW())=""),"",INDEX(games!$H:$H,ROW()))</f>
        <v/>
      </c>
      <c r="Q1479" t="str">
        <f t="shared" si="656"/>
        <v/>
      </c>
      <c r="T1479">
        <f t="shared" si="657"/>
        <v>2019</v>
      </c>
      <c r="U1479">
        <f t="shared" si="658"/>
        <v>2024</v>
      </c>
      <c r="V1479">
        <f t="shared" si="659"/>
        <v>5</v>
      </c>
      <c r="W1479" t="str">
        <f>IF(TRIM(INDEX(connections!$A:$A,ROW()))="","",TRIM(INDEX(connections!$A:$A,ROW())))</f>
        <v>Hades</v>
      </c>
      <c r="X1479" t="str">
        <f>IF($W1479="","",TRIM(INDEX(connections!$B:$B,ROW())))</f>
        <v>Vellum</v>
      </c>
      <c r="Y1479">
        <f t="shared" si="660"/>
        <v>359</v>
      </c>
      <c r="Z1479">
        <f t="shared" si="661"/>
        <v>900</v>
      </c>
      <c r="AA1479" t="str">
        <f t="shared" si="662"/>
        <v>Yes</v>
      </c>
      <c r="AB1479" t="str">
        <f t="shared" si="663"/>
        <v/>
      </c>
      <c r="AC1479" t="str">
        <f t="shared" si="664"/>
        <v/>
      </c>
      <c r="AD1479">
        <f t="shared" si="665"/>
        <v>0</v>
      </c>
      <c r="AE1479" t="str">
        <f t="shared" si="666"/>
        <v/>
      </c>
      <c r="AG1479" t="str">
        <f t="shared" si="667"/>
        <v/>
      </c>
      <c r="AH1479" t="str">
        <f t="shared" si="668"/>
        <v/>
      </c>
      <c r="AI1479" t="str">
        <f t="shared" si="669"/>
        <v/>
      </c>
      <c r="AJ1479" t="str">
        <f t="shared" si="670"/>
        <v/>
      </c>
      <c r="AK1479" t="str">
        <f t="shared" si="671"/>
        <v/>
      </c>
      <c r="AL1479" t="str">
        <f>IF($A1479="","",INDEX(games!$J:$J,ROW())&amp;"")</f>
        <v/>
      </c>
    </row>
    <row r="1480" spans="1:38" x14ac:dyDescent="0.25">
      <c r="A1480" t="str">
        <f>IF(TRIM(INDEX(games!$A:$A,ROW()))="","",TRIM(INDEX(games!$A:$A,ROW())))</f>
        <v/>
      </c>
      <c r="B1480" t="str">
        <f>IF(OR($A1480="",INDEX(games!$B:$B,ROW())=""),"",INDEX(games!$B:$B,ROW()))</f>
        <v/>
      </c>
      <c r="C1480" t="str">
        <f>IF(OR($A1480="",INDEX(games!$C:$C,ROW())=""),"",INDEX(games!$C:$C,ROW()))</f>
        <v/>
      </c>
      <c r="D1480" t="str">
        <f t="shared" si="644"/>
        <v/>
      </c>
      <c r="E1480" t="str">
        <f t="shared" si="645"/>
        <v/>
      </c>
      <c r="F1480" t="str">
        <f t="shared" si="646"/>
        <v/>
      </c>
      <c r="G1480" t="e">
        <f t="shared" si="647"/>
        <v>#N/A</v>
      </c>
      <c r="H1480" t="e">
        <f t="shared" si="648"/>
        <v>#N/A</v>
      </c>
      <c r="I1480" t="e">
        <f t="shared" si="649"/>
        <v>#N/A</v>
      </c>
      <c r="J1480" t="e">
        <f t="shared" si="650"/>
        <v>#N/A</v>
      </c>
      <c r="K1480" t="e">
        <f t="shared" si="651"/>
        <v>#N/A</v>
      </c>
      <c r="L1480" t="e">
        <f t="shared" si="652"/>
        <v>#N/A</v>
      </c>
      <c r="M1480" t="e">
        <f t="shared" si="653"/>
        <v>#N/A</v>
      </c>
      <c r="N1480" t="e">
        <f t="shared" si="654"/>
        <v>#N/A</v>
      </c>
      <c r="O1480" t="str">
        <f t="shared" si="655"/>
        <v/>
      </c>
      <c r="P1480" t="str">
        <f>IF(OR($A1480="",INDEX(games!$H:$H,ROW())=""),"",INDEX(games!$H:$H,ROW()))</f>
        <v/>
      </c>
      <c r="Q1480" t="str">
        <f t="shared" si="656"/>
        <v/>
      </c>
      <c r="T1480">
        <f t="shared" si="657"/>
        <v>2020</v>
      </c>
      <c r="U1480">
        <f t="shared" si="658"/>
        <v>2024</v>
      </c>
      <c r="V1480">
        <f t="shared" si="659"/>
        <v>4</v>
      </c>
      <c r="W1480" t="str">
        <f>IF(TRIM(INDEX(connections!$A:$A,ROW()))="","",TRIM(INDEX(connections!$A:$A,ROW())))</f>
        <v>Risk of Rain 2</v>
      </c>
      <c r="X1480" t="str">
        <f>IF($W1480="","",TRIM(INDEX(connections!$B:$B,ROW())))</f>
        <v>Vellum</v>
      </c>
      <c r="Y1480">
        <f t="shared" si="660"/>
        <v>654</v>
      </c>
      <c r="Z1480">
        <f t="shared" si="661"/>
        <v>900</v>
      </c>
      <c r="AA1480" t="str">
        <f t="shared" si="662"/>
        <v>Yes</v>
      </c>
      <c r="AB1480" t="str">
        <f t="shared" si="663"/>
        <v/>
      </c>
      <c r="AC1480" t="str">
        <f t="shared" si="664"/>
        <v/>
      </c>
      <c r="AD1480">
        <f t="shared" si="665"/>
        <v>0</v>
      </c>
      <c r="AE1480" t="str">
        <f t="shared" si="666"/>
        <v/>
      </c>
      <c r="AG1480" t="str">
        <f t="shared" si="667"/>
        <v/>
      </c>
      <c r="AH1480" t="str">
        <f t="shared" si="668"/>
        <v/>
      </c>
      <c r="AI1480" t="str">
        <f t="shared" si="669"/>
        <v/>
      </c>
      <c r="AJ1480" t="str">
        <f t="shared" si="670"/>
        <v/>
      </c>
      <c r="AK1480" t="str">
        <f t="shared" si="671"/>
        <v/>
      </c>
      <c r="AL1480" t="str">
        <f>IF($A1480="","",INDEX(games!$J:$J,ROW())&amp;"")</f>
        <v/>
      </c>
    </row>
    <row r="1481" spans="1:38" x14ac:dyDescent="0.25">
      <c r="A1481" t="str">
        <f>IF(TRIM(INDEX(games!$A:$A,ROW()))="","",TRIM(INDEX(games!$A:$A,ROW())))</f>
        <v/>
      </c>
      <c r="B1481" t="str">
        <f>IF(OR($A1481="",INDEX(games!$B:$B,ROW())=""),"",INDEX(games!$B:$B,ROW()))</f>
        <v/>
      </c>
      <c r="C1481" t="str">
        <f>IF(OR($A1481="",INDEX(games!$C:$C,ROW())=""),"",INDEX(games!$C:$C,ROW()))</f>
        <v/>
      </c>
      <c r="D1481" t="str">
        <f t="shared" si="644"/>
        <v/>
      </c>
      <c r="E1481" t="str">
        <f t="shared" si="645"/>
        <v/>
      </c>
      <c r="F1481" t="str">
        <f t="shared" si="646"/>
        <v/>
      </c>
      <c r="G1481" t="e">
        <f t="shared" si="647"/>
        <v>#N/A</v>
      </c>
      <c r="H1481" t="e">
        <f t="shared" si="648"/>
        <v>#N/A</v>
      </c>
      <c r="I1481" t="e">
        <f t="shared" si="649"/>
        <v>#N/A</v>
      </c>
      <c r="J1481" t="e">
        <f t="shared" si="650"/>
        <v>#N/A</v>
      </c>
      <c r="K1481" t="e">
        <f t="shared" si="651"/>
        <v>#N/A</v>
      </c>
      <c r="L1481" t="e">
        <f t="shared" si="652"/>
        <v>#N/A</v>
      </c>
      <c r="M1481" t="e">
        <f t="shared" si="653"/>
        <v>#N/A</v>
      </c>
      <c r="N1481" t="e">
        <f t="shared" si="654"/>
        <v>#N/A</v>
      </c>
      <c r="O1481" t="str">
        <f t="shared" si="655"/>
        <v/>
      </c>
      <c r="P1481" t="str">
        <f>IF(OR($A1481="",INDEX(games!$H:$H,ROW())=""),"",INDEX(games!$H:$H,ROW()))</f>
        <v/>
      </c>
      <c r="Q1481" t="str">
        <f t="shared" si="656"/>
        <v/>
      </c>
      <c r="T1481">
        <f t="shared" si="657"/>
        <v>2014</v>
      </c>
      <c r="U1481">
        <f t="shared" si="658"/>
        <v>2024</v>
      </c>
      <c r="V1481">
        <f t="shared" si="659"/>
        <v>10</v>
      </c>
      <c r="W1481" t="str">
        <f>IF(TRIM(INDEX(connections!$A:$A,ROW()))="","",TRIM(INDEX(connections!$A:$A,ROW())))</f>
        <v>Ziggurat</v>
      </c>
      <c r="X1481" t="str">
        <f>IF($W1481="","",TRIM(INDEX(connections!$B:$B,ROW())))</f>
        <v>Vellum</v>
      </c>
      <c r="Y1481">
        <f t="shared" si="660"/>
        <v>948</v>
      </c>
      <c r="Z1481">
        <f t="shared" si="661"/>
        <v>900</v>
      </c>
      <c r="AA1481" t="str">
        <f t="shared" si="662"/>
        <v>Yes</v>
      </c>
      <c r="AB1481" t="str">
        <f t="shared" si="663"/>
        <v/>
      </c>
      <c r="AC1481" t="str">
        <f t="shared" si="664"/>
        <v/>
      </c>
      <c r="AD1481">
        <f t="shared" si="665"/>
        <v>0</v>
      </c>
      <c r="AE1481" t="str">
        <f t="shared" si="666"/>
        <v/>
      </c>
      <c r="AG1481" t="str">
        <f t="shared" si="667"/>
        <v/>
      </c>
      <c r="AH1481" t="str">
        <f t="shared" si="668"/>
        <v/>
      </c>
      <c r="AI1481" t="str">
        <f t="shared" si="669"/>
        <v/>
      </c>
      <c r="AJ1481" t="str">
        <f t="shared" si="670"/>
        <v/>
      </c>
      <c r="AK1481" t="str">
        <f t="shared" si="671"/>
        <v/>
      </c>
      <c r="AL1481" t="str">
        <f>IF($A1481="","",INDEX(games!$J:$J,ROW())&amp;"")</f>
        <v/>
      </c>
    </row>
    <row r="1482" spans="1:38" x14ac:dyDescent="0.25">
      <c r="A1482" t="str">
        <f>IF(TRIM(INDEX(games!$A:$A,ROW()))="","",TRIM(INDEX(games!$A:$A,ROW())))</f>
        <v/>
      </c>
      <c r="B1482" t="str">
        <f>IF(OR($A1482="",INDEX(games!$B:$B,ROW())=""),"",INDEX(games!$B:$B,ROW()))</f>
        <v/>
      </c>
      <c r="C1482" t="str">
        <f>IF(OR($A1482="",INDEX(games!$C:$C,ROW())=""),"",INDEX(games!$C:$C,ROW()))</f>
        <v/>
      </c>
      <c r="D1482" t="str">
        <f t="shared" si="644"/>
        <v/>
      </c>
      <c r="E1482" t="str">
        <f t="shared" si="645"/>
        <v/>
      </c>
      <c r="F1482" t="str">
        <f t="shared" si="646"/>
        <v/>
      </c>
      <c r="G1482" t="e">
        <f t="shared" si="647"/>
        <v>#N/A</v>
      </c>
      <c r="H1482" t="e">
        <f t="shared" si="648"/>
        <v>#N/A</v>
      </c>
      <c r="I1482" t="e">
        <f t="shared" si="649"/>
        <v>#N/A</v>
      </c>
      <c r="J1482" t="e">
        <f t="shared" si="650"/>
        <v>#N/A</v>
      </c>
      <c r="K1482" t="e">
        <f t="shared" si="651"/>
        <v>#N/A</v>
      </c>
      <c r="L1482" t="e">
        <f t="shared" si="652"/>
        <v>#N/A</v>
      </c>
      <c r="M1482" t="e">
        <f t="shared" si="653"/>
        <v>#N/A</v>
      </c>
      <c r="N1482" t="e">
        <f t="shared" si="654"/>
        <v>#N/A</v>
      </c>
      <c r="O1482" t="str">
        <f t="shared" si="655"/>
        <v/>
      </c>
      <c r="P1482" t="str">
        <f>IF(OR($A1482="",INDEX(games!$H:$H,ROW())=""),"",INDEX(games!$H:$H,ROW()))</f>
        <v/>
      </c>
      <c r="Q1482" t="str">
        <f t="shared" si="656"/>
        <v/>
      </c>
      <c r="T1482">
        <f t="shared" si="657"/>
        <v>2021</v>
      </c>
      <c r="U1482">
        <f t="shared" si="658"/>
        <v>2026</v>
      </c>
      <c r="V1482">
        <f t="shared" si="659"/>
        <v>5</v>
      </c>
      <c r="W1482" t="str">
        <f>IF(TRIM(INDEX(connections!$A:$A,ROW()))="","",TRIM(INDEX(connections!$A:$A,ROW())))</f>
        <v>Vampire Survivors</v>
      </c>
      <c r="X1482" t="str">
        <f>IF($W1482="","",TRIM(INDEX(connections!$B:$B,ROW())))</f>
        <v>Vital Shell</v>
      </c>
      <c r="Y1482">
        <f t="shared" si="660"/>
        <v>898</v>
      </c>
      <c r="Z1482">
        <f t="shared" si="661"/>
        <v>901</v>
      </c>
      <c r="AA1482" t="str">
        <f t="shared" si="662"/>
        <v>Yes</v>
      </c>
      <c r="AB1482" t="str">
        <f t="shared" si="663"/>
        <v>Yes</v>
      </c>
      <c r="AC1482">
        <f t="shared" si="664"/>
        <v>1</v>
      </c>
      <c r="AD1482">
        <f t="shared" si="665"/>
        <v>0</v>
      </c>
      <c r="AE1482" t="str">
        <f t="shared" si="666"/>
        <v/>
      </c>
      <c r="AG1482" t="str">
        <f t="shared" si="667"/>
        <v/>
      </c>
      <c r="AH1482" t="str">
        <f t="shared" si="668"/>
        <v/>
      </c>
      <c r="AI1482" t="str">
        <f t="shared" si="669"/>
        <v/>
      </c>
      <c r="AJ1482" t="str">
        <f t="shared" si="670"/>
        <v/>
      </c>
      <c r="AK1482" t="str">
        <f t="shared" si="671"/>
        <v/>
      </c>
      <c r="AL1482" t="str">
        <f>IF($A1482="","",INDEX(games!$J:$J,ROW())&amp;"")</f>
        <v/>
      </c>
    </row>
    <row r="1483" spans="1:38" x14ac:dyDescent="0.25">
      <c r="A1483" t="str">
        <f>IF(TRIM(INDEX(games!$A:$A,ROW()))="","",TRIM(INDEX(games!$A:$A,ROW())))</f>
        <v/>
      </c>
      <c r="B1483" t="str">
        <f>IF(OR($A1483="",INDEX(games!$B:$B,ROW())=""),"",INDEX(games!$B:$B,ROW()))</f>
        <v/>
      </c>
      <c r="C1483" t="str">
        <f>IF(OR($A1483="",INDEX(games!$C:$C,ROW())=""),"",INDEX(games!$C:$C,ROW()))</f>
        <v/>
      </c>
      <c r="D1483" t="str">
        <f t="shared" si="644"/>
        <v/>
      </c>
      <c r="E1483" t="str">
        <f t="shared" si="645"/>
        <v/>
      </c>
      <c r="F1483" t="str">
        <f t="shared" si="646"/>
        <v/>
      </c>
      <c r="G1483" t="e">
        <f t="shared" si="647"/>
        <v>#N/A</v>
      </c>
      <c r="H1483" t="e">
        <f t="shared" si="648"/>
        <v>#N/A</v>
      </c>
      <c r="I1483" t="e">
        <f t="shared" si="649"/>
        <v>#N/A</v>
      </c>
      <c r="J1483" t="e">
        <f t="shared" si="650"/>
        <v>#N/A</v>
      </c>
      <c r="K1483" t="e">
        <f t="shared" si="651"/>
        <v>#N/A</v>
      </c>
      <c r="L1483" t="e">
        <f t="shared" si="652"/>
        <v>#N/A</v>
      </c>
      <c r="M1483" t="e">
        <f t="shared" si="653"/>
        <v>#N/A</v>
      </c>
      <c r="N1483" t="e">
        <f t="shared" si="654"/>
        <v>#N/A</v>
      </c>
      <c r="O1483" t="str">
        <f t="shared" si="655"/>
        <v/>
      </c>
      <c r="P1483" t="str">
        <f>IF(OR($A1483="",INDEX(games!$H:$H,ROW())=""),"",INDEX(games!$H:$H,ROW()))</f>
        <v/>
      </c>
      <c r="Q1483" t="str">
        <f t="shared" si="656"/>
        <v/>
      </c>
      <c r="T1483">
        <f t="shared" si="657"/>
        <v>2019</v>
      </c>
      <c r="U1483">
        <f t="shared" si="658"/>
        <v>2021</v>
      </c>
      <c r="V1483">
        <f t="shared" si="659"/>
        <v>2</v>
      </c>
      <c r="W1483" t="str">
        <f>IF(TRIM(INDEX(connections!$A:$A,ROW()))="","",TRIM(INDEX(connections!$A:$A,ROW())))</f>
        <v>Dota Auto Chess</v>
      </c>
      <c r="X1483" t="str">
        <f>IF($W1483="","",TRIM(INDEX(connections!$B:$B,ROW())))</f>
        <v>Vivid Knight</v>
      </c>
      <c r="Y1483">
        <f t="shared" si="660"/>
        <v>242</v>
      </c>
      <c r="Z1483">
        <f t="shared" si="661"/>
        <v>902</v>
      </c>
      <c r="AA1483" t="str">
        <f t="shared" si="662"/>
        <v/>
      </c>
      <c r="AB1483" t="str">
        <f t="shared" si="663"/>
        <v/>
      </c>
      <c r="AC1483" t="str">
        <f t="shared" si="664"/>
        <v/>
      </c>
      <c r="AD1483">
        <f t="shared" si="665"/>
        <v>1</v>
      </c>
      <c r="AE1483" t="str">
        <f t="shared" si="666"/>
        <v/>
      </c>
      <c r="AG1483" t="str">
        <f t="shared" si="667"/>
        <v/>
      </c>
      <c r="AH1483" t="str">
        <f t="shared" si="668"/>
        <v/>
      </c>
      <c r="AI1483" t="str">
        <f t="shared" si="669"/>
        <v/>
      </c>
      <c r="AJ1483" t="str">
        <f t="shared" si="670"/>
        <v/>
      </c>
      <c r="AK1483" t="str">
        <f t="shared" si="671"/>
        <v/>
      </c>
      <c r="AL1483" t="str">
        <f>IF($A1483="","",INDEX(games!$J:$J,ROW())&amp;"")</f>
        <v/>
      </c>
    </row>
    <row r="1484" spans="1:38" x14ac:dyDescent="0.25">
      <c r="A1484" t="str">
        <f>IF(TRIM(INDEX(games!$A:$A,ROW()))="","",TRIM(INDEX(games!$A:$A,ROW())))</f>
        <v/>
      </c>
      <c r="B1484" t="str">
        <f>IF(OR($A1484="",INDEX(games!$B:$B,ROW())=""),"",INDEX(games!$B:$B,ROW()))</f>
        <v/>
      </c>
      <c r="C1484" t="str">
        <f>IF(OR($A1484="",INDEX(games!$C:$C,ROW())=""),"",INDEX(games!$C:$C,ROW()))</f>
        <v/>
      </c>
      <c r="D1484" t="str">
        <f t="shared" si="644"/>
        <v/>
      </c>
      <c r="E1484" t="str">
        <f t="shared" si="645"/>
        <v/>
      </c>
      <c r="F1484" t="str">
        <f t="shared" si="646"/>
        <v/>
      </c>
      <c r="G1484" t="e">
        <f t="shared" si="647"/>
        <v>#N/A</v>
      </c>
      <c r="H1484" t="e">
        <f t="shared" si="648"/>
        <v>#N/A</v>
      </c>
      <c r="I1484" t="e">
        <f t="shared" si="649"/>
        <v>#N/A</v>
      </c>
      <c r="J1484" t="e">
        <f t="shared" si="650"/>
        <v>#N/A</v>
      </c>
      <c r="K1484" t="e">
        <f t="shared" si="651"/>
        <v>#N/A</v>
      </c>
      <c r="L1484" t="e">
        <f t="shared" si="652"/>
        <v>#N/A</v>
      </c>
      <c r="M1484" t="e">
        <f t="shared" si="653"/>
        <v>#N/A</v>
      </c>
      <c r="N1484" t="e">
        <f t="shared" si="654"/>
        <v>#N/A</v>
      </c>
      <c r="O1484" t="str">
        <f t="shared" si="655"/>
        <v/>
      </c>
      <c r="P1484" t="str">
        <f>IF(OR($A1484="",INDEX(games!$H:$H,ROW())=""),"",INDEX(games!$H:$H,ROW()))</f>
        <v/>
      </c>
      <c r="Q1484" t="str">
        <f t="shared" si="656"/>
        <v/>
      </c>
      <c r="T1484">
        <f t="shared" si="657"/>
        <v>2017</v>
      </c>
      <c r="U1484">
        <f t="shared" si="658"/>
        <v>2021</v>
      </c>
      <c r="V1484">
        <f t="shared" si="659"/>
        <v>4</v>
      </c>
      <c r="W1484" t="str">
        <f>IF(TRIM(INDEX(connections!$A:$A,ROW()))="","",TRIM(INDEX(connections!$A:$A,ROW())))</f>
        <v>Slay the Spire</v>
      </c>
      <c r="X1484" t="str">
        <f>IF($W1484="","",TRIM(INDEX(connections!$B:$B,ROW())))</f>
        <v>Vivid Knight</v>
      </c>
      <c r="Y1484">
        <f t="shared" si="660"/>
        <v>735</v>
      </c>
      <c r="Z1484">
        <f t="shared" si="661"/>
        <v>902</v>
      </c>
      <c r="AA1484" t="str">
        <f t="shared" si="662"/>
        <v>Yes</v>
      </c>
      <c r="AB1484" t="str">
        <f t="shared" si="663"/>
        <v/>
      </c>
      <c r="AC1484" t="str">
        <f t="shared" si="664"/>
        <v/>
      </c>
      <c r="AD1484">
        <f t="shared" si="665"/>
        <v>0</v>
      </c>
      <c r="AE1484" t="str">
        <f t="shared" si="666"/>
        <v/>
      </c>
      <c r="AG1484" t="str">
        <f t="shared" si="667"/>
        <v/>
      </c>
      <c r="AH1484" t="str">
        <f t="shared" si="668"/>
        <v/>
      </c>
      <c r="AI1484" t="str">
        <f t="shared" si="669"/>
        <v/>
      </c>
      <c r="AJ1484" t="str">
        <f t="shared" si="670"/>
        <v/>
      </c>
      <c r="AK1484" t="str">
        <f t="shared" si="671"/>
        <v/>
      </c>
      <c r="AL1484" t="str">
        <f>IF($A1484="","",INDEX(games!$J:$J,ROW())&amp;"")</f>
        <v/>
      </c>
    </row>
    <row r="1485" spans="1:38" x14ac:dyDescent="0.25">
      <c r="A1485" t="str">
        <f>IF(TRIM(INDEX(games!$A:$A,ROW()))="","",TRIM(INDEX(games!$A:$A,ROW())))</f>
        <v/>
      </c>
      <c r="B1485" t="str">
        <f>IF(OR($A1485="",INDEX(games!$B:$B,ROW())=""),"",INDEX(games!$B:$B,ROW()))</f>
        <v/>
      </c>
      <c r="C1485" t="str">
        <f>IF(OR($A1485="",INDEX(games!$C:$C,ROW())=""),"",INDEX(games!$C:$C,ROW()))</f>
        <v/>
      </c>
      <c r="D1485" t="str">
        <f t="shared" si="644"/>
        <v/>
      </c>
      <c r="E1485" t="str">
        <f t="shared" si="645"/>
        <v/>
      </c>
      <c r="F1485" t="str">
        <f t="shared" si="646"/>
        <v/>
      </c>
      <c r="G1485" t="e">
        <f t="shared" si="647"/>
        <v>#N/A</v>
      </c>
      <c r="H1485" t="e">
        <f t="shared" si="648"/>
        <v>#N/A</v>
      </c>
      <c r="I1485" t="e">
        <f t="shared" si="649"/>
        <v>#N/A</v>
      </c>
      <c r="J1485" t="e">
        <f t="shared" si="650"/>
        <v>#N/A</v>
      </c>
      <c r="K1485" t="e">
        <f t="shared" si="651"/>
        <v>#N/A</v>
      </c>
      <c r="L1485" t="e">
        <f t="shared" si="652"/>
        <v>#N/A</v>
      </c>
      <c r="M1485" t="e">
        <f t="shared" si="653"/>
        <v>#N/A</v>
      </c>
      <c r="N1485" t="e">
        <f t="shared" si="654"/>
        <v>#N/A</v>
      </c>
      <c r="O1485" t="str">
        <f t="shared" si="655"/>
        <v/>
      </c>
      <c r="P1485" t="str">
        <f>IF(OR($A1485="",INDEX(games!$H:$H,ROW())=""),"",INDEX(games!$H:$H,ROW()))</f>
        <v/>
      </c>
      <c r="Q1485" t="str">
        <f t="shared" si="656"/>
        <v/>
      </c>
      <c r="T1485">
        <f t="shared" si="657"/>
        <v>1993</v>
      </c>
      <c r="U1485">
        <f t="shared" si="658"/>
        <v>2021</v>
      </c>
      <c r="V1485">
        <f t="shared" si="659"/>
        <v>28</v>
      </c>
      <c r="W1485" t="str">
        <f>IF(TRIM(INDEX(connections!$A:$A,ROW()))="","",TRIM(INDEX(connections!$A:$A,ROW())))</f>
        <v>Torneko's Great Adventure: Mystery Dungeon</v>
      </c>
      <c r="X1485" t="str">
        <f>IF($W1485="","",TRIM(INDEX(connections!$B:$B,ROW())))</f>
        <v>Vivid Knight</v>
      </c>
      <c r="Y1485">
        <f t="shared" si="660"/>
        <v>863</v>
      </c>
      <c r="Z1485">
        <f t="shared" si="661"/>
        <v>902</v>
      </c>
      <c r="AA1485" t="str">
        <f t="shared" si="662"/>
        <v>Yes</v>
      </c>
      <c r="AB1485" t="str">
        <f t="shared" si="663"/>
        <v/>
      </c>
      <c r="AC1485" t="str">
        <f t="shared" si="664"/>
        <v/>
      </c>
      <c r="AD1485">
        <f t="shared" si="665"/>
        <v>1</v>
      </c>
      <c r="AE1485" t="str">
        <f t="shared" si="666"/>
        <v/>
      </c>
      <c r="AG1485" t="str">
        <f t="shared" si="667"/>
        <v/>
      </c>
      <c r="AH1485" t="str">
        <f t="shared" si="668"/>
        <v/>
      </c>
      <c r="AI1485" t="str">
        <f t="shared" si="669"/>
        <v/>
      </c>
      <c r="AJ1485" t="str">
        <f t="shared" si="670"/>
        <v/>
      </c>
      <c r="AK1485" t="str">
        <f t="shared" si="671"/>
        <v/>
      </c>
      <c r="AL1485" t="str">
        <f>IF($A1485="","",INDEX(games!$J:$J,ROW())&amp;"")</f>
        <v/>
      </c>
    </row>
    <row r="1486" spans="1:38" x14ac:dyDescent="0.25">
      <c r="A1486" t="str">
        <f>IF(TRIM(INDEX(games!$A:$A,ROW()))="","",TRIM(INDEX(games!$A:$A,ROW())))</f>
        <v/>
      </c>
      <c r="B1486" t="str">
        <f>IF(OR($A1486="",INDEX(games!$B:$B,ROW())=""),"",INDEX(games!$B:$B,ROW()))</f>
        <v/>
      </c>
      <c r="C1486" t="str">
        <f>IF(OR($A1486="",INDEX(games!$C:$C,ROW())=""),"",INDEX(games!$C:$C,ROW()))</f>
        <v/>
      </c>
      <c r="D1486" t="str">
        <f t="shared" si="644"/>
        <v/>
      </c>
      <c r="E1486" t="str">
        <f t="shared" si="645"/>
        <v/>
      </c>
      <c r="F1486" t="str">
        <f t="shared" si="646"/>
        <v/>
      </c>
      <c r="G1486" t="e">
        <f t="shared" si="647"/>
        <v>#N/A</v>
      </c>
      <c r="H1486" t="e">
        <f t="shared" si="648"/>
        <v>#N/A</v>
      </c>
      <c r="I1486" t="e">
        <f t="shared" si="649"/>
        <v>#N/A</v>
      </c>
      <c r="J1486" t="e">
        <f t="shared" si="650"/>
        <v>#N/A</v>
      </c>
      <c r="K1486" t="e">
        <f t="shared" si="651"/>
        <v>#N/A</v>
      </c>
      <c r="L1486" t="e">
        <f t="shared" si="652"/>
        <v>#N/A</v>
      </c>
      <c r="M1486" t="e">
        <f t="shared" si="653"/>
        <v>#N/A</v>
      </c>
      <c r="N1486" t="e">
        <f t="shared" si="654"/>
        <v>#N/A</v>
      </c>
      <c r="O1486" t="str">
        <f t="shared" si="655"/>
        <v/>
      </c>
      <c r="P1486" t="str">
        <f>IF(OR($A1486="",INDEX(games!$H:$H,ROW())=""),"",INDEX(games!$H:$H,ROW()))</f>
        <v/>
      </c>
      <c r="Q1486" t="str">
        <f t="shared" si="656"/>
        <v/>
      </c>
      <c r="T1486">
        <f t="shared" si="657"/>
        <v>2021</v>
      </c>
      <c r="U1486">
        <f t="shared" si="658"/>
        <v>2025</v>
      </c>
      <c r="V1486">
        <f t="shared" si="659"/>
        <v>4</v>
      </c>
      <c r="W1486" t="str">
        <f>IF(TRIM(INDEX(connections!$A:$A,ROW()))="","",TRIM(INDEX(connections!$A:$A,ROW())))</f>
        <v>Vivid Knight</v>
      </c>
      <c r="X1486" t="str">
        <f>IF($W1486="","",TRIM(INDEX(connections!$B:$B,ROW())))</f>
        <v>Vivid World</v>
      </c>
      <c r="Y1486">
        <f t="shared" si="660"/>
        <v>902</v>
      </c>
      <c r="Z1486">
        <f t="shared" si="661"/>
        <v>903</v>
      </c>
      <c r="AA1486" t="str">
        <f t="shared" si="662"/>
        <v/>
      </c>
      <c r="AB1486" t="str">
        <f t="shared" si="663"/>
        <v/>
      </c>
      <c r="AC1486" t="str">
        <f t="shared" si="664"/>
        <v/>
      </c>
      <c r="AD1486">
        <f t="shared" si="665"/>
        <v>0</v>
      </c>
      <c r="AE1486" t="str">
        <f t="shared" si="666"/>
        <v/>
      </c>
      <c r="AG1486" t="str">
        <f t="shared" si="667"/>
        <v/>
      </c>
      <c r="AH1486" t="str">
        <f t="shared" si="668"/>
        <v/>
      </c>
      <c r="AI1486" t="str">
        <f t="shared" si="669"/>
        <v/>
      </c>
      <c r="AJ1486" t="str">
        <f t="shared" si="670"/>
        <v/>
      </c>
      <c r="AK1486" t="str">
        <f t="shared" si="671"/>
        <v/>
      </c>
      <c r="AL1486" t="str">
        <f>IF($A1486="","",INDEX(games!$J:$J,ROW())&amp;"")</f>
        <v/>
      </c>
    </row>
    <row r="1487" spans="1:38" x14ac:dyDescent="0.25">
      <c r="A1487" t="str">
        <f>IF(TRIM(INDEX(games!$A:$A,ROW()))="","",TRIM(INDEX(games!$A:$A,ROW())))</f>
        <v/>
      </c>
      <c r="B1487" t="str">
        <f>IF(OR($A1487="",INDEX(games!$B:$B,ROW())=""),"",INDEX(games!$B:$B,ROW()))</f>
        <v/>
      </c>
      <c r="C1487" t="str">
        <f>IF(OR($A1487="",INDEX(games!$C:$C,ROW())=""),"",INDEX(games!$C:$C,ROW()))</f>
        <v/>
      </c>
      <c r="D1487" t="str">
        <f t="shared" si="644"/>
        <v/>
      </c>
      <c r="E1487" t="str">
        <f t="shared" si="645"/>
        <v/>
      </c>
      <c r="F1487" t="str">
        <f t="shared" si="646"/>
        <v/>
      </c>
      <c r="G1487" t="e">
        <f t="shared" si="647"/>
        <v>#N/A</v>
      </c>
      <c r="H1487" t="e">
        <f t="shared" si="648"/>
        <v>#N/A</v>
      </c>
      <c r="I1487" t="e">
        <f t="shared" si="649"/>
        <v>#N/A</v>
      </c>
      <c r="J1487" t="e">
        <f t="shared" si="650"/>
        <v>#N/A</v>
      </c>
      <c r="K1487" t="e">
        <f t="shared" si="651"/>
        <v>#N/A</v>
      </c>
      <c r="L1487" t="e">
        <f t="shared" si="652"/>
        <v>#N/A</v>
      </c>
      <c r="M1487" t="e">
        <f t="shared" si="653"/>
        <v>#N/A</v>
      </c>
      <c r="N1487" t="e">
        <f t="shared" si="654"/>
        <v>#N/A</v>
      </c>
      <c r="O1487" t="str">
        <f t="shared" si="655"/>
        <v/>
      </c>
      <c r="P1487" t="str">
        <f>IF(OR($A1487="",INDEX(games!$H:$H,ROW())=""),"",INDEX(games!$H:$H,ROW()))</f>
        <v/>
      </c>
      <c r="Q1487" t="str">
        <f t="shared" si="656"/>
        <v/>
      </c>
      <c r="T1487">
        <f t="shared" si="657"/>
        <v>2015</v>
      </c>
      <c r="U1487">
        <f t="shared" si="658"/>
        <v>2026</v>
      </c>
      <c r="V1487">
        <f t="shared" si="659"/>
        <v>11</v>
      </c>
      <c r="W1487" t="str">
        <f>IF(TRIM(INDEX(connections!$A:$A,ROW()))="","",TRIM(INDEX(connections!$A:$A,ROW())))</f>
        <v>Darkest Dungeon</v>
      </c>
      <c r="X1487" t="str">
        <f>IF($W1487="","",TRIM(INDEX(connections!$B:$B,ROW())))</f>
        <v>Voice of Belldona</v>
      </c>
      <c r="Y1487">
        <f t="shared" si="660"/>
        <v>184</v>
      </c>
      <c r="Z1487">
        <f t="shared" si="661"/>
        <v>904</v>
      </c>
      <c r="AA1487" t="str">
        <f t="shared" si="662"/>
        <v>Yes</v>
      </c>
      <c r="AB1487" t="str">
        <f t="shared" si="663"/>
        <v/>
      </c>
      <c r="AC1487" t="str">
        <f t="shared" si="664"/>
        <v/>
      </c>
      <c r="AD1487">
        <f t="shared" si="665"/>
        <v>1</v>
      </c>
      <c r="AE1487" t="str">
        <f t="shared" si="666"/>
        <v/>
      </c>
      <c r="AG1487" t="str">
        <f t="shared" si="667"/>
        <v/>
      </c>
      <c r="AH1487" t="str">
        <f t="shared" si="668"/>
        <v/>
      </c>
      <c r="AI1487" t="str">
        <f t="shared" si="669"/>
        <v/>
      </c>
      <c r="AJ1487" t="str">
        <f t="shared" si="670"/>
        <v/>
      </c>
      <c r="AK1487" t="str">
        <f t="shared" si="671"/>
        <v/>
      </c>
      <c r="AL1487" t="str">
        <f>IF($A1487="","",INDEX(games!$J:$J,ROW())&amp;"")</f>
        <v/>
      </c>
    </row>
    <row r="1488" spans="1:38" x14ac:dyDescent="0.25">
      <c r="A1488" t="str">
        <f>IF(TRIM(INDEX(games!$A:$A,ROW()))="","",TRIM(INDEX(games!$A:$A,ROW())))</f>
        <v/>
      </c>
      <c r="B1488" t="str">
        <f>IF(OR($A1488="",INDEX(games!$B:$B,ROW())=""),"",INDEX(games!$B:$B,ROW()))</f>
        <v/>
      </c>
      <c r="C1488" t="str">
        <f>IF(OR($A1488="",INDEX(games!$C:$C,ROW())=""),"",INDEX(games!$C:$C,ROW()))</f>
        <v/>
      </c>
      <c r="D1488" t="str">
        <f t="shared" si="644"/>
        <v/>
      </c>
      <c r="E1488" t="str">
        <f t="shared" si="645"/>
        <v/>
      </c>
      <c r="F1488" t="str">
        <f t="shared" si="646"/>
        <v/>
      </c>
      <c r="G1488" t="e">
        <f t="shared" si="647"/>
        <v>#N/A</v>
      </c>
      <c r="H1488" t="e">
        <f t="shared" si="648"/>
        <v>#N/A</v>
      </c>
      <c r="I1488" t="e">
        <f t="shared" si="649"/>
        <v>#N/A</v>
      </c>
      <c r="J1488" t="e">
        <f t="shared" si="650"/>
        <v>#N/A</v>
      </c>
      <c r="K1488" t="e">
        <f t="shared" si="651"/>
        <v>#N/A</v>
      </c>
      <c r="L1488" t="e">
        <f t="shared" si="652"/>
        <v>#N/A</v>
      </c>
      <c r="M1488" t="e">
        <f t="shared" si="653"/>
        <v>#N/A</v>
      </c>
      <c r="N1488" t="e">
        <f t="shared" si="654"/>
        <v>#N/A</v>
      </c>
      <c r="O1488" t="str">
        <f t="shared" si="655"/>
        <v/>
      </c>
      <c r="P1488" t="str">
        <f>IF(OR($A1488="",INDEX(games!$H:$H,ROW())=""),"",INDEX(games!$H:$H,ROW()))</f>
        <v/>
      </c>
      <c r="Q1488" t="str">
        <f t="shared" si="656"/>
        <v/>
      </c>
      <c r="T1488">
        <f t="shared" si="657"/>
        <v>2017</v>
      </c>
      <c r="U1488">
        <f t="shared" si="658"/>
        <v>2026</v>
      </c>
      <c r="V1488">
        <f t="shared" si="659"/>
        <v>9</v>
      </c>
      <c r="W1488" t="str">
        <f>IF(TRIM(INDEX(connections!$A:$A,ROW()))="","",TRIM(INDEX(connections!$A:$A,ROW())))</f>
        <v>Slay the Spire</v>
      </c>
      <c r="X1488" t="str">
        <f>IF($W1488="","",TRIM(INDEX(connections!$B:$B,ROW())))</f>
        <v>Voice of Belldona</v>
      </c>
      <c r="Y1488">
        <f t="shared" si="660"/>
        <v>735</v>
      </c>
      <c r="Z1488">
        <f t="shared" si="661"/>
        <v>904</v>
      </c>
      <c r="AA1488" t="str">
        <f t="shared" si="662"/>
        <v>Yes</v>
      </c>
      <c r="AB1488" t="str">
        <f t="shared" si="663"/>
        <v/>
      </c>
      <c r="AC1488" t="str">
        <f t="shared" si="664"/>
        <v/>
      </c>
      <c r="AD1488">
        <f t="shared" si="665"/>
        <v>0</v>
      </c>
      <c r="AE1488" t="str">
        <f t="shared" si="666"/>
        <v/>
      </c>
      <c r="AG1488" t="str">
        <f t="shared" si="667"/>
        <v/>
      </c>
      <c r="AH1488" t="str">
        <f t="shared" si="668"/>
        <v/>
      </c>
      <c r="AI1488" t="str">
        <f t="shared" si="669"/>
        <v/>
      </c>
      <c r="AJ1488" t="str">
        <f t="shared" si="670"/>
        <v/>
      </c>
      <c r="AK1488" t="str">
        <f t="shared" si="671"/>
        <v/>
      </c>
      <c r="AL1488" t="str">
        <f>IF($A1488="","",INDEX(games!$J:$J,ROW())&amp;"")</f>
        <v/>
      </c>
    </row>
    <row r="1489" spans="1:38" x14ac:dyDescent="0.25">
      <c r="A1489" t="str">
        <f>IF(TRIM(INDEX(games!$A:$A,ROW()))="","",TRIM(INDEX(games!$A:$A,ROW())))</f>
        <v/>
      </c>
      <c r="B1489" t="str">
        <f>IF(OR($A1489="",INDEX(games!$B:$B,ROW())=""),"",INDEX(games!$B:$B,ROW()))</f>
        <v/>
      </c>
      <c r="C1489" t="str">
        <f>IF(OR($A1489="",INDEX(games!$C:$C,ROW())=""),"",INDEX(games!$C:$C,ROW()))</f>
        <v/>
      </c>
      <c r="D1489" t="str">
        <f t="shared" si="644"/>
        <v/>
      </c>
      <c r="E1489" t="str">
        <f t="shared" si="645"/>
        <v/>
      </c>
      <c r="F1489" t="str">
        <f t="shared" si="646"/>
        <v/>
      </c>
      <c r="G1489" t="e">
        <f t="shared" si="647"/>
        <v>#N/A</v>
      </c>
      <c r="H1489" t="e">
        <f t="shared" si="648"/>
        <v>#N/A</v>
      </c>
      <c r="I1489" t="e">
        <f t="shared" si="649"/>
        <v>#N/A</v>
      </c>
      <c r="J1489" t="e">
        <f t="shared" si="650"/>
        <v>#N/A</v>
      </c>
      <c r="K1489" t="e">
        <f t="shared" si="651"/>
        <v>#N/A</v>
      </c>
      <c r="L1489" t="e">
        <f t="shared" si="652"/>
        <v>#N/A</v>
      </c>
      <c r="M1489" t="e">
        <f t="shared" si="653"/>
        <v>#N/A</v>
      </c>
      <c r="N1489" t="e">
        <f t="shared" si="654"/>
        <v>#N/A</v>
      </c>
      <c r="O1489" t="str">
        <f t="shared" si="655"/>
        <v/>
      </c>
      <c r="P1489" t="str">
        <f>IF(OR($A1489="",INDEX(games!$H:$H,ROW())=""),"",INDEX(games!$H:$H,ROW()))</f>
        <v/>
      </c>
      <c r="Q1489" t="str">
        <f t="shared" si="656"/>
        <v/>
      </c>
      <c r="T1489">
        <f t="shared" si="657"/>
        <v>2012</v>
      </c>
      <c r="U1489">
        <f t="shared" si="658"/>
        <v>2019</v>
      </c>
      <c r="V1489">
        <f t="shared" si="659"/>
        <v>7</v>
      </c>
      <c r="W1489" t="str">
        <f>IF(TRIM(INDEX(connections!$A:$A,ROW()))="","",TRIM(INDEX(connections!$A:$A,ROW())))</f>
        <v>FTL</v>
      </c>
      <c r="X1489" t="str">
        <f>IF($W1489="","",TRIM(INDEX(connections!$B:$B,ROW())))</f>
        <v>Void Bastards</v>
      </c>
      <c r="Y1489">
        <f t="shared" si="660"/>
        <v>311</v>
      </c>
      <c r="Z1489">
        <f t="shared" si="661"/>
        <v>905</v>
      </c>
      <c r="AA1489" t="str">
        <f t="shared" si="662"/>
        <v>Yes</v>
      </c>
      <c r="AB1489" t="str">
        <f t="shared" si="663"/>
        <v>Yes</v>
      </c>
      <c r="AC1489">
        <f t="shared" si="664"/>
        <v>1</v>
      </c>
      <c r="AD1489">
        <f t="shared" si="665"/>
        <v>1</v>
      </c>
      <c r="AE1489" t="str">
        <f t="shared" si="666"/>
        <v/>
      </c>
      <c r="AG1489" t="str">
        <f t="shared" si="667"/>
        <v/>
      </c>
      <c r="AH1489" t="str">
        <f t="shared" si="668"/>
        <v/>
      </c>
      <c r="AI1489" t="str">
        <f t="shared" si="669"/>
        <v/>
      </c>
      <c r="AJ1489" t="str">
        <f t="shared" si="670"/>
        <v/>
      </c>
      <c r="AK1489" t="str">
        <f t="shared" si="671"/>
        <v/>
      </c>
      <c r="AL1489" t="str">
        <f>IF($A1489="","",INDEX(games!$J:$J,ROW())&amp;"")</f>
        <v/>
      </c>
    </row>
    <row r="1490" spans="1:38" x14ac:dyDescent="0.25">
      <c r="A1490" t="str">
        <f>IF(TRIM(INDEX(games!$A:$A,ROW()))="","",TRIM(INDEX(games!$A:$A,ROW())))</f>
        <v/>
      </c>
      <c r="B1490" t="str">
        <f>IF(OR($A1490="",INDEX(games!$B:$B,ROW())=""),"",INDEX(games!$B:$B,ROW()))</f>
        <v/>
      </c>
      <c r="C1490" t="str">
        <f>IF(OR($A1490="",INDEX(games!$C:$C,ROW())=""),"",INDEX(games!$C:$C,ROW()))</f>
        <v/>
      </c>
      <c r="D1490" t="str">
        <f t="shared" si="644"/>
        <v/>
      </c>
      <c r="E1490" t="str">
        <f t="shared" si="645"/>
        <v/>
      </c>
      <c r="F1490" t="str">
        <f t="shared" si="646"/>
        <v/>
      </c>
      <c r="G1490" t="e">
        <f t="shared" si="647"/>
        <v>#N/A</v>
      </c>
      <c r="H1490" t="e">
        <f t="shared" si="648"/>
        <v>#N/A</v>
      </c>
      <c r="I1490" t="e">
        <f t="shared" si="649"/>
        <v>#N/A</v>
      </c>
      <c r="J1490" t="e">
        <f t="shared" si="650"/>
        <v>#N/A</v>
      </c>
      <c r="K1490" t="e">
        <f t="shared" si="651"/>
        <v>#N/A</v>
      </c>
      <c r="L1490" t="e">
        <f t="shared" si="652"/>
        <v>#N/A</v>
      </c>
      <c r="M1490" t="e">
        <f t="shared" si="653"/>
        <v>#N/A</v>
      </c>
      <c r="N1490" t="e">
        <f t="shared" si="654"/>
        <v>#N/A</v>
      </c>
      <c r="O1490" t="str">
        <f t="shared" si="655"/>
        <v/>
      </c>
      <c r="P1490" t="str">
        <f>IF(OR($A1490="",INDEX(games!$H:$H,ROW())=""),"",INDEX(games!$H:$H,ROW()))</f>
        <v/>
      </c>
      <c r="Q1490" t="str">
        <f t="shared" si="656"/>
        <v/>
      </c>
      <c r="T1490">
        <f t="shared" si="657"/>
        <v>2021</v>
      </c>
      <c r="U1490">
        <f t="shared" si="658"/>
        <v>2022</v>
      </c>
      <c r="V1490">
        <f t="shared" si="659"/>
        <v>1</v>
      </c>
      <c r="W1490" t="str">
        <f>IF(TRIM(INDEX(connections!$A:$A,ROW()))="","",TRIM(INDEX(connections!$A:$A,ROW())))</f>
        <v>Vampire Survivors</v>
      </c>
      <c r="X1490" t="str">
        <f>IF($W1490="","",TRIM(INDEX(connections!$B:$B,ROW())))</f>
        <v>Void Scrappers</v>
      </c>
      <c r="Y1490">
        <f t="shared" si="660"/>
        <v>898</v>
      </c>
      <c r="Z1490">
        <f t="shared" si="661"/>
        <v>906</v>
      </c>
      <c r="AA1490" t="str">
        <f t="shared" si="662"/>
        <v>Yes</v>
      </c>
      <c r="AB1490" t="str">
        <f t="shared" si="663"/>
        <v>Yes</v>
      </c>
      <c r="AC1490">
        <f t="shared" si="664"/>
        <v>1</v>
      </c>
      <c r="AD1490">
        <f t="shared" si="665"/>
        <v>0</v>
      </c>
      <c r="AE1490" t="str">
        <f t="shared" si="666"/>
        <v/>
      </c>
      <c r="AG1490" t="str">
        <f t="shared" si="667"/>
        <v/>
      </c>
      <c r="AH1490" t="str">
        <f t="shared" si="668"/>
        <v/>
      </c>
      <c r="AI1490" t="str">
        <f t="shared" si="669"/>
        <v/>
      </c>
      <c r="AJ1490" t="str">
        <f t="shared" si="670"/>
        <v/>
      </c>
      <c r="AK1490" t="str">
        <f t="shared" si="671"/>
        <v/>
      </c>
      <c r="AL1490" t="str">
        <f>IF($A1490="","",INDEX(games!$J:$J,ROW())&amp;"")</f>
        <v/>
      </c>
    </row>
    <row r="1491" spans="1:38" x14ac:dyDescent="0.25">
      <c r="A1491" t="str">
        <f>IF(TRIM(INDEX(games!$A:$A,ROW()))="","",TRIM(INDEX(games!$A:$A,ROW())))</f>
        <v/>
      </c>
      <c r="B1491" t="str">
        <f>IF(OR($A1491="",INDEX(games!$B:$B,ROW())=""),"",INDEX(games!$B:$B,ROW()))</f>
        <v/>
      </c>
      <c r="C1491" t="str">
        <f>IF(OR($A1491="",INDEX(games!$C:$C,ROW())=""),"",INDEX(games!$C:$C,ROW()))</f>
        <v/>
      </c>
      <c r="D1491" t="str">
        <f t="shared" si="644"/>
        <v/>
      </c>
      <c r="E1491" t="str">
        <f t="shared" si="645"/>
        <v/>
      </c>
      <c r="F1491" t="str">
        <f t="shared" si="646"/>
        <v/>
      </c>
      <c r="G1491" t="e">
        <f t="shared" si="647"/>
        <v>#N/A</v>
      </c>
      <c r="H1491" t="e">
        <f t="shared" si="648"/>
        <v>#N/A</v>
      </c>
      <c r="I1491" t="e">
        <f t="shared" si="649"/>
        <v>#N/A</v>
      </c>
      <c r="J1491" t="e">
        <f t="shared" si="650"/>
        <v>#N/A</v>
      </c>
      <c r="K1491" t="e">
        <f t="shared" si="651"/>
        <v>#N/A</v>
      </c>
      <c r="L1491" t="e">
        <f t="shared" si="652"/>
        <v>#N/A</v>
      </c>
      <c r="M1491" t="e">
        <f t="shared" si="653"/>
        <v>#N/A</v>
      </c>
      <c r="N1491" t="e">
        <f t="shared" si="654"/>
        <v>#N/A</v>
      </c>
      <c r="O1491" t="str">
        <f t="shared" si="655"/>
        <v/>
      </c>
      <c r="P1491" t="str">
        <f>IF(OR($A1491="",INDEX(games!$H:$H,ROW())=""),"",INDEX(games!$H:$H,ROW()))</f>
        <v/>
      </c>
      <c r="Q1491" t="str">
        <f t="shared" si="656"/>
        <v/>
      </c>
      <c r="T1491">
        <f t="shared" si="657"/>
        <v>2006</v>
      </c>
      <c r="U1491">
        <f t="shared" si="658"/>
        <v>2024</v>
      </c>
      <c r="V1491">
        <f t="shared" si="659"/>
        <v>18</v>
      </c>
      <c r="W1491" t="str">
        <f>IF(TRIM(INDEX(connections!$A:$A,ROW()))="","",TRIM(INDEX(connections!$A:$A,ROW())))</f>
        <v>Dwarf Fortress</v>
      </c>
      <c r="X1491" t="str">
        <f>IF($W1491="","",TRIM(INDEX(connections!$B:$B,ROW())))</f>
        <v>Void War</v>
      </c>
      <c r="Y1491">
        <f t="shared" si="660"/>
        <v>269</v>
      </c>
      <c r="Z1491">
        <f t="shared" si="661"/>
        <v>907</v>
      </c>
      <c r="AA1491" t="str">
        <f t="shared" si="662"/>
        <v>Yes</v>
      </c>
      <c r="AB1491" t="str">
        <f t="shared" si="663"/>
        <v/>
      </c>
      <c r="AC1491" t="str">
        <f t="shared" si="664"/>
        <v/>
      </c>
      <c r="AD1491">
        <f t="shared" si="665"/>
        <v>0</v>
      </c>
      <c r="AE1491" t="str">
        <f t="shared" si="666"/>
        <v/>
      </c>
      <c r="AG1491" t="str">
        <f t="shared" si="667"/>
        <v/>
      </c>
      <c r="AH1491" t="str">
        <f t="shared" si="668"/>
        <v/>
      </c>
      <c r="AI1491" t="str">
        <f t="shared" si="669"/>
        <v/>
      </c>
      <c r="AJ1491" t="str">
        <f t="shared" si="670"/>
        <v/>
      </c>
      <c r="AK1491" t="str">
        <f t="shared" si="671"/>
        <v/>
      </c>
      <c r="AL1491" t="str">
        <f>IF($A1491="","",INDEX(games!$J:$J,ROW())&amp;"")</f>
        <v/>
      </c>
    </row>
    <row r="1492" spans="1:38" x14ac:dyDescent="0.25">
      <c r="A1492" t="str">
        <f>IF(TRIM(INDEX(games!$A:$A,ROW()))="","",TRIM(INDEX(games!$A:$A,ROW())))</f>
        <v/>
      </c>
      <c r="B1492" t="str">
        <f>IF(OR($A1492="",INDEX(games!$B:$B,ROW())=""),"",INDEX(games!$B:$B,ROW()))</f>
        <v/>
      </c>
      <c r="C1492" t="str">
        <f>IF(OR($A1492="",INDEX(games!$C:$C,ROW())=""),"",INDEX(games!$C:$C,ROW()))</f>
        <v/>
      </c>
      <c r="D1492" t="str">
        <f t="shared" si="644"/>
        <v/>
      </c>
      <c r="E1492" t="str">
        <f t="shared" si="645"/>
        <v/>
      </c>
      <c r="F1492" t="str">
        <f t="shared" si="646"/>
        <v/>
      </c>
      <c r="G1492" t="e">
        <f t="shared" si="647"/>
        <v>#N/A</v>
      </c>
      <c r="H1492" t="e">
        <f t="shared" si="648"/>
        <v>#N/A</v>
      </c>
      <c r="I1492" t="e">
        <f t="shared" si="649"/>
        <v>#N/A</v>
      </c>
      <c r="J1492" t="e">
        <f t="shared" si="650"/>
        <v>#N/A</v>
      </c>
      <c r="K1492" t="e">
        <f t="shared" si="651"/>
        <v>#N/A</v>
      </c>
      <c r="L1492" t="e">
        <f t="shared" si="652"/>
        <v>#N/A</v>
      </c>
      <c r="M1492" t="e">
        <f t="shared" si="653"/>
        <v>#N/A</v>
      </c>
      <c r="N1492" t="e">
        <f t="shared" si="654"/>
        <v>#N/A</v>
      </c>
      <c r="O1492" t="str">
        <f t="shared" si="655"/>
        <v/>
      </c>
      <c r="P1492" t="str">
        <f>IF(OR($A1492="",INDEX(games!$H:$H,ROW())=""),"",INDEX(games!$H:$H,ROW()))</f>
        <v/>
      </c>
      <c r="Q1492" t="str">
        <f t="shared" si="656"/>
        <v/>
      </c>
      <c r="T1492">
        <f t="shared" si="657"/>
        <v>2012</v>
      </c>
      <c r="U1492">
        <f t="shared" si="658"/>
        <v>2024</v>
      </c>
      <c r="V1492">
        <f t="shared" si="659"/>
        <v>12</v>
      </c>
      <c r="W1492" t="str">
        <f>IF(TRIM(INDEX(connections!$A:$A,ROW()))="","",TRIM(INDEX(connections!$A:$A,ROW())))</f>
        <v>FTL</v>
      </c>
      <c r="X1492" t="str">
        <f>IF($W1492="","",TRIM(INDEX(connections!$B:$B,ROW())))</f>
        <v>Void War</v>
      </c>
      <c r="Y1492">
        <f t="shared" si="660"/>
        <v>311</v>
      </c>
      <c r="Z1492">
        <f t="shared" si="661"/>
        <v>907</v>
      </c>
      <c r="AA1492" t="str">
        <f t="shared" si="662"/>
        <v>Yes</v>
      </c>
      <c r="AB1492" t="str">
        <f t="shared" si="663"/>
        <v/>
      </c>
      <c r="AC1492" t="str">
        <f t="shared" si="664"/>
        <v/>
      </c>
      <c r="AD1492">
        <f t="shared" si="665"/>
        <v>0</v>
      </c>
      <c r="AE1492" t="str">
        <f t="shared" si="666"/>
        <v/>
      </c>
      <c r="AG1492" t="str">
        <f t="shared" si="667"/>
        <v/>
      </c>
      <c r="AH1492" t="str">
        <f t="shared" si="668"/>
        <v/>
      </c>
      <c r="AI1492" t="str">
        <f t="shared" si="669"/>
        <v/>
      </c>
      <c r="AJ1492" t="str">
        <f t="shared" si="670"/>
        <v/>
      </c>
      <c r="AK1492" t="str">
        <f t="shared" si="671"/>
        <v/>
      </c>
      <c r="AL1492" t="str">
        <f>IF($A1492="","",INDEX(games!$J:$J,ROW())&amp;"")</f>
        <v/>
      </c>
    </row>
    <row r="1493" spans="1:38" x14ac:dyDescent="0.25">
      <c r="A1493" t="str">
        <f>IF(TRIM(INDEX(games!$A:$A,ROW()))="","",TRIM(INDEX(games!$A:$A,ROW())))</f>
        <v/>
      </c>
      <c r="B1493" t="str">
        <f>IF(OR($A1493="",INDEX(games!$B:$B,ROW())=""),"",INDEX(games!$B:$B,ROW()))</f>
        <v/>
      </c>
      <c r="C1493" t="str">
        <f>IF(OR($A1493="",INDEX(games!$C:$C,ROW())=""),"",INDEX(games!$C:$C,ROW()))</f>
        <v/>
      </c>
      <c r="D1493" t="str">
        <f t="shared" si="644"/>
        <v/>
      </c>
      <c r="E1493" t="str">
        <f t="shared" si="645"/>
        <v/>
      </c>
      <c r="F1493" t="str">
        <f t="shared" si="646"/>
        <v/>
      </c>
      <c r="G1493" t="e">
        <f t="shared" si="647"/>
        <v>#N/A</v>
      </c>
      <c r="H1493" t="e">
        <f t="shared" si="648"/>
        <v>#N/A</v>
      </c>
      <c r="I1493" t="e">
        <f t="shared" si="649"/>
        <v>#N/A</v>
      </c>
      <c r="J1493" t="e">
        <f t="shared" si="650"/>
        <v>#N/A</v>
      </c>
      <c r="K1493" t="e">
        <f t="shared" si="651"/>
        <v>#N/A</v>
      </c>
      <c r="L1493" t="e">
        <f t="shared" si="652"/>
        <v>#N/A</v>
      </c>
      <c r="M1493" t="e">
        <f t="shared" si="653"/>
        <v>#N/A</v>
      </c>
      <c r="N1493" t="e">
        <f t="shared" si="654"/>
        <v>#N/A</v>
      </c>
      <c r="O1493" t="str">
        <f t="shared" si="655"/>
        <v/>
      </c>
      <c r="P1493" t="str">
        <f>IF(OR($A1493="",INDEX(games!$H:$H,ROW())=""),"",INDEX(games!$H:$H,ROW()))</f>
        <v/>
      </c>
      <c r="Q1493" t="str">
        <f t="shared" si="656"/>
        <v/>
      </c>
      <c r="T1493">
        <f t="shared" si="657"/>
        <v>2015</v>
      </c>
      <c r="U1493">
        <f t="shared" si="658"/>
        <v>2023</v>
      </c>
      <c r="V1493">
        <f t="shared" si="659"/>
        <v>8</v>
      </c>
      <c r="W1493" t="str">
        <f>IF(TRIM(INDEX(connections!$A:$A,ROW()))="","",TRIM(INDEX(connections!$A:$A,ROW())))</f>
        <v>Nuclear Throne</v>
      </c>
      <c r="X1493" t="str">
        <f>IF($W1493="","",TRIM(INDEX(connections!$B:$B,ROW())))</f>
        <v>Voidigo</v>
      </c>
      <c r="Y1493">
        <f t="shared" si="660"/>
        <v>549</v>
      </c>
      <c r="Z1493">
        <f t="shared" si="661"/>
        <v>908</v>
      </c>
      <c r="AA1493" t="str">
        <f t="shared" si="662"/>
        <v>Yes</v>
      </c>
      <c r="AB1493" t="str">
        <f t="shared" si="663"/>
        <v>Yes</v>
      </c>
      <c r="AC1493">
        <f t="shared" si="664"/>
        <v>1</v>
      </c>
      <c r="AD1493">
        <f t="shared" si="665"/>
        <v>0</v>
      </c>
      <c r="AE1493" t="str">
        <f t="shared" si="666"/>
        <v/>
      </c>
      <c r="AG1493" t="str">
        <f t="shared" si="667"/>
        <v/>
      </c>
      <c r="AH1493" t="str">
        <f t="shared" si="668"/>
        <v/>
      </c>
      <c r="AI1493" t="str">
        <f t="shared" si="669"/>
        <v/>
      </c>
      <c r="AJ1493" t="str">
        <f t="shared" si="670"/>
        <v/>
      </c>
      <c r="AK1493" t="str">
        <f t="shared" si="671"/>
        <v/>
      </c>
      <c r="AL1493" t="str">
        <f>IF($A1493="","",INDEX(games!$J:$J,ROW())&amp;"")</f>
        <v/>
      </c>
    </row>
    <row r="1494" spans="1:38" x14ac:dyDescent="0.25">
      <c r="A1494" t="str">
        <f>IF(TRIM(INDEX(games!$A:$A,ROW()))="","",TRIM(INDEX(games!$A:$A,ROW())))</f>
        <v/>
      </c>
      <c r="B1494" t="str">
        <f>IF(OR($A1494="",INDEX(games!$B:$B,ROW())=""),"",INDEX(games!$B:$B,ROW()))</f>
        <v/>
      </c>
      <c r="C1494" t="str">
        <f>IF(OR($A1494="",INDEX(games!$C:$C,ROW())=""),"",INDEX(games!$C:$C,ROW()))</f>
        <v/>
      </c>
      <c r="D1494" t="str">
        <f t="shared" si="644"/>
        <v/>
      </c>
      <c r="E1494" t="str">
        <f t="shared" si="645"/>
        <v/>
      </c>
      <c r="F1494" t="str">
        <f t="shared" si="646"/>
        <v/>
      </c>
      <c r="G1494" t="e">
        <f t="shared" si="647"/>
        <v>#N/A</v>
      </c>
      <c r="H1494" t="e">
        <f t="shared" si="648"/>
        <v>#N/A</v>
      </c>
      <c r="I1494" t="e">
        <f t="shared" si="649"/>
        <v>#N/A</v>
      </c>
      <c r="J1494" t="e">
        <f t="shared" si="650"/>
        <v>#N/A</v>
      </c>
      <c r="K1494" t="e">
        <f t="shared" si="651"/>
        <v>#N/A</v>
      </c>
      <c r="L1494" t="e">
        <f t="shared" si="652"/>
        <v>#N/A</v>
      </c>
      <c r="M1494" t="e">
        <f t="shared" si="653"/>
        <v>#N/A</v>
      </c>
      <c r="N1494" t="e">
        <f t="shared" si="654"/>
        <v>#N/A</v>
      </c>
      <c r="O1494" t="str">
        <f t="shared" si="655"/>
        <v/>
      </c>
      <c r="P1494" t="str">
        <f>IF(OR($A1494="",INDEX(games!$H:$H,ROW())=""),"",INDEX(games!$H:$H,ROW()))</f>
        <v/>
      </c>
      <c r="Q1494" t="str">
        <f t="shared" si="656"/>
        <v/>
      </c>
      <c r="T1494">
        <f t="shared" si="657"/>
        <v>2022</v>
      </c>
      <c r="U1494">
        <f t="shared" si="658"/>
        <v>2024</v>
      </c>
      <c r="V1494">
        <f t="shared" si="659"/>
        <v>2</v>
      </c>
      <c r="W1494" t="str">
        <f>IF(TRIM(INDEX(connections!$A:$A,ROW()))="","",TRIM(INDEX(connections!$A:$A,ROW())))</f>
        <v>Boneraiser Minions</v>
      </c>
      <c r="X1494" t="str">
        <f>IF($W1494="","",TRIM(INDEX(connections!$B:$B,ROW())))</f>
        <v>Voids Vigil</v>
      </c>
      <c r="Y1494">
        <f t="shared" si="660"/>
        <v>89</v>
      </c>
      <c r="Z1494">
        <f t="shared" si="661"/>
        <v>909</v>
      </c>
      <c r="AA1494" t="str">
        <f t="shared" si="662"/>
        <v>Yes</v>
      </c>
      <c r="AB1494" t="str">
        <f t="shared" si="663"/>
        <v/>
      </c>
      <c r="AC1494" t="str">
        <f t="shared" si="664"/>
        <v/>
      </c>
      <c r="AD1494">
        <f t="shared" si="665"/>
        <v>0</v>
      </c>
      <c r="AE1494" t="str">
        <f t="shared" si="666"/>
        <v/>
      </c>
      <c r="AG1494" t="str">
        <f t="shared" si="667"/>
        <v/>
      </c>
      <c r="AH1494" t="str">
        <f t="shared" si="668"/>
        <v/>
      </c>
      <c r="AI1494" t="str">
        <f t="shared" si="669"/>
        <v/>
      </c>
      <c r="AJ1494" t="str">
        <f t="shared" si="670"/>
        <v/>
      </c>
      <c r="AK1494" t="str">
        <f t="shared" si="671"/>
        <v/>
      </c>
      <c r="AL1494" t="str">
        <f>IF($A1494="","",INDEX(games!$J:$J,ROW())&amp;"")</f>
        <v/>
      </c>
    </row>
    <row r="1495" spans="1:38" x14ac:dyDescent="0.25">
      <c r="A1495" t="str">
        <f>IF(TRIM(INDEX(games!$A:$A,ROW()))="","",TRIM(INDEX(games!$A:$A,ROW())))</f>
        <v/>
      </c>
      <c r="B1495" t="str">
        <f>IF(OR($A1495="",INDEX(games!$B:$B,ROW())=""),"",INDEX(games!$B:$B,ROW()))</f>
        <v/>
      </c>
      <c r="C1495" t="str">
        <f>IF(OR($A1495="",INDEX(games!$C:$C,ROW())=""),"",INDEX(games!$C:$C,ROW()))</f>
        <v/>
      </c>
      <c r="D1495" t="str">
        <f t="shared" si="644"/>
        <v/>
      </c>
      <c r="E1495" t="str">
        <f t="shared" si="645"/>
        <v/>
      </c>
      <c r="F1495" t="str">
        <f t="shared" si="646"/>
        <v/>
      </c>
      <c r="G1495" t="e">
        <f t="shared" si="647"/>
        <v>#N/A</v>
      </c>
      <c r="H1495" t="e">
        <f t="shared" si="648"/>
        <v>#N/A</v>
      </c>
      <c r="I1495" t="e">
        <f t="shared" si="649"/>
        <v>#N/A</v>
      </c>
      <c r="J1495" t="e">
        <f t="shared" si="650"/>
        <v>#N/A</v>
      </c>
      <c r="K1495" t="e">
        <f t="shared" si="651"/>
        <v>#N/A</v>
      </c>
      <c r="L1495" t="e">
        <f t="shared" si="652"/>
        <v>#N/A</v>
      </c>
      <c r="M1495" t="e">
        <f t="shared" si="653"/>
        <v>#N/A</v>
      </c>
      <c r="N1495" t="e">
        <f t="shared" si="654"/>
        <v>#N/A</v>
      </c>
      <c r="O1495" t="str">
        <f t="shared" si="655"/>
        <v/>
      </c>
      <c r="P1495" t="str">
        <f>IF(OR($A1495="",INDEX(games!$H:$H,ROW())=""),"",INDEX(games!$H:$H,ROW()))</f>
        <v/>
      </c>
      <c r="Q1495" t="str">
        <f t="shared" si="656"/>
        <v/>
      </c>
      <c r="T1495">
        <f t="shared" si="657"/>
        <v>2022</v>
      </c>
      <c r="U1495">
        <f t="shared" si="658"/>
        <v>2024</v>
      </c>
      <c r="V1495">
        <f t="shared" si="659"/>
        <v>2</v>
      </c>
      <c r="W1495" t="str">
        <f>IF(TRIM(INDEX(connections!$A:$A,ROW()))="","",TRIM(INDEX(connections!$A:$A,ROW())))</f>
        <v>Brotato</v>
      </c>
      <c r="X1495" t="str">
        <f>IF($W1495="","",TRIM(INDEX(connections!$B:$B,ROW())))</f>
        <v>Voids Vigil</v>
      </c>
      <c r="Y1495">
        <f t="shared" si="660"/>
        <v>101</v>
      </c>
      <c r="Z1495">
        <f t="shared" si="661"/>
        <v>909</v>
      </c>
      <c r="AA1495" t="str">
        <f t="shared" si="662"/>
        <v>Yes</v>
      </c>
      <c r="AB1495" t="str">
        <f t="shared" si="663"/>
        <v/>
      </c>
      <c r="AC1495" t="str">
        <f t="shared" si="664"/>
        <v/>
      </c>
      <c r="AD1495">
        <f t="shared" si="665"/>
        <v>0</v>
      </c>
      <c r="AE1495" t="str">
        <f t="shared" si="666"/>
        <v/>
      </c>
      <c r="AG1495" t="str">
        <f t="shared" si="667"/>
        <v/>
      </c>
      <c r="AH1495" t="str">
        <f t="shared" si="668"/>
        <v/>
      </c>
      <c r="AI1495" t="str">
        <f t="shared" si="669"/>
        <v/>
      </c>
      <c r="AJ1495" t="str">
        <f t="shared" si="670"/>
        <v/>
      </c>
      <c r="AK1495" t="str">
        <f t="shared" si="671"/>
        <v/>
      </c>
      <c r="AL1495" t="str">
        <f>IF($A1495="","",INDEX(games!$J:$J,ROW())&amp;"")</f>
        <v/>
      </c>
    </row>
    <row r="1496" spans="1:38" x14ac:dyDescent="0.25">
      <c r="A1496" t="str">
        <f>IF(TRIM(INDEX(games!$A:$A,ROW()))="","",TRIM(INDEX(games!$A:$A,ROW())))</f>
        <v/>
      </c>
      <c r="B1496" t="str">
        <f>IF(OR($A1496="",INDEX(games!$B:$B,ROW())=""),"",INDEX(games!$B:$B,ROW()))</f>
        <v/>
      </c>
      <c r="C1496" t="str">
        <f>IF(OR($A1496="",INDEX(games!$C:$C,ROW())=""),"",INDEX(games!$C:$C,ROW()))</f>
        <v/>
      </c>
      <c r="D1496" t="str">
        <f t="shared" si="644"/>
        <v/>
      </c>
      <c r="E1496" t="str">
        <f t="shared" si="645"/>
        <v/>
      </c>
      <c r="F1496" t="str">
        <f t="shared" si="646"/>
        <v/>
      </c>
      <c r="G1496" t="e">
        <f t="shared" si="647"/>
        <v>#N/A</v>
      </c>
      <c r="H1496" t="e">
        <f t="shared" si="648"/>
        <v>#N/A</v>
      </c>
      <c r="I1496" t="e">
        <f t="shared" si="649"/>
        <v>#N/A</v>
      </c>
      <c r="J1496" t="e">
        <f t="shared" si="650"/>
        <v>#N/A</v>
      </c>
      <c r="K1496" t="e">
        <f t="shared" si="651"/>
        <v>#N/A</v>
      </c>
      <c r="L1496" t="e">
        <f t="shared" si="652"/>
        <v>#N/A</v>
      </c>
      <c r="M1496" t="e">
        <f t="shared" si="653"/>
        <v>#N/A</v>
      </c>
      <c r="N1496" t="e">
        <f t="shared" si="654"/>
        <v>#N/A</v>
      </c>
      <c r="O1496" t="str">
        <f t="shared" si="655"/>
        <v/>
      </c>
      <c r="P1496" t="str">
        <f>IF(OR($A1496="",INDEX(games!$H:$H,ROW())=""),"",INDEX(games!$H:$H,ROW()))</f>
        <v/>
      </c>
      <c r="Q1496" t="str">
        <f t="shared" si="656"/>
        <v/>
      </c>
      <c r="T1496">
        <f t="shared" si="657"/>
        <v>1996</v>
      </c>
      <c r="U1496">
        <f t="shared" si="658"/>
        <v>2024</v>
      </c>
      <c r="V1496">
        <f t="shared" si="659"/>
        <v>28</v>
      </c>
      <c r="W1496" t="str">
        <f>IF(TRIM(INDEX(connections!$A:$A,ROW()))="","",TRIM(INDEX(connections!$A:$A,ROW())))</f>
        <v>Diablo</v>
      </c>
      <c r="X1496" t="str">
        <f>IF($W1496="","",TRIM(INDEX(connections!$B:$B,ROW())))</f>
        <v>Voin</v>
      </c>
      <c r="Y1496">
        <f t="shared" si="660"/>
        <v>217</v>
      </c>
      <c r="Z1496">
        <f t="shared" si="661"/>
        <v>910</v>
      </c>
      <c r="AA1496" t="str">
        <f t="shared" si="662"/>
        <v>Yes</v>
      </c>
      <c r="AB1496" t="str">
        <f t="shared" si="663"/>
        <v/>
      </c>
      <c r="AC1496" t="str">
        <f t="shared" si="664"/>
        <v/>
      </c>
      <c r="AD1496">
        <f t="shared" si="665"/>
        <v>0</v>
      </c>
      <c r="AE1496" t="str">
        <f t="shared" si="666"/>
        <v/>
      </c>
      <c r="AG1496" t="str">
        <f t="shared" si="667"/>
        <v/>
      </c>
      <c r="AH1496" t="str">
        <f t="shared" si="668"/>
        <v/>
      </c>
      <c r="AI1496" t="str">
        <f t="shared" si="669"/>
        <v/>
      </c>
      <c r="AJ1496" t="str">
        <f t="shared" si="670"/>
        <v/>
      </c>
      <c r="AK1496" t="str">
        <f t="shared" si="671"/>
        <v/>
      </c>
      <c r="AL1496" t="str">
        <f>IF($A1496="","",INDEX(games!$J:$J,ROW())&amp;"")</f>
        <v/>
      </c>
    </row>
    <row r="1497" spans="1:38" x14ac:dyDescent="0.25">
      <c r="A1497" t="str">
        <f>IF(TRIM(INDEX(games!$A:$A,ROW()))="","",TRIM(INDEX(games!$A:$A,ROW())))</f>
        <v/>
      </c>
      <c r="B1497" t="str">
        <f>IF(OR($A1497="",INDEX(games!$B:$B,ROW())=""),"",INDEX(games!$B:$B,ROW()))</f>
        <v/>
      </c>
      <c r="C1497" t="str">
        <f>IF(OR($A1497="",INDEX(games!$C:$C,ROW())=""),"",INDEX(games!$C:$C,ROW()))</f>
        <v/>
      </c>
      <c r="D1497" t="str">
        <f t="shared" si="644"/>
        <v/>
      </c>
      <c r="E1497" t="str">
        <f t="shared" si="645"/>
        <v/>
      </c>
      <c r="F1497" t="str">
        <f t="shared" si="646"/>
        <v/>
      </c>
      <c r="G1497" t="e">
        <f t="shared" si="647"/>
        <v>#N/A</v>
      </c>
      <c r="H1497" t="e">
        <f t="shared" si="648"/>
        <v>#N/A</v>
      </c>
      <c r="I1497" t="e">
        <f t="shared" si="649"/>
        <v>#N/A</v>
      </c>
      <c r="J1497" t="e">
        <f t="shared" si="650"/>
        <v>#N/A</v>
      </c>
      <c r="K1497" t="e">
        <f t="shared" si="651"/>
        <v>#N/A</v>
      </c>
      <c r="L1497" t="e">
        <f t="shared" si="652"/>
        <v>#N/A</v>
      </c>
      <c r="M1497" t="e">
        <f t="shared" si="653"/>
        <v>#N/A</v>
      </c>
      <c r="N1497" t="e">
        <f t="shared" si="654"/>
        <v>#N/A</v>
      </c>
      <c r="O1497" t="str">
        <f t="shared" si="655"/>
        <v/>
      </c>
      <c r="P1497" t="str">
        <f>IF(OR($A1497="",INDEX(games!$H:$H,ROW())=""),"",INDEX(games!$H:$H,ROW()))</f>
        <v/>
      </c>
      <c r="Q1497" t="str">
        <f t="shared" si="656"/>
        <v/>
      </c>
      <c r="T1497">
        <f t="shared" si="657"/>
        <v>2023</v>
      </c>
      <c r="U1497">
        <f t="shared" si="658"/>
        <v>2024</v>
      </c>
      <c r="V1497">
        <f t="shared" si="659"/>
        <v>1</v>
      </c>
      <c r="W1497" t="str">
        <f>IF(TRIM(INDEX(connections!$A:$A,ROW()))="","",TRIM(INDEX(connections!$A:$A,ROW())))</f>
        <v>Witchfire</v>
      </c>
      <c r="X1497" t="str">
        <f>IF($W1497="","",TRIM(INDEX(connections!$B:$B,ROW())))</f>
        <v>Voin</v>
      </c>
      <c r="Y1497">
        <f t="shared" si="660"/>
        <v>932</v>
      </c>
      <c r="Z1497">
        <f t="shared" si="661"/>
        <v>910</v>
      </c>
      <c r="AA1497" t="str">
        <f t="shared" si="662"/>
        <v/>
      </c>
      <c r="AB1497" t="str">
        <f t="shared" si="663"/>
        <v/>
      </c>
      <c r="AC1497" t="str">
        <f t="shared" si="664"/>
        <v/>
      </c>
      <c r="AD1497">
        <f t="shared" si="665"/>
        <v>0</v>
      </c>
      <c r="AE1497" t="str">
        <f t="shared" si="666"/>
        <v/>
      </c>
      <c r="AG1497" t="str">
        <f t="shared" si="667"/>
        <v/>
      </c>
      <c r="AH1497" t="str">
        <f t="shared" si="668"/>
        <v/>
      </c>
      <c r="AI1497" t="str">
        <f t="shared" si="669"/>
        <v/>
      </c>
      <c r="AJ1497" t="str">
        <f t="shared" si="670"/>
        <v/>
      </c>
      <c r="AK1497" t="str">
        <f t="shared" si="671"/>
        <v/>
      </c>
      <c r="AL1497" t="str">
        <f>IF($A1497="","",INDEX(games!$J:$J,ROW())&amp;"")</f>
        <v/>
      </c>
    </row>
    <row r="1498" spans="1:38" x14ac:dyDescent="0.25">
      <c r="A1498" t="str">
        <f>IF(TRIM(INDEX(games!$A:$A,ROW()))="","",TRIM(INDEX(games!$A:$A,ROW())))</f>
        <v/>
      </c>
      <c r="B1498" t="str">
        <f>IF(OR($A1498="",INDEX(games!$B:$B,ROW())=""),"",INDEX(games!$B:$B,ROW()))</f>
        <v/>
      </c>
      <c r="C1498" t="str">
        <f>IF(OR($A1498="",INDEX(games!$C:$C,ROW())=""),"",INDEX(games!$C:$C,ROW()))</f>
        <v/>
      </c>
      <c r="D1498" t="str">
        <f t="shared" si="644"/>
        <v/>
      </c>
      <c r="E1498" t="str">
        <f t="shared" si="645"/>
        <v/>
      </c>
      <c r="F1498" t="str">
        <f t="shared" si="646"/>
        <v/>
      </c>
      <c r="G1498" t="e">
        <f t="shared" si="647"/>
        <v>#N/A</v>
      </c>
      <c r="H1498" t="e">
        <f t="shared" si="648"/>
        <v>#N/A</v>
      </c>
      <c r="I1498" t="e">
        <f t="shared" si="649"/>
        <v>#N/A</v>
      </c>
      <c r="J1498" t="e">
        <f t="shared" si="650"/>
        <v>#N/A</v>
      </c>
      <c r="K1498" t="e">
        <f t="shared" si="651"/>
        <v>#N/A</v>
      </c>
      <c r="L1498" t="e">
        <f t="shared" si="652"/>
        <v>#N/A</v>
      </c>
      <c r="M1498" t="e">
        <f t="shared" si="653"/>
        <v>#N/A</v>
      </c>
      <c r="N1498" t="e">
        <f t="shared" si="654"/>
        <v>#N/A</v>
      </c>
      <c r="O1498" t="str">
        <f t="shared" si="655"/>
        <v/>
      </c>
      <c r="P1498" t="str">
        <f>IF(OR($A1498="",INDEX(games!$H:$H,ROW())=""),"",INDEX(games!$H:$H,ROW()))</f>
        <v/>
      </c>
      <c r="Q1498" t="str">
        <f t="shared" si="656"/>
        <v/>
      </c>
      <c r="T1498">
        <f t="shared" si="657"/>
        <v>1993</v>
      </c>
      <c r="U1498">
        <f t="shared" si="658"/>
        <v>1998</v>
      </c>
      <c r="V1498">
        <f t="shared" si="659"/>
        <v>5</v>
      </c>
      <c r="W1498" t="str">
        <f>IF(TRIM(INDEX(connections!$A:$A,ROW()))="","",TRIM(INDEX(connections!$A:$A,ROW())))</f>
        <v>Torneko's Great Adventure: Mystery Dungeon</v>
      </c>
      <c r="X1498" t="str">
        <f>IF($W1498="","",TRIM(INDEX(connections!$B:$B,ROW())))</f>
        <v>Waku Waku Puyo Puyo Dungeon</v>
      </c>
      <c r="Y1498">
        <f t="shared" si="660"/>
        <v>863</v>
      </c>
      <c r="Z1498">
        <f t="shared" si="661"/>
        <v>911</v>
      </c>
      <c r="AA1498" t="str">
        <f t="shared" si="662"/>
        <v>Yes</v>
      </c>
      <c r="AB1498" t="str">
        <f t="shared" si="663"/>
        <v>Yes</v>
      </c>
      <c r="AC1498">
        <f t="shared" si="664"/>
        <v>1</v>
      </c>
      <c r="AD1498">
        <f t="shared" si="665"/>
        <v>0</v>
      </c>
      <c r="AE1498" t="str">
        <f t="shared" si="666"/>
        <v/>
      </c>
      <c r="AG1498" t="str">
        <f t="shared" si="667"/>
        <v/>
      </c>
      <c r="AH1498" t="str">
        <f t="shared" si="668"/>
        <v/>
      </c>
      <c r="AI1498" t="str">
        <f t="shared" si="669"/>
        <v/>
      </c>
      <c r="AJ1498" t="str">
        <f t="shared" si="670"/>
        <v/>
      </c>
      <c r="AK1498" t="str">
        <f t="shared" si="671"/>
        <v/>
      </c>
      <c r="AL1498" t="str">
        <f>IF($A1498="","",INDEX(games!$J:$J,ROW())&amp;"")</f>
        <v/>
      </c>
    </row>
    <row r="1499" spans="1:38" x14ac:dyDescent="0.25">
      <c r="A1499" t="str">
        <f>IF(TRIM(INDEX(games!$A:$A,ROW()))="","",TRIM(INDEX(games!$A:$A,ROW())))</f>
        <v/>
      </c>
      <c r="B1499" t="str">
        <f>IF(OR($A1499="",INDEX(games!$B:$B,ROW())=""),"",INDEX(games!$B:$B,ROW()))</f>
        <v/>
      </c>
      <c r="C1499" t="str">
        <f>IF(OR($A1499="",INDEX(games!$C:$C,ROW())=""),"",INDEX(games!$C:$C,ROW()))</f>
        <v/>
      </c>
      <c r="D1499" t="str">
        <f t="shared" si="644"/>
        <v/>
      </c>
      <c r="E1499" t="str">
        <f t="shared" si="645"/>
        <v/>
      </c>
      <c r="F1499" t="str">
        <f t="shared" si="646"/>
        <v/>
      </c>
      <c r="G1499" t="e">
        <f t="shared" si="647"/>
        <v>#N/A</v>
      </c>
      <c r="H1499" t="e">
        <f t="shared" si="648"/>
        <v>#N/A</v>
      </c>
      <c r="I1499" t="e">
        <f t="shared" si="649"/>
        <v>#N/A</v>
      </c>
      <c r="J1499" t="e">
        <f t="shared" si="650"/>
        <v>#N/A</v>
      </c>
      <c r="K1499" t="e">
        <f t="shared" si="651"/>
        <v>#N/A</v>
      </c>
      <c r="L1499" t="e">
        <f t="shared" si="652"/>
        <v>#N/A</v>
      </c>
      <c r="M1499" t="e">
        <f t="shared" si="653"/>
        <v>#N/A</v>
      </c>
      <c r="N1499" t="e">
        <f t="shared" si="654"/>
        <v>#N/A</v>
      </c>
      <c r="O1499" t="str">
        <f t="shared" si="655"/>
        <v/>
      </c>
      <c r="P1499" t="str">
        <f>IF(OR($A1499="",INDEX(games!$H:$H,ROW())=""),"",INDEX(games!$H:$H,ROW()))</f>
        <v/>
      </c>
      <c r="Q1499" t="str">
        <f t="shared" si="656"/>
        <v/>
      </c>
      <c r="T1499">
        <f t="shared" si="657"/>
        <v>2022</v>
      </c>
      <c r="U1499">
        <f t="shared" si="658"/>
        <v>2023</v>
      </c>
      <c r="V1499">
        <f t="shared" si="659"/>
        <v>1</v>
      </c>
      <c r="W1499" t="str">
        <f>IF(TRIM(INDEX(connections!$A:$A,ROW()))="","",TRIM(INDEX(connections!$A:$A,ROW())))</f>
        <v>Dome Keeper</v>
      </c>
      <c r="X1499" t="str">
        <f>IF($W1499="","",TRIM(INDEX(connections!$B:$B,ROW())))</f>
        <v>Wall World</v>
      </c>
      <c r="Y1499">
        <f t="shared" si="660"/>
        <v>236</v>
      </c>
      <c r="Z1499">
        <f t="shared" si="661"/>
        <v>912</v>
      </c>
      <c r="AA1499" t="str">
        <f t="shared" si="662"/>
        <v>Yes</v>
      </c>
      <c r="AB1499" t="str">
        <f t="shared" si="663"/>
        <v>Yes</v>
      </c>
      <c r="AC1499">
        <f t="shared" si="664"/>
        <v>1</v>
      </c>
      <c r="AD1499">
        <f t="shared" si="665"/>
        <v>0</v>
      </c>
      <c r="AE1499" t="str">
        <f t="shared" si="666"/>
        <v/>
      </c>
      <c r="AG1499" t="str">
        <f t="shared" si="667"/>
        <v/>
      </c>
      <c r="AH1499" t="str">
        <f t="shared" si="668"/>
        <v/>
      </c>
      <c r="AI1499" t="str">
        <f t="shared" si="669"/>
        <v/>
      </c>
      <c r="AJ1499" t="str">
        <f t="shared" si="670"/>
        <v/>
      </c>
      <c r="AK1499" t="str">
        <f t="shared" si="671"/>
        <v/>
      </c>
      <c r="AL1499" t="str">
        <f>IF($A1499="","",INDEX(games!$J:$J,ROW())&amp;"")</f>
        <v/>
      </c>
    </row>
    <row r="1500" spans="1:38" x14ac:dyDescent="0.25">
      <c r="A1500" t="str">
        <f>IF(TRIM(INDEX(games!$A:$A,ROW()))="","",TRIM(INDEX(games!$A:$A,ROW())))</f>
        <v/>
      </c>
      <c r="B1500" t="str">
        <f>IF(OR($A1500="",INDEX(games!$B:$B,ROW())=""),"",INDEX(games!$B:$B,ROW()))</f>
        <v/>
      </c>
      <c r="C1500" t="str">
        <f>IF(OR($A1500="",INDEX(games!$C:$C,ROW())=""),"",INDEX(games!$C:$C,ROW()))</f>
        <v/>
      </c>
      <c r="D1500" t="str">
        <f t="shared" si="644"/>
        <v/>
      </c>
      <c r="E1500" t="str">
        <f t="shared" si="645"/>
        <v/>
      </c>
      <c r="F1500" t="str">
        <f t="shared" si="646"/>
        <v/>
      </c>
      <c r="G1500" t="e">
        <f t="shared" si="647"/>
        <v>#N/A</v>
      </c>
      <c r="H1500" t="e">
        <f t="shared" si="648"/>
        <v>#N/A</v>
      </c>
      <c r="I1500" t="e">
        <f t="shared" si="649"/>
        <v>#N/A</v>
      </c>
      <c r="J1500" t="e">
        <f t="shared" si="650"/>
        <v>#N/A</v>
      </c>
      <c r="K1500" t="e">
        <f t="shared" si="651"/>
        <v>#N/A</v>
      </c>
      <c r="L1500" t="e">
        <f t="shared" si="652"/>
        <v>#N/A</v>
      </c>
      <c r="M1500" t="e">
        <f t="shared" si="653"/>
        <v>#N/A</v>
      </c>
      <c r="N1500" t="e">
        <f t="shared" si="654"/>
        <v>#N/A</v>
      </c>
      <c r="O1500" t="str">
        <f t="shared" si="655"/>
        <v/>
      </c>
      <c r="P1500" t="str">
        <f>IF(OR($A1500="",INDEX(games!$H:$H,ROW())=""),"",INDEX(games!$H:$H,ROW()))</f>
        <v/>
      </c>
      <c r="Q1500" t="str">
        <f t="shared" si="656"/>
        <v/>
      </c>
      <c r="T1500">
        <f t="shared" si="657"/>
        <v>2023</v>
      </c>
      <c r="U1500">
        <f t="shared" si="658"/>
        <v>2025</v>
      </c>
      <c r="V1500">
        <f t="shared" si="659"/>
        <v>2</v>
      </c>
      <c r="W1500" t="str">
        <f>IF(TRIM(INDEX(connections!$A:$A,ROW()))="","",TRIM(INDEX(connections!$A:$A,ROW())))</f>
        <v>Wall World</v>
      </c>
      <c r="X1500" t="str">
        <f>IF($W1500="","",TRIM(INDEX(connections!$B:$B,ROW())))</f>
        <v>Wall World 2</v>
      </c>
      <c r="Y1500">
        <f t="shared" si="660"/>
        <v>912</v>
      </c>
      <c r="Z1500">
        <f t="shared" si="661"/>
        <v>913</v>
      </c>
      <c r="AA1500" t="str">
        <f t="shared" si="662"/>
        <v>Yes</v>
      </c>
      <c r="AB1500" t="str">
        <f t="shared" si="663"/>
        <v/>
      </c>
      <c r="AC1500" t="str">
        <f t="shared" si="664"/>
        <v/>
      </c>
      <c r="AD1500">
        <f t="shared" si="665"/>
        <v>0</v>
      </c>
      <c r="AE1500" t="str">
        <f t="shared" si="666"/>
        <v/>
      </c>
      <c r="AG1500" t="str">
        <f t="shared" si="667"/>
        <v/>
      </c>
      <c r="AH1500" t="str">
        <f t="shared" si="668"/>
        <v/>
      </c>
      <c r="AI1500" t="str">
        <f t="shared" si="669"/>
        <v/>
      </c>
      <c r="AJ1500" t="str">
        <f t="shared" si="670"/>
        <v/>
      </c>
      <c r="AK1500" t="str">
        <f t="shared" si="671"/>
        <v/>
      </c>
      <c r="AL1500" t="str">
        <f>IF($A1500="","",INDEX(games!$J:$J,ROW())&amp;"")</f>
        <v/>
      </c>
    </row>
    <row r="1501" spans="1:38" x14ac:dyDescent="0.25">
      <c r="T1501">
        <f t="shared" si="657"/>
        <v>2018</v>
      </c>
      <c r="U1501">
        <f t="shared" si="658"/>
        <v>2026</v>
      </c>
      <c r="V1501">
        <f t="shared" si="659"/>
        <v>8</v>
      </c>
      <c r="W1501" t="str">
        <f>IF(TRIM(INDEX(connections!$A:$A,ROW()))="","",TRIM(INDEX(connections!$A:$A,ROW())))</f>
        <v>Bad North</v>
      </c>
      <c r="X1501" t="str">
        <f>IF($W1501="","",TRIM(INDEX(connections!$B:$B,ROW())))</f>
        <v>Wanderburg</v>
      </c>
      <c r="Y1501">
        <f t="shared" si="660"/>
        <v>54</v>
      </c>
      <c r="Z1501">
        <f t="shared" si="661"/>
        <v>914</v>
      </c>
      <c r="AA1501" t="str">
        <f t="shared" si="662"/>
        <v>Yes</v>
      </c>
      <c r="AB1501" t="str">
        <f t="shared" si="663"/>
        <v/>
      </c>
      <c r="AC1501" t="str">
        <f t="shared" si="664"/>
        <v/>
      </c>
      <c r="AD1501">
        <f t="shared" si="665"/>
        <v>1</v>
      </c>
      <c r="AE1501" t="str">
        <f t="shared" si="666"/>
        <v/>
      </c>
    </row>
    <row r="1502" spans="1:38" x14ac:dyDescent="0.25">
      <c r="T1502">
        <f t="shared" si="657"/>
        <v>2021</v>
      </c>
      <c r="U1502">
        <f t="shared" si="658"/>
        <v>2026</v>
      </c>
      <c r="V1502">
        <f t="shared" si="659"/>
        <v>5</v>
      </c>
      <c r="W1502" t="str">
        <f>IF(TRIM(INDEX(connections!$A:$A,ROW()))="","",TRIM(INDEX(connections!$A:$A,ROW())))</f>
        <v>Vampire Survivors</v>
      </c>
      <c r="X1502" t="str">
        <f>IF($W1502="","",TRIM(INDEX(connections!$B:$B,ROW())))</f>
        <v>Wanderburg</v>
      </c>
      <c r="Y1502">
        <f t="shared" si="660"/>
        <v>898</v>
      </c>
      <c r="Z1502">
        <f t="shared" si="661"/>
        <v>914</v>
      </c>
      <c r="AA1502" t="str">
        <f t="shared" si="662"/>
        <v>Yes</v>
      </c>
      <c r="AB1502" t="str">
        <f t="shared" si="663"/>
        <v/>
      </c>
      <c r="AC1502" t="str">
        <f t="shared" si="664"/>
        <v/>
      </c>
      <c r="AD1502">
        <f t="shared" si="665"/>
        <v>0</v>
      </c>
      <c r="AE1502" t="str">
        <f t="shared" si="666"/>
        <v/>
      </c>
    </row>
    <row r="1503" spans="1:38" x14ac:dyDescent="0.25">
      <c r="T1503">
        <f t="shared" si="657"/>
        <v>2021</v>
      </c>
      <c r="U1503">
        <f t="shared" si="658"/>
        <v>2026</v>
      </c>
      <c r="V1503">
        <f t="shared" si="659"/>
        <v>5</v>
      </c>
      <c r="W1503" t="str">
        <f>IF(TRIM(INDEX(connections!$A:$A,ROW()))="","",TRIM(INDEX(connections!$A:$A,ROW())))</f>
        <v>Vampire Survivors</v>
      </c>
      <c r="X1503" t="str">
        <f>IF($W1503="","",TRIM(INDEX(connections!$B:$B,ROW())))</f>
        <v>Warhammer Survivors</v>
      </c>
      <c r="Y1503">
        <f t="shared" si="660"/>
        <v>898</v>
      </c>
      <c r="Z1503">
        <f t="shared" si="661"/>
        <v>915</v>
      </c>
      <c r="AA1503" t="str">
        <f t="shared" si="662"/>
        <v>Yes</v>
      </c>
      <c r="AB1503" t="str">
        <f t="shared" si="663"/>
        <v/>
      </c>
      <c r="AC1503" t="str">
        <f t="shared" si="664"/>
        <v/>
      </c>
      <c r="AD1503">
        <f t="shared" si="665"/>
        <v>0</v>
      </c>
      <c r="AE1503" t="str">
        <f t="shared" si="666"/>
        <v/>
      </c>
    </row>
    <row r="1504" spans="1:38" x14ac:dyDescent="0.25">
      <c r="T1504">
        <f t="shared" si="657"/>
        <v>2009</v>
      </c>
      <c r="U1504">
        <f t="shared" si="658"/>
        <v>2023</v>
      </c>
      <c r="V1504">
        <f t="shared" si="659"/>
        <v>14</v>
      </c>
      <c r="W1504" t="str">
        <f>IF(TRIM(INDEX(connections!$A:$A,ROW()))="","",TRIM(INDEX(connections!$A:$A,ROW())))</f>
        <v>Brogue</v>
      </c>
      <c r="X1504" t="str">
        <f>IF($W1504="","",TRIM(INDEX(connections!$B:$B,ROW())))</f>
        <v>WarpVector</v>
      </c>
      <c r="Y1504">
        <f t="shared" si="660"/>
        <v>99</v>
      </c>
      <c r="Z1504">
        <f t="shared" si="661"/>
        <v>916</v>
      </c>
      <c r="AA1504" t="str">
        <f t="shared" si="662"/>
        <v>Yes</v>
      </c>
      <c r="AB1504" t="str">
        <f t="shared" si="663"/>
        <v>Yes</v>
      </c>
      <c r="AC1504">
        <f t="shared" si="664"/>
        <v>1</v>
      </c>
      <c r="AD1504">
        <f t="shared" si="665"/>
        <v>0</v>
      </c>
      <c r="AE1504" t="str">
        <f t="shared" si="666"/>
        <v/>
      </c>
    </row>
    <row r="1505" spans="20:31" x14ac:dyDescent="0.25">
      <c r="T1505">
        <f t="shared" si="657"/>
        <v>2012</v>
      </c>
      <c r="U1505">
        <f t="shared" si="658"/>
        <v>2023</v>
      </c>
      <c r="V1505">
        <f t="shared" si="659"/>
        <v>11</v>
      </c>
      <c r="W1505" t="str">
        <f>IF(TRIM(INDEX(connections!$A:$A,ROW()))="","",TRIM(INDEX(connections!$A:$A,ROW())))</f>
        <v>FTL</v>
      </c>
      <c r="X1505" t="str">
        <f>IF($W1505="","",TRIM(INDEX(connections!$B:$B,ROW())))</f>
        <v>WarpVector</v>
      </c>
      <c r="Y1505">
        <f t="shared" si="660"/>
        <v>311</v>
      </c>
      <c r="Z1505">
        <f t="shared" si="661"/>
        <v>916</v>
      </c>
      <c r="AA1505" t="str">
        <f t="shared" si="662"/>
        <v>Yes</v>
      </c>
      <c r="AB1505" t="str">
        <f t="shared" si="663"/>
        <v>Yes</v>
      </c>
      <c r="AC1505">
        <f t="shared" si="664"/>
        <v>1</v>
      </c>
      <c r="AD1505">
        <f t="shared" si="665"/>
        <v>1</v>
      </c>
      <c r="AE1505" t="str">
        <f t="shared" si="666"/>
        <v/>
      </c>
    </row>
    <row r="1506" spans="20:31" x14ac:dyDescent="0.25">
      <c r="T1506">
        <f t="shared" si="657"/>
        <v>2017</v>
      </c>
      <c r="U1506">
        <f t="shared" si="658"/>
        <v>2025</v>
      </c>
      <c r="V1506">
        <f t="shared" si="659"/>
        <v>8</v>
      </c>
      <c r="W1506" t="str">
        <f>IF(TRIM(INDEX(connections!$A:$A,ROW()))="","",TRIM(INDEX(connections!$A:$A,ROW())))</f>
        <v>Slay the Spire</v>
      </c>
      <c r="X1506" t="str">
        <f>IF($W1506="","",TRIM(INDEX(connections!$B:$B,ROW())))</f>
        <v>Warriors: Abyss</v>
      </c>
      <c r="Y1506">
        <f t="shared" si="660"/>
        <v>735</v>
      </c>
      <c r="Z1506">
        <f t="shared" si="661"/>
        <v>917</v>
      </c>
      <c r="AA1506" t="str">
        <f t="shared" si="662"/>
        <v>Yes</v>
      </c>
      <c r="AB1506" t="str">
        <f t="shared" si="663"/>
        <v>Yes</v>
      </c>
      <c r="AC1506">
        <f t="shared" si="664"/>
        <v>1</v>
      </c>
      <c r="AD1506">
        <f t="shared" si="665"/>
        <v>1</v>
      </c>
      <c r="AE1506" t="str">
        <f t="shared" si="666"/>
        <v/>
      </c>
    </row>
    <row r="1507" spans="20:31" x14ac:dyDescent="0.25">
      <c r="T1507">
        <f t="shared" si="657"/>
        <v>2006</v>
      </c>
      <c r="U1507">
        <f t="shared" si="658"/>
        <v>2017</v>
      </c>
      <c r="V1507">
        <f t="shared" si="659"/>
        <v>11</v>
      </c>
      <c r="W1507" t="str">
        <f>IF(TRIM(INDEX(connections!$A:$A,ROW()))="","",TRIM(INDEX(connections!$A:$A,ROW())))</f>
        <v>Dwarf Fortress</v>
      </c>
      <c r="X1507" t="str">
        <f>IF($W1507="","",TRIM(INDEX(connections!$B:$B,ROW())))</f>
        <v>Warsim: The Realm of Aslona</v>
      </c>
      <c r="Y1507">
        <f t="shared" si="660"/>
        <v>269</v>
      </c>
      <c r="Z1507">
        <f t="shared" si="661"/>
        <v>918</v>
      </c>
      <c r="AA1507" t="str">
        <f t="shared" si="662"/>
        <v>Yes</v>
      </c>
      <c r="AB1507" t="str">
        <f t="shared" si="663"/>
        <v>Yes</v>
      </c>
      <c r="AC1507">
        <f t="shared" si="664"/>
        <v>1</v>
      </c>
      <c r="AD1507">
        <f t="shared" si="665"/>
        <v>0</v>
      </c>
      <c r="AE1507" t="str">
        <f t="shared" si="666"/>
        <v/>
      </c>
    </row>
    <row r="1508" spans="20:31" x14ac:dyDescent="0.25">
      <c r="T1508">
        <f t="shared" si="657"/>
        <v>2006</v>
      </c>
      <c r="U1508">
        <f t="shared" si="658"/>
        <v>2011</v>
      </c>
      <c r="V1508">
        <f t="shared" si="659"/>
        <v>5</v>
      </c>
      <c r="W1508" t="str">
        <f>IF(TRIM(INDEX(connections!$A:$A,ROW()))="","",TRIM(INDEX(connections!$A:$A,ROW())))</f>
        <v>Dwarf Fortress</v>
      </c>
      <c r="X1508" t="str">
        <f>IF($W1508="","",TRIM(INDEX(connections!$B:$B,ROW())))</f>
        <v>Wayward</v>
      </c>
      <c r="Y1508">
        <f t="shared" si="660"/>
        <v>269</v>
      </c>
      <c r="Z1508">
        <f t="shared" si="661"/>
        <v>919</v>
      </c>
      <c r="AA1508" t="str">
        <f t="shared" si="662"/>
        <v>Yes</v>
      </c>
      <c r="AB1508" t="str">
        <f t="shared" si="663"/>
        <v/>
      </c>
      <c r="AC1508" t="str">
        <f t="shared" si="664"/>
        <v/>
      </c>
      <c r="AD1508">
        <f t="shared" si="665"/>
        <v>1</v>
      </c>
      <c r="AE1508" t="str">
        <f t="shared" si="666"/>
        <v/>
      </c>
    </row>
    <row r="1509" spans="20:31" x14ac:dyDescent="0.25">
      <c r="T1509">
        <f t="shared" si="657"/>
        <v>2003</v>
      </c>
      <c r="U1509">
        <f t="shared" si="658"/>
        <v>2011</v>
      </c>
      <c r="V1509">
        <f t="shared" si="659"/>
        <v>8</v>
      </c>
      <c r="W1509" t="str">
        <f>IF(TRIM(INDEX(connections!$A:$A,ROW()))="","",TRIM(INDEX(connections!$A:$A,ROW())))</f>
        <v>Powder</v>
      </c>
      <c r="X1509" t="str">
        <f>IF($W1509="","",TRIM(INDEX(connections!$B:$B,ROW())))</f>
        <v>Wayward</v>
      </c>
      <c r="Y1509">
        <f t="shared" si="660"/>
        <v>613</v>
      </c>
      <c r="Z1509">
        <f t="shared" si="661"/>
        <v>919</v>
      </c>
      <c r="AA1509" t="str">
        <f t="shared" si="662"/>
        <v>Yes</v>
      </c>
      <c r="AB1509" t="str">
        <f t="shared" si="663"/>
        <v/>
      </c>
      <c r="AC1509" t="str">
        <f t="shared" si="664"/>
        <v/>
      </c>
      <c r="AD1509">
        <f t="shared" si="665"/>
        <v>0</v>
      </c>
      <c r="AE1509" t="str">
        <f t="shared" si="666"/>
        <v/>
      </c>
    </row>
    <row r="1510" spans="20:31" x14ac:dyDescent="0.25">
      <c r="T1510">
        <f t="shared" si="657"/>
        <v>2012</v>
      </c>
      <c r="U1510">
        <f t="shared" si="658"/>
        <v>2011</v>
      </c>
      <c r="V1510">
        <f t="shared" si="659"/>
        <v>-1</v>
      </c>
      <c r="W1510" t="str">
        <f>IF(TRIM(INDEX(connections!$A:$A,ROW()))="","",TRIM(INDEX(connections!$A:$A,ROW())))</f>
        <v>Ultima Ratio Regum</v>
      </c>
      <c r="X1510" t="str">
        <f>IF($W1510="","",TRIM(INDEX(connections!$B:$B,ROW())))</f>
        <v>Wayward</v>
      </c>
      <c r="Y1510">
        <f t="shared" si="660"/>
        <v>883</v>
      </c>
      <c r="Z1510">
        <f t="shared" si="661"/>
        <v>919</v>
      </c>
      <c r="AA1510" t="str">
        <f t="shared" si="662"/>
        <v/>
      </c>
      <c r="AB1510" t="str">
        <f t="shared" si="663"/>
        <v/>
      </c>
      <c r="AC1510" t="str">
        <f t="shared" si="664"/>
        <v/>
      </c>
      <c r="AD1510">
        <f t="shared" si="665"/>
        <v>0</v>
      </c>
      <c r="AE1510" t="str">
        <f t="shared" si="666"/>
        <v/>
      </c>
    </row>
    <row r="1511" spans="20:31" x14ac:dyDescent="0.25">
      <c r="T1511">
        <f t="shared" si="657"/>
        <v>1987</v>
      </c>
      <c r="U1511">
        <f t="shared" si="658"/>
        <v>2012</v>
      </c>
      <c r="V1511">
        <f t="shared" si="659"/>
        <v>25</v>
      </c>
      <c r="W1511" t="str">
        <f>IF(TRIM(INDEX(connections!$A:$A,ROW()))="","",TRIM(INDEX(connections!$A:$A,ROW())))</f>
        <v>NetHack</v>
      </c>
      <c r="X1511" t="str">
        <f>IF($W1511="","",TRIM(INDEX(connections!$B:$B,ROW())))</f>
        <v>WazHack</v>
      </c>
      <c r="Y1511">
        <f t="shared" si="660"/>
        <v>532</v>
      </c>
      <c r="Z1511">
        <f t="shared" si="661"/>
        <v>920</v>
      </c>
      <c r="AA1511" t="str">
        <f t="shared" si="662"/>
        <v>Yes</v>
      </c>
      <c r="AB1511" t="str">
        <f t="shared" si="663"/>
        <v>Yes</v>
      </c>
      <c r="AC1511">
        <f t="shared" si="664"/>
        <v>1</v>
      </c>
      <c r="AD1511">
        <f t="shared" si="665"/>
        <v>1</v>
      </c>
      <c r="AE1511" t="str">
        <f t="shared" si="666"/>
        <v/>
      </c>
    </row>
    <row r="1512" spans="20:31" x14ac:dyDescent="0.25">
      <c r="T1512">
        <f t="shared" si="657"/>
        <v>2002</v>
      </c>
      <c r="U1512">
        <f t="shared" si="658"/>
        <v>2005</v>
      </c>
      <c r="V1512">
        <f t="shared" si="659"/>
        <v>3</v>
      </c>
      <c r="W1512" t="str">
        <f>IF(TRIM(INDEX(connections!$A:$A,ROW()))="","",TRIM(INDEX(connections!$A:$A,ROW())))</f>
        <v>Strange Adventures in Infinite Space</v>
      </c>
      <c r="X1512" t="str">
        <f>IF($W1512="","",TRIM(INDEX(connections!$B:$B,ROW())))</f>
        <v>Weird Worlds: Return to Infinite Space</v>
      </c>
      <c r="Y1512">
        <f t="shared" si="660"/>
        <v>784</v>
      </c>
      <c r="Z1512">
        <f t="shared" si="661"/>
        <v>922</v>
      </c>
      <c r="AA1512" t="str">
        <f t="shared" si="662"/>
        <v>Yes</v>
      </c>
      <c r="AB1512" t="str">
        <f t="shared" si="663"/>
        <v>Yes</v>
      </c>
      <c r="AC1512">
        <f t="shared" si="664"/>
        <v>1</v>
      </c>
      <c r="AD1512">
        <f t="shared" si="665"/>
        <v>0</v>
      </c>
      <c r="AE1512" t="str">
        <f t="shared" si="666"/>
        <v/>
      </c>
    </row>
    <row r="1513" spans="20:31" x14ac:dyDescent="0.25">
      <c r="T1513">
        <f t="shared" si="657"/>
        <v>2021</v>
      </c>
      <c r="U1513">
        <f t="shared" si="658"/>
        <v>2025</v>
      </c>
      <c r="V1513">
        <f t="shared" si="659"/>
        <v>4</v>
      </c>
      <c r="W1513" t="str">
        <f>IF(TRIM(INDEX(connections!$A:$A,ROW()))="","",TRIM(INDEX(connections!$A:$A,ROW())))</f>
        <v>Vampire Survivors</v>
      </c>
      <c r="X1513" t="str">
        <f>IF($W1513="","",TRIM(INDEX(connections!$B:$B,ROW())))</f>
        <v>Whisker Squadron: Survivor</v>
      </c>
      <c r="Y1513">
        <f t="shared" si="660"/>
        <v>898</v>
      </c>
      <c r="Z1513">
        <f t="shared" si="661"/>
        <v>924</v>
      </c>
      <c r="AA1513" t="str">
        <f t="shared" si="662"/>
        <v>Yes</v>
      </c>
      <c r="AB1513" t="str">
        <f t="shared" si="663"/>
        <v/>
      </c>
      <c r="AC1513" t="str">
        <f t="shared" si="664"/>
        <v/>
      </c>
      <c r="AD1513">
        <f t="shared" si="665"/>
        <v>0</v>
      </c>
      <c r="AE1513" t="str">
        <f t="shared" si="666"/>
        <v/>
      </c>
    </row>
    <row r="1514" spans="20:31" x14ac:dyDescent="0.25">
      <c r="T1514">
        <f t="shared" si="657"/>
        <v>2019</v>
      </c>
      <c r="U1514">
        <f t="shared" si="658"/>
        <v>2024</v>
      </c>
      <c r="V1514">
        <f t="shared" si="659"/>
        <v>5</v>
      </c>
      <c r="W1514" t="str">
        <f>IF(TRIM(INDEX(connections!$A:$A,ROW()))="","",TRIM(INDEX(connections!$A:$A,ROW())))</f>
        <v>Void Bastards</v>
      </c>
      <c r="X1514" t="str">
        <f>IF($W1514="","",TRIM(INDEX(connections!$B:$B,ROW())))</f>
        <v>Wild Bastards</v>
      </c>
      <c r="Y1514">
        <f t="shared" si="660"/>
        <v>905</v>
      </c>
      <c r="Z1514">
        <f t="shared" si="661"/>
        <v>926</v>
      </c>
      <c r="AA1514" t="str">
        <f t="shared" si="662"/>
        <v>Yes</v>
      </c>
      <c r="AB1514" t="str">
        <f t="shared" si="663"/>
        <v/>
      </c>
      <c r="AC1514" t="str">
        <f t="shared" si="664"/>
        <v/>
      </c>
      <c r="AD1514">
        <f t="shared" si="665"/>
        <v>0</v>
      </c>
      <c r="AE1514" t="str">
        <f t="shared" si="666"/>
        <v/>
      </c>
    </row>
    <row r="1515" spans="20:31" x14ac:dyDescent="0.25">
      <c r="T1515">
        <f t="shared" si="657"/>
        <v>2017</v>
      </c>
      <c r="U1515">
        <f t="shared" si="658"/>
        <v>2023</v>
      </c>
      <c r="V1515">
        <f t="shared" si="659"/>
        <v>6</v>
      </c>
      <c r="W1515" t="str">
        <f>IF(TRIM(INDEX(connections!$A:$A,ROW()))="","",TRIM(INDEX(connections!$A:$A,ROW())))</f>
        <v>Caveblazers</v>
      </c>
      <c r="X1515" t="str">
        <f>IF($W1515="","",TRIM(INDEX(connections!$B:$B,ROW())))</f>
        <v>Wildfrost</v>
      </c>
      <c r="Y1515">
        <f t="shared" si="660"/>
        <v>119</v>
      </c>
      <c r="Z1515">
        <f t="shared" si="661"/>
        <v>928</v>
      </c>
      <c r="AA1515" t="str">
        <f t="shared" si="662"/>
        <v>Yes</v>
      </c>
      <c r="AB1515" t="str">
        <f t="shared" si="663"/>
        <v>Yes</v>
      </c>
      <c r="AC1515">
        <f t="shared" si="664"/>
        <v>1</v>
      </c>
      <c r="AD1515">
        <f t="shared" si="665"/>
        <v>1</v>
      </c>
      <c r="AE1515" t="str">
        <f t="shared" si="666"/>
        <v/>
      </c>
    </row>
    <row r="1516" spans="20:31" x14ac:dyDescent="0.25">
      <c r="T1516">
        <f t="shared" si="657"/>
        <v>2020</v>
      </c>
      <c r="U1516">
        <f t="shared" si="658"/>
        <v>2023</v>
      </c>
      <c r="V1516">
        <f t="shared" si="659"/>
        <v>3</v>
      </c>
      <c r="W1516" t="str">
        <f>IF(TRIM(INDEX(connections!$A:$A,ROW()))="","",TRIM(INDEX(connections!$A:$A,ROW())))</f>
        <v>Monster Train</v>
      </c>
      <c r="X1516" t="str">
        <f>IF($W1516="","",TRIM(INDEX(connections!$B:$B,ROW())))</f>
        <v>Wildfrost</v>
      </c>
      <c r="Y1516">
        <f t="shared" si="660"/>
        <v>498</v>
      </c>
      <c r="Z1516">
        <f t="shared" si="661"/>
        <v>928</v>
      </c>
      <c r="AA1516" t="str">
        <f t="shared" si="662"/>
        <v>Yes</v>
      </c>
      <c r="AB1516" t="str">
        <f t="shared" si="663"/>
        <v>Yes</v>
      </c>
      <c r="AC1516">
        <f t="shared" si="664"/>
        <v>1</v>
      </c>
      <c r="AD1516">
        <f t="shared" si="665"/>
        <v>0</v>
      </c>
      <c r="AE1516" t="str">
        <f t="shared" si="666"/>
        <v/>
      </c>
    </row>
    <row r="1517" spans="20:31" x14ac:dyDescent="0.25">
      <c r="T1517">
        <f t="shared" si="657"/>
        <v>2013</v>
      </c>
      <c r="U1517">
        <f t="shared" si="658"/>
        <v>2023</v>
      </c>
      <c r="V1517">
        <f t="shared" si="659"/>
        <v>10</v>
      </c>
      <c r="W1517" t="str">
        <f>IF(TRIM(INDEX(connections!$A:$A,ROW()))="","",TRIM(INDEX(connections!$A:$A,ROW())))</f>
        <v>Risk of Rain</v>
      </c>
      <c r="X1517" t="str">
        <f>IF($W1517="","",TRIM(INDEX(connections!$B:$B,ROW())))</f>
        <v>Wildfrost</v>
      </c>
      <c r="Y1517">
        <f t="shared" si="660"/>
        <v>653</v>
      </c>
      <c r="Z1517">
        <f t="shared" si="661"/>
        <v>928</v>
      </c>
      <c r="AA1517" t="str">
        <f t="shared" si="662"/>
        <v>Yes</v>
      </c>
      <c r="AB1517" t="str">
        <f t="shared" si="663"/>
        <v>Yes</v>
      </c>
      <c r="AC1517">
        <f t="shared" si="664"/>
        <v>1</v>
      </c>
      <c r="AD1517">
        <f t="shared" si="665"/>
        <v>1</v>
      </c>
      <c r="AE1517" t="str">
        <f t="shared" si="666"/>
        <v/>
      </c>
    </row>
    <row r="1518" spans="20:31" x14ac:dyDescent="0.25">
      <c r="T1518">
        <f t="shared" si="657"/>
        <v>2017</v>
      </c>
      <c r="U1518">
        <f t="shared" si="658"/>
        <v>2023</v>
      </c>
      <c r="V1518">
        <f t="shared" si="659"/>
        <v>6</v>
      </c>
      <c r="W1518" t="str">
        <f>IF(TRIM(INDEX(connections!$A:$A,ROW()))="","",TRIM(INDEX(connections!$A:$A,ROW())))</f>
        <v>Slay the Spire</v>
      </c>
      <c r="X1518" t="str">
        <f>IF($W1518="","",TRIM(INDEX(connections!$B:$B,ROW())))</f>
        <v>Wildfrost</v>
      </c>
      <c r="Y1518">
        <f t="shared" si="660"/>
        <v>735</v>
      </c>
      <c r="Z1518">
        <f t="shared" si="661"/>
        <v>928</v>
      </c>
      <c r="AA1518" t="str">
        <f t="shared" si="662"/>
        <v>Yes</v>
      </c>
      <c r="AB1518" t="str">
        <f t="shared" si="663"/>
        <v>Yes</v>
      </c>
      <c r="AC1518">
        <f t="shared" si="664"/>
        <v>1</v>
      </c>
      <c r="AD1518">
        <f t="shared" si="665"/>
        <v>0</v>
      </c>
      <c r="AE1518" t="str">
        <f t="shared" si="666"/>
        <v/>
      </c>
    </row>
    <row r="1519" spans="20:31" x14ac:dyDescent="0.25">
      <c r="T1519">
        <f t="shared" si="657"/>
        <v>2008</v>
      </c>
      <c r="U1519">
        <f t="shared" si="658"/>
        <v>2023</v>
      </c>
      <c r="V1519">
        <f t="shared" si="659"/>
        <v>15</v>
      </c>
      <c r="W1519" t="str">
        <f>IF(TRIM(INDEX(connections!$A:$A,ROW()))="","",TRIM(INDEX(connections!$A:$A,ROW())))</f>
        <v>Spelunky Classic</v>
      </c>
      <c r="X1519" t="str">
        <f>IF($W1519="","",TRIM(INDEX(connections!$B:$B,ROW())))</f>
        <v>Wildfrost</v>
      </c>
      <c r="Y1519">
        <f t="shared" si="660"/>
        <v>763</v>
      </c>
      <c r="Z1519">
        <f t="shared" si="661"/>
        <v>928</v>
      </c>
      <c r="AA1519" t="str">
        <f t="shared" si="662"/>
        <v>Yes</v>
      </c>
      <c r="AB1519" t="str">
        <f t="shared" si="663"/>
        <v>Yes</v>
      </c>
      <c r="AC1519">
        <f t="shared" si="664"/>
        <v>1</v>
      </c>
      <c r="AD1519">
        <f t="shared" si="665"/>
        <v>1</v>
      </c>
      <c r="AE1519" t="str">
        <f t="shared" si="666"/>
        <v/>
      </c>
    </row>
    <row r="1520" spans="20:31" x14ac:dyDescent="0.25">
      <c r="T1520">
        <f t="shared" si="657"/>
        <v>2011</v>
      </c>
      <c r="U1520">
        <f t="shared" si="658"/>
        <v>2023</v>
      </c>
      <c r="V1520">
        <f t="shared" si="659"/>
        <v>12</v>
      </c>
      <c r="W1520" t="str">
        <f>IF(TRIM(INDEX(connections!$A:$A,ROW()))="","",TRIM(INDEX(connections!$A:$A,ROW())))</f>
        <v>The Binding of Isaac</v>
      </c>
      <c r="X1520" t="str">
        <f>IF($W1520="","",TRIM(INDEX(connections!$B:$B,ROW())))</f>
        <v>Wildfrost</v>
      </c>
      <c r="Y1520">
        <f t="shared" si="660"/>
        <v>824</v>
      </c>
      <c r="Z1520">
        <f t="shared" si="661"/>
        <v>928</v>
      </c>
      <c r="AA1520" t="str">
        <f t="shared" si="662"/>
        <v>Yes</v>
      </c>
      <c r="AB1520" t="str">
        <f t="shared" si="663"/>
        <v>Yes</v>
      </c>
      <c r="AC1520">
        <f t="shared" si="664"/>
        <v>1</v>
      </c>
      <c r="AD1520">
        <f t="shared" si="665"/>
        <v>1</v>
      </c>
      <c r="AE1520" t="str">
        <f t="shared" si="666"/>
        <v/>
      </c>
    </row>
    <row r="1521" spans="20:31" x14ac:dyDescent="0.25">
      <c r="T1521">
        <f t="shared" si="657"/>
        <v>2018</v>
      </c>
      <c r="U1521">
        <f t="shared" si="658"/>
        <v>2024</v>
      </c>
      <c r="V1521">
        <f t="shared" si="659"/>
        <v>6</v>
      </c>
      <c r="W1521" t="str">
        <f>IF(TRIM(INDEX(connections!$A:$A,ROW()))="","",TRIM(INDEX(connections!$A:$A,ROW())))</f>
        <v>Dead Cells</v>
      </c>
      <c r="X1521" t="str">
        <f>IF($W1521="","",TRIM(INDEX(connections!$B:$B,ROW())))</f>
        <v>Windblown</v>
      </c>
      <c r="Y1521">
        <f t="shared" si="660"/>
        <v>187</v>
      </c>
      <c r="Z1521">
        <f t="shared" si="661"/>
        <v>929</v>
      </c>
      <c r="AA1521" t="str">
        <f t="shared" si="662"/>
        <v>Yes</v>
      </c>
      <c r="AB1521" t="str">
        <f t="shared" si="663"/>
        <v/>
      </c>
      <c r="AC1521" t="str">
        <f t="shared" si="664"/>
        <v/>
      </c>
      <c r="AD1521">
        <f t="shared" si="665"/>
        <v>0</v>
      </c>
      <c r="AE1521" t="str">
        <f t="shared" si="666"/>
        <v/>
      </c>
    </row>
    <row r="1522" spans="20:31" x14ac:dyDescent="0.25">
      <c r="T1522">
        <f t="shared" si="657"/>
        <v>2021</v>
      </c>
      <c r="U1522">
        <f t="shared" si="658"/>
        <v>2026</v>
      </c>
      <c r="V1522">
        <f t="shared" si="659"/>
        <v>5</v>
      </c>
      <c r="W1522" t="str">
        <f>IF(TRIM(INDEX(connections!$A:$A,ROW()))="","",TRIM(INDEX(connections!$A:$A,ROW())))</f>
        <v>Loop Hero</v>
      </c>
      <c r="X1522" t="str">
        <f>IF($W1522="","",TRIM(INDEX(connections!$B:$B,ROW())))</f>
        <v>Winnie's Hole</v>
      </c>
      <c r="Y1522">
        <f t="shared" si="660"/>
        <v>448</v>
      </c>
      <c r="Z1522">
        <f t="shared" si="661"/>
        <v>930</v>
      </c>
      <c r="AA1522" t="str">
        <f t="shared" si="662"/>
        <v>Yes</v>
      </c>
      <c r="AB1522" t="str">
        <f t="shared" si="663"/>
        <v/>
      </c>
      <c r="AC1522" t="str">
        <f t="shared" si="664"/>
        <v/>
      </c>
      <c r="AD1522">
        <f t="shared" si="665"/>
        <v>1</v>
      </c>
      <c r="AE1522" t="str">
        <f t="shared" si="666"/>
        <v/>
      </c>
    </row>
    <row r="1523" spans="20:31" x14ac:dyDescent="0.25">
      <c r="T1523">
        <f t="shared" si="657"/>
        <v>2020</v>
      </c>
      <c r="U1523">
        <f t="shared" si="658"/>
        <v>2026</v>
      </c>
      <c r="V1523">
        <f t="shared" si="659"/>
        <v>6</v>
      </c>
      <c r="W1523" t="str">
        <f>IF(TRIM(INDEX(connections!$A:$A,ROW()))="","",TRIM(INDEX(connections!$A:$A,ROW())))</f>
        <v>Ring of Pain</v>
      </c>
      <c r="X1523" t="str">
        <f>IF($W1523="","",TRIM(INDEX(connections!$B:$B,ROW())))</f>
        <v>Winnie's Hole</v>
      </c>
      <c r="Y1523">
        <f t="shared" si="660"/>
        <v>650</v>
      </c>
      <c r="Z1523">
        <f t="shared" si="661"/>
        <v>930</v>
      </c>
      <c r="AA1523" t="str">
        <f t="shared" si="662"/>
        <v>Yes</v>
      </c>
      <c r="AB1523" t="str">
        <f t="shared" si="663"/>
        <v/>
      </c>
      <c r="AC1523" t="str">
        <f t="shared" si="664"/>
        <v/>
      </c>
      <c r="AD1523">
        <f t="shared" si="665"/>
        <v>1</v>
      </c>
      <c r="AE1523" t="str">
        <f t="shared" si="666"/>
        <v/>
      </c>
    </row>
    <row r="1524" spans="20:31" x14ac:dyDescent="0.25">
      <c r="T1524">
        <f t="shared" si="657"/>
        <v>2017</v>
      </c>
      <c r="U1524">
        <f t="shared" si="658"/>
        <v>2026</v>
      </c>
      <c r="V1524">
        <f t="shared" si="659"/>
        <v>9</v>
      </c>
      <c r="W1524" t="str">
        <f>IF(TRIM(INDEX(connections!$A:$A,ROW()))="","",TRIM(INDEX(connections!$A:$A,ROW())))</f>
        <v>Slay the Spire</v>
      </c>
      <c r="X1524" t="str">
        <f>IF($W1524="","",TRIM(INDEX(connections!$B:$B,ROW())))</f>
        <v>Winnie's Hole</v>
      </c>
      <c r="Y1524">
        <f t="shared" si="660"/>
        <v>735</v>
      </c>
      <c r="Z1524">
        <f t="shared" si="661"/>
        <v>930</v>
      </c>
      <c r="AA1524" t="str">
        <f t="shared" si="662"/>
        <v>Yes</v>
      </c>
      <c r="AB1524" t="str">
        <f t="shared" si="663"/>
        <v/>
      </c>
      <c r="AC1524" t="str">
        <f t="shared" si="664"/>
        <v/>
      </c>
      <c r="AD1524">
        <f t="shared" si="665"/>
        <v>0</v>
      </c>
      <c r="AE1524" t="str">
        <f t="shared" si="666"/>
        <v/>
      </c>
    </row>
    <row r="1525" spans="20:31" x14ac:dyDescent="0.25">
      <c r="T1525">
        <f t="shared" si="657"/>
        <v>2021</v>
      </c>
      <c r="U1525">
        <f t="shared" si="658"/>
        <v>2026</v>
      </c>
      <c r="V1525">
        <f t="shared" si="659"/>
        <v>5</v>
      </c>
      <c r="W1525" t="str">
        <f>IF(TRIM(INDEX(connections!$A:$A,ROW()))="","",TRIM(INDEX(connections!$A:$A,ROW())))</f>
        <v>Super Auto Pets</v>
      </c>
      <c r="X1525" t="str">
        <f>IF($W1525="","",TRIM(INDEX(connections!$B:$B,ROW())))</f>
        <v>Winnie's Hole</v>
      </c>
      <c r="Y1525">
        <f t="shared" si="660"/>
        <v>790</v>
      </c>
      <c r="Z1525">
        <f t="shared" si="661"/>
        <v>930</v>
      </c>
      <c r="AA1525" t="str">
        <f t="shared" si="662"/>
        <v>Yes</v>
      </c>
      <c r="AB1525" t="str">
        <f t="shared" si="663"/>
        <v/>
      </c>
      <c r="AC1525" t="str">
        <f t="shared" si="664"/>
        <v/>
      </c>
      <c r="AD1525">
        <f t="shared" si="665"/>
        <v>1</v>
      </c>
      <c r="AE1525" t="str">
        <f t="shared" si="666"/>
        <v/>
      </c>
    </row>
    <row r="1526" spans="20:31" x14ac:dyDescent="0.25">
      <c r="T1526">
        <f t="shared" si="657"/>
        <v>2019</v>
      </c>
      <c r="U1526">
        <f t="shared" si="658"/>
        <v>2023</v>
      </c>
      <c r="V1526">
        <f t="shared" si="659"/>
        <v>4</v>
      </c>
      <c r="W1526" t="str">
        <f>IF(TRIM(INDEX(connections!$A:$A,ROW()))="","",TRIM(INDEX(connections!$A:$A,ROW())))</f>
        <v>Hades</v>
      </c>
      <c r="X1526" t="str">
        <f>IF($W1526="","",TRIM(INDEX(connections!$B:$B,ROW())))</f>
        <v>Witchfire</v>
      </c>
      <c r="Y1526">
        <f t="shared" si="660"/>
        <v>359</v>
      </c>
      <c r="Z1526">
        <f t="shared" si="661"/>
        <v>932</v>
      </c>
      <c r="AA1526" t="str">
        <f t="shared" si="662"/>
        <v>Yes</v>
      </c>
      <c r="AB1526" t="str">
        <f t="shared" si="663"/>
        <v/>
      </c>
      <c r="AC1526" t="str">
        <f t="shared" si="664"/>
        <v/>
      </c>
      <c r="AD1526">
        <f t="shared" si="665"/>
        <v>0</v>
      </c>
      <c r="AE1526" t="str">
        <f t="shared" si="666"/>
        <v/>
      </c>
    </row>
    <row r="1527" spans="20:31" x14ac:dyDescent="0.25">
      <c r="T1527">
        <f t="shared" si="657"/>
        <v>2017</v>
      </c>
      <c r="U1527">
        <f t="shared" si="658"/>
        <v>2026</v>
      </c>
      <c r="V1527">
        <f t="shared" si="659"/>
        <v>9</v>
      </c>
      <c r="W1527" t="str">
        <f>IF(TRIM(INDEX(connections!$A:$A,ROW()))="","",TRIM(INDEX(connections!$A:$A,ROW())))</f>
        <v>Slay the Spire</v>
      </c>
      <c r="X1527" t="str">
        <f>IF($W1527="","",TRIM(INDEX(connections!$B:$B,ROW())))</f>
        <v>Witch's Apocalyptic Journey</v>
      </c>
      <c r="Y1527">
        <f t="shared" si="660"/>
        <v>735</v>
      </c>
      <c r="Z1527">
        <f t="shared" si="661"/>
        <v>933</v>
      </c>
      <c r="AA1527" t="str">
        <f t="shared" si="662"/>
        <v>Yes</v>
      </c>
      <c r="AB1527" t="str">
        <f t="shared" si="663"/>
        <v/>
      </c>
      <c r="AC1527" t="str">
        <f t="shared" si="664"/>
        <v/>
      </c>
      <c r="AD1527">
        <f t="shared" si="665"/>
        <v>0</v>
      </c>
      <c r="AE1527" t="str">
        <f t="shared" si="666"/>
        <v/>
      </c>
    </row>
    <row r="1528" spans="20:31" x14ac:dyDescent="0.25">
      <c r="T1528">
        <f t="shared" si="657"/>
        <v>2018</v>
      </c>
      <c r="U1528">
        <f t="shared" si="658"/>
        <v>2024</v>
      </c>
      <c r="V1528">
        <f t="shared" si="659"/>
        <v>6</v>
      </c>
      <c r="W1528" t="str">
        <f>IF(TRIM(INDEX(connections!$A:$A,ROW()))="","",TRIM(INDEX(connections!$A:$A,ROW())))</f>
        <v>Wizard of Legend</v>
      </c>
      <c r="X1528" t="str">
        <f>IF($W1528="","",TRIM(INDEX(connections!$B:$B,ROW())))</f>
        <v>Wizard of Legend 2</v>
      </c>
      <c r="Y1528">
        <f t="shared" si="660"/>
        <v>934</v>
      </c>
      <c r="Z1528">
        <f t="shared" si="661"/>
        <v>935</v>
      </c>
      <c r="AA1528" t="str">
        <f t="shared" si="662"/>
        <v>Yes</v>
      </c>
      <c r="AB1528" t="str">
        <f t="shared" si="663"/>
        <v>Yes</v>
      </c>
      <c r="AC1528">
        <f t="shared" si="664"/>
        <v>1</v>
      </c>
      <c r="AD1528">
        <f t="shared" si="665"/>
        <v>0</v>
      </c>
      <c r="AE1528" t="str">
        <f t="shared" si="666"/>
        <v/>
      </c>
    </row>
    <row r="1529" spans="20:31" x14ac:dyDescent="0.25">
      <c r="T1529">
        <f t="shared" si="657"/>
        <v>2011</v>
      </c>
      <c r="U1529">
        <f t="shared" si="658"/>
        <v>2021</v>
      </c>
      <c r="V1529">
        <f t="shared" si="659"/>
        <v>10</v>
      </c>
      <c r="W1529" t="str">
        <f>IF(TRIM(INDEX(connections!$A:$A,ROW()))="","",TRIM(INDEX(connections!$A:$A,ROW())))</f>
        <v>The Binding of Isaac</v>
      </c>
      <c r="X1529" t="str">
        <f>IF($W1529="","",TRIM(INDEX(connections!$B:$B,ROW())))</f>
        <v>WizardChess</v>
      </c>
      <c r="Y1529">
        <f t="shared" si="660"/>
        <v>824</v>
      </c>
      <c r="Z1529">
        <f t="shared" si="661"/>
        <v>936</v>
      </c>
      <c r="AA1529" t="str">
        <f t="shared" si="662"/>
        <v>Yes</v>
      </c>
      <c r="AB1529" t="str">
        <f t="shared" si="663"/>
        <v>Yes</v>
      </c>
      <c r="AC1529">
        <f t="shared" si="664"/>
        <v>1</v>
      </c>
      <c r="AD1529">
        <f t="shared" si="665"/>
        <v>1</v>
      </c>
      <c r="AE1529" t="str">
        <f t="shared" si="666"/>
        <v/>
      </c>
    </row>
    <row r="1530" spans="20:31" x14ac:dyDescent="0.25">
      <c r="T1530">
        <f t="shared" si="657"/>
        <v>2023</v>
      </c>
      <c r="U1530">
        <f t="shared" si="658"/>
        <v>2025</v>
      </c>
      <c r="V1530">
        <f t="shared" si="659"/>
        <v>2</v>
      </c>
      <c r="W1530" t="str">
        <f>IF(TRIM(INDEX(connections!$A:$A,ROW()))="","",TRIM(INDEX(connections!$A:$A,ROW())))</f>
        <v>Balatro</v>
      </c>
      <c r="X1530" t="str">
        <f>IF($W1530="","",TRIM(INDEX(connections!$B:$B,ROW())))</f>
        <v>Word Play</v>
      </c>
      <c r="Y1530">
        <f t="shared" si="660"/>
        <v>55</v>
      </c>
      <c r="Z1530">
        <f t="shared" si="661"/>
        <v>937</v>
      </c>
      <c r="AA1530" t="str">
        <f t="shared" si="662"/>
        <v>Yes</v>
      </c>
      <c r="AB1530" t="str">
        <f t="shared" si="663"/>
        <v>Yes</v>
      </c>
      <c r="AC1530">
        <f t="shared" si="664"/>
        <v>1</v>
      </c>
      <c r="AD1530">
        <f t="shared" si="665"/>
        <v>0</v>
      </c>
      <c r="AE1530" t="str">
        <f t="shared" si="666"/>
        <v/>
      </c>
    </row>
    <row r="1531" spans="20:31" x14ac:dyDescent="0.25">
      <c r="T1531">
        <f t="shared" si="657"/>
        <v>2023</v>
      </c>
      <c r="U1531">
        <f t="shared" si="658"/>
        <v>2025</v>
      </c>
      <c r="V1531">
        <f t="shared" si="659"/>
        <v>2</v>
      </c>
      <c r="W1531" t="str">
        <f>IF(TRIM(INDEX(connections!$A:$A,ROW()))="","",TRIM(INDEX(connections!$A:$A,ROW())))</f>
        <v>Balatro</v>
      </c>
      <c r="X1531" t="str">
        <f>IF($W1531="","",TRIM(INDEX(connections!$B:$B,ROW())))</f>
        <v>Wordatro!</v>
      </c>
      <c r="Y1531">
        <f t="shared" si="660"/>
        <v>55</v>
      </c>
      <c r="Z1531">
        <f t="shared" si="661"/>
        <v>938</v>
      </c>
      <c r="AA1531" t="str">
        <f t="shared" si="662"/>
        <v>Yes</v>
      </c>
      <c r="AB1531" t="str">
        <f t="shared" si="663"/>
        <v>Yes</v>
      </c>
      <c r="AC1531">
        <f t="shared" si="664"/>
        <v>1</v>
      </c>
      <c r="AD1531">
        <f t="shared" si="665"/>
        <v>0</v>
      </c>
      <c r="AE1531" t="str">
        <f t="shared" si="666"/>
        <v/>
      </c>
    </row>
    <row r="1532" spans="20:31" x14ac:dyDescent="0.25">
      <c r="T1532">
        <f t="shared" si="657"/>
        <v>2019</v>
      </c>
      <c r="U1532">
        <f t="shared" si="658"/>
        <v>2022</v>
      </c>
      <c r="V1532">
        <f t="shared" si="659"/>
        <v>3</v>
      </c>
      <c r="W1532" t="str">
        <f>IF(TRIM(INDEX(connections!$A:$A,ROW()))="","",TRIM(INDEX(connections!$A:$A,ROW())))</f>
        <v>Dicey Dungeons</v>
      </c>
      <c r="X1532" t="str">
        <f>IF($W1532="","",TRIM(INDEX(connections!$B:$B,ROW())))</f>
        <v>Words Can Kill</v>
      </c>
      <c r="Y1532">
        <f t="shared" si="660"/>
        <v>226</v>
      </c>
      <c r="Z1532">
        <f t="shared" si="661"/>
        <v>939</v>
      </c>
      <c r="AA1532" t="str">
        <f t="shared" si="662"/>
        <v>Yes</v>
      </c>
      <c r="AB1532" t="str">
        <f t="shared" si="663"/>
        <v>Yes</v>
      </c>
      <c r="AC1532">
        <f t="shared" si="664"/>
        <v>1</v>
      </c>
      <c r="AD1532">
        <f t="shared" si="665"/>
        <v>0</v>
      </c>
      <c r="AE1532" t="str">
        <f t="shared" si="666"/>
        <v/>
      </c>
    </row>
    <row r="1533" spans="20:31" x14ac:dyDescent="0.25">
      <c r="T1533">
        <f t="shared" si="657"/>
        <v>2017</v>
      </c>
      <c r="U1533">
        <f t="shared" si="658"/>
        <v>2022</v>
      </c>
      <c r="V1533">
        <f t="shared" si="659"/>
        <v>5</v>
      </c>
      <c r="W1533" t="str">
        <f>IF(TRIM(INDEX(connections!$A:$A,ROW()))="","",TRIM(INDEX(connections!$A:$A,ROW())))</f>
        <v>Slay the Spire</v>
      </c>
      <c r="X1533" t="str">
        <f>IF($W1533="","",TRIM(INDEX(connections!$B:$B,ROW())))</f>
        <v>Words Can Kill</v>
      </c>
      <c r="Y1533">
        <f t="shared" si="660"/>
        <v>735</v>
      </c>
      <c r="Z1533">
        <f t="shared" si="661"/>
        <v>939</v>
      </c>
      <c r="AA1533" t="str">
        <f t="shared" si="662"/>
        <v>Yes</v>
      </c>
      <c r="AB1533" t="str">
        <f t="shared" si="663"/>
        <v>Yes</v>
      </c>
      <c r="AC1533">
        <f t="shared" si="664"/>
        <v>1</v>
      </c>
      <c r="AD1533">
        <f t="shared" si="665"/>
        <v>0</v>
      </c>
      <c r="AE1533" t="str">
        <f t="shared" si="666"/>
        <v/>
      </c>
    </row>
    <row r="1534" spans="20:31" x14ac:dyDescent="0.25">
      <c r="T1534">
        <f t="shared" si="657"/>
        <v>2015</v>
      </c>
      <c r="U1534">
        <f t="shared" si="658"/>
        <v>2026</v>
      </c>
      <c r="V1534">
        <f t="shared" si="659"/>
        <v>11</v>
      </c>
      <c r="W1534" t="str">
        <f>IF(TRIM(INDEX(connections!$A:$A,ROW()))="","",TRIM(INDEX(connections!$A:$A,ROW())))</f>
        <v>Renowned Explorers: International Society</v>
      </c>
      <c r="X1534" t="str">
        <f>IF($W1534="","",TRIM(INDEX(connections!$B:$B,ROW())))</f>
        <v>Worlds Upon The Wind</v>
      </c>
      <c r="Y1534">
        <f t="shared" si="660"/>
        <v>637</v>
      </c>
      <c r="Z1534">
        <f t="shared" si="661"/>
        <v>940</v>
      </c>
      <c r="AA1534" t="str">
        <f t="shared" si="662"/>
        <v>Yes</v>
      </c>
      <c r="AB1534" t="str">
        <f t="shared" si="663"/>
        <v>Yes</v>
      </c>
      <c r="AC1534">
        <f t="shared" si="664"/>
        <v>1</v>
      </c>
      <c r="AD1534">
        <f t="shared" si="665"/>
        <v>1</v>
      </c>
      <c r="AE1534" t="str">
        <f t="shared" si="666"/>
        <v/>
      </c>
    </row>
    <row r="1535" spans="20:31" x14ac:dyDescent="0.25">
      <c r="T1535">
        <f t="shared" si="657"/>
        <v>2019</v>
      </c>
      <c r="U1535">
        <f t="shared" si="658"/>
        <v>2025</v>
      </c>
      <c r="V1535">
        <f t="shared" si="659"/>
        <v>6</v>
      </c>
      <c r="W1535" t="str">
        <f>IF(TRIM(INDEX(connections!$A:$A,ROW()))="","",TRIM(INDEX(connections!$A:$A,ROW())))</f>
        <v>Hades</v>
      </c>
      <c r="X1535" t="str">
        <f>IF($W1535="","",TRIM(INDEX(connections!$B:$B,ROW())))</f>
        <v>Yasha: Legends of the Demon Blade</v>
      </c>
      <c r="Y1535">
        <f t="shared" si="660"/>
        <v>359</v>
      </c>
      <c r="Z1535">
        <f t="shared" si="661"/>
        <v>941</v>
      </c>
      <c r="AA1535" t="str">
        <f t="shared" si="662"/>
        <v>Yes</v>
      </c>
      <c r="AB1535" t="str">
        <f t="shared" si="663"/>
        <v/>
      </c>
      <c r="AC1535" t="str">
        <f t="shared" si="664"/>
        <v/>
      </c>
      <c r="AD1535">
        <f t="shared" si="665"/>
        <v>0</v>
      </c>
      <c r="AE1535" t="str">
        <f t="shared" si="666"/>
        <v/>
      </c>
    </row>
    <row r="1536" spans="20:31" x14ac:dyDescent="0.25">
      <c r="T1536">
        <f t="shared" si="657"/>
        <v>2021</v>
      </c>
      <c r="U1536">
        <f t="shared" si="658"/>
        <v>2023</v>
      </c>
      <c r="V1536">
        <f t="shared" si="659"/>
        <v>2</v>
      </c>
      <c r="W1536" t="str">
        <f>IF(TRIM(INDEX(connections!$A:$A,ROW()))="","",TRIM(INDEX(connections!$A:$A,ROW())))</f>
        <v>Vampire Survivors</v>
      </c>
      <c r="X1536" t="str">
        <f>IF($W1536="","",TRIM(INDEX(connections!$B:$B,ROW())))</f>
        <v>Yet Another Zombie Survivors</v>
      </c>
      <c r="Y1536">
        <f t="shared" si="660"/>
        <v>898</v>
      </c>
      <c r="Z1536">
        <f t="shared" si="661"/>
        <v>942</v>
      </c>
      <c r="AA1536" t="str">
        <f t="shared" si="662"/>
        <v>Yes</v>
      </c>
      <c r="AB1536" t="str">
        <f t="shared" si="663"/>
        <v>Yes</v>
      </c>
      <c r="AC1536">
        <f t="shared" si="664"/>
        <v>1</v>
      </c>
      <c r="AD1536">
        <f t="shared" si="665"/>
        <v>0</v>
      </c>
      <c r="AE1536" t="str">
        <f t="shared" si="666"/>
        <v/>
      </c>
    </row>
    <row r="1537" spans="20:31" x14ac:dyDescent="0.25">
      <c r="T1537">
        <f t="shared" si="657"/>
        <v>2017</v>
      </c>
      <c r="U1537">
        <f t="shared" si="658"/>
        <v>2024</v>
      </c>
      <c r="V1537">
        <f t="shared" si="659"/>
        <v>7</v>
      </c>
      <c r="W1537" t="str">
        <f>IF(TRIM(INDEX(connections!$A:$A,ROW()))="","",TRIM(INDEX(connections!$A:$A,ROW())))</f>
        <v>Slay the Spire</v>
      </c>
      <c r="X1537" t="str">
        <f>IF($W1537="","",TRIM(INDEX(connections!$B:$B,ROW())))</f>
        <v>Yohane the Parhelion: Numazu in the Mirage</v>
      </c>
      <c r="Y1537">
        <f t="shared" si="660"/>
        <v>735</v>
      </c>
      <c r="Z1537">
        <f t="shared" si="661"/>
        <v>943</v>
      </c>
      <c r="AA1537" t="str">
        <f t="shared" si="662"/>
        <v>Yes</v>
      </c>
      <c r="AB1537" t="str">
        <f t="shared" si="663"/>
        <v>Yes</v>
      </c>
      <c r="AC1537">
        <f t="shared" si="664"/>
        <v>1</v>
      </c>
      <c r="AD1537">
        <f t="shared" si="665"/>
        <v>0</v>
      </c>
      <c r="AE1537" t="str">
        <f t="shared" si="666"/>
        <v/>
      </c>
    </row>
    <row r="1538" spans="20:31" x14ac:dyDescent="0.25">
      <c r="T1538">
        <f t="shared" ref="T1538:T1601" si="672">IF($Y1538="","",INDEX($B$2:$B$1500,$Y1538))</f>
        <v>2014</v>
      </c>
      <c r="U1538">
        <f t="shared" ref="U1538:U1601" si="673">IF($Z1538="","",INDEX($B$2:$B$1500,$Z1538))</f>
        <v>2017</v>
      </c>
      <c r="V1538">
        <f t="shared" ref="V1538:V1601" si="674">IF(OR($T1538="",$U1538=""),"",$U1538-$T1538)</f>
        <v>3</v>
      </c>
      <c r="W1538" t="str">
        <f>IF(TRIM(INDEX(connections!$A:$A,ROW()))="","",TRIM(INDEX(connections!$A:$A,ROW())))</f>
        <v>Sproggiwood</v>
      </c>
      <c r="X1538" t="str">
        <f>IF($W1538="","",TRIM(INDEX(connections!$B:$B,ROW())))</f>
        <v>Youdanji</v>
      </c>
      <c r="Y1538">
        <f t="shared" ref="Y1538:Y1601" si="675">IF($W1538="","",IFERROR(MATCH($W1538,$A$2:$A$1500,0),""))</f>
        <v>769</v>
      </c>
      <c r="Z1538">
        <f t="shared" ref="Z1538:Z1601" si="676">IF($X1538="","",IFERROR(MATCH($X1538,$A$2:$A$1500,0),""))</f>
        <v>944</v>
      </c>
      <c r="AA1538" t="str">
        <f t="shared" ref="AA1538:AA1601" si="677">IF($Y1538="","",INDEX($P$2:$P$1500,$Y1538))</f>
        <v>Yes</v>
      </c>
      <c r="AB1538" t="str">
        <f t="shared" ref="AB1538:AB1601" si="678">IF($Z1538="","",INDEX($P$2:$P$1500,$Z1538))</f>
        <v/>
      </c>
      <c r="AC1538" t="str">
        <f t="shared" ref="AC1538:AC1601" si="679">IF(AND($AA1538="Yes",$AB1538="Yes"),1,"")</f>
        <v/>
      </c>
      <c r="AD1538">
        <f t="shared" ref="AD1538:AD1601" si="680">IF(OR($Y1538="",$Z1538=""),"",IF(INDEX($C$2:$C$1500,$Y1538)=INDEX($C$2:$C$1500,$Z1538),0,1))</f>
        <v>0</v>
      </c>
      <c r="AE1538" t="str">
        <f t="shared" ref="AE1538:AE1601" si="681">IF($AC1538&lt;&gt;1,"",IF(AND(INDEX($AG$2:$AG$1500,$Y1538)=1,INDEX($AG$2:$AG$1500,$Z1538)=1),1,""))</f>
        <v/>
      </c>
    </row>
    <row r="1539" spans="20:31" x14ac:dyDescent="0.25">
      <c r="T1539">
        <f t="shared" si="672"/>
        <v>1993</v>
      </c>
      <c r="U1539">
        <f t="shared" si="673"/>
        <v>2010</v>
      </c>
      <c r="V1539">
        <f t="shared" si="674"/>
        <v>17</v>
      </c>
      <c r="W1539" t="str">
        <f>IF(TRIM(INDEX(connections!$A:$A,ROW()))="","",TRIM(INDEX(connections!$A:$A,ROW())))</f>
        <v>Torneko's Great Adventure: Mystery Dungeon</v>
      </c>
      <c r="X1539" t="str">
        <f>IF($W1539="","",TRIM(INDEX(connections!$B:$B,ROW())))</f>
        <v>Z.H.P. Unlosing Ranger VS Darkdeath Evilman</v>
      </c>
      <c r="Y1539">
        <f t="shared" si="675"/>
        <v>863</v>
      </c>
      <c r="Z1539">
        <f t="shared" si="676"/>
        <v>945</v>
      </c>
      <c r="AA1539" t="str">
        <f t="shared" si="677"/>
        <v>Yes</v>
      </c>
      <c r="AB1539" t="str">
        <f t="shared" si="678"/>
        <v>Yes</v>
      </c>
      <c r="AC1539">
        <f t="shared" si="679"/>
        <v>1</v>
      </c>
      <c r="AD1539">
        <f t="shared" si="680"/>
        <v>0</v>
      </c>
      <c r="AE1539" t="str">
        <f t="shared" si="681"/>
        <v/>
      </c>
    </row>
    <row r="1540" spans="20:31" x14ac:dyDescent="0.25">
      <c r="T1540">
        <f t="shared" si="672"/>
        <v>1990</v>
      </c>
      <c r="U1540">
        <f t="shared" si="673"/>
        <v>1994</v>
      </c>
      <c r="V1540">
        <f t="shared" si="674"/>
        <v>4</v>
      </c>
      <c r="W1540" t="str">
        <f>IF(TRIM(INDEX(connections!$A:$A,ROW()))="","",TRIM(INDEX(connections!$A:$A,ROW())))</f>
        <v>Angband</v>
      </c>
      <c r="X1540" t="str">
        <f>IF($W1540="","",TRIM(INDEX(connections!$B:$B,ROW())))</f>
        <v>Zangband</v>
      </c>
      <c r="Y1540">
        <f t="shared" si="675"/>
        <v>25</v>
      </c>
      <c r="Z1540">
        <f t="shared" si="676"/>
        <v>946</v>
      </c>
      <c r="AA1540" t="str">
        <f t="shared" si="677"/>
        <v>Yes</v>
      </c>
      <c r="AB1540" t="str">
        <f t="shared" si="678"/>
        <v>Yes</v>
      </c>
      <c r="AC1540">
        <f t="shared" si="679"/>
        <v>1</v>
      </c>
      <c r="AD1540">
        <f t="shared" si="680"/>
        <v>0</v>
      </c>
      <c r="AE1540" t="str">
        <f t="shared" si="681"/>
        <v/>
      </c>
    </row>
    <row r="1541" spans="20:31" x14ac:dyDescent="0.25">
      <c r="T1541">
        <f t="shared" si="672"/>
        <v>2019</v>
      </c>
      <c r="U1541">
        <f t="shared" si="673"/>
        <v>2024</v>
      </c>
      <c r="V1541">
        <f t="shared" si="674"/>
        <v>5</v>
      </c>
      <c r="W1541" t="str">
        <f>IF(TRIM(INDEX(connections!$A:$A,ROW()))="","",TRIM(INDEX(connections!$A:$A,ROW())))</f>
        <v>Hades</v>
      </c>
      <c r="X1541" t="str">
        <f>IF($W1541="","",TRIM(INDEX(connections!$B:$B,ROW())))</f>
        <v>Zet Zillions</v>
      </c>
      <c r="Y1541">
        <f t="shared" si="675"/>
        <v>359</v>
      </c>
      <c r="Z1541">
        <f t="shared" si="676"/>
        <v>947</v>
      </c>
      <c r="AA1541" t="str">
        <f t="shared" si="677"/>
        <v>Yes</v>
      </c>
      <c r="AB1541" t="str">
        <f t="shared" si="678"/>
        <v>Yes</v>
      </c>
      <c r="AC1541">
        <f t="shared" si="679"/>
        <v>1</v>
      </c>
      <c r="AD1541">
        <f t="shared" si="680"/>
        <v>1</v>
      </c>
      <c r="AE1541" t="str">
        <f t="shared" si="681"/>
        <v/>
      </c>
    </row>
    <row r="1542" spans="20:31" x14ac:dyDescent="0.25">
      <c r="T1542">
        <f t="shared" si="672"/>
        <v>2017</v>
      </c>
      <c r="U1542">
        <f t="shared" si="673"/>
        <v>2024</v>
      </c>
      <c r="V1542">
        <f t="shared" si="674"/>
        <v>7</v>
      </c>
      <c r="W1542" t="str">
        <f>IF(TRIM(INDEX(connections!$A:$A,ROW()))="","",TRIM(INDEX(connections!$A:$A,ROW())))</f>
        <v>Slay the Spire</v>
      </c>
      <c r="X1542" t="str">
        <f>IF($W1542="","",TRIM(INDEX(connections!$B:$B,ROW())))</f>
        <v>Zet Zillions</v>
      </c>
      <c r="Y1542">
        <f t="shared" si="675"/>
        <v>735</v>
      </c>
      <c r="Z1542">
        <f t="shared" si="676"/>
        <v>947</v>
      </c>
      <c r="AA1542" t="str">
        <f t="shared" si="677"/>
        <v>Yes</v>
      </c>
      <c r="AB1542" t="str">
        <f t="shared" si="678"/>
        <v>Yes</v>
      </c>
      <c r="AC1542">
        <f t="shared" si="679"/>
        <v>1</v>
      </c>
      <c r="AD1542">
        <f t="shared" si="680"/>
        <v>0</v>
      </c>
      <c r="AE1542" t="str">
        <f t="shared" si="681"/>
        <v/>
      </c>
    </row>
    <row r="1543" spans="20:31" x14ac:dyDescent="0.25">
      <c r="T1543">
        <f t="shared" si="672"/>
        <v>2014</v>
      </c>
      <c r="U1543">
        <f t="shared" si="673"/>
        <v>2020</v>
      </c>
      <c r="V1543">
        <f t="shared" si="674"/>
        <v>6</v>
      </c>
      <c r="W1543" t="str">
        <f>IF(TRIM(INDEX(connections!$A:$A,ROW()))="","",TRIM(INDEX(connections!$A:$A,ROW())))</f>
        <v>Ziggurat</v>
      </c>
      <c r="X1543" t="str">
        <f>IF($W1543="","",TRIM(INDEX(connections!$B:$B,ROW())))</f>
        <v>Ziggurat 2</v>
      </c>
      <c r="Y1543">
        <f t="shared" si="675"/>
        <v>948</v>
      </c>
      <c r="Z1543">
        <f t="shared" si="676"/>
        <v>949</v>
      </c>
      <c r="AA1543" t="str">
        <f t="shared" si="677"/>
        <v>Yes</v>
      </c>
      <c r="AB1543" t="str">
        <f t="shared" si="678"/>
        <v>Yes</v>
      </c>
      <c r="AC1543">
        <f t="shared" si="679"/>
        <v>1</v>
      </c>
      <c r="AD1543">
        <f t="shared" si="680"/>
        <v>0</v>
      </c>
      <c r="AE1543" t="str">
        <f t="shared" si="681"/>
        <v/>
      </c>
    </row>
    <row r="1544" spans="20:31" x14ac:dyDescent="0.25">
      <c r="T1544">
        <f t="shared" si="672"/>
        <v>1990</v>
      </c>
      <c r="U1544">
        <f t="shared" si="673"/>
        <v>2025</v>
      </c>
      <c r="V1544">
        <f t="shared" si="674"/>
        <v>35</v>
      </c>
      <c r="W1544" t="str">
        <f>IF(TRIM(INDEX(connections!$A:$A,ROW()))="","",TRIM(INDEX(connections!$A:$A,ROW())))</f>
        <v>Angband</v>
      </c>
      <c r="X1544" t="str">
        <f>IF($W1544="","",TRIM(INDEX(connections!$B:$B,ROW())))</f>
        <v>ZMAngband</v>
      </c>
      <c r="Y1544">
        <f t="shared" si="675"/>
        <v>25</v>
      </c>
      <c r="Z1544">
        <f t="shared" si="676"/>
        <v>950</v>
      </c>
      <c r="AA1544" t="str">
        <f t="shared" si="677"/>
        <v>Yes</v>
      </c>
      <c r="AB1544" t="str">
        <f t="shared" si="678"/>
        <v>Yes</v>
      </c>
      <c r="AC1544">
        <f t="shared" si="679"/>
        <v>1</v>
      </c>
      <c r="AD1544">
        <f t="shared" si="680"/>
        <v>0</v>
      </c>
      <c r="AE1544" t="str">
        <f t="shared" si="681"/>
        <v/>
      </c>
    </row>
    <row r="1545" spans="20:31" x14ac:dyDescent="0.25">
      <c r="T1545">
        <f t="shared" si="672"/>
        <v>2005</v>
      </c>
      <c r="U1545">
        <f t="shared" si="673"/>
        <v>2025</v>
      </c>
      <c r="V1545">
        <f t="shared" si="674"/>
        <v>20</v>
      </c>
      <c r="W1545" t="str">
        <f>IF(TRIM(INDEX(connections!$A:$A,ROW()))="","",TRIM(INDEX(connections!$A:$A,ROW())))</f>
        <v>CastlevaniaRL</v>
      </c>
      <c r="X1545" t="str">
        <f>IF($W1545="","",TRIM(INDEX(connections!$B:$B,ROW())))</f>
        <v>ZMAngband</v>
      </c>
      <c r="Y1545">
        <f t="shared" si="675"/>
        <v>110</v>
      </c>
      <c r="Z1545">
        <f t="shared" si="676"/>
        <v>950</v>
      </c>
      <c r="AA1545" t="str">
        <f t="shared" si="677"/>
        <v>Yes</v>
      </c>
      <c r="AB1545" t="str">
        <f t="shared" si="678"/>
        <v>Yes</v>
      </c>
      <c r="AC1545">
        <f t="shared" si="679"/>
        <v>1</v>
      </c>
      <c r="AD1545">
        <f t="shared" si="680"/>
        <v>0</v>
      </c>
      <c r="AE1545" t="str">
        <f t="shared" si="681"/>
        <v/>
      </c>
    </row>
    <row r="1546" spans="20:31" x14ac:dyDescent="0.25">
      <c r="T1546">
        <f t="shared" si="672"/>
        <v>2006</v>
      </c>
      <c r="U1546">
        <f t="shared" si="673"/>
        <v>2025</v>
      </c>
      <c r="V1546">
        <f t="shared" si="674"/>
        <v>19</v>
      </c>
      <c r="W1546" t="str">
        <f>IF(TRIM(INDEX(connections!$A:$A,ROW()))="","",TRIM(INDEX(connections!$A:$A,ROW())))</f>
        <v>Dungeon Crawl Stone Soup</v>
      </c>
      <c r="X1546" t="str">
        <f>IF($W1546="","",TRIM(INDEX(connections!$B:$B,ROW())))</f>
        <v>ZMAngband</v>
      </c>
      <c r="Y1546">
        <f t="shared" si="675"/>
        <v>257</v>
      </c>
      <c r="Z1546">
        <f t="shared" si="676"/>
        <v>950</v>
      </c>
      <c r="AA1546" t="str">
        <f t="shared" si="677"/>
        <v>Yes</v>
      </c>
      <c r="AB1546" t="str">
        <f t="shared" si="678"/>
        <v>Yes</v>
      </c>
      <c r="AC1546">
        <f t="shared" si="679"/>
        <v>1</v>
      </c>
      <c r="AD1546">
        <f t="shared" si="680"/>
        <v>0</v>
      </c>
      <c r="AE1546" t="str">
        <f t="shared" si="681"/>
        <v/>
      </c>
    </row>
    <row r="1547" spans="20:31" x14ac:dyDescent="0.25">
      <c r="T1547">
        <f t="shared" si="672"/>
        <v>2022</v>
      </c>
      <c r="U1547">
        <f t="shared" si="673"/>
        <v>2025</v>
      </c>
      <c r="V1547">
        <f t="shared" si="674"/>
        <v>3</v>
      </c>
      <c r="W1547" t="str">
        <f>IF(TRIM(INDEX(connections!$A:$A,ROW()))="","",TRIM(INDEX(connections!$A:$A,ROW())))</f>
        <v>Hack'EM</v>
      </c>
      <c r="X1547" t="str">
        <f>IF($W1547="","",TRIM(INDEX(connections!$B:$B,ROW())))</f>
        <v>ZMAngband</v>
      </c>
      <c r="Y1547">
        <f t="shared" si="675"/>
        <v>357</v>
      </c>
      <c r="Z1547">
        <f t="shared" si="676"/>
        <v>950</v>
      </c>
      <c r="AA1547" t="str">
        <f t="shared" si="677"/>
        <v>Yes</v>
      </c>
      <c r="AB1547" t="str">
        <f t="shared" si="678"/>
        <v>Yes</v>
      </c>
      <c r="AC1547">
        <f t="shared" si="679"/>
        <v>1</v>
      </c>
      <c r="AD1547">
        <f t="shared" si="680"/>
        <v>0</v>
      </c>
      <c r="AE1547" t="str">
        <f t="shared" si="681"/>
        <v/>
      </c>
    </row>
    <row r="1548" spans="20:31" x14ac:dyDescent="0.25">
      <c r="T1548">
        <f t="shared" si="672"/>
        <v>2014</v>
      </c>
      <c r="U1548">
        <f t="shared" si="673"/>
        <v>2025</v>
      </c>
      <c r="V1548">
        <f t="shared" si="674"/>
        <v>11</v>
      </c>
      <c r="W1548" t="str">
        <f>IF(TRIM(INDEX(connections!$A:$A,ROW()))="","",TRIM(INDEX(connections!$A:$A,ROW())))</f>
        <v>The Ground Gives Way</v>
      </c>
      <c r="X1548" t="str">
        <f>IF($W1548="","",TRIM(INDEX(connections!$B:$B,ROW())))</f>
        <v>ZMAngband</v>
      </c>
      <c r="Y1548">
        <f t="shared" si="675"/>
        <v>830</v>
      </c>
      <c r="Z1548">
        <f t="shared" si="676"/>
        <v>950</v>
      </c>
      <c r="AA1548" t="str">
        <f t="shared" si="677"/>
        <v>Yes</v>
      </c>
      <c r="AB1548" t="str">
        <f t="shared" si="678"/>
        <v>Yes</v>
      </c>
      <c r="AC1548">
        <f t="shared" si="679"/>
        <v>1</v>
      </c>
      <c r="AD1548">
        <f t="shared" si="680"/>
        <v>0</v>
      </c>
      <c r="AE1548" t="str">
        <f t="shared" si="681"/>
        <v/>
      </c>
    </row>
    <row r="1549" spans="20:31" x14ac:dyDescent="0.25">
      <c r="T1549">
        <f t="shared" si="672"/>
        <v>1994</v>
      </c>
      <c r="U1549">
        <f t="shared" si="673"/>
        <v>2025</v>
      </c>
      <c r="V1549">
        <f t="shared" si="674"/>
        <v>31</v>
      </c>
      <c r="W1549" t="str">
        <f>IF(TRIM(INDEX(connections!$A:$A,ROW()))="","",TRIM(INDEX(connections!$A:$A,ROW())))</f>
        <v>Zangband</v>
      </c>
      <c r="X1549" t="str">
        <f>IF($W1549="","",TRIM(INDEX(connections!$B:$B,ROW())))</f>
        <v>ZMAngband</v>
      </c>
      <c r="Y1549">
        <f t="shared" si="675"/>
        <v>946</v>
      </c>
      <c r="Z1549">
        <f t="shared" si="676"/>
        <v>950</v>
      </c>
      <c r="AA1549" t="str">
        <f t="shared" si="677"/>
        <v>Yes</v>
      </c>
      <c r="AB1549" t="str">
        <f t="shared" si="678"/>
        <v>Yes</v>
      </c>
      <c r="AC1549">
        <f t="shared" si="679"/>
        <v>1</v>
      </c>
      <c r="AD1549">
        <f t="shared" si="680"/>
        <v>0</v>
      </c>
      <c r="AE1549" t="str">
        <f t="shared" si="681"/>
        <v/>
      </c>
    </row>
    <row r="1550" spans="20:31" x14ac:dyDescent="0.25">
      <c r="T1550">
        <f t="shared" si="672"/>
        <v>2020</v>
      </c>
      <c r="U1550">
        <f t="shared" si="673"/>
        <v>2023</v>
      </c>
      <c r="V1550">
        <f t="shared" si="674"/>
        <v>3</v>
      </c>
      <c r="W1550" t="str">
        <f>IF(TRIM(INDEX(connections!$A:$A,ROW()))="","",TRIM(INDEX(connections!$A:$A,ROW())))</f>
        <v>Griftlands</v>
      </c>
      <c r="X1550" t="str">
        <f>IF($W1550="","",TRIM(INDEX(connections!$B:$B,ROW())))</f>
        <v>Zoeti</v>
      </c>
      <c r="Y1550">
        <f t="shared" si="675"/>
        <v>347</v>
      </c>
      <c r="Z1550">
        <f t="shared" si="676"/>
        <v>951</v>
      </c>
      <c r="AA1550" t="str">
        <f t="shared" si="677"/>
        <v>Yes</v>
      </c>
      <c r="AB1550" t="str">
        <f t="shared" si="678"/>
        <v>Yes</v>
      </c>
      <c r="AC1550">
        <f t="shared" si="679"/>
        <v>1</v>
      </c>
      <c r="AD1550">
        <f t="shared" si="680"/>
        <v>0</v>
      </c>
      <c r="AE1550" t="str">
        <f t="shared" si="681"/>
        <v/>
      </c>
    </row>
    <row r="1551" spans="20:31" x14ac:dyDescent="0.25">
      <c r="T1551">
        <f t="shared" si="672"/>
        <v>2017</v>
      </c>
      <c r="U1551">
        <f t="shared" si="673"/>
        <v>2023</v>
      </c>
      <c r="V1551">
        <f t="shared" si="674"/>
        <v>6</v>
      </c>
      <c r="W1551" t="str">
        <f>IF(TRIM(INDEX(connections!$A:$A,ROW()))="","",TRIM(INDEX(connections!$A:$A,ROW())))</f>
        <v>Slay the Spire</v>
      </c>
      <c r="X1551" t="str">
        <f>IF($W1551="","",TRIM(INDEX(connections!$B:$B,ROW())))</f>
        <v>Zoeti</v>
      </c>
      <c r="Y1551">
        <f t="shared" si="675"/>
        <v>735</v>
      </c>
      <c r="Z1551">
        <f t="shared" si="676"/>
        <v>951</v>
      </c>
      <c r="AA1551" t="str">
        <f t="shared" si="677"/>
        <v>Yes</v>
      </c>
      <c r="AB1551" t="str">
        <f t="shared" si="678"/>
        <v>Yes</v>
      </c>
      <c r="AC1551">
        <f t="shared" si="679"/>
        <v>1</v>
      </c>
      <c r="AD1551">
        <f t="shared" si="680"/>
        <v>0</v>
      </c>
      <c r="AE1551" t="str">
        <f t="shared" si="681"/>
        <v/>
      </c>
    </row>
    <row r="1552" spans="20:31" x14ac:dyDescent="0.25">
      <c r="T1552">
        <f t="shared" si="672"/>
        <v>2023</v>
      </c>
      <c r="U1552">
        <f t="shared" si="673"/>
        <v>2026</v>
      </c>
      <c r="V1552">
        <f t="shared" si="674"/>
        <v>3</v>
      </c>
      <c r="W1552" t="str">
        <f>IF(TRIM(INDEX(connections!$A:$A,ROW()))="","",TRIM(INDEX(connections!$A:$A,ROW())))</f>
        <v>Balatro</v>
      </c>
      <c r="X1552" t="str">
        <f>IF($W1552="","",TRIM(INDEX(connections!$B:$B,ROW())))</f>
        <v>Zoominoes</v>
      </c>
      <c r="Y1552">
        <f t="shared" si="675"/>
        <v>55</v>
      </c>
      <c r="Z1552">
        <f t="shared" si="676"/>
        <v>952</v>
      </c>
      <c r="AA1552" t="str">
        <f t="shared" si="677"/>
        <v>Yes</v>
      </c>
      <c r="AB1552" t="str">
        <f t="shared" si="678"/>
        <v/>
      </c>
      <c r="AC1552" t="str">
        <f t="shared" si="679"/>
        <v/>
      </c>
      <c r="AD1552">
        <f t="shared" si="680"/>
        <v>0</v>
      </c>
      <c r="AE1552" t="str">
        <f t="shared" si="681"/>
        <v/>
      </c>
    </row>
    <row r="1553" spans="20:31" x14ac:dyDescent="0.25">
      <c r="T1553">
        <f t="shared" si="672"/>
        <v>1990</v>
      </c>
      <c r="U1553">
        <f t="shared" si="673"/>
        <v>2022</v>
      </c>
      <c r="V1553">
        <f t="shared" si="674"/>
        <v>32</v>
      </c>
      <c r="W1553" t="str">
        <f>IF(TRIM(INDEX(connections!$A:$A,ROW()))="","",TRIM(INDEX(connections!$A:$A,ROW())))</f>
        <v>Angband</v>
      </c>
      <c r="X1553" t="str">
        <f>IF($W1553="","",TRIM(INDEX(connections!$B:$B,ROW())))</f>
        <v>Zorbus</v>
      </c>
      <c r="Y1553">
        <f t="shared" si="675"/>
        <v>25</v>
      </c>
      <c r="Z1553">
        <f t="shared" si="676"/>
        <v>953</v>
      </c>
      <c r="AA1553" t="str">
        <f t="shared" si="677"/>
        <v>Yes</v>
      </c>
      <c r="AB1553" t="str">
        <f t="shared" si="678"/>
        <v>Yes</v>
      </c>
      <c r="AC1553">
        <f t="shared" si="679"/>
        <v>1</v>
      </c>
      <c r="AD1553">
        <f t="shared" si="680"/>
        <v>0</v>
      </c>
      <c r="AE1553" t="str">
        <f t="shared" si="681"/>
        <v/>
      </c>
    </row>
    <row r="1554" spans="20:31" x14ac:dyDescent="0.25">
      <c r="T1554">
        <f t="shared" si="672"/>
        <v>2023</v>
      </c>
      <c r="U1554">
        <f t="shared" si="673"/>
        <v>2026</v>
      </c>
      <c r="V1554">
        <f t="shared" si="674"/>
        <v>3</v>
      </c>
      <c r="W1554" t="str">
        <f>IF(TRIM(INDEX(connections!$A:$A,ROW()))="","",TRIM(INDEX(connections!$A:$A,ROW())))</f>
        <v>Balatro</v>
      </c>
      <c r="X1554" t="str">
        <f>IF($W1554="","",TRIM(INDEX(connections!$B:$B,ROW())))</f>
        <v>Goaldeck</v>
      </c>
      <c r="Y1554">
        <f t="shared" si="675"/>
        <v>55</v>
      </c>
      <c r="Z1554">
        <f t="shared" si="676"/>
        <v>955</v>
      </c>
      <c r="AA1554" t="str">
        <f t="shared" si="677"/>
        <v>Yes</v>
      </c>
      <c r="AB1554" t="str">
        <f t="shared" si="678"/>
        <v/>
      </c>
      <c r="AC1554" t="str">
        <f t="shared" si="679"/>
        <v/>
      </c>
      <c r="AD1554">
        <f t="shared" si="680"/>
        <v>0</v>
      </c>
      <c r="AE1554" t="str">
        <f t="shared" si="681"/>
        <v/>
      </c>
    </row>
    <row r="1555" spans="20:31" x14ac:dyDescent="0.25">
      <c r="T1555">
        <f t="shared" si="672"/>
        <v>2021</v>
      </c>
      <c r="U1555">
        <f t="shared" si="673"/>
        <v>2026</v>
      </c>
      <c r="V1555">
        <f t="shared" si="674"/>
        <v>5</v>
      </c>
      <c r="W1555" t="str">
        <f>IF(TRIM(INDEX(connections!$A:$A,ROW()))="","",TRIM(INDEX(connections!$A:$A,ROW())))</f>
        <v>Vampire Survivors</v>
      </c>
      <c r="X1555" t="str">
        <f>IF($W1555="","",TRIM(INDEX(connections!$B:$B,ROW())))</f>
        <v>Internet Survivor Survivors</v>
      </c>
      <c r="Y1555">
        <f t="shared" si="675"/>
        <v>898</v>
      </c>
      <c r="Z1555">
        <f t="shared" si="676"/>
        <v>956</v>
      </c>
      <c r="AA1555" t="str">
        <f t="shared" si="677"/>
        <v>Yes</v>
      </c>
      <c r="AB1555" t="str">
        <f t="shared" si="678"/>
        <v/>
      </c>
      <c r="AC1555" t="str">
        <f t="shared" si="679"/>
        <v/>
      </c>
      <c r="AD1555">
        <f t="shared" si="680"/>
        <v>0</v>
      </c>
      <c r="AE1555" t="str">
        <f t="shared" si="681"/>
        <v/>
      </c>
    </row>
    <row r="1556" spans="20:31" x14ac:dyDescent="0.25">
      <c r="T1556">
        <f t="shared" si="672"/>
        <v>2017</v>
      </c>
      <c r="U1556">
        <f t="shared" si="673"/>
        <v>2022</v>
      </c>
      <c r="V1556">
        <f t="shared" si="674"/>
        <v>5</v>
      </c>
      <c r="W1556" t="str">
        <f>IF(TRIM(INDEX(connections!$A:$A,ROW()))="","",TRIM(INDEX(connections!$A:$A,ROW())))</f>
        <v>Slay the Spire</v>
      </c>
      <c r="X1556" t="str">
        <f>IF($W1556="","",TRIM(INDEX(connections!$B:$B,ROW())))</f>
        <v>Nitro Kid</v>
      </c>
      <c r="Y1556">
        <f t="shared" si="675"/>
        <v>735</v>
      </c>
      <c r="Z1556">
        <f t="shared" si="676"/>
        <v>958</v>
      </c>
      <c r="AA1556" t="str">
        <f t="shared" si="677"/>
        <v>Yes</v>
      </c>
      <c r="AB1556" t="str">
        <f t="shared" si="678"/>
        <v/>
      </c>
      <c r="AC1556" t="str">
        <f t="shared" si="679"/>
        <v/>
      </c>
      <c r="AD1556">
        <f t="shared" si="680"/>
        <v>0</v>
      </c>
      <c r="AE1556" t="str">
        <f t="shared" si="681"/>
        <v/>
      </c>
    </row>
    <row r="1557" spans="20:31" x14ac:dyDescent="0.25">
      <c r="T1557">
        <f t="shared" si="672"/>
        <v>2018</v>
      </c>
      <c r="U1557">
        <f t="shared" si="673"/>
        <v>2022</v>
      </c>
      <c r="V1557">
        <f t="shared" si="674"/>
        <v>4</v>
      </c>
      <c r="W1557" t="str">
        <f>IF(TRIM(INDEX(connections!$A:$A,ROW()))="","",TRIM(INDEX(connections!$A:$A,ROW())))</f>
        <v>Into the Breach</v>
      </c>
      <c r="X1557" t="str">
        <f>IF($W1557="","",TRIM(INDEX(connections!$B:$B,ROW())))</f>
        <v>Nitro Kid</v>
      </c>
      <c r="Y1557">
        <f t="shared" si="675"/>
        <v>409</v>
      </c>
      <c r="Z1557">
        <f t="shared" si="676"/>
        <v>958</v>
      </c>
      <c r="AA1557" t="str">
        <f t="shared" si="677"/>
        <v>Yes</v>
      </c>
      <c r="AB1557" t="str">
        <f t="shared" si="678"/>
        <v/>
      </c>
      <c r="AC1557" t="str">
        <f t="shared" si="679"/>
        <v/>
      </c>
      <c r="AD1557">
        <f t="shared" si="680"/>
        <v>1</v>
      </c>
      <c r="AE1557" t="str">
        <f t="shared" si="681"/>
        <v/>
      </c>
    </row>
    <row r="1558" spans="20:31" x14ac:dyDescent="0.25">
      <c r="T1558">
        <f t="shared" si="672"/>
        <v>2021</v>
      </c>
      <c r="U1558">
        <f t="shared" si="673"/>
        <v>2025</v>
      </c>
      <c r="V1558">
        <f t="shared" si="674"/>
        <v>4</v>
      </c>
      <c r="W1558" t="str">
        <f>IF(TRIM(INDEX(connections!$A:$A,ROW()))="","",TRIM(INDEX(connections!$A:$A,ROW())))</f>
        <v>Luck be a Landlord</v>
      </c>
      <c r="X1558" t="str">
        <f>IF($W1558="","",TRIM(INDEX(connections!$B:$B,ROW())))</f>
        <v>Inventorix</v>
      </c>
      <c r="Y1558">
        <f t="shared" si="675"/>
        <v>460</v>
      </c>
      <c r="Z1558">
        <f t="shared" si="676"/>
        <v>961</v>
      </c>
      <c r="AA1558" t="str">
        <f t="shared" si="677"/>
        <v>Yes</v>
      </c>
      <c r="AB1558" t="str">
        <f t="shared" si="678"/>
        <v/>
      </c>
      <c r="AC1558" t="str">
        <f t="shared" si="679"/>
        <v/>
      </c>
      <c r="AD1558">
        <f t="shared" si="680"/>
        <v>0</v>
      </c>
      <c r="AE1558" t="str">
        <f t="shared" si="681"/>
        <v/>
      </c>
    </row>
    <row r="1559" spans="20:31" x14ac:dyDescent="0.25">
      <c r="T1559">
        <f t="shared" si="672"/>
        <v>2023</v>
      </c>
      <c r="U1559">
        <f t="shared" si="673"/>
        <v>2025</v>
      </c>
      <c r="V1559">
        <f t="shared" si="674"/>
        <v>2</v>
      </c>
      <c r="W1559" t="str">
        <f>IF(TRIM(INDEX(connections!$A:$A,ROW()))="","",TRIM(INDEX(connections!$A:$A,ROW())))</f>
        <v>Backpack Battles</v>
      </c>
      <c r="X1559" t="str">
        <f>IF($W1559="","",TRIM(INDEX(connections!$B:$B,ROW())))</f>
        <v>Inventorix</v>
      </c>
      <c r="Y1559">
        <f t="shared" si="675"/>
        <v>52</v>
      </c>
      <c r="Z1559">
        <f t="shared" si="676"/>
        <v>961</v>
      </c>
      <c r="AA1559" t="str">
        <f t="shared" si="677"/>
        <v>Yes</v>
      </c>
      <c r="AB1559" t="str">
        <f t="shared" si="678"/>
        <v/>
      </c>
      <c r="AC1559" t="str">
        <f t="shared" si="679"/>
        <v/>
      </c>
      <c r="AD1559">
        <f t="shared" si="680"/>
        <v>1</v>
      </c>
      <c r="AE1559" t="str">
        <f t="shared" si="681"/>
        <v/>
      </c>
    </row>
    <row r="1560" spans="20:31" x14ac:dyDescent="0.25">
      <c r="T1560" t="str">
        <f t="shared" si="672"/>
        <v/>
      </c>
      <c r="U1560" t="str">
        <f t="shared" si="673"/>
        <v/>
      </c>
      <c r="V1560" t="str">
        <f t="shared" si="674"/>
        <v/>
      </c>
      <c r="W1560" t="str">
        <f>IF(TRIM(INDEX(connections!$A:$A,ROW()))="","",TRIM(INDEX(connections!$A:$A,ROW())))</f>
        <v/>
      </c>
      <c r="X1560" t="str">
        <f>IF($W1560="","",TRIM(INDEX(connections!$B:$B,ROW())))</f>
        <v/>
      </c>
      <c r="Y1560" t="str">
        <f t="shared" si="675"/>
        <v/>
      </c>
      <c r="Z1560" t="str">
        <f t="shared" si="676"/>
        <v/>
      </c>
      <c r="AA1560" t="str">
        <f t="shared" si="677"/>
        <v/>
      </c>
      <c r="AB1560" t="str">
        <f t="shared" si="678"/>
        <v/>
      </c>
      <c r="AC1560" t="str">
        <f t="shared" si="679"/>
        <v/>
      </c>
      <c r="AD1560" t="str">
        <f t="shared" si="680"/>
        <v/>
      </c>
      <c r="AE1560" t="str">
        <f t="shared" si="681"/>
        <v/>
      </c>
    </row>
    <row r="1561" spans="20:31" x14ac:dyDescent="0.25">
      <c r="T1561" t="str">
        <f t="shared" si="672"/>
        <v/>
      </c>
      <c r="U1561" t="str">
        <f t="shared" si="673"/>
        <v/>
      </c>
      <c r="V1561" t="str">
        <f t="shared" si="674"/>
        <v/>
      </c>
      <c r="W1561" t="str">
        <f>IF(TRIM(INDEX(connections!$A:$A,ROW()))="","",TRIM(INDEX(connections!$A:$A,ROW())))</f>
        <v/>
      </c>
      <c r="X1561" t="str">
        <f>IF($W1561="","",TRIM(INDEX(connections!$B:$B,ROW())))</f>
        <v/>
      </c>
      <c r="Y1561" t="str">
        <f t="shared" si="675"/>
        <v/>
      </c>
      <c r="Z1561" t="str">
        <f t="shared" si="676"/>
        <v/>
      </c>
      <c r="AA1561" t="str">
        <f t="shared" si="677"/>
        <v/>
      </c>
      <c r="AB1561" t="str">
        <f t="shared" si="678"/>
        <v/>
      </c>
      <c r="AC1561" t="str">
        <f t="shared" si="679"/>
        <v/>
      </c>
      <c r="AD1561" t="str">
        <f t="shared" si="680"/>
        <v/>
      </c>
      <c r="AE1561" t="str">
        <f t="shared" si="681"/>
        <v/>
      </c>
    </row>
    <row r="1562" spans="20:31" x14ac:dyDescent="0.25">
      <c r="T1562" t="str">
        <f t="shared" si="672"/>
        <v/>
      </c>
      <c r="U1562" t="str">
        <f t="shared" si="673"/>
        <v/>
      </c>
      <c r="V1562" t="str">
        <f t="shared" si="674"/>
        <v/>
      </c>
      <c r="W1562" t="str">
        <f>IF(TRIM(INDEX(connections!$A:$A,ROW()))="","",TRIM(INDEX(connections!$A:$A,ROW())))</f>
        <v/>
      </c>
      <c r="X1562" t="str">
        <f>IF($W1562="","",TRIM(INDEX(connections!$B:$B,ROW())))</f>
        <v/>
      </c>
      <c r="Y1562" t="str">
        <f t="shared" si="675"/>
        <v/>
      </c>
      <c r="Z1562" t="str">
        <f t="shared" si="676"/>
        <v/>
      </c>
      <c r="AA1562" t="str">
        <f t="shared" si="677"/>
        <v/>
      </c>
      <c r="AB1562" t="str">
        <f t="shared" si="678"/>
        <v/>
      </c>
      <c r="AC1562" t="str">
        <f t="shared" si="679"/>
        <v/>
      </c>
      <c r="AD1562" t="str">
        <f t="shared" si="680"/>
        <v/>
      </c>
      <c r="AE1562" t="str">
        <f t="shared" si="681"/>
        <v/>
      </c>
    </row>
    <row r="1563" spans="20:31" x14ac:dyDescent="0.25">
      <c r="T1563" t="str">
        <f t="shared" si="672"/>
        <v/>
      </c>
      <c r="U1563" t="str">
        <f t="shared" si="673"/>
        <v/>
      </c>
      <c r="V1563" t="str">
        <f t="shared" si="674"/>
        <v/>
      </c>
      <c r="W1563" t="str">
        <f>IF(TRIM(INDEX(connections!$A:$A,ROW()))="","",TRIM(INDEX(connections!$A:$A,ROW())))</f>
        <v/>
      </c>
      <c r="X1563" t="str">
        <f>IF($W1563="","",TRIM(INDEX(connections!$B:$B,ROW())))</f>
        <v/>
      </c>
      <c r="Y1563" t="str">
        <f t="shared" si="675"/>
        <v/>
      </c>
      <c r="Z1563" t="str">
        <f t="shared" si="676"/>
        <v/>
      </c>
      <c r="AA1563" t="str">
        <f t="shared" si="677"/>
        <v/>
      </c>
      <c r="AB1563" t="str">
        <f t="shared" si="678"/>
        <v/>
      </c>
      <c r="AC1563" t="str">
        <f t="shared" si="679"/>
        <v/>
      </c>
      <c r="AD1563" t="str">
        <f t="shared" si="680"/>
        <v/>
      </c>
      <c r="AE1563" t="str">
        <f t="shared" si="681"/>
        <v/>
      </c>
    </row>
    <row r="1564" spans="20:31" x14ac:dyDescent="0.25">
      <c r="T1564" t="str">
        <f t="shared" si="672"/>
        <v/>
      </c>
      <c r="U1564" t="str">
        <f t="shared" si="673"/>
        <v/>
      </c>
      <c r="V1564" t="str">
        <f t="shared" si="674"/>
        <v/>
      </c>
      <c r="W1564" t="str">
        <f>IF(TRIM(INDEX(connections!$A:$A,ROW()))="","",TRIM(INDEX(connections!$A:$A,ROW())))</f>
        <v/>
      </c>
      <c r="X1564" t="str">
        <f>IF($W1564="","",TRIM(INDEX(connections!$B:$B,ROW())))</f>
        <v/>
      </c>
      <c r="Y1564" t="str">
        <f t="shared" si="675"/>
        <v/>
      </c>
      <c r="Z1564" t="str">
        <f t="shared" si="676"/>
        <v/>
      </c>
      <c r="AA1564" t="str">
        <f t="shared" si="677"/>
        <v/>
      </c>
      <c r="AB1564" t="str">
        <f t="shared" si="678"/>
        <v/>
      </c>
      <c r="AC1564" t="str">
        <f t="shared" si="679"/>
        <v/>
      </c>
      <c r="AD1564" t="str">
        <f t="shared" si="680"/>
        <v/>
      </c>
      <c r="AE1564" t="str">
        <f t="shared" si="681"/>
        <v/>
      </c>
    </row>
    <row r="1565" spans="20:31" x14ac:dyDescent="0.25">
      <c r="T1565" t="str">
        <f t="shared" si="672"/>
        <v/>
      </c>
      <c r="U1565" t="str">
        <f t="shared" si="673"/>
        <v/>
      </c>
      <c r="V1565" t="str">
        <f t="shared" si="674"/>
        <v/>
      </c>
      <c r="W1565" t="str">
        <f>IF(TRIM(INDEX(connections!$A:$A,ROW()))="","",TRIM(INDEX(connections!$A:$A,ROW())))</f>
        <v/>
      </c>
      <c r="X1565" t="str">
        <f>IF($W1565="","",TRIM(INDEX(connections!$B:$B,ROW())))</f>
        <v/>
      </c>
      <c r="Y1565" t="str">
        <f t="shared" si="675"/>
        <v/>
      </c>
      <c r="Z1565" t="str">
        <f t="shared" si="676"/>
        <v/>
      </c>
      <c r="AA1565" t="str">
        <f t="shared" si="677"/>
        <v/>
      </c>
      <c r="AB1565" t="str">
        <f t="shared" si="678"/>
        <v/>
      </c>
      <c r="AC1565" t="str">
        <f t="shared" si="679"/>
        <v/>
      </c>
      <c r="AD1565" t="str">
        <f t="shared" si="680"/>
        <v/>
      </c>
      <c r="AE1565" t="str">
        <f t="shared" si="681"/>
        <v/>
      </c>
    </row>
    <row r="1566" spans="20:31" x14ac:dyDescent="0.25">
      <c r="T1566" t="str">
        <f t="shared" si="672"/>
        <v/>
      </c>
      <c r="U1566" t="str">
        <f t="shared" si="673"/>
        <v/>
      </c>
      <c r="V1566" t="str">
        <f t="shared" si="674"/>
        <v/>
      </c>
      <c r="W1566" t="str">
        <f>IF(TRIM(INDEX(connections!$A:$A,ROW()))="","",TRIM(INDEX(connections!$A:$A,ROW())))</f>
        <v/>
      </c>
      <c r="X1566" t="str">
        <f>IF($W1566="","",TRIM(INDEX(connections!$B:$B,ROW())))</f>
        <v/>
      </c>
      <c r="Y1566" t="str">
        <f t="shared" si="675"/>
        <v/>
      </c>
      <c r="Z1566" t="str">
        <f t="shared" si="676"/>
        <v/>
      </c>
      <c r="AA1566" t="str">
        <f t="shared" si="677"/>
        <v/>
      </c>
      <c r="AB1566" t="str">
        <f t="shared" si="678"/>
        <v/>
      </c>
      <c r="AC1566" t="str">
        <f t="shared" si="679"/>
        <v/>
      </c>
      <c r="AD1566" t="str">
        <f t="shared" si="680"/>
        <v/>
      </c>
      <c r="AE1566" t="str">
        <f t="shared" si="681"/>
        <v/>
      </c>
    </row>
    <row r="1567" spans="20:31" x14ac:dyDescent="0.25">
      <c r="T1567" t="str">
        <f t="shared" si="672"/>
        <v/>
      </c>
      <c r="U1567" t="str">
        <f t="shared" si="673"/>
        <v/>
      </c>
      <c r="V1567" t="str">
        <f t="shared" si="674"/>
        <v/>
      </c>
      <c r="W1567" t="str">
        <f>IF(TRIM(INDEX(connections!$A:$A,ROW()))="","",TRIM(INDEX(connections!$A:$A,ROW())))</f>
        <v/>
      </c>
      <c r="X1567" t="str">
        <f>IF($W1567="","",TRIM(INDEX(connections!$B:$B,ROW())))</f>
        <v/>
      </c>
      <c r="Y1567" t="str">
        <f t="shared" si="675"/>
        <v/>
      </c>
      <c r="Z1567" t="str">
        <f t="shared" si="676"/>
        <v/>
      </c>
      <c r="AA1567" t="str">
        <f t="shared" si="677"/>
        <v/>
      </c>
      <c r="AB1567" t="str">
        <f t="shared" si="678"/>
        <v/>
      </c>
      <c r="AC1567" t="str">
        <f t="shared" si="679"/>
        <v/>
      </c>
      <c r="AD1567" t="str">
        <f t="shared" si="680"/>
        <v/>
      </c>
      <c r="AE1567" t="str">
        <f t="shared" si="681"/>
        <v/>
      </c>
    </row>
    <row r="1568" spans="20:31" x14ac:dyDescent="0.25">
      <c r="T1568" t="str">
        <f t="shared" si="672"/>
        <v/>
      </c>
      <c r="U1568" t="str">
        <f t="shared" si="673"/>
        <v/>
      </c>
      <c r="V1568" t="str">
        <f t="shared" si="674"/>
        <v/>
      </c>
      <c r="W1568" t="str">
        <f>IF(TRIM(INDEX(connections!$A:$A,ROW()))="","",TRIM(INDEX(connections!$A:$A,ROW())))</f>
        <v/>
      </c>
      <c r="X1568" t="str">
        <f>IF($W1568="","",TRIM(INDEX(connections!$B:$B,ROW())))</f>
        <v/>
      </c>
      <c r="Y1568" t="str">
        <f t="shared" si="675"/>
        <v/>
      </c>
      <c r="Z1568" t="str">
        <f t="shared" si="676"/>
        <v/>
      </c>
      <c r="AA1568" t="str">
        <f t="shared" si="677"/>
        <v/>
      </c>
      <c r="AB1568" t="str">
        <f t="shared" si="678"/>
        <v/>
      </c>
      <c r="AC1568" t="str">
        <f t="shared" si="679"/>
        <v/>
      </c>
      <c r="AD1568" t="str">
        <f t="shared" si="680"/>
        <v/>
      </c>
      <c r="AE1568" t="str">
        <f t="shared" si="681"/>
        <v/>
      </c>
    </row>
    <row r="1569" spans="20:31" x14ac:dyDescent="0.25">
      <c r="T1569" t="str">
        <f t="shared" si="672"/>
        <v/>
      </c>
      <c r="U1569" t="str">
        <f t="shared" si="673"/>
        <v/>
      </c>
      <c r="V1569" t="str">
        <f t="shared" si="674"/>
        <v/>
      </c>
      <c r="W1569" t="str">
        <f>IF(TRIM(INDEX(connections!$A:$A,ROW()))="","",TRIM(INDEX(connections!$A:$A,ROW())))</f>
        <v/>
      </c>
      <c r="X1569" t="str">
        <f>IF($W1569="","",TRIM(INDEX(connections!$B:$B,ROW())))</f>
        <v/>
      </c>
      <c r="Y1569" t="str">
        <f t="shared" si="675"/>
        <v/>
      </c>
      <c r="Z1569" t="str">
        <f t="shared" si="676"/>
        <v/>
      </c>
      <c r="AA1569" t="str">
        <f t="shared" si="677"/>
        <v/>
      </c>
      <c r="AB1569" t="str">
        <f t="shared" si="678"/>
        <v/>
      </c>
      <c r="AC1569" t="str">
        <f t="shared" si="679"/>
        <v/>
      </c>
      <c r="AD1569" t="str">
        <f t="shared" si="680"/>
        <v/>
      </c>
      <c r="AE1569" t="str">
        <f t="shared" si="681"/>
        <v/>
      </c>
    </row>
    <row r="1570" spans="20:31" x14ac:dyDescent="0.25">
      <c r="T1570" t="str">
        <f t="shared" si="672"/>
        <v/>
      </c>
      <c r="U1570" t="str">
        <f t="shared" si="673"/>
        <v/>
      </c>
      <c r="V1570" t="str">
        <f t="shared" si="674"/>
        <v/>
      </c>
      <c r="W1570" t="str">
        <f>IF(TRIM(INDEX(connections!$A:$A,ROW()))="","",TRIM(INDEX(connections!$A:$A,ROW())))</f>
        <v/>
      </c>
      <c r="X1570" t="str">
        <f>IF($W1570="","",TRIM(INDEX(connections!$B:$B,ROW())))</f>
        <v/>
      </c>
      <c r="Y1570" t="str">
        <f t="shared" si="675"/>
        <v/>
      </c>
      <c r="Z1570" t="str">
        <f t="shared" si="676"/>
        <v/>
      </c>
      <c r="AA1570" t="str">
        <f t="shared" si="677"/>
        <v/>
      </c>
      <c r="AB1570" t="str">
        <f t="shared" si="678"/>
        <v/>
      </c>
      <c r="AC1570" t="str">
        <f t="shared" si="679"/>
        <v/>
      </c>
      <c r="AD1570" t="str">
        <f t="shared" si="680"/>
        <v/>
      </c>
      <c r="AE1570" t="str">
        <f t="shared" si="681"/>
        <v/>
      </c>
    </row>
    <row r="1571" spans="20:31" x14ac:dyDescent="0.25">
      <c r="T1571" t="str">
        <f t="shared" si="672"/>
        <v/>
      </c>
      <c r="U1571" t="str">
        <f t="shared" si="673"/>
        <v/>
      </c>
      <c r="V1571" t="str">
        <f t="shared" si="674"/>
        <v/>
      </c>
      <c r="W1571" t="str">
        <f>IF(TRIM(INDEX(connections!$A:$A,ROW()))="","",TRIM(INDEX(connections!$A:$A,ROW())))</f>
        <v/>
      </c>
      <c r="X1571" t="str">
        <f>IF($W1571="","",TRIM(INDEX(connections!$B:$B,ROW())))</f>
        <v/>
      </c>
      <c r="Y1571" t="str">
        <f t="shared" si="675"/>
        <v/>
      </c>
      <c r="Z1571" t="str">
        <f t="shared" si="676"/>
        <v/>
      </c>
      <c r="AA1571" t="str">
        <f t="shared" si="677"/>
        <v/>
      </c>
      <c r="AB1571" t="str">
        <f t="shared" si="678"/>
        <v/>
      </c>
      <c r="AC1571" t="str">
        <f t="shared" si="679"/>
        <v/>
      </c>
      <c r="AD1571" t="str">
        <f t="shared" si="680"/>
        <v/>
      </c>
      <c r="AE1571" t="str">
        <f t="shared" si="681"/>
        <v/>
      </c>
    </row>
    <row r="1572" spans="20:31" x14ac:dyDescent="0.25">
      <c r="T1572" t="str">
        <f t="shared" si="672"/>
        <v/>
      </c>
      <c r="U1572" t="str">
        <f t="shared" si="673"/>
        <v/>
      </c>
      <c r="V1572" t="str">
        <f t="shared" si="674"/>
        <v/>
      </c>
      <c r="W1572" t="str">
        <f>IF(TRIM(INDEX(connections!$A:$A,ROW()))="","",TRIM(INDEX(connections!$A:$A,ROW())))</f>
        <v/>
      </c>
      <c r="X1572" t="str">
        <f>IF($W1572="","",TRIM(INDEX(connections!$B:$B,ROW())))</f>
        <v/>
      </c>
      <c r="Y1572" t="str">
        <f t="shared" si="675"/>
        <v/>
      </c>
      <c r="Z1572" t="str">
        <f t="shared" si="676"/>
        <v/>
      </c>
      <c r="AA1572" t="str">
        <f t="shared" si="677"/>
        <v/>
      </c>
      <c r="AB1572" t="str">
        <f t="shared" si="678"/>
        <v/>
      </c>
      <c r="AC1572" t="str">
        <f t="shared" si="679"/>
        <v/>
      </c>
      <c r="AD1572" t="str">
        <f t="shared" si="680"/>
        <v/>
      </c>
      <c r="AE1572" t="str">
        <f t="shared" si="681"/>
        <v/>
      </c>
    </row>
    <row r="1573" spans="20:31" x14ac:dyDescent="0.25">
      <c r="T1573" t="str">
        <f t="shared" si="672"/>
        <v/>
      </c>
      <c r="U1573" t="str">
        <f t="shared" si="673"/>
        <v/>
      </c>
      <c r="V1573" t="str">
        <f t="shared" si="674"/>
        <v/>
      </c>
      <c r="W1573" t="str">
        <f>IF(TRIM(INDEX(connections!$A:$A,ROW()))="","",TRIM(INDEX(connections!$A:$A,ROW())))</f>
        <v/>
      </c>
      <c r="X1573" t="str">
        <f>IF($W1573="","",TRIM(INDEX(connections!$B:$B,ROW())))</f>
        <v/>
      </c>
      <c r="Y1573" t="str">
        <f t="shared" si="675"/>
        <v/>
      </c>
      <c r="Z1573" t="str">
        <f t="shared" si="676"/>
        <v/>
      </c>
      <c r="AA1573" t="str">
        <f t="shared" si="677"/>
        <v/>
      </c>
      <c r="AB1573" t="str">
        <f t="shared" si="678"/>
        <v/>
      </c>
      <c r="AC1573" t="str">
        <f t="shared" si="679"/>
        <v/>
      </c>
      <c r="AD1573" t="str">
        <f t="shared" si="680"/>
        <v/>
      </c>
      <c r="AE1573" t="str">
        <f t="shared" si="681"/>
        <v/>
      </c>
    </row>
    <row r="1574" spans="20:31" x14ac:dyDescent="0.25">
      <c r="T1574" t="str">
        <f t="shared" si="672"/>
        <v/>
      </c>
      <c r="U1574" t="str">
        <f t="shared" si="673"/>
        <v/>
      </c>
      <c r="V1574" t="str">
        <f t="shared" si="674"/>
        <v/>
      </c>
      <c r="W1574" t="str">
        <f>IF(TRIM(INDEX(connections!$A:$A,ROW()))="","",TRIM(INDEX(connections!$A:$A,ROW())))</f>
        <v/>
      </c>
      <c r="X1574" t="str">
        <f>IF($W1574="","",TRIM(INDEX(connections!$B:$B,ROW())))</f>
        <v/>
      </c>
      <c r="Y1574" t="str">
        <f t="shared" si="675"/>
        <v/>
      </c>
      <c r="Z1574" t="str">
        <f t="shared" si="676"/>
        <v/>
      </c>
      <c r="AA1574" t="str">
        <f t="shared" si="677"/>
        <v/>
      </c>
      <c r="AB1574" t="str">
        <f t="shared" si="678"/>
        <v/>
      </c>
      <c r="AC1574" t="str">
        <f t="shared" si="679"/>
        <v/>
      </c>
      <c r="AD1574" t="str">
        <f t="shared" si="680"/>
        <v/>
      </c>
      <c r="AE1574" t="str">
        <f t="shared" si="681"/>
        <v/>
      </c>
    </row>
    <row r="1575" spans="20:31" x14ac:dyDescent="0.25">
      <c r="T1575" t="str">
        <f t="shared" si="672"/>
        <v/>
      </c>
      <c r="U1575" t="str">
        <f t="shared" si="673"/>
        <v/>
      </c>
      <c r="V1575" t="str">
        <f t="shared" si="674"/>
        <v/>
      </c>
      <c r="W1575" t="str">
        <f>IF(TRIM(INDEX(connections!$A:$A,ROW()))="","",TRIM(INDEX(connections!$A:$A,ROW())))</f>
        <v/>
      </c>
      <c r="X1575" t="str">
        <f>IF($W1575="","",TRIM(INDEX(connections!$B:$B,ROW())))</f>
        <v/>
      </c>
      <c r="Y1575" t="str">
        <f t="shared" si="675"/>
        <v/>
      </c>
      <c r="Z1575" t="str">
        <f t="shared" si="676"/>
        <v/>
      </c>
      <c r="AA1575" t="str">
        <f t="shared" si="677"/>
        <v/>
      </c>
      <c r="AB1575" t="str">
        <f t="shared" si="678"/>
        <v/>
      </c>
      <c r="AC1575" t="str">
        <f t="shared" si="679"/>
        <v/>
      </c>
      <c r="AD1575" t="str">
        <f t="shared" si="680"/>
        <v/>
      </c>
      <c r="AE1575" t="str">
        <f t="shared" si="681"/>
        <v/>
      </c>
    </row>
    <row r="1576" spans="20:31" x14ac:dyDescent="0.25">
      <c r="T1576" t="str">
        <f t="shared" si="672"/>
        <v/>
      </c>
      <c r="U1576" t="str">
        <f t="shared" si="673"/>
        <v/>
      </c>
      <c r="V1576" t="str">
        <f t="shared" si="674"/>
        <v/>
      </c>
      <c r="W1576" t="str">
        <f>IF(TRIM(INDEX(connections!$A:$A,ROW()))="","",TRIM(INDEX(connections!$A:$A,ROW())))</f>
        <v/>
      </c>
      <c r="X1576" t="str">
        <f>IF($W1576="","",TRIM(INDEX(connections!$B:$B,ROW())))</f>
        <v/>
      </c>
      <c r="Y1576" t="str">
        <f t="shared" si="675"/>
        <v/>
      </c>
      <c r="Z1576" t="str">
        <f t="shared" si="676"/>
        <v/>
      </c>
      <c r="AA1576" t="str">
        <f t="shared" si="677"/>
        <v/>
      </c>
      <c r="AB1576" t="str">
        <f t="shared" si="678"/>
        <v/>
      </c>
      <c r="AC1576" t="str">
        <f t="shared" si="679"/>
        <v/>
      </c>
      <c r="AD1576" t="str">
        <f t="shared" si="680"/>
        <v/>
      </c>
      <c r="AE1576" t="str">
        <f t="shared" si="681"/>
        <v/>
      </c>
    </row>
    <row r="1577" spans="20:31" x14ac:dyDescent="0.25">
      <c r="T1577" t="str">
        <f t="shared" si="672"/>
        <v/>
      </c>
      <c r="U1577" t="str">
        <f t="shared" si="673"/>
        <v/>
      </c>
      <c r="V1577" t="str">
        <f t="shared" si="674"/>
        <v/>
      </c>
      <c r="W1577" t="str">
        <f>IF(TRIM(INDEX(connections!$A:$A,ROW()))="","",TRIM(INDEX(connections!$A:$A,ROW())))</f>
        <v/>
      </c>
      <c r="X1577" t="str">
        <f>IF($W1577="","",TRIM(INDEX(connections!$B:$B,ROW())))</f>
        <v/>
      </c>
      <c r="Y1577" t="str">
        <f t="shared" si="675"/>
        <v/>
      </c>
      <c r="Z1577" t="str">
        <f t="shared" si="676"/>
        <v/>
      </c>
      <c r="AA1577" t="str">
        <f t="shared" si="677"/>
        <v/>
      </c>
      <c r="AB1577" t="str">
        <f t="shared" si="678"/>
        <v/>
      </c>
      <c r="AC1577" t="str">
        <f t="shared" si="679"/>
        <v/>
      </c>
      <c r="AD1577" t="str">
        <f t="shared" si="680"/>
        <v/>
      </c>
      <c r="AE1577" t="str">
        <f t="shared" si="681"/>
        <v/>
      </c>
    </row>
    <row r="1578" spans="20:31" x14ac:dyDescent="0.25">
      <c r="T1578" t="str">
        <f t="shared" si="672"/>
        <v/>
      </c>
      <c r="U1578" t="str">
        <f t="shared" si="673"/>
        <v/>
      </c>
      <c r="V1578" t="str">
        <f t="shared" si="674"/>
        <v/>
      </c>
      <c r="W1578" t="str">
        <f>IF(TRIM(INDEX(connections!$A:$A,ROW()))="","",TRIM(INDEX(connections!$A:$A,ROW())))</f>
        <v/>
      </c>
      <c r="X1578" t="str">
        <f>IF($W1578="","",TRIM(INDEX(connections!$B:$B,ROW())))</f>
        <v/>
      </c>
      <c r="Y1578" t="str">
        <f t="shared" si="675"/>
        <v/>
      </c>
      <c r="Z1578" t="str">
        <f t="shared" si="676"/>
        <v/>
      </c>
      <c r="AA1578" t="str">
        <f t="shared" si="677"/>
        <v/>
      </c>
      <c r="AB1578" t="str">
        <f t="shared" si="678"/>
        <v/>
      </c>
      <c r="AC1578" t="str">
        <f t="shared" si="679"/>
        <v/>
      </c>
      <c r="AD1578" t="str">
        <f t="shared" si="680"/>
        <v/>
      </c>
      <c r="AE1578" t="str">
        <f t="shared" si="681"/>
        <v/>
      </c>
    </row>
    <row r="1579" spans="20:31" x14ac:dyDescent="0.25">
      <c r="T1579" t="str">
        <f t="shared" si="672"/>
        <v/>
      </c>
      <c r="U1579" t="str">
        <f t="shared" si="673"/>
        <v/>
      </c>
      <c r="V1579" t="str">
        <f t="shared" si="674"/>
        <v/>
      </c>
      <c r="W1579" t="str">
        <f>IF(TRIM(INDEX(connections!$A:$A,ROW()))="","",TRIM(INDEX(connections!$A:$A,ROW())))</f>
        <v/>
      </c>
      <c r="X1579" t="str">
        <f>IF($W1579="","",TRIM(INDEX(connections!$B:$B,ROW())))</f>
        <v/>
      </c>
      <c r="Y1579" t="str">
        <f t="shared" si="675"/>
        <v/>
      </c>
      <c r="Z1579" t="str">
        <f t="shared" si="676"/>
        <v/>
      </c>
      <c r="AA1579" t="str">
        <f t="shared" si="677"/>
        <v/>
      </c>
      <c r="AB1579" t="str">
        <f t="shared" si="678"/>
        <v/>
      </c>
      <c r="AC1579" t="str">
        <f t="shared" si="679"/>
        <v/>
      </c>
      <c r="AD1579" t="str">
        <f t="shared" si="680"/>
        <v/>
      </c>
      <c r="AE1579" t="str">
        <f t="shared" si="681"/>
        <v/>
      </c>
    </row>
    <row r="1580" spans="20:31" x14ac:dyDescent="0.25">
      <c r="T1580" t="str">
        <f t="shared" si="672"/>
        <v/>
      </c>
      <c r="U1580" t="str">
        <f t="shared" si="673"/>
        <v/>
      </c>
      <c r="V1580" t="str">
        <f t="shared" si="674"/>
        <v/>
      </c>
      <c r="W1580" t="str">
        <f>IF(TRIM(INDEX(connections!$A:$A,ROW()))="","",TRIM(INDEX(connections!$A:$A,ROW())))</f>
        <v/>
      </c>
      <c r="X1580" t="str">
        <f>IF($W1580="","",TRIM(INDEX(connections!$B:$B,ROW())))</f>
        <v/>
      </c>
      <c r="Y1580" t="str">
        <f t="shared" si="675"/>
        <v/>
      </c>
      <c r="Z1580" t="str">
        <f t="shared" si="676"/>
        <v/>
      </c>
      <c r="AA1580" t="str">
        <f t="shared" si="677"/>
        <v/>
      </c>
      <c r="AB1580" t="str">
        <f t="shared" si="678"/>
        <v/>
      </c>
      <c r="AC1580" t="str">
        <f t="shared" si="679"/>
        <v/>
      </c>
      <c r="AD1580" t="str">
        <f t="shared" si="680"/>
        <v/>
      </c>
      <c r="AE1580" t="str">
        <f t="shared" si="681"/>
        <v/>
      </c>
    </row>
    <row r="1581" spans="20:31" x14ac:dyDescent="0.25">
      <c r="T1581" t="str">
        <f t="shared" si="672"/>
        <v/>
      </c>
      <c r="U1581" t="str">
        <f t="shared" si="673"/>
        <v/>
      </c>
      <c r="V1581" t="str">
        <f t="shared" si="674"/>
        <v/>
      </c>
      <c r="W1581" t="str">
        <f>IF(TRIM(INDEX(connections!$A:$A,ROW()))="","",TRIM(INDEX(connections!$A:$A,ROW())))</f>
        <v/>
      </c>
      <c r="X1581" t="str">
        <f>IF($W1581="","",TRIM(INDEX(connections!$B:$B,ROW())))</f>
        <v/>
      </c>
      <c r="Y1581" t="str">
        <f t="shared" si="675"/>
        <v/>
      </c>
      <c r="Z1581" t="str">
        <f t="shared" si="676"/>
        <v/>
      </c>
      <c r="AA1581" t="str">
        <f t="shared" si="677"/>
        <v/>
      </c>
      <c r="AB1581" t="str">
        <f t="shared" si="678"/>
        <v/>
      </c>
      <c r="AC1581" t="str">
        <f t="shared" si="679"/>
        <v/>
      </c>
      <c r="AD1581" t="str">
        <f t="shared" si="680"/>
        <v/>
      </c>
      <c r="AE1581" t="str">
        <f t="shared" si="681"/>
        <v/>
      </c>
    </row>
    <row r="1582" spans="20:31" x14ac:dyDescent="0.25">
      <c r="T1582" t="str">
        <f t="shared" si="672"/>
        <v/>
      </c>
      <c r="U1582" t="str">
        <f t="shared" si="673"/>
        <v/>
      </c>
      <c r="V1582" t="str">
        <f t="shared" si="674"/>
        <v/>
      </c>
      <c r="W1582" t="str">
        <f>IF(TRIM(INDEX(connections!$A:$A,ROW()))="","",TRIM(INDEX(connections!$A:$A,ROW())))</f>
        <v/>
      </c>
      <c r="X1582" t="str">
        <f>IF($W1582="","",TRIM(INDEX(connections!$B:$B,ROW())))</f>
        <v/>
      </c>
      <c r="Y1582" t="str">
        <f t="shared" si="675"/>
        <v/>
      </c>
      <c r="Z1582" t="str">
        <f t="shared" si="676"/>
        <v/>
      </c>
      <c r="AA1582" t="str">
        <f t="shared" si="677"/>
        <v/>
      </c>
      <c r="AB1582" t="str">
        <f t="shared" si="678"/>
        <v/>
      </c>
      <c r="AC1582" t="str">
        <f t="shared" si="679"/>
        <v/>
      </c>
      <c r="AD1582" t="str">
        <f t="shared" si="680"/>
        <v/>
      </c>
      <c r="AE1582" t="str">
        <f t="shared" si="681"/>
        <v/>
      </c>
    </row>
    <row r="1583" spans="20:31" x14ac:dyDescent="0.25">
      <c r="T1583" t="str">
        <f t="shared" si="672"/>
        <v/>
      </c>
      <c r="U1583" t="str">
        <f t="shared" si="673"/>
        <v/>
      </c>
      <c r="V1583" t="str">
        <f t="shared" si="674"/>
        <v/>
      </c>
      <c r="W1583" t="str">
        <f>IF(TRIM(INDEX(connections!$A:$A,ROW()))="","",TRIM(INDEX(connections!$A:$A,ROW())))</f>
        <v/>
      </c>
      <c r="X1583" t="str">
        <f>IF($W1583="","",TRIM(INDEX(connections!$B:$B,ROW())))</f>
        <v/>
      </c>
      <c r="Y1583" t="str">
        <f t="shared" si="675"/>
        <v/>
      </c>
      <c r="Z1583" t="str">
        <f t="shared" si="676"/>
        <v/>
      </c>
      <c r="AA1583" t="str">
        <f t="shared" si="677"/>
        <v/>
      </c>
      <c r="AB1583" t="str">
        <f t="shared" si="678"/>
        <v/>
      </c>
      <c r="AC1583" t="str">
        <f t="shared" si="679"/>
        <v/>
      </c>
      <c r="AD1583" t="str">
        <f t="shared" si="680"/>
        <v/>
      </c>
      <c r="AE1583" t="str">
        <f t="shared" si="681"/>
        <v/>
      </c>
    </row>
    <row r="1584" spans="20:31" x14ac:dyDescent="0.25">
      <c r="T1584" t="str">
        <f t="shared" si="672"/>
        <v/>
      </c>
      <c r="U1584" t="str">
        <f t="shared" si="673"/>
        <v/>
      </c>
      <c r="V1584" t="str">
        <f t="shared" si="674"/>
        <v/>
      </c>
      <c r="W1584" t="str">
        <f>IF(TRIM(INDEX(connections!$A:$A,ROW()))="","",TRIM(INDEX(connections!$A:$A,ROW())))</f>
        <v/>
      </c>
      <c r="X1584" t="str">
        <f>IF($W1584="","",TRIM(INDEX(connections!$B:$B,ROW())))</f>
        <v/>
      </c>
      <c r="Y1584" t="str">
        <f t="shared" si="675"/>
        <v/>
      </c>
      <c r="Z1584" t="str">
        <f t="shared" si="676"/>
        <v/>
      </c>
      <c r="AA1584" t="str">
        <f t="shared" si="677"/>
        <v/>
      </c>
      <c r="AB1584" t="str">
        <f t="shared" si="678"/>
        <v/>
      </c>
      <c r="AC1584" t="str">
        <f t="shared" si="679"/>
        <v/>
      </c>
      <c r="AD1584" t="str">
        <f t="shared" si="680"/>
        <v/>
      </c>
      <c r="AE1584" t="str">
        <f t="shared" si="681"/>
        <v/>
      </c>
    </row>
    <row r="1585" spans="20:31" x14ac:dyDescent="0.25">
      <c r="T1585" t="str">
        <f t="shared" si="672"/>
        <v/>
      </c>
      <c r="U1585" t="str">
        <f t="shared" si="673"/>
        <v/>
      </c>
      <c r="V1585" t="str">
        <f t="shared" si="674"/>
        <v/>
      </c>
      <c r="W1585" t="str">
        <f>IF(TRIM(INDEX(connections!$A:$A,ROW()))="","",TRIM(INDEX(connections!$A:$A,ROW())))</f>
        <v/>
      </c>
      <c r="X1585" t="str">
        <f>IF($W1585="","",TRIM(INDEX(connections!$B:$B,ROW())))</f>
        <v/>
      </c>
      <c r="Y1585" t="str">
        <f t="shared" si="675"/>
        <v/>
      </c>
      <c r="Z1585" t="str">
        <f t="shared" si="676"/>
        <v/>
      </c>
      <c r="AA1585" t="str">
        <f t="shared" si="677"/>
        <v/>
      </c>
      <c r="AB1585" t="str">
        <f t="shared" si="678"/>
        <v/>
      </c>
      <c r="AC1585" t="str">
        <f t="shared" si="679"/>
        <v/>
      </c>
      <c r="AD1585" t="str">
        <f t="shared" si="680"/>
        <v/>
      </c>
      <c r="AE1585" t="str">
        <f t="shared" si="681"/>
        <v/>
      </c>
    </row>
    <row r="1586" spans="20:31" x14ac:dyDescent="0.25">
      <c r="T1586" t="str">
        <f t="shared" si="672"/>
        <v/>
      </c>
      <c r="U1586" t="str">
        <f t="shared" si="673"/>
        <v/>
      </c>
      <c r="V1586" t="str">
        <f t="shared" si="674"/>
        <v/>
      </c>
      <c r="W1586" t="str">
        <f>IF(TRIM(INDEX(connections!$A:$A,ROW()))="","",TRIM(INDEX(connections!$A:$A,ROW())))</f>
        <v/>
      </c>
      <c r="X1586" t="str">
        <f>IF($W1586="","",TRIM(INDEX(connections!$B:$B,ROW())))</f>
        <v/>
      </c>
      <c r="Y1586" t="str">
        <f t="shared" si="675"/>
        <v/>
      </c>
      <c r="Z1586" t="str">
        <f t="shared" si="676"/>
        <v/>
      </c>
      <c r="AA1586" t="str">
        <f t="shared" si="677"/>
        <v/>
      </c>
      <c r="AB1586" t="str">
        <f t="shared" si="678"/>
        <v/>
      </c>
      <c r="AC1586" t="str">
        <f t="shared" si="679"/>
        <v/>
      </c>
      <c r="AD1586" t="str">
        <f t="shared" si="680"/>
        <v/>
      </c>
      <c r="AE1586" t="str">
        <f t="shared" si="681"/>
        <v/>
      </c>
    </row>
    <row r="1587" spans="20:31" x14ac:dyDescent="0.25">
      <c r="T1587" t="str">
        <f t="shared" si="672"/>
        <v/>
      </c>
      <c r="U1587" t="str">
        <f t="shared" si="673"/>
        <v/>
      </c>
      <c r="V1587" t="str">
        <f t="shared" si="674"/>
        <v/>
      </c>
      <c r="W1587" t="str">
        <f>IF(TRIM(INDEX(connections!$A:$A,ROW()))="","",TRIM(INDEX(connections!$A:$A,ROW())))</f>
        <v/>
      </c>
      <c r="X1587" t="str">
        <f>IF($W1587="","",TRIM(INDEX(connections!$B:$B,ROW())))</f>
        <v/>
      </c>
      <c r="Y1587" t="str">
        <f t="shared" si="675"/>
        <v/>
      </c>
      <c r="Z1587" t="str">
        <f t="shared" si="676"/>
        <v/>
      </c>
      <c r="AA1587" t="str">
        <f t="shared" si="677"/>
        <v/>
      </c>
      <c r="AB1587" t="str">
        <f t="shared" si="678"/>
        <v/>
      </c>
      <c r="AC1587" t="str">
        <f t="shared" si="679"/>
        <v/>
      </c>
      <c r="AD1587" t="str">
        <f t="shared" si="680"/>
        <v/>
      </c>
      <c r="AE1587" t="str">
        <f t="shared" si="681"/>
        <v/>
      </c>
    </row>
    <row r="1588" spans="20:31" x14ac:dyDescent="0.25">
      <c r="T1588" t="str">
        <f t="shared" si="672"/>
        <v/>
      </c>
      <c r="U1588" t="str">
        <f t="shared" si="673"/>
        <v/>
      </c>
      <c r="V1588" t="str">
        <f t="shared" si="674"/>
        <v/>
      </c>
      <c r="W1588" t="str">
        <f>IF(TRIM(INDEX(connections!$A:$A,ROW()))="","",TRIM(INDEX(connections!$A:$A,ROW())))</f>
        <v/>
      </c>
      <c r="X1588" t="str">
        <f>IF($W1588="","",TRIM(INDEX(connections!$B:$B,ROW())))</f>
        <v/>
      </c>
      <c r="Y1588" t="str">
        <f t="shared" si="675"/>
        <v/>
      </c>
      <c r="Z1588" t="str">
        <f t="shared" si="676"/>
        <v/>
      </c>
      <c r="AA1588" t="str">
        <f t="shared" si="677"/>
        <v/>
      </c>
      <c r="AB1588" t="str">
        <f t="shared" si="678"/>
        <v/>
      </c>
      <c r="AC1588" t="str">
        <f t="shared" si="679"/>
        <v/>
      </c>
      <c r="AD1588" t="str">
        <f t="shared" si="680"/>
        <v/>
      </c>
      <c r="AE1588" t="str">
        <f t="shared" si="681"/>
        <v/>
      </c>
    </row>
    <row r="1589" spans="20:31" x14ac:dyDescent="0.25">
      <c r="T1589" t="str">
        <f t="shared" si="672"/>
        <v/>
      </c>
      <c r="U1589" t="str">
        <f t="shared" si="673"/>
        <v/>
      </c>
      <c r="V1589" t="str">
        <f t="shared" si="674"/>
        <v/>
      </c>
      <c r="W1589" t="str">
        <f>IF(TRIM(INDEX(connections!$A:$A,ROW()))="","",TRIM(INDEX(connections!$A:$A,ROW())))</f>
        <v/>
      </c>
      <c r="X1589" t="str">
        <f>IF($W1589="","",TRIM(INDEX(connections!$B:$B,ROW())))</f>
        <v/>
      </c>
      <c r="Y1589" t="str">
        <f t="shared" si="675"/>
        <v/>
      </c>
      <c r="Z1589" t="str">
        <f t="shared" si="676"/>
        <v/>
      </c>
      <c r="AA1589" t="str">
        <f t="shared" si="677"/>
        <v/>
      </c>
      <c r="AB1589" t="str">
        <f t="shared" si="678"/>
        <v/>
      </c>
      <c r="AC1589" t="str">
        <f t="shared" si="679"/>
        <v/>
      </c>
      <c r="AD1589" t="str">
        <f t="shared" si="680"/>
        <v/>
      </c>
      <c r="AE1589" t="str">
        <f t="shared" si="681"/>
        <v/>
      </c>
    </row>
    <row r="1590" spans="20:31" x14ac:dyDescent="0.25">
      <c r="T1590" t="str">
        <f t="shared" si="672"/>
        <v/>
      </c>
      <c r="U1590" t="str">
        <f t="shared" si="673"/>
        <v/>
      </c>
      <c r="V1590" t="str">
        <f t="shared" si="674"/>
        <v/>
      </c>
      <c r="W1590" t="str">
        <f>IF(TRIM(INDEX(connections!$A:$A,ROW()))="","",TRIM(INDEX(connections!$A:$A,ROW())))</f>
        <v/>
      </c>
      <c r="X1590" t="str">
        <f>IF($W1590="","",TRIM(INDEX(connections!$B:$B,ROW())))</f>
        <v/>
      </c>
      <c r="Y1590" t="str">
        <f t="shared" si="675"/>
        <v/>
      </c>
      <c r="Z1590" t="str">
        <f t="shared" si="676"/>
        <v/>
      </c>
      <c r="AA1590" t="str">
        <f t="shared" si="677"/>
        <v/>
      </c>
      <c r="AB1590" t="str">
        <f t="shared" si="678"/>
        <v/>
      </c>
      <c r="AC1590" t="str">
        <f t="shared" si="679"/>
        <v/>
      </c>
      <c r="AD1590" t="str">
        <f t="shared" si="680"/>
        <v/>
      </c>
      <c r="AE1590" t="str">
        <f t="shared" si="681"/>
        <v/>
      </c>
    </row>
    <row r="1591" spans="20:31" x14ac:dyDescent="0.25">
      <c r="T1591" t="str">
        <f t="shared" si="672"/>
        <v/>
      </c>
      <c r="U1591" t="str">
        <f t="shared" si="673"/>
        <v/>
      </c>
      <c r="V1591" t="str">
        <f t="shared" si="674"/>
        <v/>
      </c>
      <c r="W1591" t="str">
        <f>IF(TRIM(INDEX(connections!$A:$A,ROW()))="","",TRIM(INDEX(connections!$A:$A,ROW())))</f>
        <v/>
      </c>
      <c r="X1591" t="str">
        <f>IF($W1591="","",TRIM(INDEX(connections!$B:$B,ROW())))</f>
        <v/>
      </c>
      <c r="Y1591" t="str">
        <f t="shared" si="675"/>
        <v/>
      </c>
      <c r="Z1591" t="str">
        <f t="shared" si="676"/>
        <v/>
      </c>
      <c r="AA1591" t="str">
        <f t="shared" si="677"/>
        <v/>
      </c>
      <c r="AB1591" t="str">
        <f t="shared" si="678"/>
        <v/>
      </c>
      <c r="AC1591" t="str">
        <f t="shared" si="679"/>
        <v/>
      </c>
      <c r="AD1591" t="str">
        <f t="shared" si="680"/>
        <v/>
      </c>
      <c r="AE1591" t="str">
        <f t="shared" si="681"/>
        <v/>
      </c>
    </row>
    <row r="1592" spans="20:31" x14ac:dyDescent="0.25">
      <c r="T1592" t="str">
        <f t="shared" si="672"/>
        <v/>
      </c>
      <c r="U1592" t="str">
        <f t="shared" si="673"/>
        <v/>
      </c>
      <c r="V1592" t="str">
        <f t="shared" si="674"/>
        <v/>
      </c>
      <c r="W1592" t="str">
        <f>IF(TRIM(INDEX(connections!$A:$A,ROW()))="","",TRIM(INDEX(connections!$A:$A,ROW())))</f>
        <v/>
      </c>
      <c r="X1592" t="str">
        <f>IF($W1592="","",TRIM(INDEX(connections!$B:$B,ROW())))</f>
        <v/>
      </c>
      <c r="Y1592" t="str">
        <f t="shared" si="675"/>
        <v/>
      </c>
      <c r="Z1592" t="str">
        <f t="shared" si="676"/>
        <v/>
      </c>
      <c r="AA1592" t="str">
        <f t="shared" si="677"/>
        <v/>
      </c>
      <c r="AB1592" t="str">
        <f t="shared" si="678"/>
        <v/>
      </c>
      <c r="AC1592" t="str">
        <f t="shared" si="679"/>
        <v/>
      </c>
      <c r="AD1592" t="str">
        <f t="shared" si="680"/>
        <v/>
      </c>
      <c r="AE1592" t="str">
        <f t="shared" si="681"/>
        <v/>
      </c>
    </row>
    <row r="1593" spans="20:31" x14ac:dyDescent="0.25">
      <c r="T1593" t="str">
        <f t="shared" si="672"/>
        <v/>
      </c>
      <c r="U1593" t="str">
        <f t="shared" si="673"/>
        <v/>
      </c>
      <c r="V1593" t="str">
        <f t="shared" si="674"/>
        <v/>
      </c>
      <c r="W1593" t="str">
        <f>IF(TRIM(INDEX(connections!$A:$A,ROW()))="","",TRIM(INDEX(connections!$A:$A,ROW())))</f>
        <v/>
      </c>
      <c r="X1593" t="str">
        <f>IF($W1593="","",TRIM(INDEX(connections!$B:$B,ROW())))</f>
        <v/>
      </c>
      <c r="Y1593" t="str">
        <f t="shared" si="675"/>
        <v/>
      </c>
      <c r="Z1593" t="str">
        <f t="shared" si="676"/>
        <v/>
      </c>
      <c r="AA1593" t="str">
        <f t="shared" si="677"/>
        <v/>
      </c>
      <c r="AB1593" t="str">
        <f t="shared" si="678"/>
        <v/>
      </c>
      <c r="AC1593" t="str">
        <f t="shared" si="679"/>
        <v/>
      </c>
      <c r="AD1593" t="str">
        <f t="shared" si="680"/>
        <v/>
      </c>
      <c r="AE1593" t="str">
        <f t="shared" si="681"/>
        <v/>
      </c>
    </row>
    <row r="1594" spans="20:31" x14ac:dyDescent="0.25">
      <c r="T1594" t="str">
        <f t="shared" si="672"/>
        <v/>
      </c>
      <c r="U1594" t="str">
        <f t="shared" si="673"/>
        <v/>
      </c>
      <c r="V1594" t="str">
        <f t="shared" si="674"/>
        <v/>
      </c>
      <c r="W1594" t="str">
        <f>IF(TRIM(INDEX(connections!$A:$A,ROW()))="","",TRIM(INDEX(connections!$A:$A,ROW())))</f>
        <v/>
      </c>
      <c r="X1594" t="str">
        <f>IF($W1594="","",TRIM(INDEX(connections!$B:$B,ROW())))</f>
        <v/>
      </c>
      <c r="Y1594" t="str">
        <f t="shared" si="675"/>
        <v/>
      </c>
      <c r="Z1594" t="str">
        <f t="shared" si="676"/>
        <v/>
      </c>
      <c r="AA1594" t="str">
        <f t="shared" si="677"/>
        <v/>
      </c>
      <c r="AB1594" t="str">
        <f t="shared" si="678"/>
        <v/>
      </c>
      <c r="AC1594" t="str">
        <f t="shared" si="679"/>
        <v/>
      </c>
      <c r="AD1594" t="str">
        <f t="shared" si="680"/>
        <v/>
      </c>
      <c r="AE1594" t="str">
        <f t="shared" si="681"/>
        <v/>
      </c>
    </row>
    <row r="1595" spans="20:31" x14ac:dyDescent="0.25">
      <c r="T1595" t="str">
        <f t="shared" si="672"/>
        <v/>
      </c>
      <c r="U1595" t="str">
        <f t="shared" si="673"/>
        <v/>
      </c>
      <c r="V1595" t="str">
        <f t="shared" si="674"/>
        <v/>
      </c>
      <c r="W1595" t="str">
        <f>IF(TRIM(INDEX(connections!$A:$A,ROW()))="","",TRIM(INDEX(connections!$A:$A,ROW())))</f>
        <v/>
      </c>
      <c r="X1595" t="str">
        <f>IF($W1595="","",TRIM(INDEX(connections!$B:$B,ROW())))</f>
        <v/>
      </c>
      <c r="Y1595" t="str">
        <f t="shared" si="675"/>
        <v/>
      </c>
      <c r="Z1595" t="str">
        <f t="shared" si="676"/>
        <v/>
      </c>
      <c r="AA1595" t="str">
        <f t="shared" si="677"/>
        <v/>
      </c>
      <c r="AB1595" t="str">
        <f t="shared" si="678"/>
        <v/>
      </c>
      <c r="AC1595" t="str">
        <f t="shared" si="679"/>
        <v/>
      </c>
      <c r="AD1595" t="str">
        <f t="shared" si="680"/>
        <v/>
      </c>
      <c r="AE1595" t="str">
        <f t="shared" si="681"/>
        <v/>
      </c>
    </row>
    <row r="1596" spans="20:31" x14ac:dyDescent="0.25">
      <c r="T1596" t="str">
        <f t="shared" si="672"/>
        <v/>
      </c>
      <c r="U1596" t="str">
        <f t="shared" si="673"/>
        <v/>
      </c>
      <c r="V1596" t="str">
        <f t="shared" si="674"/>
        <v/>
      </c>
      <c r="W1596" t="str">
        <f>IF(TRIM(INDEX(connections!$A:$A,ROW()))="","",TRIM(INDEX(connections!$A:$A,ROW())))</f>
        <v/>
      </c>
      <c r="X1596" t="str">
        <f>IF($W1596="","",TRIM(INDEX(connections!$B:$B,ROW())))</f>
        <v/>
      </c>
      <c r="Y1596" t="str">
        <f t="shared" si="675"/>
        <v/>
      </c>
      <c r="Z1596" t="str">
        <f t="shared" si="676"/>
        <v/>
      </c>
      <c r="AA1596" t="str">
        <f t="shared" si="677"/>
        <v/>
      </c>
      <c r="AB1596" t="str">
        <f t="shared" si="678"/>
        <v/>
      </c>
      <c r="AC1596" t="str">
        <f t="shared" si="679"/>
        <v/>
      </c>
      <c r="AD1596" t="str">
        <f t="shared" si="680"/>
        <v/>
      </c>
      <c r="AE1596" t="str">
        <f t="shared" si="681"/>
        <v/>
      </c>
    </row>
    <row r="1597" spans="20:31" x14ac:dyDescent="0.25">
      <c r="T1597" t="str">
        <f t="shared" si="672"/>
        <v/>
      </c>
      <c r="U1597" t="str">
        <f t="shared" si="673"/>
        <v/>
      </c>
      <c r="V1597" t="str">
        <f t="shared" si="674"/>
        <v/>
      </c>
      <c r="W1597" t="str">
        <f>IF(TRIM(INDEX(connections!$A:$A,ROW()))="","",TRIM(INDEX(connections!$A:$A,ROW())))</f>
        <v/>
      </c>
      <c r="X1597" t="str">
        <f>IF($W1597="","",TRIM(INDEX(connections!$B:$B,ROW())))</f>
        <v/>
      </c>
      <c r="Y1597" t="str">
        <f t="shared" si="675"/>
        <v/>
      </c>
      <c r="Z1597" t="str">
        <f t="shared" si="676"/>
        <v/>
      </c>
      <c r="AA1597" t="str">
        <f t="shared" si="677"/>
        <v/>
      </c>
      <c r="AB1597" t="str">
        <f t="shared" si="678"/>
        <v/>
      </c>
      <c r="AC1597" t="str">
        <f t="shared" si="679"/>
        <v/>
      </c>
      <c r="AD1597" t="str">
        <f t="shared" si="680"/>
        <v/>
      </c>
      <c r="AE1597" t="str">
        <f t="shared" si="681"/>
        <v/>
      </c>
    </row>
    <row r="1598" spans="20:31" x14ac:dyDescent="0.25">
      <c r="T1598" t="str">
        <f t="shared" si="672"/>
        <v/>
      </c>
      <c r="U1598" t="str">
        <f t="shared" si="673"/>
        <v/>
      </c>
      <c r="V1598" t="str">
        <f t="shared" si="674"/>
        <v/>
      </c>
      <c r="W1598" t="str">
        <f>IF(TRIM(INDEX(connections!$A:$A,ROW()))="","",TRIM(INDEX(connections!$A:$A,ROW())))</f>
        <v/>
      </c>
      <c r="X1598" t="str">
        <f>IF($W1598="","",TRIM(INDEX(connections!$B:$B,ROW())))</f>
        <v/>
      </c>
      <c r="Y1598" t="str">
        <f t="shared" si="675"/>
        <v/>
      </c>
      <c r="Z1598" t="str">
        <f t="shared" si="676"/>
        <v/>
      </c>
      <c r="AA1598" t="str">
        <f t="shared" si="677"/>
        <v/>
      </c>
      <c r="AB1598" t="str">
        <f t="shared" si="678"/>
        <v/>
      </c>
      <c r="AC1598" t="str">
        <f t="shared" si="679"/>
        <v/>
      </c>
      <c r="AD1598" t="str">
        <f t="shared" si="680"/>
        <v/>
      </c>
      <c r="AE1598" t="str">
        <f t="shared" si="681"/>
        <v/>
      </c>
    </row>
    <row r="1599" spans="20:31" x14ac:dyDescent="0.25">
      <c r="T1599" t="str">
        <f t="shared" si="672"/>
        <v/>
      </c>
      <c r="U1599" t="str">
        <f t="shared" si="673"/>
        <v/>
      </c>
      <c r="V1599" t="str">
        <f t="shared" si="674"/>
        <v/>
      </c>
      <c r="W1599" t="str">
        <f>IF(TRIM(INDEX(connections!$A:$A,ROW()))="","",TRIM(INDEX(connections!$A:$A,ROW())))</f>
        <v/>
      </c>
      <c r="X1599" t="str">
        <f>IF($W1599="","",TRIM(INDEX(connections!$B:$B,ROW())))</f>
        <v/>
      </c>
      <c r="Y1599" t="str">
        <f t="shared" si="675"/>
        <v/>
      </c>
      <c r="Z1599" t="str">
        <f t="shared" si="676"/>
        <v/>
      </c>
      <c r="AA1599" t="str">
        <f t="shared" si="677"/>
        <v/>
      </c>
      <c r="AB1599" t="str">
        <f t="shared" si="678"/>
        <v/>
      </c>
      <c r="AC1599" t="str">
        <f t="shared" si="679"/>
        <v/>
      </c>
      <c r="AD1599" t="str">
        <f t="shared" si="680"/>
        <v/>
      </c>
      <c r="AE1599" t="str">
        <f t="shared" si="681"/>
        <v/>
      </c>
    </row>
    <row r="1600" spans="20:31" x14ac:dyDescent="0.25">
      <c r="T1600" t="str">
        <f t="shared" si="672"/>
        <v/>
      </c>
      <c r="U1600" t="str">
        <f t="shared" si="673"/>
        <v/>
      </c>
      <c r="V1600" t="str">
        <f t="shared" si="674"/>
        <v/>
      </c>
      <c r="W1600" t="str">
        <f>IF(TRIM(INDEX(connections!$A:$A,ROW()))="","",TRIM(INDEX(connections!$A:$A,ROW())))</f>
        <v/>
      </c>
      <c r="X1600" t="str">
        <f>IF($W1600="","",TRIM(INDEX(connections!$B:$B,ROW())))</f>
        <v/>
      </c>
      <c r="Y1600" t="str">
        <f t="shared" si="675"/>
        <v/>
      </c>
      <c r="Z1600" t="str">
        <f t="shared" si="676"/>
        <v/>
      </c>
      <c r="AA1600" t="str">
        <f t="shared" si="677"/>
        <v/>
      </c>
      <c r="AB1600" t="str">
        <f t="shared" si="678"/>
        <v/>
      </c>
      <c r="AC1600" t="str">
        <f t="shared" si="679"/>
        <v/>
      </c>
      <c r="AD1600" t="str">
        <f t="shared" si="680"/>
        <v/>
      </c>
      <c r="AE1600" t="str">
        <f t="shared" si="681"/>
        <v/>
      </c>
    </row>
    <row r="1601" spans="20:31" x14ac:dyDescent="0.25">
      <c r="T1601" t="str">
        <f t="shared" si="672"/>
        <v/>
      </c>
      <c r="U1601" t="str">
        <f t="shared" si="673"/>
        <v/>
      </c>
      <c r="V1601" t="str">
        <f t="shared" si="674"/>
        <v/>
      </c>
      <c r="W1601" t="str">
        <f>IF(TRIM(INDEX(connections!$A:$A,ROW()))="","",TRIM(INDEX(connections!$A:$A,ROW())))</f>
        <v/>
      </c>
      <c r="X1601" t="str">
        <f>IF($W1601="","",TRIM(INDEX(connections!$B:$B,ROW())))</f>
        <v/>
      </c>
      <c r="Y1601" t="str">
        <f t="shared" si="675"/>
        <v/>
      </c>
      <c r="Z1601" t="str">
        <f t="shared" si="676"/>
        <v/>
      </c>
      <c r="AA1601" t="str">
        <f t="shared" si="677"/>
        <v/>
      </c>
      <c r="AB1601" t="str">
        <f t="shared" si="678"/>
        <v/>
      </c>
      <c r="AC1601" t="str">
        <f t="shared" si="679"/>
        <v/>
      </c>
      <c r="AD1601" t="str">
        <f t="shared" si="680"/>
        <v/>
      </c>
      <c r="AE1601" t="str">
        <f t="shared" si="681"/>
        <v/>
      </c>
    </row>
    <row r="1602" spans="20:31" x14ac:dyDescent="0.25">
      <c r="T1602" t="str">
        <f t="shared" ref="T1602:T1665" si="682">IF($Y1602="","",INDEX($B$2:$B$1500,$Y1602))</f>
        <v/>
      </c>
      <c r="U1602" t="str">
        <f t="shared" ref="U1602:U1665" si="683">IF($Z1602="","",INDEX($B$2:$B$1500,$Z1602))</f>
        <v/>
      </c>
      <c r="V1602" t="str">
        <f t="shared" ref="V1602:V1665" si="684">IF(OR($T1602="",$U1602=""),"",$U1602-$T1602)</f>
        <v/>
      </c>
      <c r="W1602" t="str">
        <f>IF(TRIM(INDEX(connections!$A:$A,ROW()))="","",TRIM(INDEX(connections!$A:$A,ROW())))</f>
        <v/>
      </c>
      <c r="X1602" t="str">
        <f>IF($W1602="","",TRIM(INDEX(connections!$B:$B,ROW())))</f>
        <v/>
      </c>
      <c r="Y1602" t="str">
        <f t="shared" ref="Y1602:Y1665" si="685">IF($W1602="","",IFERROR(MATCH($W1602,$A$2:$A$1500,0),""))</f>
        <v/>
      </c>
      <c r="Z1602" t="str">
        <f t="shared" ref="Z1602:Z1665" si="686">IF($X1602="","",IFERROR(MATCH($X1602,$A$2:$A$1500,0),""))</f>
        <v/>
      </c>
      <c r="AA1602" t="str">
        <f t="shared" ref="AA1602:AA1665" si="687">IF($Y1602="","",INDEX($P$2:$P$1500,$Y1602))</f>
        <v/>
      </c>
      <c r="AB1602" t="str">
        <f t="shared" ref="AB1602:AB1665" si="688">IF($Z1602="","",INDEX($P$2:$P$1500,$Z1602))</f>
        <v/>
      </c>
      <c r="AC1602" t="str">
        <f t="shared" ref="AC1602:AC1665" si="689">IF(AND($AA1602="Yes",$AB1602="Yes"),1,"")</f>
        <v/>
      </c>
      <c r="AD1602" t="str">
        <f t="shared" ref="AD1602:AD1665" si="690">IF(OR($Y1602="",$Z1602=""),"",IF(INDEX($C$2:$C$1500,$Y1602)=INDEX($C$2:$C$1500,$Z1602),0,1))</f>
        <v/>
      </c>
      <c r="AE1602" t="str">
        <f t="shared" ref="AE1602:AE1665" si="691">IF($AC1602&lt;&gt;1,"",IF(AND(INDEX($AG$2:$AG$1500,$Y1602)=1,INDEX($AG$2:$AG$1500,$Z1602)=1),1,""))</f>
        <v/>
      </c>
    </row>
    <row r="1603" spans="20:31" x14ac:dyDescent="0.25">
      <c r="T1603" t="str">
        <f t="shared" si="682"/>
        <v/>
      </c>
      <c r="U1603" t="str">
        <f t="shared" si="683"/>
        <v/>
      </c>
      <c r="V1603" t="str">
        <f t="shared" si="684"/>
        <v/>
      </c>
      <c r="W1603" t="str">
        <f>IF(TRIM(INDEX(connections!$A:$A,ROW()))="","",TRIM(INDEX(connections!$A:$A,ROW())))</f>
        <v/>
      </c>
      <c r="X1603" t="str">
        <f>IF($W1603="","",TRIM(INDEX(connections!$B:$B,ROW())))</f>
        <v/>
      </c>
      <c r="Y1603" t="str">
        <f t="shared" si="685"/>
        <v/>
      </c>
      <c r="Z1603" t="str">
        <f t="shared" si="686"/>
        <v/>
      </c>
      <c r="AA1603" t="str">
        <f t="shared" si="687"/>
        <v/>
      </c>
      <c r="AB1603" t="str">
        <f t="shared" si="688"/>
        <v/>
      </c>
      <c r="AC1603" t="str">
        <f t="shared" si="689"/>
        <v/>
      </c>
      <c r="AD1603" t="str">
        <f t="shared" si="690"/>
        <v/>
      </c>
      <c r="AE1603" t="str">
        <f t="shared" si="691"/>
        <v/>
      </c>
    </row>
    <row r="1604" spans="20:31" x14ac:dyDescent="0.25">
      <c r="T1604" t="str">
        <f t="shared" si="682"/>
        <v/>
      </c>
      <c r="U1604" t="str">
        <f t="shared" si="683"/>
        <v/>
      </c>
      <c r="V1604" t="str">
        <f t="shared" si="684"/>
        <v/>
      </c>
      <c r="W1604" t="str">
        <f>IF(TRIM(INDEX(connections!$A:$A,ROW()))="","",TRIM(INDEX(connections!$A:$A,ROW())))</f>
        <v/>
      </c>
      <c r="X1604" t="str">
        <f>IF($W1604="","",TRIM(INDEX(connections!$B:$B,ROW())))</f>
        <v/>
      </c>
      <c r="Y1604" t="str">
        <f t="shared" si="685"/>
        <v/>
      </c>
      <c r="Z1604" t="str">
        <f t="shared" si="686"/>
        <v/>
      </c>
      <c r="AA1604" t="str">
        <f t="shared" si="687"/>
        <v/>
      </c>
      <c r="AB1604" t="str">
        <f t="shared" si="688"/>
        <v/>
      </c>
      <c r="AC1604" t="str">
        <f t="shared" si="689"/>
        <v/>
      </c>
      <c r="AD1604" t="str">
        <f t="shared" si="690"/>
        <v/>
      </c>
      <c r="AE1604" t="str">
        <f t="shared" si="691"/>
        <v/>
      </c>
    </row>
    <row r="1605" spans="20:31" x14ac:dyDescent="0.25">
      <c r="T1605" t="str">
        <f t="shared" si="682"/>
        <v/>
      </c>
      <c r="U1605" t="str">
        <f t="shared" si="683"/>
        <v/>
      </c>
      <c r="V1605" t="str">
        <f t="shared" si="684"/>
        <v/>
      </c>
      <c r="W1605" t="str">
        <f>IF(TRIM(INDEX(connections!$A:$A,ROW()))="","",TRIM(INDEX(connections!$A:$A,ROW())))</f>
        <v/>
      </c>
      <c r="X1605" t="str">
        <f>IF($W1605="","",TRIM(INDEX(connections!$B:$B,ROW())))</f>
        <v/>
      </c>
      <c r="Y1605" t="str">
        <f t="shared" si="685"/>
        <v/>
      </c>
      <c r="Z1605" t="str">
        <f t="shared" si="686"/>
        <v/>
      </c>
      <c r="AA1605" t="str">
        <f t="shared" si="687"/>
        <v/>
      </c>
      <c r="AB1605" t="str">
        <f t="shared" si="688"/>
        <v/>
      </c>
      <c r="AC1605" t="str">
        <f t="shared" si="689"/>
        <v/>
      </c>
      <c r="AD1605" t="str">
        <f t="shared" si="690"/>
        <v/>
      </c>
      <c r="AE1605" t="str">
        <f t="shared" si="691"/>
        <v/>
      </c>
    </row>
    <row r="1606" spans="20:31" x14ac:dyDescent="0.25">
      <c r="T1606" t="str">
        <f t="shared" si="682"/>
        <v/>
      </c>
      <c r="U1606" t="str">
        <f t="shared" si="683"/>
        <v/>
      </c>
      <c r="V1606" t="str">
        <f t="shared" si="684"/>
        <v/>
      </c>
      <c r="W1606" t="str">
        <f>IF(TRIM(INDEX(connections!$A:$A,ROW()))="","",TRIM(INDEX(connections!$A:$A,ROW())))</f>
        <v/>
      </c>
      <c r="X1606" t="str">
        <f>IF($W1606="","",TRIM(INDEX(connections!$B:$B,ROW())))</f>
        <v/>
      </c>
      <c r="Y1606" t="str">
        <f t="shared" si="685"/>
        <v/>
      </c>
      <c r="Z1606" t="str">
        <f t="shared" si="686"/>
        <v/>
      </c>
      <c r="AA1606" t="str">
        <f t="shared" si="687"/>
        <v/>
      </c>
      <c r="AB1606" t="str">
        <f t="shared" si="688"/>
        <v/>
      </c>
      <c r="AC1606" t="str">
        <f t="shared" si="689"/>
        <v/>
      </c>
      <c r="AD1606" t="str">
        <f t="shared" si="690"/>
        <v/>
      </c>
      <c r="AE1606" t="str">
        <f t="shared" si="691"/>
        <v/>
      </c>
    </row>
    <row r="1607" spans="20:31" x14ac:dyDescent="0.25">
      <c r="T1607" t="str">
        <f t="shared" si="682"/>
        <v/>
      </c>
      <c r="U1607" t="str">
        <f t="shared" si="683"/>
        <v/>
      </c>
      <c r="V1607" t="str">
        <f t="shared" si="684"/>
        <v/>
      </c>
      <c r="W1607" t="str">
        <f>IF(TRIM(INDEX(connections!$A:$A,ROW()))="","",TRIM(INDEX(connections!$A:$A,ROW())))</f>
        <v/>
      </c>
      <c r="X1607" t="str">
        <f>IF($W1607="","",TRIM(INDEX(connections!$B:$B,ROW())))</f>
        <v/>
      </c>
      <c r="Y1607" t="str">
        <f t="shared" si="685"/>
        <v/>
      </c>
      <c r="Z1607" t="str">
        <f t="shared" si="686"/>
        <v/>
      </c>
      <c r="AA1607" t="str">
        <f t="shared" si="687"/>
        <v/>
      </c>
      <c r="AB1607" t="str">
        <f t="shared" si="688"/>
        <v/>
      </c>
      <c r="AC1607" t="str">
        <f t="shared" si="689"/>
        <v/>
      </c>
      <c r="AD1607" t="str">
        <f t="shared" si="690"/>
        <v/>
      </c>
      <c r="AE1607" t="str">
        <f t="shared" si="691"/>
        <v/>
      </c>
    </row>
    <row r="1608" spans="20:31" x14ac:dyDescent="0.25">
      <c r="T1608" t="str">
        <f t="shared" si="682"/>
        <v/>
      </c>
      <c r="U1608" t="str">
        <f t="shared" si="683"/>
        <v/>
      </c>
      <c r="V1608" t="str">
        <f t="shared" si="684"/>
        <v/>
      </c>
      <c r="W1608" t="str">
        <f>IF(TRIM(INDEX(connections!$A:$A,ROW()))="","",TRIM(INDEX(connections!$A:$A,ROW())))</f>
        <v/>
      </c>
      <c r="X1608" t="str">
        <f>IF($W1608="","",TRIM(INDEX(connections!$B:$B,ROW())))</f>
        <v/>
      </c>
      <c r="Y1608" t="str">
        <f t="shared" si="685"/>
        <v/>
      </c>
      <c r="Z1608" t="str">
        <f t="shared" si="686"/>
        <v/>
      </c>
      <c r="AA1608" t="str">
        <f t="shared" si="687"/>
        <v/>
      </c>
      <c r="AB1608" t="str">
        <f t="shared" si="688"/>
        <v/>
      </c>
      <c r="AC1608" t="str">
        <f t="shared" si="689"/>
        <v/>
      </c>
      <c r="AD1608" t="str">
        <f t="shared" si="690"/>
        <v/>
      </c>
      <c r="AE1608" t="str">
        <f t="shared" si="691"/>
        <v/>
      </c>
    </row>
    <row r="1609" spans="20:31" x14ac:dyDescent="0.25">
      <c r="T1609" t="str">
        <f t="shared" si="682"/>
        <v/>
      </c>
      <c r="U1609" t="str">
        <f t="shared" si="683"/>
        <v/>
      </c>
      <c r="V1609" t="str">
        <f t="shared" si="684"/>
        <v/>
      </c>
      <c r="W1609" t="str">
        <f>IF(TRIM(INDEX(connections!$A:$A,ROW()))="","",TRIM(INDEX(connections!$A:$A,ROW())))</f>
        <v/>
      </c>
      <c r="X1609" t="str">
        <f>IF($W1609="","",TRIM(INDEX(connections!$B:$B,ROW())))</f>
        <v/>
      </c>
      <c r="Y1609" t="str">
        <f t="shared" si="685"/>
        <v/>
      </c>
      <c r="Z1609" t="str">
        <f t="shared" si="686"/>
        <v/>
      </c>
      <c r="AA1609" t="str">
        <f t="shared" si="687"/>
        <v/>
      </c>
      <c r="AB1609" t="str">
        <f t="shared" si="688"/>
        <v/>
      </c>
      <c r="AC1609" t="str">
        <f t="shared" si="689"/>
        <v/>
      </c>
      <c r="AD1609" t="str">
        <f t="shared" si="690"/>
        <v/>
      </c>
      <c r="AE1609" t="str">
        <f t="shared" si="691"/>
        <v/>
      </c>
    </row>
    <row r="1610" spans="20:31" x14ac:dyDescent="0.25">
      <c r="T1610" t="str">
        <f t="shared" si="682"/>
        <v/>
      </c>
      <c r="U1610" t="str">
        <f t="shared" si="683"/>
        <v/>
      </c>
      <c r="V1610" t="str">
        <f t="shared" si="684"/>
        <v/>
      </c>
      <c r="W1610" t="str">
        <f>IF(TRIM(INDEX(connections!$A:$A,ROW()))="","",TRIM(INDEX(connections!$A:$A,ROW())))</f>
        <v/>
      </c>
      <c r="X1610" t="str">
        <f>IF($W1610="","",TRIM(INDEX(connections!$B:$B,ROW())))</f>
        <v/>
      </c>
      <c r="Y1610" t="str">
        <f t="shared" si="685"/>
        <v/>
      </c>
      <c r="Z1610" t="str">
        <f t="shared" si="686"/>
        <v/>
      </c>
      <c r="AA1610" t="str">
        <f t="shared" si="687"/>
        <v/>
      </c>
      <c r="AB1610" t="str">
        <f t="shared" si="688"/>
        <v/>
      </c>
      <c r="AC1610" t="str">
        <f t="shared" si="689"/>
        <v/>
      </c>
      <c r="AD1610" t="str">
        <f t="shared" si="690"/>
        <v/>
      </c>
      <c r="AE1610" t="str">
        <f t="shared" si="691"/>
        <v/>
      </c>
    </row>
    <row r="1611" spans="20:31" x14ac:dyDescent="0.25">
      <c r="T1611" t="str">
        <f t="shared" si="682"/>
        <v/>
      </c>
      <c r="U1611" t="str">
        <f t="shared" si="683"/>
        <v/>
      </c>
      <c r="V1611" t="str">
        <f t="shared" si="684"/>
        <v/>
      </c>
      <c r="W1611" t="str">
        <f>IF(TRIM(INDEX(connections!$A:$A,ROW()))="","",TRIM(INDEX(connections!$A:$A,ROW())))</f>
        <v/>
      </c>
      <c r="X1611" t="str">
        <f>IF($W1611="","",TRIM(INDEX(connections!$B:$B,ROW())))</f>
        <v/>
      </c>
      <c r="Y1611" t="str">
        <f t="shared" si="685"/>
        <v/>
      </c>
      <c r="Z1611" t="str">
        <f t="shared" si="686"/>
        <v/>
      </c>
      <c r="AA1611" t="str">
        <f t="shared" si="687"/>
        <v/>
      </c>
      <c r="AB1611" t="str">
        <f t="shared" si="688"/>
        <v/>
      </c>
      <c r="AC1611" t="str">
        <f t="shared" si="689"/>
        <v/>
      </c>
      <c r="AD1611" t="str">
        <f t="shared" si="690"/>
        <v/>
      </c>
      <c r="AE1611" t="str">
        <f t="shared" si="691"/>
        <v/>
      </c>
    </row>
    <row r="1612" spans="20:31" x14ac:dyDescent="0.25">
      <c r="T1612" t="str">
        <f t="shared" si="682"/>
        <v/>
      </c>
      <c r="U1612" t="str">
        <f t="shared" si="683"/>
        <v/>
      </c>
      <c r="V1612" t="str">
        <f t="shared" si="684"/>
        <v/>
      </c>
      <c r="W1612" t="str">
        <f>IF(TRIM(INDEX(connections!$A:$A,ROW()))="","",TRIM(INDEX(connections!$A:$A,ROW())))</f>
        <v/>
      </c>
      <c r="X1612" t="str">
        <f>IF($W1612="","",TRIM(INDEX(connections!$B:$B,ROW())))</f>
        <v/>
      </c>
      <c r="Y1612" t="str">
        <f t="shared" si="685"/>
        <v/>
      </c>
      <c r="Z1612" t="str">
        <f t="shared" si="686"/>
        <v/>
      </c>
      <c r="AA1612" t="str">
        <f t="shared" si="687"/>
        <v/>
      </c>
      <c r="AB1612" t="str">
        <f t="shared" si="688"/>
        <v/>
      </c>
      <c r="AC1612" t="str">
        <f t="shared" si="689"/>
        <v/>
      </c>
      <c r="AD1612" t="str">
        <f t="shared" si="690"/>
        <v/>
      </c>
      <c r="AE1612" t="str">
        <f t="shared" si="691"/>
        <v/>
      </c>
    </row>
    <row r="1613" spans="20:31" x14ac:dyDescent="0.25">
      <c r="T1613" t="str">
        <f t="shared" si="682"/>
        <v/>
      </c>
      <c r="U1613" t="str">
        <f t="shared" si="683"/>
        <v/>
      </c>
      <c r="V1613" t="str">
        <f t="shared" si="684"/>
        <v/>
      </c>
      <c r="W1613" t="str">
        <f>IF(TRIM(INDEX(connections!$A:$A,ROW()))="","",TRIM(INDEX(connections!$A:$A,ROW())))</f>
        <v/>
      </c>
      <c r="X1613" t="str">
        <f>IF($W1613="","",TRIM(INDEX(connections!$B:$B,ROW())))</f>
        <v/>
      </c>
      <c r="Y1613" t="str">
        <f t="shared" si="685"/>
        <v/>
      </c>
      <c r="Z1613" t="str">
        <f t="shared" si="686"/>
        <v/>
      </c>
      <c r="AA1613" t="str">
        <f t="shared" si="687"/>
        <v/>
      </c>
      <c r="AB1613" t="str">
        <f t="shared" si="688"/>
        <v/>
      </c>
      <c r="AC1613" t="str">
        <f t="shared" si="689"/>
        <v/>
      </c>
      <c r="AD1613" t="str">
        <f t="shared" si="690"/>
        <v/>
      </c>
      <c r="AE1613" t="str">
        <f t="shared" si="691"/>
        <v/>
      </c>
    </row>
    <row r="1614" spans="20:31" x14ac:dyDescent="0.25">
      <c r="T1614" t="str">
        <f t="shared" si="682"/>
        <v/>
      </c>
      <c r="U1614" t="str">
        <f t="shared" si="683"/>
        <v/>
      </c>
      <c r="V1614" t="str">
        <f t="shared" si="684"/>
        <v/>
      </c>
      <c r="W1614" t="str">
        <f>IF(TRIM(INDEX(connections!$A:$A,ROW()))="","",TRIM(INDEX(connections!$A:$A,ROW())))</f>
        <v/>
      </c>
      <c r="X1614" t="str">
        <f>IF($W1614="","",TRIM(INDEX(connections!$B:$B,ROW())))</f>
        <v/>
      </c>
      <c r="Y1614" t="str">
        <f t="shared" si="685"/>
        <v/>
      </c>
      <c r="Z1614" t="str">
        <f t="shared" si="686"/>
        <v/>
      </c>
      <c r="AA1614" t="str">
        <f t="shared" si="687"/>
        <v/>
      </c>
      <c r="AB1614" t="str">
        <f t="shared" si="688"/>
        <v/>
      </c>
      <c r="AC1614" t="str">
        <f t="shared" si="689"/>
        <v/>
      </c>
      <c r="AD1614" t="str">
        <f t="shared" si="690"/>
        <v/>
      </c>
      <c r="AE1614" t="str">
        <f t="shared" si="691"/>
        <v/>
      </c>
    </row>
    <row r="1615" spans="20:31" x14ac:dyDescent="0.25">
      <c r="T1615" t="str">
        <f t="shared" si="682"/>
        <v/>
      </c>
      <c r="U1615" t="str">
        <f t="shared" si="683"/>
        <v/>
      </c>
      <c r="V1615" t="str">
        <f t="shared" si="684"/>
        <v/>
      </c>
      <c r="W1615" t="str">
        <f>IF(TRIM(INDEX(connections!$A:$A,ROW()))="","",TRIM(INDEX(connections!$A:$A,ROW())))</f>
        <v/>
      </c>
      <c r="X1615" t="str">
        <f>IF($W1615="","",TRIM(INDEX(connections!$B:$B,ROW())))</f>
        <v/>
      </c>
      <c r="Y1615" t="str">
        <f t="shared" si="685"/>
        <v/>
      </c>
      <c r="Z1615" t="str">
        <f t="shared" si="686"/>
        <v/>
      </c>
      <c r="AA1615" t="str">
        <f t="shared" si="687"/>
        <v/>
      </c>
      <c r="AB1615" t="str">
        <f t="shared" si="688"/>
        <v/>
      </c>
      <c r="AC1615" t="str">
        <f t="shared" si="689"/>
        <v/>
      </c>
      <c r="AD1615" t="str">
        <f t="shared" si="690"/>
        <v/>
      </c>
      <c r="AE1615" t="str">
        <f t="shared" si="691"/>
        <v/>
      </c>
    </row>
    <row r="1616" spans="20:31" x14ac:dyDescent="0.25">
      <c r="T1616" t="str">
        <f t="shared" si="682"/>
        <v/>
      </c>
      <c r="U1616" t="str">
        <f t="shared" si="683"/>
        <v/>
      </c>
      <c r="V1616" t="str">
        <f t="shared" si="684"/>
        <v/>
      </c>
      <c r="W1616" t="str">
        <f>IF(TRIM(INDEX(connections!$A:$A,ROW()))="","",TRIM(INDEX(connections!$A:$A,ROW())))</f>
        <v/>
      </c>
      <c r="X1616" t="str">
        <f>IF($W1616="","",TRIM(INDEX(connections!$B:$B,ROW())))</f>
        <v/>
      </c>
      <c r="Y1616" t="str">
        <f t="shared" si="685"/>
        <v/>
      </c>
      <c r="Z1616" t="str">
        <f t="shared" si="686"/>
        <v/>
      </c>
      <c r="AA1616" t="str">
        <f t="shared" si="687"/>
        <v/>
      </c>
      <c r="AB1616" t="str">
        <f t="shared" si="688"/>
        <v/>
      </c>
      <c r="AC1616" t="str">
        <f t="shared" si="689"/>
        <v/>
      </c>
      <c r="AD1616" t="str">
        <f t="shared" si="690"/>
        <v/>
      </c>
      <c r="AE1616" t="str">
        <f t="shared" si="691"/>
        <v/>
      </c>
    </row>
    <row r="1617" spans="20:31" x14ac:dyDescent="0.25">
      <c r="T1617" t="str">
        <f t="shared" si="682"/>
        <v/>
      </c>
      <c r="U1617" t="str">
        <f t="shared" si="683"/>
        <v/>
      </c>
      <c r="V1617" t="str">
        <f t="shared" si="684"/>
        <v/>
      </c>
      <c r="W1617" t="str">
        <f>IF(TRIM(INDEX(connections!$A:$A,ROW()))="","",TRIM(INDEX(connections!$A:$A,ROW())))</f>
        <v/>
      </c>
      <c r="X1617" t="str">
        <f>IF($W1617="","",TRIM(INDEX(connections!$B:$B,ROW())))</f>
        <v/>
      </c>
      <c r="Y1617" t="str">
        <f t="shared" si="685"/>
        <v/>
      </c>
      <c r="Z1617" t="str">
        <f t="shared" si="686"/>
        <v/>
      </c>
      <c r="AA1617" t="str">
        <f t="shared" si="687"/>
        <v/>
      </c>
      <c r="AB1617" t="str">
        <f t="shared" si="688"/>
        <v/>
      </c>
      <c r="AC1617" t="str">
        <f t="shared" si="689"/>
        <v/>
      </c>
      <c r="AD1617" t="str">
        <f t="shared" si="690"/>
        <v/>
      </c>
      <c r="AE1617" t="str">
        <f t="shared" si="691"/>
        <v/>
      </c>
    </row>
    <row r="1618" spans="20:31" x14ac:dyDescent="0.25">
      <c r="T1618" t="str">
        <f t="shared" si="682"/>
        <v/>
      </c>
      <c r="U1618" t="str">
        <f t="shared" si="683"/>
        <v/>
      </c>
      <c r="V1618" t="str">
        <f t="shared" si="684"/>
        <v/>
      </c>
      <c r="W1618" t="str">
        <f>IF(TRIM(INDEX(connections!$A:$A,ROW()))="","",TRIM(INDEX(connections!$A:$A,ROW())))</f>
        <v/>
      </c>
      <c r="X1618" t="str">
        <f>IF($W1618="","",TRIM(INDEX(connections!$B:$B,ROW())))</f>
        <v/>
      </c>
      <c r="Y1618" t="str">
        <f t="shared" si="685"/>
        <v/>
      </c>
      <c r="Z1618" t="str">
        <f t="shared" si="686"/>
        <v/>
      </c>
      <c r="AA1618" t="str">
        <f t="shared" si="687"/>
        <v/>
      </c>
      <c r="AB1618" t="str">
        <f t="shared" si="688"/>
        <v/>
      </c>
      <c r="AC1618" t="str">
        <f t="shared" si="689"/>
        <v/>
      </c>
      <c r="AD1618" t="str">
        <f t="shared" si="690"/>
        <v/>
      </c>
      <c r="AE1618" t="str">
        <f t="shared" si="691"/>
        <v/>
      </c>
    </row>
    <row r="1619" spans="20:31" x14ac:dyDescent="0.25">
      <c r="T1619" t="str">
        <f t="shared" si="682"/>
        <v/>
      </c>
      <c r="U1619" t="str">
        <f t="shared" si="683"/>
        <v/>
      </c>
      <c r="V1619" t="str">
        <f t="shared" si="684"/>
        <v/>
      </c>
      <c r="W1619" t="str">
        <f>IF(TRIM(INDEX(connections!$A:$A,ROW()))="","",TRIM(INDEX(connections!$A:$A,ROW())))</f>
        <v/>
      </c>
      <c r="X1619" t="str">
        <f>IF($W1619="","",TRIM(INDEX(connections!$B:$B,ROW())))</f>
        <v/>
      </c>
      <c r="Y1619" t="str">
        <f t="shared" si="685"/>
        <v/>
      </c>
      <c r="Z1619" t="str">
        <f t="shared" si="686"/>
        <v/>
      </c>
      <c r="AA1619" t="str">
        <f t="shared" si="687"/>
        <v/>
      </c>
      <c r="AB1619" t="str">
        <f t="shared" si="688"/>
        <v/>
      </c>
      <c r="AC1619" t="str">
        <f t="shared" si="689"/>
        <v/>
      </c>
      <c r="AD1619" t="str">
        <f t="shared" si="690"/>
        <v/>
      </c>
      <c r="AE1619" t="str">
        <f t="shared" si="691"/>
        <v/>
      </c>
    </row>
    <row r="1620" spans="20:31" x14ac:dyDescent="0.25">
      <c r="T1620" t="str">
        <f t="shared" si="682"/>
        <v/>
      </c>
      <c r="U1620" t="str">
        <f t="shared" si="683"/>
        <v/>
      </c>
      <c r="V1620" t="str">
        <f t="shared" si="684"/>
        <v/>
      </c>
      <c r="W1620" t="str">
        <f>IF(TRIM(INDEX(connections!$A:$A,ROW()))="","",TRIM(INDEX(connections!$A:$A,ROW())))</f>
        <v/>
      </c>
      <c r="X1620" t="str">
        <f>IF($W1620="","",TRIM(INDEX(connections!$B:$B,ROW())))</f>
        <v/>
      </c>
      <c r="Y1620" t="str">
        <f t="shared" si="685"/>
        <v/>
      </c>
      <c r="Z1620" t="str">
        <f t="shared" si="686"/>
        <v/>
      </c>
      <c r="AA1620" t="str">
        <f t="shared" si="687"/>
        <v/>
      </c>
      <c r="AB1620" t="str">
        <f t="shared" si="688"/>
        <v/>
      </c>
      <c r="AC1620" t="str">
        <f t="shared" si="689"/>
        <v/>
      </c>
      <c r="AD1620" t="str">
        <f t="shared" si="690"/>
        <v/>
      </c>
      <c r="AE1620" t="str">
        <f t="shared" si="691"/>
        <v/>
      </c>
    </row>
    <row r="1621" spans="20:31" x14ac:dyDescent="0.25">
      <c r="T1621" t="str">
        <f t="shared" si="682"/>
        <v/>
      </c>
      <c r="U1621" t="str">
        <f t="shared" si="683"/>
        <v/>
      </c>
      <c r="V1621" t="str">
        <f t="shared" si="684"/>
        <v/>
      </c>
      <c r="W1621" t="str">
        <f>IF(TRIM(INDEX(connections!$A:$A,ROW()))="","",TRIM(INDEX(connections!$A:$A,ROW())))</f>
        <v/>
      </c>
      <c r="X1621" t="str">
        <f>IF($W1621="","",TRIM(INDEX(connections!$B:$B,ROW())))</f>
        <v/>
      </c>
      <c r="Y1621" t="str">
        <f t="shared" si="685"/>
        <v/>
      </c>
      <c r="Z1621" t="str">
        <f t="shared" si="686"/>
        <v/>
      </c>
      <c r="AA1621" t="str">
        <f t="shared" si="687"/>
        <v/>
      </c>
      <c r="AB1621" t="str">
        <f t="shared" si="688"/>
        <v/>
      </c>
      <c r="AC1621" t="str">
        <f t="shared" si="689"/>
        <v/>
      </c>
      <c r="AD1621" t="str">
        <f t="shared" si="690"/>
        <v/>
      </c>
      <c r="AE1621" t="str">
        <f t="shared" si="691"/>
        <v/>
      </c>
    </row>
    <row r="1622" spans="20:31" x14ac:dyDescent="0.25">
      <c r="T1622" t="str">
        <f t="shared" si="682"/>
        <v/>
      </c>
      <c r="U1622" t="str">
        <f t="shared" si="683"/>
        <v/>
      </c>
      <c r="V1622" t="str">
        <f t="shared" si="684"/>
        <v/>
      </c>
      <c r="W1622" t="str">
        <f>IF(TRIM(INDEX(connections!$A:$A,ROW()))="","",TRIM(INDEX(connections!$A:$A,ROW())))</f>
        <v/>
      </c>
      <c r="X1622" t="str">
        <f>IF($W1622="","",TRIM(INDEX(connections!$B:$B,ROW())))</f>
        <v/>
      </c>
      <c r="Y1622" t="str">
        <f t="shared" si="685"/>
        <v/>
      </c>
      <c r="Z1622" t="str">
        <f t="shared" si="686"/>
        <v/>
      </c>
      <c r="AA1622" t="str">
        <f t="shared" si="687"/>
        <v/>
      </c>
      <c r="AB1622" t="str">
        <f t="shared" si="688"/>
        <v/>
      </c>
      <c r="AC1622" t="str">
        <f t="shared" si="689"/>
        <v/>
      </c>
      <c r="AD1622" t="str">
        <f t="shared" si="690"/>
        <v/>
      </c>
      <c r="AE1622" t="str">
        <f t="shared" si="691"/>
        <v/>
      </c>
    </row>
    <row r="1623" spans="20:31" x14ac:dyDescent="0.25">
      <c r="T1623" t="str">
        <f t="shared" si="682"/>
        <v/>
      </c>
      <c r="U1623" t="str">
        <f t="shared" si="683"/>
        <v/>
      </c>
      <c r="V1623" t="str">
        <f t="shared" si="684"/>
        <v/>
      </c>
      <c r="W1623" t="str">
        <f>IF(TRIM(INDEX(connections!$A:$A,ROW()))="","",TRIM(INDEX(connections!$A:$A,ROW())))</f>
        <v/>
      </c>
      <c r="X1623" t="str">
        <f>IF($W1623="","",TRIM(INDEX(connections!$B:$B,ROW())))</f>
        <v/>
      </c>
      <c r="Y1623" t="str">
        <f t="shared" si="685"/>
        <v/>
      </c>
      <c r="Z1623" t="str">
        <f t="shared" si="686"/>
        <v/>
      </c>
      <c r="AA1623" t="str">
        <f t="shared" si="687"/>
        <v/>
      </c>
      <c r="AB1623" t="str">
        <f t="shared" si="688"/>
        <v/>
      </c>
      <c r="AC1623" t="str">
        <f t="shared" si="689"/>
        <v/>
      </c>
      <c r="AD1623" t="str">
        <f t="shared" si="690"/>
        <v/>
      </c>
      <c r="AE1623" t="str">
        <f t="shared" si="691"/>
        <v/>
      </c>
    </row>
    <row r="1624" spans="20:31" x14ac:dyDescent="0.25">
      <c r="T1624" t="str">
        <f t="shared" si="682"/>
        <v/>
      </c>
      <c r="U1624" t="str">
        <f t="shared" si="683"/>
        <v/>
      </c>
      <c r="V1624" t="str">
        <f t="shared" si="684"/>
        <v/>
      </c>
      <c r="W1624" t="str">
        <f>IF(TRIM(INDEX(connections!$A:$A,ROW()))="","",TRIM(INDEX(connections!$A:$A,ROW())))</f>
        <v/>
      </c>
      <c r="X1624" t="str">
        <f>IF($W1624="","",TRIM(INDEX(connections!$B:$B,ROW())))</f>
        <v/>
      </c>
      <c r="Y1624" t="str">
        <f t="shared" si="685"/>
        <v/>
      </c>
      <c r="Z1624" t="str">
        <f t="shared" si="686"/>
        <v/>
      </c>
      <c r="AA1624" t="str">
        <f t="shared" si="687"/>
        <v/>
      </c>
      <c r="AB1624" t="str">
        <f t="shared" si="688"/>
        <v/>
      </c>
      <c r="AC1624" t="str">
        <f t="shared" si="689"/>
        <v/>
      </c>
      <c r="AD1624" t="str">
        <f t="shared" si="690"/>
        <v/>
      </c>
      <c r="AE1624" t="str">
        <f t="shared" si="691"/>
        <v/>
      </c>
    </row>
    <row r="1625" spans="20:31" x14ac:dyDescent="0.25">
      <c r="T1625" t="str">
        <f t="shared" si="682"/>
        <v/>
      </c>
      <c r="U1625" t="str">
        <f t="shared" si="683"/>
        <v/>
      </c>
      <c r="V1625" t="str">
        <f t="shared" si="684"/>
        <v/>
      </c>
      <c r="W1625" t="str">
        <f>IF(TRIM(INDEX(connections!$A:$A,ROW()))="","",TRIM(INDEX(connections!$A:$A,ROW())))</f>
        <v/>
      </c>
      <c r="X1625" t="str">
        <f>IF($W1625="","",TRIM(INDEX(connections!$B:$B,ROW())))</f>
        <v/>
      </c>
      <c r="Y1625" t="str">
        <f t="shared" si="685"/>
        <v/>
      </c>
      <c r="Z1625" t="str">
        <f t="shared" si="686"/>
        <v/>
      </c>
      <c r="AA1625" t="str">
        <f t="shared" si="687"/>
        <v/>
      </c>
      <c r="AB1625" t="str">
        <f t="shared" si="688"/>
        <v/>
      </c>
      <c r="AC1625" t="str">
        <f t="shared" si="689"/>
        <v/>
      </c>
      <c r="AD1625" t="str">
        <f t="shared" si="690"/>
        <v/>
      </c>
      <c r="AE1625" t="str">
        <f t="shared" si="691"/>
        <v/>
      </c>
    </row>
    <row r="1626" spans="20:31" x14ac:dyDescent="0.25">
      <c r="T1626" t="str">
        <f t="shared" si="682"/>
        <v/>
      </c>
      <c r="U1626" t="str">
        <f t="shared" si="683"/>
        <v/>
      </c>
      <c r="V1626" t="str">
        <f t="shared" si="684"/>
        <v/>
      </c>
      <c r="W1626" t="str">
        <f>IF(TRIM(INDEX(connections!$A:$A,ROW()))="","",TRIM(INDEX(connections!$A:$A,ROW())))</f>
        <v/>
      </c>
      <c r="X1626" t="str">
        <f>IF($W1626="","",TRIM(INDEX(connections!$B:$B,ROW())))</f>
        <v/>
      </c>
      <c r="Y1626" t="str">
        <f t="shared" si="685"/>
        <v/>
      </c>
      <c r="Z1626" t="str">
        <f t="shared" si="686"/>
        <v/>
      </c>
      <c r="AA1626" t="str">
        <f t="shared" si="687"/>
        <v/>
      </c>
      <c r="AB1626" t="str">
        <f t="shared" si="688"/>
        <v/>
      </c>
      <c r="AC1626" t="str">
        <f t="shared" si="689"/>
        <v/>
      </c>
      <c r="AD1626" t="str">
        <f t="shared" si="690"/>
        <v/>
      </c>
      <c r="AE1626" t="str">
        <f t="shared" si="691"/>
        <v/>
      </c>
    </row>
    <row r="1627" spans="20:31" x14ac:dyDescent="0.25">
      <c r="T1627" t="str">
        <f t="shared" si="682"/>
        <v/>
      </c>
      <c r="U1627" t="str">
        <f t="shared" si="683"/>
        <v/>
      </c>
      <c r="V1627" t="str">
        <f t="shared" si="684"/>
        <v/>
      </c>
      <c r="W1627" t="str">
        <f>IF(TRIM(INDEX(connections!$A:$A,ROW()))="","",TRIM(INDEX(connections!$A:$A,ROW())))</f>
        <v/>
      </c>
      <c r="X1627" t="str">
        <f>IF($W1627="","",TRIM(INDEX(connections!$B:$B,ROW())))</f>
        <v/>
      </c>
      <c r="Y1627" t="str">
        <f t="shared" si="685"/>
        <v/>
      </c>
      <c r="Z1627" t="str">
        <f t="shared" si="686"/>
        <v/>
      </c>
      <c r="AA1627" t="str">
        <f t="shared" si="687"/>
        <v/>
      </c>
      <c r="AB1627" t="str">
        <f t="shared" si="688"/>
        <v/>
      </c>
      <c r="AC1627" t="str">
        <f t="shared" si="689"/>
        <v/>
      </c>
      <c r="AD1627" t="str">
        <f t="shared" si="690"/>
        <v/>
      </c>
      <c r="AE1627" t="str">
        <f t="shared" si="691"/>
        <v/>
      </c>
    </row>
    <row r="1628" spans="20:31" x14ac:dyDescent="0.25">
      <c r="T1628" t="str">
        <f t="shared" si="682"/>
        <v/>
      </c>
      <c r="U1628" t="str">
        <f t="shared" si="683"/>
        <v/>
      </c>
      <c r="V1628" t="str">
        <f t="shared" si="684"/>
        <v/>
      </c>
      <c r="W1628" t="str">
        <f>IF(TRIM(INDEX(connections!$A:$A,ROW()))="","",TRIM(INDEX(connections!$A:$A,ROW())))</f>
        <v/>
      </c>
      <c r="X1628" t="str">
        <f>IF($W1628="","",TRIM(INDEX(connections!$B:$B,ROW())))</f>
        <v/>
      </c>
      <c r="Y1628" t="str">
        <f t="shared" si="685"/>
        <v/>
      </c>
      <c r="Z1628" t="str">
        <f t="shared" si="686"/>
        <v/>
      </c>
      <c r="AA1628" t="str">
        <f t="shared" si="687"/>
        <v/>
      </c>
      <c r="AB1628" t="str">
        <f t="shared" si="688"/>
        <v/>
      </c>
      <c r="AC1628" t="str">
        <f t="shared" si="689"/>
        <v/>
      </c>
      <c r="AD1628" t="str">
        <f t="shared" si="690"/>
        <v/>
      </c>
      <c r="AE1628" t="str">
        <f t="shared" si="691"/>
        <v/>
      </c>
    </row>
    <row r="1629" spans="20:31" x14ac:dyDescent="0.25">
      <c r="T1629" t="str">
        <f t="shared" si="682"/>
        <v/>
      </c>
      <c r="U1629" t="str">
        <f t="shared" si="683"/>
        <v/>
      </c>
      <c r="V1629" t="str">
        <f t="shared" si="684"/>
        <v/>
      </c>
      <c r="W1629" t="str">
        <f>IF(TRIM(INDEX(connections!$A:$A,ROW()))="","",TRIM(INDEX(connections!$A:$A,ROW())))</f>
        <v/>
      </c>
      <c r="X1629" t="str">
        <f>IF($W1629="","",TRIM(INDEX(connections!$B:$B,ROW())))</f>
        <v/>
      </c>
      <c r="Y1629" t="str">
        <f t="shared" si="685"/>
        <v/>
      </c>
      <c r="Z1629" t="str">
        <f t="shared" si="686"/>
        <v/>
      </c>
      <c r="AA1629" t="str">
        <f t="shared" si="687"/>
        <v/>
      </c>
      <c r="AB1629" t="str">
        <f t="shared" si="688"/>
        <v/>
      </c>
      <c r="AC1629" t="str">
        <f t="shared" si="689"/>
        <v/>
      </c>
      <c r="AD1629" t="str">
        <f t="shared" si="690"/>
        <v/>
      </c>
      <c r="AE1629" t="str">
        <f t="shared" si="691"/>
        <v/>
      </c>
    </row>
    <row r="1630" spans="20:31" x14ac:dyDescent="0.25">
      <c r="T1630" t="str">
        <f t="shared" si="682"/>
        <v/>
      </c>
      <c r="U1630" t="str">
        <f t="shared" si="683"/>
        <v/>
      </c>
      <c r="V1630" t="str">
        <f t="shared" si="684"/>
        <v/>
      </c>
      <c r="W1630" t="str">
        <f>IF(TRIM(INDEX(connections!$A:$A,ROW()))="","",TRIM(INDEX(connections!$A:$A,ROW())))</f>
        <v/>
      </c>
      <c r="X1630" t="str">
        <f>IF($W1630="","",TRIM(INDEX(connections!$B:$B,ROW())))</f>
        <v/>
      </c>
      <c r="Y1630" t="str">
        <f t="shared" si="685"/>
        <v/>
      </c>
      <c r="Z1630" t="str">
        <f t="shared" si="686"/>
        <v/>
      </c>
      <c r="AA1630" t="str">
        <f t="shared" si="687"/>
        <v/>
      </c>
      <c r="AB1630" t="str">
        <f t="shared" si="688"/>
        <v/>
      </c>
      <c r="AC1630" t="str">
        <f t="shared" si="689"/>
        <v/>
      </c>
      <c r="AD1630" t="str">
        <f t="shared" si="690"/>
        <v/>
      </c>
      <c r="AE1630" t="str">
        <f t="shared" si="691"/>
        <v/>
      </c>
    </row>
    <row r="1631" spans="20:31" x14ac:dyDescent="0.25">
      <c r="T1631" t="str">
        <f t="shared" si="682"/>
        <v/>
      </c>
      <c r="U1631" t="str">
        <f t="shared" si="683"/>
        <v/>
      </c>
      <c r="V1631" t="str">
        <f t="shared" si="684"/>
        <v/>
      </c>
      <c r="W1631" t="str">
        <f>IF(TRIM(INDEX(connections!$A:$A,ROW()))="","",TRIM(INDEX(connections!$A:$A,ROW())))</f>
        <v/>
      </c>
      <c r="X1631" t="str">
        <f>IF($W1631="","",TRIM(INDEX(connections!$B:$B,ROW())))</f>
        <v/>
      </c>
      <c r="Y1631" t="str">
        <f t="shared" si="685"/>
        <v/>
      </c>
      <c r="Z1631" t="str">
        <f t="shared" si="686"/>
        <v/>
      </c>
      <c r="AA1631" t="str">
        <f t="shared" si="687"/>
        <v/>
      </c>
      <c r="AB1631" t="str">
        <f t="shared" si="688"/>
        <v/>
      </c>
      <c r="AC1631" t="str">
        <f t="shared" si="689"/>
        <v/>
      </c>
      <c r="AD1631" t="str">
        <f t="shared" si="690"/>
        <v/>
      </c>
      <c r="AE1631" t="str">
        <f t="shared" si="691"/>
        <v/>
      </c>
    </row>
    <row r="1632" spans="20:31" x14ac:dyDescent="0.25">
      <c r="T1632" t="str">
        <f t="shared" si="682"/>
        <v/>
      </c>
      <c r="U1632" t="str">
        <f t="shared" si="683"/>
        <v/>
      </c>
      <c r="V1632" t="str">
        <f t="shared" si="684"/>
        <v/>
      </c>
      <c r="W1632" t="str">
        <f>IF(TRIM(INDEX(connections!$A:$A,ROW()))="","",TRIM(INDEX(connections!$A:$A,ROW())))</f>
        <v/>
      </c>
      <c r="X1632" t="str">
        <f>IF($W1632="","",TRIM(INDEX(connections!$B:$B,ROW())))</f>
        <v/>
      </c>
      <c r="Y1632" t="str">
        <f t="shared" si="685"/>
        <v/>
      </c>
      <c r="Z1632" t="str">
        <f t="shared" si="686"/>
        <v/>
      </c>
      <c r="AA1632" t="str">
        <f t="shared" si="687"/>
        <v/>
      </c>
      <c r="AB1632" t="str">
        <f t="shared" si="688"/>
        <v/>
      </c>
      <c r="AC1632" t="str">
        <f t="shared" si="689"/>
        <v/>
      </c>
      <c r="AD1632" t="str">
        <f t="shared" si="690"/>
        <v/>
      </c>
      <c r="AE1632" t="str">
        <f t="shared" si="691"/>
        <v/>
      </c>
    </row>
    <row r="1633" spans="20:31" x14ac:dyDescent="0.25">
      <c r="T1633" t="str">
        <f t="shared" si="682"/>
        <v/>
      </c>
      <c r="U1633" t="str">
        <f t="shared" si="683"/>
        <v/>
      </c>
      <c r="V1633" t="str">
        <f t="shared" si="684"/>
        <v/>
      </c>
      <c r="W1633" t="str">
        <f>IF(TRIM(INDEX(connections!$A:$A,ROW()))="","",TRIM(INDEX(connections!$A:$A,ROW())))</f>
        <v/>
      </c>
      <c r="X1633" t="str">
        <f>IF($W1633="","",TRIM(INDEX(connections!$B:$B,ROW())))</f>
        <v/>
      </c>
      <c r="Y1633" t="str">
        <f t="shared" si="685"/>
        <v/>
      </c>
      <c r="Z1633" t="str">
        <f t="shared" si="686"/>
        <v/>
      </c>
      <c r="AA1633" t="str">
        <f t="shared" si="687"/>
        <v/>
      </c>
      <c r="AB1633" t="str">
        <f t="shared" si="688"/>
        <v/>
      </c>
      <c r="AC1633" t="str">
        <f t="shared" si="689"/>
        <v/>
      </c>
      <c r="AD1633" t="str">
        <f t="shared" si="690"/>
        <v/>
      </c>
      <c r="AE1633" t="str">
        <f t="shared" si="691"/>
        <v/>
      </c>
    </row>
    <row r="1634" spans="20:31" x14ac:dyDescent="0.25">
      <c r="T1634" t="str">
        <f t="shared" si="682"/>
        <v/>
      </c>
      <c r="U1634" t="str">
        <f t="shared" si="683"/>
        <v/>
      </c>
      <c r="V1634" t="str">
        <f t="shared" si="684"/>
        <v/>
      </c>
      <c r="W1634" t="str">
        <f>IF(TRIM(INDEX(connections!$A:$A,ROW()))="","",TRIM(INDEX(connections!$A:$A,ROW())))</f>
        <v/>
      </c>
      <c r="X1634" t="str">
        <f>IF($W1634="","",TRIM(INDEX(connections!$B:$B,ROW())))</f>
        <v/>
      </c>
      <c r="Y1634" t="str">
        <f t="shared" si="685"/>
        <v/>
      </c>
      <c r="Z1634" t="str">
        <f t="shared" si="686"/>
        <v/>
      </c>
      <c r="AA1634" t="str">
        <f t="shared" si="687"/>
        <v/>
      </c>
      <c r="AB1634" t="str">
        <f t="shared" si="688"/>
        <v/>
      </c>
      <c r="AC1634" t="str">
        <f t="shared" si="689"/>
        <v/>
      </c>
      <c r="AD1634" t="str">
        <f t="shared" si="690"/>
        <v/>
      </c>
      <c r="AE1634" t="str">
        <f t="shared" si="691"/>
        <v/>
      </c>
    </row>
    <row r="1635" spans="20:31" x14ac:dyDescent="0.25">
      <c r="T1635" t="str">
        <f t="shared" si="682"/>
        <v/>
      </c>
      <c r="U1635" t="str">
        <f t="shared" si="683"/>
        <v/>
      </c>
      <c r="V1635" t="str">
        <f t="shared" si="684"/>
        <v/>
      </c>
      <c r="W1635" t="str">
        <f>IF(TRIM(INDEX(connections!$A:$A,ROW()))="","",TRIM(INDEX(connections!$A:$A,ROW())))</f>
        <v/>
      </c>
      <c r="X1635" t="str">
        <f>IF($W1635="","",TRIM(INDEX(connections!$B:$B,ROW())))</f>
        <v/>
      </c>
      <c r="Y1635" t="str">
        <f t="shared" si="685"/>
        <v/>
      </c>
      <c r="Z1635" t="str">
        <f t="shared" si="686"/>
        <v/>
      </c>
      <c r="AA1635" t="str">
        <f t="shared" si="687"/>
        <v/>
      </c>
      <c r="AB1635" t="str">
        <f t="shared" si="688"/>
        <v/>
      </c>
      <c r="AC1635" t="str">
        <f t="shared" si="689"/>
        <v/>
      </c>
      <c r="AD1635" t="str">
        <f t="shared" si="690"/>
        <v/>
      </c>
      <c r="AE1635" t="str">
        <f t="shared" si="691"/>
        <v/>
      </c>
    </row>
    <row r="1636" spans="20:31" x14ac:dyDescent="0.25">
      <c r="T1636" t="str">
        <f t="shared" si="682"/>
        <v/>
      </c>
      <c r="U1636" t="str">
        <f t="shared" si="683"/>
        <v/>
      </c>
      <c r="V1636" t="str">
        <f t="shared" si="684"/>
        <v/>
      </c>
      <c r="W1636" t="str">
        <f>IF(TRIM(INDEX(connections!$A:$A,ROW()))="","",TRIM(INDEX(connections!$A:$A,ROW())))</f>
        <v/>
      </c>
      <c r="X1636" t="str">
        <f>IF($W1636="","",TRIM(INDEX(connections!$B:$B,ROW())))</f>
        <v/>
      </c>
      <c r="Y1636" t="str">
        <f t="shared" si="685"/>
        <v/>
      </c>
      <c r="Z1636" t="str">
        <f t="shared" si="686"/>
        <v/>
      </c>
      <c r="AA1636" t="str">
        <f t="shared" si="687"/>
        <v/>
      </c>
      <c r="AB1636" t="str">
        <f t="shared" si="688"/>
        <v/>
      </c>
      <c r="AC1636" t="str">
        <f t="shared" si="689"/>
        <v/>
      </c>
      <c r="AD1636" t="str">
        <f t="shared" si="690"/>
        <v/>
      </c>
      <c r="AE1636" t="str">
        <f t="shared" si="691"/>
        <v/>
      </c>
    </row>
    <row r="1637" spans="20:31" x14ac:dyDescent="0.25">
      <c r="T1637" t="str">
        <f t="shared" si="682"/>
        <v/>
      </c>
      <c r="U1637" t="str">
        <f t="shared" si="683"/>
        <v/>
      </c>
      <c r="V1637" t="str">
        <f t="shared" si="684"/>
        <v/>
      </c>
      <c r="W1637" t="str">
        <f>IF(TRIM(INDEX(connections!$A:$A,ROW()))="","",TRIM(INDEX(connections!$A:$A,ROW())))</f>
        <v/>
      </c>
      <c r="X1637" t="str">
        <f>IF($W1637="","",TRIM(INDEX(connections!$B:$B,ROW())))</f>
        <v/>
      </c>
      <c r="Y1637" t="str">
        <f t="shared" si="685"/>
        <v/>
      </c>
      <c r="Z1637" t="str">
        <f t="shared" si="686"/>
        <v/>
      </c>
      <c r="AA1637" t="str">
        <f t="shared" si="687"/>
        <v/>
      </c>
      <c r="AB1637" t="str">
        <f t="shared" si="688"/>
        <v/>
      </c>
      <c r="AC1637" t="str">
        <f t="shared" si="689"/>
        <v/>
      </c>
      <c r="AD1637" t="str">
        <f t="shared" si="690"/>
        <v/>
      </c>
      <c r="AE1637" t="str">
        <f t="shared" si="691"/>
        <v/>
      </c>
    </row>
    <row r="1638" spans="20:31" x14ac:dyDescent="0.25">
      <c r="T1638" t="str">
        <f t="shared" si="682"/>
        <v/>
      </c>
      <c r="U1638" t="str">
        <f t="shared" si="683"/>
        <v/>
      </c>
      <c r="V1638" t="str">
        <f t="shared" si="684"/>
        <v/>
      </c>
      <c r="W1638" t="str">
        <f>IF(TRIM(INDEX(connections!$A:$A,ROW()))="","",TRIM(INDEX(connections!$A:$A,ROW())))</f>
        <v/>
      </c>
      <c r="X1638" t="str">
        <f>IF($W1638="","",TRIM(INDEX(connections!$B:$B,ROW())))</f>
        <v/>
      </c>
      <c r="Y1638" t="str">
        <f t="shared" si="685"/>
        <v/>
      </c>
      <c r="Z1638" t="str">
        <f t="shared" si="686"/>
        <v/>
      </c>
      <c r="AA1638" t="str">
        <f t="shared" si="687"/>
        <v/>
      </c>
      <c r="AB1638" t="str">
        <f t="shared" si="688"/>
        <v/>
      </c>
      <c r="AC1638" t="str">
        <f t="shared" si="689"/>
        <v/>
      </c>
      <c r="AD1638" t="str">
        <f t="shared" si="690"/>
        <v/>
      </c>
      <c r="AE1638" t="str">
        <f t="shared" si="691"/>
        <v/>
      </c>
    </row>
    <row r="1639" spans="20:31" x14ac:dyDescent="0.25">
      <c r="T1639" t="str">
        <f t="shared" si="682"/>
        <v/>
      </c>
      <c r="U1639" t="str">
        <f t="shared" si="683"/>
        <v/>
      </c>
      <c r="V1639" t="str">
        <f t="shared" si="684"/>
        <v/>
      </c>
      <c r="W1639" t="str">
        <f>IF(TRIM(INDEX(connections!$A:$A,ROW()))="","",TRIM(INDEX(connections!$A:$A,ROW())))</f>
        <v/>
      </c>
      <c r="X1639" t="str">
        <f>IF($W1639="","",TRIM(INDEX(connections!$B:$B,ROW())))</f>
        <v/>
      </c>
      <c r="Y1639" t="str">
        <f t="shared" si="685"/>
        <v/>
      </c>
      <c r="Z1639" t="str">
        <f t="shared" si="686"/>
        <v/>
      </c>
      <c r="AA1639" t="str">
        <f t="shared" si="687"/>
        <v/>
      </c>
      <c r="AB1639" t="str">
        <f t="shared" si="688"/>
        <v/>
      </c>
      <c r="AC1639" t="str">
        <f t="shared" si="689"/>
        <v/>
      </c>
      <c r="AD1639" t="str">
        <f t="shared" si="690"/>
        <v/>
      </c>
      <c r="AE1639" t="str">
        <f t="shared" si="691"/>
        <v/>
      </c>
    </row>
    <row r="1640" spans="20:31" x14ac:dyDescent="0.25">
      <c r="T1640" t="str">
        <f t="shared" si="682"/>
        <v/>
      </c>
      <c r="U1640" t="str">
        <f t="shared" si="683"/>
        <v/>
      </c>
      <c r="V1640" t="str">
        <f t="shared" si="684"/>
        <v/>
      </c>
      <c r="W1640" t="str">
        <f>IF(TRIM(INDEX(connections!$A:$A,ROW()))="","",TRIM(INDEX(connections!$A:$A,ROW())))</f>
        <v/>
      </c>
      <c r="X1640" t="str">
        <f>IF($W1640="","",TRIM(INDEX(connections!$B:$B,ROW())))</f>
        <v/>
      </c>
      <c r="Y1640" t="str">
        <f t="shared" si="685"/>
        <v/>
      </c>
      <c r="Z1640" t="str">
        <f t="shared" si="686"/>
        <v/>
      </c>
      <c r="AA1640" t="str">
        <f t="shared" si="687"/>
        <v/>
      </c>
      <c r="AB1640" t="str">
        <f t="shared" si="688"/>
        <v/>
      </c>
      <c r="AC1640" t="str">
        <f t="shared" si="689"/>
        <v/>
      </c>
      <c r="AD1640" t="str">
        <f t="shared" si="690"/>
        <v/>
      </c>
      <c r="AE1640" t="str">
        <f t="shared" si="691"/>
        <v/>
      </c>
    </row>
    <row r="1641" spans="20:31" x14ac:dyDescent="0.25">
      <c r="T1641" t="str">
        <f t="shared" si="682"/>
        <v/>
      </c>
      <c r="U1641" t="str">
        <f t="shared" si="683"/>
        <v/>
      </c>
      <c r="V1641" t="str">
        <f t="shared" si="684"/>
        <v/>
      </c>
      <c r="W1641" t="str">
        <f>IF(TRIM(INDEX(connections!$A:$A,ROW()))="","",TRIM(INDEX(connections!$A:$A,ROW())))</f>
        <v/>
      </c>
      <c r="X1641" t="str">
        <f>IF($W1641="","",TRIM(INDEX(connections!$B:$B,ROW())))</f>
        <v/>
      </c>
      <c r="Y1641" t="str">
        <f t="shared" si="685"/>
        <v/>
      </c>
      <c r="Z1641" t="str">
        <f t="shared" si="686"/>
        <v/>
      </c>
      <c r="AA1641" t="str">
        <f t="shared" si="687"/>
        <v/>
      </c>
      <c r="AB1641" t="str">
        <f t="shared" si="688"/>
        <v/>
      </c>
      <c r="AC1641" t="str">
        <f t="shared" si="689"/>
        <v/>
      </c>
      <c r="AD1641" t="str">
        <f t="shared" si="690"/>
        <v/>
      </c>
      <c r="AE1641" t="str">
        <f t="shared" si="691"/>
        <v/>
      </c>
    </row>
    <row r="1642" spans="20:31" x14ac:dyDescent="0.25">
      <c r="T1642" t="str">
        <f t="shared" si="682"/>
        <v/>
      </c>
      <c r="U1642" t="str">
        <f t="shared" si="683"/>
        <v/>
      </c>
      <c r="V1642" t="str">
        <f t="shared" si="684"/>
        <v/>
      </c>
      <c r="W1642" t="str">
        <f>IF(TRIM(INDEX(connections!$A:$A,ROW()))="","",TRIM(INDEX(connections!$A:$A,ROW())))</f>
        <v/>
      </c>
      <c r="X1642" t="str">
        <f>IF($W1642="","",TRIM(INDEX(connections!$B:$B,ROW())))</f>
        <v/>
      </c>
      <c r="Y1642" t="str">
        <f t="shared" si="685"/>
        <v/>
      </c>
      <c r="Z1642" t="str">
        <f t="shared" si="686"/>
        <v/>
      </c>
      <c r="AA1642" t="str">
        <f t="shared" si="687"/>
        <v/>
      </c>
      <c r="AB1642" t="str">
        <f t="shared" si="688"/>
        <v/>
      </c>
      <c r="AC1642" t="str">
        <f t="shared" si="689"/>
        <v/>
      </c>
      <c r="AD1642" t="str">
        <f t="shared" si="690"/>
        <v/>
      </c>
      <c r="AE1642" t="str">
        <f t="shared" si="691"/>
        <v/>
      </c>
    </row>
    <row r="1643" spans="20:31" x14ac:dyDescent="0.25">
      <c r="T1643" t="str">
        <f t="shared" si="682"/>
        <v/>
      </c>
      <c r="U1643" t="str">
        <f t="shared" si="683"/>
        <v/>
      </c>
      <c r="V1643" t="str">
        <f t="shared" si="684"/>
        <v/>
      </c>
      <c r="W1643" t="str">
        <f>IF(TRIM(INDEX(connections!$A:$A,ROW()))="","",TRIM(INDEX(connections!$A:$A,ROW())))</f>
        <v/>
      </c>
      <c r="X1643" t="str">
        <f>IF($W1643="","",TRIM(INDEX(connections!$B:$B,ROW())))</f>
        <v/>
      </c>
      <c r="Y1643" t="str">
        <f t="shared" si="685"/>
        <v/>
      </c>
      <c r="Z1643" t="str">
        <f t="shared" si="686"/>
        <v/>
      </c>
      <c r="AA1643" t="str">
        <f t="shared" si="687"/>
        <v/>
      </c>
      <c r="AB1643" t="str">
        <f t="shared" si="688"/>
        <v/>
      </c>
      <c r="AC1643" t="str">
        <f t="shared" si="689"/>
        <v/>
      </c>
      <c r="AD1643" t="str">
        <f t="shared" si="690"/>
        <v/>
      </c>
      <c r="AE1643" t="str">
        <f t="shared" si="691"/>
        <v/>
      </c>
    </row>
    <row r="1644" spans="20:31" x14ac:dyDescent="0.25">
      <c r="T1644" t="str">
        <f t="shared" si="682"/>
        <v/>
      </c>
      <c r="U1644" t="str">
        <f t="shared" si="683"/>
        <v/>
      </c>
      <c r="V1644" t="str">
        <f t="shared" si="684"/>
        <v/>
      </c>
      <c r="W1644" t="str">
        <f>IF(TRIM(INDEX(connections!$A:$A,ROW()))="","",TRIM(INDEX(connections!$A:$A,ROW())))</f>
        <v/>
      </c>
      <c r="X1644" t="str">
        <f>IF($W1644="","",TRIM(INDEX(connections!$B:$B,ROW())))</f>
        <v/>
      </c>
      <c r="Y1644" t="str">
        <f t="shared" si="685"/>
        <v/>
      </c>
      <c r="Z1644" t="str">
        <f t="shared" si="686"/>
        <v/>
      </c>
      <c r="AA1644" t="str">
        <f t="shared" si="687"/>
        <v/>
      </c>
      <c r="AB1644" t="str">
        <f t="shared" si="688"/>
        <v/>
      </c>
      <c r="AC1644" t="str">
        <f t="shared" si="689"/>
        <v/>
      </c>
      <c r="AD1644" t="str">
        <f t="shared" si="690"/>
        <v/>
      </c>
      <c r="AE1644" t="str">
        <f t="shared" si="691"/>
        <v/>
      </c>
    </row>
    <row r="1645" spans="20:31" x14ac:dyDescent="0.25">
      <c r="T1645" t="str">
        <f t="shared" si="682"/>
        <v/>
      </c>
      <c r="U1645" t="str">
        <f t="shared" si="683"/>
        <v/>
      </c>
      <c r="V1645" t="str">
        <f t="shared" si="684"/>
        <v/>
      </c>
      <c r="W1645" t="str">
        <f>IF(TRIM(INDEX(connections!$A:$A,ROW()))="","",TRIM(INDEX(connections!$A:$A,ROW())))</f>
        <v/>
      </c>
      <c r="X1645" t="str">
        <f>IF($W1645="","",TRIM(INDEX(connections!$B:$B,ROW())))</f>
        <v/>
      </c>
      <c r="Y1645" t="str">
        <f t="shared" si="685"/>
        <v/>
      </c>
      <c r="Z1645" t="str">
        <f t="shared" si="686"/>
        <v/>
      </c>
      <c r="AA1645" t="str">
        <f t="shared" si="687"/>
        <v/>
      </c>
      <c r="AB1645" t="str">
        <f t="shared" si="688"/>
        <v/>
      </c>
      <c r="AC1645" t="str">
        <f t="shared" si="689"/>
        <v/>
      </c>
      <c r="AD1645" t="str">
        <f t="shared" si="690"/>
        <v/>
      </c>
      <c r="AE1645" t="str">
        <f t="shared" si="691"/>
        <v/>
      </c>
    </row>
    <row r="1646" spans="20:31" x14ac:dyDescent="0.25">
      <c r="T1646" t="str">
        <f t="shared" si="682"/>
        <v/>
      </c>
      <c r="U1646" t="str">
        <f t="shared" si="683"/>
        <v/>
      </c>
      <c r="V1646" t="str">
        <f t="shared" si="684"/>
        <v/>
      </c>
      <c r="W1646" t="str">
        <f>IF(TRIM(INDEX(connections!$A:$A,ROW()))="","",TRIM(INDEX(connections!$A:$A,ROW())))</f>
        <v/>
      </c>
      <c r="X1646" t="str">
        <f>IF($W1646="","",TRIM(INDEX(connections!$B:$B,ROW())))</f>
        <v/>
      </c>
      <c r="Y1646" t="str">
        <f t="shared" si="685"/>
        <v/>
      </c>
      <c r="Z1646" t="str">
        <f t="shared" si="686"/>
        <v/>
      </c>
      <c r="AA1646" t="str">
        <f t="shared" si="687"/>
        <v/>
      </c>
      <c r="AB1646" t="str">
        <f t="shared" si="688"/>
        <v/>
      </c>
      <c r="AC1646" t="str">
        <f t="shared" si="689"/>
        <v/>
      </c>
      <c r="AD1646" t="str">
        <f t="shared" si="690"/>
        <v/>
      </c>
      <c r="AE1646" t="str">
        <f t="shared" si="691"/>
        <v/>
      </c>
    </row>
    <row r="1647" spans="20:31" x14ac:dyDescent="0.25">
      <c r="T1647" t="str">
        <f t="shared" si="682"/>
        <v/>
      </c>
      <c r="U1647" t="str">
        <f t="shared" si="683"/>
        <v/>
      </c>
      <c r="V1647" t="str">
        <f t="shared" si="684"/>
        <v/>
      </c>
      <c r="W1647" t="str">
        <f>IF(TRIM(INDEX(connections!$A:$A,ROW()))="","",TRIM(INDEX(connections!$A:$A,ROW())))</f>
        <v/>
      </c>
      <c r="X1647" t="str">
        <f>IF($W1647="","",TRIM(INDEX(connections!$B:$B,ROW())))</f>
        <v/>
      </c>
      <c r="Y1647" t="str">
        <f t="shared" si="685"/>
        <v/>
      </c>
      <c r="Z1647" t="str">
        <f t="shared" si="686"/>
        <v/>
      </c>
      <c r="AA1647" t="str">
        <f t="shared" si="687"/>
        <v/>
      </c>
      <c r="AB1647" t="str">
        <f t="shared" si="688"/>
        <v/>
      </c>
      <c r="AC1647" t="str">
        <f t="shared" si="689"/>
        <v/>
      </c>
      <c r="AD1647" t="str">
        <f t="shared" si="690"/>
        <v/>
      </c>
      <c r="AE1647" t="str">
        <f t="shared" si="691"/>
        <v/>
      </c>
    </row>
    <row r="1648" spans="20:31" x14ac:dyDescent="0.25">
      <c r="T1648" t="str">
        <f t="shared" si="682"/>
        <v/>
      </c>
      <c r="U1648" t="str">
        <f t="shared" si="683"/>
        <v/>
      </c>
      <c r="V1648" t="str">
        <f t="shared" si="684"/>
        <v/>
      </c>
      <c r="W1648" t="str">
        <f>IF(TRIM(INDEX(connections!$A:$A,ROW()))="","",TRIM(INDEX(connections!$A:$A,ROW())))</f>
        <v/>
      </c>
      <c r="X1648" t="str">
        <f>IF($W1648="","",TRIM(INDEX(connections!$B:$B,ROW())))</f>
        <v/>
      </c>
      <c r="Y1648" t="str">
        <f t="shared" si="685"/>
        <v/>
      </c>
      <c r="Z1648" t="str">
        <f t="shared" si="686"/>
        <v/>
      </c>
      <c r="AA1648" t="str">
        <f t="shared" si="687"/>
        <v/>
      </c>
      <c r="AB1648" t="str">
        <f t="shared" si="688"/>
        <v/>
      </c>
      <c r="AC1648" t="str">
        <f t="shared" si="689"/>
        <v/>
      </c>
      <c r="AD1648" t="str">
        <f t="shared" si="690"/>
        <v/>
      </c>
      <c r="AE1648" t="str">
        <f t="shared" si="691"/>
        <v/>
      </c>
    </row>
    <row r="1649" spans="20:31" x14ac:dyDescent="0.25">
      <c r="T1649" t="str">
        <f t="shared" si="682"/>
        <v/>
      </c>
      <c r="U1649" t="str">
        <f t="shared" si="683"/>
        <v/>
      </c>
      <c r="V1649" t="str">
        <f t="shared" si="684"/>
        <v/>
      </c>
      <c r="W1649" t="str">
        <f>IF(TRIM(INDEX(connections!$A:$A,ROW()))="","",TRIM(INDEX(connections!$A:$A,ROW())))</f>
        <v/>
      </c>
      <c r="X1649" t="str">
        <f>IF($W1649="","",TRIM(INDEX(connections!$B:$B,ROW())))</f>
        <v/>
      </c>
      <c r="Y1649" t="str">
        <f t="shared" si="685"/>
        <v/>
      </c>
      <c r="Z1649" t="str">
        <f t="shared" si="686"/>
        <v/>
      </c>
      <c r="AA1649" t="str">
        <f t="shared" si="687"/>
        <v/>
      </c>
      <c r="AB1649" t="str">
        <f t="shared" si="688"/>
        <v/>
      </c>
      <c r="AC1649" t="str">
        <f t="shared" si="689"/>
        <v/>
      </c>
      <c r="AD1649" t="str">
        <f t="shared" si="690"/>
        <v/>
      </c>
      <c r="AE1649" t="str">
        <f t="shared" si="691"/>
        <v/>
      </c>
    </row>
    <row r="1650" spans="20:31" x14ac:dyDescent="0.25">
      <c r="T1650" t="str">
        <f t="shared" si="682"/>
        <v/>
      </c>
      <c r="U1650" t="str">
        <f t="shared" si="683"/>
        <v/>
      </c>
      <c r="V1650" t="str">
        <f t="shared" si="684"/>
        <v/>
      </c>
      <c r="W1650" t="str">
        <f>IF(TRIM(INDEX(connections!$A:$A,ROW()))="","",TRIM(INDEX(connections!$A:$A,ROW())))</f>
        <v/>
      </c>
      <c r="X1650" t="str">
        <f>IF($W1650="","",TRIM(INDEX(connections!$B:$B,ROW())))</f>
        <v/>
      </c>
      <c r="Y1650" t="str">
        <f t="shared" si="685"/>
        <v/>
      </c>
      <c r="Z1650" t="str">
        <f t="shared" si="686"/>
        <v/>
      </c>
      <c r="AA1650" t="str">
        <f t="shared" si="687"/>
        <v/>
      </c>
      <c r="AB1650" t="str">
        <f t="shared" si="688"/>
        <v/>
      </c>
      <c r="AC1650" t="str">
        <f t="shared" si="689"/>
        <v/>
      </c>
      <c r="AD1650" t="str">
        <f t="shared" si="690"/>
        <v/>
      </c>
      <c r="AE1650" t="str">
        <f t="shared" si="691"/>
        <v/>
      </c>
    </row>
    <row r="1651" spans="20:31" x14ac:dyDescent="0.25">
      <c r="T1651" t="str">
        <f t="shared" si="682"/>
        <v/>
      </c>
      <c r="U1651" t="str">
        <f t="shared" si="683"/>
        <v/>
      </c>
      <c r="V1651" t="str">
        <f t="shared" si="684"/>
        <v/>
      </c>
      <c r="W1651" t="str">
        <f>IF(TRIM(INDEX(connections!$A:$A,ROW()))="","",TRIM(INDEX(connections!$A:$A,ROW())))</f>
        <v/>
      </c>
      <c r="X1651" t="str">
        <f>IF($W1651="","",TRIM(INDEX(connections!$B:$B,ROW())))</f>
        <v/>
      </c>
      <c r="Y1651" t="str">
        <f t="shared" si="685"/>
        <v/>
      </c>
      <c r="Z1651" t="str">
        <f t="shared" si="686"/>
        <v/>
      </c>
      <c r="AA1651" t="str">
        <f t="shared" si="687"/>
        <v/>
      </c>
      <c r="AB1651" t="str">
        <f t="shared" si="688"/>
        <v/>
      </c>
      <c r="AC1651" t="str">
        <f t="shared" si="689"/>
        <v/>
      </c>
      <c r="AD1651" t="str">
        <f t="shared" si="690"/>
        <v/>
      </c>
      <c r="AE1651" t="str">
        <f t="shared" si="691"/>
        <v/>
      </c>
    </row>
    <row r="1652" spans="20:31" x14ac:dyDescent="0.25">
      <c r="T1652" t="str">
        <f t="shared" si="682"/>
        <v/>
      </c>
      <c r="U1652" t="str">
        <f t="shared" si="683"/>
        <v/>
      </c>
      <c r="V1652" t="str">
        <f t="shared" si="684"/>
        <v/>
      </c>
      <c r="W1652" t="str">
        <f>IF(TRIM(INDEX(connections!$A:$A,ROW()))="","",TRIM(INDEX(connections!$A:$A,ROW())))</f>
        <v/>
      </c>
      <c r="X1652" t="str">
        <f>IF($W1652="","",TRIM(INDEX(connections!$B:$B,ROW())))</f>
        <v/>
      </c>
      <c r="Y1652" t="str">
        <f t="shared" si="685"/>
        <v/>
      </c>
      <c r="Z1652" t="str">
        <f t="shared" si="686"/>
        <v/>
      </c>
      <c r="AA1652" t="str">
        <f t="shared" si="687"/>
        <v/>
      </c>
      <c r="AB1652" t="str">
        <f t="shared" si="688"/>
        <v/>
      </c>
      <c r="AC1652" t="str">
        <f t="shared" si="689"/>
        <v/>
      </c>
      <c r="AD1652" t="str">
        <f t="shared" si="690"/>
        <v/>
      </c>
      <c r="AE1652" t="str">
        <f t="shared" si="691"/>
        <v/>
      </c>
    </row>
    <row r="1653" spans="20:31" x14ac:dyDescent="0.25">
      <c r="T1653" t="str">
        <f t="shared" si="682"/>
        <v/>
      </c>
      <c r="U1653" t="str">
        <f t="shared" si="683"/>
        <v/>
      </c>
      <c r="V1653" t="str">
        <f t="shared" si="684"/>
        <v/>
      </c>
      <c r="W1653" t="str">
        <f>IF(TRIM(INDEX(connections!$A:$A,ROW()))="","",TRIM(INDEX(connections!$A:$A,ROW())))</f>
        <v/>
      </c>
      <c r="X1653" t="str">
        <f>IF($W1653="","",TRIM(INDEX(connections!$B:$B,ROW())))</f>
        <v/>
      </c>
      <c r="Y1653" t="str">
        <f t="shared" si="685"/>
        <v/>
      </c>
      <c r="Z1653" t="str">
        <f t="shared" si="686"/>
        <v/>
      </c>
      <c r="AA1653" t="str">
        <f t="shared" si="687"/>
        <v/>
      </c>
      <c r="AB1653" t="str">
        <f t="shared" si="688"/>
        <v/>
      </c>
      <c r="AC1653" t="str">
        <f t="shared" si="689"/>
        <v/>
      </c>
      <c r="AD1653" t="str">
        <f t="shared" si="690"/>
        <v/>
      </c>
      <c r="AE1653" t="str">
        <f t="shared" si="691"/>
        <v/>
      </c>
    </row>
    <row r="1654" spans="20:31" x14ac:dyDescent="0.25">
      <c r="T1654" t="str">
        <f t="shared" si="682"/>
        <v/>
      </c>
      <c r="U1654" t="str">
        <f t="shared" si="683"/>
        <v/>
      </c>
      <c r="V1654" t="str">
        <f t="shared" si="684"/>
        <v/>
      </c>
      <c r="W1654" t="str">
        <f>IF(TRIM(INDEX(connections!$A:$A,ROW()))="","",TRIM(INDEX(connections!$A:$A,ROW())))</f>
        <v/>
      </c>
      <c r="X1654" t="str">
        <f>IF($W1654="","",TRIM(INDEX(connections!$B:$B,ROW())))</f>
        <v/>
      </c>
      <c r="Y1654" t="str">
        <f t="shared" si="685"/>
        <v/>
      </c>
      <c r="Z1654" t="str">
        <f t="shared" si="686"/>
        <v/>
      </c>
      <c r="AA1654" t="str">
        <f t="shared" si="687"/>
        <v/>
      </c>
      <c r="AB1654" t="str">
        <f t="shared" si="688"/>
        <v/>
      </c>
      <c r="AC1654" t="str">
        <f t="shared" si="689"/>
        <v/>
      </c>
      <c r="AD1654" t="str">
        <f t="shared" si="690"/>
        <v/>
      </c>
      <c r="AE1654" t="str">
        <f t="shared" si="691"/>
        <v/>
      </c>
    </row>
    <row r="1655" spans="20:31" x14ac:dyDescent="0.25">
      <c r="T1655" t="str">
        <f t="shared" si="682"/>
        <v/>
      </c>
      <c r="U1655" t="str">
        <f t="shared" si="683"/>
        <v/>
      </c>
      <c r="V1655" t="str">
        <f t="shared" si="684"/>
        <v/>
      </c>
      <c r="W1655" t="str">
        <f>IF(TRIM(INDEX(connections!$A:$A,ROW()))="","",TRIM(INDEX(connections!$A:$A,ROW())))</f>
        <v/>
      </c>
      <c r="X1655" t="str">
        <f>IF($W1655="","",TRIM(INDEX(connections!$B:$B,ROW())))</f>
        <v/>
      </c>
      <c r="Y1655" t="str">
        <f t="shared" si="685"/>
        <v/>
      </c>
      <c r="Z1655" t="str">
        <f t="shared" si="686"/>
        <v/>
      </c>
      <c r="AA1655" t="str">
        <f t="shared" si="687"/>
        <v/>
      </c>
      <c r="AB1655" t="str">
        <f t="shared" si="688"/>
        <v/>
      </c>
      <c r="AC1655" t="str">
        <f t="shared" si="689"/>
        <v/>
      </c>
      <c r="AD1655" t="str">
        <f t="shared" si="690"/>
        <v/>
      </c>
      <c r="AE1655" t="str">
        <f t="shared" si="691"/>
        <v/>
      </c>
    </row>
    <row r="1656" spans="20:31" x14ac:dyDescent="0.25">
      <c r="T1656" t="str">
        <f t="shared" si="682"/>
        <v/>
      </c>
      <c r="U1656" t="str">
        <f t="shared" si="683"/>
        <v/>
      </c>
      <c r="V1656" t="str">
        <f t="shared" si="684"/>
        <v/>
      </c>
      <c r="W1656" t="str">
        <f>IF(TRIM(INDEX(connections!$A:$A,ROW()))="","",TRIM(INDEX(connections!$A:$A,ROW())))</f>
        <v/>
      </c>
      <c r="X1656" t="str">
        <f>IF($W1656="","",TRIM(INDEX(connections!$B:$B,ROW())))</f>
        <v/>
      </c>
      <c r="Y1656" t="str">
        <f t="shared" si="685"/>
        <v/>
      </c>
      <c r="Z1656" t="str">
        <f t="shared" si="686"/>
        <v/>
      </c>
      <c r="AA1656" t="str">
        <f t="shared" si="687"/>
        <v/>
      </c>
      <c r="AB1656" t="str">
        <f t="shared" si="688"/>
        <v/>
      </c>
      <c r="AC1656" t="str">
        <f t="shared" si="689"/>
        <v/>
      </c>
      <c r="AD1656" t="str">
        <f t="shared" si="690"/>
        <v/>
      </c>
      <c r="AE1656" t="str">
        <f t="shared" si="691"/>
        <v/>
      </c>
    </row>
    <row r="1657" spans="20:31" x14ac:dyDescent="0.25">
      <c r="T1657" t="str">
        <f t="shared" si="682"/>
        <v/>
      </c>
      <c r="U1657" t="str">
        <f t="shared" si="683"/>
        <v/>
      </c>
      <c r="V1657" t="str">
        <f t="shared" si="684"/>
        <v/>
      </c>
      <c r="W1657" t="str">
        <f>IF(TRIM(INDEX(connections!$A:$A,ROW()))="","",TRIM(INDEX(connections!$A:$A,ROW())))</f>
        <v/>
      </c>
      <c r="X1657" t="str">
        <f>IF($W1657="","",TRIM(INDEX(connections!$B:$B,ROW())))</f>
        <v/>
      </c>
      <c r="Y1657" t="str">
        <f t="shared" si="685"/>
        <v/>
      </c>
      <c r="Z1657" t="str">
        <f t="shared" si="686"/>
        <v/>
      </c>
      <c r="AA1657" t="str">
        <f t="shared" si="687"/>
        <v/>
      </c>
      <c r="AB1657" t="str">
        <f t="shared" si="688"/>
        <v/>
      </c>
      <c r="AC1657" t="str">
        <f t="shared" si="689"/>
        <v/>
      </c>
      <c r="AD1657" t="str">
        <f t="shared" si="690"/>
        <v/>
      </c>
      <c r="AE1657" t="str">
        <f t="shared" si="691"/>
        <v/>
      </c>
    </row>
    <row r="1658" spans="20:31" x14ac:dyDescent="0.25">
      <c r="T1658" t="str">
        <f t="shared" si="682"/>
        <v/>
      </c>
      <c r="U1658" t="str">
        <f t="shared" si="683"/>
        <v/>
      </c>
      <c r="V1658" t="str">
        <f t="shared" si="684"/>
        <v/>
      </c>
      <c r="W1658" t="str">
        <f>IF(TRIM(INDEX(connections!$A:$A,ROW()))="","",TRIM(INDEX(connections!$A:$A,ROW())))</f>
        <v/>
      </c>
      <c r="X1658" t="str">
        <f>IF($W1658="","",TRIM(INDEX(connections!$B:$B,ROW())))</f>
        <v/>
      </c>
      <c r="Y1658" t="str">
        <f t="shared" si="685"/>
        <v/>
      </c>
      <c r="Z1658" t="str">
        <f t="shared" si="686"/>
        <v/>
      </c>
      <c r="AA1658" t="str">
        <f t="shared" si="687"/>
        <v/>
      </c>
      <c r="AB1658" t="str">
        <f t="shared" si="688"/>
        <v/>
      </c>
      <c r="AC1658" t="str">
        <f t="shared" si="689"/>
        <v/>
      </c>
      <c r="AD1658" t="str">
        <f t="shared" si="690"/>
        <v/>
      </c>
      <c r="AE1658" t="str">
        <f t="shared" si="691"/>
        <v/>
      </c>
    </row>
    <row r="1659" spans="20:31" x14ac:dyDescent="0.25">
      <c r="T1659" t="str">
        <f t="shared" si="682"/>
        <v/>
      </c>
      <c r="U1659" t="str">
        <f t="shared" si="683"/>
        <v/>
      </c>
      <c r="V1659" t="str">
        <f t="shared" si="684"/>
        <v/>
      </c>
      <c r="W1659" t="str">
        <f>IF(TRIM(INDEX(connections!$A:$A,ROW()))="","",TRIM(INDEX(connections!$A:$A,ROW())))</f>
        <v/>
      </c>
      <c r="X1659" t="str">
        <f>IF($W1659="","",TRIM(INDEX(connections!$B:$B,ROW())))</f>
        <v/>
      </c>
      <c r="Y1659" t="str">
        <f t="shared" si="685"/>
        <v/>
      </c>
      <c r="Z1659" t="str">
        <f t="shared" si="686"/>
        <v/>
      </c>
      <c r="AA1659" t="str">
        <f t="shared" si="687"/>
        <v/>
      </c>
      <c r="AB1659" t="str">
        <f t="shared" si="688"/>
        <v/>
      </c>
      <c r="AC1659" t="str">
        <f t="shared" si="689"/>
        <v/>
      </c>
      <c r="AD1659" t="str">
        <f t="shared" si="690"/>
        <v/>
      </c>
      <c r="AE1659" t="str">
        <f t="shared" si="691"/>
        <v/>
      </c>
    </row>
    <row r="1660" spans="20:31" x14ac:dyDescent="0.25">
      <c r="T1660" t="str">
        <f t="shared" si="682"/>
        <v/>
      </c>
      <c r="U1660" t="str">
        <f t="shared" si="683"/>
        <v/>
      </c>
      <c r="V1660" t="str">
        <f t="shared" si="684"/>
        <v/>
      </c>
      <c r="W1660" t="str">
        <f>IF(TRIM(INDEX(connections!$A:$A,ROW()))="","",TRIM(INDEX(connections!$A:$A,ROW())))</f>
        <v/>
      </c>
      <c r="X1660" t="str">
        <f>IF($W1660="","",TRIM(INDEX(connections!$B:$B,ROW())))</f>
        <v/>
      </c>
      <c r="Y1660" t="str">
        <f t="shared" si="685"/>
        <v/>
      </c>
      <c r="Z1660" t="str">
        <f t="shared" si="686"/>
        <v/>
      </c>
      <c r="AA1660" t="str">
        <f t="shared" si="687"/>
        <v/>
      </c>
      <c r="AB1660" t="str">
        <f t="shared" si="688"/>
        <v/>
      </c>
      <c r="AC1660" t="str">
        <f t="shared" si="689"/>
        <v/>
      </c>
      <c r="AD1660" t="str">
        <f t="shared" si="690"/>
        <v/>
      </c>
      <c r="AE1660" t="str">
        <f t="shared" si="691"/>
        <v/>
      </c>
    </row>
    <row r="1661" spans="20:31" x14ac:dyDescent="0.25">
      <c r="T1661" t="str">
        <f t="shared" si="682"/>
        <v/>
      </c>
      <c r="U1661" t="str">
        <f t="shared" si="683"/>
        <v/>
      </c>
      <c r="V1661" t="str">
        <f t="shared" si="684"/>
        <v/>
      </c>
      <c r="W1661" t="str">
        <f>IF(TRIM(INDEX(connections!$A:$A,ROW()))="","",TRIM(INDEX(connections!$A:$A,ROW())))</f>
        <v/>
      </c>
      <c r="X1661" t="str">
        <f>IF($W1661="","",TRIM(INDEX(connections!$B:$B,ROW())))</f>
        <v/>
      </c>
      <c r="Y1661" t="str">
        <f t="shared" si="685"/>
        <v/>
      </c>
      <c r="Z1661" t="str">
        <f t="shared" si="686"/>
        <v/>
      </c>
      <c r="AA1661" t="str">
        <f t="shared" si="687"/>
        <v/>
      </c>
      <c r="AB1661" t="str">
        <f t="shared" si="688"/>
        <v/>
      </c>
      <c r="AC1661" t="str">
        <f t="shared" si="689"/>
        <v/>
      </c>
      <c r="AD1661" t="str">
        <f t="shared" si="690"/>
        <v/>
      </c>
      <c r="AE1661" t="str">
        <f t="shared" si="691"/>
        <v/>
      </c>
    </row>
    <row r="1662" spans="20:31" x14ac:dyDescent="0.25">
      <c r="T1662" t="str">
        <f t="shared" si="682"/>
        <v/>
      </c>
      <c r="U1662" t="str">
        <f t="shared" si="683"/>
        <v/>
      </c>
      <c r="V1662" t="str">
        <f t="shared" si="684"/>
        <v/>
      </c>
      <c r="W1662" t="str">
        <f>IF(TRIM(INDEX(connections!$A:$A,ROW()))="","",TRIM(INDEX(connections!$A:$A,ROW())))</f>
        <v/>
      </c>
      <c r="X1662" t="str">
        <f>IF($W1662="","",TRIM(INDEX(connections!$B:$B,ROW())))</f>
        <v/>
      </c>
      <c r="Y1662" t="str">
        <f t="shared" si="685"/>
        <v/>
      </c>
      <c r="Z1662" t="str">
        <f t="shared" si="686"/>
        <v/>
      </c>
      <c r="AA1662" t="str">
        <f t="shared" si="687"/>
        <v/>
      </c>
      <c r="AB1662" t="str">
        <f t="shared" si="688"/>
        <v/>
      </c>
      <c r="AC1662" t="str">
        <f t="shared" si="689"/>
        <v/>
      </c>
      <c r="AD1662" t="str">
        <f t="shared" si="690"/>
        <v/>
      </c>
      <c r="AE1662" t="str">
        <f t="shared" si="691"/>
        <v/>
      </c>
    </row>
    <row r="1663" spans="20:31" x14ac:dyDescent="0.25">
      <c r="T1663" t="str">
        <f t="shared" si="682"/>
        <v/>
      </c>
      <c r="U1663" t="str">
        <f t="shared" si="683"/>
        <v/>
      </c>
      <c r="V1663" t="str">
        <f t="shared" si="684"/>
        <v/>
      </c>
      <c r="W1663" t="str">
        <f>IF(TRIM(INDEX(connections!$A:$A,ROW()))="","",TRIM(INDEX(connections!$A:$A,ROW())))</f>
        <v/>
      </c>
      <c r="X1663" t="str">
        <f>IF($W1663="","",TRIM(INDEX(connections!$B:$B,ROW())))</f>
        <v/>
      </c>
      <c r="Y1663" t="str">
        <f t="shared" si="685"/>
        <v/>
      </c>
      <c r="Z1663" t="str">
        <f t="shared" si="686"/>
        <v/>
      </c>
      <c r="AA1663" t="str">
        <f t="shared" si="687"/>
        <v/>
      </c>
      <c r="AB1663" t="str">
        <f t="shared" si="688"/>
        <v/>
      </c>
      <c r="AC1663" t="str">
        <f t="shared" si="689"/>
        <v/>
      </c>
      <c r="AD1663" t="str">
        <f t="shared" si="690"/>
        <v/>
      </c>
      <c r="AE1663" t="str">
        <f t="shared" si="691"/>
        <v/>
      </c>
    </row>
    <row r="1664" spans="20:31" x14ac:dyDescent="0.25">
      <c r="T1664" t="str">
        <f t="shared" si="682"/>
        <v/>
      </c>
      <c r="U1664" t="str">
        <f t="shared" si="683"/>
        <v/>
      </c>
      <c r="V1664" t="str">
        <f t="shared" si="684"/>
        <v/>
      </c>
      <c r="W1664" t="str">
        <f>IF(TRIM(INDEX(connections!$A:$A,ROW()))="","",TRIM(INDEX(connections!$A:$A,ROW())))</f>
        <v/>
      </c>
      <c r="X1664" t="str">
        <f>IF($W1664="","",TRIM(INDEX(connections!$B:$B,ROW())))</f>
        <v/>
      </c>
      <c r="Y1664" t="str">
        <f t="shared" si="685"/>
        <v/>
      </c>
      <c r="Z1664" t="str">
        <f t="shared" si="686"/>
        <v/>
      </c>
      <c r="AA1664" t="str">
        <f t="shared" si="687"/>
        <v/>
      </c>
      <c r="AB1664" t="str">
        <f t="shared" si="688"/>
        <v/>
      </c>
      <c r="AC1664" t="str">
        <f t="shared" si="689"/>
        <v/>
      </c>
      <c r="AD1664" t="str">
        <f t="shared" si="690"/>
        <v/>
      </c>
      <c r="AE1664" t="str">
        <f t="shared" si="691"/>
        <v/>
      </c>
    </row>
    <row r="1665" spans="20:31" x14ac:dyDescent="0.25">
      <c r="T1665" t="str">
        <f t="shared" si="682"/>
        <v/>
      </c>
      <c r="U1665" t="str">
        <f t="shared" si="683"/>
        <v/>
      </c>
      <c r="V1665" t="str">
        <f t="shared" si="684"/>
        <v/>
      </c>
      <c r="W1665" t="str">
        <f>IF(TRIM(INDEX(connections!$A:$A,ROW()))="","",TRIM(INDEX(connections!$A:$A,ROW())))</f>
        <v/>
      </c>
      <c r="X1665" t="str">
        <f>IF($W1665="","",TRIM(INDEX(connections!$B:$B,ROW())))</f>
        <v/>
      </c>
      <c r="Y1665" t="str">
        <f t="shared" si="685"/>
        <v/>
      </c>
      <c r="Z1665" t="str">
        <f t="shared" si="686"/>
        <v/>
      </c>
      <c r="AA1665" t="str">
        <f t="shared" si="687"/>
        <v/>
      </c>
      <c r="AB1665" t="str">
        <f t="shared" si="688"/>
        <v/>
      </c>
      <c r="AC1665" t="str">
        <f t="shared" si="689"/>
        <v/>
      </c>
      <c r="AD1665" t="str">
        <f t="shared" si="690"/>
        <v/>
      </c>
      <c r="AE1665" t="str">
        <f t="shared" si="691"/>
        <v/>
      </c>
    </row>
    <row r="1666" spans="20:31" x14ac:dyDescent="0.25">
      <c r="T1666" t="str">
        <f t="shared" ref="T1666:T1729" si="692">IF($Y1666="","",INDEX($B$2:$B$1500,$Y1666))</f>
        <v/>
      </c>
      <c r="U1666" t="str">
        <f t="shared" ref="U1666:U1729" si="693">IF($Z1666="","",INDEX($B$2:$B$1500,$Z1666))</f>
        <v/>
      </c>
      <c r="V1666" t="str">
        <f t="shared" ref="V1666:V1729" si="694">IF(OR($T1666="",$U1666=""),"",$U1666-$T1666)</f>
        <v/>
      </c>
      <c r="W1666" t="str">
        <f>IF(TRIM(INDEX(connections!$A:$A,ROW()))="","",TRIM(INDEX(connections!$A:$A,ROW())))</f>
        <v/>
      </c>
      <c r="X1666" t="str">
        <f>IF($W1666="","",TRIM(INDEX(connections!$B:$B,ROW())))</f>
        <v/>
      </c>
      <c r="Y1666" t="str">
        <f t="shared" ref="Y1666:Y1729" si="695">IF($W1666="","",IFERROR(MATCH($W1666,$A$2:$A$1500,0),""))</f>
        <v/>
      </c>
      <c r="Z1666" t="str">
        <f t="shared" ref="Z1666:Z1729" si="696">IF($X1666="","",IFERROR(MATCH($X1666,$A$2:$A$1500,0),""))</f>
        <v/>
      </c>
      <c r="AA1666" t="str">
        <f t="shared" ref="AA1666:AA1729" si="697">IF($Y1666="","",INDEX($P$2:$P$1500,$Y1666))</f>
        <v/>
      </c>
      <c r="AB1666" t="str">
        <f t="shared" ref="AB1666:AB1729" si="698">IF($Z1666="","",INDEX($P$2:$P$1500,$Z1666))</f>
        <v/>
      </c>
      <c r="AC1666" t="str">
        <f t="shared" ref="AC1666:AC1729" si="699">IF(AND($AA1666="Yes",$AB1666="Yes"),1,"")</f>
        <v/>
      </c>
      <c r="AD1666" t="str">
        <f t="shared" ref="AD1666:AD1729" si="700">IF(OR($Y1666="",$Z1666=""),"",IF(INDEX($C$2:$C$1500,$Y1666)=INDEX($C$2:$C$1500,$Z1666),0,1))</f>
        <v/>
      </c>
      <c r="AE1666" t="str">
        <f t="shared" ref="AE1666:AE1729" si="701">IF($AC1666&lt;&gt;1,"",IF(AND(INDEX($AG$2:$AG$1500,$Y1666)=1,INDEX($AG$2:$AG$1500,$Z1666)=1),1,""))</f>
        <v/>
      </c>
    </row>
    <row r="1667" spans="20:31" x14ac:dyDescent="0.25">
      <c r="T1667" t="str">
        <f t="shared" si="692"/>
        <v/>
      </c>
      <c r="U1667" t="str">
        <f t="shared" si="693"/>
        <v/>
      </c>
      <c r="V1667" t="str">
        <f t="shared" si="694"/>
        <v/>
      </c>
      <c r="W1667" t="str">
        <f>IF(TRIM(INDEX(connections!$A:$A,ROW()))="","",TRIM(INDEX(connections!$A:$A,ROW())))</f>
        <v/>
      </c>
      <c r="X1667" t="str">
        <f>IF($W1667="","",TRIM(INDEX(connections!$B:$B,ROW())))</f>
        <v/>
      </c>
      <c r="Y1667" t="str">
        <f t="shared" si="695"/>
        <v/>
      </c>
      <c r="Z1667" t="str">
        <f t="shared" si="696"/>
        <v/>
      </c>
      <c r="AA1667" t="str">
        <f t="shared" si="697"/>
        <v/>
      </c>
      <c r="AB1667" t="str">
        <f t="shared" si="698"/>
        <v/>
      </c>
      <c r="AC1667" t="str">
        <f t="shared" si="699"/>
        <v/>
      </c>
      <c r="AD1667" t="str">
        <f t="shared" si="700"/>
        <v/>
      </c>
      <c r="AE1667" t="str">
        <f t="shared" si="701"/>
        <v/>
      </c>
    </row>
    <row r="1668" spans="20:31" x14ac:dyDescent="0.25">
      <c r="T1668" t="str">
        <f t="shared" si="692"/>
        <v/>
      </c>
      <c r="U1668" t="str">
        <f t="shared" si="693"/>
        <v/>
      </c>
      <c r="V1668" t="str">
        <f t="shared" si="694"/>
        <v/>
      </c>
      <c r="W1668" t="str">
        <f>IF(TRIM(INDEX(connections!$A:$A,ROW()))="","",TRIM(INDEX(connections!$A:$A,ROW())))</f>
        <v/>
      </c>
      <c r="X1668" t="str">
        <f>IF($W1668="","",TRIM(INDEX(connections!$B:$B,ROW())))</f>
        <v/>
      </c>
      <c r="Y1668" t="str">
        <f t="shared" si="695"/>
        <v/>
      </c>
      <c r="Z1668" t="str">
        <f t="shared" si="696"/>
        <v/>
      </c>
      <c r="AA1668" t="str">
        <f t="shared" si="697"/>
        <v/>
      </c>
      <c r="AB1668" t="str">
        <f t="shared" si="698"/>
        <v/>
      </c>
      <c r="AC1668" t="str">
        <f t="shared" si="699"/>
        <v/>
      </c>
      <c r="AD1668" t="str">
        <f t="shared" si="700"/>
        <v/>
      </c>
      <c r="AE1668" t="str">
        <f t="shared" si="701"/>
        <v/>
      </c>
    </row>
    <row r="1669" spans="20:31" x14ac:dyDescent="0.25">
      <c r="T1669" t="str">
        <f t="shared" si="692"/>
        <v/>
      </c>
      <c r="U1669" t="str">
        <f t="shared" si="693"/>
        <v/>
      </c>
      <c r="V1669" t="str">
        <f t="shared" si="694"/>
        <v/>
      </c>
      <c r="W1669" t="str">
        <f>IF(TRIM(INDEX(connections!$A:$A,ROW()))="","",TRIM(INDEX(connections!$A:$A,ROW())))</f>
        <v/>
      </c>
      <c r="X1669" t="str">
        <f>IF($W1669="","",TRIM(INDEX(connections!$B:$B,ROW())))</f>
        <v/>
      </c>
      <c r="Y1669" t="str">
        <f t="shared" si="695"/>
        <v/>
      </c>
      <c r="Z1669" t="str">
        <f t="shared" si="696"/>
        <v/>
      </c>
      <c r="AA1669" t="str">
        <f t="shared" si="697"/>
        <v/>
      </c>
      <c r="AB1669" t="str">
        <f t="shared" si="698"/>
        <v/>
      </c>
      <c r="AC1669" t="str">
        <f t="shared" si="699"/>
        <v/>
      </c>
      <c r="AD1669" t="str">
        <f t="shared" si="700"/>
        <v/>
      </c>
      <c r="AE1669" t="str">
        <f t="shared" si="701"/>
        <v/>
      </c>
    </row>
    <row r="1670" spans="20:31" x14ac:dyDescent="0.25">
      <c r="T1670" t="str">
        <f t="shared" si="692"/>
        <v/>
      </c>
      <c r="U1670" t="str">
        <f t="shared" si="693"/>
        <v/>
      </c>
      <c r="V1670" t="str">
        <f t="shared" si="694"/>
        <v/>
      </c>
      <c r="W1670" t="str">
        <f>IF(TRIM(INDEX(connections!$A:$A,ROW()))="","",TRIM(INDEX(connections!$A:$A,ROW())))</f>
        <v/>
      </c>
      <c r="X1670" t="str">
        <f>IF($W1670="","",TRIM(INDEX(connections!$B:$B,ROW())))</f>
        <v/>
      </c>
      <c r="Y1670" t="str">
        <f t="shared" si="695"/>
        <v/>
      </c>
      <c r="Z1670" t="str">
        <f t="shared" si="696"/>
        <v/>
      </c>
      <c r="AA1670" t="str">
        <f t="shared" si="697"/>
        <v/>
      </c>
      <c r="AB1670" t="str">
        <f t="shared" si="698"/>
        <v/>
      </c>
      <c r="AC1670" t="str">
        <f t="shared" si="699"/>
        <v/>
      </c>
      <c r="AD1670" t="str">
        <f t="shared" si="700"/>
        <v/>
      </c>
      <c r="AE1670" t="str">
        <f t="shared" si="701"/>
        <v/>
      </c>
    </row>
    <row r="1671" spans="20:31" x14ac:dyDescent="0.25">
      <c r="T1671" t="str">
        <f t="shared" si="692"/>
        <v/>
      </c>
      <c r="U1671" t="str">
        <f t="shared" si="693"/>
        <v/>
      </c>
      <c r="V1671" t="str">
        <f t="shared" si="694"/>
        <v/>
      </c>
      <c r="W1671" t="str">
        <f>IF(TRIM(INDEX(connections!$A:$A,ROW()))="","",TRIM(INDEX(connections!$A:$A,ROW())))</f>
        <v/>
      </c>
      <c r="X1671" t="str">
        <f>IF($W1671="","",TRIM(INDEX(connections!$B:$B,ROW())))</f>
        <v/>
      </c>
      <c r="Y1671" t="str">
        <f t="shared" si="695"/>
        <v/>
      </c>
      <c r="Z1671" t="str">
        <f t="shared" si="696"/>
        <v/>
      </c>
      <c r="AA1671" t="str">
        <f t="shared" si="697"/>
        <v/>
      </c>
      <c r="AB1671" t="str">
        <f t="shared" si="698"/>
        <v/>
      </c>
      <c r="AC1671" t="str">
        <f t="shared" si="699"/>
        <v/>
      </c>
      <c r="AD1671" t="str">
        <f t="shared" si="700"/>
        <v/>
      </c>
      <c r="AE1671" t="str">
        <f t="shared" si="701"/>
        <v/>
      </c>
    </row>
    <row r="1672" spans="20:31" x14ac:dyDescent="0.25">
      <c r="T1672" t="str">
        <f t="shared" si="692"/>
        <v/>
      </c>
      <c r="U1672" t="str">
        <f t="shared" si="693"/>
        <v/>
      </c>
      <c r="V1672" t="str">
        <f t="shared" si="694"/>
        <v/>
      </c>
      <c r="W1672" t="str">
        <f>IF(TRIM(INDEX(connections!$A:$A,ROW()))="","",TRIM(INDEX(connections!$A:$A,ROW())))</f>
        <v/>
      </c>
      <c r="X1672" t="str">
        <f>IF($W1672="","",TRIM(INDEX(connections!$B:$B,ROW())))</f>
        <v/>
      </c>
      <c r="Y1672" t="str">
        <f t="shared" si="695"/>
        <v/>
      </c>
      <c r="Z1672" t="str">
        <f t="shared" si="696"/>
        <v/>
      </c>
      <c r="AA1672" t="str">
        <f t="shared" si="697"/>
        <v/>
      </c>
      <c r="AB1672" t="str">
        <f t="shared" si="698"/>
        <v/>
      </c>
      <c r="AC1672" t="str">
        <f t="shared" si="699"/>
        <v/>
      </c>
      <c r="AD1672" t="str">
        <f t="shared" si="700"/>
        <v/>
      </c>
      <c r="AE1672" t="str">
        <f t="shared" si="701"/>
        <v/>
      </c>
    </row>
    <row r="1673" spans="20:31" x14ac:dyDescent="0.25">
      <c r="T1673" t="str">
        <f t="shared" si="692"/>
        <v/>
      </c>
      <c r="U1673" t="str">
        <f t="shared" si="693"/>
        <v/>
      </c>
      <c r="V1673" t="str">
        <f t="shared" si="694"/>
        <v/>
      </c>
      <c r="W1673" t="str">
        <f>IF(TRIM(INDEX(connections!$A:$A,ROW()))="","",TRIM(INDEX(connections!$A:$A,ROW())))</f>
        <v/>
      </c>
      <c r="X1673" t="str">
        <f>IF($W1673="","",TRIM(INDEX(connections!$B:$B,ROW())))</f>
        <v/>
      </c>
      <c r="Y1673" t="str">
        <f t="shared" si="695"/>
        <v/>
      </c>
      <c r="Z1673" t="str">
        <f t="shared" si="696"/>
        <v/>
      </c>
      <c r="AA1673" t="str">
        <f t="shared" si="697"/>
        <v/>
      </c>
      <c r="AB1673" t="str">
        <f t="shared" si="698"/>
        <v/>
      </c>
      <c r="AC1673" t="str">
        <f t="shared" si="699"/>
        <v/>
      </c>
      <c r="AD1673" t="str">
        <f t="shared" si="700"/>
        <v/>
      </c>
      <c r="AE1673" t="str">
        <f t="shared" si="701"/>
        <v/>
      </c>
    </row>
    <row r="1674" spans="20:31" x14ac:dyDescent="0.25">
      <c r="T1674" t="str">
        <f t="shared" si="692"/>
        <v/>
      </c>
      <c r="U1674" t="str">
        <f t="shared" si="693"/>
        <v/>
      </c>
      <c r="V1674" t="str">
        <f t="shared" si="694"/>
        <v/>
      </c>
      <c r="W1674" t="str">
        <f>IF(TRIM(INDEX(connections!$A:$A,ROW()))="","",TRIM(INDEX(connections!$A:$A,ROW())))</f>
        <v/>
      </c>
      <c r="X1674" t="str">
        <f>IF($W1674="","",TRIM(INDEX(connections!$B:$B,ROW())))</f>
        <v/>
      </c>
      <c r="Y1674" t="str">
        <f t="shared" si="695"/>
        <v/>
      </c>
      <c r="Z1674" t="str">
        <f t="shared" si="696"/>
        <v/>
      </c>
      <c r="AA1674" t="str">
        <f t="shared" si="697"/>
        <v/>
      </c>
      <c r="AB1674" t="str">
        <f t="shared" si="698"/>
        <v/>
      </c>
      <c r="AC1674" t="str">
        <f t="shared" si="699"/>
        <v/>
      </c>
      <c r="AD1674" t="str">
        <f t="shared" si="700"/>
        <v/>
      </c>
      <c r="AE1674" t="str">
        <f t="shared" si="701"/>
        <v/>
      </c>
    </row>
    <row r="1675" spans="20:31" x14ac:dyDescent="0.25">
      <c r="T1675" t="str">
        <f t="shared" si="692"/>
        <v/>
      </c>
      <c r="U1675" t="str">
        <f t="shared" si="693"/>
        <v/>
      </c>
      <c r="V1675" t="str">
        <f t="shared" si="694"/>
        <v/>
      </c>
      <c r="W1675" t="str">
        <f>IF(TRIM(INDEX(connections!$A:$A,ROW()))="","",TRIM(INDEX(connections!$A:$A,ROW())))</f>
        <v/>
      </c>
      <c r="X1675" t="str">
        <f>IF($W1675="","",TRIM(INDEX(connections!$B:$B,ROW())))</f>
        <v/>
      </c>
      <c r="Y1675" t="str">
        <f t="shared" si="695"/>
        <v/>
      </c>
      <c r="Z1675" t="str">
        <f t="shared" si="696"/>
        <v/>
      </c>
      <c r="AA1675" t="str">
        <f t="shared" si="697"/>
        <v/>
      </c>
      <c r="AB1675" t="str">
        <f t="shared" si="698"/>
        <v/>
      </c>
      <c r="AC1675" t="str">
        <f t="shared" si="699"/>
        <v/>
      </c>
      <c r="AD1675" t="str">
        <f t="shared" si="700"/>
        <v/>
      </c>
      <c r="AE1675" t="str">
        <f t="shared" si="701"/>
        <v/>
      </c>
    </row>
    <row r="1676" spans="20:31" x14ac:dyDescent="0.25">
      <c r="T1676" t="str">
        <f t="shared" si="692"/>
        <v/>
      </c>
      <c r="U1676" t="str">
        <f t="shared" si="693"/>
        <v/>
      </c>
      <c r="V1676" t="str">
        <f t="shared" si="694"/>
        <v/>
      </c>
      <c r="W1676" t="str">
        <f>IF(TRIM(INDEX(connections!$A:$A,ROW()))="","",TRIM(INDEX(connections!$A:$A,ROW())))</f>
        <v/>
      </c>
      <c r="X1676" t="str">
        <f>IF($W1676="","",TRIM(INDEX(connections!$B:$B,ROW())))</f>
        <v/>
      </c>
      <c r="Y1676" t="str">
        <f t="shared" si="695"/>
        <v/>
      </c>
      <c r="Z1676" t="str">
        <f t="shared" si="696"/>
        <v/>
      </c>
      <c r="AA1676" t="str">
        <f t="shared" si="697"/>
        <v/>
      </c>
      <c r="AB1676" t="str">
        <f t="shared" si="698"/>
        <v/>
      </c>
      <c r="AC1676" t="str">
        <f t="shared" si="699"/>
        <v/>
      </c>
      <c r="AD1676" t="str">
        <f t="shared" si="700"/>
        <v/>
      </c>
      <c r="AE1676" t="str">
        <f t="shared" si="701"/>
        <v/>
      </c>
    </row>
    <row r="1677" spans="20:31" x14ac:dyDescent="0.25">
      <c r="T1677" t="str">
        <f t="shared" si="692"/>
        <v/>
      </c>
      <c r="U1677" t="str">
        <f t="shared" si="693"/>
        <v/>
      </c>
      <c r="V1677" t="str">
        <f t="shared" si="694"/>
        <v/>
      </c>
      <c r="W1677" t="str">
        <f>IF(TRIM(INDEX(connections!$A:$A,ROW()))="","",TRIM(INDEX(connections!$A:$A,ROW())))</f>
        <v/>
      </c>
      <c r="X1677" t="str">
        <f>IF($W1677="","",TRIM(INDEX(connections!$B:$B,ROW())))</f>
        <v/>
      </c>
      <c r="Y1677" t="str">
        <f t="shared" si="695"/>
        <v/>
      </c>
      <c r="Z1677" t="str">
        <f t="shared" si="696"/>
        <v/>
      </c>
      <c r="AA1677" t="str">
        <f t="shared" si="697"/>
        <v/>
      </c>
      <c r="AB1677" t="str">
        <f t="shared" si="698"/>
        <v/>
      </c>
      <c r="AC1677" t="str">
        <f t="shared" si="699"/>
        <v/>
      </c>
      <c r="AD1677" t="str">
        <f t="shared" si="700"/>
        <v/>
      </c>
      <c r="AE1677" t="str">
        <f t="shared" si="701"/>
        <v/>
      </c>
    </row>
    <row r="1678" spans="20:31" x14ac:dyDescent="0.25">
      <c r="T1678" t="str">
        <f t="shared" si="692"/>
        <v/>
      </c>
      <c r="U1678" t="str">
        <f t="shared" si="693"/>
        <v/>
      </c>
      <c r="V1678" t="str">
        <f t="shared" si="694"/>
        <v/>
      </c>
      <c r="W1678" t="str">
        <f>IF(TRIM(INDEX(connections!$A:$A,ROW()))="","",TRIM(INDEX(connections!$A:$A,ROW())))</f>
        <v/>
      </c>
      <c r="X1678" t="str">
        <f>IF($W1678="","",TRIM(INDEX(connections!$B:$B,ROW())))</f>
        <v/>
      </c>
      <c r="Y1678" t="str">
        <f t="shared" si="695"/>
        <v/>
      </c>
      <c r="Z1678" t="str">
        <f t="shared" si="696"/>
        <v/>
      </c>
      <c r="AA1678" t="str">
        <f t="shared" si="697"/>
        <v/>
      </c>
      <c r="AB1678" t="str">
        <f t="shared" si="698"/>
        <v/>
      </c>
      <c r="AC1678" t="str">
        <f t="shared" si="699"/>
        <v/>
      </c>
      <c r="AD1678" t="str">
        <f t="shared" si="700"/>
        <v/>
      </c>
      <c r="AE1678" t="str">
        <f t="shared" si="701"/>
        <v/>
      </c>
    </row>
    <row r="1679" spans="20:31" x14ac:dyDescent="0.25">
      <c r="T1679" t="str">
        <f t="shared" si="692"/>
        <v/>
      </c>
      <c r="U1679" t="str">
        <f t="shared" si="693"/>
        <v/>
      </c>
      <c r="V1679" t="str">
        <f t="shared" si="694"/>
        <v/>
      </c>
      <c r="W1679" t="str">
        <f>IF(TRIM(INDEX(connections!$A:$A,ROW()))="","",TRIM(INDEX(connections!$A:$A,ROW())))</f>
        <v/>
      </c>
      <c r="X1679" t="str">
        <f>IF($W1679="","",TRIM(INDEX(connections!$B:$B,ROW())))</f>
        <v/>
      </c>
      <c r="Y1679" t="str">
        <f t="shared" si="695"/>
        <v/>
      </c>
      <c r="Z1679" t="str">
        <f t="shared" si="696"/>
        <v/>
      </c>
      <c r="AA1679" t="str">
        <f t="shared" si="697"/>
        <v/>
      </c>
      <c r="AB1679" t="str">
        <f t="shared" si="698"/>
        <v/>
      </c>
      <c r="AC1679" t="str">
        <f t="shared" si="699"/>
        <v/>
      </c>
      <c r="AD1679" t="str">
        <f t="shared" si="700"/>
        <v/>
      </c>
      <c r="AE1679" t="str">
        <f t="shared" si="701"/>
        <v/>
      </c>
    </row>
    <row r="1680" spans="20:31" x14ac:dyDescent="0.25">
      <c r="T1680" t="str">
        <f t="shared" si="692"/>
        <v/>
      </c>
      <c r="U1680" t="str">
        <f t="shared" si="693"/>
        <v/>
      </c>
      <c r="V1680" t="str">
        <f t="shared" si="694"/>
        <v/>
      </c>
      <c r="W1680" t="str">
        <f>IF(TRIM(INDEX(connections!$A:$A,ROW()))="","",TRIM(INDEX(connections!$A:$A,ROW())))</f>
        <v/>
      </c>
      <c r="X1680" t="str">
        <f>IF($W1680="","",TRIM(INDEX(connections!$B:$B,ROW())))</f>
        <v/>
      </c>
      <c r="Y1680" t="str">
        <f t="shared" si="695"/>
        <v/>
      </c>
      <c r="Z1680" t="str">
        <f t="shared" si="696"/>
        <v/>
      </c>
      <c r="AA1680" t="str">
        <f t="shared" si="697"/>
        <v/>
      </c>
      <c r="AB1680" t="str">
        <f t="shared" si="698"/>
        <v/>
      </c>
      <c r="AC1680" t="str">
        <f t="shared" si="699"/>
        <v/>
      </c>
      <c r="AD1680" t="str">
        <f t="shared" si="700"/>
        <v/>
      </c>
      <c r="AE1680" t="str">
        <f t="shared" si="701"/>
        <v/>
      </c>
    </row>
    <row r="1681" spans="20:31" x14ac:dyDescent="0.25">
      <c r="T1681" t="str">
        <f t="shared" si="692"/>
        <v/>
      </c>
      <c r="U1681" t="str">
        <f t="shared" si="693"/>
        <v/>
      </c>
      <c r="V1681" t="str">
        <f t="shared" si="694"/>
        <v/>
      </c>
      <c r="W1681" t="str">
        <f>IF(TRIM(INDEX(connections!$A:$A,ROW()))="","",TRIM(INDEX(connections!$A:$A,ROW())))</f>
        <v/>
      </c>
      <c r="X1681" t="str">
        <f>IF($W1681="","",TRIM(INDEX(connections!$B:$B,ROW())))</f>
        <v/>
      </c>
      <c r="Y1681" t="str">
        <f t="shared" si="695"/>
        <v/>
      </c>
      <c r="Z1681" t="str">
        <f t="shared" si="696"/>
        <v/>
      </c>
      <c r="AA1681" t="str">
        <f t="shared" si="697"/>
        <v/>
      </c>
      <c r="AB1681" t="str">
        <f t="shared" si="698"/>
        <v/>
      </c>
      <c r="AC1681" t="str">
        <f t="shared" si="699"/>
        <v/>
      </c>
      <c r="AD1681" t="str">
        <f t="shared" si="700"/>
        <v/>
      </c>
      <c r="AE1681" t="str">
        <f t="shared" si="701"/>
        <v/>
      </c>
    </row>
    <row r="1682" spans="20:31" x14ac:dyDescent="0.25">
      <c r="T1682" t="str">
        <f t="shared" si="692"/>
        <v/>
      </c>
      <c r="U1682" t="str">
        <f t="shared" si="693"/>
        <v/>
      </c>
      <c r="V1682" t="str">
        <f t="shared" si="694"/>
        <v/>
      </c>
      <c r="W1682" t="str">
        <f>IF(TRIM(INDEX(connections!$A:$A,ROW()))="","",TRIM(INDEX(connections!$A:$A,ROW())))</f>
        <v/>
      </c>
      <c r="X1682" t="str">
        <f>IF($W1682="","",TRIM(INDEX(connections!$B:$B,ROW())))</f>
        <v/>
      </c>
      <c r="Y1682" t="str">
        <f t="shared" si="695"/>
        <v/>
      </c>
      <c r="Z1682" t="str">
        <f t="shared" si="696"/>
        <v/>
      </c>
      <c r="AA1682" t="str">
        <f t="shared" si="697"/>
        <v/>
      </c>
      <c r="AB1682" t="str">
        <f t="shared" si="698"/>
        <v/>
      </c>
      <c r="AC1682" t="str">
        <f t="shared" si="699"/>
        <v/>
      </c>
      <c r="AD1682" t="str">
        <f t="shared" si="700"/>
        <v/>
      </c>
      <c r="AE1682" t="str">
        <f t="shared" si="701"/>
        <v/>
      </c>
    </row>
    <row r="1683" spans="20:31" x14ac:dyDescent="0.25">
      <c r="T1683" t="str">
        <f t="shared" si="692"/>
        <v/>
      </c>
      <c r="U1683" t="str">
        <f t="shared" si="693"/>
        <v/>
      </c>
      <c r="V1683" t="str">
        <f t="shared" si="694"/>
        <v/>
      </c>
      <c r="W1683" t="str">
        <f>IF(TRIM(INDEX(connections!$A:$A,ROW()))="","",TRIM(INDEX(connections!$A:$A,ROW())))</f>
        <v/>
      </c>
      <c r="X1683" t="str">
        <f>IF($W1683="","",TRIM(INDEX(connections!$B:$B,ROW())))</f>
        <v/>
      </c>
      <c r="Y1683" t="str">
        <f t="shared" si="695"/>
        <v/>
      </c>
      <c r="Z1683" t="str">
        <f t="shared" si="696"/>
        <v/>
      </c>
      <c r="AA1683" t="str">
        <f t="shared" si="697"/>
        <v/>
      </c>
      <c r="AB1683" t="str">
        <f t="shared" si="698"/>
        <v/>
      </c>
      <c r="AC1683" t="str">
        <f t="shared" si="699"/>
        <v/>
      </c>
      <c r="AD1683" t="str">
        <f t="shared" si="700"/>
        <v/>
      </c>
      <c r="AE1683" t="str">
        <f t="shared" si="701"/>
        <v/>
      </c>
    </row>
    <row r="1684" spans="20:31" x14ac:dyDescent="0.25">
      <c r="T1684" t="str">
        <f t="shared" si="692"/>
        <v/>
      </c>
      <c r="U1684" t="str">
        <f t="shared" si="693"/>
        <v/>
      </c>
      <c r="V1684" t="str">
        <f t="shared" si="694"/>
        <v/>
      </c>
      <c r="W1684" t="str">
        <f>IF(TRIM(INDEX(connections!$A:$A,ROW()))="","",TRIM(INDEX(connections!$A:$A,ROW())))</f>
        <v/>
      </c>
      <c r="X1684" t="str">
        <f>IF($W1684="","",TRIM(INDEX(connections!$B:$B,ROW())))</f>
        <v/>
      </c>
      <c r="Y1684" t="str">
        <f t="shared" si="695"/>
        <v/>
      </c>
      <c r="Z1684" t="str">
        <f t="shared" si="696"/>
        <v/>
      </c>
      <c r="AA1684" t="str">
        <f t="shared" si="697"/>
        <v/>
      </c>
      <c r="AB1684" t="str">
        <f t="shared" si="698"/>
        <v/>
      </c>
      <c r="AC1684" t="str">
        <f t="shared" si="699"/>
        <v/>
      </c>
      <c r="AD1684" t="str">
        <f t="shared" si="700"/>
        <v/>
      </c>
      <c r="AE1684" t="str">
        <f t="shared" si="701"/>
        <v/>
      </c>
    </row>
    <row r="1685" spans="20:31" x14ac:dyDescent="0.25">
      <c r="T1685" t="str">
        <f t="shared" si="692"/>
        <v/>
      </c>
      <c r="U1685" t="str">
        <f t="shared" si="693"/>
        <v/>
      </c>
      <c r="V1685" t="str">
        <f t="shared" si="694"/>
        <v/>
      </c>
      <c r="W1685" t="str">
        <f>IF(TRIM(INDEX(connections!$A:$A,ROW()))="","",TRIM(INDEX(connections!$A:$A,ROW())))</f>
        <v/>
      </c>
      <c r="X1685" t="str">
        <f>IF($W1685="","",TRIM(INDEX(connections!$B:$B,ROW())))</f>
        <v/>
      </c>
      <c r="Y1685" t="str">
        <f t="shared" si="695"/>
        <v/>
      </c>
      <c r="Z1685" t="str">
        <f t="shared" si="696"/>
        <v/>
      </c>
      <c r="AA1685" t="str">
        <f t="shared" si="697"/>
        <v/>
      </c>
      <c r="AB1685" t="str">
        <f t="shared" si="698"/>
        <v/>
      </c>
      <c r="AC1685" t="str">
        <f t="shared" si="699"/>
        <v/>
      </c>
      <c r="AD1685" t="str">
        <f t="shared" si="700"/>
        <v/>
      </c>
      <c r="AE1685" t="str">
        <f t="shared" si="701"/>
        <v/>
      </c>
    </row>
    <row r="1686" spans="20:31" x14ac:dyDescent="0.25">
      <c r="T1686" t="str">
        <f t="shared" si="692"/>
        <v/>
      </c>
      <c r="U1686" t="str">
        <f t="shared" si="693"/>
        <v/>
      </c>
      <c r="V1686" t="str">
        <f t="shared" si="694"/>
        <v/>
      </c>
      <c r="W1686" t="str">
        <f>IF(TRIM(INDEX(connections!$A:$A,ROW()))="","",TRIM(INDEX(connections!$A:$A,ROW())))</f>
        <v/>
      </c>
      <c r="X1686" t="str">
        <f>IF($W1686="","",TRIM(INDEX(connections!$B:$B,ROW())))</f>
        <v/>
      </c>
      <c r="Y1686" t="str">
        <f t="shared" si="695"/>
        <v/>
      </c>
      <c r="Z1686" t="str">
        <f t="shared" si="696"/>
        <v/>
      </c>
      <c r="AA1686" t="str">
        <f t="shared" si="697"/>
        <v/>
      </c>
      <c r="AB1686" t="str">
        <f t="shared" si="698"/>
        <v/>
      </c>
      <c r="AC1686" t="str">
        <f t="shared" si="699"/>
        <v/>
      </c>
      <c r="AD1686" t="str">
        <f t="shared" si="700"/>
        <v/>
      </c>
      <c r="AE1686" t="str">
        <f t="shared" si="701"/>
        <v/>
      </c>
    </row>
    <row r="1687" spans="20:31" x14ac:dyDescent="0.25">
      <c r="T1687" t="str">
        <f t="shared" si="692"/>
        <v/>
      </c>
      <c r="U1687" t="str">
        <f t="shared" si="693"/>
        <v/>
      </c>
      <c r="V1687" t="str">
        <f t="shared" si="694"/>
        <v/>
      </c>
      <c r="W1687" t="str">
        <f>IF(TRIM(INDEX(connections!$A:$A,ROW()))="","",TRIM(INDEX(connections!$A:$A,ROW())))</f>
        <v/>
      </c>
      <c r="X1687" t="str">
        <f>IF($W1687="","",TRIM(INDEX(connections!$B:$B,ROW())))</f>
        <v/>
      </c>
      <c r="Y1687" t="str">
        <f t="shared" si="695"/>
        <v/>
      </c>
      <c r="Z1687" t="str">
        <f t="shared" si="696"/>
        <v/>
      </c>
      <c r="AA1687" t="str">
        <f t="shared" si="697"/>
        <v/>
      </c>
      <c r="AB1687" t="str">
        <f t="shared" si="698"/>
        <v/>
      </c>
      <c r="AC1687" t="str">
        <f t="shared" si="699"/>
        <v/>
      </c>
      <c r="AD1687" t="str">
        <f t="shared" si="700"/>
        <v/>
      </c>
      <c r="AE1687" t="str">
        <f t="shared" si="701"/>
        <v/>
      </c>
    </row>
    <row r="1688" spans="20:31" x14ac:dyDescent="0.25">
      <c r="T1688" t="str">
        <f t="shared" si="692"/>
        <v/>
      </c>
      <c r="U1688" t="str">
        <f t="shared" si="693"/>
        <v/>
      </c>
      <c r="V1688" t="str">
        <f t="shared" si="694"/>
        <v/>
      </c>
      <c r="W1688" t="str">
        <f>IF(TRIM(INDEX(connections!$A:$A,ROW()))="","",TRIM(INDEX(connections!$A:$A,ROW())))</f>
        <v/>
      </c>
      <c r="X1688" t="str">
        <f>IF($W1688="","",TRIM(INDEX(connections!$B:$B,ROW())))</f>
        <v/>
      </c>
      <c r="Y1688" t="str">
        <f t="shared" si="695"/>
        <v/>
      </c>
      <c r="Z1688" t="str">
        <f t="shared" si="696"/>
        <v/>
      </c>
      <c r="AA1688" t="str">
        <f t="shared" si="697"/>
        <v/>
      </c>
      <c r="AB1688" t="str">
        <f t="shared" si="698"/>
        <v/>
      </c>
      <c r="AC1688" t="str">
        <f t="shared" si="699"/>
        <v/>
      </c>
      <c r="AD1688" t="str">
        <f t="shared" si="700"/>
        <v/>
      </c>
      <c r="AE1688" t="str">
        <f t="shared" si="701"/>
        <v/>
      </c>
    </row>
    <row r="1689" spans="20:31" x14ac:dyDescent="0.25">
      <c r="T1689" t="str">
        <f t="shared" si="692"/>
        <v/>
      </c>
      <c r="U1689" t="str">
        <f t="shared" si="693"/>
        <v/>
      </c>
      <c r="V1689" t="str">
        <f t="shared" si="694"/>
        <v/>
      </c>
      <c r="W1689" t="str">
        <f>IF(TRIM(INDEX(connections!$A:$A,ROW()))="","",TRIM(INDEX(connections!$A:$A,ROW())))</f>
        <v/>
      </c>
      <c r="X1689" t="str">
        <f>IF($W1689="","",TRIM(INDEX(connections!$B:$B,ROW())))</f>
        <v/>
      </c>
      <c r="Y1689" t="str">
        <f t="shared" si="695"/>
        <v/>
      </c>
      <c r="Z1689" t="str">
        <f t="shared" si="696"/>
        <v/>
      </c>
      <c r="AA1689" t="str">
        <f t="shared" si="697"/>
        <v/>
      </c>
      <c r="AB1689" t="str">
        <f t="shared" si="698"/>
        <v/>
      </c>
      <c r="AC1689" t="str">
        <f t="shared" si="699"/>
        <v/>
      </c>
      <c r="AD1689" t="str">
        <f t="shared" si="700"/>
        <v/>
      </c>
      <c r="AE1689" t="str">
        <f t="shared" si="701"/>
        <v/>
      </c>
    </row>
    <row r="1690" spans="20:31" x14ac:dyDescent="0.25">
      <c r="T1690" t="str">
        <f t="shared" si="692"/>
        <v/>
      </c>
      <c r="U1690" t="str">
        <f t="shared" si="693"/>
        <v/>
      </c>
      <c r="V1690" t="str">
        <f t="shared" si="694"/>
        <v/>
      </c>
      <c r="W1690" t="str">
        <f>IF(TRIM(INDEX(connections!$A:$A,ROW()))="","",TRIM(INDEX(connections!$A:$A,ROW())))</f>
        <v/>
      </c>
      <c r="X1690" t="str">
        <f>IF($W1690="","",TRIM(INDEX(connections!$B:$B,ROW())))</f>
        <v/>
      </c>
      <c r="Y1690" t="str">
        <f t="shared" si="695"/>
        <v/>
      </c>
      <c r="Z1690" t="str">
        <f t="shared" si="696"/>
        <v/>
      </c>
      <c r="AA1690" t="str">
        <f t="shared" si="697"/>
        <v/>
      </c>
      <c r="AB1690" t="str">
        <f t="shared" si="698"/>
        <v/>
      </c>
      <c r="AC1690" t="str">
        <f t="shared" si="699"/>
        <v/>
      </c>
      <c r="AD1690" t="str">
        <f t="shared" si="700"/>
        <v/>
      </c>
      <c r="AE1690" t="str">
        <f t="shared" si="701"/>
        <v/>
      </c>
    </row>
    <row r="1691" spans="20:31" x14ac:dyDescent="0.25">
      <c r="T1691" t="str">
        <f t="shared" si="692"/>
        <v/>
      </c>
      <c r="U1691" t="str">
        <f t="shared" si="693"/>
        <v/>
      </c>
      <c r="V1691" t="str">
        <f t="shared" si="694"/>
        <v/>
      </c>
      <c r="W1691" t="str">
        <f>IF(TRIM(INDEX(connections!$A:$A,ROW()))="","",TRIM(INDEX(connections!$A:$A,ROW())))</f>
        <v/>
      </c>
      <c r="X1691" t="str">
        <f>IF($W1691="","",TRIM(INDEX(connections!$B:$B,ROW())))</f>
        <v/>
      </c>
      <c r="Y1691" t="str">
        <f t="shared" si="695"/>
        <v/>
      </c>
      <c r="Z1691" t="str">
        <f t="shared" si="696"/>
        <v/>
      </c>
      <c r="AA1691" t="str">
        <f t="shared" si="697"/>
        <v/>
      </c>
      <c r="AB1691" t="str">
        <f t="shared" si="698"/>
        <v/>
      </c>
      <c r="AC1691" t="str">
        <f t="shared" si="699"/>
        <v/>
      </c>
      <c r="AD1691" t="str">
        <f t="shared" si="700"/>
        <v/>
      </c>
      <c r="AE1691" t="str">
        <f t="shared" si="701"/>
        <v/>
      </c>
    </row>
    <row r="1692" spans="20:31" x14ac:dyDescent="0.25">
      <c r="T1692" t="str">
        <f t="shared" si="692"/>
        <v/>
      </c>
      <c r="U1692" t="str">
        <f t="shared" si="693"/>
        <v/>
      </c>
      <c r="V1692" t="str">
        <f t="shared" si="694"/>
        <v/>
      </c>
      <c r="W1692" t="str">
        <f>IF(TRIM(INDEX(connections!$A:$A,ROW()))="","",TRIM(INDEX(connections!$A:$A,ROW())))</f>
        <v/>
      </c>
      <c r="X1692" t="str">
        <f>IF($W1692="","",TRIM(INDEX(connections!$B:$B,ROW())))</f>
        <v/>
      </c>
      <c r="Y1692" t="str">
        <f t="shared" si="695"/>
        <v/>
      </c>
      <c r="Z1692" t="str">
        <f t="shared" si="696"/>
        <v/>
      </c>
      <c r="AA1692" t="str">
        <f t="shared" si="697"/>
        <v/>
      </c>
      <c r="AB1692" t="str">
        <f t="shared" si="698"/>
        <v/>
      </c>
      <c r="AC1692" t="str">
        <f t="shared" si="699"/>
        <v/>
      </c>
      <c r="AD1692" t="str">
        <f t="shared" si="700"/>
        <v/>
      </c>
      <c r="AE1692" t="str">
        <f t="shared" si="701"/>
        <v/>
      </c>
    </row>
    <row r="1693" spans="20:31" x14ac:dyDescent="0.25">
      <c r="T1693" t="str">
        <f t="shared" si="692"/>
        <v/>
      </c>
      <c r="U1693" t="str">
        <f t="shared" si="693"/>
        <v/>
      </c>
      <c r="V1693" t="str">
        <f t="shared" si="694"/>
        <v/>
      </c>
      <c r="W1693" t="str">
        <f>IF(TRIM(INDEX(connections!$A:$A,ROW()))="","",TRIM(INDEX(connections!$A:$A,ROW())))</f>
        <v/>
      </c>
      <c r="X1693" t="str">
        <f>IF($W1693="","",TRIM(INDEX(connections!$B:$B,ROW())))</f>
        <v/>
      </c>
      <c r="Y1693" t="str">
        <f t="shared" si="695"/>
        <v/>
      </c>
      <c r="Z1693" t="str">
        <f t="shared" si="696"/>
        <v/>
      </c>
      <c r="AA1693" t="str">
        <f t="shared" si="697"/>
        <v/>
      </c>
      <c r="AB1693" t="str">
        <f t="shared" si="698"/>
        <v/>
      </c>
      <c r="AC1693" t="str">
        <f t="shared" si="699"/>
        <v/>
      </c>
      <c r="AD1693" t="str">
        <f t="shared" si="700"/>
        <v/>
      </c>
      <c r="AE1693" t="str">
        <f t="shared" si="701"/>
        <v/>
      </c>
    </row>
    <row r="1694" spans="20:31" x14ac:dyDescent="0.25">
      <c r="T1694" t="str">
        <f t="shared" si="692"/>
        <v/>
      </c>
      <c r="U1694" t="str">
        <f t="shared" si="693"/>
        <v/>
      </c>
      <c r="V1694" t="str">
        <f t="shared" si="694"/>
        <v/>
      </c>
      <c r="W1694" t="str">
        <f>IF(TRIM(INDEX(connections!$A:$A,ROW()))="","",TRIM(INDEX(connections!$A:$A,ROW())))</f>
        <v/>
      </c>
      <c r="X1694" t="str">
        <f>IF($W1694="","",TRIM(INDEX(connections!$B:$B,ROW())))</f>
        <v/>
      </c>
      <c r="Y1694" t="str">
        <f t="shared" si="695"/>
        <v/>
      </c>
      <c r="Z1694" t="str">
        <f t="shared" si="696"/>
        <v/>
      </c>
      <c r="AA1694" t="str">
        <f t="shared" si="697"/>
        <v/>
      </c>
      <c r="AB1694" t="str">
        <f t="shared" si="698"/>
        <v/>
      </c>
      <c r="AC1694" t="str">
        <f t="shared" si="699"/>
        <v/>
      </c>
      <c r="AD1694" t="str">
        <f t="shared" si="700"/>
        <v/>
      </c>
      <c r="AE1694" t="str">
        <f t="shared" si="701"/>
        <v/>
      </c>
    </row>
    <row r="1695" spans="20:31" x14ac:dyDescent="0.25">
      <c r="T1695" t="str">
        <f t="shared" si="692"/>
        <v/>
      </c>
      <c r="U1695" t="str">
        <f t="shared" si="693"/>
        <v/>
      </c>
      <c r="V1695" t="str">
        <f t="shared" si="694"/>
        <v/>
      </c>
      <c r="W1695" t="str">
        <f>IF(TRIM(INDEX(connections!$A:$A,ROW()))="","",TRIM(INDEX(connections!$A:$A,ROW())))</f>
        <v/>
      </c>
      <c r="X1695" t="str">
        <f>IF($W1695="","",TRIM(INDEX(connections!$B:$B,ROW())))</f>
        <v/>
      </c>
      <c r="Y1695" t="str">
        <f t="shared" si="695"/>
        <v/>
      </c>
      <c r="Z1695" t="str">
        <f t="shared" si="696"/>
        <v/>
      </c>
      <c r="AA1695" t="str">
        <f t="shared" si="697"/>
        <v/>
      </c>
      <c r="AB1695" t="str">
        <f t="shared" si="698"/>
        <v/>
      </c>
      <c r="AC1695" t="str">
        <f t="shared" si="699"/>
        <v/>
      </c>
      <c r="AD1695" t="str">
        <f t="shared" si="700"/>
        <v/>
      </c>
      <c r="AE1695" t="str">
        <f t="shared" si="701"/>
        <v/>
      </c>
    </row>
    <row r="1696" spans="20:31" x14ac:dyDescent="0.25">
      <c r="T1696" t="str">
        <f t="shared" si="692"/>
        <v/>
      </c>
      <c r="U1696" t="str">
        <f t="shared" si="693"/>
        <v/>
      </c>
      <c r="V1696" t="str">
        <f t="shared" si="694"/>
        <v/>
      </c>
      <c r="W1696" t="str">
        <f>IF(TRIM(INDEX(connections!$A:$A,ROW()))="","",TRIM(INDEX(connections!$A:$A,ROW())))</f>
        <v/>
      </c>
      <c r="X1696" t="str">
        <f>IF($W1696="","",TRIM(INDEX(connections!$B:$B,ROW())))</f>
        <v/>
      </c>
      <c r="Y1696" t="str">
        <f t="shared" si="695"/>
        <v/>
      </c>
      <c r="Z1696" t="str">
        <f t="shared" si="696"/>
        <v/>
      </c>
      <c r="AA1696" t="str">
        <f t="shared" si="697"/>
        <v/>
      </c>
      <c r="AB1696" t="str">
        <f t="shared" si="698"/>
        <v/>
      </c>
      <c r="AC1696" t="str">
        <f t="shared" si="699"/>
        <v/>
      </c>
      <c r="AD1696" t="str">
        <f t="shared" si="700"/>
        <v/>
      </c>
      <c r="AE1696" t="str">
        <f t="shared" si="701"/>
        <v/>
      </c>
    </row>
    <row r="1697" spans="20:31" x14ac:dyDescent="0.25">
      <c r="T1697" t="str">
        <f t="shared" si="692"/>
        <v/>
      </c>
      <c r="U1697" t="str">
        <f t="shared" si="693"/>
        <v/>
      </c>
      <c r="V1697" t="str">
        <f t="shared" si="694"/>
        <v/>
      </c>
      <c r="W1697" t="str">
        <f>IF(TRIM(INDEX(connections!$A:$A,ROW()))="","",TRIM(INDEX(connections!$A:$A,ROW())))</f>
        <v/>
      </c>
      <c r="X1697" t="str">
        <f>IF($W1697="","",TRIM(INDEX(connections!$B:$B,ROW())))</f>
        <v/>
      </c>
      <c r="Y1697" t="str">
        <f t="shared" si="695"/>
        <v/>
      </c>
      <c r="Z1697" t="str">
        <f t="shared" si="696"/>
        <v/>
      </c>
      <c r="AA1697" t="str">
        <f t="shared" si="697"/>
        <v/>
      </c>
      <c r="AB1697" t="str">
        <f t="shared" si="698"/>
        <v/>
      </c>
      <c r="AC1697" t="str">
        <f t="shared" si="699"/>
        <v/>
      </c>
      <c r="AD1697" t="str">
        <f t="shared" si="700"/>
        <v/>
      </c>
      <c r="AE1697" t="str">
        <f t="shared" si="701"/>
        <v/>
      </c>
    </row>
    <row r="1698" spans="20:31" x14ac:dyDescent="0.25">
      <c r="T1698" t="str">
        <f t="shared" si="692"/>
        <v/>
      </c>
      <c r="U1698" t="str">
        <f t="shared" si="693"/>
        <v/>
      </c>
      <c r="V1698" t="str">
        <f t="shared" si="694"/>
        <v/>
      </c>
      <c r="W1698" t="str">
        <f>IF(TRIM(INDEX(connections!$A:$A,ROW()))="","",TRIM(INDEX(connections!$A:$A,ROW())))</f>
        <v/>
      </c>
      <c r="X1698" t="str">
        <f>IF($W1698="","",TRIM(INDEX(connections!$B:$B,ROW())))</f>
        <v/>
      </c>
      <c r="Y1698" t="str">
        <f t="shared" si="695"/>
        <v/>
      </c>
      <c r="Z1698" t="str">
        <f t="shared" si="696"/>
        <v/>
      </c>
      <c r="AA1698" t="str">
        <f t="shared" si="697"/>
        <v/>
      </c>
      <c r="AB1698" t="str">
        <f t="shared" si="698"/>
        <v/>
      </c>
      <c r="AC1698" t="str">
        <f t="shared" si="699"/>
        <v/>
      </c>
      <c r="AD1698" t="str">
        <f t="shared" si="700"/>
        <v/>
      </c>
      <c r="AE1698" t="str">
        <f t="shared" si="701"/>
        <v/>
      </c>
    </row>
    <row r="1699" spans="20:31" x14ac:dyDescent="0.25">
      <c r="T1699" t="str">
        <f t="shared" si="692"/>
        <v/>
      </c>
      <c r="U1699" t="str">
        <f t="shared" si="693"/>
        <v/>
      </c>
      <c r="V1699" t="str">
        <f t="shared" si="694"/>
        <v/>
      </c>
      <c r="W1699" t="str">
        <f>IF(TRIM(INDEX(connections!$A:$A,ROW()))="","",TRIM(INDEX(connections!$A:$A,ROW())))</f>
        <v/>
      </c>
      <c r="X1699" t="str">
        <f>IF($W1699="","",TRIM(INDEX(connections!$B:$B,ROW())))</f>
        <v/>
      </c>
      <c r="Y1699" t="str">
        <f t="shared" si="695"/>
        <v/>
      </c>
      <c r="Z1699" t="str">
        <f t="shared" si="696"/>
        <v/>
      </c>
      <c r="AA1699" t="str">
        <f t="shared" si="697"/>
        <v/>
      </c>
      <c r="AB1699" t="str">
        <f t="shared" si="698"/>
        <v/>
      </c>
      <c r="AC1699" t="str">
        <f t="shared" si="699"/>
        <v/>
      </c>
      <c r="AD1699" t="str">
        <f t="shared" si="700"/>
        <v/>
      </c>
      <c r="AE1699" t="str">
        <f t="shared" si="701"/>
        <v/>
      </c>
    </row>
    <row r="1700" spans="20:31" x14ac:dyDescent="0.25">
      <c r="T1700" t="str">
        <f t="shared" si="692"/>
        <v/>
      </c>
      <c r="U1700" t="str">
        <f t="shared" si="693"/>
        <v/>
      </c>
      <c r="V1700" t="str">
        <f t="shared" si="694"/>
        <v/>
      </c>
      <c r="W1700" t="str">
        <f>IF(TRIM(INDEX(connections!$A:$A,ROW()))="","",TRIM(INDEX(connections!$A:$A,ROW())))</f>
        <v/>
      </c>
      <c r="X1700" t="str">
        <f>IF($W1700="","",TRIM(INDEX(connections!$B:$B,ROW())))</f>
        <v/>
      </c>
      <c r="Y1700" t="str">
        <f t="shared" si="695"/>
        <v/>
      </c>
      <c r="Z1700" t="str">
        <f t="shared" si="696"/>
        <v/>
      </c>
      <c r="AA1700" t="str">
        <f t="shared" si="697"/>
        <v/>
      </c>
      <c r="AB1700" t="str">
        <f t="shared" si="698"/>
        <v/>
      </c>
      <c r="AC1700" t="str">
        <f t="shared" si="699"/>
        <v/>
      </c>
      <c r="AD1700" t="str">
        <f t="shared" si="700"/>
        <v/>
      </c>
      <c r="AE1700" t="str">
        <f t="shared" si="701"/>
        <v/>
      </c>
    </row>
    <row r="1701" spans="20:31" x14ac:dyDescent="0.25">
      <c r="T1701" t="str">
        <f t="shared" si="692"/>
        <v/>
      </c>
      <c r="U1701" t="str">
        <f t="shared" si="693"/>
        <v/>
      </c>
      <c r="V1701" t="str">
        <f t="shared" si="694"/>
        <v/>
      </c>
      <c r="W1701" t="str">
        <f>IF(TRIM(INDEX(connections!$A:$A,ROW()))="","",TRIM(INDEX(connections!$A:$A,ROW())))</f>
        <v/>
      </c>
      <c r="X1701" t="str">
        <f>IF($W1701="","",TRIM(INDEX(connections!$B:$B,ROW())))</f>
        <v/>
      </c>
      <c r="Y1701" t="str">
        <f t="shared" si="695"/>
        <v/>
      </c>
      <c r="Z1701" t="str">
        <f t="shared" si="696"/>
        <v/>
      </c>
      <c r="AA1701" t="str">
        <f t="shared" si="697"/>
        <v/>
      </c>
      <c r="AB1701" t="str">
        <f t="shared" si="698"/>
        <v/>
      </c>
      <c r="AC1701" t="str">
        <f t="shared" si="699"/>
        <v/>
      </c>
      <c r="AD1701" t="str">
        <f t="shared" si="700"/>
        <v/>
      </c>
      <c r="AE1701" t="str">
        <f t="shared" si="701"/>
        <v/>
      </c>
    </row>
    <row r="1702" spans="20:31" x14ac:dyDescent="0.25">
      <c r="T1702" t="str">
        <f t="shared" si="692"/>
        <v/>
      </c>
      <c r="U1702" t="str">
        <f t="shared" si="693"/>
        <v/>
      </c>
      <c r="V1702" t="str">
        <f t="shared" si="694"/>
        <v/>
      </c>
      <c r="W1702" t="str">
        <f>IF(TRIM(INDEX(connections!$A:$A,ROW()))="","",TRIM(INDEX(connections!$A:$A,ROW())))</f>
        <v/>
      </c>
      <c r="X1702" t="str">
        <f>IF($W1702="","",TRIM(INDEX(connections!$B:$B,ROW())))</f>
        <v/>
      </c>
      <c r="Y1702" t="str">
        <f t="shared" si="695"/>
        <v/>
      </c>
      <c r="Z1702" t="str">
        <f t="shared" si="696"/>
        <v/>
      </c>
      <c r="AA1702" t="str">
        <f t="shared" si="697"/>
        <v/>
      </c>
      <c r="AB1702" t="str">
        <f t="shared" si="698"/>
        <v/>
      </c>
      <c r="AC1702" t="str">
        <f t="shared" si="699"/>
        <v/>
      </c>
      <c r="AD1702" t="str">
        <f t="shared" si="700"/>
        <v/>
      </c>
      <c r="AE1702" t="str">
        <f t="shared" si="701"/>
        <v/>
      </c>
    </row>
    <row r="1703" spans="20:31" x14ac:dyDescent="0.25">
      <c r="T1703" t="str">
        <f t="shared" si="692"/>
        <v/>
      </c>
      <c r="U1703" t="str">
        <f t="shared" si="693"/>
        <v/>
      </c>
      <c r="V1703" t="str">
        <f t="shared" si="694"/>
        <v/>
      </c>
      <c r="W1703" t="str">
        <f>IF(TRIM(INDEX(connections!$A:$A,ROW()))="","",TRIM(INDEX(connections!$A:$A,ROW())))</f>
        <v/>
      </c>
      <c r="X1703" t="str">
        <f>IF($W1703="","",TRIM(INDEX(connections!$B:$B,ROW())))</f>
        <v/>
      </c>
      <c r="Y1703" t="str">
        <f t="shared" si="695"/>
        <v/>
      </c>
      <c r="Z1703" t="str">
        <f t="shared" si="696"/>
        <v/>
      </c>
      <c r="AA1703" t="str">
        <f t="shared" si="697"/>
        <v/>
      </c>
      <c r="AB1703" t="str">
        <f t="shared" si="698"/>
        <v/>
      </c>
      <c r="AC1703" t="str">
        <f t="shared" si="699"/>
        <v/>
      </c>
      <c r="AD1703" t="str">
        <f t="shared" si="700"/>
        <v/>
      </c>
      <c r="AE1703" t="str">
        <f t="shared" si="701"/>
        <v/>
      </c>
    </row>
    <row r="1704" spans="20:31" x14ac:dyDescent="0.25">
      <c r="T1704" t="str">
        <f t="shared" si="692"/>
        <v/>
      </c>
      <c r="U1704" t="str">
        <f t="shared" si="693"/>
        <v/>
      </c>
      <c r="V1704" t="str">
        <f t="shared" si="694"/>
        <v/>
      </c>
      <c r="W1704" t="str">
        <f>IF(TRIM(INDEX(connections!$A:$A,ROW()))="","",TRIM(INDEX(connections!$A:$A,ROW())))</f>
        <v/>
      </c>
      <c r="X1704" t="str">
        <f>IF($W1704="","",TRIM(INDEX(connections!$B:$B,ROW())))</f>
        <v/>
      </c>
      <c r="Y1704" t="str">
        <f t="shared" si="695"/>
        <v/>
      </c>
      <c r="Z1704" t="str">
        <f t="shared" si="696"/>
        <v/>
      </c>
      <c r="AA1704" t="str">
        <f t="shared" si="697"/>
        <v/>
      </c>
      <c r="AB1704" t="str">
        <f t="shared" si="698"/>
        <v/>
      </c>
      <c r="AC1704" t="str">
        <f t="shared" si="699"/>
        <v/>
      </c>
      <c r="AD1704" t="str">
        <f t="shared" si="700"/>
        <v/>
      </c>
      <c r="AE1704" t="str">
        <f t="shared" si="701"/>
        <v/>
      </c>
    </row>
    <row r="1705" spans="20:31" x14ac:dyDescent="0.25">
      <c r="T1705" t="str">
        <f t="shared" si="692"/>
        <v/>
      </c>
      <c r="U1705" t="str">
        <f t="shared" si="693"/>
        <v/>
      </c>
      <c r="V1705" t="str">
        <f t="shared" si="694"/>
        <v/>
      </c>
      <c r="W1705" t="str">
        <f>IF(TRIM(INDEX(connections!$A:$A,ROW()))="","",TRIM(INDEX(connections!$A:$A,ROW())))</f>
        <v/>
      </c>
      <c r="X1705" t="str">
        <f>IF($W1705="","",TRIM(INDEX(connections!$B:$B,ROW())))</f>
        <v/>
      </c>
      <c r="Y1705" t="str">
        <f t="shared" si="695"/>
        <v/>
      </c>
      <c r="Z1705" t="str">
        <f t="shared" si="696"/>
        <v/>
      </c>
      <c r="AA1705" t="str">
        <f t="shared" si="697"/>
        <v/>
      </c>
      <c r="AB1705" t="str">
        <f t="shared" si="698"/>
        <v/>
      </c>
      <c r="AC1705" t="str">
        <f t="shared" si="699"/>
        <v/>
      </c>
      <c r="AD1705" t="str">
        <f t="shared" si="700"/>
        <v/>
      </c>
      <c r="AE1705" t="str">
        <f t="shared" si="701"/>
        <v/>
      </c>
    </row>
    <row r="1706" spans="20:31" x14ac:dyDescent="0.25">
      <c r="T1706" t="str">
        <f t="shared" si="692"/>
        <v/>
      </c>
      <c r="U1706" t="str">
        <f t="shared" si="693"/>
        <v/>
      </c>
      <c r="V1706" t="str">
        <f t="shared" si="694"/>
        <v/>
      </c>
      <c r="W1706" t="str">
        <f>IF(TRIM(INDEX(connections!$A:$A,ROW()))="","",TRIM(INDEX(connections!$A:$A,ROW())))</f>
        <v/>
      </c>
      <c r="X1706" t="str">
        <f>IF($W1706="","",TRIM(INDEX(connections!$B:$B,ROW())))</f>
        <v/>
      </c>
      <c r="Y1706" t="str">
        <f t="shared" si="695"/>
        <v/>
      </c>
      <c r="Z1706" t="str">
        <f t="shared" si="696"/>
        <v/>
      </c>
      <c r="AA1706" t="str">
        <f t="shared" si="697"/>
        <v/>
      </c>
      <c r="AB1706" t="str">
        <f t="shared" si="698"/>
        <v/>
      </c>
      <c r="AC1706" t="str">
        <f t="shared" si="699"/>
        <v/>
      </c>
      <c r="AD1706" t="str">
        <f t="shared" si="700"/>
        <v/>
      </c>
      <c r="AE1706" t="str">
        <f t="shared" si="701"/>
        <v/>
      </c>
    </row>
    <row r="1707" spans="20:31" x14ac:dyDescent="0.25">
      <c r="T1707" t="str">
        <f t="shared" si="692"/>
        <v/>
      </c>
      <c r="U1707" t="str">
        <f t="shared" si="693"/>
        <v/>
      </c>
      <c r="V1707" t="str">
        <f t="shared" si="694"/>
        <v/>
      </c>
      <c r="W1707" t="str">
        <f>IF(TRIM(INDEX(connections!$A:$A,ROW()))="","",TRIM(INDEX(connections!$A:$A,ROW())))</f>
        <v/>
      </c>
      <c r="X1707" t="str">
        <f>IF($W1707="","",TRIM(INDEX(connections!$B:$B,ROW())))</f>
        <v/>
      </c>
      <c r="Y1707" t="str">
        <f t="shared" si="695"/>
        <v/>
      </c>
      <c r="Z1707" t="str">
        <f t="shared" si="696"/>
        <v/>
      </c>
      <c r="AA1707" t="str">
        <f t="shared" si="697"/>
        <v/>
      </c>
      <c r="AB1707" t="str">
        <f t="shared" si="698"/>
        <v/>
      </c>
      <c r="AC1707" t="str">
        <f t="shared" si="699"/>
        <v/>
      </c>
      <c r="AD1707" t="str">
        <f t="shared" si="700"/>
        <v/>
      </c>
      <c r="AE1707" t="str">
        <f t="shared" si="701"/>
        <v/>
      </c>
    </row>
    <row r="1708" spans="20:31" x14ac:dyDescent="0.25">
      <c r="T1708" t="str">
        <f t="shared" si="692"/>
        <v/>
      </c>
      <c r="U1708" t="str">
        <f t="shared" si="693"/>
        <v/>
      </c>
      <c r="V1708" t="str">
        <f t="shared" si="694"/>
        <v/>
      </c>
      <c r="W1708" t="str">
        <f>IF(TRIM(INDEX(connections!$A:$A,ROW()))="","",TRIM(INDEX(connections!$A:$A,ROW())))</f>
        <v/>
      </c>
      <c r="X1708" t="str">
        <f>IF($W1708="","",TRIM(INDEX(connections!$B:$B,ROW())))</f>
        <v/>
      </c>
      <c r="Y1708" t="str">
        <f t="shared" si="695"/>
        <v/>
      </c>
      <c r="Z1708" t="str">
        <f t="shared" si="696"/>
        <v/>
      </c>
      <c r="AA1708" t="str">
        <f t="shared" si="697"/>
        <v/>
      </c>
      <c r="AB1708" t="str">
        <f t="shared" si="698"/>
        <v/>
      </c>
      <c r="AC1708" t="str">
        <f t="shared" si="699"/>
        <v/>
      </c>
      <c r="AD1708" t="str">
        <f t="shared" si="700"/>
        <v/>
      </c>
      <c r="AE1708" t="str">
        <f t="shared" si="701"/>
        <v/>
      </c>
    </row>
    <row r="1709" spans="20:31" x14ac:dyDescent="0.25">
      <c r="T1709" t="str">
        <f t="shared" si="692"/>
        <v/>
      </c>
      <c r="U1709" t="str">
        <f t="shared" si="693"/>
        <v/>
      </c>
      <c r="V1709" t="str">
        <f t="shared" si="694"/>
        <v/>
      </c>
      <c r="W1709" t="str">
        <f>IF(TRIM(INDEX(connections!$A:$A,ROW()))="","",TRIM(INDEX(connections!$A:$A,ROW())))</f>
        <v/>
      </c>
      <c r="X1709" t="str">
        <f>IF($W1709="","",TRIM(INDEX(connections!$B:$B,ROW())))</f>
        <v/>
      </c>
      <c r="Y1709" t="str">
        <f t="shared" si="695"/>
        <v/>
      </c>
      <c r="Z1709" t="str">
        <f t="shared" si="696"/>
        <v/>
      </c>
      <c r="AA1709" t="str">
        <f t="shared" si="697"/>
        <v/>
      </c>
      <c r="AB1709" t="str">
        <f t="shared" si="698"/>
        <v/>
      </c>
      <c r="AC1709" t="str">
        <f t="shared" si="699"/>
        <v/>
      </c>
      <c r="AD1709" t="str">
        <f t="shared" si="700"/>
        <v/>
      </c>
      <c r="AE1709" t="str">
        <f t="shared" si="701"/>
        <v/>
      </c>
    </row>
    <row r="1710" spans="20:31" x14ac:dyDescent="0.25">
      <c r="T1710" t="str">
        <f t="shared" si="692"/>
        <v/>
      </c>
      <c r="U1710" t="str">
        <f t="shared" si="693"/>
        <v/>
      </c>
      <c r="V1710" t="str">
        <f t="shared" si="694"/>
        <v/>
      </c>
      <c r="W1710" t="str">
        <f>IF(TRIM(INDEX(connections!$A:$A,ROW()))="","",TRIM(INDEX(connections!$A:$A,ROW())))</f>
        <v/>
      </c>
      <c r="X1710" t="str">
        <f>IF($W1710="","",TRIM(INDEX(connections!$B:$B,ROW())))</f>
        <v/>
      </c>
      <c r="Y1710" t="str">
        <f t="shared" si="695"/>
        <v/>
      </c>
      <c r="Z1710" t="str">
        <f t="shared" si="696"/>
        <v/>
      </c>
      <c r="AA1710" t="str">
        <f t="shared" si="697"/>
        <v/>
      </c>
      <c r="AB1710" t="str">
        <f t="shared" si="698"/>
        <v/>
      </c>
      <c r="AC1710" t="str">
        <f t="shared" si="699"/>
        <v/>
      </c>
      <c r="AD1710" t="str">
        <f t="shared" si="700"/>
        <v/>
      </c>
      <c r="AE1710" t="str">
        <f t="shared" si="701"/>
        <v/>
      </c>
    </row>
    <row r="1711" spans="20:31" x14ac:dyDescent="0.25">
      <c r="T1711" t="str">
        <f t="shared" si="692"/>
        <v/>
      </c>
      <c r="U1711" t="str">
        <f t="shared" si="693"/>
        <v/>
      </c>
      <c r="V1711" t="str">
        <f t="shared" si="694"/>
        <v/>
      </c>
      <c r="W1711" t="str">
        <f>IF(TRIM(INDEX(connections!$A:$A,ROW()))="","",TRIM(INDEX(connections!$A:$A,ROW())))</f>
        <v/>
      </c>
      <c r="X1711" t="str">
        <f>IF($W1711="","",TRIM(INDEX(connections!$B:$B,ROW())))</f>
        <v/>
      </c>
      <c r="Y1711" t="str">
        <f t="shared" si="695"/>
        <v/>
      </c>
      <c r="Z1711" t="str">
        <f t="shared" si="696"/>
        <v/>
      </c>
      <c r="AA1711" t="str">
        <f t="shared" si="697"/>
        <v/>
      </c>
      <c r="AB1711" t="str">
        <f t="shared" si="698"/>
        <v/>
      </c>
      <c r="AC1711" t="str">
        <f t="shared" si="699"/>
        <v/>
      </c>
      <c r="AD1711" t="str">
        <f t="shared" si="700"/>
        <v/>
      </c>
      <c r="AE1711" t="str">
        <f t="shared" si="701"/>
        <v/>
      </c>
    </row>
    <row r="1712" spans="20:31" x14ac:dyDescent="0.25">
      <c r="T1712" t="str">
        <f t="shared" si="692"/>
        <v/>
      </c>
      <c r="U1712" t="str">
        <f t="shared" si="693"/>
        <v/>
      </c>
      <c r="V1712" t="str">
        <f t="shared" si="694"/>
        <v/>
      </c>
      <c r="W1712" t="str">
        <f>IF(TRIM(INDEX(connections!$A:$A,ROW()))="","",TRIM(INDEX(connections!$A:$A,ROW())))</f>
        <v/>
      </c>
      <c r="X1712" t="str">
        <f>IF($W1712="","",TRIM(INDEX(connections!$B:$B,ROW())))</f>
        <v/>
      </c>
      <c r="Y1712" t="str">
        <f t="shared" si="695"/>
        <v/>
      </c>
      <c r="Z1712" t="str">
        <f t="shared" si="696"/>
        <v/>
      </c>
      <c r="AA1712" t="str">
        <f t="shared" si="697"/>
        <v/>
      </c>
      <c r="AB1712" t="str">
        <f t="shared" si="698"/>
        <v/>
      </c>
      <c r="AC1712" t="str">
        <f t="shared" si="699"/>
        <v/>
      </c>
      <c r="AD1712" t="str">
        <f t="shared" si="700"/>
        <v/>
      </c>
      <c r="AE1712" t="str">
        <f t="shared" si="701"/>
        <v/>
      </c>
    </row>
    <row r="1713" spans="20:31" x14ac:dyDescent="0.25">
      <c r="T1713" t="str">
        <f t="shared" si="692"/>
        <v/>
      </c>
      <c r="U1713" t="str">
        <f t="shared" si="693"/>
        <v/>
      </c>
      <c r="V1713" t="str">
        <f t="shared" si="694"/>
        <v/>
      </c>
      <c r="W1713" t="str">
        <f>IF(TRIM(INDEX(connections!$A:$A,ROW()))="","",TRIM(INDEX(connections!$A:$A,ROW())))</f>
        <v/>
      </c>
      <c r="X1713" t="str">
        <f>IF($W1713="","",TRIM(INDEX(connections!$B:$B,ROW())))</f>
        <v/>
      </c>
      <c r="Y1713" t="str">
        <f t="shared" si="695"/>
        <v/>
      </c>
      <c r="Z1713" t="str">
        <f t="shared" si="696"/>
        <v/>
      </c>
      <c r="AA1713" t="str">
        <f t="shared" si="697"/>
        <v/>
      </c>
      <c r="AB1713" t="str">
        <f t="shared" si="698"/>
        <v/>
      </c>
      <c r="AC1713" t="str">
        <f t="shared" si="699"/>
        <v/>
      </c>
      <c r="AD1713" t="str">
        <f t="shared" si="700"/>
        <v/>
      </c>
      <c r="AE1713" t="str">
        <f t="shared" si="701"/>
        <v/>
      </c>
    </row>
    <row r="1714" spans="20:31" x14ac:dyDescent="0.25">
      <c r="T1714" t="str">
        <f t="shared" si="692"/>
        <v/>
      </c>
      <c r="U1714" t="str">
        <f t="shared" si="693"/>
        <v/>
      </c>
      <c r="V1714" t="str">
        <f t="shared" si="694"/>
        <v/>
      </c>
      <c r="W1714" t="str">
        <f>IF(TRIM(INDEX(connections!$A:$A,ROW()))="","",TRIM(INDEX(connections!$A:$A,ROW())))</f>
        <v/>
      </c>
      <c r="X1714" t="str">
        <f>IF($W1714="","",TRIM(INDEX(connections!$B:$B,ROW())))</f>
        <v/>
      </c>
      <c r="Y1714" t="str">
        <f t="shared" si="695"/>
        <v/>
      </c>
      <c r="Z1714" t="str">
        <f t="shared" si="696"/>
        <v/>
      </c>
      <c r="AA1714" t="str">
        <f t="shared" si="697"/>
        <v/>
      </c>
      <c r="AB1714" t="str">
        <f t="shared" si="698"/>
        <v/>
      </c>
      <c r="AC1714" t="str">
        <f t="shared" si="699"/>
        <v/>
      </c>
      <c r="AD1714" t="str">
        <f t="shared" si="700"/>
        <v/>
      </c>
      <c r="AE1714" t="str">
        <f t="shared" si="701"/>
        <v/>
      </c>
    </row>
    <row r="1715" spans="20:31" x14ac:dyDescent="0.25">
      <c r="T1715" t="str">
        <f t="shared" si="692"/>
        <v/>
      </c>
      <c r="U1715" t="str">
        <f t="shared" si="693"/>
        <v/>
      </c>
      <c r="V1715" t="str">
        <f t="shared" si="694"/>
        <v/>
      </c>
      <c r="W1715" t="str">
        <f>IF(TRIM(INDEX(connections!$A:$A,ROW()))="","",TRIM(INDEX(connections!$A:$A,ROW())))</f>
        <v/>
      </c>
      <c r="X1715" t="str">
        <f>IF($W1715="","",TRIM(INDEX(connections!$B:$B,ROW())))</f>
        <v/>
      </c>
      <c r="Y1715" t="str">
        <f t="shared" si="695"/>
        <v/>
      </c>
      <c r="Z1715" t="str">
        <f t="shared" si="696"/>
        <v/>
      </c>
      <c r="AA1715" t="str">
        <f t="shared" si="697"/>
        <v/>
      </c>
      <c r="AB1715" t="str">
        <f t="shared" si="698"/>
        <v/>
      </c>
      <c r="AC1715" t="str">
        <f t="shared" si="699"/>
        <v/>
      </c>
      <c r="AD1715" t="str">
        <f t="shared" si="700"/>
        <v/>
      </c>
      <c r="AE1715" t="str">
        <f t="shared" si="701"/>
        <v/>
      </c>
    </row>
    <row r="1716" spans="20:31" x14ac:dyDescent="0.25">
      <c r="T1716" t="str">
        <f t="shared" si="692"/>
        <v/>
      </c>
      <c r="U1716" t="str">
        <f t="shared" si="693"/>
        <v/>
      </c>
      <c r="V1716" t="str">
        <f t="shared" si="694"/>
        <v/>
      </c>
      <c r="W1716" t="str">
        <f>IF(TRIM(INDEX(connections!$A:$A,ROW()))="","",TRIM(INDEX(connections!$A:$A,ROW())))</f>
        <v/>
      </c>
      <c r="X1716" t="str">
        <f>IF($W1716="","",TRIM(INDEX(connections!$B:$B,ROW())))</f>
        <v/>
      </c>
      <c r="Y1716" t="str">
        <f t="shared" si="695"/>
        <v/>
      </c>
      <c r="Z1716" t="str">
        <f t="shared" si="696"/>
        <v/>
      </c>
      <c r="AA1716" t="str">
        <f t="shared" si="697"/>
        <v/>
      </c>
      <c r="AB1716" t="str">
        <f t="shared" si="698"/>
        <v/>
      </c>
      <c r="AC1716" t="str">
        <f t="shared" si="699"/>
        <v/>
      </c>
      <c r="AD1716" t="str">
        <f t="shared" si="700"/>
        <v/>
      </c>
      <c r="AE1716" t="str">
        <f t="shared" si="701"/>
        <v/>
      </c>
    </row>
    <row r="1717" spans="20:31" x14ac:dyDescent="0.25">
      <c r="T1717" t="str">
        <f t="shared" si="692"/>
        <v/>
      </c>
      <c r="U1717" t="str">
        <f t="shared" si="693"/>
        <v/>
      </c>
      <c r="V1717" t="str">
        <f t="shared" si="694"/>
        <v/>
      </c>
      <c r="W1717" t="str">
        <f>IF(TRIM(INDEX(connections!$A:$A,ROW()))="","",TRIM(INDEX(connections!$A:$A,ROW())))</f>
        <v/>
      </c>
      <c r="X1717" t="str">
        <f>IF($W1717="","",TRIM(INDEX(connections!$B:$B,ROW())))</f>
        <v/>
      </c>
      <c r="Y1717" t="str">
        <f t="shared" si="695"/>
        <v/>
      </c>
      <c r="Z1717" t="str">
        <f t="shared" si="696"/>
        <v/>
      </c>
      <c r="AA1717" t="str">
        <f t="shared" si="697"/>
        <v/>
      </c>
      <c r="AB1717" t="str">
        <f t="shared" si="698"/>
        <v/>
      </c>
      <c r="AC1717" t="str">
        <f t="shared" si="699"/>
        <v/>
      </c>
      <c r="AD1717" t="str">
        <f t="shared" si="700"/>
        <v/>
      </c>
      <c r="AE1717" t="str">
        <f t="shared" si="701"/>
        <v/>
      </c>
    </row>
    <row r="1718" spans="20:31" x14ac:dyDescent="0.25">
      <c r="T1718" t="str">
        <f t="shared" si="692"/>
        <v/>
      </c>
      <c r="U1718" t="str">
        <f t="shared" si="693"/>
        <v/>
      </c>
      <c r="V1718" t="str">
        <f t="shared" si="694"/>
        <v/>
      </c>
      <c r="W1718" t="str">
        <f>IF(TRIM(INDEX(connections!$A:$A,ROW()))="","",TRIM(INDEX(connections!$A:$A,ROW())))</f>
        <v/>
      </c>
      <c r="X1718" t="str">
        <f>IF($W1718="","",TRIM(INDEX(connections!$B:$B,ROW())))</f>
        <v/>
      </c>
      <c r="Y1718" t="str">
        <f t="shared" si="695"/>
        <v/>
      </c>
      <c r="Z1718" t="str">
        <f t="shared" si="696"/>
        <v/>
      </c>
      <c r="AA1718" t="str">
        <f t="shared" si="697"/>
        <v/>
      </c>
      <c r="AB1718" t="str">
        <f t="shared" si="698"/>
        <v/>
      </c>
      <c r="AC1718" t="str">
        <f t="shared" si="699"/>
        <v/>
      </c>
      <c r="AD1718" t="str">
        <f t="shared" si="700"/>
        <v/>
      </c>
      <c r="AE1718" t="str">
        <f t="shared" si="701"/>
        <v/>
      </c>
    </row>
    <row r="1719" spans="20:31" x14ac:dyDescent="0.25">
      <c r="T1719" t="str">
        <f t="shared" si="692"/>
        <v/>
      </c>
      <c r="U1719" t="str">
        <f t="shared" si="693"/>
        <v/>
      </c>
      <c r="V1719" t="str">
        <f t="shared" si="694"/>
        <v/>
      </c>
      <c r="W1719" t="str">
        <f>IF(TRIM(INDEX(connections!$A:$A,ROW()))="","",TRIM(INDEX(connections!$A:$A,ROW())))</f>
        <v/>
      </c>
      <c r="X1719" t="str">
        <f>IF($W1719="","",TRIM(INDEX(connections!$B:$B,ROW())))</f>
        <v/>
      </c>
      <c r="Y1719" t="str">
        <f t="shared" si="695"/>
        <v/>
      </c>
      <c r="Z1719" t="str">
        <f t="shared" si="696"/>
        <v/>
      </c>
      <c r="AA1719" t="str">
        <f t="shared" si="697"/>
        <v/>
      </c>
      <c r="AB1719" t="str">
        <f t="shared" si="698"/>
        <v/>
      </c>
      <c r="AC1719" t="str">
        <f t="shared" si="699"/>
        <v/>
      </c>
      <c r="AD1719" t="str">
        <f t="shared" si="700"/>
        <v/>
      </c>
      <c r="AE1719" t="str">
        <f t="shared" si="701"/>
        <v/>
      </c>
    </row>
    <row r="1720" spans="20:31" x14ac:dyDescent="0.25">
      <c r="T1720" t="str">
        <f t="shared" si="692"/>
        <v/>
      </c>
      <c r="U1720" t="str">
        <f t="shared" si="693"/>
        <v/>
      </c>
      <c r="V1720" t="str">
        <f t="shared" si="694"/>
        <v/>
      </c>
      <c r="W1720" t="str">
        <f>IF(TRIM(INDEX(connections!$A:$A,ROW()))="","",TRIM(INDEX(connections!$A:$A,ROW())))</f>
        <v/>
      </c>
      <c r="X1720" t="str">
        <f>IF($W1720="","",TRIM(INDEX(connections!$B:$B,ROW())))</f>
        <v/>
      </c>
      <c r="Y1720" t="str">
        <f t="shared" si="695"/>
        <v/>
      </c>
      <c r="Z1720" t="str">
        <f t="shared" si="696"/>
        <v/>
      </c>
      <c r="AA1720" t="str">
        <f t="shared" si="697"/>
        <v/>
      </c>
      <c r="AB1720" t="str">
        <f t="shared" si="698"/>
        <v/>
      </c>
      <c r="AC1720" t="str">
        <f t="shared" si="699"/>
        <v/>
      </c>
      <c r="AD1720" t="str">
        <f t="shared" si="700"/>
        <v/>
      </c>
      <c r="AE1720" t="str">
        <f t="shared" si="701"/>
        <v/>
      </c>
    </row>
    <row r="1721" spans="20:31" x14ac:dyDescent="0.25">
      <c r="T1721" t="str">
        <f t="shared" si="692"/>
        <v/>
      </c>
      <c r="U1721" t="str">
        <f t="shared" si="693"/>
        <v/>
      </c>
      <c r="V1721" t="str">
        <f t="shared" si="694"/>
        <v/>
      </c>
      <c r="W1721" t="str">
        <f>IF(TRIM(INDEX(connections!$A:$A,ROW()))="","",TRIM(INDEX(connections!$A:$A,ROW())))</f>
        <v/>
      </c>
      <c r="X1721" t="str">
        <f>IF($W1721="","",TRIM(INDEX(connections!$B:$B,ROW())))</f>
        <v/>
      </c>
      <c r="Y1721" t="str">
        <f t="shared" si="695"/>
        <v/>
      </c>
      <c r="Z1721" t="str">
        <f t="shared" si="696"/>
        <v/>
      </c>
      <c r="AA1721" t="str">
        <f t="shared" si="697"/>
        <v/>
      </c>
      <c r="AB1721" t="str">
        <f t="shared" si="698"/>
        <v/>
      </c>
      <c r="AC1721" t="str">
        <f t="shared" si="699"/>
        <v/>
      </c>
      <c r="AD1721" t="str">
        <f t="shared" si="700"/>
        <v/>
      </c>
      <c r="AE1721" t="str">
        <f t="shared" si="701"/>
        <v/>
      </c>
    </row>
    <row r="1722" spans="20:31" x14ac:dyDescent="0.25">
      <c r="T1722" t="str">
        <f t="shared" si="692"/>
        <v/>
      </c>
      <c r="U1722" t="str">
        <f t="shared" si="693"/>
        <v/>
      </c>
      <c r="V1722" t="str">
        <f t="shared" si="694"/>
        <v/>
      </c>
      <c r="W1722" t="str">
        <f>IF(TRIM(INDEX(connections!$A:$A,ROW()))="","",TRIM(INDEX(connections!$A:$A,ROW())))</f>
        <v/>
      </c>
      <c r="X1722" t="str">
        <f>IF($W1722="","",TRIM(INDEX(connections!$B:$B,ROW())))</f>
        <v/>
      </c>
      <c r="Y1722" t="str">
        <f t="shared" si="695"/>
        <v/>
      </c>
      <c r="Z1722" t="str">
        <f t="shared" si="696"/>
        <v/>
      </c>
      <c r="AA1722" t="str">
        <f t="shared" si="697"/>
        <v/>
      </c>
      <c r="AB1722" t="str">
        <f t="shared" si="698"/>
        <v/>
      </c>
      <c r="AC1722" t="str">
        <f t="shared" si="699"/>
        <v/>
      </c>
      <c r="AD1722" t="str">
        <f t="shared" si="700"/>
        <v/>
      </c>
      <c r="AE1722" t="str">
        <f t="shared" si="701"/>
        <v/>
      </c>
    </row>
    <row r="1723" spans="20:31" x14ac:dyDescent="0.25">
      <c r="T1723" t="str">
        <f t="shared" si="692"/>
        <v/>
      </c>
      <c r="U1723" t="str">
        <f t="shared" si="693"/>
        <v/>
      </c>
      <c r="V1723" t="str">
        <f t="shared" si="694"/>
        <v/>
      </c>
      <c r="W1723" t="str">
        <f>IF(TRIM(INDEX(connections!$A:$A,ROW()))="","",TRIM(INDEX(connections!$A:$A,ROW())))</f>
        <v/>
      </c>
      <c r="X1723" t="str">
        <f>IF($W1723="","",TRIM(INDEX(connections!$B:$B,ROW())))</f>
        <v/>
      </c>
      <c r="Y1723" t="str">
        <f t="shared" si="695"/>
        <v/>
      </c>
      <c r="Z1723" t="str">
        <f t="shared" si="696"/>
        <v/>
      </c>
      <c r="AA1723" t="str">
        <f t="shared" si="697"/>
        <v/>
      </c>
      <c r="AB1723" t="str">
        <f t="shared" si="698"/>
        <v/>
      </c>
      <c r="AC1723" t="str">
        <f t="shared" si="699"/>
        <v/>
      </c>
      <c r="AD1723" t="str">
        <f t="shared" si="700"/>
        <v/>
      </c>
      <c r="AE1723" t="str">
        <f t="shared" si="701"/>
        <v/>
      </c>
    </row>
    <row r="1724" spans="20:31" x14ac:dyDescent="0.25">
      <c r="T1724" t="str">
        <f t="shared" si="692"/>
        <v/>
      </c>
      <c r="U1724" t="str">
        <f t="shared" si="693"/>
        <v/>
      </c>
      <c r="V1724" t="str">
        <f t="shared" si="694"/>
        <v/>
      </c>
      <c r="W1724" t="str">
        <f>IF(TRIM(INDEX(connections!$A:$A,ROW()))="","",TRIM(INDEX(connections!$A:$A,ROW())))</f>
        <v/>
      </c>
      <c r="X1724" t="str">
        <f>IF($W1724="","",TRIM(INDEX(connections!$B:$B,ROW())))</f>
        <v/>
      </c>
      <c r="Y1724" t="str">
        <f t="shared" si="695"/>
        <v/>
      </c>
      <c r="Z1724" t="str">
        <f t="shared" si="696"/>
        <v/>
      </c>
      <c r="AA1724" t="str">
        <f t="shared" si="697"/>
        <v/>
      </c>
      <c r="AB1724" t="str">
        <f t="shared" si="698"/>
        <v/>
      </c>
      <c r="AC1724" t="str">
        <f t="shared" si="699"/>
        <v/>
      </c>
      <c r="AD1724" t="str">
        <f t="shared" si="700"/>
        <v/>
      </c>
      <c r="AE1724" t="str">
        <f t="shared" si="701"/>
        <v/>
      </c>
    </row>
    <row r="1725" spans="20:31" x14ac:dyDescent="0.25">
      <c r="T1725" t="str">
        <f t="shared" si="692"/>
        <v/>
      </c>
      <c r="U1725" t="str">
        <f t="shared" si="693"/>
        <v/>
      </c>
      <c r="V1725" t="str">
        <f t="shared" si="694"/>
        <v/>
      </c>
      <c r="W1725" t="str">
        <f>IF(TRIM(INDEX(connections!$A:$A,ROW()))="","",TRIM(INDEX(connections!$A:$A,ROW())))</f>
        <v/>
      </c>
      <c r="X1725" t="str">
        <f>IF($W1725="","",TRIM(INDEX(connections!$B:$B,ROW())))</f>
        <v/>
      </c>
      <c r="Y1725" t="str">
        <f t="shared" si="695"/>
        <v/>
      </c>
      <c r="Z1725" t="str">
        <f t="shared" si="696"/>
        <v/>
      </c>
      <c r="AA1725" t="str">
        <f t="shared" si="697"/>
        <v/>
      </c>
      <c r="AB1725" t="str">
        <f t="shared" si="698"/>
        <v/>
      </c>
      <c r="AC1725" t="str">
        <f t="shared" si="699"/>
        <v/>
      </c>
      <c r="AD1725" t="str">
        <f t="shared" si="700"/>
        <v/>
      </c>
      <c r="AE1725" t="str">
        <f t="shared" si="701"/>
        <v/>
      </c>
    </row>
    <row r="1726" spans="20:31" x14ac:dyDescent="0.25">
      <c r="T1726" t="str">
        <f t="shared" si="692"/>
        <v/>
      </c>
      <c r="U1726" t="str">
        <f t="shared" si="693"/>
        <v/>
      </c>
      <c r="V1726" t="str">
        <f t="shared" si="694"/>
        <v/>
      </c>
      <c r="W1726" t="str">
        <f>IF(TRIM(INDEX(connections!$A:$A,ROW()))="","",TRIM(INDEX(connections!$A:$A,ROW())))</f>
        <v/>
      </c>
      <c r="X1726" t="str">
        <f>IF($W1726="","",TRIM(INDEX(connections!$B:$B,ROW())))</f>
        <v/>
      </c>
      <c r="Y1726" t="str">
        <f t="shared" si="695"/>
        <v/>
      </c>
      <c r="Z1726" t="str">
        <f t="shared" si="696"/>
        <v/>
      </c>
      <c r="AA1726" t="str">
        <f t="shared" si="697"/>
        <v/>
      </c>
      <c r="AB1726" t="str">
        <f t="shared" si="698"/>
        <v/>
      </c>
      <c r="AC1726" t="str">
        <f t="shared" si="699"/>
        <v/>
      </c>
      <c r="AD1726" t="str">
        <f t="shared" si="700"/>
        <v/>
      </c>
      <c r="AE1726" t="str">
        <f t="shared" si="701"/>
        <v/>
      </c>
    </row>
    <row r="1727" spans="20:31" x14ac:dyDescent="0.25">
      <c r="T1727" t="str">
        <f t="shared" si="692"/>
        <v/>
      </c>
      <c r="U1727" t="str">
        <f t="shared" si="693"/>
        <v/>
      </c>
      <c r="V1727" t="str">
        <f t="shared" si="694"/>
        <v/>
      </c>
      <c r="W1727" t="str">
        <f>IF(TRIM(INDEX(connections!$A:$A,ROW()))="","",TRIM(INDEX(connections!$A:$A,ROW())))</f>
        <v/>
      </c>
      <c r="X1727" t="str">
        <f>IF($W1727="","",TRIM(INDEX(connections!$B:$B,ROW())))</f>
        <v/>
      </c>
      <c r="Y1727" t="str">
        <f t="shared" si="695"/>
        <v/>
      </c>
      <c r="Z1727" t="str">
        <f t="shared" si="696"/>
        <v/>
      </c>
      <c r="AA1727" t="str">
        <f t="shared" si="697"/>
        <v/>
      </c>
      <c r="AB1727" t="str">
        <f t="shared" si="698"/>
        <v/>
      </c>
      <c r="AC1727" t="str">
        <f t="shared" si="699"/>
        <v/>
      </c>
      <c r="AD1727" t="str">
        <f t="shared" si="700"/>
        <v/>
      </c>
      <c r="AE1727" t="str">
        <f t="shared" si="701"/>
        <v/>
      </c>
    </row>
    <row r="1728" spans="20:31" x14ac:dyDescent="0.25">
      <c r="T1728" t="str">
        <f t="shared" si="692"/>
        <v/>
      </c>
      <c r="U1728" t="str">
        <f t="shared" si="693"/>
        <v/>
      </c>
      <c r="V1728" t="str">
        <f t="shared" si="694"/>
        <v/>
      </c>
      <c r="W1728" t="str">
        <f>IF(TRIM(INDEX(connections!$A:$A,ROW()))="","",TRIM(INDEX(connections!$A:$A,ROW())))</f>
        <v/>
      </c>
      <c r="X1728" t="str">
        <f>IF($W1728="","",TRIM(INDEX(connections!$B:$B,ROW())))</f>
        <v/>
      </c>
      <c r="Y1728" t="str">
        <f t="shared" si="695"/>
        <v/>
      </c>
      <c r="Z1728" t="str">
        <f t="shared" si="696"/>
        <v/>
      </c>
      <c r="AA1728" t="str">
        <f t="shared" si="697"/>
        <v/>
      </c>
      <c r="AB1728" t="str">
        <f t="shared" si="698"/>
        <v/>
      </c>
      <c r="AC1728" t="str">
        <f t="shared" si="699"/>
        <v/>
      </c>
      <c r="AD1728" t="str">
        <f t="shared" si="700"/>
        <v/>
      </c>
      <c r="AE1728" t="str">
        <f t="shared" si="701"/>
        <v/>
      </c>
    </row>
    <row r="1729" spans="20:31" x14ac:dyDescent="0.25">
      <c r="T1729" t="str">
        <f t="shared" si="692"/>
        <v/>
      </c>
      <c r="U1729" t="str">
        <f t="shared" si="693"/>
        <v/>
      </c>
      <c r="V1729" t="str">
        <f t="shared" si="694"/>
        <v/>
      </c>
      <c r="W1729" t="str">
        <f>IF(TRIM(INDEX(connections!$A:$A,ROW()))="","",TRIM(INDEX(connections!$A:$A,ROW())))</f>
        <v/>
      </c>
      <c r="X1729" t="str">
        <f>IF($W1729="","",TRIM(INDEX(connections!$B:$B,ROW())))</f>
        <v/>
      </c>
      <c r="Y1729" t="str">
        <f t="shared" si="695"/>
        <v/>
      </c>
      <c r="Z1729" t="str">
        <f t="shared" si="696"/>
        <v/>
      </c>
      <c r="AA1729" t="str">
        <f t="shared" si="697"/>
        <v/>
      </c>
      <c r="AB1729" t="str">
        <f t="shared" si="698"/>
        <v/>
      </c>
      <c r="AC1729" t="str">
        <f t="shared" si="699"/>
        <v/>
      </c>
      <c r="AD1729" t="str">
        <f t="shared" si="700"/>
        <v/>
      </c>
      <c r="AE1729" t="str">
        <f t="shared" si="701"/>
        <v/>
      </c>
    </row>
    <row r="1730" spans="20:31" x14ac:dyDescent="0.25">
      <c r="T1730" t="str">
        <f t="shared" ref="T1730:T1793" si="702">IF($Y1730="","",INDEX($B$2:$B$1500,$Y1730))</f>
        <v/>
      </c>
      <c r="U1730" t="str">
        <f t="shared" ref="U1730:U1793" si="703">IF($Z1730="","",INDEX($B$2:$B$1500,$Z1730))</f>
        <v/>
      </c>
      <c r="V1730" t="str">
        <f t="shared" ref="V1730:V1793" si="704">IF(OR($T1730="",$U1730=""),"",$U1730-$T1730)</f>
        <v/>
      </c>
      <c r="W1730" t="str">
        <f>IF(TRIM(INDEX(connections!$A:$A,ROW()))="","",TRIM(INDEX(connections!$A:$A,ROW())))</f>
        <v/>
      </c>
      <c r="X1730" t="str">
        <f>IF($W1730="","",TRIM(INDEX(connections!$B:$B,ROW())))</f>
        <v/>
      </c>
      <c r="Y1730" t="str">
        <f t="shared" ref="Y1730:Y1793" si="705">IF($W1730="","",IFERROR(MATCH($W1730,$A$2:$A$1500,0),""))</f>
        <v/>
      </c>
      <c r="Z1730" t="str">
        <f t="shared" ref="Z1730:Z1793" si="706">IF($X1730="","",IFERROR(MATCH($X1730,$A$2:$A$1500,0),""))</f>
        <v/>
      </c>
      <c r="AA1730" t="str">
        <f t="shared" ref="AA1730:AA1793" si="707">IF($Y1730="","",INDEX($P$2:$P$1500,$Y1730))</f>
        <v/>
      </c>
      <c r="AB1730" t="str">
        <f t="shared" ref="AB1730:AB1793" si="708">IF($Z1730="","",INDEX($P$2:$P$1500,$Z1730))</f>
        <v/>
      </c>
      <c r="AC1730" t="str">
        <f t="shared" ref="AC1730:AC1793" si="709">IF(AND($AA1730="Yes",$AB1730="Yes"),1,"")</f>
        <v/>
      </c>
      <c r="AD1730" t="str">
        <f t="shared" ref="AD1730:AD1793" si="710">IF(OR($Y1730="",$Z1730=""),"",IF(INDEX($C$2:$C$1500,$Y1730)=INDEX($C$2:$C$1500,$Z1730),0,1))</f>
        <v/>
      </c>
      <c r="AE1730" t="str">
        <f t="shared" ref="AE1730:AE1793" si="711">IF($AC1730&lt;&gt;1,"",IF(AND(INDEX($AG$2:$AG$1500,$Y1730)=1,INDEX($AG$2:$AG$1500,$Z1730)=1),1,""))</f>
        <v/>
      </c>
    </row>
    <row r="1731" spans="20:31" x14ac:dyDescent="0.25">
      <c r="T1731" t="str">
        <f t="shared" si="702"/>
        <v/>
      </c>
      <c r="U1731" t="str">
        <f t="shared" si="703"/>
        <v/>
      </c>
      <c r="V1731" t="str">
        <f t="shared" si="704"/>
        <v/>
      </c>
      <c r="W1731" t="str">
        <f>IF(TRIM(INDEX(connections!$A:$A,ROW()))="","",TRIM(INDEX(connections!$A:$A,ROW())))</f>
        <v/>
      </c>
      <c r="X1731" t="str">
        <f>IF($W1731="","",TRIM(INDEX(connections!$B:$B,ROW())))</f>
        <v/>
      </c>
      <c r="Y1731" t="str">
        <f t="shared" si="705"/>
        <v/>
      </c>
      <c r="Z1731" t="str">
        <f t="shared" si="706"/>
        <v/>
      </c>
      <c r="AA1731" t="str">
        <f t="shared" si="707"/>
        <v/>
      </c>
      <c r="AB1731" t="str">
        <f t="shared" si="708"/>
        <v/>
      </c>
      <c r="AC1731" t="str">
        <f t="shared" si="709"/>
        <v/>
      </c>
      <c r="AD1731" t="str">
        <f t="shared" si="710"/>
        <v/>
      </c>
      <c r="AE1731" t="str">
        <f t="shared" si="711"/>
        <v/>
      </c>
    </row>
    <row r="1732" spans="20:31" x14ac:dyDescent="0.25">
      <c r="T1732" t="str">
        <f t="shared" si="702"/>
        <v/>
      </c>
      <c r="U1732" t="str">
        <f t="shared" si="703"/>
        <v/>
      </c>
      <c r="V1732" t="str">
        <f t="shared" si="704"/>
        <v/>
      </c>
      <c r="W1732" t="str">
        <f>IF(TRIM(INDEX(connections!$A:$A,ROW()))="","",TRIM(INDEX(connections!$A:$A,ROW())))</f>
        <v/>
      </c>
      <c r="X1732" t="str">
        <f>IF($W1732="","",TRIM(INDEX(connections!$B:$B,ROW())))</f>
        <v/>
      </c>
      <c r="Y1732" t="str">
        <f t="shared" si="705"/>
        <v/>
      </c>
      <c r="Z1732" t="str">
        <f t="shared" si="706"/>
        <v/>
      </c>
      <c r="AA1732" t="str">
        <f t="shared" si="707"/>
        <v/>
      </c>
      <c r="AB1732" t="str">
        <f t="shared" si="708"/>
        <v/>
      </c>
      <c r="AC1732" t="str">
        <f t="shared" si="709"/>
        <v/>
      </c>
      <c r="AD1732" t="str">
        <f t="shared" si="710"/>
        <v/>
      </c>
      <c r="AE1732" t="str">
        <f t="shared" si="711"/>
        <v/>
      </c>
    </row>
    <row r="1733" spans="20:31" x14ac:dyDescent="0.25">
      <c r="T1733" t="str">
        <f t="shared" si="702"/>
        <v/>
      </c>
      <c r="U1733" t="str">
        <f t="shared" si="703"/>
        <v/>
      </c>
      <c r="V1733" t="str">
        <f t="shared" si="704"/>
        <v/>
      </c>
      <c r="W1733" t="str">
        <f>IF(TRIM(INDEX(connections!$A:$A,ROW()))="","",TRIM(INDEX(connections!$A:$A,ROW())))</f>
        <v/>
      </c>
      <c r="X1733" t="str">
        <f>IF($W1733="","",TRIM(INDEX(connections!$B:$B,ROW())))</f>
        <v/>
      </c>
      <c r="Y1733" t="str">
        <f t="shared" si="705"/>
        <v/>
      </c>
      <c r="Z1733" t="str">
        <f t="shared" si="706"/>
        <v/>
      </c>
      <c r="AA1733" t="str">
        <f t="shared" si="707"/>
        <v/>
      </c>
      <c r="AB1733" t="str">
        <f t="shared" si="708"/>
        <v/>
      </c>
      <c r="AC1733" t="str">
        <f t="shared" si="709"/>
        <v/>
      </c>
      <c r="AD1733" t="str">
        <f t="shared" si="710"/>
        <v/>
      </c>
      <c r="AE1733" t="str">
        <f t="shared" si="711"/>
        <v/>
      </c>
    </row>
    <row r="1734" spans="20:31" x14ac:dyDescent="0.25">
      <c r="T1734" t="str">
        <f t="shared" si="702"/>
        <v/>
      </c>
      <c r="U1734" t="str">
        <f t="shared" si="703"/>
        <v/>
      </c>
      <c r="V1734" t="str">
        <f t="shared" si="704"/>
        <v/>
      </c>
      <c r="W1734" t="str">
        <f>IF(TRIM(INDEX(connections!$A:$A,ROW()))="","",TRIM(INDEX(connections!$A:$A,ROW())))</f>
        <v/>
      </c>
      <c r="X1734" t="str">
        <f>IF($W1734="","",TRIM(INDEX(connections!$B:$B,ROW())))</f>
        <v/>
      </c>
      <c r="Y1734" t="str">
        <f t="shared" si="705"/>
        <v/>
      </c>
      <c r="Z1734" t="str">
        <f t="shared" si="706"/>
        <v/>
      </c>
      <c r="AA1734" t="str">
        <f t="shared" si="707"/>
        <v/>
      </c>
      <c r="AB1734" t="str">
        <f t="shared" si="708"/>
        <v/>
      </c>
      <c r="AC1734" t="str">
        <f t="shared" si="709"/>
        <v/>
      </c>
      <c r="AD1734" t="str">
        <f t="shared" si="710"/>
        <v/>
      </c>
      <c r="AE1734" t="str">
        <f t="shared" si="711"/>
        <v/>
      </c>
    </row>
    <row r="1735" spans="20:31" x14ac:dyDescent="0.25">
      <c r="T1735" t="str">
        <f t="shared" si="702"/>
        <v/>
      </c>
      <c r="U1735" t="str">
        <f t="shared" si="703"/>
        <v/>
      </c>
      <c r="V1735" t="str">
        <f t="shared" si="704"/>
        <v/>
      </c>
      <c r="W1735" t="str">
        <f>IF(TRIM(INDEX(connections!$A:$A,ROW()))="","",TRIM(INDEX(connections!$A:$A,ROW())))</f>
        <v/>
      </c>
      <c r="X1735" t="str">
        <f>IF($W1735="","",TRIM(INDEX(connections!$B:$B,ROW())))</f>
        <v/>
      </c>
      <c r="Y1735" t="str">
        <f t="shared" si="705"/>
        <v/>
      </c>
      <c r="Z1735" t="str">
        <f t="shared" si="706"/>
        <v/>
      </c>
      <c r="AA1735" t="str">
        <f t="shared" si="707"/>
        <v/>
      </c>
      <c r="AB1735" t="str">
        <f t="shared" si="708"/>
        <v/>
      </c>
      <c r="AC1735" t="str">
        <f t="shared" si="709"/>
        <v/>
      </c>
      <c r="AD1735" t="str">
        <f t="shared" si="710"/>
        <v/>
      </c>
      <c r="AE1735" t="str">
        <f t="shared" si="711"/>
        <v/>
      </c>
    </row>
    <row r="1736" spans="20:31" x14ac:dyDescent="0.25">
      <c r="T1736" t="str">
        <f t="shared" si="702"/>
        <v/>
      </c>
      <c r="U1736" t="str">
        <f t="shared" si="703"/>
        <v/>
      </c>
      <c r="V1736" t="str">
        <f t="shared" si="704"/>
        <v/>
      </c>
      <c r="W1736" t="str">
        <f>IF(TRIM(INDEX(connections!$A:$A,ROW()))="","",TRIM(INDEX(connections!$A:$A,ROW())))</f>
        <v/>
      </c>
      <c r="X1736" t="str">
        <f>IF($W1736="","",TRIM(INDEX(connections!$B:$B,ROW())))</f>
        <v/>
      </c>
      <c r="Y1736" t="str">
        <f t="shared" si="705"/>
        <v/>
      </c>
      <c r="Z1736" t="str">
        <f t="shared" si="706"/>
        <v/>
      </c>
      <c r="AA1736" t="str">
        <f t="shared" si="707"/>
        <v/>
      </c>
      <c r="AB1736" t="str">
        <f t="shared" si="708"/>
        <v/>
      </c>
      <c r="AC1736" t="str">
        <f t="shared" si="709"/>
        <v/>
      </c>
      <c r="AD1736" t="str">
        <f t="shared" si="710"/>
        <v/>
      </c>
      <c r="AE1736" t="str">
        <f t="shared" si="711"/>
        <v/>
      </c>
    </row>
    <row r="1737" spans="20:31" x14ac:dyDescent="0.25">
      <c r="T1737" t="str">
        <f t="shared" si="702"/>
        <v/>
      </c>
      <c r="U1737" t="str">
        <f t="shared" si="703"/>
        <v/>
      </c>
      <c r="V1737" t="str">
        <f t="shared" si="704"/>
        <v/>
      </c>
      <c r="W1737" t="str">
        <f>IF(TRIM(INDEX(connections!$A:$A,ROW()))="","",TRIM(INDEX(connections!$A:$A,ROW())))</f>
        <v/>
      </c>
      <c r="X1737" t="str">
        <f>IF($W1737="","",TRIM(INDEX(connections!$B:$B,ROW())))</f>
        <v/>
      </c>
      <c r="Y1737" t="str">
        <f t="shared" si="705"/>
        <v/>
      </c>
      <c r="Z1737" t="str">
        <f t="shared" si="706"/>
        <v/>
      </c>
      <c r="AA1737" t="str">
        <f t="shared" si="707"/>
        <v/>
      </c>
      <c r="AB1737" t="str">
        <f t="shared" si="708"/>
        <v/>
      </c>
      <c r="AC1737" t="str">
        <f t="shared" si="709"/>
        <v/>
      </c>
      <c r="AD1737" t="str">
        <f t="shared" si="710"/>
        <v/>
      </c>
      <c r="AE1737" t="str">
        <f t="shared" si="711"/>
        <v/>
      </c>
    </row>
    <row r="1738" spans="20:31" x14ac:dyDescent="0.25">
      <c r="T1738" t="str">
        <f t="shared" si="702"/>
        <v/>
      </c>
      <c r="U1738" t="str">
        <f t="shared" si="703"/>
        <v/>
      </c>
      <c r="V1738" t="str">
        <f t="shared" si="704"/>
        <v/>
      </c>
      <c r="W1738" t="str">
        <f>IF(TRIM(INDEX(connections!$A:$A,ROW()))="","",TRIM(INDEX(connections!$A:$A,ROW())))</f>
        <v/>
      </c>
      <c r="X1738" t="str">
        <f>IF($W1738="","",TRIM(INDEX(connections!$B:$B,ROW())))</f>
        <v/>
      </c>
      <c r="Y1738" t="str">
        <f t="shared" si="705"/>
        <v/>
      </c>
      <c r="Z1738" t="str">
        <f t="shared" si="706"/>
        <v/>
      </c>
      <c r="AA1738" t="str">
        <f t="shared" si="707"/>
        <v/>
      </c>
      <c r="AB1738" t="str">
        <f t="shared" si="708"/>
        <v/>
      </c>
      <c r="AC1738" t="str">
        <f t="shared" si="709"/>
        <v/>
      </c>
      <c r="AD1738" t="str">
        <f t="shared" si="710"/>
        <v/>
      </c>
      <c r="AE1738" t="str">
        <f t="shared" si="711"/>
        <v/>
      </c>
    </row>
    <row r="1739" spans="20:31" x14ac:dyDescent="0.25">
      <c r="T1739" t="str">
        <f t="shared" si="702"/>
        <v/>
      </c>
      <c r="U1739" t="str">
        <f t="shared" si="703"/>
        <v/>
      </c>
      <c r="V1739" t="str">
        <f t="shared" si="704"/>
        <v/>
      </c>
      <c r="W1739" t="str">
        <f>IF(TRIM(INDEX(connections!$A:$A,ROW()))="","",TRIM(INDEX(connections!$A:$A,ROW())))</f>
        <v/>
      </c>
      <c r="X1739" t="str">
        <f>IF($W1739="","",TRIM(INDEX(connections!$B:$B,ROW())))</f>
        <v/>
      </c>
      <c r="Y1739" t="str">
        <f t="shared" si="705"/>
        <v/>
      </c>
      <c r="Z1739" t="str">
        <f t="shared" si="706"/>
        <v/>
      </c>
      <c r="AA1739" t="str">
        <f t="shared" si="707"/>
        <v/>
      </c>
      <c r="AB1739" t="str">
        <f t="shared" si="708"/>
        <v/>
      </c>
      <c r="AC1739" t="str">
        <f t="shared" si="709"/>
        <v/>
      </c>
      <c r="AD1739" t="str">
        <f t="shared" si="710"/>
        <v/>
      </c>
      <c r="AE1739" t="str">
        <f t="shared" si="711"/>
        <v/>
      </c>
    </row>
    <row r="1740" spans="20:31" x14ac:dyDescent="0.25">
      <c r="T1740" t="str">
        <f t="shared" si="702"/>
        <v/>
      </c>
      <c r="U1740" t="str">
        <f t="shared" si="703"/>
        <v/>
      </c>
      <c r="V1740" t="str">
        <f t="shared" si="704"/>
        <v/>
      </c>
      <c r="W1740" t="str">
        <f>IF(TRIM(INDEX(connections!$A:$A,ROW()))="","",TRIM(INDEX(connections!$A:$A,ROW())))</f>
        <v/>
      </c>
      <c r="X1740" t="str">
        <f>IF($W1740="","",TRIM(INDEX(connections!$B:$B,ROW())))</f>
        <v/>
      </c>
      <c r="Y1740" t="str">
        <f t="shared" si="705"/>
        <v/>
      </c>
      <c r="Z1740" t="str">
        <f t="shared" si="706"/>
        <v/>
      </c>
      <c r="AA1740" t="str">
        <f t="shared" si="707"/>
        <v/>
      </c>
      <c r="AB1740" t="str">
        <f t="shared" si="708"/>
        <v/>
      </c>
      <c r="AC1740" t="str">
        <f t="shared" si="709"/>
        <v/>
      </c>
      <c r="AD1740" t="str">
        <f t="shared" si="710"/>
        <v/>
      </c>
      <c r="AE1740" t="str">
        <f t="shared" si="711"/>
        <v/>
      </c>
    </row>
    <row r="1741" spans="20:31" x14ac:dyDescent="0.25">
      <c r="T1741" t="str">
        <f t="shared" si="702"/>
        <v/>
      </c>
      <c r="U1741" t="str">
        <f t="shared" si="703"/>
        <v/>
      </c>
      <c r="V1741" t="str">
        <f t="shared" si="704"/>
        <v/>
      </c>
      <c r="W1741" t="str">
        <f>IF(TRIM(INDEX(connections!$A:$A,ROW()))="","",TRIM(INDEX(connections!$A:$A,ROW())))</f>
        <v/>
      </c>
      <c r="X1741" t="str">
        <f>IF($W1741="","",TRIM(INDEX(connections!$B:$B,ROW())))</f>
        <v/>
      </c>
      <c r="Y1741" t="str">
        <f t="shared" si="705"/>
        <v/>
      </c>
      <c r="Z1741" t="str">
        <f t="shared" si="706"/>
        <v/>
      </c>
      <c r="AA1741" t="str">
        <f t="shared" si="707"/>
        <v/>
      </c>
      <c r="AB1741" t="str">
        <f t="shared" si="708"/>
        <v/>
      </c>
      <c r="AC1741" t="str">
        <f t="shared" si="709"/>
        <v/>
      </c>
      <c r="AD1741" t="str">
        <f t="shared" si="710"/>
        <v/>
      </c>
      <c r="AE1741" t="str">
        <f t="shared" si="711"/>
        <v/>
      </c>
    </row>
    <row r="1742" spans="20:31" x14ac:dyDescent="0.25">
      <c r="T1742" t="str">
        <f t="shared" si="702"/>
        <v/>
      </c>
      <c r="U1742" t="str">
        <f t="shared" si="703"/>
        <v/>
      </c>
      <c r="V1742" t="str">
        <f t="shared" si="704"/>
        <v/>
      </c>
      <c r="W1742" t="str">
        <f>IF(TRIM(INDEX(connections!$A:$A,ROW()))="","",TRIM(INDEX(connections!$A:$A,ROW())))</f>
        <v/>
      </c>
      <c r="X1742" t="str">
        <f>IF($W1742="","",TRIM(INDEX(connections!$B:$B,ROW())))</f>
        <v/>
      </c>
      <c r="Y1742" t="str">
        <f t="shared" si="705"/>
        <v/>
      </c>
      <c r="Z1742" t="str">
        <f t="shared" si="706"/>
        <v/>
      </c>
      <c r="AA1742" t="str">
        <f t="shared" si="707"/>
        <v/>
      </c>
      <c r="AB1742" t="str">
        <f t="shared" si="708"/>
        <v/>
      </c>
      <c r="AC1742" t="str">
        <f t="shared" si="709"/>
        <v/>
      </c>
      <c r="AD1742" t="str">
        <f t="shared" si="710"/>
        <v/>
      </c>
      <c r="AE1742" t="str">
        <f t="shared" si="711"/>
        <v/>
      </c>
    </row>
    <row r="1743" spans="20:31" x14ac:dyDescent="0.25">
      <c r="T1743" t="str">
        <f t="shared" si="702"/>
        <v/>
      </c>
      <c r="U1743" t="str">
        <f t="shared" si="703"/>
        <v/>
      </c>
      <c r="V1743" t="str">
        <f t="shared" si="704"/>
        <v/>
      </c>
      <c r="W1743" t="str">
        <f>IF(TRIM(INDEX(connections!$A:$A,ROW()))="","",TRIM(INDEX(connections!$A:$A,ROW())))</f>
        <v/>
      </c>
      <c r="X1743" t="str">
        <f>IF($W1743="","",TRIM(INDEX(connections!$B:$B,ROW())))</f>
        <v/>
      </c>
      <c r="Y1743" t="str">
        <f t="shared" si="705"/>
        <v/>
      </c>
      <c r="Z1743" t="str">
        <f t="shared" si="706"/>
        <v/>
      </c>
      <c r="AA1743" t="str">
        <f t="shared" si="707"/>
        <v/>
      </c>
      <c r="AB1743" t="str">
        <f t="shared" si="708"/>
        <v/>
      </c>
      <c r="AC1743" t="str">
        <f t="shared" si="709"/>
        <v/>
      </c>
      <c r="AD1743" t="str">
        <f t="shared" si="710"/>
        <v/>
      </c>
      <c r="AE1743" t="str">
        <f t="shared" si="711"/>
        <v/>
      </c>
    </row>
    <row r="1744" spans="20:31" x14ac:dyDescent="0.25">
      <c r="T1744" t="str">
        <f t="shared" si="702"/>
        <v/>
      </c>
      <c r="U1744" t="str">
        <f t="shared" si="703"/>
        <v/>
      </c>
      <c r="V1744" t="str">
        <f t="shared" si="704"/>
        <v/>
      </c>
      <c r="W1744" t="str">
        <f>IF(TRIM(INDEX(connections!$A:$A,ROW()))="","",TRIM(INDEX(connections!$A:$A,ROW())))</f>
        <v/>
      </c>
      <c r="X1744" t="str">
        <f>IF($W1744="","",TRIM(INDEX(connections!$B:$B,ROW())))</f>
        <v/>
      </c>
      <c r="Y1744" t="str">
        <f t="shared" si="705"/>
        <v/>
      </c>
      <c r="Z1744" t="str">
        <f t="shared" si="706"/>
        <v/>
      </c>
      <c r="AA1744" t="str">
        <f t="shared" si="707"/>
        <v/>
      </c>
      <c r="AB1744" t="str">
        <f t="shared" si="708"/>
        <v/>
      </c>
      <c r="AC1744" t="str">
        <f t="shared" si="709"/>
        <v/>
      </c>
      <c r="AD1744" t="str">
        <f t="shared" si="710"/>
        <v/>
      </c>
      <c r="AE1744" t="str">
        <f t="shared" si="711"/>
        <v/>
      </c>
    </row>
    <row r="1745" spans="20:31" x14ac:dyDescent="0.25">
      <c r="T1745" t="str">
        <f t="shared" si="702"/>
        <v/>
      </c>
      <c r="U1745" t="str">
        <f t="shared" si="703"/>
        <v/>
      </c>
      <c r="V1745" t="str">
        <f t="shared" si="704"/>
        <v/>
      </c>
      <c r="W1745" t="str">
        <f>IF(TRIM(INDEX(connections!$A:$A,ROW()))="","",TRIM(INDEX(connections!$A:$A,ROW())))</f>
        <v/>
      </c>
      <c r="X1745" t="str">
        <f>IF($W1745="","",TRIM(INDEX(connections!$B:$B,ROW())))</f>
        <v/>
      </c>
      <c r="Y1745" t="str">
        <f t="shared" si="705"/>
        <v/>
      </c>
      <c r="Z1745" t="str">
        <f t="shared" si="706"/>
        <v/>
      </c>
      <c r="AA1745" t="str">
        <f t="shared" si="707"/>
        <v/>
      </c>
      <c r="AB1745" t="str">
        <f t="shared" si="708"/>
        <v/>
      </c>
      <c r="AC1745" t="str">
        <f t="shared" si="709"/>
        <v/>
      </c>
      <c r="AD1745" t="str">
        <f t="shared" si="710"/>
        <v/>
      </c>
      <c r="AE1745" t="str">
        <f t="shared" si="711"/>
        <v/>
      </c>
    </row>
    <row r="1746" spans="20:31" x14ac:dyDescent="0.25">
      <c r="T1746" t="str">
        <f t="shared" si="702"/>
        <v/>
      </c>
      <c r="U1746" t="str">
        <f t="shared" si="703"/>
        <v/>
      </c>
      <c r="V1746" t="str">
        <f t="shared" si="704"/>
        <v/>
      </c>
      <c r="W1746" t="str">
        <f>IF(TRIM(INDEX(connections!$A:$A,ROW()))="","",TRIM(INDEX(connections!$A:$A,ROW())))</f>
        <v/>
      </c>
      <c r="X1746" t="str">
        <f>IF($W1746="","",TRIM(INDEX(connections!$B:$B,ROW())))</f>
        <v/>
      </c>
      <c r="Y1746" t="str">
        <f t="shared" si="705"/>
        <v/>
      </c>
      <c r="Z1746" t="str">
        <f t="shared" si="706"/>
        <v/>
      </c>
      <c r="AA1746" t="str">
        <f t="shared" si="707"/>
        <v/>
      </c>
      <c r="AB1746" t="str">
        <f t="shared" si="708"/>
        <v/>
      </c>
      <c r="AC1746" t="str">
        <f t="shared" si="709"/>
        <v/>
      </c>
      <c r="AD1746" t="str">
        <f t="shared" si="710"/>
        <v/>
      </c>
      <c r="AE1746" t="str">
        <f t="shared" si="711"/>
        <v/>
      </c>
    </row>
    <row r="1747" spans="20:31" x14ac:dyDescent="0.25">
      <c r="T1747" t="str">
        <f t="shared" si="702"/>
        <v/>
      </c>
      <c r="U1747" t="str">
        <f t="shared" si="703"/>
        <v/>
      </c>
      <c r="V1747" t="str">
        <f t="shared" si="704"/>
        <v/>
      </c>
      <c r="W1747" t="str">
        <f>IF(TRIM(INDEX(connections!$A:$A,ROW()))="","",TRIM(INDEX(connections!$A:$A,ROW())))</f>
        <v/>
      </c>
      <c r="X1747" t="str">
        <f>IF($W1747="","",TRIM(INDEX(connections!$B:$B,ROW())))</f>
        <v/>
      </c>
      <c r="Y1747" t="str">
        <f t="shared" si="705"/>
        <v/>
      </c>
      <c r="Z1747" t="str">
        <f t="shared" si="706"/>
        <v/>
      </c>
      <c r="AA1747" t="str">
        <f t="shared" si="707"/>
        <v/>
      </c>
      <c r="AB1747" t="str">
        <f t="shared" si="708"/>
        <v/>
      </c>
      <c r="AC1747" t="str">
        <f t="shared" si="709"/>
        <v/>
      </c>
      <c r="AD1747" t="str">
        <f t="shared" si="710"/>
        <v/>
      </c>
      <c r="AE1747" t="str">
        <f t="shared" si="711"/>
        <v/>
      </c>
    </row>
    <row r="1748" spans="20:31" x14ac:dyDescent="0.25">
      <c r="T1748" t="str">
        <f t="shared" si="702"/>
        <v/>
      </c>
      <c r="U1748" t="str">
        <f t="shared" si="703"/>
        <v/>
      </c>
      <c r="V1748" t="str">
        <f t="shared" si="704"/>
        <v/>
      </c>
      <c r="W1748" t="str">
        <f>IF(TRIM(INDEX(connections!$A:$A,ROW()))="","",TRIM(INDEX(connections!$A:$A,ROW())))</f>
        <v/>
      </c>
      <c r="X1748" t="str">
        <f>IF($W1748="","",TRIM(INDEX(connections!$B:$B,ROW())))</f>
        <v/>
      </c>
      <c r="Y1748" t="str">
        <f t="shared" si="705"/>
        <v/>
      </c>
      <c r="Z1748" t="str">
        <f t="shared" si="706"/>
        <v/>
      </c>
      <c r="AA1748" t="str">
        <f t="shared" si="707"/>
        <v/>
      </c>
      <c r="AB1748" t="str">
        <f t="shared" si="708"/>
        <v/>
      </c>
      <c r="AC1748" t="str">
        <f t="shared" si="709"/>
        <v/>
      </c>
      <c r="AD1748" t="str">
        <f t="shared" si="710"/>
        <v/>
      </c>
      <c r="AE1748" t="str">
        <f t="shared" si="711"/>
        <v/>
      </c>
    </row>
    <row r="1749" spans="20:31" x14ac:dyDescent="0.25">
      <c r="T1749" t="str">
        <f t="shared" si="702"/>
        <v/>
      </c>
      <c r="U1749" t="str">
        <f t="shared" si="703"/>
        <v/>
      </c>
      <c r="V1749" t="str">
        <f t="shared" si="704"/>
        <v/>
      </c>
      <c r="W1749" t="str">
        <f>IF(TRIM(INDEX(connections!$A:$A,ROW()))="","",TRIM(INDEX(connections!$A:$A,ROW())))</f>
        <v/>
      </c>
      <c r="X1749" t="str">
        <f>IF($W1749="","",TRIM(INDEX(connections!$B:$B,ROW())))</f>
        <v/>
      </c>
      <c r="Y1749" t="str">
        <f t="shared" si="705"/>
        <v/>
      </c>
      <c r="Z1749" t="str">
        <f t="shared" si="706"/>
        <v/>
      </c>
      <c r="AA1749" t="str">
        <f t="shared" si="707"/>
        <v/>
      </c>
      <c r="AB1749" t="str">
        <f t="shared" si="708"/>
        <v/>
      </c>
      <c r="AC1749" t="str">
        <f t="shared" si="709"/>
        <v/>
      </c>
      <c r="AD1749" t="str">
        <f t="shared" si="710"/>
        <v/>
      </c>
      <c r="AE1749" t="str">
        <f t="shared" si="711"/>
        <v/>
      </c>
    </row>
    <row r="1750" spans="20:31" x14ac:dyDescent="0.25">
      <c r="T1750" t="str">
        <f t="shared" si="702"/>
        <v/>
      </c>
      <c r="U1750" t="str">
        <f t="shared" si="703"/>
        <v/>
      </c>
      <c r="V1750" t="str">
        <f t="shared" si="704"/>
        <v/>
      </c>
      <c r="W1750" t="str">
        <f>IF(TRIM(INDEX(connections!$A:$A,ROW()))="","",TRIM(INDEX(connections!$A:$A,ROW())))</f>
        <v/>
      </c>
      <c r="X1750" t="str">
        <f>IF($W1750="","",TRIM(INDEX(connections!$B:$B,ROW())))</f>
        <v/>
      </c>
      <c r="Y1750" t="str">
        <f t="shared" si="705"/>
        <v/>
      </c>
      <c r="Z1750" t="str">
        <f t="shared" si="706"/>
        <v/>
      </c>
      <c r="AA1750" t="str">
        <f t="shared" si="707"/>
        <v/>
      </c>
      <c r="AB1750" t="str">
        <f t="shared" si="708"/>
        <v/>
      </c>
      <c r="AC1750" t="str">
        <f t="shared" si="709"/>
        <v/>
      </c>
      <c r="AD1750" t="str">
        <f t="shared" si="710"/>
        <v/>
      </c>
      <c r="AE1750" t="str">
        <f t="shared" si="711"/>
        <v/>
      </c>
    </row>
    <row r="1751" spans="20:31" x14ac:dyDescent="0.25">
      <c r="T1751" t="str">
        <f t="shared" si="702"/>
        <v/>
      </c>
      <c r="U1751" t="str">
        <f t="shared" si="703"/>
        <v/>
      </c>
      <c r="V1751" t="str">
        <f t="shared" si="704"/>
        <v/>
      </c>
      <c r="W1751" t="str">
        <f>IF(TRIM(INDEX(connections!$A:$A,ROW()))="","",TRIM(INDEX(connections!$A:$A,ROW())))</f>
        <v/>
      </c>
      <c r="X1751" t="str">
        <f>IF($W1751="","",TRIM(INDEX(connections!$B:$B,ROW())))</f>
        <v/>
      </c>
      <c r="Y1751" t="str">
        <f t="shared" si="705"/>
        <v/>
      </c>
      <c r="Z1751" t="str">
        <f t="shared" si="706"/>
        <v/>
      </c>
      <c r="AA1751" t="str">
        <f t="shared" si="707"/>
        <v/>
      </c>
      <c r="AB1751" t="str">
        <f t="shared" si="708"/>
        <v/>
      </c>
      <c r="AC1751" t="str">
        <f t="shared" si="709"/>
        <v/>
      </c>
      <c r="AD1751" t="str">
        <f t="shared" si="710"/>
        <v/>
      </c>
      <c r="AE1751" t="str">
        <f t="shared" si="711"/>
        <v/>
      </c>
    </row>
    <row r="1752" spans="20:31" x14ac:dyDescent="0.25">
      <c r="T1752" t="str">
        <f t="shared" si="702"/>
        <v/>
      </c>
      <c r="U1752" t="str">
        <f t="shared" si="703"/>
        <v/>
      </c>
      <c r="V1752" t="str">
        <f t="shared" si="704"/>
        <v/>
      </c>
      <c r="W1752" t="str">
        <f>IF(TRIM(INDEX(connections!$A:$A,ROW()))="","",TRIM(INDEX(connections!$A:$A,ROW())))</f>
        <v/>
      </c>
      <c r="X1752" t="str">
        <f>IF($W1752="","",TRIM(INDEX(connections!$B:$B,ROW())))</f>
        <v/>
      </c>
      <c r="Y1752" t="str">
        <f t="shared" si="705"/>
        <v/>
      </c>
      <c r="Z1752" t="str">
        <f t="shared" si="706"/>
        <v/>
      </c>
      <c r="AA1752" t="str">
        <f t="shared" si="707"/>
        <v/>
      </c>
      <c r="AB1752" t="str">
        <f t="shared" si="708"/>
        <v/>
      </c>
      <c r="AC1752" t="str">
        <f t="shared" si="709"/>
        <v/>
      </c>
      <c r="AD1752" t="str">
        <f t="shared" si="710"/>
        <v/>
      </c>
      <c r="AE1752" t="str">
        <f t="shared" si="711"/>
        <v/>
      </c>
    </row>
    <row r="1753" spans="20:31" x14ac:dyDescent="0.25">
      <c r="T1753" t="str">
        <f t="shared" si="702"/>
        <v/>
      </c>
      <c r="U1753" t="str">
        <f t="shared" si="703"/>
        <v/>
      </c>
      <c r="V1753" t="str">
        <f t="shared" si="704"/>
        <v/>
      </c>
      <c r="W1753" t="str">
        <f>IF(TRIM(INDEX(connections!$A:$A,ROW()))="","",TRIM(INDEX(connections!$A:$A,ROW())))</f>
        <v/>
      </c>
      <c r="X1753" t="str">
        <f>IF($W1753="","",TRIM(INDEX(connections!$B:$B,ROW())))</f>
        <v/>
      </c>
      <c r="Y1753" t="str">
        <f t="shared" si="705"/>
        <v/>
      </c>
      <c r="Z1753" t="str">
        <f t="shared" si="706"/>
        <v/>
      </c>
      <c r="AA1753" t="str">
        <f t="shared" si="707"/>
        <v/>
      </c>
      <c r="AB1753" t="str">
        <f t="shared" si="708"/>
        <v/>
      </c>
      <c r="AC1753" t="str">
        <f t="shared" si="709"/>
        <v/>
      </c>
      <c r="AD1753" t="str">
        <f t="shared" si="710"/>
        <v/>
      </c>
      <c r="AE1753" t="str">
        <f t="shared" si="711"/>
        <v/>
      </c>
    </row>
    <row r="1754" spans="20:31" x14ac:dyDescent="0.25">
      <c r="T1754" t="str">
        <f t="shared" si="702"/>
        <v/>
      </c>
      <c r="U1754" t="str">
        <f t="shared" si="703"/>
        <v/>
      </c>
      <c r="V1754" t="str">
        <f t="shared" si="704"/>
        <v/>
      </c>
      <c r="W1754" t="str">
        <f>IF(TRIM(INDEX(connections!$A:$A,ROW()))="","",TRIM(INDEX(connections!$A:$A,ROW())))</f>
        <v/>
      </c>
      <c r="X1754" t="str">
        <f>IF($W1754="","",TRIM(INDEX(connections!$B:$B,ROW())))</f>
        <v/>
      </c>
      <c r="Y1754" t="str">
        <f t="shared" si="705"/>
        <v/>
      </c>
      <c r="Z1754" t="str">
        <f t="shared" si="706"/>
        <v/>
      </c>
      <c r="AA1754" t="str">
        <f t="shared" si="707"/>
        <v/>
      </c>
      <c r="AB1754" t="str">
        <f t="shared" si="708"/>
        <v/>
      </c>
      <c r="AC1754" t="str">
        <f t="shared" si="709"/>
        <v/>
      </c>
      <c r="AD1754" t="str">
        <f t="shared" si="710"/>
        <v/>
      </c>
      <c r="AE1754" t="str">
        <f t="shared" si="711"/>
        <v/>
      </c>
    </row>
    <row r="1755" spans="20:31" x14ac:dyDescent="0.25">
      <c r="T1755" t="str">
        <f t="shared" si="702"/>
        <v/>
      </c>
      <c r="U1755" t="str">
        <f t="shared" si="703"/>
        <v/>
      </c>
      <c r="V1755" t="str">
        <f t="shared" si="704"/>
        <v/>
      </c>
      <c r="W1755" t="str">
        <f>IF(TRIM(INDEX(connections!$A:$A,ROW()))="","",TRIM(INDEX(connections!$A:$A,ROW())))</f>
        <v/>
      </c>
      <c r="X1755" t="str">
        <f>IF($W1755="","",TRIM(INDEX(connections!$B:$B,ROW())))</f>
        <v/>
      </c>
      <c r="Y1755" t="str">
        <f t="shared" si="705"/>
        <v/>
      </c>
      <c r="Z1755" t="str">
        <f t="shared" si="706"/>
        <v/>
      </c>
      <c r="AA1755" t="str">
        <f t="shared" si="707"/>
        <v/>
      </c>
      <c r="AB1755" t="str">
        <f t="shared" si="708"/>
        <v/>
      </c>
      <c r="AC1755" t="str">
        <f t="shared" si="709"/>
        <v/>
      </c>
      <c r="AD1755" t="str">
        <f t="shared" si="710"/>
        <v/>
      </c>
      <c r="AE1755" t="str">
        <f t="shared" si="711"/>
        <v/>
      </c>
    </row>
    <row r="1756" spans="20:31" x14ac:dyDescent="0.25">
      <c r="T1756" t="str">
        <f t="shared" si="702"/>
        <v/>
      </c>
      <c r="U1756" t="str">
        <f t="shared" si="703"/>
        <v/>
      </c>
      <c r="V1756" t="str">
        <f t="shared" si="704"/>
        <v/>
      </c>
      <c r="W1756" t="str">
        <f>IF(TRIM(INDEX(connections!$A:$A,ROW()))="","",TRIM(INDEX(connections!$A:$A,ROW())))</f>
        <v/>
      </c>
      <c r="X1756" t="str">
        <f>IF($W1756="","",TRIM(INDEX(connections!$B:$B,ROW())))</f>
        <v/>
      </c>
      <c r="Y1756" t="str">
        <f t="shared" si="705"/>
        <v/>
      </c>
      <c r="Z1756" t="str">
        <f t="shared" si="706"/>
        <v/>
      </c>
      <c r="AA1756" t="str">
        <f t="shared" si="707"/>
        <v/>
      </c>
      <c r="AB1756" t="str">
        <f t="shared" si="708"/>
        <v/>
      </c>
      <c r="AC1756" t="str">
        <f t="shared" si="709"/>
        <v/>
      </c>
      <c r="AD1756" t="str">
        <f t="shared" si="710"/>
        <v/>
      </c>
      <c r="AE1756" t="str">
        <f t="shared" si="711"/>
        <v/>
      </c>
    </row>
    <row r="1757" spans="20:31" x14ac:dyDescent="0.25">
      <c r="T1757" t="str">
        <f t="shared" si="702"/>
        <v/>
      </c>
      <c r="U1757" t="str">
        <f t="shared" si="703"/>
        <v/>
      </c>
      <c r="V1757" t="str">
        <f t="shared" si="704"/>
        <v/>
      </c>
      <c r="W1757" t="str">
        <f>IF(TRIM(INDEX(connections!$A:$A,ROW()))="","",TRIM(INDEX(connections!$A:$A,ROW())))</f>
        <v/>
      </c>
      <c r="X1757" t="str">
        <f>IF($W1757="","",TRIM(INDEX(connections!$B:$B,ROW())))</f>
        <v/>
      </c>
      <c r="Y1757" t="str">
        <f t="shared" si="705"/>
        <v/>
      </c>
      <c r="Z1757" t="str">
        <f t="shared" si="706"/>
        <v/>
      </c>
      <c r="AA1757" t="str">
        <f t="shared" si="707"/>
        <v/>
      </c>
      <c r="AB1757" t="str">
        <f t="shared" si="708"/>
        <v/>
      </c>
      <c r="AC1757" t="str">
        <f t="shared" si="709"/>
        <v/>
      </c>
      <c r="AD1757" t="str">
        <f t="shared" si="710"/>
        <v/>
      </c>
      <c r="AE1757" t="str">
        <f t="shared" si="711"/>
        <v/>
      </c>
    </row>
    <row r="1758" spans="20:31" x14ac:dyDescent="0.25">
      <c r="T1758" t="str">
        <f t="shared" si="702"/>
        <v/>
      </c>
      <c r="U1758" t="str">
        <f t="shared" si="703"/>
        <v/>
      </c>
      <c r="V1758" t="str">
        <f t="shared" si="704"/>
        <v/>
      </c>
      <c r="W1758" t="str">
        <f>IF(TRIM(INDEX(connections!$A:$A,ROW()))="","",TRIM(INDEX(connections!$A:$A,ROW())))</f>
        <v/>
      </c>
      <c r="X1758" t="str">
        <f>IF($W1758="","",TRIM(INDEX(connections!$B:$B,ROW())))</f>
        <v/>
      </c>
      <c r="Y1758" t="str">
        <f t="shared" si="705"/>
        <v/>
      </c>
      <c r="Z1758" t="str">
        <f t="shared" si="706"/>
        <v/>
      </c>
      <c r="AA1758" t="str">
        <f t="shared" si="707"/>
        <v/>
      </c>
      <c r="AB1758" t="str">
        <f t="shared" si="708"/>
        <v/>
      </c>
      <c r="AC1758" t="str">
        <f t="shared" si="709"/>
        <v/>
      </c>
      <c r="AD1758" t="str">
        <f t="shared" si="710"/>
        <v/>
      </c>
      <c r="AE1758" t="str">
        <f t="shared" si="711"/>
        <v/>
      </c>
    </row>
    <row r="1759" spans="20:31" x14ac:dyDescent="0.25">
      <c r="T1759" t="str">
        <f t="shared" si="702"/>
        <v/>
      </c>
      <c r="U1759" t="str">
        <f t="shared" si="703"/>
        <v/>
      </c>
      <c r="V1759" t="str">
        <f t="shared" si="704"/>
        <v/>
      </c>
      <c r="W1759" t="str">
        <f>IF(TRIM(INDEX(connections!$A:$A,ROW()))="","",TRIM(INDEX(connections!$A:$A,ROW())))</f>
        <v/>
      </c>
      <c r="X1759" t="str">
        <f>IF($W1759="","",TRIM(INDEX(connections!$B:$B,ROW())))</f>
        <v/>
      </c>
      <c r="Y1759" t="str">
        <f t="shared" si="705"/>
        <v/>
      </c>
      <c r="Z1759" t="str">
        <f t="shared" si="706"/>
        <v/>
      </c>
      <c r="AA1759" t="str">
        <f t="shared" si="707"/>
        <v/>
      </c>
      <c r="AB1759" t="str">
        <f t="shared" si="708"/>
        <v/>
      </c>
      <c r="AC1759" t="str">
        <f t="shared" si="709"/>
        <v/>
      </c>
      <c r="AD1759" t="str">
        <f t="shared" si="710"/>
        <v/>
      </c>
      <c r="AE1759" t="str">
        <f t="shared" si="711"/>
        <v/>
      </c>
    </row>
    <row r="1760" spans="20:31" x14ac:dyDescent="0.25">
      <c r="T1760" t="str">
        <f t="shared" si="702"/>
        <v/>
      </c>
      <c r="U1760" t="str">
        <f t="shared" si="703"/>
        <v/>
      </c>
      <c r="V1760" t="str">
        <f t="shared" si="704"/>
        <v/>
      </c>
      <c r="W1760" t="str">
        <f>IF(TRIM(INDEX(connections!$A:$A,ROW()))="","",TRIM(INDEX(connections!$A:$A,ROW())))</f>
        <v/>
      </c>
      <c r="X1760" t="str">
        <f>IF($W1760="","",TRIM(INDEX(connections!$B:$B,ROW())))</f>
        <v/>
      </c>
      <c r="Y1760" t="str">
        <f t="shared" si="705"/>
        <v/>
      </c>
      <c r="Z1760" t="str">
        <f t="shared" si="706"/>
        <v/>
      </c>
      <c r="AA1760" t="str">
        <f t="shared" si="707"/>
        <v/>
      </c>
      <c r="AB1760" t="str">
        <f t="shared" si="708"/>
        <v/>
      </c>
      <c r="AC1760" t="str">
        <f t="shared" si="709"/>
        <v/>
      </c>
      <c r="AD1760" t="str">
        <f t="shared" si="710"/>
        <v/>
      </c>
      <c r="AE1760" t="str">
        <f t="shared" si="711"/>
        <v/>
      </c>
    </row>
    <row r="1761" spans="20:31" x14ac:dyDescent="0.25">
      <c r="T1761" t="str">
        <f t="shared" si="702"/>
        <v/>
      </c>
      <c r="U1761" t="str">
        <f t="shared" si="703"/>
        <v/>
      </c>
      <c r="V1761" t="str">
        <f t="shared" si="704"/>
        <v/>
      </c>
      <c r="W1761" t="str">
        <f>IF(TRIM(INDEX(connections!$A:$A,ROW()))="","",TRIM(INDEX(connections!$A:$A,ROW())))</f>
        <v/>
      </c>
      <c r="X1761" t="str">
        <f>IF($W1761="","",TRIM(INDEX(connections!$B:$B,ROW())))</f>
        <v/>
      </c>
      <c r="Y1761" t="str">
        <f t="shared" si="705"/>
        <v/>
      </c>
      <c r="Z1761" t="str">
        <f t="shared" si="706"/>
        <v/>
      </c>
      <c r="AA1761" t="str">
        <f t="shared" si="707"/>
        <v/>
      </c>
      <c r="AB1761" t="str">
        <f t="shared" si="708"/>
        <v/>
      </c>
      <c r="AC1761" t="str">
        <f t="shared" si="709"/>
        <v/>
      </c>
      <c r="AD1761" t="str">
        <f t="shared" si="710"/>
        <v/>
      </c>
      <c r="AE1761" t="str">
        <f t="shared" si="711"/>
        <v/>
      </c>
    </row>
    <row r="1762" spans="20:31" x14ac:dyDescent="0.25">
      <c r="T1762" t="str">
        <f t="shared" si="702"/>
        <v/>
      </c>
      <c r="U1762" t="str">
        <f t="shared" si="703"/>
        <v/>
      </c>
      <c r="V1762" t="str">
        <f t="shared" si="704"/>
        <v/>
      </c>
      <c r="W1762" t="str">
        <f>IF(TRIM(INDEX(connections!$A:$A,ROW()))="","",TRIM(INDEX(connections!$A:$A,ROW())))</f>
        <v/>
      </c>
      <c r="X1762" t="str">
        <f>IF($W1762="","",TRIM(INDEX(connections!$B:$B,ROW())))</f>
        <v/>
      </c>
      <c r="Y1762" t="str">
        <f t="shared" si="705"/>
        <v/>
      </c>
      <c r="Z1762" t="str">
        <f t="shared" si="706"/>
        <v/>
      </c>
      <c r="AA1762" t="str">
        <f t="shared" si="707"/>
        <v/>
      </c>
      <c r="AB1762" t="str">
        <f t="shared" si="708"/>
        <v/>
      </c>
      <c r="AC1762" t="str">
        <f t="shared" si="709"/>
        <v/>
      </c>
      <c r="AD1762" t="str">
        <f t="shared" si="710"/>
        <v/>
      </c>
      <c r="AE1762" t="str">
        <f t="shared" si="711"/>
        <v/>
      </c>
    </row>
    <row r="1763" spans="20:31" x14ac:dyDescent="0.25">
      <c r="T1763" t="str">
        <f t="shared" si="702"/>
        <v/>
      </c>
      <c r="U1763" t="str">
        <f t="shared" si="703"/>
        <v/>
      </c>
      <c r="V1763" t="str">
        <f t="shared" si="704"/>
        <v/>
      </c>
      <c r="W1763" t="str">
        <f>IF(TRIM(INDEX(connections!$A:$A,ROW()))="","",TRIM(INDEX(connections!$A:$A,ROW())))</f>
        <v/>
      </c>
      <c r="X1763" t="str">
        <f>IF($W1763="","",TRIM(INDEX(connections!$B:$B,ROW())))</f>
        <v/>
      </c>
      <c r="Y1763" t="str">
        <f t="shared" si="705"/>
        <v/>
      </c>
      <c r="Z1763" t="str">
        <f t="shared" si="706"/>
        <v/>
      </c>
      <c r="AA1763" t="str">
        <f t="shared" si="707"/>
        <v/>
      </c>
      <c r="AB1763" t="str">
        <f t="shared" si="708"/>
        <v/>
      </c>
      <c r="AC1763" t="str">
        <f t="shared" si="709"/>
        <v/>
      </c>
      <c r="AD1763" t="str">
        <f t="shared" si="710"/>
        <v/>
      </c>
      <c r="AE1763" t="str">
        <f t="shared" si="711"/>
        <v/>
      </c>
    </row>
    <row r="1764" spans="20:31" x14ac:dyDescent="0.25">
      <c r="T1764" t="str">
        <f t="shared" si="702"/>
        <v/>
      </c>
      <c r="U1764" t="str">
        <f t="shared" si="703"/>
        <v/>
      </c>
      <c r="V1764" t="str">
        <f t="shared" si="704"/>
        <v/>
      </c>
      <c r="W1764" t="str">
        <f>IF(TRIM(INDEX(connections!$A:$A,ROW()))="","",TRIM(INDEX(connections!$A:$A,ROW())))</f>
        <v/>
      </c>
      <c r="X1764" t="str">
        <f>IF($W1764="","",TRIM(INDEX(connections!$B:$B,ROW())))</f>
        <v/>
      </c>
      <c r="Y1764" t="str">
        <f t="shared" si="705"/>
        <v/>
      </c>
      <c r="Z1764" t="str">
        <f t="shared" si="706"/>
        <v/>
      </c>
      <c r="AA1764" t="str">
        <f t="shared" si="707"/>
        <v/>
      </c>
      <c r="AB1764" t="str">
        <f t="shared" si="708"/>
        <v/>
      </c>
      <c r="AC1764" t="str">
        <f t="shared" si="709"/>
        <v/>
      </c>
      <c r="AD1764" t="str">
        <f t="shared" si="710"/>
        <v/>
      </c>
      <c r="AE1764" t="str">
        <f t="shared" si="711"/>
        <v/>
      </c>
    </row>
    <row r="1765" spans="20:31" x14ac:dyDescent="0.25">
      <c r="T1765" t="str">
        <f t="shared" si="702"/>
        <v/>
      </c>
      <c r="U1765" t="str">
        <f t="shared" si="703"/>
        <v/>
      </c>
      <c r="V1765" t="str">
        <f t="shared" si="704"/>
        <v/>
      </c>
      <c r="W1765" t="str">
        <f>IF(TRIM(INDEX(connections!$A:$A,ROW()))="","",TRIM(INDEX(connections!$A:$A,ROW())))</f>
        <v/>
      </c>
      <c r="X1765" t="str">
        <f>IF($W1765="","",TRIM(INDEX(connections!$B:$B,ROW())))</f>
        <v/>
      </c>
      <c r="Y1765" t="str">
        <f t="shared" si="705"/>
        <v/>
      </c>
      <c r="Z1765" t="str">
        <f t="shared" si="706"/>
        <v/>
      </c>
      <c r="AA1765" t="str">
        <f t="shared" si="707"/>
        <v/>
      </c>
      <c r="AB1765" t="str">
        <f t="shared" si="708"/>
        <v/>
      </c>
      <c r="AC1765" t="str">
        <f t="shared" si="709"/>
        <v/>
      </c>
      <c r="AD1765" t="str">
        <f t="shared" si="710"/>
        <v/>
      </c>
      <c r="AE1765" t="str">
        <f t="shared" si="711"/>
        <v/>
      </c>
    </row>
    <row r="1766" spans="20:31" x14ac:dyDescent="0.25">
      <c r="T1766" t="str">
        <f t="shared" si="702"/>
        <v/>
      </c>
      <c r="U1766" t="str">
        <f t="shared" si="703"/>
        <v/>
      </c>
      <c r="V1766" t="str">
        <f t="shared" si="704"/>
        <v/>
      </c>
      <c r="W1766" t="str">
        <f>IF(TRIM(INDEX(connections!$A:$A,ROW()))="","",TRIM(INDEX(connections!$A:$A,ROW())))</f>
        <v/>
      </c>
      <c r="X1766" t="str">
        <f>IF($W1766="","",TRIM(INDEX(connections!$B:$B,ROW())))</f>
        <v/>
      </c>
      <c r="Y1766" t="str">
        <f t="shared" si="705"/>
        <v/>
      </c>
      <c r="Z1766" t="str">
        <f t="shared" si="706"/>
        <v/>
      </c>
      <c r="AA1766" t="str">
        <f t="shared" si="707"/>
        <v/>
      </c>
      <c r="AB1766" t="str">
        <f t="shared" si="708"/>
        <v/>
      </c>
      <c r="AC1766" t="str">
        <f t="shared" si="709"/>
        <v/>
      </c>
      <c r="AD1766" t="str">
        <f t="shared" si="710"/>
        <v/>
      </c>
      <c r="AE1766" t="str">
        <f t="shared" si="711"/>
        <v/>
      </c>
    </row>
    <row r="1767" spans="20:31" x14ac:dyDescent="0.25">
      <c r="T1767" t="str">
        <f t="shared" si="702"/>
        <v/>
      </c>
      <c r="U1767" t="str">
        <f t="shared" si="703"/>
        <v/>
      </c>
      <c r="V1767" t="str">
        <f t="shared" si="704"/>
        <v/>
      </c>
      <c r="W1767" t="str">
        <f>IF(TRIM(INDEX(connections!$A:$A,ROW()))="","",TRIM(INDEX(connections!$A:$A,ROW())))</f>
        <v/>
      </c>
      <c r="X1767" t="str">
        <f>IF($W1767="","",TRIM(INDEX(connections!$B:$B,ROW())))</f>
        <v/>
      </c>
      <c r="Y1767" t="str">
        <f t="shared" si="705"/>
        <v/>
      </c>
      <c r="Z1767" t="str">
        <f t="shared" si="706"/>
        <v/>
      </c>
      <c r="AA1767" t="str">
        <f t="shared" si="707"/>
        <v/>
      </c>
      <c r="AB1767" t="str">
        <f t="shared" si="708"/>
        <v/>
      </c>
      <c r="AC1767" t="str">
        <f t="shared" si="709"/>
        <v/>
      </c>
      <c r="AD1767" t="str">
        <f t="shared" si="710"/>
        <v/>
      </c>
      <c r="AE1767" t="str">
        <f t="shared" si="711"/>
        <v/>
      </c>
    </row>
    <row r="1768" spans="20:31" x14ac:dyDescent="0.25">
      <c r="T1768" t="str">
        <f t="shared" si="702"/>
        <v/>
      </c>
      <c r="U1768" t="str">
        <f t="shared" si="703"/>
        <v/>
      </c>
      <c r="V1768" t="str">
        <f t="shared" si="704"/>
        <v/>
      </c>
      <c r="W1768" t="str">
        <f>IF(TRIM(INDEX(connections!$A:$A,ROW()))="","",TRIM(INDEX(connections!$A:$A,ROW())))</f>
        <v/>
      </c>
      <c r="X1768" t="str">
        <f>IF($W1768="","",TRIM(INDEX(connections!$B:$B,ROW())))</f>
        <v/>
      </c>
      <c r="Y1768" t="str">
        <f t="shared" si="705"/>
        <v/>
      </c>
      <c r="Z1768" t="str">
        <f t="shared" si="706"/>
        <v/>
      </c>
      <c r="AA1768" t="str">
        <f t="shared" si="707"/>
        <v/>
      </c>
      <c r="AB1768" t="str">
        <f t="shared" si="708"/>
        <v/>
      </c>
      <c r="AC1768" t="str">
        <f t="shared" si="709"/>
        <v/>
      </c>
      <c r="AD1768" t="str">
        <f t="shared" si="710"/>
        <v/>
      </c>
      <c r="AE1768" t="str">
        <f t="shared" si="711"/>
        <v/>
      </c>
    </row>
    <row r="1769" spans="20:31" x14ac:dyDescent="0.25">
      <c r="T1769" t="str">
        <f t="shared" si="702"/>
        <v/>
      </c>
      <c r="U1769" t="str">
        <f t="shared" si="703"/>
        <v/>
      </c>
      <c r="V1769" t="str">
        <f t="shared" si="704"/>
        <v/>
      </c>
      <c r="W1769" t="str">
        <f>IF(TRIM(INDEX(connections!$A:$A,ROW()))="","",TRIM(INDEX(connections!$A:$A,ROW())))</f>
        <v/>
      </c>
      <c r="X1769" t="str">
        <f>IF($W1769="","",TRIM(INDEX(connections!$B:$B,ROW())))</f>
        <v/>
      </c>
      <c r="Y1769" t="str">
        <f t="shared" si="705"/>
        <v/>
      </c>
      <c r="Z1769" t="str">
        <f t="shared" si="706"/>
        <v/>
      </c>
      <c r="AA1769" t="str">
        <f t="shared" si="707"/>
        <v/>
      </c>
      <c r="AB1769" t="str">
        <f t="shared" si="708"/>
        <v/>
      </c>
      <c r="AC1769" t="str">
        <f t="shared" si="709"/>
        <v/>
      </c>
      <c r="AD1769" t="str">
        <f t="shared" si="710"/>
        <v/>
      </c>
      <c r="AE1769" t="str">
        <f t="shared" si="711"/>
        <v/>
      </c>
    </row>
    <row r="1770" spans="20:31" x14ac:dyDescent="0.25">
      <c r="T1770" t="str">
        <f t="shared" si="702"/>
        <v/>
      </c>
      <c r="U1770" t="str">
        <f t="shared" si="703"/>
        <v/>
      </c>
      <c r="V1770" t="str">
        <f t="shared" si="704"/>
        <v/>
      </c>
      <c r="W1770" t="str">
        <f>IF(TRIM(INDEX(connections!$A:$A,ROW()))="","",TRIM(INDEX(connections!$A:$A,ROW())))</f>
        <v/>
      </c>
      <c r="X1770" t="str">
        <f>IF($W1770="","",TRIM(INDEX(connections!$B:$B,ROW())))</f>
        <v/>
      </c>
      <c r="Y1770" t="str">
        <f t="shared" si="705"/>
        <v/>
      </c>
      <c r="Z1770" t="str">
        <f t="shared" si="706"/>
        <v/>
      </c>
      <c r="AA1770" t="str">
        <f t="shared" si="707"/>
        <v/>
      </c>
      <c r="AB1770" t="str">
        <f t="shared" si="708"/>
        <v/>
      </c>
      <c r="AC1770" t="str">
        <f t="shared" si="709"/>
        <v/>
      </c>
      <c r="AD1770" t="str">
        <f t="shared" si="710"/>
        <v/>
      </c>
      <c r="AE1770" t="str">
        <f t="shared" si="711"/>
        <v/>
      </c>
    </row>
    <row r="1771" spans="20:31" x14ac:dyDescent="0.25">
      <c r="T1771" t="str">
        <f t="shared" si="702"/>
        <v/>
      </c>
      <c r="U1771" t="str">
        <f t="shared" si="703"/>
        <v/>
      </c>
      <c r="V1771" t="str">
        <f t="shared" si="704"/>
        <v/>
      </c>
      <c r="W1771" t="str">
        <f>IF(TRIM(INDEX(connections!$A:$A,ROW()))="","",TRIM(INDEX(connections!$A:$A,ROW())))</f>
        <v/>
      </c>
      <c r="X1771" t="str">
        <f>IF($W1771="","",TRIM(INDEX(connections!$B:$B,ROW())))</f>
        <v/>
      </c>
      <c r="Y1771" t="str">
        <f t="shared" si="705"/>
        <v/>
      </c>
      <c r="Z1771" t="str">
        <f t="shared" si="706"/>
        <v/>
      </c>
      <c r="AA1771" t="str">
        <f t="shared" si="707"/>
        <v/>
      </c>
      <c r="AB1771" t="str">
        <f t="shared" si="708"/>
        <v/>
      </c>
      <c r="AC1771" t="str">
        <f t="shared" si="709"/>
        <v/>
      </c>
      <c r="AD1771" t="str">
        <f t="shared" si="710"/>
        <v/>
      </c>
      <c r="AE1771" t="str">
        <f t="shared" si="711"/>
        <v/>
      </c>
    </row>
    <row r="1772" spans="20:31" x14ac:dyDescent="0.25">
      <c r="T1772" t="str">
        <f t="shared" si="702"/>
        <v/>
      </c>
      <c r="U1772" t="str">
        <f t="shared" si="703"/>
        <v/>
      </c>
      <c r="V1772" t="str">
        <f t="shared" si="704"/>
        <v/>
      </c>
      <c r="W1772" t="str">
        <f>IF(TRIM(INDEX(connections!$A:$A,ROW()))="","",TRIM(INDEX(connections!$A:$A,ROW())))</f>
        <v/>
      </c>
      <c r="X1772" t="str">
        <f>IF($W1772="","",TRIM(INDEX(connections!$B:$B,ROW())))</f>
        <v/>
      </c>
      <c r="Y1772" t="str">
        <f t="shared" si="705"/>
        <v/>
      </c>
      <c r="Z1772" t="str">
        <f t="shared" si="706"/>
        <v/>
      </c>
      <c r="AA1772" t="str">
        <f t="shared" si="707"/>
        <v/>
      </c>
      <c r="AB1772" t="str">
        <f t="shared" si="708"/>
        <v/>
      </c>
      <c r="AC1772" t="str">
        <f t="shared" si="709"/>
        <v/>
      </c>
      <c r="AD1772" t="str">
        <f t="shared" si="710"/>
        <v/>
      </c>
      <c r="AE1772" t="str">
        <f t="shared" si="711"/>
        <v/>
      </c>
    </row>
    <row r="1773" spans="20:31" x14ac:dyDescent="0.25">
      <c r="T1773" t="str">
        <f t="shared" si="702"/>
        <v/>
      </c>
      <c r="U1773" t="str">
        <f t="shared" si="703"/>
        <v/>
      </c>
      <c r="V1773" t="str">
        <f t="shared" si="704"/>
        <v/>
      </c>
      <c r="W1773" t="str">
        <f>IF(TRIM(INDEX(connections!$A:$A,ROW()))="","",TRIM(INDEX(connections!$A:$A,ROW())))</f>
        <v/>
      </c>
      <c r="X1773" t="str">
        <f>IF($W1773="","",TRIM(INDEX(connections!$B:$B,ROW())))</f>
        <v/>
      </c>
      <c r="Y1773" t="str">
        <f t="shared" si="705"/>
        <v/>
      </c>
      <c r="Z1773" t="str">
        <f t="shared" si="706"/>
        <v/>
      </c>
      <c r="AA1773" t="str">
        <f t="shared" si="707"/>
        <v/>
      </c>
      <c r="AB1773" t="str">
        <f t="shared" si="708"/>
        <v/>
      </c>
      <c r="AC1773" t="str">
        <f t="shared" si="709"/>
        <v/>
      </c>
      <c r="AD1773" t="str">
        <f t="shared" si="710"/>
        <v/>
      </c>
      <c r="AE1773" t="str">
        <f t="shared" si="711"/>
        <v/>
      </c>
    </row>
    <row r="1774" spans="20:31" x14ac:dyDescent="0.25">
      <c r="T1774" t="str">
        <f t="shared" si="702"/>
        <v/>
      </c>
      <c r="U1774" t="str">
        <f t="shared" si="703"/>
        <v/>
      </c>
      <c r="V1774" t="str">
        <f t="shared" si="704"/>
        <v/>
      </c>
      <c r="W1774" t="str">
        <f>IF(TRIM(INDEX(connections!$A:$A,ROW()))="","",TRIM(INDEX(connections!$A:$A,ROW())))</f>
        <v/>
      </c>
      <c r="X1774" t="str">
        <f>IF($W1774="","",TRIM(INDEX(connections!$B:$B,ROW())))</f>
        <v/>
      </c>
      <c r="Y1774" t="str">
        <f t="shared" si="705"/>
        <v/>
      </c>
      <c r="Z1774" t="str">
        <f t="shared" si="706"/>
        <v/>
      </c>
      <c r="AA1774" t="str">
        <f t="shared" si="707"/>
        <v/>
      </c>
      <c r="AB1774" t="str">
        <f t="shared" si="708"/>
        <v/>
      </c>
      <c r="AC1774" t="str">
        <f t="shared" si="709"/>
        <v/>
      </c>
      <c r="AD1774" t="str">
        <f t="shared" si="710"/>
        <v/>
      </c>
      <c r="AE1774" t="str">
        <f t="shared" si="711"/>
        <v/>
      </c>
    </row>
    <row r="1775" spans="20:31" x14ac:dyDescent="0.25">
      <c r="T1775" t="str">
        <f t="shared" si="702"/>
        <v/>
      </c>
      <c r="U1775" t="str">
        <f t="shared" si="703"/>
        <v/>
      </c>
      <c r="V1775" t="str">
        <f t="shared" si="704"/>
        <v/>
      </c>
      <c r="W1775" t="str">
        <f>IF(TRIM(INDEX(connections!$A:$A,ROW()))="","",TRIM(INDEX(connections!$A:$A,ROW())))</f>
        <v/>
      </c>
      <c r="X1775" t="str">
        <f>IF($W1775="","",TRIM(INDEX(connections!$B:$B,ROW())))</f>
        <v/>
      </c>
      <c r="Y1775" t="str">
        <f t="shared" si="705"/>
        <v/>
      </c>
      <c r="Z1775" t="str">
        <f t="shared" si="706"/>
        <v/>
      </c>
      <c r="AA1775" t="str">
        <f t="shared" si="707"/>
        <v/>
      </c>
      <c r="AB1775" t="str">
        <f t="shared" si="708"/>
        <v/>
      </c>
      <c r="AC1775" t="str">
        <f t="shared" si="709"/>
        <v/>
      </c>
      <c r="AD1775" t="str">
        <f t="shared" si="710"/>
        <v/>
      </c>
      <c r="AE1775" t="str">
        <f t="shared" si="711"/>
        <v/>
      </c>
    </row>
    <row r="1776" spans="20:31" x14ac:dyDescent="0.25">
      <c r="T1776" t="str">
        <f t="shared" si="702"/>
        <v/>
      </c>
      <c r="U1776" t="str">
        <f t="shared" si="703"/>
        <v/>
      </c>
      <c r="V1776" t="str">
        <f t="shared" si="704"/>
        <v/>
      </c>
      <c r="W1776" t="str">
        <f>IF(TRIM(INDEX(connections!$A:$A,ROW()))="","",TRIM(INDEX(connections!$A:$A,ROW())))</f>
        <v/>
      </c>
      <c r="X1776" t="str">
        <f>IF($W1776="","",TRIM(INDEX(connections!$B:$B,ROW())))</f>
        <v/>
      </c>
      <c r="Y1776" t="str">
        <f t="shared" si="705"/>
        <v/>
      </c>
      <c r="Z1776" t="str">
        <f t="shared" si="706"/>
        <v/>
      </c>
      <c r="AA1776" t="str">
        <f t="shared" si="707"/>
        <v/>
      </c>
      <c r="AB1776" t="str">
        <f t="shared" si="708"/>
        <v/>
      </c>
      <c r="AC1776" t="str">
        <f t="shared" si="709"/>
        <v/>
      </c>
      <c r="AD1776" t="str">
        <f t="shared" si="710"/>
        <v/>
      </c>
      <c r="AE1776" t="str">
        <f t="shared" si="711"/>
        <v/>
      </c>
    </row>
    <row r="1777" spans="20:31" x14ac:dyDescent="0.25">
      <c r="T1777" t="str">
        <f t="shared" si="702"/>
        <v/>
      </c>
      <c r="U1777" t="str">
        <f t="shared" si="703"/>
        <v/>
      </c>
      <c r="V1777" t="str">
        <f t="shared" si="704"/>
        <v/>
      </c>
      <c r="W1777" t="str">
        <f>IF(TRIM(INDEX(connections!$A:$A,ROW()))="","",TRIM(INDEX(connections!$A:$A,ROW())))</f>
        <v/>
      </c>
      <c r="X1777" t="str">
        <f>IF($W1777="","",TRIM(INDEX(connections!$B:$B,ROW())))</f>
        <v/>
      </c>
      <c r="Y1777" t="str">
        <f t="shared" si="705"/>
        <v/>
      </c>
      <c r="Z1777" t="str">
        <f t="shared" si="706"/>
        <v/>
      </c>
      <c r="AA1777" t="str">
        <f t="shared" si="707"/>
        <v/>
      </c>
      <c r="AB1777" t="str">
        <f t="shared" si="708"/>
        <v/>
      </c>
      <c r="AC1777" t="str">
        <f t="shared" si="709"/>
        <v/>
      </c>
      <c r="AD1777" t="str">
        <f t="shared" si="710"/>
        <v/>
      </c>
      <c r="AE1777" t="str">
        <f t="shared" si="711"/>
        <v/>
      </c>
    </row>
    <row r="1778" spans="20:31" x14ac:dyDescent="0.25">
      <c r="T1778" t="str">
        <f t="shared" si="702"/>
        <v/>
      </c>
      <c r="U1778" t="str">
        <f t="shared" si="703"/>
        <v/>
      </c>
      <c r="V1778" t="str">
        <f t="shared" si="704"/>
        <v/>
      </c>
      <c r="W1778" t="str">
        <f>IF(TRIM(INDEX(connections!$A:$A,ROW()))="","",TRIM(INDEX(connections!$A:$A,ROW())))</f>
        <v/>
      </c>
      <c r="X1778" t="str">
        <f>IF($W1778="","",TRIM(INDEX(connections!$B:$B,ROW())))</f>
        <v/>
      </c>
      <c r="Y1778" t="str">
        <f t="shared" si="705"/>
        <v/>
      </c>
      <c r="Z1778" t="str">
        <f t="shared" si="706"/>
        <v/>
      </c>
      <c r="AA1778" t="str">
        <f t="shared" si="707"/>
        <v/>
      </c>
      <c r="AB1778" t="str">
        <f t="shared" si="708"/>
        <v/>
      </c>
      <c r="AC1778" t="str">
        <f t="shared" si="709"/>
        <v/>
      </c>
      <c r="AD1778" t="str">
        <f t="shared" si="710"/>
        <v/>
      </c>
      <c r="AE1778" t="str">
        <f t="shared" si="711"/>
        <v/>
      </c>
    </row>
    <row r="1779" spans="20:31" x14ac:dyDescent="0.25">
      <c r="T1779" t="str">
        <f t="shared" si="702"/>
        <v/>
      </c>
      <c r="U1779" t="str">
        <f t="shared" si="703"/>
        <v/>
      </c>
      <c r="V1779" t="str">
        <f t="shared" si="704"/>
        <v/>
      </c>
      <c r="W1779" t="str">
        <f>IF(TRIM(INDEX(connections!$A:$A,ROW()))="","",TRIM(INDEX(connections!$A:$A,ROW())))</f>
        <v/>
      </c>
      <c r="X1779" t="str">
        <f>IF($W1779="","",TRIM(INDEX(connections!$B:$B,ROW())))</f>
        <v/>
      </c>
      <c r="Y1779" t="str">
        <f t="shared" si="705"/>
        <v/>
      </c>
      <c r="Z1779" t="str">
        <f t="shared" si="706"/>
        <v/>
      </c>
      <c r="AA1779" t="str">
        <f t="shared" si="707"/>
        <v/>
      </c>
      <c r="AB1779" t="str">
        <f t="shared" si="708"/>
        <v/>
      </c>
      <c r="AC1779" t="str">
        <f t="shared" si="709"/>
        <v/>
      </c>
      <c r="AD1779" t="str">
        <f t="shared" si="710"/>
        <v/>
      </c>
      <c r="AE1779" t="str">
        <f t="shared" si="711"/>
        <v/>
      </c>
    </row>
    <row r="1780" spans="20:31" x14ac:dyDescent="0.25">
      <c r="T1780" t="str">
        <f t="shared" si="702"/>
        <v/>
      </c>
      <c r="U1780" t="str">
        <f t="shared" si="703"/>
        <v/>
      </c>
      <c r="V1780" t="str">
        <f t="shared" si="704"/>
        <v/>
      </c>
      <c r="W1780" t="str">
        <f>IF(TRIM(INDEX(connections!$A:$A,ROW()))="","",TRIM(INDEX(connections!$A:$A,ROW())))</f>
        <v/>
      </c>
      <c r="X1780" t="str">
        <f>IF($W1780="","",TRIM(INDEX(connections!$B:$B,ROW())))</f>
        <v/>
      </c>
      <c r="Y1780" t="str">
        <f t="shared" si="705"/>
        <v/>
      </c>
      <c r="Z1780" t="str">
        <f t="shared" si="706"/>
        <v/>
      </c>
      <c r="AA1780" t="str">
        <f t="shared" si="707"/>
        <v/>
      </c>
      <c r="AB1780" t="str">
        <f t="shared" si="708"/>
        <v/>
      </c>
      <c r="AC1780" t="str">
        <f t="shared" si="709"/>
        <v/>
      </c>
      <c r="AD1780" t="str">
        <f t="shared" si="710"/>
        <v/>
      </c>
      <c r="AE1780" t="str">
        <f t="shared" si="711"/>
        <v/>
      </c>
    </row>
    <row r="1781" spans="20:31" x14ac:dyDescent="0.25">
      <c r="T1781" t="str">
        <f t="shared" si="702"/>
        <v/>
      </c>
      <c r="U1781" t="str">
        <f t="shared" si="703"/>
        <v/>
      </c>
      <c r="V1781" t="str">
        <f t="shared" si="704"/>
        <v/>
      </c>
      <c r="W1781" t="str">
        <f>IF(TRIM(INDEX(connections!$A:$A,ROW()))="","",TRIM(INDEX(connections!$A:$A,ROW())))</f>
        <v/>
      </c>
      <c r="X1781" t="str">
        <f>IF($W1781="","",TRIM(INDEX(connections!$B:$B,ROW())))</f>
        <v/>
      </c>
      <c r="Y1781" t="str">
        <f t="shared" si="705"/>
        <v/>
      </c>
      <c r="Z1781" t="str">
        <f t="shared" si="706"/>
        <v/>
      </c>
      <c r="AA1781" t="str">
        <f t="shared" si="707"/>
        <v/>
      </c>
      <c r="AB1781" t="str">
        <f t="shared" si="708"/>
        <v/>
      </c>
      <c r="AC1781" t="str">
        <f t="shared" si="709"/>
        <v/>
      </c>
      <c r="AD1781" t="str">
        <f t="shared" si="710"/>
        <v/>
      </c>
      <c r="AE1781" t="str">
        <f t="shared" si="711"/>
        <v/>
      </c>
    </row>
    <row r="1782" spans="20:31" x14ac:dyDescent="0.25">
      <c r="T1782" t="str">
        <f t="shared" si="702"/>
        <v/>
      </c>
      <c r="U1782" t="str">
        <f t="shared" si="703"/>
        <v/>
      </c>
      <c r="V1782" t="str">
        <f t="shared" si="704"/>
        <v/>
      </c>
      <c r="W1782" t="str">
        <f>IF(TRIM(INDEX(connections!$A:$A,ROW()))="","",TRIM(INDEX(connections!$A:$A,ROW())))</f>
        <v/>
      </c>
      <c r="X1782" t="str">
        <f>IF($W1782="","",TRIM(INDEX(connections!$B:$B,ROW())))</f>
        <v/>
      </c>
      <c r="Y1782" t="str">
        <f t="shared" si="705"/>
        <v/>
      </c>
      <c r="Z1782" t="str">
        <f t="shared" si="706"/>
        <v/>
      </c>
      <c r="AA1782" t="str">
        <f t="shared" si="707"/>
        <v/>
      </c>
      <c r="AB1782" t="str">
        <f t="shared" si="708"/>
        <v/>
      </c>
      <c r="AC1782" t="str">
        <f t="shared" si="709"/>
        <v/>
      </c>
      <c r="AD1782" t="str">
        <f t="shared" si="710"/>
        <v/>
      </c>
      <c r="AE1782" t="str">
        <f t="shared" si="711"/>
        <v/>
      </c>
    </row>
    <row r="1783" spans="20:31" x14ac:dyDescent="0.25">
      <c r="T1783" t="str">
        <f t="shared" si="702"/>
        <v/>
      </c>
      <c r="U1783" t="str">
        <f t="shared" si="703"/>
        <v/>
      </c>
      <c r="V1783" t="str">
        <f t="shared" si="704"/>
        <v/>
      </c>
      <c r="W1783" t="str">
        <f>IF(TRIM(INDEX(connections!$A:$A,ROW()))="","",TRIM(INDEX(connections!$A:$A,ROW())))</f>
        <v/>
      </c>
      <c r="X1783" t="str">
        <f>IF($W1783="","",TRIM(INDEX(connections!$B:$B,ROW())))</f>
        <v/>
      </c>
      <c r="Y1783" t="str">
        <f t="shared" si="705"/>
        <v/>
      </c>
      <c r="Z1783" t="str">
        <f t="shared" si="706"/>
        <v/>
      </c>
      <c r="AA1783" t="str">
        <f t="shared" si="707"/>
        <v/>
      </c>
      <c r="AB1783" t="str">
        <f t="shared" si="708"/>
        <v/>
      </c>
      <c r="AC1783" t="str">
        <f t="shared" si="709"/>
        <v/>
      </c>
      <c r="AD1783" t="str">
        <f t="shared" si="710"/>
        <v/>
      </c>
      <c r="AE1783" t="str">
        <f t="shared" si="711"/>
        <v/>
      </c>
    </row>
    <row r="1784" spans="20:31" x14ac:dyDescent="0.25">
      <c r="T1784" t="str">
        <f t="shared" si="702"/>
        <v/>
      </c>
      <c r="U1784" t="str">
        <f t="shared" si="703"/>
        <v/>
      </c>
      <c r="V1784" t="str">
        <f t="shared" si="704"/>
        <v/>
      </c>
      <c r="W1784" t="str">
        <f>IF(TRIM(INDEX(connections!$A:$A,ROW()))="","",TRIM(INDEX(connections!$A:$A,ROW())))</f>
        <v/>
      </c>
      <c r="X1784" t="str">
        <f>IF($W1784="","",TRIM(INDEX(connections!$B:$B,ROW())))</f>
        <v/>
      </c>
      <c r="Y1784" t="str">
        <f t="shared" si="705"/>
        <v/>
      </c>
      <c r="Z1784" t="str">
        <f t="shared" si="706"/>
        <v/>
      </c>
      <c r="AA1784" t="str">
        <f t="shared" si="707"/>
        <v/>
      </c>
      <c r="AB1784" t="str">
        <f t="shared" si="708"/>
        <v/>
      </c>
      <c r="AC1784" t="str">
        <f t="shared" si="709"/>
        <v/>
      </c>
      <c r="AD1784" t="str">
        <f t="shared" si="710"/>
        <v/>
      </c>
      <c r="AE1784" t="str">
        <f t="shared" si="711"/>
        <v/>
      </c>
    </row>
    <row r="1785" spans="20:31" x14ac:dyDescent="0.25">
      <c r="T1785" t="str">
        <f t="shared" si="702"/>
        <v/>
      </c>
      <c r="U1785" t="str">
        <f t="shared" si="703"/>
        <v/>
      </c>
      <c r="V1785" t="str">
        <f t="shared" si="704"/>
        <v/>
      </c>
      <c r="W1785" t="str">
        <f>IF(TRIM(INDEX(connections!$A:$A,ROW()))="","",TRIM(INDEX(connections!$A:$A,ROW())))</f>
        <v/>
      </c>
      <c r="X1785" t="str">
        <f>IF($W1785="","",TRIM(INDEX(connections!$B:$B,ROW())))</f>
        <v/>
      </c>
      <c r="Y1785" t="str">
        <f t="shared" si="705"/>
        <v/>
      </c>
      <c r="Z1785" t="str">
        <f t="shared" si="706"/>
        <v/>
      </c>
      <c r="AA1785" t="str">
        <f t="shared" si="707"/>
        <v/>
      </c>
      <c r="AB1785" t="str">
        <f t="shared" si="708"/>
        <v/>
      </c>
      <c r="AC1785" t="str">
        <f t="shared" si="709"/>
        <v/>
      </c>
      <c r="AD1785" t="str">
        <f t="shared" si="710"/>
        <v/>
      </c>
      <c r="AE1785" t="str">
        <f t="shared" si="711"/>
        <v/>
      </c>
    </row>
    <row r="1786" spans="20:31" x14ac:dyDescent="0.25">
      <c r="T1786" t="str">
        <f t="shared" si="702"/>
        <v/>
      </c>
      <c r="U1786" t="str">
        <f t="shared" si="703"/>
        <v/>
      </c>
      <c r="V1786" t="str">
        <f t="shared" si="704"/>
        <v/>
      </c>
      <c r="W1786" t="str">
        <f>IF(TRIM(INDEX(connections!$A:$A,ROW()))="","",TRIM(INDEX(connections!$A:$A,ROW())))</f>
        <v/>
      </c>
      <c r="X1786" t="str">
        <f>IF($W1786="","",TRIM(INDEX(connections!$B:$B,ROW())))</f>
        <v/>
      </c>
      <c r="Y1786" t="str">
        <f t="shared" si="705"/>
        <v/>
      </c>
      <c r="Z1786" t="str">
        <f t="shared" si="706"/>
        <v/>
      </c>
      <c r="AA1786" t="str">
        <f t="shared" si="707"/>
        <v/>
      </c>
      <c r="AB1786" t="str">
        <f t="shared" si="708"/>
        <v/>
      </c>
      <c r="AC1786" t="str">
        <f t="shared" si="709"/>
        <v/>
      </c>
      <c r="AD1786" t="str">
        <f t="shared" si="710"/>
        <v/>
      </c>
      <c r="AE1786" t="str">
        <f t="shared" si="711"/>
        <v/>
      </c>
    </row>
    <row r="1787" spans="20:31" x14ac:dyDescent="0.25">
      <c r="T1787" t="str">
        <f t="shared" si="702"/>
        <v/>
      </c>
      <c r="U1787" t="str">
        <f t="shared" si="703"/>
        <v/>
      </c>
      <c r="V1787" t="str">
        <f t="shared" si="704"/>
        <v/>
      </c>
      <c r="W1787" t="str">
        <f>IF(TRIM(INDEX(connections!$A:$A,ROW()))="","",TRIM(INDEX(connections!$A:$A,ROW())))</f>
        <v/>
      </c>
      <c r="X1787" t="str">
        <f>IF($W1787="","",TRIM(INDEX(connections!$B:$B,ROW())))</f>
        <v/>
      </c>
      <c r="Y1787" t="str">
        <f t="shared" si="705"/>
        <v/>
      </c>
      <c r="Z1787" t="str">
        <f t="shared" si="706"/>
        <v/>
      </c>
      <c r="AA1787" t="str">
        <f t="shared" si="707"/>
        <v/>
      </c>
      <c r="AB1787" t="str">
        <f t="shared" si="708"/>
        <v/>
      </c>
      <c r="AC1787" t="str">
        <f t="shared" si="709"/>
        <v/>
      </c>
      <c r="AD1787" t="str">
        <f t="shared" si="710"/>
        <v/>
      </c>
      <c r="AE1787" t="str">
        <f t="shared" si="711"/>
        <v/>
      </c>
    </row>
    <row r="1788" spans="20:31" x14ac:dyDescent="0.25">
      <c r="T1788" t="str">
        <f t="shared" si="702"/>
        <v/>
      </c>
      <c r="U1788" t="str">
        <f t="shared" si="703"/>
        <v/>
      </c>
      <c r="V1788" t="str">
        <f t="shared" si="704"/>
        <v/>
      </c>
      <c r="W1788" t="str">
        <f>IF(TRIM(INDEX(connections!$A:$A,ROW()))="","",TRIM(INDEX(connections!$A:$A,ROW())))</f>
        <v/>
      </c>
      <c r="X1788" t="str">
        <f>IF($W1788="","",TRIM(INDEX(connections!$B:$B,ROW())))</f>
        <v/>
      </c>
      <c r="Y1788" t="str">
        <f t="shared" si="705"/>
        <v/>
      </c>
      <c r="Z1788" t="str">
        <f t="shared" si="706"/>
        <v/>
      </c>
      <c r="AA1788" t="str">
        <f t="shared" si="707"/>
        <v/>
      </c>
      <c r="AB1788" t="str">
        <f t="shared" si="708"/>
        <v/>
      </c>
      <c r="AC1788" t="str">
        <f t="shared" si="709"/>
        <v/>
      </c>
      <c r="AD1788" t="str">
        <f t="shared" si="710"/>
        <v/>
      </c>
      <c r="AE1788" t="str">
        <f t="shared" si="711"/>
        <v/>
      </c>
    </row>
    <row r="1789" spans="20:31" x14ac:dyDescent="0.25">
      <c r="T1789" t="str">
        <f t="shared" si="702"/>
        <v/>
      </c>
      <c r="U1789" t="str">
        <f t="shared" si="703"/>
        <v/>
      </c>
      <c r="V1789" t="str">
        <f t="shared" si="704"/>
        <v/>
      </c>
      <c r="W1789" t="str">
        <f>IF(TRIM(INDEX(connections!$A:$A,ROW()))="","",TRIM(INDEX(connections!$A:$A,ROW())))</f>
        <v/>
      </c>
      <c r="X1789" t="str">
        <f>IF($W1789="","",TRIM(INDEX(connections!$B:$B,ROW())))</f>
        <v/>
      </c>
      <c r="Y1789" t="str">
        <f t="shared" si="705"/>
        <v/>
      </c>
      <c r="Z1789" t="str">
        <f t="shared" si="706"/>
        <v/>
      </c>
      <c r="AA1789" t="str">
        <f t="shared" si="707"/>
        <v/>
      </c>
      <c r="AB1789" t="str">
        <f t="shared" si="708"/>
        <v/>
      </c>
      <c r="AC1789" t="str">
        <f t="shared" si="709"/>
        <v/>
      </c>
      <c r="AD1789" t="str">
        <f t="shared" si="710"/>
        <v/>
      </c>
      <c r="AE1789" t="str">
        <f t="shared" si="711"/>
        <v/>
      </c>
    </row>
    <row r="1790" spans="20:31" x14ac:dyDescent="0.25">
      <c r="T1790" t="str">
        <f t="shared" si="702"/>
        <v/>
      </c>
      <c r="U1790" t="str">
        <f t="shared" si="703"/>
        <v/>
      </c>
      <c r="V1790" t="str">
        <f t="shared" si="704"/>
        <v/>
      </c>
      <c r="W1790" t="str">
        <f>IF(TRIM(INDEX(connections!$A:$A,ROW()))="","",TRIM(INDEX(connections!$A:$A,ROW())))</f>
        <v/>
      </c>
      <c r="X1790" t="str">
        <f>IF($W1790="","",TRIM(INDEX(connections!$B:$B,ROW())))</f>
        <v/>
      </c>
      <c r="Y1790" t="str">
        <f t="shared" si="705"/>
        <v/>
      </c>
      <c r="Z1790" t="str">
        <f t="shared" si="706"/>
        <v/>
      </c>
      <c r="AA1790" t="str">
        <f t="shared" si="707"/>
        <v/>
      </c>
      <c r="AB1790" t="str">
        <f t="shared" si="708"/>
        <v/>
      </c>
      <c r="AC1790" t="str">
        <f t="shared" si="709"/>
        <v/>
      </c>
      <c r="AD1790" t="str">
        <f t="shared" si="710"/>
        <v/>
      </c>
      <c r="AE1790" t="str">
        <f t="shared" si="711"/>
        <v/>
      </c>
    </row>
    <row r="1791" spans="20:31" x14ac:dyDescent="0.25">
      <c r="T1791" t="str">
        <f t="shared" si="702"/>
        <v/>
      </c>
      <c r="U1791" t="str">
        <f t="shared" si="703"/>
        <v/>
      </c>
      <c r="V1791" t="str">
        <f t="shared" si="704"/>
        <v/>
      </c>
      <c r="W1791" t="str">
        <f>IF(TRIM(INDEX(connections!$A:$A,ROW()))="","",TRIM(INDEX(connections!$A:$A,ROW())))</f>
        <v/>
      </c>
      <c r="X1791" t="str">
        <f>IF($W1791="","",TRIM(INDEX(connections!$B:$B,ROW())))</f>
        <v/>
      </c>
      <c r="Y1791" t="str">
        <f t="shared" si="705"/>
        <v/>
      </c>
      <c r="Z1791" t="str">
        <f t="shared" si="706"/>
        <v/>
      </c>
      <c r="AA1791" t="str">
        <f t="shared" si="707"/>
        <v/>
      </c>
      <c r="AB1791" t="str">
        <f t="shared" si="708"/>
        <v/>
      </c>
      <c r="AC1791" t="str">
        <f t="shared" si="709"/>
        <v/>
      </c>
      <c r="AD1791" t="str">
        <f t="shared" si="710"/>
        <v/>
      </c>
      <c r="AE1791" t="str">
        <f t="shared" si="711"/>
        <v/>
      </c>
    </row>
    <row r="1792" spans="20:31" x14ac:dyDescent="0.25">
      <c r="T1792" t="str">
        <f t="shared" si="702"/>
        <v/>
      </c>
      <c r="U1792" t="str">
        <f t="shared" si="703"/>
        <v/>
      </c>
      <c r="V1792" t="str">
        <f t="shared" si="704"/>
        <v/>
      </c>
      <c r="W1792" t="str">
        <f>IF(TRIM(INDEX(connections!$A:$A,ROW()))="","",TRIM(INDEX(connections!$A:$A,ROW())))</f>
        <v/>
      </c>
      <c r="X1792" t="str">
        <f>IF($W1792="","",TRIM(INDEX(connections!$B:$B,ROW())))</f>
        <v/>
      </c>
      <c r="Y1792" t="str">
        <f t="shared" si="705"/>
        <v/>
      </c>
      <c r="Z1792" t="str">
        <f t="shared" si="706"/>
        <v/>
      </c>
      <c r="AA1792" t="str">
        <f t="shared" si="707"/>
        <v/>
      </c>
      <c r="AB1792" t="str">
        <f t="shared" si="708"/>
        <v/>
      </c>
      <c r="AC1792" t="str">
        <f t="shared" si="709"/>
        <v/>
      </c>
      <c r="AD1792" t="str">
        <f t="shared" si="710"/>
        <v/>
      </c>
      <c r="AE1792" t="str">
        <f t="shared" si="711"/>
        <v/>
      </c>
    </row>
    <row r="1793" spans="20:31" x14ac:dyDescent="0.25">
      <c r="T1793" t="str">
        <f t="shared" si="702"/>
        <v/>
      </c>
      <c r="U1793" t="str">
        <f t="shared" si="703"/>
        <v/>
      </c>
      <c r="V1793" t="str">
        <f t="shared" si="704"/>
        <v/>
      </c>
      <c r="W1793" t="str">
        <f>IF(TRIM(INDEX(connections!$A:$A,ROW()))="","",TRIM(INDEX(connections!$A:$A,ROW())))</f>
        <v/>
      </c>
      <c r="X1793" t="str">
        <f>IF($W1793="","",TRIM(INDEX(connections!$B:$B,ROW())))</f>
        <v/>
      </c>
      <c r="Y1793" t="str">
        <f t="shared" si="705"/>
        <v/>
      </c>
      <c r="Z1793" t="str">
        <f t="shared" si="706"/>
        <v/>
      </c>
      <c r="AA1793" t="str">
        <f t="shared" si="707"/>
        <v/>
      </c>
      <c r="AB1793" t="str">
        <f t="shared" si="708"/>
        <v/>
      </c>
      <c r="AC1793" t="str">
        <f t="shared" si="709"/>
        <v/>
      </c>
      <c r="AD1793" t="str">
        <f t="shared" si="710"/>
        <v/>
      </c>
      <c r="AE1793" t="str">
        <f t="shared" si="711"/>
        <v/>
      </c>
    </row>
    <row r="1794" spans="20:31" x14ac:dyDescent="0.25">
      <c r="T1794" t="str">
        <f t="shared" ref="T1794:T1857" si="712">IF($Y1794="","",INDEX($B$2:$B$1500,$Y1794))</f>
        <v/>
      </c>
      <c r="U1794" t="str">
        <f t="shared" ref="U1794:U1857" si="713">IF($Z1794="","",INDEX($B$2:$B$1500,$Z1794))</f>
        <v/>
      </c>
      <c r="V1794" t="str">
        <f t="shared" ref="V1794:V1857" si="714">IF(OR($T1794="",$U1794=""),"",$U1794-$T1794)</f>
        <v/>
      </c>
      <c r="W1794" t="str">
        <f>IF(TRIM(INDEX(connections!$A:$A,ROW()))="","",TRIM(INDEX(connections!$A:$A,ROW())))</f>
        <v/>
      </c>
      <c r="X1794" t="str">
        <f>IF($W1794="","",TRIM(INDEX(connections!$B:$B,ROW())))</f>
        <v/>
      </c>
      <c r="Y1794" t="str">
        <f t="shared" ref="Y1794:Y1857" si="715">IF($W1794="","",IFERROR(MATCH($W1794,$A$2:$A$1500,0),""))</f>
        <v/>
      </c>
      <c r="Z1794" t="str">
        <f t="shared" ref="Z1794:Z1857" si="716">IF($X1794="","",IFERROR(MATCH($X1794,$A$2:$A$1500,0),""))</f>
        <v/>
      </c>
      <c r="AA1794" t="str">
        <f t="shared" ref="AA1794:AA1857" si="717">IF($Y1794="","",INDEX($P$2:$P$1500,$Y1794))</f>
        <v/>
      </c>
      <c r="AB1794" t="str">
        <f t="shared" ref="AB1794:AB1857" si="718">IF($Z1794="","",INDEX($P$2:$P$1500,$Z1794))</f>
        <v/>
      </c>
      <c r="AC1794" t="str">
        <f t="shared" ref="AC1794:AC1857" si="719">IF(AND($AA1794="Yes",$AB1794="Yes"),1,"")</f>
        <v/>
      </c>
      <c r="AD1794" t="str">
        <f t="shared" ref="AD1794:AD1857" si="720">IF(OR($Y1794="",$Z1794=""),"",IF(INDEX($C$2:$C$1500,$Y1794)=INDEX($C$2:$C$1500,$Z1794),0,1))</f>
        <v/>
      </c>
      <c r="AE1794" t="str">
        <f t="shared" ref="AE1794:AE1857" si="721">IF($AC1794&lt;&gt;1,"",IF(AND(INDEX($AG$2:$AG$1500,$Y1794)=1,INDEX($AG$2:$AG$1500,$Z1794)=1),1,""))</f>
        <v/>
      </c>
    </row>
    <row r="1795" spans="20:31" x14ac:dyDescent="0.25">
      <c r="T1795" t="str">
        <f t="shared" si="712"/>
        <v/>
      </c>
      <c r="U1795" t="str">
        <f t="shared" si="713"/>
        <v/>
      </c>
      <c r="V1795" t="str">
        <f t="shared" si="714"/>
        <v/>
      </c>
      <c r="W1795" t="str">
        <f>IF(TRIM(INDEX(connections!$A:$A,ROW()))="","",TRIM(INDEX(connections!$A:$A,ROW())))</f>
        <v/>
      </c>
      <c r="X1795" t="str">
        <f>IF($W1795="","",TRIM(INDEX(connections!$B:$B,ROW())))</f>
        <v/>
      </c>
      <c r="Y1795" t="str">
        <f t="shared" si="715"/>
        <v/>
      </c>
      <c r="Z1795" t="str">
        <f t="shared" si="716"/>
        <v/>
      </c>
      <c r="AA1795" t="str">
        <f t="shared" si="717"/>
        <v/>
      </c>
      <c r="AB1795" t="str">
        <f t="shared" si="718"/>
        <v/>
      </c>
      <c r="AC1795" t="str">
        <f t="shared" si="719"/>
        <v/>
      </c>
      <c r="AD1795" t="str">
        <f t="shared" si="720"/>
        <v/>
      </c>
      <c r="AE1795" t="str">
        <f t="shared" si="721"/>
        <v/>
      </c>
    </row>
    <row r="1796" spans="20:31" x14ac:dyDescent="0.25">
      <c r="T1796" t="str">
        <f t="shared" si="712"/>
        <v/>
      </c>
      <c r="U1796" t="str">
        <f t="shared" si="713"/>
        <v/>
      </c>
      <c r="V1796" t="str">
        <f t="shared" si="714"/>
        <v/>
      </c>
      <c r="W1796" t="str">
        <f>IF(TRIM(INDEX(connections!$A:$A,ROW()))="","",TRIM(INDEX(connections!$A:$A,ROW())))</f>
        <v/>
      </c>
      <c r="X1796" t="str">
        <f>IF($W1796="","",TRIM(INDEX(connections!$B:$B,ROW())))</f>
        <v/>
      </c>
      <c r="Y1796" t="str">
        <f t="shared" si="715"/>
        <v/>
      </c>
      <c r="Z1796" t="str">
        <f t="shared" si="716"/>
        <v/>
      </c>
      <c r="AA1796" t="str">
        <f t="shared" si="717"/>
        <v/>
      </c>
      <c r="AB1796" t="str">
        <f t="shared" si="718"/>
        <v/>
      </c>
      <c r="AC1796" t="str">
        <f t="shared" si="719"/>
        <v/>
      </c>
      <c r="AD1796" t="str">
        <f t="shared" si="720"/>
        <v/>
      </c>
      <c r="AE1796" t="str">
        <f t="shared" si="721"/>
        <v/>
      </c>
    </row>
    <row r="1797" spans="20:31" x14ac:dyDescent="0.25">
      <c r="T1797" t="str">
        <f t="shared" si="712"/>
        <v/>
      </c>
      <c r="U1797" t="str">
        <f t="shared" si="713"/>
        <v/>
      </c>
      <c r="V1797" t="str">
        <f t="shared" si="714"/>
        <v/>
      </c>
      <c r="W1797" t="str">
        <f>IF(TRIM(INDEX(connections!$A:$A,ROW()))="","",TRIM(INDEX(connections!$A:$A,ROW())))</f>
        <v/>
      </c>
      <c r="X1797" t="str">
        <f>IF($W1797="","",TRIM(INDEX(connections!$B:$B,ROW())))</f>
        <v/>
      </c>
      <c r="Y1797" t="str">
        <f t="shared" si="715"/>
        <v/>
      </c>
      <c r="Z1797" t="str">
        <f t="shared" si="716"/>
        <v/>
      </c>
      <c r="AA1797" t="str">
        <f t="shared" si="717"/>
        <v/>
      </c>
      <c r="AB1797" t="str">
        <f t="shared" si="718"/>
        <v/>
      </c>
      <c r="AC1797" t="str">
        <f t="shared" si="719"/>
        <v/>
      </c>
      <c r="AD1797" t="str">
        <f t="shared" si="720"/>
        <v/>
      </c>
      <c r="AE1797" t="str">
        <f t="shared" si="721"/>
        <v/>
      </c>
    </row>
    <row r="1798" spans="20:31" x14ac:dyDescent="0.25">
      <c r="T1798" t="str">
        <f t="shared" si="712"/>
        <v/>
      </c>
      <c r="U1798" t="str">
        <f t="shared" si="713"/>
        <v/>
      </c>
      <c r="V1798" t="str">
        <f t="shared" si="714"/>
        <v/>
      </c>
      <c r="W1798" t="str">
        <f>IF(TRIM(INDEX(connections!$A:$A,ROW()))="","",TRIM(INDEX(connections!$A:$A,ROW())))</f>
        <v/>
      </c>
      <c r="X1798" t="str">
        <f>IF($W1798="","",TRIM(INDEX(connections!$B:$B,ROW())))</f>
        <v/>
      </c>
      <c r="Y1798" t="str">
        <f t="shared" si="715"/>
        <v/>
      </c>
      <c r="Z1798" t="str">
        <f t="shared" si="716"/>
        <v/>
      </c>
      <c r="AA1798" t="str">
        <f t="shared" si="717"/>
        <v/>
      </c>
      <c r="AB1798" t="str">
        <f t="shared" si="718"/>
        <v/>
      </c>
      <c r="AC1798" t="str">
        <f t="shared" si="719"/>
        <v/>
      </c>
      <c r="AD1798" t="str">
        <f t="shared" si="720"/>
        <v/>
      </c>
      <c r="AE1798" t="str">
        <f t="shared" si="721"/>
        <v/>
      </c>
    </row>
    <row r="1799" spans="20:31" x14ac:dyDescent="0.25">
      <c r="T1799" t="str">
        <f t="shared" si="712"/>
        <v/>
      </c>
      <c r="U1799" t="str">
        <f t="shared" si="713"/>
        <v/>
      </c>
      <c r="V1799" t="str">
        <f t="shared" si="714"/>
        <v/>
      </c>
      <c r="W1799" t="str">
        <f>IF(TRIM(INDEX(connections!$A:$A,ROW()))="","",TRIM(INDEX(connections!$A:$A,ROW())))</f>
        <v/>
      </c>
      <c r="X1799" t="str">
        <f>IF($W1799="","",TRIM(INDEX(connections!$B:$B,ROW())))</f>
        <v/>
      </c>
      <c r="Y1799" t="str">
        <f t="shared" si="715"/>
        <v/>
      </c>
      <c r="Z1799" t="str">
        <f t="shared" si="716"/>
        <v/>
      </c>
      <c r="AA1799" t="str">
        <f t="shared" si="717"/>
        <v/>
      </c>
      <c r="AB1799" t="str">
        <f t="shared" si="718"/>
        <v/>
      </c>
      <c r="AC1799" t="str">
        <f t="shared" si="719"/>
        <v/>
      </c>
      <c r="AD1799" t="str">
        <f t="shared" si="720"/>
        <v/>
      </c>
      <c r="AE1799" t="str">
        <f t="shared" si="721"/>
        <v/>
      </c>
    </row>
    <row r="1800" spans="20:31" x14ac:dyDescent="0.25">
      <c r="T1800" t="str">
        <f t="shared" si="712"/>
        <v/>
      </c>
      <c r="U1800" t="str">
        <f t="shared" si="713"/>
        <v/>
      </c>
      <c r="V1800" t="str">
        <f t="shared" si="714"/>
        <v/>
      </c>
      <c r="W1800" t="str">
        <f>IF(TRIM(INDEX(connections!$A:$A,ROW()))="","",TRIM(INDEX(connections!$A:$A,ROW())))</f>
        <v/>
      </c>
      <c r="X1800" t="str">
        <f>IF($W1800="","",TRIM(INDEX(connections!$B:$B,ROW())))</f>
        <v/>
      </c>
      <c r="Y1800" t="str">
        <f t="shared" si="715"/>
        <v/>
      </c>
      <c r="Z1800" t="str">
        <f t="shared" si="716"/>
        <v/>
      </c>
      <c r="AA1800" t="str">
        <f t="shared" si="717"/>
        <v/>
      </c>
      <c r="AB1800" t="str">
        <f t="shared" si="718"/>
        <v/>
      </c>
      <c r="AC1800" t="str">
        <f t="shared" si="719"/>
        <v/>
      </c>
      <c r="AD1800" t="str">
        <f t="shared" si="720"/>
        <v/>
      </c>
      <c r="AE1800" t="str">
        <f t="shared" si="721"/>
        <v/>
      </c>
    </row>
    <row r="1801" spans="20:31" x14ac:dyDescent="0.25">
      <c r="T1801" t="str">
        <f t="shared" si="712"/>
        <v/>
      </c>
      <c r="U1801" t="str">
        <f t="shared" si="713"/>
        <v/>
      </c>
      <c r="V1801" t="str">
        <f t="shared" si="714"/>
        <v/>
      </c>
      <c r="W1801" t="str">
        <f>IF(TRIM(INDEX(connections!$A:$A,ROW()))="","",TRIM(INDEX(connections!$A:$A,ROW())))</f>
        <v/>
      </c>
      <c r="X1801" t="str">
        <f>IF($W1801="","",TRIM(INDEX(connections!$B:$B,ROW())))</f>
        <v/>
      </c>
      <c r="Y1801" t="str">
        <f t="shared" si="715"/>
        <v/>
      </c>
      <c r="Z1801" t="str">
        <f t="shared" si="716"/>
        <v/>
      </c>
      <c r="AA1801" t="str">
        <f t="shared" si="717"/>
        <v/>
      </c>
      <c r="AB1801" t="str">
        <f t="shared" si="718"/>
        <v/>
      </c>
      <c r="AC1801" t="str">
        <f t="shared" si="719"/>
        <v/>
      </c>
      <c r="AD1801" t="str">
        <f t="shared" si="720"/>
        <v/>
      </c>
      <c r="AE1801" t="str">
        <f t="shared" si="721"/>
        <v/>
      </c>
    </row>
    <row r="1802" spans="20:31" x14ac:dyDescent="0.25">
      <c r="T1802" t="str">
        <f t="shared" si="712"/>
        <v/>
      </c>
      <c r="U1802" t="str">
        <f t="shared" si="713"/>
        <v/>
      </c>
      <c r="V1802" t="str">
        <f t="shared" si="714"/>
        <v/>
      </c>
      <c r="W1802" t="str">
        <f>IF(TRIM(INDEX(connections!$A:$A,ROW()))="","",TRIM(INDEX(connections!$A:$A,ROW())))</f>
        <v/>
      </c>
      <c r="X1802" t="str">
        <f>IF($W1802="","",TRIM(INDEX(connections!$B:$B,ROW())))</f>
        <v/>
      </c>
      <c r="Y1802" t="str">
        <f t="shared" si="715"/>
        <v/>
      </c>
      <c r="Z1802" t="str">
        <f t="shared" si="716"/>
        <v/>
      </c>
      <c r="AA1802" t="str">
        <f t="shared" si="717"/>
        <v/>
      </c>
      <c r="AB1802" t="str">
        <f t="shared" si="718"/>
        <v/>
      </c>
      <c r="AC1802" t="str">
        <f t="shared" si="719"/>
        <v/>
      </c>
      <c r="AD1802" t="str">
        <f t="shared" si="720"/>
        <v/>
      </c>
      <c r="AE1802" t="str">
        <f t="shared" si="721"/>
        <v/>
      </c>
    </row>
    <row r="1803" spans="20:31" x14ac:dyDescent="0.25">
      <c r="T1803" t="str">
        <f t="shared" si="712"/>
        <v/>
      </c>
      <c r="U1803" t="str">
        <f t="shared" si="713"/>
        <v/>
      </c>
      <c r="V1803" t="str">
        <f t="shared" si="714"/>
        <v/>
      </c>
      <c r="W1803" t="str">
        <f>IF(TRIM(INDEX(connections!$A:$A,ROW()))="","",TRIM(INDEX(connections!$A:$A,ROW())))</f>
        <v/>
      </c>
      <c r="X1803" t="str">
        <f>IF($W1803="","",TRIM(INDEX(connections!$B:$B,ROW())))</f>
        <v/>
      </c>
      <c r="Y1803" t="str">
        <f t="shared" si="715"/>
        <v/>
      </c>
      <c r="Z1803" t="str">
        <f t="shared" si="716"/>
        <v/>
      </c>
      <c r="AA1803" t="str">
        <f t="shared" si="717"/>
        <v/>
      </c>
      <c r="AB1803" t="str">
        <f t="shared" si="718"/>
        <v/>
      </c>
      <c r="AC1803" t="str">
        <f t="shared" si="719"/>
        <v/>
      </c>
      <c r="AD1803" t="str">
        <f t="shared" si="720"/>
        <v/>
      </c>
      <c r="AE1803" t="str">
        <f t="shared" si="721"/>
        <v/>
      </c>
    </row>
    <row r="1804" spans="20:31" x14ac:dyDescent="0.25">
      <c r="T1804" t="str">
        <f t="shared" si="712"/>
        <v/>
      </c>
      <c r="U1804" t="str">
        <f t="shared" si="713"/>
        <v/>
      </c>
      <c r="V1804" t="str">
        <f t="shared" si="714"/>
        <v/>
      </c>
      <c r="W1804" t="str">
        <f>IF(TRIM(INDEX(connections!$A:$A,ROW()))="","",TRIM(INDEX(connections!$A:$A,ROW())))</f>
        <v/>
      </c>
      <c r="X1804" t="str">
        <f>IF($W1804="","",TRIM(INDEX(connections!$B:$B,ROW())))</f>
        <v/>
      </c>
      <c r="Y1804" t="str">
        <f t="shared" si="715"/>
        <v/>
      </c>
      <c r="Z1804" t="str">
        <f t="shared" si="716"/>
        <v/>
      </c>
      <c r="AA1804" t="str">
        <f t="shared" si="717"/>
        <v/>
      </c>
      <c r="AB1804" t="str">
        <f t="shared" si="718"/>
        <v/>
      </c>
      <c r="AC1804" t="str">
        <f t="shared" si="719"/>
        <v/>
      </c>
      <c r="AD1804" t="str">
        <f t="shared" si="720"/>
        <v/>
      </c>
      <c r="AE1804" t="str">
        <f t="shared" si="721"/>
        <v/>
      </c>
    </row>
    <row r="1805" spans="20:31" x14ac:dyDescent="0.25">
      <c r="T1805" t="str">
        <f t="shared" si="712"/>
        <v/>
      </c>
      <c r="U1805" t="str">
        <f t="shared" si="713"/>
        <v/>
      </c>
      <c r="V1805" t="str">
        <f t="shared" si="714"/>
        <v/>
      </c>
      <c r="W1805" t="str">
        <f>IF(TRIM(INDEX(connections!$A:$A,ROW()))="","",TRIM(INDEX(connections!$A:$A,ROW())))</f>
        <v/>
      </c>
      <c r="X1805" t="str">
        <f>IF($W1805="","",TRIM(INDEX(connections!$B:$B,ROW())))</f>
        <v/>
      </c>
      <c r="Y1805" t="str">
        <f t="shared" si="715"/>
        <v/>
      </c>
      <c r="Z1805" t="str">
        <f t="shared" si="716"/>
        <v/>
      </c>
      <c r="AA1805" t="str">
        <f t="shared" si="717"/>
        <v/>
      </c>
      <c r="AB1805" t="str">
        <f t="shared" si="718"/>
        <v/>
      </c>
      <c r="AC1805" t="str">
        <f t="shared" si="719"/>
        <v/>
      </c>
      <c r="AD1805" t="str">
        <f t="shared" si="720"/>
        <v/>
      </c>
      <c r="AE1805" t="str">
        <f t="shared" si="721"/>
        <v/>
      </c>
    </row>
    <row r="1806" spans="20:31" x14ac:dyDescent="0.25">
      <c r="T1806" t="str">
        <f t="shared" si="712"/>
        <v/>
      </c>
      <c r="U1806" t="str">
        <f t="shared" si="713"/>
        <v/>
      </c>
      <c r="V1806" t="str">
        <f t="shared" si="714"/>
        <v/>
      </c>
      <c r="W1806" t="str">
        <f>IF(TRIM(INDEX(connections!$A:$A,ROW()))="","",TRIM(INDEX(connections!$A:$A,ROW())))</f>
        <v/>
      </c>
      <c r="X1806" t="str">
        <f>IF($W1806="","",TRIM(INDEX(connections!$B:$B,ROW())))</f>
        <v/>
      </c>
      <c r="Y1806" t="str">
        <f t="shared" si="715"/>
        <v/>
      </c>
      <c r="Z1806" t="str">
        <f t="shared" si="716"/>
        <v/>
      </c>
      <c r="AA1806" t="str">
        <f t="shared" si="717"/>
        <v/>
      </c>
      <c r="AB1806" t="str">
        <f t="shared" si="718"/>
        <v/>
      </c>
      <c r="AC1806" t="str">
        <f t="shared" si="719"/>
        <v/>
      </c>
      <c r="AD1806" t="str">
        <f t="shared" si="720"/>
        <v/>
      </c>
      <c r="AE1806" t="str">
        <f t="shared" si="721"/>
        <v/>
      </c>
    </row>
    <row r="1807" spans="20:31" x14ac:dyDescent="0.25">
      <c r="T1807" t="str">
        <f t="shared" si="712"/>
        <v/>
      </c>
      <c r="U1807" t="str">
        <f t="shared" si="713"/>
        <v/>
      </c>
      <c r="V1807" t="str">
        <f t="shared" si="714"/>
        <v/>
      </c>
      <c r="W1807" t="str">
        <f>IF(TRIM(INDEX(connections!$A:$A,ROW()))="","",TRIM(INDEX(connections!$A:$A,ROW())))</f>
        <v/>
      </c>
      <c r="X1807" t="str">
        <f>IF($W1807="","",TRIM(INDEX(connections!$B:$B,ROW())))</f>
        <v/>
      </c>
      <c r="Y1807" t="str">
        <f t="shared" si="715"/>
        <v/>
      </c>
      <c r="Z1807" t="str">
        <f t="shared" si="716"/>
        <v/>
      </c>
      <c r="AA1807" t="str">
        <f t="shared" si="717"/>
        <v/>
      </c>
      <c r="AB1807" t="str">
        <f t="shared" si="718"/>
        <v/>
      </c>
      <c r="AC1807" t="str">
        <f t="shared" si="719"/>
        <v/>
      </c>
      <c r="AD1807" t="str">
        <f t="shared" si="720"/>
        <v/>
      </c>
      <c r="AE1807" t="str">
        <f t="shared" si="721"/>
        <v/>
      </c>
    </row>
    <row r="1808" spans="20:31" x14ac:dyDescent="0.25">
      <c r="T1808" t="str">
        <f t="shared" si="712"/>
        <v/>
      </c>
      <c r="U1808" t="str">
        <f t="shared" si="713"/>
        <v/>
      </c>
      <c r="V1808" t="str">
        <f t="shared" si="714"/>
        <v/>
      </c>
      <c r="W1808" t="str">
        <f>IF(TRIM(INDEX(connections!$A:$A,ROW()))="","",TRIM(INDEX(connections!$A:$A,ROW())))</f>
        <v/>
      </c>
      <c r="X1808" t="str">
        <f>IF($W1808="","",TRIM(INDEX(connections!$B:$B,ROW())))</f>
        <v/>
      </c>
      <c r="Y1808" t="str">
        <f t="shared" si="715"/>
        <v/>
      </c>
      <c r="Z1808" t="str">
        <f t="shared" si="716"/>
        <v/>
      </c>
      <c r="AA1808" t="str">
        <f t="shared" si="717"/>
        <v/>
      </c>
      <c r="AB1808" t="str">
        <f t="shared" si="718"/>
        <v/>
      </c>
      <c r="AC1808" t="str">
        <f t="shared" si="719"/>
        <v/>
      </c>
      <c r="AD1808" t="str">
        <f t="shared" si="720"/>
        <v/>
      </c>
      <c r="AE1808" t="str">
        <f t="shared" si="721"/>
        <v/>
      </c>
    </row>
    <row r="1809" spans="20:31" x14ac:dyDescent="0.25">
      <c r="T1809" t="str">
        <f t="shared" si="712"/>
        <v/>
      </c>
      <c r="U1809" t="str">
        <f t="shared" si="713"/>
        <v/>
      </c>
      <c r="V1809" t="str">
        <f t="shared" si="714"/>
        <v/>
      </c>
      <c r="W1809" t="str">
        <f>IF(TRIM(INDEX(connections!$A:$A,ROW()))="","",TRIM(INDEX(connections!$A:$A,ROW())))</f>
        <v/>
      </c>
      <c r="X1809" t="str">
        <f>IF($W1809="","",TRIM(INDEX(connections!$B:$B,ROW())))</f>
        <v/>
      </c>
      <c r="Y1809" t="str">
        <f t="shared" si="715"/>
        <v/>
      </c>
      <c r="Z1809" t="str">
        <f t="shared" si="716"/>
        <v/>
      </c>
      <c r="AA1809" t="str">
        <f t="shared" si="717"/>
        <v/>
      </c>
      <c r="AB1809" t="str">
        <f t="shared" si="718"/>
        <v/>
      </c>
      <c r="AC1809" t="str">
        <f t="shared" si="719"/>
        <v/>
      </c>
      <c r="AD1809" t="str">
        <f t="shared" si="720"/>
        <v/>
      </c>
      <c r="AE1809" t="str">
        <f t="shared" si="721"/>
        <v/>
      </c>
    </row>
    <row r="1810" spans="20:31" x14ac:dyDescent="0.25">
      <c r="T1810" t="str">
        <f t="shared" si="712"/>
        <v/>
      </c>
      <c r="U1810" t="str">
        <f t="shared" si="713"/>
        <v/>
      </c>
      <c r="V1810" t="str">
        <f t="shared" si="714"/>
        <v/>
      </c>
      <c r="W1810" t="str">
        <f>IF(TRIM(INDEX(connections!$A:$A,ROW()))="","",TRIM(INDEX(connections!$A:$A,ROW())))</f>
        <v/>
      </c>
      <c r="X1810" t="str">
        <f>IF($W1810="","",TRIM(INDEX(connections!$B:$B,ROW())))</f>
        <v/>
      </c>
      <c r="Y1810" t="str">
        <f t="shared" si="715"/>
        <v/>
      </c>
      <c r="Z1810" t="str">
        <f t="shared" si="716"/>
        <v/>
      </c>
      <c r="AA1810" t="str">
        <f t="shared" si="717"/>
        <v/>
      </c>
      <c r="AB1810" t="str">
        <f t="shared" si="718"/>
        <v/>
      </c>
      <c r="AC1810" t="str">
        <f t="shared" si="719"/>
        <v/>
      </c>
      <c r="AD1810" t="str">
        <f t="shared" si="720"/>
        <v/>
      </c>
      <c r="AE1810" t="str">
        <f t="shared" si="721"/>
        <v/>
      </c>
    </row>
    <row r="1811" spans="20:31" x14ac:dyDescent="0.25">
      <c r="T1811" t="str">
        <f t="shared" si="712"/>
        <v/>
      </c>
      <c r="U1811" t="str">
        <f t="shared" si="713"/>
        <v/>
      </c>
      <c r="V1811" t="str">
        <f t="shared" si="714"/>
        <v/>
      </c>
      <c r="W1811" t="str">
        <f>IF(TRIM(INDEX(connections!$A:$A,ROW()))="","",TRIM(INDEX(connections!$A:$A,ROW())))</f>
        <v/>
      </c>
      <c r="X1811" t="str">
        <f>IF($W1811="","",TRIM(INDEX(connections!$B:$B,ROW())))</f>
        <v/>
      </c>
      <c r="Y1811" t="str">
        <f t="shared" si="715"/>
        <v/>
      </c>
      <c r="Z1811" t="str">
        <f t="shared" si="716"/>
        <v/>
      </c>
      <c r="AA1811" t="str">
        <f t="shared" si="717"/>
        <v/>
      </c>
      <c r="AB1811" t="str">
        <f t="shared" si="718"/>
        <v/>
      </c>
      <c r="AC1811" t="str">
        <f t="shared" si="719"/>
        <v/>
      </c>
      <c r="AD1811" t="str">
        <f t="shared" si="720"/>
        <v/>
      </c>
      <c r="AE1811" t="str">
        <f t="shared" si="721"/>
        <v/>
      </c>
    </row>
    <row r="1812" spans="20:31" x14ac:dyDescent="0.25">
      <c r="T1812" t="str">
        <f t="shared" si="712"/>
        <v/>
      </c>
      <c r="U1812" t="str">
        <f t="shared" si="713"/>
        <v/>
      </c>
      <c r="V1812" t="str">
        <f t="shared" si="714"/>
        <v/>
      </c>
      <c r="W1812" t="str">
        <f>IF(TRIM(INDEX(connections!$A:$A,ROW()))="","",TRIM(INDEX(connections!$A:$A,ROW())))</f>
        <v/>
      </c>
      <c r="X1812" t="str">
        <f>IF($W1812="","",TRIM(INDEX(connections!$B:$B,ROW())))</f>
        <v/>
      </c>
      <c r="Y1812" t="str">
        <f t="shared" si="715"/>
        <v/>
      </c>
      <c r="Z1812" t="str">
        <f t="shared" si="716"/>
        <v/>
      </c>
      <c r="AA1812" t="str">
        <f t="shared" si="717"/>
        <v/>
      </c>
      <c r="AB1812" t="str">
        <f t="shared" si="718"/>
        <v/>
      </c>
      <c r="AC1812" t="str">
        <f t="shared" si="719"/>
        <v/>
      </c>
      <c r="AD1812" t="str">
        <f t="shared" si="720"/>
        <v/>
      </c>
      <c r="AE1812" t="str">
        <f t="shared" si="721"/>
        <v/>
      </c>
    </row>
    <row r="1813" spans="20:31" x14ac:dyDescent="0.25">
      <c r="T1813" t="str">
        <f t="shared" si="712"/>
        <v/>
      </c>
      <c r="U1813" t="str">
        <f t="shared" si="713"/>
        <v/>
      </c>
      <c r="V1813" t="str">
        <f t="shared" si="714"/>
        <v/>
      </c>
      <c r="W1813" t="str">
        <f>IF(TRIM(INDEX(connections!$A:$A,ROW()))="","",TRIM(INDEX(connections!$A:$A,ROW())))</f>
        <v/>
      </c>
      <c r="X1813" t="str">
        <f>IF($W1813="","",TRIM(INDEX(connections!$B:$B,ROW())))</f>
        <v/>
      </c>
      <c r="Y1813" t="str">
        <f t="shared" si="715"/>
        <v/>
      </c>
      <c r="Z1813" t="str">
        <f t="shared" si="716"/>
        <v/>
      </c>
      <c r="AA1813" t="str">
        <f t="shared" si="717"/>
        <v/>
      </c>
      <c r="AB1813" t="str">
        <f t="shared" si="718"/>
        <v/>
      </c>
      <c r="AC1813" t="str">
        <f t="shared" si="719"/>
        <v/>
      </c>
      <c r="AD1813" t="str">
        <f t="shared" si="720"/>
        <v/>
      </c>
      <c r="AE1813" t="str">
        <f t="shared" si="721"/>
        <v/>
      </c>
    </row>
    <row r="1814" spans="20:31" x14ac:dyDescent="0.25">
      <c r="T1814" t="str">
        <f t="shared" si="712"/>
        <v/>
      </c>
      <c r="U1814" t="str">
        <f t="shared" si="713"/>
        <v/>
      </c>
      <c r="V1814" t="str">
        <f t="shared" si="714"/>
        <v/>
      </c>
      <c r="W1814" t="str">
        <f>IF(TRIM(INDEX(connections!$A:$A,ROW()))="","",TRIM(INDEX(connections!$A:$A,ROW())))</f>
        <v/>
      </c>
      <c r="X1814" t="str">
        <f>IF($W1814="","",TRIM(INDEX(connections!$B:$B,ROW())))</f>
        <v/>
      </c>
      <c r="Y1814" t="str">
        <f t="shared" si="715"/>
        <v/>
      </c>
      <c r="Z1814" t="str">
        <f t="shared" si="716"/>
        <v/>
      </c>
      <c r="AA1814" t="str">
        <f t="shared" si="717"/>
        <v/>
      </c>
      <c r="AB1814" t="str">
        <f t="shared" si="718"/>
        <v/>
      </c>
      <c r="AC1814" t="str">
        <f t="shared" si="719"/>
        <v/>
      </c>
      <c r="AD1814" t="str">
        <f t="shared" si="720"/>
        <v/>
      </c>
      <c r="AE1814" t="str">
        <f t="shared" si="721"/>
        <v/>
      </c>
    </row>
    <row r="1815" spans="20:31" x14ac:dyDescent="0.25">
      <c r="T1815" t="str">
        <f t="shared" si="712"/>
        <v/>
      </c>
      <c r="U1815" t="str">
        <f t="shared" si="713"/>
        <v/>
      </c>
      <c r="V1815" t="str">
        <f t="shared" si="714"/>
        <v/>
      </c>
      <c r="W1815" t="str">
        <f>IF(TRIM(INDEX(connections!$A:$A,ROW()))="","",TRIM(INDEX(connections!$A:$A,ROW())))</f>
        <v/>
      </c>
      <c r="X1815" t="str">
        <f>IF($W1815="","",TRIM(INDEX(connections!$B:$B,ROW())))</f>
        <v/>
      </c>
      <c r="Y1815" t="str">
        <f t="shared" si="715"/>
        <v/>
      </c>
      <c r="Z1815" t="str">
        <f t="shared" si="716"/>
        <v/>
      </c>
      <c r="AA1815" t="str">
        <f t="shared" si="717"/>
        <v/>
      </c>
      <c r="AB1815" t="str">
        <f t="shared" si="718"/>
        <v/>
      </c>
      <c r="AC1815" t="str">
        <f t="shared" si="719"/>
        <v/>
      </c>
      <c r="AD1815" t="str">
        <f t="shared" si="720"/>
        <v/>
      </c>
      <c r="AE1815" t="str">
        <f t="shared" si="721"/>
        <v/>
      </c>
    </row>
    <row r="1816" spans="20:31" x14ac:dyDescent="0.25">
      <c r="T1816" t="str">
        <f t="shared" si="712"/>
        <v/>
      </c>
      <c r="U1816" t="str">
        <f t="shared" si="713"/>
        <v/>
      </c>
      <c r="V1816" t="str">
        <f t="shared" si="714"/>
        <v/>
      </c>
      <c r="W1816" t="str">
        <f>IF(TRIM(INDEX(connections!$A:$A,ROW()))="","",TRIM(INDEX(connections!$A:$A,ROW())))</f>
        <v/>
      </c>
      <c r="X1816" t="str">
        <f>IF($W1816="","",TRIM(INDEX(connections!$B:$B,ROW())))</f>
        <v/>
      </c>
      <c r="Y1816" t="str">
        <f t="shared" si="715"/>
        <v/>
      </c>
      <c r="Z1816" t="str">
        <f t="shared" si="716"/>
        <v/>
      </c>
      <c r="AA1816" t="str">
        <f t="shared" si="717"/>
        <v/>
      </c>
      <c r="AB1816" t="str">
        <f t="shared" si="718"/>
        <v/>
      </c>
      <c r="AC1816" t="str">
        <f t="shared" si="719"/>
        <v/>
      </c>
      <c r="AD1816" t="str">
        <f t="shared" si="720"/>
        <v/>
      </c>
      <c r="AE1816" t="str">
        <f t="shared" si="721"/>
        <v/>
      </c>
    </row>
    <row r="1817" spans="20:31" x14ac:dyDescent="0.25">
      <c r="T1817" t="str">
        <f t="shared" si="712"/>
        <v/>
      </c>
      <c r="U1817" t="str">
        <f t="shared" si="713"/>
        <v/>
      </c>
      <c r="V1817" t="str">
        <f t="shared" si="714"/>
        <v/>
      </c>
      <c r="W1817" t="str">
        <f>IF(TRIM(INDEX(connections!$A:$A,ROW()))="","",TRIM(INDEX(connections!$A:$A,ROW())))</f>
        <v/>
      </c>
      <c r="X1817" t="str">
        <f>IF($W1817="","",TRIM(INDEX(connections!$B:$B,ROW())))</f>
        <v/>
      </c>
      <c r="Y1817" t="str">
        <f t="shared" si="715"/>
        <v/>
      </c>
      <c r="Z1817" t="str">
        <f t="shared" si="716"/>
        <v/>
      </c>
      <c r="AA1817" t="str">
        <f t="shared" si="717"/>
        <v/>
      </c>
      <c r="AB1817" t="str">
        <f t="shared" si="718"/>
        <v/>
      </c>
      <c r="AC1817" t="str">
        <f t="shared" si="719"/>
        <v/>
      </c>
      <c r="AD1817" t="str">
        <f t="shared" si="720"/>
        <v/>
      </c>
      <c r="AE1817" t="str">
        <f t="shared" si="721"/>
        <v/>
      </c>
    </row>
    <row r="1818" spans="20:31" x14ac:dyDescent="0.25">
      <c r="T1818" t="str">
        <f t="shared" si="712"/>
        <v/>
      </c>
      <c r="U1818" t="str">
        <f t="shared" si="713"/>
        <v/>
      </c>
      <c r="V1818" t="str">
        <f t="shared" si="714"/>
        <v/>
      </c>
      <c r="W1818" t="str">
        <f>IF(TRIM(INDEX(connections!$A:$A,ROW()))="","",TRIM(INDEX(connections!$A:$A,ROW())))</f>
        <v/>
      </c>
      <c r="X1818" t="str">
        <f>IF($W1818="","",TRIM(INDEX(connections!$B:$B,ROW())))</f>
        <v/>
      </c>
      <c r="Y1818" t="str">
        <f t="shared" si="715"/>
        <v/>
      </c>
      <c r="Z1818" t="str">
        <f t="shared" si="716"/>
        <v/>
      </c>
      <c r="AA1818" t="str">
        <f t="shared" si="717"/>
        <v/>
      </c>
      <c r="AB1818" t="str">
        <f t="shared" si="718"/>
        <v/>
      </c>
      <c r="AC1818" t="str">
        <f t="shared" si="719"/>
        <v/>
      </c>
      <c r="AD1818" t="str">
        <f t="shared" si="720"/>
        <v/>
      </c>
      <c r="AE1818" t="str">
        <f t="shared" si="721"/>
        <v/>
      </c>
    </row>
    <row r="1819" spans="20:31" x14ac:dyDescent="0.25">
      <c r="T1819" t="str">
        <f t="shared" si="712"/>
        <v/>
      </c>
      <c r="U1819" t="str">
        <f t="shared" si="713"/>
        <v/>
      </c>
      <c r="V1819" t="str">
        <f t="shared" si="714"/>
        <v/>
      </c>
      <c r="W1819" t="str">
        <f>IF(TRIM(INDEX(connections!$A:$A,ROW()))="","",TRIM(INDEX(connections!$A:$A,ROW())))</f>
        <v/>
      </c>
      <c r="X1819" t="str">
        <f>IF($W1819="","",TRIM(INDEX(connections!$B:$B,ROW())))</f>
        <v/>
      </c>
      <c r="Y1819" t="str">
        <f t="shared" si="715"/>
        <v/>
      </c>
      <c r="Z1819" t="str">
        <f t="shared" si="716"/>
        <v/>
      </c>
      <c r="AA1819" t="str">
        <f t="shared" si="717"/>
        <v/>
      </c>
      <c r="AB1819" t="str">
        <f t="shared" si="718"/>
        <v/>
      </c>
      <c r="AC1819" t="str">
        <f t="shared" si="719"/>
        <v/>
      </c>
      <c r="AD1819" t="str">
        <f t="shared" si="720"/>
        <v/>
      </c>
      <c r="AE1819" t="str">
        <f t="shared" si="721"/>
        <v/>
      </c>
    </row>
    <row r="1820" spans="20:31" x14ac:dyDescent="0.25">
      <c r="T1820" t="str">
        <f t="shared" si="712"/>
        <v/>
      </c>
      <c r="U1820" t="str">
        <f t="shared" si="713"/>
        <v/>
      </c>
      <c r="V1820" t="str">
        <f t="shared" si="714"/>
        <v/>
      </c>
      <c r="W1820" t="str">
        <f>IF(TRIM(INDEX(connections!$A:$A,ROW()))="","",TRIM(INDEX(connections!$A:$A,ROW())))</f>
        <v/>
      </c>
      <c r="X1820" t="str">
        <f>IF($W1820="","",TRIM(INDEX(connections!$B:$B,ROW())))</f>
        <v/>
      </c>
      <c r="Y1820" t="str">
        <f t="shared" si="715"/>
        <v/>
      </c>
      <c r="Z1820" t="str">
        <f t="shared" si="716"/>
        <v/>
      </c>
      <c r="AA1820" t="str">
        <f t="shared" si="717"/>
        <v/>
      </c>
      <c r="AB1820" t="str">
        <f t="shared" si="718"/>
        <v/>
      </c>
      <c r="AC1820" t="str">
        <f t="shared" si="719"/>
        <v/>
      </c>
      <c r="AD1820" t="str">
        <f t="shared" si="720"/>
        <v/>
      </c>
      <c r="AE1820" t="str">
        <f t="shared" si="721"/>
        <v/>
      </c>
    </row>
    <row r="1821" spans="20:31" x14ac:dyDescent="0.25">
      <c r="T1821" t="str">
        <f t="shared" si="712"/>
        <v/>
      </c>
      <c r="U1821" t="str">
        <f t="shared" si="713"/>
        <v/>
      </c>
      <c r="V1821" t="str">
        <f t="shared" si="714"/>
        <v/>
      </c>
      <c r="W1821" t="str">
        <f>IF(TRIM(INDEX(connections!$A:$A,ROW()))="","",TRIM(INDEX(connections!$A:$A,ROW())))</f>
        <v/>
      </c>
      <c r="X1821" t="str">
        <f>IF($W1821="","",TRIM(INDEX(connections!$B:$B,ROW())))</f>
        <v/>
      </c>
      <c r="Y1821" t="str">
        <f t="shared" si="715"/>
        <v/>
      </c>
      <c r="Z1821" t="str">
        <f t="shared" si="716"/>
        <v/>
      </c>
      <c r="AA1821" t="str">
        <f t="shared" si="717"/>
        <v/>
      </c>
      <c r="AB1821" t="str">
        <f t="shared" si="718"/>
        <v/>
      </c>
      <c r="AC1821" t="str">
        <f t="shared" si="719"/>
        <v/>
      </c>
      <c r="AD1821" t="str">
        <f t="shared" si="720"/>
        <v/>
      </c>
      <c r="AE1821" t="str">
        <f t="shared" si="721"/>
        <v/>
      </c>
    </row>
    <row r="1822" spans="20:31" x14ac:dyDescent="0.25">
      <c r="T1822" t="str">
        <f t="shared" si="712"/>
        <v/>
      </c>
      <c r="U1822" t="str">
        <f t="shared" si="713"/>
        <v/>
      </c>
      <c r="V1822" t="str">
        <f t="shared" si="714"/>
        <v/>
      </c>
      <c r="W1822" t="str">
        <f>IF(TRIM(INDEX(connections!$A:$A,ROW()))="","",TRIM(INDEX(connections!$A:$A,ROW())))</f>
        <v/>
      </c>
      <c r="X1822" t="str">
        <f>IF($W1822="","",TRIM(INDEX(connections!$B:$B,ROW())))</f>
        <v/>
      </c>
      <c r="Y1822" t="str">
        <f t="shared" si="715"/>
        <v/>
      </c>
      <c r="Z1822" t="str">
        <f t="shared" si="716"/>
        <v/>
      </c>
      <c r="AA1822" t="str">
        <f t="shared" si="717"/>
        <v/>
      </c>
      <c r="AB1822" t="str">
        <f t="shared" si="718"/>
        <v/>
      </c>
      <c r="AC1822" t="str">
        <f t="shared" si="719"/>
        <v/>
      </c>
      <c r="AD1822" t="str">
        <f t="shared" si="720"/>
        <v/>
      </c>
      <c r="AE1822" t="str">
        <f t="shared" si="721"/>
        <v/>
      </c>
    </row>
    <row r="1823" spans="20:31" x14ac:dyDescent="0.25">
      <c r="T1823" t="str">
        <f t="shared" si="712"/>
        <v/>
      </c>
      <c r="U1823" t="str">
        <f t="shared" si="713"/>
        <v/>
      </c>
      <c r="V1823" t="str">
        <f t="shared" si="714"/>
        <v/>
      </c>
      <c r="W1823" t="str">
        <f>IF(TRIM(INDEX(connections!$A:$A,ROW()))="","",TRIM(INDEX(connections!$A:$A,ROW())))</f>
        <v/>
      </c>
      <c r="X1823" t="str">
        <f>IF($W1823="","",TRIM(INDEX(connections!$B:$B,ROW())))</f>
        <v/>
      </c>
      <c r="Y1823" t="str">
        <f t="shared" si="715"/>
        <v/>
      </c>
      <c r="Z1823" t="str">
        <f t="shared" si="716"/>
        <v/>
      </c>
      <c r="AA1823" t="str">
        <f t="shared" si="717"/>
        <v/>
      </c>
      <c r="AB1823" t="str">
        <f t="shared" si="718"/>
        <v/>
      </c>
      <c r="AC1823" t="str">
        <f t="shared" si="719"/>
        <v/>
      </c>
      <c r="AD1823" t="str">
        <f t="shared" si="720"/>
        <v/>
      </c>
      <c r="AE1823" t="str">
        <f t="shared" si="721"/>
        <v/>
      </c>
    </row>
    <row r="1824" spans="20:31" x14ac:dyDescent="0.25">
      <c r="T1824" t="str">
        <f t="shared" si="712"/>
        <v/>
      </c>
      <c r="U1824" t="str">
        <f t="shared" si="713"/>
        <v/>
      </c>
      <c r="V1824" t="str">
        <f t="shared" si="714"/>
        <v/>
      </c>
      <c r="W1824" t="str">
        <f>IF(TRIM(INDEX(connections!$A:$A,ROW()))="","",TRIM(INDEX(connections!$A:$A,ROW())))</f>
        <v/>
      </c>
      <c r="X1824" t="str">
        <f>IF($W1824="","",TRIM(INDEX(connections!$B:$B,ROW())))</f>
        <v/>
      </c>
      <c r="Y1824" t="str">
        <f t="shared" si="715"/>
        <v/>
      </c>
      <c r="Z1824" t="str">
        <f t="shared" si="716"/>
        <v/>
      </c>
      <c r="AA1824" t="str">
        <f t="shared" si="717"/>
        <v/>
      </c>
      <c r="AB1824" t="str">
        <f t="shared" si="718"/>
        <v/>
      </c>
      <c r="AC1824" t="str">
        <f t="shared" si="719"/>
        <v/>
      </c>
      <c r="AD1824" t="str">
        <f t="shared" si="720"/>
        <v/>
      </c>
      <c r="AE1824" t="str">
        <f t="shared" si="721"/>
        <v/>
      </c>
    </row>
    <row r="1825" spans="20:31" x14ac:dyDescent="0.25">
      <c r="T1825" t="str">
        <f t="shared" si="712"/>
        <v/>
      </c>
      <c r="U1825" t="str">
        <f t="shared" si="713"/>
        <v/>
      </c>
      <c r="V1825" t="str">
        <f t="shared" si="714"/>
        <v/>
      </c>
      <c r="W1825" t="str">
        <f>IF(TRIM(INDEX(connections!$A:$A,ROW()))="","",TRIM(INDEX(connections!$A:$A,ROW())))</f>
        <v/>
      </c>
      <c r="X1825" t="str">
        <f>IF($W1825="","",TRIM(INDEX(connections!$B:$B,ROW())))</f>
        <v/>
      </c>
      <c r="Y1825" t="str">
        <f t="shared" si="715"/>
        <v/>
      </c>
      <c r="Z1825" t="str">
        <f t="shared" si="716"/>
        <v/>
      </c>
      <c r="AA1825" t="str">
        <f t="shared" si="717"/>
        <v/>
      </c>
      <c r="AB1825" t="str">
        <f t="shared" si="718"/>
        <v/>
      </c>
      <c r="AC1825" t="str">
        <f t="shared" si="719"/>
        <v/>
      </c>
      <c r="AD1825" t="str">
        <f t="shared" si="720"/>
        <v/>
      </c>
      <c r="AE1825" t="str">
        <f t="shared" si="721"/>
        <v/>
      </c>
    </row>
    <row r="1826" spans="20:31" x14ac:dyDescent="0.25">
      <c r="T1826" t="str">
        <f t="shared" si="712"/>
        <v/>
      </c>
      <c r="U1826" t="str">
        <f t="shared" si="713"/>
        <v/>
      </c>
      <c r="V1826" t="str">
        <f t="shared" si="714"/>
        <v/>
      </c>
      <c r="W1826" t="str">
        <f>IF(TRIM(INDEX(connections!$A:$A,ROW()))="","",TRIM(INDEX(connections!$A:$A,ROW())))</f>
        <v/>
      </c>
      <c r="X1826" t="str">
        <f>IF($W1826="","",TRIM(INDEX(connections!$B:$B,ROW())))</f>
        <v/>
      </c>
      <c r="Y1826" t="str">
        <f t="shared" si="715"/>
        <v/>
      </c>
      <c r="Z1826" t="str">
        <f t="shared" si="716"/>
        <v/>
      </c>
      <c r="AA1826" t="str">
        <f t="shared" si="717"/>
        <v/>
      </c>
      <c r="AB1826" t="str">
        <f t="shared" si="718"/>
        <v/>
      </c>
      <c r="AC1826" t="str">
        <f t="shared" si="719"/>
        <v/>
      </c>
      <c r="AD1826" t="str">
        <f t="shared" si="720"/>
        <v/>
      </c>
      <c r="AE1826" t="str">
        <f t="shared" si="721"/>
        <v/>
      </c>
    </row>
    <row r="1827" spans="20:31" x14ac:dyDescent="0.25">
      <c r="T1827" t="str">
        <f t="shared" si="712"/>
        <v/>
      </c>
      <c r="U1827" t="str">
        <f t="shared" si="713"/>
        <v/>
      </c>
      <c r="V1827" t="str">
        <f t="shared" si="714"/>
        <v/>
      </c>
      <c r="W1827" t="str">
        <f>IF(TRIM(INDEX(connections!$A:$A,ROW()))="","",TRIM(INDEX(connections!$A:$A,ROW())))</f>
        <v/>
      </c>
      <c r="X1827" t="str">
        <f>IF($W1827="","",TRIM(INDEX(connections!$B:$B,ROW())))</f>
        <v/>
      </c>
      <c r="Y1827" t="str">
        <f t="shared" si="715"/>
        <v/>
      </c>
      <c r="Z1827" t="str">
        <f t="shared" si="716"/>
        <v/>
      </c>
      <c r="AA1827" t="str">
        <f t="shared" si="717"/>
        <v/>
      </c>
      <c r="AB1827" t="str">
        <f t="shared" si="718"/>
        <v/>
      </c>
      <c r="AC1827" t="str">
        <f t="shared" si="719"/>
        <v/>
      </c>
      <c r="AD1827" t="str">
        <f t="shared" si="720"/>
        <v/>
      </c>
      <c r="AE1827" t="str">
        <f t="shared" si="721"/>
        <v/>
      </c>
    </row>
    <row r="1828" spans="20:31" x14ac:dyDescent="0.25">
      <c r="T1828" t="str">
        <f t="shared" si="712"/>
        <v/>
      </c>
      <c r="U1828" t="str">
        <f t="shared" si="713"/>
        <v/>
      </c>
      <c r="V1828" t="str">
        <f t="shared" si="714"/>
        <v/>
      </c>
      <c r="W1828" t="str">
        <f>IF(TRIM(INDEX(connections!$A:$A,ROW()))="","",TRIM(INDEX(connections!$A:$A,ROW())))</f>
        <v/>
      </c>
      <c r="X1828" t="str">
        <f>IF($W1828="","",TRIM(INDEX(connections!$B:$B,ROW())))</f>
        <v/>
      </c>
      <c r="Y1828" t="str">
        <f t="shared" si="715"/>
        <v/>
      </c>
      <c r="Z1828" t="str">
        <f t="shared" si="716"/>
        <v/>
      </c>
      <c r="AA1828" t="str">
        <f t="shared" si="717"/>
        <v/>
      </c>
      <c r="AB1828" t="str">
        <f t="shared" si="718"/>
        <v/>
      </c>
      <c r="AC1828" t="str">
        <f t="shared" si="719"/>
        <v/>
      </c>
      <c r="AD1828" t="str">
        <f t="shared" si="720"/>
        <v/>
      </c>
      <c r="AE1828" t="str">
        <f t="shared" si="721"/>
        <v/>
      </c>
    </row>
    <row r="1829" spans="20:31" x14ac:dyDescent="0.25">
      <c r="T1829" t="str">
        <f t="shared" si="712"/>
        <v/>
      </c>
      <c r="U1829" t="str">
        <f t="shared" si="713"/>
        <v/>
      </c>
      <c r="V1829" t="str">
        <f t="shared" si="714"/>
        <v/>
      </c>
      <c r="W1829" t="str">
        <f>IF(TRIM(INDEX(connections!$A:$A,ROW()))="","",TRIM(INDEX(connections!$A:$A,ROW())))</f>
        <v/>
      </c>
      <c r="X1829" t="str">
        <f>IF($W1829="","",TRIM(INDEX(connections!$B:$B,ROW())))</f>
        <v/>
      </c>
      <c r="Y1829" t="str">
        <f t="shared" si="715"/>
        <v/>
      </c>
      <c r="Z1829" t="str">
        <f t="shared" si="716"/>
        <v/>
      </c>
      <c r="AA1829" t="str">
        <f t="shared" si="717"/>
        <v/>
      </c>
      <c r="AB1829" t="str">
        <f t="shared" si="718"/>
        <v/>
      </c>
      <c r="AC1829" t="str">
        <f t="shared" si="719"/>
        <v/>
      </c>
      <c r="AD1829" t="str">
        <f t="shared" si="720"/>
        <v/>
      </c>
      <c r="AE1829" t="str">
        <f t="shared" si="721"/>
        <v/>
      </c>
    </row>
    <row r="1830" spans="20:31" x14ac:dyDescent="0.25">
      <c r="T1830" t="str">
        <f t="shared" si="712"/>
        <v/>
      </c>
      <c r="U1830" t="str">
        <f t="shared" si="713"/>
        <v/>
      </c>
      <c r="V1830" t="str">
        <f t="shared" si="714"/>
        <v/>
      </c>
      <c r="W1830" t="str">
        <f>IF(TRIM(INDEX(connections!$A:$A,ROW()))="","",TRIM(INDEX(connections!$A:$A,ROW())))</f>
        <v/>
      </c>
      <c r="X1830" t="str">
        <f>IF($W1830="","",TRIM(INDEX(connections!$B:$B,ROW())))</f>
        <v/>
      </c>
      <c r="Y1830" t="str">
        <f t="shared" si="715"/>
        <v/>
      </c>
      <c r="Z1830" t="str">
        <f t="shared" si="716"/>
        <v/>
      </c>
      <c r="AA1830" t="str">
        <f t="shared" si="717"/>
        <v/>
      </c>
      <c r="AB1830" t="str">
        <f t="shared" si="718"/>
        <v/>
      </c>
      <c r="AC1830" t="str">
        <f t="shared" si="719"/>
        <v/>
      </c>
      <c r="AD1830" t="str">
        <f t="shared" si="720"/>
        <v/>
      </c>
      <c r="AE1830" t="str">
        <f t="shared" si="721"/>
        <v/>
      </c>
    </row>
    <row r="1831" spans="20:31" x14ac:dyDescent="0.25">
      <c r="T1831" t="str">
        <f t="shared" si="712"/>
        <v/>
      </c>
      <c r="U1831" t="str">
        <f t="shared" si="713"/>
        <v/>
      </c>
      <c r="V1831" t="str">
        <f t="shared" si="714"/>
        <v/>
      </c>
      <c r="W1831" t="str">
        <f>IF(TRIM(INDEX(connections!$A:$A,ROW()))="","",TRIM(INDEX(connections!$A:$A,ROW())))</f>
        <v/>
      </c>
      <c r="X1831" t="str">
        <f>IF($W1831="","",TRIM(INDEX(connections!$B:$B,ROW())))</f>
        <v/>
      </c>
      <c r="Y1831" t="str">
        <f t="shared" si="715"/>
        <v/>
      </c>
      <c r="Z1831" t="str">
        <f t="shared" si="716"/>
        <v/>
      </c>
      <c r="AA1831" t="str">
        <f t="shared" si="717"/>
        <v/>
      </c>
      <c r="AB1831" t="str">
        <f t="shared" si="718"/>
        <v/>
      </c>
      <c r="AC1831" t="str">
        <f t="shared" si="719"/>
        <v/>
      </c>
      <c r="AD1831" t="str">
        <f t="shared" si="720"/>
        <v/>
      </c>
      <c r="AE1831" t="str">
        <f t="shared" si="721"/>
        <v/>
      </c>
    </row>
    <row r="1832" spans="20:31" x14ac:dyDescent="0.25">
      <c r="T1832" t="str">
        <f t="shared" si="712"/>
        <v/>
      </c>
      <c r="U1832" t="str">
        <f t="shared" si="713"/>
        <v/>
      </c>
      <c r="V1832" t="str">
        <f t="shared" si="714"/>
        <v/>
      </c>
      <c r="W1832" t="str">
        <f>IF(TRIM(INDEX(connections!$A:$A,ROW()))="","",TRIM(INDEX(connections!$A:$A,ROW())))</f>
        <v/>
      </c>
      <c r="X1832" t="str">
        <f>IF($W1832="","",TRIM(INDEX(connections!$B:$B,ROW())))</f>
        <v/>
      </c>
      <c r="Y1832" t="str">
        <f t="shared" si="715"/>
        <v/>
      </c>
      <c r="Z1832" t="str">
        <f t="shared" si="716"/>
        <v/>
      </c>
      <c r="AA1832" t="str">
        <f t="shared" si="717"/>
        <v/>
      </c>
      <c r="AB1832" t="str">
        <f t="shared" si="718"/>
        <v/>
      </c>
      <c r="AC1832" t="str">
        <f t="shared" si="719"/>
        <v/>
      </c>
      <c r="AD1832" t="str">
        <f t="shared" si="720"/>
        <v/>
      </c>
      <c r="AE1832" t="str">
        <f t="shared" si="721"/>
        <v/>
      </c>
    </row>
    <row r="1833" spans="20:31" x14ac:dyDescent="0.25">
      <c r="T1833" t="str">
        <f t="shared" si="712"/>
        <v/>
      </c>
      <c r="U1833" t="str">
        <f t="shared" si="713"/>
        <v/>
      </c>
      <c r="V1833" t="str">
        <f t="shared" si="714"/>
        <v/>
      </c>
      <c r="W1833" t="str">
        <f>IF(TRIM(INDEX(connections!$A:$A,ROW()))="","",TRIM(INDEX(connections!$A:$A,ROW())))</f>
        <v/>
      </c>
      <c r="X1833" t="str">
        <f>IF($W1833="","",TRIM(INDEX(connections!$B:$B,ROW())))</f>
        <v/>
      </c>
      <c r="Y1833" t="str">
        <f t="shared" si="715"/>
        <v/>
      </c>
      <c r="Z1833" t="str">
        <f t="shared" si="716"/>
        <v/>
      </c>
      <c r="AA1833" t="str">
        <f t="shared" si="717"/>
        <v/>
      </c>
      <c r="AB1833" t="str">
        <f t="shared" si="718"/>
        <v/>
      </c>
      <c r="AC1833" t="str">
        <f t="shared" si="719"/>
        <v/>
      </c>
      <c r="AD1833" t="str">
        <f t="shared" si="720"/>
        <v/>
      </c>
      <c r="AE1833" t="str">
        <f t="shared" si="721"/>
        <v/>
      </c>
    </row>
    <row r="1834" spans="20:31" x14ac:dyDescent="0.25">
      <c r="T1834" t="str">
        <f t="shared" si="712"/>
        <v/>
      </c>
      <c r="U1834" t="str">
        <f t="shared" si="713"/>
        <v/>
      </c>
      <c r="V1834" t="str">
        <f t="shared" si="714"/>
        <v/>
      </c>
      <c r="W1834" t="str">
        <f>IF(TRIM(INDEX(connections!$A:$A,ROW()))="","",TRIM(INDEX(connections!$A:$A,ROW())))</f>
        <v/>
      </c>
      <c r="X1834" t="str">
        <f>IF($W1834="","",TRIM(INDEX(connections!$B:$B,ROW())))</f>
        <v/>
      </c>
      <c r="Y1834" t="str">
        <f t="shared" si="715"/>
        <v/>
      </c>
      <c r="Z1834" t="str">
        <f t="shared" si="716"/>
        <v/>
      </c>
      <c r="AA1834" t="str">
        <f t="shared" si="717"/>
        <v/>
      </c>
      <c r="AB1834" t="str">
        <f t="shared" si="718"/>
        <v/>
      </c>
      <c r="AC1834" t="str">
        <f t="shared" si="719"/>
        <v/>
      </c>
      <c r="AD1834" t="str">
        <f t="shared" si="720"/>
        <v/>
      </c>
      <c r="AE1834" t="str">
        <f t="shared" si="721"/>
        <v/>
      </c>
    </row>
    <row r="1835" spans="20:31" x14ac:dyDescent="0.25">
      <c r="T1835" t="str">
        <f t="shared" si="712"/>
        <v/>
      </c>
      <c r="U1835" t="str">
        <f t="shared" si="713"/>
        <v/>
      </c>
      <c r="V1835" t="str">
        <f t="shared" si="714"/>
        <v/>
      </c>
      <c r="W1835" t="str">
        <f>IF(TRIM(INDEX(connections!$A:$A,ROW()))="","",TRIM(INDEX(connections!$A:$A,ROW())))</f>
        <v/>
      </c>
      <c r="X1835" t="str">
        <f>IF($W1835="","",TRIM(INDEX(connections!$B:$B,ROW())))</f>
        <v/>
      </c>
      <c r="Y1835" t="str">
        <f t="shared" si="715"/>
        <v/>
      </c>
      <c r="Z1835" t="str">
        <f t="shared" si="716"/>
        <v/>
      </c>
      <c r="AA1835" t="str">
        <f t="shared" si="717"/>
        <v/>
      </c>
      <c r="AB1835" t="str">
        <f t="shared" si="718"/>
        <v/>
      </c>
      <c r="AC1835" t="str">
        <f t="shared" si="719"/>
        <v/>
      </c>
      <c r="AD1835" t="str">
        <f t="shared" si="720"/>
        <v/>
      </c>
      <c r="AE1835" t="str">
        <f t="shared" si="721"/>
        <v/>
      </c>
    </row>
    <row r="1836" spans="20:31" x14ac:dyDescent="0.25">
      <c r="T1836" t="str">
        <f t="shared" si="712"/>
        <v/>
      </c>
      <c r="U1836" t="str">
        <f t="shared" si="713"/>
        <v/>
      </c>
      <c r="V1836" t="str">
        <f t="shared" si="714"/>
        <v/>
      </c>
      <c r="W1836" t="str">
        <f>IF(TRIM(INDEX(connections!$A:$A,ROW()))="","",TRIM(INDEX(connections!$A:$A,ROW())))</f>
        <v/>
      </c>
      <c r="X1836" t="str">
        <f>IF($W1836="","",TRIM(INDEX(connections!$B:$B,ROW())))</f>
        <v/>
      </c>
      <c r="Y1836" t="str">
        <f t="shared" si="715"/>
        <v/>
      </c>
      <c r="Z1836" t="str">
        <f t="shared" si="716"/>
        <v/>
      </c>
      <c r="AA1836" t="str">
        <f t="shared" si="717"/>
        <v/>
      </c>
      <c r="AB1836" t="str">
        <f t="shared" si="718"/>
        <v/>
      </c>
      <c r="AC1836" t="str">
        <f t="shared" si="719"/>
        <v/>
      </c>
      <c r="AD1836" t="str">
        <f t="shared" si="720"/>
        <v/>
      </c>
      <c r="AE1836" t="str">
        <f t="shared" si="721"/>
        <v/>
      </c>
    </row>
    <row r="1837" spans="20:31" x14ac:dyDescent="0.25">
      <c r="T1837" t="str">
        <f t="shared" si="712"/>
        <v/>
      </c>
      <c r="U1837" t="str">
        <f t="shared" si="713"/>
        <v/>
      </c>
      <c r="V1837" t="str">
        <f t="shared" si="714"/>
        <v/>
      </c>
      <c r="W1837" t="str">
        <f>IF(TRIM(INDEX(connections!$A:$A,ROW()))="","",TRIM(INDEX(connections!$A:$A,ROW())))</f>
        <v/>
      </c>
      <c r="X1837" t="str">
        <f>IF($W1837="","",TRIM(INDEX(connections!$B:$B,ROW())))</f>
        <v/>
      </c>
      <c r="Y1837" t="str">
        <f t="shared" si="715"/>
        <v/>
      </c>
      <c r="Z1837" t="str">
        <f t="shared" si="716"/>
        <v/>
      </c>
      <c r="AA1837" t="str">
        <f t="shared" si="717"/>
        <v/>
      </c>
      <c r="AB1837" t="str">
        <f t="shared" si="718"/>
        <v/>
      </c>
      <c r="AC1837" t="str">
        <f t="shared" si="719"/>
        <v/>
      </c>
      <c r="AD1837" t="str">
        <f t="shared" si="720"/>
        <v/>
      </c>
      <c r="AE1837" t="str">
        <f t="shared" si="721"/>
        <v/>
      </c>
    </row>
    <row r="1838" spans="20:31" x14ac:dyDescent="0.25">
      <c r="T1838" t="str">
        <f t="shared" si="712"/>
        <v/>
      </c>
      <c r="U1838" t="str">
        <f t="shared" si="713"/>
        <v/>
      </c>
      <c r="V1838" t="str">
        <f t="shared" si="714"/>
        <v/>
      </c>
      <c r="W1838" t="str">
        <f>IF(TRIM(INDEX(connections!$A:$A,ROW()))="","",TRIM(INDEX(connections!$A:$A,ROW())))</f>
        <v/>
      </c>
      <c r="X1838" t="str">
        <f>IF($W1838="","",TRIM(INDEX(connections!$B:$B,ROW())))</f>
        <v/>
      </c>
      <c r="Y1838" t="str">
        <f t="shared" si="715"/>
        <v/>
      </c>
      <c r="Z1838" t="str">
        <f t="shared" si="716"/>
        <v/>
      </c>
      <c r="AA1838" t="str">
        <f t="shared" si="717"/>
        <v/>
      </c>
      <c r="AB1838" t="str">
        <f t="shared" si="718"/>
        <v/>
      </c>
      <c r="AC1838" t="str">
        <f t="shared" si="719"/>
        <v/>
      </c>
      <c r="AD1838" t="str">
        <f t="shared" si="720"/>
        <v/>
      </c>
      <c r="AE1838" t="str">
        <f t="shared" si="721"/>
        <v/>
      </c>
    </row>
    <row r="1839" spans="20:31" x14ac:dyDescent="0.25">
      <c r="T1839" t="str">
        <f t="shared" si="712"/>
        <v/>
      </c>
      <c r="U1839" t="str">
        <f t="shared" si="713"/>
        <v/>
      </c>
      <c r="V1839" t="str">
        <f t="shared" si="714"/>
        <v/>
      </c>
      <c r="W1839" t="str">
        <f>IF(TRIM(INDEX(connections!$A:$A,ROW()))="","",TRIM(INDEX(connections!$A:$A,ROW())))</f>
        <v/>
      </c>
      <c r="X1839" t="str">
        <f>IF($W1839="","",TRIM(INDEX(connections!$B:$B,ROW())))</f>
        <v/>
      </c>
      <c r="Y1839" t="str">
        <f t="shared" si="715"/>
        <v/>
      </c>
      <c r="Z1839" t="str">
        <f t="shared" si="716"/>
        <v/>
      </c>
      <c r="AA1839" t="str">
        <f t="shared" si="717"/>
        <v/>
      </c>
      <c r="AB1839" t="str">
        <f t="shared" si="718"/>
        <v/>
      </c>
      <c r="AC1839" t="str">
        <f t="shared" si="719"/>
        <v/>
      </c>
      <c r="AD1839" t="str">
        <f t="shared" si="720"/>
        <v/>
      </c>
      <c r="AE1839" t="str">
        <f t="shared" si="721"/>
        <v/>
      </c>
    </row>
    <row r="1840" spans="20:31" x14ac:dyDescent="0.25">
      <c r="T1840" t="str">
        <f t="shared" si="712"/>
        <v/>
      </c>
      <c r="U1840" t="str">
        <f t="shared" si="713"/>
        <v/>
      </c>
      <c r="V1840" t="str">
        <f t="shared" si="714"/>
        <v/>
      </c>
      <c r="W1840" t="str">
        <f>IF(TRIM(INDEX(connections!$A:$A,ROW()))="","",TRIM(INDEX(connections!$A:$A,ROW())))</f>
        <v/>
      </c>
      <c r="X1840" t="str">
        <f>IF($W1840="","",TRIM(INDEX(connections!$B:$B,ROW())))</f>
        <v/>
      </c>
      <c r="Y1840" t="str">
        <f t="shared" si="715"/>
        <v/>
      </c>
      <c r="Z1840" t="str">
        <f t="shared" si="716"/>
        <v/>
      </c>
      <c r="AA1840" t="str">
        <f t="shared" si="717"/>
        <v/>
      </c>
      <c r="AB1840" t="str">
        <f t="shared" si="718"/>
        <v/>
      </c>
      <c r="AC1840" t="str">
        <f t="shared" si="719"/>
        <v/>
      </c>
      <c r="AD1840" t="str">
        <f t="shared" si="720"/>
        <v/>
      </c>
      <c r="AE1840" t="str">
        <f t="shared" si="721"/>
        <v/>
      </c>
    </row>
    <row r="1841" spans="20:31" x14ac:dyDescent="0.25">
      <c r="T1841" t="str">
        <f t="shared" si="712"/>
        <v/>
      </c>
      <c r="U1841" t="str">
        <f t="shared" si="713"/>
        <v/>
      </c>
      <c r="V1841" t="str">
        <f t="shared" si="714"/>
        <v/>
      </c>
      <c r="W1841" t="str">
        <f>IF(TRIM(INDEX(connections!$A:$A,ROW()))="","",TRIM(INDEX(connections!$A:$A,ROW())))</f>
        <v/>
      </c>
      <c r="X1841" t="str">
        <f>IF($W1841="","",TRIM(INDEX(connections!$B:$B,ROW())))</f>
        <v/>
      </c>
      <c r="Y1841" t="str">
        <f t="shared" si="715"/>
        <v/>
      </c>
      <c r="Z1841" t="str">
        <f t="shared" si="716"/>
        <v/>
      </c>
      <c r="AA1841" t="str">
        <f t="shared" si="717"/>
        <v/>
      </c>
      <c r="AB1841" t="str">
        <f t="shared" si="718"/>
        <v/>
      </c>
      <c r="AC1841" t="str">
        <f t="shared" si="719"/>
        <v/>
      </c>
      <c r="AD1841" t="str">
        <f t="shared" si="720"/>
        <v/>
      </c>
      <c r="AE1841" t="str">
        <f t="shared" si="721"/>
        <v/>
      </c>
    </row>
    <row r="1842" spans="20:31" x14ac:dyDescent="0.25">
      <c r="T1842" t="str">
        <f t="shared" si="712"/>
        <v/>
      </c>
      <c r="U1842" t="str">
        <f t="shared" si="713"/>
        <v/>
      </c>
      <c r="V1842" t="str">
        <f t="shared" si="714"/>
        <v/>
      </c>
      <c r="W1842" t="str">
        <f>IF(TRIM(INDEX(connections!$A:$A,ROW()))="","",TRIM(INDEX(connections!$A:$A,ROW())))</f>
        <v/>
      </c>
      <c r="X1842" t="str">
        <f>IF($W1842="","",TRIM(INDEX(connections!$B:$B,ROW())))</f>
        <v/>
      </c>
      <c r="Y1842" t="str">
        <f t="shared" si="715"/>
        <v/>
      </c>
      <c r="Z1842" t="str">
        <f t="shared" si="716"/>
        <v/>
      </c>
      <c r="AA1842" t="str">
        <f t="shared" si="717"/>
        <v/>
      </c>
      <c r="AB1842" t="str">
        <f t="shared" si="718"/>
        <v/>
      </c>
      <c r="AC1842" t="str">
        <f t="shared" si="719"/>
        <v/>
      </c>
      <c r="AD1842" t="str">
        <f t="shared" si="720"/>
        <v/>
      </c>
      <c r="AE1842" t="str">
        <f t="shared" si="721"/>
        <v/>
      </c>
    </row>
    <row r="1843" spans="20:31" x14ac:dyDescent="0.25">
      <c r="T1843" t="str">
        <f t="shared" si="712"/>
        <v/>
      </c>
      <c r="U1843" t="str">
        <f t="shared" si="713"/>
        <v/>
      </c>
      <c r="V1843" t="str">
        <f t="shared" si="714"/>
        <v/>
      </c>
      <c r="W1843" t="str">
        <f>IF(TRIM(INDEX(connections!$A:$A,ROW()))="","",TRIM(INDEX(connections!$A:$A,ROW())))</f>
        <v/>
      </c>
      <c r="X1843" t="str">
        <f>IF($W1843="","",TRIM(INDEX(connections!$B:$B,ROW())))</f>
        <v/>
      </c>
      <c r="Y1843" t="str">
        <f t="shared" si="715"/>
        <v/>
      </c>
      <c r="Z1843" t="str">
        <f t="shared" si="716"/>
        <v/>
      </c>
      <c r="AA1843" t="str">
        <f t="shared" si="717"/>
        <v/>
      </c>
      <c r="AB1843" t="str">
        <f t="shared" si="718"/>
        <v/>
      </c>
      <c r="AC1843" t="str">
        <f t="shared" si="719"/>
        <v/>
      </c>
      <c r="AD1843" t="str">
        <f t="shared" si="720"/>
        <v/>
      </c>
      <c r="AE1843" t="str">
        <f t="shared" si="721"/>
        <v/>
      </c>
    </row>
    <row r="1844" spans="20:31" x14ac:dyDescent="0.25">
      <c r="T1844" t="str">
        <f t="shared" si="712"/>
        <v/>
      </c>
      <c r="U1844" t="str">
        <f t="shared" si="713"/>
        <v/>
      </c>
      <c r="V1844" t="str">
        <f t="shared" si="714"/>
        <v/>
      </c>
      <c r="W1844" t="str">
        <f>IF(TRIM(INDEX(connections!$A:$A,ROW()))="","",TRIM(INDEX(connections!$A:$A,ROW())))</f>
        <v/>
      </c>
      <c r="X1844" t="str">
        <f>IF($W1844="","",TRIM(INDEX(connections!$B:$B,ROW())))</f>
        <v/>
      </c>
      <c r="Y1844" t="str">
        <f t="shared" si="715"/>
        <v/>
      </c>
      <c r="Z1844" t="str">
        <f t="shared" si="716"/>
        <v/>
      </c>
      <c r="AA1844" t="str">
        <f t="shared" si="717"/>
        <v/>
      </c>
      <c r="AB1844" t="str">
        <f t="shared" si="718"/>
        <v/>
      </c>
      <c r="AC1844" t="str">
        <f t="shared" si="719"/>
        <v/>
      </c>
      <c r="AD1844" t="str">
        <f t="shared" si="720"/>
        <v/>
      </c>
      <c r="AE1844" t="str">
        <f t="shared" si="721"/>
        <v/>
      </c>
    </row>
    <row r="1845" spans="20:31" x14ac:dyDescent="0.25">
      <c r="T1845" t="str">
        <f t="shared" si="712"/>
        <v/>
      </c>
      <c r="U1845" t="str">
        <f t="shared" si="713"/>
        <v/>
      </c>
      <c r="V1845" t="str">
        <f t="shared" si="714"/>
        <v/>
      </c>
      <c r="W1845" t="str">
        <f>IF(TRIM(INDEX(connections!$A:$A,ROW()))="","",TRIM(INDEX(connections!$A:$A,ROW())))</f>
        <v/>
      </c>
      <c r="X1845" t="str">
        <f>IF($W1845="","",TRIM(INDEX(connections!$B:$B,ROW())))</f>
        <v/>
      </c>
      <c r="Y1845" t="str">
        <f t="shared" si="715"/>
        <v/>
      </c>
      <c r="Z1845" t="str">
        <f t="shared" si="716"/>
        <v/>
      </c>
      <c r="AA1845" t="str">
        <f t="shared" si="717"/>
        <v/>
      </c>
      <c r="AB1845" t="str">
        <f t="shared" si="718"/>
        <v/>
      </c>
      <c r="AC1845" t="str">
        <f t="shared" si="719"/>
        <v/>
      </c>
      <c r="AD1845" t="str">
        <f t="shared" si="720"/>
        <v/>
      </c>
      <c r="AE1845" t="str">
        <f t="shared" si="721"/>
        <v/>
      </c>
    </row>
    <row r="1846" spans="20:31" x14ac:dyDescent="0.25">
      <c r="T1846" t="str">
        <f t="shared" si="712"/>
        <v/>
      </c>
      <c r="U1846" t="str">
        <f t="shared" si="713"/>
        <v/>
      </c>
      <c r="V1846" t="str">
        <f t="shared" si="714"/>
        <v/>
      </c>
      <c r="W1846" t="str">
        <f>IF(TRIM(INDEX(connections!$A:$A,ROW()))="","",TRIM(INDEX(connections!$A:$A,ROW())))</f>
        <v/>
      </c>
      <c r="X1846" t="str">
        <f>IF($W1846="","",TRIM(INDEX(connections!$B:$B,ROW())))</f>
        <v/>
      </c>
      <c r="Y1846" t="str">
        <f t="shared" si="715"/>
        <v/>
      </c>
      <c r="Z1846" t="str">
        <f t="shared" si="716"/>
        <v/>
      </c>
      <c r="AA1846" t="str">
        <f t="shared" si="717"/>
        <v/>
      </c>
      <c r="AB1846" t="str">
        <f t="shared" si="718"/>
        <v/>
      </c>
      <c r="AC1846" t="str">
        <f t="shared" si="719"/>
        <v/>
      </c>
      <c r="AD1846" t="str">
        <f t="shared" si="720"/>
        <v/>
      </c>
      <c r="AE1846" t="str">
        <f t="shared" si="721"/>
        <v/>
      </c>
    </row>
    <row r="1847" spans="20:31" x14ac:dyDescent="0.25">
      <c r="T1847" t="str">
        <f t="shared" si="712"/>
        <v/>
      </c>
      <c r="U1847" t="str">
        <f t="shared" si="713"/>
        <v/>
      </c>
      <c r="V1847" t="str">
        <f t="shared" si="714"/>
        <v/>
      </c>
      <c r="W1847" t="str">
        <f>IF(TRIM(INDEX(connections!$A:$A,ROW()))="","",TRIM(INDEX(connections!$A:$A,ROW())))</f>
        <v/>
      </c>
      <c r="X1847" t="str">
        <f>IF($W1847="","",TRIM(INDEX(connections!$B:$B,ROW())))</f>
        <v/>
      </c>
      <c r="Y1847" t="str">
        <f t="shared" si="715"/>
        <v/>
      </c>
      <c r="Z1847" t="str">
        <f t="shared" si="716"/>
        <v/>
      </c>
      <c r="AA1847" t="str">
        <f t="shared" si="717"/>
        <v/>
      </c>
      <c r="AB1847" t="str">
        <f t="shared" si="718"/>
        <v/>
      </c>
      <c r="AC1847" t="str">
        <f t="shared" si="719"/>
        <v/>
      </c>
      <c r="AD1847" t="str">
        <f t="shared" si="720"/>
        <v/>
      </c>
      <c r="AE1847" t="str">
        <f t="shared" si="721"/>
        <v/>
      </c>
    </row>
    <row r="1848" spans="20:31" x14ac:dyDescent="0.25">
      <c r="T1848" t="str">
        <f t="shared" si="712"/>
        <v/>
      </c>
      <c r="U1848" t="str">
        <f t="shared" si="713"/>
        <v/>
      </c>
      <c r="V1848" t="str">
        <f t="shared" si="714"/>
        <v/>
      </c>
      <c r="W1848" t="str">
        <f>IF(TRIM(INDEX(connections!$A:$A,ROW()))="","",TRIM(INDEX(connections!$A:$A,ROW())))</f>
        <v/>
      </c>
      <c r="X1848" t="str">
        <f>IF($W1848="","",TRIM(INDEX(connections!$B:$B,ROW())))</f>
        <v/>
      </c>
      <c r="Y1848" t="str">
        <f t="shared" si="715"/>
        <v/>
      </c>
      <c r="Z1848" t="str">
        <f t="shared" si="716"/>
        <v/>
      </c>
      <c r="AA1848" t="str">
        <f t="shared" si="717"/>
        <v/>
      </c>
      <c r="AB1848" t="str">
        <f t="shared" si="718"/>
        <v/>
      </c>
      <c r="AC1848" t="str">
        <f t="shared" si="719"/>
        <v/>
      </c>
      <c r="AD1848" t="str">
        <f t="shared" si="720"/>
        <v/>
      </c>
      <c r="AE1848" t="str">
        <f t="shared" si="721"/>
        <v/>
      </c>
    </row>
    <row r="1849" spans="20:31" x14ac:dyDescent="0.25">
      <c r="T1849" t="str">
        <f t="shared" si="712"/>
        <v/>
      </c>
      <c r="U1849" t="str">
        <f t="shared" si="713"/>
        <v/>
      </c>
      <c r="V1849" t="str">
        <f t="shared" si="714"/>
        <v/>
      </c>
      <c r="W1849" t="str">
        <f>IF(TRIM(INDEX(connections!$A:$A,ROW()))="","",TRIM(INDEX(connections!$A:$A,ROW())))</f>
        <v/>
      </c>
      <c r="X1849" t="str">
        <f>IF($W1849="","",TRIM(INDEX(connections!$B:$B,ROW())))</f>
        <v/>
      </c>
      <c r="Y1849" t="str">
        <f t="shared" si="715"/>
        <v/>
      </c>
      <c r="Z1849" t="str">
        <f t="shared" si="716"/>
        <v/>
      </c>
      <c r="AA1849" t="str">
        <f t="shared" si="717"/>
        <v/>
      </c>
      <c r="AB1849" t="str">
        <f t="shared" si="718"/>
        <v/>
      </c>
      <c r="AC1849" t="str">
        <f t="shared" si="719"/>
        <v/>
      </c>
      <c r="AD1849" t="str">
        <f t="shared" si="720"/>
        <v/>
      </c>
      <c r="AE1849" t="str">
        <f t="shared" si="721"/>
        <v/>
      </c>
    </row>
    <row r="1850" spans="20:31" x14ac:dyDescent="0.25">
      <c r="T1850" t="str">
        <f t="shared" si="712"/>
        <v/>
      </c>
      <c r="U1850" t="str">
        <f t="shared" si="713"/>
        <v/>
      </c>
      <c r="V1850" t="str">
        <f t="shared" si="714"/>
        <v/>
      </c>
      <c r="W1850" t="str">
        <f>IF(TRIM(INDEX(connections!$A:$A,ROW()))="","",TRIM(INDEX(connections!$A:$A,ROW())))</f>
        <v/>
      </c>
      <c r="X1850" t="str">
        <f>IF($W1850="","",TRIM(INDEX(connections!$B:$B,ROW())))</f>
        <v/>
      </c>
      <c r="Y1850" t="str">
        <f t="shared" si="715"/>
        <v/>
      </c>
      <c r="Z1850" t="str">
        <f t="shared" si="716"/>
        <v/>
      </c>
      <c r="AA1850" t="str">
        <f t="shared" si="717"/>
        <v/>
      </c>
      <c r="AB1850" t="str">
        <f t="shared" si="718"/>
        <v/>
      </c>
      <c r="AC1850" t="str">
        <f t="shared" si="719"/>
        <v/>
      </c>
      <c r="AD1850" t="str">
        <f t="shared" si="720"/>
        <v/>
      </c>
      <c r="AE1850" t="str">
        <f t="shared" si="721"/>
        <v/>
      </c>
    </row>
    <row r="1851" spans="20:31" x14ac:dyDescent="0.25">
      <c r="T1851" t="str">
        <f t="shared" si="712"/>
        <v/>
      </c>
      <c r="U1851" t="str">
        <f t="shared" si="713"/>
        <v/>
      </c>
      <c r="V1851" t="str">
        <f t="shared" si="714"/>
        <v/>
      </c>
      <c r="W1851" t="str">
        <f>IF(TRIM(INDEX(connections!$A:$A,ROW()))="","",TRIM(INDEX(connections!$A:$A,ROW())))</f>
        <v/>
      </c>
      <c r="X1851" t="str">
        <f>IF($W1851="","",TRIM(INDEX(connections!$B:$B,ROW())))</f>
        <v/>
      </c>
      <c r="Y1851" t="str">
        <f t="shared" si="715"/>
        <v/>
      </c>
      <c r="Z1851" t="str">
        <f t="shared" si="716"/>
        <v/>
      </c>
      <c r="AA1851" t="str">
        <f t="shared" si="717"/>
        <v/>
      </c>
      <c r="AB1851" t="str">
        <f t="shared" si="718"/>
        <v/>
      </c>
      <c r="AC1851" t="str">
        <f t="shared" si="719"/>
        <v/>
      </c>
      <c r="AD1851" t="str">
        <f t="shared" si="720"/>
        <v/>
      </c>
      <c r="AE1851" t="str">
        <f t="shared" si="721"/>
        <v/>
      </c>
    </row>
    <row r="1852" spans="20:31" x14ac:dyDescent="0.25">
      <c r="T1852" t="str">
        <f t="shared" si="712"/>
        <v/>
      </c>
      <c r="U1852" t="str">
        <f t="shared" si="713"/>
        <v/>
      </c>
      <c r="V1852" t="str">
        <f t="shared" si="714"/>
        <v/>
      </c>
      <c r="W1852" t="str">
        <f>IF(TRIM(INDEX(connections!$A:$A,ROW()))="","",TRIM(INDEX(connections!$A:$A,ROW())))</f>
        <v/>
      </c>
      <c r="X1852" t="str">
        <f>IF($W1852="","",TRIM(INDEX(connections!$B:$B,ROW())))</f>
        <v/>
      </c>
      <c r="Y1852" t="str">
        <f t="shared" si="715"/>
        <v/>
      </c>
      <c r="Z1852" t="str">
        <f t="shared" si="716"/>
        <v/>
      </c>
      <c r="AA1852" t="str">
        <f t="shared" si="717"/>
        <v/>
      </c>
      <c r="AB1852" t="str">
        <f t="shared" si="718"/>
        <v/>
      </c>
      <c r="AC1852" t="str">
        <f t="shared" si="719"/>
        <v/>
      </c>
      <c r="AD1852" t="str">
        <f t="shared" si="720"/>
        <v/>
      </c>
      <c r="AE1852" t="str">
        <f t="shared" si="721"/>
        <v/>
      </c>
    </row>
    <row r="1853" spans="20:31" x14ac:dyDescent="0.25">
      <c r="T1853" t="str">
        <f t="shared" si="712"/>
        <v/>
      </c>
      <c r="U1853" t="str">
        <f t="shared" si="713"/>
        <v/>
      </c>
      <c r="V1853" t="str">
        <f t="shared" si="714"/>
        <v/>
      </c>
      <c r="W1853" t="str">
        <f>IF(TRIM(INDEX(connections!$A:$A,ROW()))="","",TRIM(INDEX(connections!$A:$A,ROW())))</f>
        <v/>
      </c>
      <c r="X1853" t="str">
        <f>IF($W1853="","",TRIM(INDEX(connections!$B:$B,ROW())))</f>
        <v/>
      </c>
      <c r="Y1853" t="str">
        <f t="shared" si="715"/>
        <v/>
      </c>
      <c r="Z1853" t="str">
        <f t="shared" si="716"/>
        <v/>
      </c>
      <c r="AA1853" t="str">
        <f t="shared" si="717"/>
        <v/>
      </c>
      <c r="AB1853" t="str">
        <f t="shared" si="718"/>
        <v/>
      </c>
      <c r="AC1853" t="str">
        <f t="shared" si="719"/>
        <v/>
      </c>
      <c r="AD1853" t="str">
        <f t="shared" si="720"/>
        <v/>
      </c>
      <c r="AE1853" t="str">
        <f t="shared" si="721"/>
        <v/>
      </c>
    </row>
    <row r="1854" spans="20:31" x14ac:dyDescent="0.25">
      <c r="T1854" t="str">
        <f t="shared" si="712"/>
        <v/>
      </c>
      <c r="U1854" t="str">
        <f t="shared" si="713"/>
        <v/>
      </c>
      <c r="V1854" t="str">
        <f t="shared" si="714"/>
        <v/>
      </c>
      <c r="W1854" t="str">
        <f>IF(TRIM(INDEX(connections!$A:$A,ROW()))="","",TRIM(INDEX(connections!$A:$A,ROW())))</f>
        <v/>
      </c>
      <c r="X1854" t="str">
        <f>IF($W1854="","",TRIM(INDEX(connections!$B:$B,ROW())))</f>
        <v/>
      </c>
      <c r="Y1854" t="str">
        <f t="shared" si="715"/>
        <v/>
      </c>
      <c r="Z1854" t="str">
        <f t="shared" si="716"/>
        <v/>
      </c>
      <c r="AA1854" t="str">
        <f t="shared" si="717"/>
        <v/>
      </c>
      <c r="AB1854" t="str">
        <f t="shared" si="718"/>
        <v/>
      </c>
      <c r="AC1854" t="str">
        <f t="shared" si="719"/>
        <v/>
      </c>
      <c r="AD1854" t="str">
        <f t="shared" si="720"/>
        <v/>
      </c>
      <c r="AE1854" t="str">
        <f t="shared" si="721"/>
        <v/>
      </c>
    </row>
    <row r="1855" spans="20:31" x14ac:dyDescent="0.25">
      <c r="T1855" t="str">
        <f t="shared" si="712"/>
        <v/>
      </c>
      <c r="U1855" t="str">
        <f t="shared" si="713"/>
        <v/>
      </c>
      <c r="V1855" t="str">
        <f t="shared" si="714"/>
        <v/>
      </c>
      <c r="W1855" t="str">
        <f>IF(TRIM(INDEX(connections!$A:$A,ROW()))="","",TRIM(INDEX(connections!$A:$A,ROW())))</f>
        <v/>
      </c>
      <c r="X1855" t="str">
        <f>IF($W1855="","",TRIM(INDEX(connections!$B:$B,ROW())))</f>
        <v/>
      </c>
      <c r="Y1855" t="str">
        <f t="shared" si="715"/>
        <v/>
      </c>
      <c r="Z1855" t="str">
        <f t="shared" si="716"/>
        <v/>
      </c>
      <c r="AA1855" t="str">
        <f t="shared" si="717"/>
        <v/>
      </c>
      <c r="AB1855" t="str">
        <f t="shared" si="718"/>
        <v/>
      </c>
      <c r="AC1855" t="str">
        <f t="shared" si="719"/>
        <v/>
      </c>
      <c r="AD1855" t="str">
        <f t="shared" si="720"/>
        <v/>
      </c>
      <c r="AE1855" t="str">
        <f t="shared" si="721"/>
        <v/>
      </c>
    </row>
    <row r="1856" spans="20:31" x14ac:dyDescent="0.25">
      <c r="T1856" t="str">
        <f t="shared" si="712"/>
        <v/>
      </c>
      <c r="U1856" t="str">
        <f t="shared" si="713"/>
        <v/>
      </c>
      <c r="V1856" t="str">
        <f t="shared" si="714"/>
        <v/>
      </c>
      <c r="W1856" t="str">
        <f>IF(TRIM(INDEX(connections!$A:$A,ROW()))="","",TRIM(INDEX(connections!$A:$A,ROW())))</f>
        <v/>
      </c>
      <c r="X1856" t="str">
        <f>IF($W1856="","",TRIM(INDEX(connections!$B:$B,ROW())))</f>
        <v/>
      </c>
      <c r="Y1856" t="str">
        <f t="shared" si="715"/>
        <v/>
      </c>
      <c r="Z1856" t="str">
        <f t="shared" si="716"/>
        <v/>
      </c>
      <c r="AA1856" t="str">
        <f t="shared" si="717"/>
        <v/>
      </c>
      <c r="AB1856" t="str">
        <f t="shared" si="718"/>
        <v/>
      </c>
      <c r="AC1856" t="str">
        <f t="shared" si="719"/>
        <v/>
      </c>
      <c r="AD1856" t="str">
        <f t="shared" si="720"/>
        <v/>
      </c>
      <c r="AE1856" t="str">
        <f t="shared" si="721"/>
        <v/>
      </c>
    </row>
    <row r="1857" spans="20:31" x14ac:dyDescent="0.25">
      <c r="T1857" t="str">
        <f t="shared" si="712"/>
        <v/>
      </c>
      <c r="U1857" t="str">
        <f t="shared" si="713"/>
        <v/>
      </c>
      <c r="V1857" t="str">
        <f t="shared" si="714"/>
        <v/>
      </c>
      <c r="W1857" t="str">
        <f>IF(TRIM(INDEX(connections!$A:$A,ROW()))="","",TRIM(INDEX(connections!$A:$A,ROW())))</f>
        <v/>
      </c>
      <c r="X1857" t="str">
        <f>IF($W1857="","",TRIM(INDEX(connections!$B:$B,ROW())))</f>
        <v/>
      </c>
      <c r="Y1857" t="str">
        <f t="shared" si="715"/>
        <v/>
      </c>
      <c r="Z1857" t="str">
        <f t="shared" si="716"/>
        <v/>
      </c>
      <c r="AA1857" t="str">
        <f t="shared" si="717"/>
        <v/>
      </c>
      <c r="AB1857" t="str">
        <f t="shared" si="718"/>
        <v/>
      </c>
      <c r="AC1857" t="str">
        <f t="shared" si="719"/>
        <v/>
      </c>
      <c r="AD1857" t="str">
        <f t="shared" si="720"/>
        <v/>
      </c>
      <c r="AE1857" t="str">
        <f t="shared" si="721"/>
        <v/>
      </c>
    </row>
    <row r="1858" spans="20:31" x14ac:dyDescent="0.25">
      <c r="T1858" t="str">
        <f t="shared" ref="T1858:T1921" si="722">IF($Y1858="","",INDEX($B$2:$B$1500,$Y1858))</f>
        <v/>
      </c>
      <c r="U1858" t="str">
        <f t="shared" ref="U1858:U1921" si="723">IF($Z1858="","",INDEX($B$2:$B$1500,$Z1858))</f>
        <v/>
      </c>
      <c r="V1858" t="str">
        <f t="shared" ref="V1858:V1921" si="724">IF(OR($T1858="",$U1858=""),"",$U1858-$T1858)</f>
        <v/>
      </c>
      <c r="W1858" t="str">
        <f>IF(TRIM(INDEX(connections!$A:$A,ROW()))="","",TRIM(INDEX(connections!$A:$A,ROW())))</f>
        <v/>
      </c>
      <c r="X1858" t="str">
        <f>IF($W1858="","",TRIM(INDEX(connections!$B:$B,ROW())))</f>
        <v/>
      </c>
      <c r="Y1858" t="str">
        <f t="shared" ref="Y1858:Y1921" si="725">IF($W1858="","",IFERROR(MATCH($W1858,$A$2:$A$1500,0),""))</f>
        <v/>
      </c>
      <c r="Z1858" t="str">
        <f t="shared" ref="Z1858:Z1921" si="726">IF($X1858="","",IFERROR(MATCH($X1858,$A$2:$A$1500,0),""))</f>
        <v/>
      </c>
      <c r="AA1858" t="str">
        <f t="shared" ref="AA1858:AA1921" si="727">IF($Y1858="","",INDEX($P$2:$P$1500,$Y1858))</f>
        <v/>
      </c>
      <c r="AB1858" t="str">
        <f t="shared" ref="AB1858:AB1921" si="728">IF($Z1858="","",INDEX($P$2:$P$1500,$Z1858))</f>
        <v/>
      </c>
      <c r="AC1858" t="str">
        <f t="shared" ref="AC1858:AC1921" si="729">IF(AND($AA1858="Yes",$AB1858="Yes"),1,"")</f>
        <v/>
      </c>
      <c r="AD1858" t="str">
        <f t="shared" ref="AD1858:AD1921" si="730">IF(OR($Y1858="",$Z1858=""),"",IF(INDEX($C$2:$C$1500,$Y1858)=INDEX($C$2:$C$1500,$Z1858),0,1))</f>
        <v/>
      </c>
      <c r="AE1858" t="str">
        <f t="shared" ref="AE1858:AE1921" si="731">IF($AC1858&lt;&gt;1,"",IF(AND(INDEX($AG$2:$AG$1500,$Y1858)=1,INDEX($AG$2:$AG$1500,$Z1858)=1),1,""))</f>
        <v/>
      </c>
    </row>
    <row r="1859" spans="20:31" x14ac:dyDescent="0.25">
      <c r="T1859" t="str">
        <f t="shared" si="722"/>
        <v/>
      </c>
      <c r="U1859" t="str">
        <f t="shared" si="723"/>
        <v/>
      </c>
      <c r="V1859" t="str">
        <f t="shared" si="724"/>
        <v/>
      </c>
      <c r="W1859" t="str">
        <f>IF(TRIM(INDEX(connections!$A:$A,ROW()))="","",TRIM(INDEX(connections!$A:$A,ROW())))</f>
        <v/>
      </c>
      <c r="X1859" t="str">
        <f>IF($W1859="","",TRIM(INDEX(connections!$B:$B,ROW())))</f>
        <v/>
      </c>
      <c r="Y1859" t="str">
        <f t="shared" si="725"/>
        <v/>
      </c>
      <c r="Z1859" t="str">
        <f t="shared" si="726"/>
        <v/>
      </c>
      <c r="AA1859" t="str">
        <f t="shared" si="727"/>
        <v/>
      </c>
      <c r="AB1859" t="str">
        <f t="shared" si="728"/>
        <v/>
      </c>
      <c r="AC1859" t="str">
        <f t="shared" si="729"/>
        <v/>
      </c>
      <c r="AD1859" t="str">
        <f t="shared" si="730"/>
        <v/>
      </c>
      <c r="AE1859" t="str">
        <f t="shared" si="731"/>
        <v/>
      </c>
    </row>
    <row r="1860" spans="20:31" x14ac:dyDescent="0.25">
      <c r="T1860" t="str">
        <f t="shared" si="722"/>
        <v/>
      </c>
      <c r="U1860" t="str">
        <f t="shared" si="723"/>
        <v/>
      </c>
      <c r="V1860" t="str">
        <f t="shared" si="724"/>
        <v/>
      </c>
      <c r="W1860" t="str">
        <f>IF(TRIM(INDEX(connections!$A:$A,ROW()))="","",TRIM(INDEX(connections!$A:$A,ROW())))</f>
        <v/>
      </c>
      <c r="X1860" t="str">
        <f>IF($W1860="","",TRIM(INDEX(connections!$B:$B,ROW())))</f>
        <v/>
      </c>
      <c r="Y1860" t="str">
        <f t="shared" si="725"/>
        <v/>
      </c>
      <c r="Z1860" t="str">
        <f t="shared" si="726"/>
        <v/>
      </c>
      <c r="AA1860" t="str">
        <f t="shared" si="727"/>
        <v/>
      </c>
      <c r="AB1860" t="str">
        <f t="shared" si="728"/>
        <v/>
      </c>
      <c r="AC1860" t="str">
        <f t="shared" si="729"/>
        <v/>
      </c>
      <c r="AD1860" t="str">
        <f t="shared" si="730"/>
        <v/>
      </c>
      <c r="AE1860" t="str">
        <f t="shared" si="731"/>
        <v/>
      </c>
    </row>
    <row r="1861" spans="20:31" x14ac:dyDescent="0.25">
      <c r="T1861" t="str">
        <f t="shared" si="722"/>
        <v/>
      </c>
      <c r="U1861" t="str">
        <f t="shared" si="723"/>
        <v/>
      </c>
      <c r="V1861" t="str">
        <f t="shared" si="724"/>
        <v/>
      </c>
      <c r="W1861" t="str">
        <f>IF(TRIM(INDEX(connections!$A:$A,ROW()))="","",TRIM(INDEX(connections!$A:$A,ROW())))</f>
        <v/>
      </c>
      <c r="X1861" t="str">
        <f>IF($W1861="","",TRIM(INDEX(connections!$B:$B,ROW())))</f>
        <v/>
      </c>
      <c r="Y1861" t="str">
        <f t="shared" si="725"/>
        <v/>
      </c>
      <c r="Z1861" t="str">
        <f t="shared" si="726"/>
        <v/>
      </c>
      <c r="AA1861" t="str">
        <f t="shared" si="727"/>
        <v/>
      </c>
      <c r="AB1861" t="str">
        <f t="shared" si="728"/>
        <v/>
      </c>
      <c r="AC1861" t="str">
        <f t="shared" si="729"/>
        <v/>
      </c>
      <c r="AD1861" t="str">
        <f t="shared" si="730"/>
        <v/>
      </c>
      <c r="AE1861" t="str">
        <f t="shared" si="731"/>
        <v/>
      </c>
    </row>
    <row r="1862" spans="20:31" x14ac:dyDescent="0.25">
      <c r="T1862" t="str">
        <f t="shared" si="722"/>
        <v/>
      </c>
      <c r="U1862" t="str">
        <f t="shared" si="723"/>
        <v/>
      </c>
      <c r="V1862" t="str">
        <f t="shared" si="724"/>
        <v/>
      </c>
      <c r="W1862" t="str">
        <f>IF(TRIM(INDEX(connections!$A:$A,ROW()))="","",TRIM(INDEX(connections!$A:$A,ROW())))</f>
        <v/>
      </c>
      <c r="X1862" t="str">
        <f>IF($W1862="","",TRIM(INDEX(connections!$B:$B,ROW())))</f>
        <v/>
      </c>
      <c r="Y1862" t="str">
        <f t="shared" si="725"/>
        <v/>
      </c>
      <c r="Z1862" t="str">
        <f t="shared" si="726"/>
        <v/>
      </c>
      <c r="AA1862" t="str">
        <f t="shared" si="727"/>
        <v/>
      </c>
      <c r="AB1862" t="str">
        <f t="shared" si="728"/>
        <v/>
      </c>
      <c r="AC1862" t="str">
        <f t="shared" si="729"/>
        <v/>
      </c>
      <c r="AD1862" t="str">
        <f t="shared" si="730"/>
        <v/>
      </c>
      <c r="AE1862" t="str">
        <f t="shared" si="731"/>
        <v/>
      </c>
    </row>
    <row r="1863" spans="20:31" x14ac:dyDescent="0.25">
      <c r="T1863" t="str">
        <f t="shared" si="722"/>
        <v/>
      </c>
      <c r="U1863" t="str">
        <f t="shared" si="723"/>
        <v/>
      </c>
      <c r="V1863" t="str">
        <f t="shared" si="724"/>
        <v/>
      </c>
      <c r="W1863" t="str">
        <f>IF(TRIM(INDEX(connections!$A:$A,ROW()))="","",TRIM(INDEX(connections!$A:$A,ROW())))</f>
        <v/>
      </c>
      <c r="X1863" t="str">
        <f>IF($W1863="","",TRIM(INDEX(connections!$B:$B,ROW())))</f>
        <v/>
      </c>
      <c r="Y1863" t="str">
        <f t="shared" si="725"/>
        <v/>
      </c>
      <c r="Z1863" t="str">
        <f t="shared" si="726"/>
        <v/>
      </c>
      <c r="AA1863" t="str">
        <f t="shared" si="727"/>
        <v/>
      </c>
      <c r="AB1863" t="str">
        <f t="shared" si="728"/>
        <v/>
      </c>
      <c r="AC1863" t="str">
        <f t="shared" si="729"/>
        <v/>
      </c>
      <c r="AD1863" t="str">
        <f t="shared" si="730"/>
        <v/>
      </c>
      <c r="AE1863" t="str">
        <f t="shared" si="731"/>
        <v/>
      </c>
    </row>
    <row r="1864" spans="20:31" x14ac:dyDescent="0.25">
      <c r="T1864" t="str">
        <f t="shared" si="722"/>
        <v/>
      </c>
      <c r="U1864" t="str">
        <f t="shared" si="723"/>
        <v/>
      </c>
      <c r="V1864" t="str">
        <f t="shared" si="724"/>
        <v/>
      </c>
      <c r="W1864" t="str">
        <f>IF(TRIM(INDEX(connections!$A:$A,ROW()))="","",TRIM(INDEX(connections!$A:$A,ROW())))</f>
        <v/>
      </c>
      <c r="X1864" t="str">
        <f>IF($W1864="","",TRIM(INDEX(connections!$B:$B,ROW())))</f>
        <v/>
      </c>
      <c r="Y1864" t="str">
        <f t="shared" si="725"/>
        <v/>
      </c>
      <c r="Z1864" t="str">
        <f t="shared" si="726"/>
        <v/>
      </c>
      <c r="AA1864" t="str">
        <f t="shared" si="727"/>
        <v/>
      </c>
      <c r="AB1864" t="str">
        <f t="shared" si="728"/>
        <v/>
      </c>
      <c r="AC1864" t="str">
        <f t="shared" si="729"/>
        <v/>
      </c>
      <c r="AD1864" t="str">
        <f t="shared" si="730"/>
        <v/>
      </c>
      <c r="AE1864" t="str">
        <f t="shared" si="731"/>
        <v/>
      </c>
    </row>
    <row r="1865" spans="20:31" x14ac:dyDescent="0.25">
      <c r="T1865" t="str">
        <f t="shared" si="722"/>
        <v/>
      </c>
      <c r="U1865" t="str">
        <f t="shared" si="723"/>
        <v/>
      </c>
      <c r="V1865" t="str">
        <f t="shared" si="724"/>
        <v/>
      </c>
      <c r="W1865" t="str">
        <f>IF(TRIM(INDEX(connections!$A:$A,ROW()))="","",TRIM(INDEX(connections!$A:$A,ROW())))</f>
        <v/>
      </c>
      <c r="X1865" t="str">
        <f>IF($W1865="","",TRIM(INDEX(connections!$B:$B,ROW())))</f>
        <v/>
      </c>
      <c r="Y1865" t="str">
        <f t="shared" si="725"/>
        <v/>
      </c>
      <c r="Z1865" t="str">
        <f t="shared" si="726"/>
        <v/>
      </c>
      <c r="AA1865" t="str">
        <f t="shared" si="727"/>
        <v/>
      </c>
      <c r="AB1865" t="str">
        <f t="shared" si="728"/>
        <v/>
      </c>
      <c r="AC1865" t="str">
        <f t="shared" si="729"/>
        <v/>
      </c>
      <c r="AD1865" t="str">
        <f t="shared" si="730"/>
        <v/>
      </c>
      <c r="AE1865" t="str">
        <f t="shared" si="731"/>
        <v/>
      </c>
    </row>
    <row r="1866" spans="20:31" x14ac:dyDescent="0.25">
      <c r="T1866" t="str">
        <f t="shared" si="722"/>
        <v/>
      </c>
      <c r="U1866" t="str">
        <f t="shared" si="723"/>
        <v/>
      </c>
      <c r="V1866" t="str">
        <f t="shared" si="724"/>
        <v/>
      </c>
      <c r="W1866" t="str">
        <f>IF(TRIM(INDEX(connections!$A:$A,ROW()))="","",TRIM(INDEX(connections!$A:$A,ROW())))</f>
        <v/>
      </c>
      <c r="X1866" t="str">
        <f>IF($W1866="","",TRIM(INDEX(connections!$B:$B,ROW())))</f>
        <v/>
      </c>
      <c r="Y1866" t="str">
        <f t="shared" si="725"/>
        <v/>
      </c>
      <c r="Z1866" t="str">
        <f t="shared" si="726"/>
        <v/>
      </c>
      <c r="AA1866" t="str">
        <f t="shared" si="727"/>
        <v/>
      </c>
      <c r="AB1866" t="str">
        <f t="shared" si="728"/>
        <v/>
      </c>
      <c r="AC1866" t="str">
        <f t="shared" si="729"/>
        <v/>
      </c>
      <c r="AD1866" t="str">
        <f t="shared" si="730"/>
        <v/>
      </c>
      <c r="AE1866" t="str">
        <f t="shared" si="731"/>
        <v/>
      </c>
    </row>
    <row r="1867" spans="20:31" x14ac:dyDescent="0.25">
      <c r="T1867" t="str">
        <f t="shared" si="722"/>
        <v/>
      </c>
      <c r="U1867" t="str">
        <f t="shared" si="723"/>
        <v/>
      </c>
      <c r="V1867" t="str">
        <f t="shared" si="724"/>
        <v/>
      </c>
      <c r="W1867" t="str">
        <f>IF(TRIM(INDEX(connections!$A:$A,ROW()))="","",TRIM(INDEX(connections!$A:$A,ROW())))</f>
        <v/>
      </c>
      <c r="X1867" t="str">
        <f>IF($W1867="","",TRIM(INDEX(connections!$B:$B,ROW())))</f>
        <v/>
      </c>
      <c r="Y1867" t="str">
        <f t="shared" si="725"/>
        <v/>
      </c>
      <c r="Z1867" t="str">
        <f t="shared" si="726"/>
        <v/>
      </c>
      <c r="AA1867" t="str">
        <f t="shared" si="727"/>
        <v/>
      </c>
      <c r="AB1867" t="str">
        <f t="shared" si="728"/>
        <v/>
      </c>
      <c r="AC1867" t="str">
        <f t="shared" si="729"/>
        <v/>
      </c>
      <c r="AD1867" t="str">
        <f t="shared" si="730"/>
        <v/>
      </c>
      <c r="AE1867" t="str">
        <f t="shared" si="731"/>
        <v/>
      </c>
    </row>
    <row r="1868" spans="20:31" x14ac:dyDescent="0.25">
      <c r="T1868" t="str">
        <f t="shared" si="722"/>
        <v/>
      </c>
      <c r="U1868" t="str">
        <f t="shared" si="723"/>
        <v/>
      </c>
      <c r="V1868" t="str">
        <f t="shared" si="724"/>
        <v/>
      </c>
      <c r="W1868" t="str">
        <f>IF(TRIM(INDEX(connections!$A:$A,ROW()))="","",TRIM(INDEX(connections!$A:$A,ROW())))</f>
        <v/>
      </c>
      <c r="X1868" t="str">
        <f>IF($W1868="","",TRIM(INDEX(connections!$B:$B,ROW())))</f>
        <v/>
      </c>
      <c r="Y1868" t="str">
        <f t="shared" si="725"/>
        <v/>
      </c>
      <c r="Z1868" t="str">
        <f t="shared" si="726"/>
        <v/>
      </c>
      <c r="AA1868" t="str">
        <f t="shared" si="727"/>
        <v/>
      </c>
      <c r="AB1868" t="str">
        <f t="shared" si="728"/>
        <v/>
      </c>
      <c r="AC1868" t="str">
        <f t="shared" si="729"/>
        <v/>
      </c>
      <c r="AD1868" t="str">
        <f t="shared" si="730"/>
        <v/>
      </c>
      <c r="AE1868" t="str">
        <f t="shared" si="731"/>
        <v/>
      </c>
    </row>
    <row r="1869" spans="20:31" x14ac:dyDescent="0.25">
      <c r="T1869" t="str">
        <f t="shared" si="722"/>
        <v/>
      </c>
      <c r="U1869" t="str">
        <f t="shared" si="723"/>
        <v/>
      </c>
      <c r="V1869" t="str">
        <f t="shared" si="724"/>
        <v/>
      </c>
      <c r="W1869" t="str">
        <f>IF(TRIM(INDEX(connections!$A:$A,ROW()))="","",TRIM(INDEX(connections!$A:$A,ROW())))</f>
        <v/>
      </c>
      <c r="X1869" t="str">
        <f>IF($W1869="","",TRIM(INDEX(connections!$B:$B,ROW())))</f>
        <v/>
      </c>
      <c r="Y1869" t="str">
        <f t="shared" si="725"/>
        <v/>
      </c>
      <c r="Z1869" t="str">
        <f t="shared" si="726"/>
        <v/>
      </c>
      <c r="AA1869" t="str">
        <f t="shared" si="727"/>
        <v/>
      </c>
      <c r="AB1869" t="str">
        <f t="shared" si="728"/>
        <v/>
      </c>
      <c r="AC1869" t="str">
        <f t="shared" si="729"/>
        <v/>
      </c>
      <c r="AD1869" t="str">
        <f t="shared" si="730"/>
        <v/>
      </c>
      <c r="AE1869" t="str">
        <f t="shared" si="731"/>
        <v/>
      </c>
    </row>
    <row r="1870" spans="20:31" x14ac:dyDescent="0.25">
      <c r="T1870" t="str">
        <f t="shared" si="722"/>
        <v/>
      </c>
      <c r="U1870" t="str">
        <f t="shared" si="723"/>
        <v/>
      </c>
      <c r="V1870" t="str">
        <f t="shared" si="724"/>
        <v/>
      </c>
      <c r="W1870" t="str">
        <f>IF(TRIM(INDEX(connections!$A:$A,ROW()))="","",TRIM(INDEX(connections!$A:$A,ROW())))</f>
        <v/>
      </c>
      <c r="X1870" t="str">
        <f>IF($W1870="","",TRIM(INDEX(connections!$B:$B,ROW())))</f>
        <v/>
      </c>
      <c r="Y1870" t="str">
        <f t="shared" si="725"/>
        <v/>
      </c>
      <c r="Z1870" t="str">
        <f t="shared" si="726"/>
        <v/>
      </c>
      <c r="AA1870" t="str">
        <f t="shared" si="727"/>
        <v/>
      </c>
      <c r="AB1870" t="str">
        <f t="shared" si="728"/>
        <v/>
      </c>
      <c r="AC1870" t="str">
        <f t="shared" si="729"/>
        <v/>
      </c>
      <c r="AD1870" t="str">
        <f t="shared" si="730"/>
        <v/>
      </c>
      <c r="AE1870" t="str">
        <f t="shared" si="731"/>
        <v/>
      </c>
    </row>
    <row r="1871" spans="20:31" x14ac:dyDescent="0.25">
      <c r="T1871" t="str">
        <f t="shared" si="722"/>
        <v/>
      </c>
      <c r="U1871" t="str">
        <f t="shared" si="723"/>
        <v/>
      </c>
      <c r="V1871" t="str">
        <f t="shared" si="724"/>
        <v/>
      </c>
      <c r="W1871" t="str">
        <f>IF(TRIM(INDEX(connections!$A:$A,ROW()))="","",TRIM(INDEX(connections!$A:$A,ROW())))</f>
        <v/>
      </c>
      <c r="X1871" t="str">
        <f>IF($W1871="","",TRIM(INDEX(connections!$B:$B,ROW())))</f>
        <v/>
      </c>
      <c r="Y1871" t="str">
        <f t="shared" si="725"/>
        <v/>
      </c>
      <c r="Z1871" t="str">
        <f t="shared" si="726"/>
        <v/>
      </c>
      <c r="AA1871" t="str">
        <f t="shared" si="727"/>
        <v/>
      </c>
      <c r="AB1871" t="str">
        <f t="shared" si="728"/>
        <v/>
      </c>
      <c r="AC1871" t="str">
        <f t="shared" si="729"/>
        <v/>
      </c>
      <c r="AD1871" t="str">
        <f t="shared" si="730"/>
        <v/>
      </c>
      <c r="AE1871" t="str">
        <f t="shared" si="731"/>
        <v/>
      </c>
    </row>
    <row r="1872" spans="20:31" x14ac:dyDescent="0.25">
      <c r="T1872" t="str">
        <f t="shared" si="722"/>
        <v/>
      </c>
      <c r="U1872" t="str">
        <f t="shared" si="723"/>
        <v/>
      </c>
      <c r="V1872" t="str">
        <f t="shared" si="724"/>
        <v/>
      </c>
      <c r="W1872" t="str">
        <f>IF(TRIM(INDEX(connections!$A:$A,ROW()))="","",TRIM(INDEX(connections!$A:$A,ROW())))</f>
        <v/>
      </c>
      <c r="X1872" t="str">
        <f>IF($W1872="","",TRIM(INDEX(connections!$B:$B,ROW())))</f>
        <v/>
      </c>
      <c r="Y1872" t="str">
        <f t="shared" si="725"/>
        <v/>
      </c>
      <c r="Z1872" t="str">
        <f t="shared" si="726"/>
        <v/>
      </c>
      <c r="AA1872" t="str">
        <f t="shared" si="727"/>
        <v/>
      </c>
      <c r="AB1872" t="str">
        <f t="shared" si="728"/>
        <v/>
      </c>
      <c r="AC1872" t="str">
        <f t="shared" si="729"/>
        <v/>
      </c>
      <c r="AD1872" t="str">
        <f t="shared" si="730"/>
        <v/>
      </c>
      <c r="AE1872" t="str">
        <f t="shared" si="731"/>
        <v/>
      </c>
    </row>
    <row r="1873" spans="20:31" x14ac:dyDescent="0.25">
      <c r="T1873" t="str">
        <f t="shared" si="722"/>
        <v/>
      </c>
      <c r="U1873" t="str">
        <f t="shared" si="723"/>
        <v/>
      </c>
      <c r="V1873" t="str">
        <f t="shared" si="724"/>
        <v/>
      </c>
      <c r="W1873" t="str">
        <f>IF(TRIM(INDEX(connections!$A:$A,ROW()))="","",TRIM(INDEX(connections!$A:$A,ROW())))</f>
        <v/>
      </c>
      <c r="X1873" t="str">
        <f>IF($W1873="","",TRIM(INDEX(connections!$B:$B,ROW())))</f>
        <v/>
      </c>
      <c r="Y1873" t="str">
        <f t="shared" si="725"/>
        <v/>
      </c>
      <c r="Z1873" t="str">
        <f t="shared" si="726"/>
        <v/>
      </c>
      <c r="AA1873" t="str">
        <f t="shared" si="727"/>
        <v/>
      </c>
      <c r="AB1873" t="str">
        <f t="shared" si="728"/>
        <v/>
      </c>
      <c r="AC1873" t="str">
        <f t="shared" si="729"/>
        <v/>
      </c>
      <c r="AD1873" t="str">
        <f t="shared" si="730"/>
        <v/>
      </c>
      <c r="AE1873" t="str">
        <f t="shared" si="731"/>
        <v/>
      </c>
    </row>
    <row r="1874" spans="20:31" x14ac:dyDescent="0.25">
      <c r="T1874" t="str">
        <f t="shared" si="722"/>
        <v/>
      </c>
      <c r="U1874" t="str">
        <f t="shared" si="723"/>
        <v/>
      </c>
      <c r="V1874" t="str">
        <f t="shared" si="724"/>
        <v/>
      </c>
      <c r="W1874" t="str">
        <f>IF(TRIM(INDEX(connections!$A:$A,ROW()))="","",TRIM(INDEX(connections!$A:$A,ROW())))</f>
        <v/>
      </c>
      <c r="X1874" t="str">
        <f>IF($W1874="","",TRIM(INDEX(connections!$B:$B,ROW())))</f>
        <v/>
      </c>
      <c r="Y1874" t="str">
        <f t="shared" si="725"/>
        <v/>
      </c>
      <c r="Z1874" t="str">
        <f t="shared" si="726"/>
        <v/>
      </c>
      <c r="AA1874" t="str">
        <f t="shared" si="727"/>
        <v/>
      </c>
      <c r="AB1874" t="str">
        <f t="shared" si="728"/>
        <v/>
      </c>
      <c r="AC1874" t="str">
        <f t="shared" si="729"/>
        <v/>
      </c>
      <c r="AD1874" t="str">
        <f t="shared" si="730"/>
        <v/>
      </c>
      <c r="AE1874" t="str">
        <f t="shared" si="731"/>
        <v/>
      </c>
    </row>
    <row r="1875" spans="20:31" x14ac:dyDescent="0.25">
      <c r="T1875" t="str">
        <f t="shared" si="722"/>
        <v/>
      </c>
      <c r="U1875" t="str">
        <f t="shared" si="723"/>
        <v/>
      </c>
      <c r="V1875" t="str">
        <f t="shared" si="724"/>
        <v/>
      </c>
      <c r="W1875" t="str">
        <f>IF(TRIM(INDEX(connections!$A:$A,ROW()))="","",TRIM(INDEX(connections!$A:$A,ROW())))</f>
        <v/>
      </c>
      <c r="X1875" t="str">
        <f>IF($W1875="","",TRIM(INDEX(connections!$B:$B,ROW())))</f>
        <v/>
      </c>
      <c r="Y1875" t="str">
        <f t="shared" si="725"/>
        <v/>
      </c>
      <c r="Z1875" t="str">
        <f t="shared" si="726"/>
        <v/>
      </c>
      <c r="AA1875" t="str">
        <f t="shared" si="727"/>
        <v/>
      </c>
      <c r="AB1875" t="str">
        <f t="shared" si="728"/>
        <v/>
      </c>
      <c r="AC1875" t="str">
        <f t="shared" si="729"/>
        <v/>
      </c>
      <c r="AD1875" t="str">
        <f t="shared" si="730"/>
        <v/>
      </c>
      <c r="AE1875" t="str">
        <f t="shared" si="731"/>
        <v/>
      </c>
    </row>
    <row r="1876" spans="20:31" x14ac:dyDescent="0.25">
      <c r="T1876" t="str">
        <f t="shared" si="722"/>
        <v/>
      </c>
      <c r="U1876" t="str">
        <f t="shared" si="723"/>
        <v/>
      </c>
      <c r="V1876" t="str">
        <f t="shared" si="724"/>
        <v/>
      </c>
      <c r="W1876" t="str">
        <f>IF(TRIM(INDEX(connections!$A:$A,ROW()))="","",TRIM(INDEX(connections!$A:$A,ROW())))</f>
        <v/>
      </c>
      <c r="X1876" t="str">
        <f>IF($W1876="","",TRIM(INDEX(connections!$B:$B,ROW())))</f>
        <v/>
      </c>
      <c r="Y1876" t="str">
        <f t="shared" si="725"/>
        <v/>
      </c>
      <c r="Z1876" t="str">
        <f t="shared" si="726"/>
        <v/>
      </c>
      <c r="AA1876" t="str">
        <f t="shared" si="727"/>
        <v/>
      </c>
      <c r="AB1876" t="str">
        <f t="shared" si="728"/>
        <v/>
      </c>
      <c r="AC1876" t="str">
        <f t="shared" si="729"/>
        <v/>
      </c>
      <c r="AD1876" t="str">
        <f t="shared" si="730"/>
        <v/>
      </c>
      <c r="AE1876" t="str">
        <f t="shared" si="731"/>
        <v/>
      </c>
    </row>
    <row r="1877" spans="20:31" x14ac:dyDescent="0.25">
      <c r="T1877" t="str">
        <f t="shared" si="722"/>
        <v/>
      </c>
      <c r="U1877" t="str">
        <f t="shared" si="723"/>
        <v/>
      </c>
      <c r="V1877" t="str">
        <f t="shared" si="724"/>
        <v/>
      </c>
      <c r="W1877" t="str">
        <f>IF(TRIM(INDEX(connections!$A:$A,ROW()))="","",TRIM(INDEX(connections!$A:$A,ROW())))</f>
        <v/>
      </c>
      <c r="X1877" t="str">
        <f>IF($W1877="","",TRIM(INDEX(connections!$B:$B,ROW())))</f>
        <v/>
      </c>
      <c r="Y1877" t="str">
        <f t="shared" si="725"/>
        <v/>
      </c>
      <c r="Z1877" t="str">
        <f t="shared" si="726"/>
        <v/>
      </c>
      <c r="AA1877" t="str">
        <f t="shared" si="727"/>
        <v/>
      </c>
      <c r="AB1877" t="str">
        <f t="shared" si="728"/>
        <v/>
      </c>
      <c r="AC1877" t="str">
        <f t="shared" si="729"/>
        <v/>
      </c>
      <c r="AD1877" t="str">
        <f t="shared" si="730"/>
        <v/>
      </c>
      <c r="AE1877" t="str">
        <f t="shared" si="731"/>
        <v/>
      </c>
    </row>
    <row r="1878" spans="20:31" x14ac:dyDescent="0.25">
      <c r="T1878" t="str">
        <f t="shared" si="722"/>
        <v/>
      </c>
      <c r="U1878" t="str">
        <f t="shared" si="723"/>
        <v/>
      </c>
      <c r="V1878" t="str">
        <f t="shared" si="724"/>
        <v/>
      </c>
      <c r="W1878" t="str">
        <f>IF(TRIM(INDEX(connections!$A:$A,ROW()))="","",TRIM(INDEX(connections!$A:$A,ROW())))</f>
        <v/>
      </c>
      <c r="X1878" t="str">
        <f>IF($W1878="","",TRIM(INDEX(connections!$B:$B,ROW())))</f>
        <v/>
      </c>
      <c r="Y1878" t="str">
        <f t="shared" si="725"/>
        <v/>
      </c>
      <c r="Z1878" t="str">
        <f t="shared" si="726"/>
        <v/>
      </c>
      <c r="AA1878" t="str">
        <f t="shared" si="727"/>
        <v/>
      </c>
      <c r="AB1878" t="str">
        <f t="shared" si="728"/>
        <v/>
      </c>
      <c r="AC1878" t="str">
        <f t="shared" si="729"/>
        <v/>
      </c>
      <c r="AD1878" t="str">
        <f t="shared" si="730"/>
        <v/>
      </c>
      <c r="AE1878" t="str">
        <f t="shared" si="731"/>
        <v/>
      </c>
    </row>
    <row r="1879" spans="20:31" x14ac:dyDescent="0.25">
      <c r="T1879" t="str">
        <f t="shared" si="722"/>
        <v/>
      </c>
      <c r="U1879" t="str">
        <f t="shared" si="723"/>
        <v/>
      </c>
      <c r="V1879" t="str">
        <f t="shared" si="724"/>
        <v/>
      </c>
      <c r="W1879" t="str">
        <f>IF(TRIM(INDEX(connections!$A:$A,ROW()))="","",TRIM(INDEX(connections!$A:$A,ROW())))</f>
        <v/>
      </c>
      <c r="X1879" t="str">
        <f>IF($W1879="","",TRIM(INDEX(connections!$B:$B,ROW())))</f>
        <v/>
      </c>
      <c r="Y1879" t="str">
        <f t="shared" si="725"/>
        <v/>
      </c>
      <c r="Z1879" t="str">
        <f t="shared" si="726"/>
        <v/>
      </c>
      <c r="AA1879" t="str">
        <f t="shared" si="727"/>
        <v/>
      </c>
      <c r="AB1879" t="str">
        <f t="shared" si="728"/>
        <v/>
      </c>
      <c r="AC1879" t="str">
        <f t="shared" si="729"/>
        <v/>
      </c>
      <c r="AD1879" t="str">
        <f t="shared" si="730"/>
        <v/>
      </c>
      <c r="AE1879" t="str">
        <f t="shared" si="731"/>
        <v/>
      </c>
    </row>
    <row r="1880" spans="20:31" x14ac:dyDescent="0.25">
      <c r="T1880" t="str">
        <f t="shared" si="722"/>
        <v/>
      </c>
      <c r="U1880" t="str">
        <f t="shared" si="723"/>
        <v/>
      </c>
      <c r="V1880" t="str">
        <f t="shared" si="724"/>
        <v/>
      </c>
      <c r="W1880" t="str">
        <f>IF(TRIM(INDEX(connections!$A:$A,ROW()))="","",TRIM(INDEX(connections!$A:$A,ROW())))</f>
        <v/>
      </c>
      <c r="X1880" t="str">
        <f>IF($W1880="","",TRIM(INDEX(connections!$B:$B,ROW())))</f>
        <v/>
      </c>
      <c r="Y1880" t="str">
        <f t="shared" si="725"/>
        <v/>
      </c>
      <c r="Z1880" t="str">
        <f t="shared" si="726"/>
        <v/>
      </c>
      <c r="AA1880" t="str">
        <f t="shared" si="727"/>
        <v/>
      </c>
      <c r="AB1880" t="str">
        <f t="shared" si="728"/>
        <v/>
      </c>
      <c r="AC1880" t="str">
        <f t="shared" si="729"/>
        <v/>
      </c>
      <c r="AD1880" t="str">
        <f t="shared" si="730"/>
        <v/>
      </c>
      <c r="AE1880" t="str">
        <f t="shared" si="731"/>
        <v/>
      </c>
    </row>
    <row r="1881" spans="20:31" x14ac:dyDescent="0.25">
      <c r="T1881" t="str">
        <f t="shared" si="722"/>
        <v/>
      </c>
      <c r="U1881" t="str">
        <f t="shared" si="723"/>
        <v/>
      </c>
      <c r="V1881" t="str">
        <f t="shared" si="724"/>
        <v/>
      </c>
      <c r="W1881" t="str">
        <f>IF(TRIM(INDEX(connections!$A:$A,ROW()))="","",TRIM(INDEX(connections!$A:$A,ROW())))</f>
        <v/>
      </c>
      <c r="X1881" t="str">
        <f>IF($W1881="","",TRIM(INDEX(connections!$B:$B,ROW())))</f>
        <v/>
      </c>
      <c r="Y1881" t="str">
        <f t="shared" si="725"/>
        <v/>
      </c>
      <c r="Z1881" t="str">
        <f t="shared" si="726"/>
        <v/>
      </c>
      <c r="AA1881" t="str">
        <f t="shared" si="727"/>
        <v/>
      </c>
      <c r="AB1881" t="str">
        <f t="shared" si="728"/>
        <v/>
      </c>
      <c r="AC1881" t="str">
        <f t="shared" si="729"/>
        <v/>
      </c>
      <c r="AD1881" t="str">
        <f t="shared" si="730"/>
        <v/>
      </c>
      <c r="AE1881" t="str">
        <f t="shared" si="731"/>
        <v/>
      </c>
    </row>
    <row r="1882" spans="20:31" x14ac:dyDescent="0.25">
      <c r="T1882" t="str">
        <f t="shared" si="722"/>
        <v/>
      </c>
      <c r="U1882" t="str">
        <f t="shared" si="723"/>
        <v/>
      </c>
      <c r="V1882" t="str">
        <f t="shared" si="724"/>
        <v/>
      </c>
      <c r="W1882" t="str">
        <f>IF(TRIM(INDEX(connections!$A:$A,ROW()))="","",TRIM(INDEX(connections!$A:$A,ROW())))</f>
        <v/>
      </c>
      <c r="X1882" t="str">
        <f>IF($W1882="","",TRIM(INDEX(connections!$B:$B,ROW())))</f>
        <v/>
      </c>
      <c r="Y1882" t="str">
        <f t="shared" si="725"/>
        <v/>
      </c>
      <c r="Z1882" t="str">
        <f t="shared" si="726"/>
        <v/>
      </c>
      <c r="AA1882" t="str">
        <f t="shared" si="727"/>
        <v/>
      </c>
      <c r="AB1882" t="str">
        <f t="shared" si="728"/>
        <v/>
      </c>
      <c r="AC1882" t="str">
        <f t="shared" si="729"/>
        <v/>
      </c>
      <c r="AD1882" t="str">
        <f t="shared" si="730"/>
        <v/>
      </c>
      <c r="AE1882" t="str">
        <f t="shared" si="731"/>
        <v/>
      </c>
    </row>
    <row r="1883" spans="20:31" x14ac:dyDescent="0.25">
      <c r="T1883" t="str">
        <f t="shared" si="722"/>
        <v/>
      </c>
      <c r="U1883" t="str">
        <f t="shared" si="723"/>
        <v/>
      </c>
      <c r="V1883" t="str">
        <f t="shared" si="724"/>
        <v/>
      </c>
      <c r="W1883" t="str">
        <f>IF(TRIM(INDEX(connections!$A:$A,ROW()))="","",TRIM(INDEX(connections!$A:$A,ROW())))</f>
        <v/>
      </c>
      <c r="X1883" t="str">
        <f>IF($W1883="","",TRIM(INDEX(connections!$B:$B,ROW())))</f>
        <v/>
      </c>
      <c r="Y1883" t="str">
        <f t="shared" si="725"/>
        <v/>
      </c>
      <c r="Z1883" t="str">
        <f t="shared" si="726"/>
        <v/>
      </c>
      <c r="AA1883" t="str">
        <f t="shared" si="727"/>
        <v/>
      </c>
      <c r="AB1883" t="str">
        <f t="shared" si="728"/>
        <v/>
      </c>
      <c r="AC1883" t="str">
        <f t="shared" si="729"/>
        <v/>
      </c>
      <c r="AD1883" t="str">
        <f t="shared" si="730"/>
        <v/>
      </c>
      <c r="AE1883" t="str">
        <f t="shared" si="731"/>
        <v/>
      </c>
    </row>
    <row r="1884" spans="20:31" x14ac:dyDescent="0.25">
      <c r="T1884" t="str">
        <f t="shared" si="722"/>
        <v/>
      </c>
      <c r="U1884" t="str">
        <f t="shared" si="723"/>
        <v/>
      </c>
      <c r="V1884" t="str">
        <f t="shared" si="724"/>
        <v/>
      </c>
      <c r="W1884" t="str">
        <f>IF(TRIM(INDEX(connections!$A:$A,ROW()))="","",TRIM(INDEX(connections!$A:$A,ROW())))</f>
        <v/>
      </c>
      <c r="X1884" t="str">
        <f>IF($W1884="","",TRIM(INDEX(connections!$B:$B,ROW())))</f>
        <v/>
      </c>
      <c r="Y1884" t="str">
        <f t="shared" si="725"/>
        <v/>
      </c>
      <c r="Z1884" t="str">
        <f t="shared" si="726"/>
        <v/>
      </c>
      <c r="AA1884" t="str">
        <f t="shared" si="727"/>
        <v/>
      </c>
      <c r="AB1884" t="str">
        <f t="shared" si="728"/>
        <v/>
      </c>
      <c r="AC1884" t="str">
        <f t="shared" si="729"/>
        <v/>
      </c>
      <c r="AD1884" t="str">
        <f t="shared" si="730"/>
        <v/>
      </c>
      <c r="AE1884" t="str">
        <f t="shared" si="731"/>
        <v/>
      </c>
    </row>
    <row r="1885" spans="20:31" x14ac:dyDescent="0.25">
      <c r="T1885" t="str">
        <f t="shared" si="722"/>
        <v/>
      </c>
      <c r="U1885" t="str">
        <f t="shared" si="723"/>
        <v/>
      </c>
      <c r="V1885" t="str">
        <f t="shared" si="724"/>
        <v/>
      </c>
      <c r="W1885" t="str">
        <f>IF(TRIM(INDEX(connections!$A:$A,ROW()))="","",TRIM(INDEX(connections!$A:$A,ROW())))</f>
        <v/>
      </c>
      <c r="X1885" t="str">
        <f>IF($W1885="","",TRIM(INDEX(connections!$B:$B,ROW())))</f>
        <v/>
      </c>
      <c r="Y1885" t="str">
        <f t="shared" si="725"/>
        <v/>
      </c>
      <c r="Z1885" t="str">
        <f t="shared" si="726"/>
        <v/>
      </c>
      <c r="AA1885" t="str">
        <f t="shared" si="727"/>
        <v/>
      </c>
      <c r="AB1885" t="str">
        <f t="shared" si="728"/>
        <v/>
      </c>
      <c r="AC1885" t="str">
        <f t="shared" si="729"/>
        <v/>
      </c>
      <c r="AD1885" t="str">
        <f t="shared" si="730"/>
        <v/>
      </c>
      <c r="AE1885" t="str">
        <f t="shared" si="731"/>
        <v/>
      </c>
    </row>
    <row r="1886" spans="20:31" x14ac:dyDescent="0.25">
      <c r="T1886" t="str">
        <f t="shared" si="722"/>
        <v/>
      </c>
      <c r="U1886" t="str">
        <f t="shared" si="723"/>
        <v/>
      </c>
      <c r="V1886" t="str">
        <f t="shared" si="724"/>
        <v/>
      </c>
      <c r="W1886" t="str">
        <f>IF(TRIM(INDEX(connections!$A:$A,ROW()))="","",TRIM(INDEX(connections!$A:$A,ROW())))</f>
        <v/>
      </c>
      <c r="X1886" t="str">
        <f>IF($W1886="","",TRIM(INDEX(connections!$B:$B,ROW())))</f>
        <v/>
      </c>
      <c r="Y1886" t="str">
        <f t="shared" si="725"/>
        <v/>
      </c>
      <c r="Z1886" t="str">
        <f t="shared" si="726"/>
        <v/>
      </c>
      <c r="AA1886" t="str">
        <f t="shared" si="727"/>
        <v/>
      </c>
      <c r="AB1886" t="str">
        <f t="shared" si="728"/>
        <v/>
      </c>
      <c r="AC1886" t="str">
        <f t="shared" si="729"/>
        <v/>
      </c>
      <c r="AD1886" t="str">
        <f t="shared" si="730"/>
        <v/>
      </c>
      <c r="AE1886" t="str">
        <f t="shared" si="731"/>
        <v/>
      </c>
    </row>
    <row r="1887" spans="20:31" x14ac:dyDescent="0.25">
      <c r="T1887" t="str">
        <f t="shared" si="722"/>
        <v/>
      </c>
      <c r="U1887" t="str">
        <f t="shared" si="723"/>
        <v/>
      </c>
      <c r="V1887" t="str">
        <f t="shared" si="724"/>
        <v/>
      </c>
      <c r="W1887" t="str">
        <f>IF(TRIM(INDEX(connections!$A:$A,ROW()))="","",TRIM(INDEX(connections!$A:$A,ROW())))</f>
        <v/>
      </c>
      <c r="X1887" t="str">
        <f>IF($W1887="","",TRIM(INDEX(connections!$B:$B,ROW())))</f>
        <v/>
      </c>
      <c r="Y1887" t="str">
        <f t="shared" si="725"/>
        <v/>
      </c>
      <c r="Z1887" t="str">
        <f t="shared" si="726"/>
        <v/>
      </c>
      <c r="AA1887" t="str">
        <f t="shared" si="727"/>
        <v/>
      </c>
      <c r="AB1887" t="str">
        <f t="shared" si="728"/>
        <v/>
      </c>
      <c r="AC1887" t="str">
        <f t="shared" si="729"/>
        <v/>
      </c>
      <c r="AD1887" t="str">
        <f t="shared" si="730"/>
        <v/>
      </c>
      <c r="AE1887" t="str">
        <f t="shared" si="731"/>
        <v/>
      </c>
    </row>
    <row r="1888" spans="20:31" x14ac:dyDescent="0.25">
      <c r="T1888" t="str">
        <f t="shared" si="722"/>
        <v/>
      </c>
      <c r="U1888" t="str">
        <f t="shared" si="723"/>
        <v/>
      </c>
      <c r="V1888" t="str">
        <f t="shared" si="724"/>
        <v/>
      </c>
      <c r="W1888" t="str">
        <f>IF(TRIM(INDEX(connections!$A:$A,ROW()))="","",TRIM(INDEX(connections!$A:$A,ROW())))</f>
        <v/>
      </c>
      <c r="X1888" t="str">
        <f>IF($W1888="","",TRIM(INDEX(connections!$B:$B,ROW())))</f>
        <v/>
      </c>
      <c r="Y1888" t="str">
        <f t="shared" si="725"/>
        <v/>
      </c>
      <c r="Z1888" t="str">
        <f t="shared" si="726"/>
        <v/>
      </c>
      <c r="AA1888" t="str">
        <f t="shared" si="727"/>
        <v/>
      </c>
      <c r="AB1888" t="str">
        <f t="shared" si="728"/>
        <v/>
      </c>
      <c r="AC1888" t="str">
        <f t="shared" si="729"/>
        <v/>
      </c>
      <c r="AD1888" t="str">
        <f t="shared" si="730"/>
        <v/>
      </c>
      <c r="AE1888" t="str">
        <f t="shared" si="731"/>
        <v/>
      </c>
    </row>
    <row r="1889" spans="20:31" x14ac:dyDescent="0.25">
      <c r="T1889" t="str">
        <f t="shared" si="722"/>
        <v/>
      </c>
      <c r="U1889" t="str">
        <f t="shared" si="723"/>
        <v/>
      </c>
      <c r="V1889" t="str">
        <f t="shared" si="724"/>
        <v/>
      </c>
      <c r="W1889" t="str">
        <f>IF(TRIM(INDEX(connections!$A:$A,ROW()))="","",TRIM(INDEX(connections!$A:$A,ROW())))</f>
        <v/>
      </c>
      <c r="X1889" t="str">
        <f>IF($W1889="","",TRIM(INDEX(connections!$B:$B,ROW())))</f>
        <v/>
      </c>
      <c r="Y1889" t="str">
        <f t="shared" si="725"/>
        <v/>
      </c>
      <c r="Z1889" t="str">
        <f t="shared" si="726"/>
        <v/>
      </c>
      <c r="AA1889" t="str">
        <f t="shared" si="727"/>
        <v/>
      </c>
      <c r="AB1889" t="str">
        <f t="shared" si="728"/>
        <v/>
      </c>
      <c r="AC1889" t="str">
        <f t="shared" si="729"/>
        <v/>
      </c>
      <c r="AD1889" t="str">
        <f t="shared" si="730"/>
        <v/>
      </c>
      <c r="AE1889" t="str">
        <f t="shared" si="731"/>
        <v/>
      </c>
    </row>
    <row r="1890" spans="20:31" x14ac:dyDescent="0.25">
      <c r="T1890" t="str">
        <f t="shared" si="722"/>
        <v/>
      </c>
      <c r="U1890" t="str">
        <f t="shared" si="723"/>
        <v/>
      </c>
      <c r="V1890" t="str">
        <f t="shared" si="724"/>
        <v/>
      </c>
      <c r="W1890" t="str">
        <f>IF(TRIM(INDEX(connections!$A:$A,ROW()))="","",TRIM(INDEX(connections!$A:$A,ROW())))</f>
        <v/>
      </c>
      <c r="X1890" t="str">
        <f>IF($W1890="","",TRIM(INDEX(connections!$B:$B,ROW())))</f>
        <v/>
      </c>
      <c r="Y1890" t="str">
        <f t="shared" si="725"/>
        <v/>
      </c>
      <c r="Z1890" t="str">
        <f t="shared" si="726"/>
        <v/>
      </c>
      <c r="AA1890" t="str">
        <f t="shared" si="727"/>
        <v/>
      </c>
      <c r="AB1890" t="str">
        <f t="shared" si="728"/>
        <v/>
      </c>
      <c r="AC1890" t="str">
        <f t="shared" si="729"/>
        <v/>
      </c>
      <c r="AD1890" t="str">
        <f t="shared" si="730"/>
        <v/>
      </c>
      <c r="AE1890" t="str">
        <f t="shared" si="731"/>
        <v/>
      </c>
    </row>
    <row r="1891" spans="20:31" x14ac:dyDescent="0.25">
      <c r="T1891" t="str">
        <f t="shared" si="722"/>
        <v/>
      </c>
      <c r="U1891" t="str">
        <f t="shared" si="723"/>
        <v/>
      </c>
      <c r="V1891" t="str">
        <f t="shared" si="724"/>
        <v/>
      </c>
      <c r="W1891" t="str">
        <f>IF(TRIM(INDEX(connections!$A:$A,ROW()))="","",TRIM(INDEX(connections!$A:$A,ROW())))</f>
        <v/>
      </c>
      <c r="X1891" t="str">
        <f>IF($W1891="","",TRIM(INDEX(connections!$B:$B,ROW())))</f>
        <v/>
      </c>
      <c r="Y1891" t="str">
        <f t="shared" si="725"/>
        <v/>
      </c>
      <c r="Z1891" t="str">
        <f t="shared" si="726"/>
        <v/>
      </c>
      <c r="AA1891" t="str">
        <f t="shared" si="727"/>
        <v/>
      </c>
      <c r="AB1891" t="str">
        <f t="shared" si="728"/>
        <v/>
      </c>
      <c r="AC1891" t="str">
        <f t="shared" si="729"/>
        <v/>
      </c>
      <c r="AD1891" t="str">
        <f t="shared" si="730"/>
        <v/>
      </c>
      <c r="AE1891" t="str">
        <f t="shared" si="731"/>
        <v/>
      </c>
    </row>
    <row r="1892" spans="20:31" x14ac:dyDescent="0.25">
      <c r="T1892" t="str">
        <f t="shared" si="722"/>
        <v/>
      </c>
      <c r="U1892" t="str">
        <f t="shared" si="723"/>
        <v/>
      </c>
      <c r="V1892" t="str">
        <f t="shared" si="724"/>
        <v/>
      </c>
      <c r="W1892" t="str">
        <f>IF(TRIM(INDEX(connections!$A:$A,ROW()))="","",TRIM(INDEX(connections!$A:$A,ROW())))</f>
        <v/>
      </c>
      <c r="X1892" t="str">
        <f>IF($W1892="","",TRIM(INDEX(connections!$B:$B,ROW())))</f>
        <v/>
      </c>
      <c r="Y1892" t="str">
        <f t="shared" si="725"/>
        <v/>
      </c>
      <c r="Z1892" t="str">
        <f t="shared" si="726"/>
        <v/>
      </c>
      <c r="AA1892" t="str">
        <f t="shared" si="727"/>
        <v/>
      </c>
      <c r="AB1892" t="str">
        <f t="shared" si="728"/>
        <v/>
      </c>
      <c r="AC1892" t="str">
        <f t="shared" si="729"/>
        <v/>
      </c>
      <c r="AD1892" t="str">
        <f t="shared" si="730"/>
        <v/>
      </c>
      <c r="AE1892" t="str">
        <f t="shared" si="731"/>
        <v/>
      </c>
    </row>
    <row r="1893" spans="20:31" x14ac:dyDescent="0.25">
      <c r="T1893" t="str">
        <f t="shared" si="722"/>
        <v/>
      </c>
      <c r="U1893" t="str">
        <f t="shared" si="723"/>
        <v/>
      </c>
      <c r="V1893" t="str">
        <f t="shared" si="724"/>
        <v/>
      </c>
      <c r="W1893" t="str">
        <f>IF(TRIM(INDEX(connections!$A:$A,ROW()))="","",TRIM(INDEX(connections!$A:$A,ROW())))</f>
        <v/>
      </c>
      <c r="X1893" t="str">
        <f>IF($W1893="","",TRIM(INDEX(connections!$B:$B,ROW())))</f>
        <v/>
      </c>
      <c r="Y1893" t="str">
        <f t="shared" si="725"/>
        <v/>
      </c>
      <c r="Z1893" t="str">
        <f t="shared" si="726"/>
        <v/>
      </c>
      <c r="AA1893" t="str">
        <f t="shared" si="727"/>
        <v/>
      </c>
      <c r="AB1893" t="str">
        <f t="shared" si="728"/>
        <v/>
      </c>
      <c r="AC1893" t="str">
        <f t="shared" si="729"/>
        <v/>
      </c>
      <c r="AD1893" t="str">
        <f t="shared" si="730"/>
        <v/>
      </c>
      <c r="AE1893" t="str">
        <f t="shared" si="731"/>
        <v/>
      </c>
    </row>
    <row r="1894" spans="20:31" x14ac:dyDescent="0.25">
      <c r="T1894" t="str">
        <f t="shared" si="722"/>
        <v/>
      </c>
      <c r="U1894" t="str">
        <f t="shared" si="723"/>
        <v/>
      </c>
      <c r="V1894" t="str">
        <f t="shared" si="724"/>
        <v/>
      </c>
      <c r="W1894" t="str">
        <f>IF(TRIM(INDEX(connections!$A:$A,ROW()))="","",TRIM(INDEX(connections!$A:$A,ROW())))</f>
        <v/>
      </c>
      <c r="X1894" t="str">
        <f>IF($W1894="","",TRIM(INDEX(connections!$B:$B,ROW())))</f>
        <v/>
      </c>
      <c r="Y1894" t="str">
        <f t="shared" si="725"/>
        <v/>
      </c>
      <c r="Z1894" t="str">
        <f t="shared" si="726"/>
        <v/>
      </c>
      <c r="AA1894" t="str">
        <f t="shared" si="727"/>
        <v/>
      </c>
      <c r="AB1894" t="str">
        <f t="shared" si="728"/>
        <v/>
      </c>
      <c r="AC1894" t="str">
        <f t="shared" si="729"/>
        <v/>
      </c>
      <c r="AD1894" t="str">
        <f t="shared" si="730"/>
        <v/>
      </c>
      <c r="AE1894" t="str">
        <f t="shared" si="731"/>
        <v/>
      </c>
    </row>
    <row r="1895" spans="20:31" x14ac:dyDescent="0.25">
      <c r="T1895" t="str">
        <f t="shared" si="722"/>
        <v/>
      </c>
      <c r="U1895" t="str">
        <f t="shared" si="723"/>
        <v/>
      </c>
      <c r="V1895" t="str">
        <f t="shared" si="724"/>
        <v/>
      </c>
      <c r="W1895" t="str">
        <f>IF(TRIM(INDEX(connections!$A:$A,ROW()))="","",TRIM(INDEX(connections!$A:$A,ROW())))</f>
        <v/>
      </c>
      <c r="X1895" t="str">
        <f>IF($W1895="","",TRIM(INDEX(connections!$B:$B,ROW())))</f>
        <v/>
      </c>
      <c r="Y1895" t="str">
        <f t="shared" si="725"/>
        <v/>
      </c>
      <c r="Z1895" t="str">
        <f t="shared" si="726"/>
        <v/>
      </c>
      <c r="AA1895" t="str">
        <f t="shared" si="727"/>
        <v/>
      </c>
      <c r="AB1895" t="str">
        <f t="shared" si="728"/>
        <v/>
      </c>
      <c r="AC1895" t="str">
        <f t="shared" si="729"/>
        <v/>
      </c>
      <c r="AD1895" t="str">
        <f t="shared" si="730"/>
        <v/>
      </c>
      <c r="AE1895" t="str">
        <f t="shared" si="731"/>
        <v/>
      </c>
    </row>
    <row r="1896" spans="20:31" x14ac:dyDescent="0.25">
      <c r="T1896" t="str">
        <f t="shared" si="722"/>
        <v/>
      </c>
      <c r="U1896" t="str">
        <f t="shared" si="723"/>
        <v/>
      </c>
      <c r="V1896" t="str">
        <f t="shared" si="724"/>
        <v/>
      </c>
      <c r="W1896" t="str">
        <f>IF(TRIM(INDEX(connections!$A:$A,ROW()))="","",TRIM(INDEX(connections!$A:$A,ROW())))</f>
        <v/>
      </c>
      <c r="X1896" t="str">
        <f>IF($W1896="","",TRIM(INDEX(connections!$B:$B,ROW())))</f>
        <v/>
      </c>
      <c r="Y1896" t="str">
        <f t="shared" si="725"/>
        <v/>
      </c>
      <c r="Z1896" t="str">
        <f t="shared" si="726"/>
        <v/>
      </c>
      <c r="AA1896" t="str">
        <f t="shared" si="727"/>
        <v/>
      </c>
      <c r="AB1896" t="str">
        <f t="shared" si="728"/>
        <v/>
      </c>
      <c r="AC1896" t="str">
        <f t="shared" si="729"/>
        <v/>
      </c>
      <c r="AD1896" t="str">
        <f t="shared" si="730"/>
        <v/>
      </c>
      <c r="AE1896" t="str">
        <f t="shared" si="731"/>
        <v/>
      </c>
    </row>
    <row r="1897" spans="20:31" x14ac:dyDescent="0.25">
      <c r="T1897" t="str">
        <f t="shared" si="722"/>
        <v/>
      </c>
      <c r="U1897" t="str">
        <f t="shared" si="723"/>
        <v/>
      </c>
      <c r="V1897" t="str">
        <f t="shared" si="724"/>
        <v/>
      </c>
      <c r="W1897" t="str">
        <f>IF(TRIM(INDEX(connections!$A:$A,ROW()))="","",TRIM(INDEX(connections!$A:$A,ROW())))</f>
        <v/>
      </c>
      <c r="X1897" t="str">
        <f>IF($W1897="","",TRIM(INDEX(connections!$B:$B,ROW())))</f>
        <v/>
      </c>
      <c r="Y1897" t="str">
        <f t="shared" si="725"/>
        <v/>
      </c>
      <c r="Z1897" t="str">
        <f t="shared" si="726"/>
        <v/>
      </c>
      <c r="AA1897" t="str">
        <f t="shared" si="727"/>
        <v/>
      </c>
      <c r="AB1897" t="str">
        <f t="shared" si="728"/>
        <v/>
      </c>
      <c r="AC1897" t="str">
        <f t="shared" si="729"/>
        <v/>
      </c>
      <c r="AD1897" t="str">
        <f t="shared" si="730"/>
        <v/>
      </c>
      <c r="AE1897" t="str">
        <f t="shared" si="731"/>
        <v/>
      </c>
    </row>
    <row r="1898" spans="20:31" x14ac:dyDescent="0.25">
      <c r="T1898" t="str">
        <f t="shared" si="722"/>
        <v/>
      </c>
      <c r="U1898" t="str">
        <f t="shared" si="723"/>
        <v/>
      </c>
      <c r="V1898" t="str">
        <f t="shared" si="724"/>
        <v/>
      </c>
      <c r="W1898" t="str">
        <f>IF(TRIM(INDEX(connections!$A:$A,ROW()))="","",TRIM(INDEX(connections!$A:$A,ROW())))</f>
        <v/>
      </c>
      <c r="X1898" t="str">
        <f>IF($W1898="","",TRIM(INDEX(connections!$B:$B,ROW())))</f>
        <v/>
      </c>
      <c r="Y1898" t="str">
        <f t="shared" si="725"/>
        <v/>
      </c>
      <c r="Z1898" t="str">
        <f t="shared" si="726"/>
        <v/>
      </c>
      <c r="AA1898" t="str">
        <f t="shared" si="727"/>
        <v/>
      </c>
      <c r="AB1898" t="str">
        <f t="shared" si="728"/>
        <v/>
      </c>
      <c r="AC1898" t="str">
        <f t="shared" si="729"/>
        <v/>
      </c>
      <c r="AD1898" t="str">
        <f t="shared" si="730"/>
        <v/>
      </c>
      <c r="AE1898" t="str">
        <f t="shared" si="731"/>
        <v/>
      </c>
    </row>
    <row r="1899" spans="20:31" x14ac:dyDescent="0.25">
      <c r="T1899" t="str">
        <f t="shared" si="722"/>
        <v/>
      </c>
      <c r="U1899" t="str">
        <f t="shared" si="723"/>
        <v/>
      </c>
      <c r="V1899" t="str">
        <f t="shared" si="724"/>
        <v/>
      </c>
      <c r="W1899" t="str">
        <f>IF(TRIM(INDEX(connections!$A:$A,ROW()))="","",TRIM(INDEX(connections!$A:$A,ROW())))</f>
        <v/>
      </c>
      <c r="X1899" t="str">
        <f>IF($W1899="","",TRIM(INDEX(connections!$B:$B,ROW())))</f>
        <v/>
      </c>
      <c r="Y1899" t="str">
        <f t="shared" si="725"/>
        <v/>
      </c>
      <c r="Z1899" t="str">
        <f t="shared" si="726"/>
        <v/>
      </c>
      <c r="AA1899" t="str">
        <f t="shared" si="727"/>
        <v/>
      </c>
      <c r="AB1899" t="str">
        <f t="shared" si="728"/>
        <v/>
      </c>
      <c r="AC1899" t="str">
        <f t="shared" si="729"/>
        <v/>
      </c>
      <c r="AD1899" t="str">
        <f t="shared" si="730"/>
        <v/>
      </c>
      <c r="AE1899" t="str">
        <f t="shared" si="731"/>
        <v/>
      </c>
    </row>
    <row r="1900" spans="20:31" x14ac:dyDescent="0.25">
      <c r="T1900" t="str">
        <f t="shared" si="722"/>
        <v/>
      </c>
      <c r="U1900" t="str">
        <f t="shared" si="723"/>
        <v/>
      </c>
      <c r="V1900" t="str">
        <f t="shared" si="724"/>
        <v/>
      </c>
      <c r="W1900" t="str">
        <f>IF(TRIM(INDEX(connections!$A:$A,ROW()))="","",TRIM(INDEX(connections!$A:$A,ROW())))</f>
        <v/>
      </c>
      <c r="X1900" t="str">
        <f>IF($W1900="","",TRIM(INDEX(connections!$B:$B,ROW())))</f>
        <v/>
      </c>
      <c r="Y1900" t="str">
        <f t="shared" si="725"/>
        <v/>
      </c>
      <c r="Z1900" t="str">
        <f t="shared" si="726"/>
        <v/>
      </c>
      <c r="AA1900" t="str">
        <f t="shared" si="727"/>
        <v/>
      </c>
      <c r="AB1900" t="str">
        <f t="shared" si="728"/>
        <v/>
      </c>
      <c r="AC1900" t="str">
        <f t="shared" si="729"/>
        <v/>
      </c>
      <c r="AD1900" t="str">
        <f t="shared" si="730"/>
        <v/>
      </c>
      <c r="AE1900" t="str">
        <f t="shared" si="731"/>
        <v/>
      </c>
    </row>
    <row r="1901" spans="20:31" x14ac:dyDescent="0.25">
      <c r="T1901" t="str">
        <f t="shared" si="722"/>
        <v/>
      </c>
      <c r="U1901" t="str">
        <f t="shared" si="723"/>
        <v/>
      </c>
      <c r="V1901" t="str">
        <f t="shared" si="724"/>
        <v/>
      </c>
      <c r="W1901" t="str">
        <f>IF(TRIM(INDEX(connections!$A:$A,ROW()))="","",TRIM(INDEX(connections!$A:$A,ROW())))</f>
        <v/>
      </c>
      <c r="X1901" t="str">
        <f>IF($W1901="","",TRIM(INDEX(connections!$B:$B,ROW())))</f>
        <v/>
      </c>
      <c r="Y1901" t="str">
        <f t="shared" si="725"/>
        <v/>
      </c>
      <c r="Z1901" t="str">
        <f t="shared" si="726"/>
        <v/>
      </c>
      <c r="AA1901" t="str">
        <f t="shared" si="727"/>
        <v/>
      </c>
      <c r="AB1901" t="str">
        <f t="shared" si="728"/>
        <v/>
      </c>
      <c r="AC1901" t="str">
        <f t="shared" si="729"/>
        <v/>
      </c>
      <c r="AD1901" t="str">
        <f t="shared" si="730"/>
        <v/>
      </c>
      <c r="AE1901" t="str">
        <f t="shared" si="731"/>
        <v/>
      </c>
    </row>
    <row r="1902" spans="20:31" x14ac:dyDescent="0.25">
      <c r="T1902" t="str">
        <f t="shared" si="722"/>
        <v/>
      </c>
      <c r="U1902" t="str">
        <f t="shared" si="723"/>
        <v/>
      </c>
      <c r="V1902" t="str">
        <f t="shared" si="724"/>
        <v/>
      </c>
      <c r="W1902" t="str">
        <f>IF(TRIM(INDEX(connections!$A:$A,ROW()))="","",TRIM(INDEX(connections!$A:$A,ROW())))</f>
        <v/>
      </c>
      <c r="X1902" t="str">
        <f>IF($W1902="","",TRIM(INDEX(connections!$B:$B,ROW())))</f>
        <v/>
      </c>
      <c r="Y1902" t="str">
        <f t="shared" si="725"/>
        <v/>
      </c>
      <c r="Z1902" t="str">
        <f t="shared" si="726"/>
        <v/>
      </c>
      <c r="AA1902" t="str">
        <f t="shared" si="727"/>
        <v/>
      </c>
      <c r="AB1902" t="str">
        <f t="shared" si="728"/>
        <v/>
      </c>
      <c r="AC1902" t="str">
        <f t="shared" si="729"/>
        <v/>
      </c>
      <c r="AD1902" t="str">
        <f t="shared" si="730"/>
        <v/>
      </c>
      <c r="AE1902" t="str">
        <f t="shared" si="731"/>
        <v/>
      </c>
    </row>
    <row r="1903" spans="20:31" x14ac:dyDescent="0.25">
      <c r="T1903" t="str">
        <f t="shared" si="722"/>
        <v/>
      </c>
      <c r="U1903" t="str">
        <f t="shared" si="723"/>
        <v/>
      </c>
      <c r="V1903" t="str">
        <f t="shared" si="724"/>
        <v/>
      </c>
      <c r="W1903" t="str">
        <f>IF(TRIM(INDEX(connections!$A:$A,ROW()))="","",TRIM(INDEX(connections!$A:$A,ROW())))</f>
        <v/>
      </c>
      <c r="X1903" t="str">
        <f>IF($W1903="","",TRIM(INDEX(connections!$B:$B,ROW())))</f>
        <v/>
      </c>
      <c r="Y1903" t="str">
        <f t="shared" si="725"/>
        <v/>
      </c>
      <c r="Z1903" t="str">
        <f t="shared" si="726"/>
        <v/>
      </c>
      <c r="AA1903" t="str">
        <f t="shared" si="727"/>
        <v/>
      </c>
      <c r="AB1903" t="str">
        <f t="shared" si="728"/>
        <v/>
      </c>
      <c r="AC1903" t="str">
        <f t="shared" si="729"/>
        <v/>
      </c>
      <c r="AD1903" t="str">
        <f t="shared" si="730"/>
        <v/>
      </c>
      <c r="AE1903" t="str">
        <f t="shared" si="731"/>
        <v/>
      </c>
    </row>
    <row r="1904" spans="20:31" x14ac:dyDescent="0.25">
      <c r="T1904" t="str">
        <f t="shared" si="722"/>
        <v/>
      </c>
      <c r="U1904" t="str">
        <f t="shared" si="723"/>
        <v/>
      </c>
      <c r="V1904" t="str">
        <f t="shared" si="724"/>
        <v/>
      </c>
      <c r="W1904" t="str">
        <f>IF(TRIM(INDEX(connections!$A:$A,ROW()))="","",TRIM(INDEX(connections!$A:$A,ROW())))</f>
        <v/>
      </c>
      <c r="X1904" t="str">
        <f>IF($W1904="","",TRIM(INDEX(connections!$B:$B,ROW())))</f>
        <v/>
      </c>
      <c r="Y1904" t="str">
        <f t="shared" si="725"/>
        <v/>
      </c>
      <c r="Z1904" t="str">
        <f t="shared" si="726"/>
        <v/>
      </c>
      <c r="AA1904" t="str">
        <f t="shared" si="727"/>
        <v/>
      </c>
      <c r="AB1904" t="str">
        <f t="shared" si="728"/>
        <v/>
      </c>
      <c r="AC1904" t="str">
        <f t="shared" si="729"/>
        <v/>
      </c>
      <c r="AD1904" t="str">
        <f t="shared" si="730"/>
        <v/>
      </c>
      <c r="AE1904" t="str">
        <f t="shared" si="731"/>
        <v/>
      </c>
    </row>
    <row r="1905" spans="20:31" x14ac:dyDescent="0.25">
      <c r="T1905" t="str">
        <f t="shared" si="722"/>
        <v/>
      </c>
      <c r="U1905" t="str">
        <f t="shared" si="723"/>
        <v/>
      </c>
      <c r="V1905" t="str">
        <f t="shared" si="724"/>
        <v/>
      </c>
      <c r="W1905" t="str">
        <f>IF(TRIM(INDEX(connections!$A:$A,ROW()))="","",TRIM(INDEX(connections!$A:$A,ROW())))</f>
        <v/>
      </c>
      <c r="X1905" t="str">
        <f>IF($W1905="","",TRIM(INDEX(connections!$B:$B,ROW())))</f>
        <v/>
      </c>
      <c r="Y1905" t="str">
        <f t="shared" si="725"/>
        <v/>
      </c>
      <c r="Z1905" t="str">
        <f t="shared" si="726"/>
        <v/>
      </c>
      <c r="AA1905" t="str">
        <f t="shared" si="727"/>
        <v/>
      </c>
      <c r="AB1905" t="str">
        <f t="shared" si="728"/>
        <v/>
      </c>
      <c r="AC1905" t="str">
        <f t="shared" si="729"/>
        <v/>
      </c>
      <c r="AD1905" t="str">
        <f t="shared" si="730"/>
        <v/>
      </c>
      <c r="AE1905" t="str">
        <f t="shared" si="731"/>
        <v/>
      </c>
    </row>
    <row r="1906" spans="20:31" x14ac:dyDescent="0.25">
      <c r="T1906" t="str">
        <f t="shared" si="722"/>
        <v/>
      </c>
      <c r="U1906" t="str">
        <f t="shared" si="723"/>
        <v/>
      </c>
      <c r="V1906" t="str">
        <f t="shared" si="724"/>
        <v/>
      </c>
      <c r="W1906" t="str">
        <f>IF(TRIM(INDEX(connections!$A:$A,ROW()))="","",TRIM(INDEX(connections!$A:$A,ROW())))</f>
        <v/>
      </c>
      <c r="X1906" t="str">
        <f>IF($W1906="","",TRIM(INDEX(connections!$B:$B,ROW())))</f>
        <v/>
      </c>
      <c r="Y1906" t="str">
        <f t="shared" si="725"/>
        <v/>
      </c>
      <c r="Z1906" t="str">
        <f t="shared" si="726"/>
        <v/>
      </c>
      <c r="AA1906" t="str">
        <f t="shared" si="727"/>
        <v/>
      </c>
      <c r="AB1906" t="str">
        <f t="shared" si="728"/>
        <v/>
      </c>
      <c r="AC1906" t="str">
        <f t="shared" si="729"/>
        <v/>
      </c>
      <c r="AD1906" t="str">
        <f t="shared" si="730"/>
        <v/>
      </c>
      <c r="AE1906" t="str">
        <f t="shared" si="731"/>
        <v/>
      </c>
    </row>
    <row r="1907" spans="20:31" x14ac:dyDescent="0.25">
      <c r="T1907" t="str">
        <f t="shared" si="722"/>
        <v/>
      </c>
      <c r="U1907" t="str">
        <f t="shared" si="723"/>
        <v/>
      </c>
      <c r="V1907" t="str">
        <f t="shared" si="724"/>
        <v/>
      </c>
      <c r="W1907" t="str">
        <f>IF(TRIM(INDEX(connections!$A:$A,ROW()))="","",TRIM(INDEX(connections!$A:$A,ROW())))</f>
        <v/>
      </c>
      <c r="X1907" t="str">
        <f>IF($W1907="","",TRIM(INDEX(connections!$B:$B,ROW())))</f>
        <v/>
      </c>
      <c r="Y1907" t="str">
        <f t="shared" si="725"/>
        <v/>
      </c>
      <c r="Z1907" t="str">
        <f t="shared" si="726"/>
        <v/>
      </c>
      <c r="AA1907" t="str">
        <f t="shared" si="727"/>
        <v/>
      </c>
      <c r="AB1907" t="str">
        <f t="shared" si="728"/>
        <v/>
      </c>
      <c r="AC1907" t="str">
        <f t="shared" si="729"/>
        <v/>
      </c>
      <c r="AD1907" t="str">
        <f t="shared" si="730"/>
        <v/>
      </c>
      <c r="AE1907" t="str">
        <f t="shared" si="731"/>
        <v/>
      </c>
    </row>
    <row r="1908" spans="20:31" x14ac:dyDescent="0.25">
      <c r="T1908" t="str">
        <f t="shared" si="722"/>
        <v/>
      </c>
      <c r="U1908" t="str">
        <f t="shared" si="723"/>
        <v/>
      </c>
      <c r="V1908" t="str">
        <f t="shared" si="724"/>
        <v/>
      </c>
      <c r="W1908" t="str">
        <f>IF(TRIM(INDEX(connections!$A:$A,ROW()))="","",TRIM(INDEX(connections!$A:$A,ROW())))</f>
        <v/>
      </c>
      <c r="X1908" t="str">
        <f>IF($W1908="","",TRIM(INDEX(connections!$B:$B,ROW())))</f>
        <v/>
      </c>
      <c r="Y1908" t="str">
        <f t="shared" si="725"/>
        <v/>
      </c>
      <c r="Z1908" t="str">
        <f t="shared" si="726"/>
        <v/>
      </c>
      <c r="AA1908" t="str">
        <f t="shared" si="727"/>
        <v/>
      </c>
      <c r="AB1908" t="str">
        <f t="shared" si="728"/>
        <v/>
      </c>
      <c r="AC1908" t="str">
        <f t="shared" si="729"/>
        <v/>
      </c>
      <c r="AD1908" t="str">
        <f t="shared" si="730"/>
        <v/>
      </c>
      <c r="AE1908" t="str">
        <f t="shared" si="731"/>
        <v/>
      </c>
    </row>
    <row r="1909" spans="20:31" x14ac:dyDescent="0.25">
      <c r="T1909" t="str">
        <f t="shared" si="722"/>
        <v/>
      </c>
      <c r="U1909" t="str">
        <f t="shared" si="723"/>
        <v/>
      </c>
      <c r="V1909" t="str">
        <f t="shared" si="724"/>
        <v/>
      </c>
      <c r="W1909" t="str">
        <f>IF(TRIM(INDEX(connections!$A:$A,ROW()))="","",TRIM(INDEX(connections!$A:$A,ROW())))</f>
        <v/>
      </c>
      <c r="X1909" t="str">
        <f>IF($W1909="","",TRIM(INDEX(connections!$B:$B,ROW())))</f>
        <v/>
      </c>
      <c r="Y1909" t="str">
        <f t="shared" si="725"/>
        <v/>
      </c>
      <c r="Z1909" t="str">
        <f t="shared" si="726"/>
        <v/>
      </c>
      <c r="AA1909" t="str">
        <f t="shared" si="727"/>
        <v/>
      </c>
      <c r="AB1909" t="str">
        <f t="shared" si="728"/>
        <v/>
      </c>
      <c r="AC1909" t="str">
        <f t="shared" si="729"/>
        <v/>
      </c>
      <c r="AD1909" t="str">
        <f t="shared" si="730"/>
        <v/>
      </c>
      <c r="AE1909" t="str">
        <f t="shared" si="731"/>
        <v/>
      </c>
    </row>
    <row r="1910" spans="20:31" x14ac:dyDescent="0.25">
      <c r="T1910" t="str">
        <f t="shared" si="722"/>
        <v/>
      </c>
      <c r="U1910" t="str">
        <f t="shared" si="723"/>
        <v/>
      </c>
      <c r="V1910" t="str">
        <f t="shared" si="724"/>
        <v/>
      </c>
      <c r="W1910" t="str">
        <f>IF(TRIM(INDEX(connections!$A:$A,ROW()))="","",TRIM(INDEX(connections!$A:$A,ROW())))</f>
        <v/>
      </c>
      <c r="X1910" t="str">
        <f>IF($W1910="","",TRIM(INDEX(connections!$B:$B,ROW())))</f>
        <v/>
      </c>
      <c r="Y1910" t="str">
        <f t="shared" si="725"/>
        <v/>
      </c>
      <c r="Z1910" t="str">
        <f t="shared" si="726"/>
        <v/>
      </c>
      <c r="AA1910" t="str">
        <f t="shared" si="727"/>
        <v/>
      </c>
      <c r="AB1910" t="str">
        <f t="shared" si="728"/>
        <v/>
      </c>
      <c r="AC1910" t="str">
        <f t="shared" si="729"/>
        <v/>
      </c>
      <c r="AD1910" t="str">
        <f t="shared" si="730"/>
        <v/>
      </c>
      <c r="AE1910" t="str">
        <f t="shared" si="731"/>
        <v/>
      </c>
    </row>
    <row r="1911" spans="20:31" x14ac:dyDescent="0.25">
      <c r="T1911" t="str">
        <f t="shared" si="722"/>
        <v/>
      </c>
      <c r="U1911" t="str">
        <f t="shared" si="723"/>
        <v/>
      </c>
      <c r="V1911" t="str">
        <f t="shared" si="724"/>
        <v/>
      </c>
      <c r="W1911" t="str">
        <f>IF(TRIM(INDEX(connections!$A:$A,ROW()))="","",TRIM(INDEX(connections!$A:$A,ROW())))</f>
        <v/>
      </c>
      <c r="X1911" t="str">
        <f>IF($W1911="","",TRIM(INDEX(connections!$B:$B,ROW())))</f>
        <v/>
      </c>
      <c r="Y1911" t="str">
        <f t="shared" si="725"/>
        <v/>
      </c>
      <c r="Z1911" t="str">
        <f t="shared" si="726"/>
        <v/>
      </c>
      <c r="AA1911" t="str">
        <f t="shared" si="727"/>
        <v/>
      </c>
      <c r="AB1911" t="str">
        <f t="shared" si="728"/>
        <v/>
      </c>
      <c r="AC1911" t="str">
        <f t="shared" si="729"/>
        <v/>
      </c>
      <c r="AD1911" t="str">
        <f t="shared" si="730"/>
        <v/>
      </c>
      <c r="AE1911" t="str">
        <f t="shared" si="731"/>
        <v/>
      </c>
    </row>
    <row r="1912" spans="20:31" x14ac:dyDescent="0.25">
      <c r="T1912" t="str">
        <f t="shared" si="722"/>
        <v/>
      </c>
      <c r="U1912" t="str">
        <f t="shared" si="723"/>
        <v/>
      </c>
      <c r="V1912" t="str">
        <f t="shared" si="724"/>
        <v/>
      </c>
      <c r="W1912" t="str">
        <f>IF(TRIM(INDEX(connections!$A:$A,ROW()))="","",TRIM(INDEX(connections!$A:$A,ROW())))</f>
        <v/>
      </c>
      <c r="X1912" t="str">
        <f>IF($W1912="","",TRIM(INDEX(connections!$B:$B,ROW())))</f>
        <v/>
      </c>
      <c r="Y1912" t="str">
        <f t="shared" si="725"/>
        <v/>
      </c>
      <c r="Z1912" t="str">
        <f t="shared" si="726"/>
        <v/>
      </c>
      <c r="AA1912" t="str">
        <f t="shared" si="727"/>
        <v/>
      </c>
      <c r="AB1912" t="str">
        <f t="shared" si="728"/>
        <v/>
      </c>
      <c r="AC1912" t="str">
        <f t="shared" si="729"/>
        <v/>
      </c>
      <c r="AD1912" t="str">
        <f t="shared" si="730"/>
        <v/>
      </c>
      <c r="AE1912" t="str">
        <f t="shared" si="731"/>
        <v/>
      </c>
    </row>
    <row r="1913" spans="20:31" x14ac:dyDescent="0.25">
      <c r="T1913" t="str">
        <f t="shared" si="722"/>
        <v/>
      </c>
      <c r="U1913" t="str">
        <f t="shared" si="723"/>
        <v/>
      </c>
      <c r="V1913" t="str">
        <f t="shared" si="724"/>
        <v/>
      </c>
      <c r="W1913" t="str">
        <f>IF(TRIM(INDEX(connections!$A:$A,ROW()))="","",TRIM(INDEX(connections!$A:$A,ROW())))</f>
        <v/>
      </c>
      <c r="X1913" t="str">
        <f>IF($W1913="","",TRIM(INDEX(connections!$B:$B,ROW())))</f>
        <v/>
      </c>
      <c r="Y1913" t="str">
        <f t="shared" si="725"/>
        <v/>
      </c>
      <c r="Z1913" t="str">
        <f t="shared" si="726"/>
        <v/>
      </c>
      <c r="AA1913" t="str">
        <f t="shared" si="727"/>
        <v/>
      </c>
      <c r="AB1913" t="str">
        <f t="shared" si="728"/>
        <v/>
      </c>
      <c r="AC1913" t="str">
        <f t="shared" si="729"/>
        <v/>
      </c>
      <c r="AD1913" t="str">
        <f t="shared" si="730"/>
        <v/>
      </c>
      <c r="AE1913" t="str">
        <f t="shared" si="731"/>
        <v/>
      </c>
    </row>
    <row r="1914" spans="20:31" x14ac:dyDescent="0.25">
      <c r="T1914" t="str">
        <f t="shared" si="722"/>
        <v/>
      </c>
      <c r="U1914" t="str">
        <f t="shared" si="723"/>
        <v/>
      </c>
      <c r="V1914" t="str">
        <f t="shared" si="724"/>
        <v/>
      </c>
      <c r="W1914" t="str">
        <f>IF(TRIM(INDEX(connections!$A:$A,ROW()))="","",TRIM(INDEX(connections!$A:$A,ROW())))</f>
        <v/>
      </c>
      <c r="X1914" t="str">
        <f>IF($W1914="","",TRIM(INDEX(connections!$B:$B,ROW())))</f>
        <v/>
      </c>
      <c r="Y1914" t="str">
        <f t="shared" si="725"/>
        <v/>
      </c>
      <c r="Z1914" t="str">
        <f t="shared" si="726"/>
        <v/>
      </c>
      <c r="AA1914" t="str">
        <f t="shared" si="727"/>
        <v/>
      </c>
      <c r="AB1914" t="str">
        <f t="shared" si="728"/>
        <v/>
      </c>
      <c r="AC1914" t="str">
        <f t="shared" si="729"/>
        <v/>
      </c>
      <c r="AD1914" t="str">
        <f t="shared" si="730"/>
        <v/>
      </c>
      <c r="AE1914" t="str">
        <f t="shared" si="731"/>
        <v/>
      </c>
    </row>
    <row r="1915" spans="20:31" x14ac:dyDescent="0.25">
      <c r="T1915" t="str">
        <f t="shared" si="722"/>
        <v/>
      </c>
      <c r="U1915" t="str">
        <f t="shared" si="723"/>
        <v/>
      </c>
      <c r="V1915" t="str">
        <f t="shared" si="724"/>
        <v/>
      </c>
      <c r="W1915" t="str">
        <f>IF(TRIM(INDEX(connections!$A:$A,ROW()))="","",TRIM(INDEX(connections!$A:$A,ROW())))</f>
        <v/>
      </c>
      <c r="X1915" t="str">
        <f>IF($W1915="","",TRIM(INDEX(connections!$B:$B,ROW())))</f>
        <v/>
      </c>
      <c r="Y1915" t="str">
        <f t="shared" si="725"/>
        <v/>
      </c>
      <c r="Z1915" t="str">
        <f t="shared" si="726"/>
        <v/>
      </c>
      <c r="AA1915" t="str">
        <f t="shared" si="727"/>
        <v/>
      </c>
      <c r="AB1915" t="str">
        <f t="shared" si="728"/>
        <v/>
      </c>
      <c r="AC1915" t="str">
        <f t="shared" si="729"/>
        <v/>
      </c>
      <c r="AD1915" t="str">
        <f t="shared" si="730"/>
        <v/>
      </c>
      <c r="AE1915" t="str">
        <f t="shared" si="731"/>
        <v/>
      </c>
    </row>
    <row r="1916" spans="20:31" x14ac:dyDescent="0.25">
      <c r="T1916" t="str">
        <f t="shared" si="722"/>
        <v/>
      </c>
      <c r="U1916" t="str">
        <f t="shared" si="723"/>
        <v/>
      </c>
      <c r="V1916" t="str">
        <f t="shared" si="724"/>
        <v/>
      </c>
      <c r="W1916" t="str">
        <f>IF(TRIM(INDEX(connections!$A:$A,ROW()))="","",TRIM(INDEX(connections!$A:$A,ROW())))</f>
        <v/>
      </c>
      <c r="X1916" t="str">
        <f>IF($W1916="","",TRIM(INDEX(connections!$B:$B,ROW())))</f>
        <v/>
      </c>
      <c r="Y1916" t="str">
        <f t="shared" si="725"/>
        <v/>
      </c>
      <c r="Z1916" t="str">
        <f t="shared" si="726"/>
        <v/>
      </c>
      <c r="AA1916" t="str">
        <f t="shared" si="727"/>
        <v/>
      </c>
      <c r="AB1916" t="str">
        <f t="shared" si="728"/>
        <v/>
      </c>
      <c r="AC1916" t="str">
        <f t="shared" si="729"/>
        <v/>
      </c>
      <c r="AD1916" t="str">
        <f t="shared" si="730"/>
        <v/>
      </c>
      <c r="AE1916" t="str">
        <f t="shared" si="731"/>
        <v/>
      </c>
    </row>
    <row r="1917" spans="20:31" x14ac:dyDescent="0.25">
      <c r="T1917" t="str">
        <f t="shared" si="722"/>
        <v/>
      </c>
      <c r="U1917" t="str">
        <f t="shared" si="723"/>
        <v/>
      </c>
      <c r="V1917" t="str">
        <f t="shared" si="724"/>
        <v/>
      </c>
      <c r="W1917" t="str">
        <f>IF(TRIM(INDEX(connections!$A:$A,ROW()))="","",TRIM(INDEX(connections!$A:$A,ROW())))</f>
        <v/>
      </c>
      <c r="X1917" t="str">
        <f>IF($W1917="","",TRIM(INDEX(connections!$B:$B,ROW())))</f>
        <v/>
      </c>
      <c r="Y1917" t="str">
        <f t="shared" si="725"/>
        <v/>
      </c>
      <c r="Z1917" t="str">
        <f t="shared" si="726"/>
        <v/>
      </c>
      <c r="AA1917" t="str">
        <f t="shared" si="727"/>
        <v/>
      </c>
      <c r="AB1917" t="str">
        <f t="shared" si="728"/>
        <v/>
      </c>
      <c r="AC1917" t="str">
        <f t="shared" si="729"/>
        <v/>
      </c>
      <c r="AD1917" t="str">
        <f t="shared" si="730"/>
        <v/>
      </c>
      <c r="AE1917" t="str">
        <f t="shared" si="731"/>
        <v/>
      </c>
    </row>
    <row r="1918" spans="20:31" x14ac:dyDescent="0.25">
      <c r="T1918" t="str">
        <f t="shared" si="722"/>
        <v/>
      </c>
      <c r="U1918" t="str">
        <f t="shared" si="723"/>
        <v/>
      </c>
      <c r="V1918" t="str">
        <f t="shared" si="724"/>
        <v/>
      </c>
      <c r="W1918" t="str">
        <f>IF(TRIM(INDEX(connections!$A:$A,ROW()))="","",TRIM(INDEX(connections!$A:$A,ROW())))</f>
        <v/>
      </c>
      <c r="X1918" t="str">
        <f>IF($W1918="","",TRIM(INDEX(connections!$B:$B,ROW())))</f>
        <v/>
      </c>
      <c r="Y1918" t="str">
        <f t="shared" si="725"/>
        <v/>
      </c>
      <c r="Z1918" t="str">
        <f t="shared" si="726"/>
        <v/>
      </c>
      <c r="AA1918" t="str">
        <f t="shared" si="727"/>
        <v/>
      </c>
      <c r="AB1918" t="str">
        <f t="shared" si="728"/>
        <v/>
      </c>
      <c r="AC1918" t="str">
        <f t="shared" si="729"/>
        <v/>
      </c>
      <c r="AD1918" t="str">
        <f t="shared" si="730"/>
        <v/>
      </c>
      <c r="AE1918" t="str">
        <f t="shared" si="731"/>
        <v/>
      </c>
    </row>
    <row r="1919" spans="20:31" x14ac:dyDescent="0.25">
      <c r="T1919" t="str">
        <f t="shared" si="722"/>
        <v/>
      </c>
      <c r="U1919" t="str">
        <f t="shared" si="723"/>
        <v/>
      </c>
      <c r="V1919" t="str">
        <f t="shared" si="724"/>
        <v/>
      </c>
      <c r="W1919" t="str">
        <f>IF(TRIM(INDEX(connections!$A:$A,ROW()))="","",TRIM(INDEX(connections!$A:$A,ROW())))</f>
        <v/>
      </c>
      <c r="X1919" t="str">
        <f>IF($W1919="","",TRIM(INDEX(connections!$B:$B,ROW())))</f>
        <v/>
      </c>
      <c r="Y1919" t="str">
        <f t="shared" si="725"/>
        <v/>
      </c>
      <c r="Z1919" t="str">
        <f t="shared" si="726"/>
        <v/>
      </c>
      <c r="AA1919" t="str">
        <f t="shared" si="727"/>
        <v/>
      </c>
      <c r="AB1919" t="str">
        <f t="shared" si="728"/>
        <v/>
      </c>
      <c r="AC1919" t="str">
        <f t="shared" si="729"/>
        <v/>
      </c>
      <c r="AD1919" t="str">
        <f t="shared" si="730"/>
        <v/>
      </c>
      <c r="AE1919" t="str">
        <f t="shared" si="731"/>
        <v/>
      </c>
    </row>
    <row r="1920" spans="20:31" x14ac:dyDescent="0.25">
      <c r="T1920" t="str">
        <f t="shared" si="722"/>
        <v/>
      </c>
      <c r="U1920" t="str">
        <f t="shared" si="723"/>
        <v/>
      </c>
      <c r="V1920" t="str">
        <f t="shared" si="724"/>
        <v/>
      </c>
      <c r="W1920" t="str">
        <f>IF(TRIM(INDEX(connections!$A:$A,ROW()))="","",TRIM(INDEX(connections!$A:$A,ROW())))</f>
        <v/>
      </c>
      <c r="X1920" t="str">
        <f>IF($W1920="","",TRIM(INDEX(connections!$B:$B,ROW())))</f>
        <v/>
      </c>
      <c r="Y1920" t="str">
        <f t="shared" si="725"/>
        <v/>
      </c>
      <c r="Z1920" t="str">
        <f t="shared" si="726"/>
        <v/>
      </c>
      <c r="AA1920" t="str">
        <f t="shared" si="727"/>
        <v/>
      </c>
      <c r="AB1920" t="str">
        <f t="shared" si="728"/>
        <v/>
      </c>
      <c r="AC1920" t="str">
        <f t="shared" si="729"/>
        <v/>
      </c>
      <c r="AD1920" t="str">
        <f t="shared" si="730"/>
        <v/>
      </c>
      <c r="AE1920" t="str">
        <f t="shared" si="731"/>
        <v/>
      </c>
    </row>
    <row r="1921" spans="20:31" x14ac:dyDescent="0.25">
      <c r="T1921" t="str">
        <f t="shared" si="722"/>
        <v/>
      </c>
      <c r="U1921" t="str">
        <f t="shared" si="723"/>
        <v/>
      </c>
      <c r="V1921" t="str">
        <f t="shared" si="724"/>
        <v/>
      </c>
      <c r="W1921" t="str">
        <f>IF(TRIM(INDEX(connections!$A:$A,ROW()))="","",TRIM(INDEX(connections!$A:$A,ROW())))</f>
        <v/>
      </c>
      <c r="X1921" t="str">
        <f>IF($W1921="","",TRIM(INDEX(connections!$B:$B,ROW())))</f>
        <v/>
      </c>
      <c r="Y1921" t="str">
        <f t="shared" si="725"/>
        <v/>
      </c>
      <c r="Z1921" t="str">
        <f t="shared" si="726"/>
        <v/>
      </c>
      <c r="AA1921" t="str">
        <f t="shared" si="727"/>
        <v/>
      </c>
      <c r="AB1921" t="str">
        <f t="shared" si="728"/>
        <v/>
      </c>
      <c r="AC1921" t="str">
        <f t="shared" si="729"/>
        <v/>
      </c>
      <c r="AD1921" t="str">
        <f t="shared" si="730"/>
        <v/>
      </c>
      <c r="AE1921" t="str">
        <f t="shared" si="731"/>
        <v/>
      </c>
    </row>
    <row r="1922" spans="20:31" x14ac:dyDescent="0.25">
      <c r="T1922" t="str">
        <f t="shared" ref="T1922:T1985" si="732">IF($Y1922="","",INDEX($B$2:$B$1500,$Y1922))</f>
        <v/>
      </c>
      <c r="U1922" t="str">
        <f t="shared" ref="U1922:U1985" si="733">IF($Z1922="","",INDEX($B$2:$B$1500,$Z1922))</f>
        <v/>
      </c>
      <c r="V1922" t="str">
        <f t="shared" ref="V1922:V1985" si="734">IF(OR($T1922="",$U1922=""),"",$U1922-$T1922)</f>
        <v/>
      </c>
      <c r="W1922" t="str">
        <f>IF(TRIM(INDEX(connections!$A:$A,ROW()))="","",TRIM(INDEX(connections!$A:$A,ROW())))</f>
        <v/>
      </c>
      <c r="X1922" t="str">
        <f>IF($W1922="","",TRIM(INDEX(connections!$B:$B,ROW())))</f>
        <v/>
      </c>
      <c r="Y1922" t="str">
        <f t="shared" ref="Y1922:Y1985" si="735">IF($W1922="","",IFERROR(MATCH($W1922,$A$2:$A$1500,0),""))</f>
        <v/>
      </c>
      <c r="Z1922" t="str">
        <f t="shared" ref="Z1922:Z1985" si="736">IF($X1922="","",IFERROR(MATCH($X1922,$A$2:$A$1500,0),""))</f>
        <v/>
      </c>
      <c r="AA1922" t="str">
        <f t="shared" ref="AA1922:AA1985" si="737">IF($Y1922="","",INDEX($P$2:$P$1500,$Y1922))</f>
        <v/>
      </c>
      <c r="AB1922" t="str">
        <f t="shared" ref="AB1922:AB1985" si="738">IF($Z1922="","",INDEX($P$2:$P$1500,$Z1922))</f>
        <v/>
      </c>
      <c r="AC1922" t="str">
        <f t="shared" ref="AC1922:AC1985" si="739">IF(AND($AA1922="Yes",$AB1922="Yes"),1,"")</f>
        <v/>
      </c>
      <c r="AD1922" t="str">
        <f t="shared" ref="AD1922:AD1985" si="740">IF(OR($Y1922="",$Z1922=""),"",IF(INDEX($C$2:$C$1500,$Y1922)=INDEX($C$2:$C$1500,$Z1922),0,1))</f>
        <v/>
      </c>
      <c r="AE1922" t="str">
        <f t="shared" ref="AE1922:AE1985" si="741">IF($AC1922&lt;&gt;1,"",IF(AND(INDEX($AG$2:$AG$1500,$Y1922)=1,INDEX($AG$2:$AG$1500,$Z1922)=1),1,""))</f>
        <v/>
      </c>
    </row>
    <row r="1923" spans="20:31" x14ac:dyDescent="0.25">
      <c r="T1923" t="str">
        <f t="shared" si="732"/>
        <v/>
      </c>
      <c r="U1923" t="str">
        <f t="shared" si="733"/>
        <v/>
      </c>
      <c r="V1923" t="str">
        <f t="shared" si="734"/>
        <v/>
      </c>
      <c r="W1923" t="str">
        <f>IF(TRIM(INDEX(connections!$A:$A,ROW()))="","",TRIM(INDEX(connections!$A:$A,ROW())))</f>
        <v/>
      </c>
      <c r="X1923" t="str">
        <f>IF($W1923="","",TRIM(INDEX(connections!$B:$B,ROW())))</f>
        <v/>
      </c>
      <c r="Y1923" t="str">
        <f t="shared" si="735"/>
        <v/>
      </c>
      <c r="Z1923" t="str">
        <f t="shared" si="736"/>
        <v/>
      </c>
      <c r="AA1923" t="str">
        <f t="shared" si="737"/>
        <v/>
      </c>
      <c r="AB1923" t="str">
        <f t="shared" si="738"/>
        <v/>
      </c>
      <c r="AC1923" t="str">
        <f t="shared" si="739"/>
        <v/>
      </c>
      <c r="AD1923" t="str">
        <f t="shared" si="740"/>
        <v/>
      </c>
      <c r="AE1923" t="str">
        <f t="shared" si="741"/>
        <v/>
      </c>
    </row>
    <row r="1924" spans="20:31" x14ac:dyDescent="0.25">
      <c r="T1924" t="str">
        <f t="shared" si="732"/>
        <v/>
      </c>
      <c r="U1924" t="str">
        <f t="shared" si="733"/>
        <v/>
      </c>
      <c r="V1924" t="str">
        <f t="shared" si="734"/>
        <v/>
      </c>
      <c r="W1924" t="str">
        <f>IF(TRIM(INDEX(connections!$A:$A,ROW()))="","",TRIM(INDEX(connections!$A:$A,ROW())))</f>
        <v/>
      </c>
      <c r="X1924" t="str">
        <f>IF($W1924="","",TRIM(INDEX(connections!$B:$B,ROW())))</f>
        <v/>
      </c>
      <c r="Y1924" t="str">
        <f t="shared" si="735"/>
        <v/>
      </c>
      <c r="Z1924" t="str">
        <f t="shared" si="736"/>
        <v/>
      </c>
      <c r="AA1924" t="str">
        <f t="shared" si="737"/>
        <v/>
      </c>
      <c r="AB1924" t="str">
        <f t="shared" si="738"/>
        <v/>
      </c>
      <c r="AC1924" t="str">
        <f t="shared" si="739"/>
        <v/>
      </c>
      <c r="AD1924" t="str">
        <f t="shared" si="740"/>
        <v/>
      </c>
      <c r="AE1924" t="str">
        <f t="shared" si="741"/>
        <v/>
      </c>
    </row>
    <row r="1925" spans="20:31" x14ac:dyDescent="0.25">
      <c r="T1925" t="str">
        <f t="shared" si="732"/>
        <v/>
      </c>
      <c r="U1925" t="str">
        <f t="shared" si="733"/>
        <v/>
      </c>
      <c r="V1925" t="str">
        <f t="shared" si="734"/>
        <v/>
      </c>
      <c r="W1925" t="str">
        <f>IF(TRIM(INDEX(connections!$A:$A,ROW()))="","",TRIM(INDEX(connections!$A:$A,ROW())))</f>
        <v/>
      </c>
      <c r="X1925" t="str">
        <f>IF($W1925="","",TRIM(INDEX(connections!$B:$B,ROW())))</f>
        <v/>
      </c>
      <c r="Y1925" t="str">
        <f t="shared" si="735"/>
        <v/>
      </c>
      <c r="Z1925" t="str">
        <f t="shared" si="736"/>
        <v/>
      </c>
      <c r="AA1925" t="str">
        <f t="shared" si="737"/>
        <v/>
      </c>
      <c r="AB1925" t="str">
        <f t="shared" si="738"/>
        <v/>
      </c>
      <c r="AC1925" t="str">
        <f t="shared" si="739"/>
        <v/>
      </c>
      <c r="AD1925" t="str">
        <f t="shared" si="740"/>
        <v/>
      </c>
      <c r="AE1925" t="str">
        <f t="shared" si="741"/>
        <v/>
      </c>
    </row>
    <row r="1926" spans="20:31" x14ac:dyDescent="0.25">
      <c r="T1926" t="str">
        <f t="shared" si="732"/>
        <v/>
      </c>
      <c r="U1926" t="str">
        <f t="shared" si="733"/>
        <v/>
      </c>
      <c r="V1926" t="str">
        <f t="shared" si="734"/>
        <v/>
      </c>
      <c r="W1926" t="str">
        <f>IF(TRIM(INDEX(connections!$A:$A,ROW()))="","",TRIM(INDEX(connections!$A:$A,ROW())))</f>
        <v/>
      </c>
      <c r="X1926" t="str">
        <f>IF($W1926="","",TRIM(INDEX(connections!$B:$B,ROW())))</f>
        <v/>
      </c>
      <c r="Y1926" t="str">
        <f t="shared" si="735"/>
        <v/>
      </c>
      <c r="Z1926" t="str">
        <f t="shared" si="736"/>
        <v/>
      </c>
      <c r="AA1926" t="str">
        <f t="shared" si="737"/>
        <v/>
      </c>
      <c r="AB1926" t="str">
        <f t="shared" si="738"/>
        <v/>
      </c>
      <c r="AC1926" t="str">
        <f t="shared" si="739"/>
        <v/>
      </c>
      <c r="AD1926" t="str">
        <f t="shared" si="740"/>
        <v/>
      </c>
      <c r="AE1926" t="str">
        <f t="shared" si="741"/>
        <v/>
      </c>
    </row>
    <row r="1927" spans="20:31" x14ac:dyDescent="0.25">
      <c r="T1927" t="str">
        <f t="shared" si="732"/>
        <v/>
      </c>
      <c r="U1927" t="str">
        <f t="shared" si="733"/>
        <v/>
      </c>
      <c r="V1927" t="str">
        <f t="shared" si="734"/>
        <v/>
      </c>
      <c r="W1927" t="str">
        <f>IF(TRIM(INDEX(connections!$A:$A,ROW()))="","",TRIM(INDEX(connections!$A:$A,ROW())))</f>
        <v/>
      </c>
      <c r="X1927" t="str">
        <f>IF($W1927="","",TRIM(INDEX(connections!$B:$B,ROW())))</f>
        <v/>
      </c>
      <c r="Y1927" t="str">
        <f t="shared" si="735"/>
        <v/>
      </c>
      <c r="Z1927" t="str">
        <f t="shared" si="736"/>
        <v/>
      </c>
      <c r="AA1927" t="str">
        <f t="shared" si="737"/>
        <v/>
      </c>
      <c r="AB1927" t="str">
        <f t="shared" si="738"/>
        <v/>
      </c>
      <c r="AC1927" t="str">
        <f t="shared" si="739"/>
        <v/>
      </c>
      <c r="AD1927" t="str">
        <f t="shared" si="740"/>
        <v/>
      </c>
      <c r="AE1927" t="str">
        <f t="shared" si="741"/>
        <v/>
      </c>
    </row>
    <row r="1928" spans="20:31" x14ac:dyDescent="0.25">
      <c r="T1928" t="str">
        <f t="shared" si="732"/>
        <v/>
      </c>
      <c r="U1928" t="str">
        <f t="shared" si="733"/>
        <v/>
      </c>
      <c r="V1928" t="str">
        <f t="shared" si="734"/>
        <v/>
      </c>
      <c r="W1928" t="str">
        <f>IF(TRIM(INDEX(connections!$A:$A,ROW()))="","",TRIM(INDEX(connections!$A:$A,ROW())))</f>
        <v/>
      </c>
      <c r="X1928" t="str">
        <f>IF($W1928="","",TRIM(INDEX(connections!$B:$B,ROW())))</f>
        <v/>
      </c>
      <c r="Y1928" t="str">
        <f t="shared" si="735"/>
        <v/>
      </c>
      <c r="Z1928" t="str">
        <f t="shared" si="736"/>
        <v/>
      </c>
      <c r="AA1928" t="str">
        <f t="shared" si="737"/>
        <v/>
      </c>
      <c r="AB1928" t="str">
        <f t="shared" si="738"/>
        <v/>
      </c>
      <c r="AC1928" t="str">
        <f t="shared" si="739"/>
        <v/>
      </c>
      <c r="AD1928" t="str">
        <f t="shared" si="740"/>
        <v/>
      </c>
      <c r="AE1928" t="str">
        <f t="shared" si="741"/>
        <v/>
      </c>
    </row>
    <row r="1929" spans="20:31" x14ac:dyDescent="0.25">
      <c r="T1929" t="str">
        <f t="shared" si="732"/>
        <v/>
      </c>
      <c r="U1929" t="str">
        <f t="shared" si="733"/>
        <v/>
      </c>
      <c r="V1929" t="str">
        <f t="shared" si="734"/>
        <v/>
      </c>
      <c r="W1929" t="str">
        <f>IF(TRIM(INDEX(connections!$A:$A,ROW()))="","",TRIM(INDEX(connections!$A:$A,ROW())))</f>
        <v/>
      </c>
      <c r="X1929" t="str">
        <f>IF($W1929="","",TRIM(INDEX(connections!$B:$B,ROW())))</f>
        <v/>
      </c>
      <c r="Y1929" t="str">
        <f t="shared" si="735"/>
        <v/>
      </c>
      <c r="Z1929" t="str">
        <f t="shared" si="736"/>
        <v/>
      </c>
      <c r="AA1929" t="str">
        <f t="shared" si="737"/>
        <v/>
      </c>
      <c r="AB1929" t="str">
        <f t="shared" si="738"/>
        <v/>
      </c>
      <c r="AC1929" t="str">
        <f t="shared" si="739"/>
        <v/>
      </c>
      <c r="AD1929" t="str">
        <f t="shared" si="740"/>
        <v/>
      </c>
      <c r="AE1929" t="str">
        <f t="shared" si="741"/>
        <v/>
      </c>
    </row>
    <row r="1930" spans="20:31" x14ac:dyDescent="0.25">
      <c r="T1930" t="str">
        <f t="shared" si="732"/>
        <v/>
      </c>
      <c r="U1930" t="str">
        <f t="shared" si="733"/>
        <v/>
      </c>
      <c r="V1930" t="str">
        <f t="shared" si="734"/>
        <v/>
      </c>
      <c r="W1930" t="str">
        <f>IF(TRIM(INDEX(connections!$A:$A,ROW()))="","",TRIM(INDEX(connections!$A:$A,ROW())))</f>
        <v/>
      </c>
      <c r="X1930" t="str">
        <f>IF($W1930="","",TRIM(INDEX(connections!$B:$B,ROW())))</f>
        <v/>
      </c>
      <c r="Y1930" t="str">
        <f t="shared" si="735"/>
        <v/>
      </c>
      <c r="Z1930" t="str">
        <f t="shared" si="736"/>
        <v/>
      </c>
      <c r="AA1930" t="str">
        <f t="shared" si="737"/>
        <v/>
      </c>
      <c r="AB1930" t="str">
        <f t="shared" si="738"/>
        <v/>
      </c>
      <c r="AC1930" t="str">
        <f t="shared" si="739"/>
        <v/>
      </c>
      <c r="AD1930" t="str">
        <f t="shared" si="740"/>
        <v/>
      </c>
      <c r="AE1930" t="str">
        <f t="shared" si="741"/>
        <v/>
      </c>
    </row>
    <row r="1931" spans="20:31" x14ac:dyDescent="0.25">
      <c r="T1931" t="str">
        <f t="shared" si="732"/>
        <v/>
      </c>
      <c r="U1931" t="str">
        <f t="shared" si="733"/>
        <v/>
      </c>
      <c r="V1931" t="str">
        <f t="shared" si="734"/>
        <v/>
      </c>
      <c r="W1931" t="str">
        <f>IF(TRIM(INDEX(connections!$A:$A,ROW()))="","",TRIM(INDEX(connections!$A:$A,ROW())))</f>
        <v/>
      </c>
      <c r="X1931" t="str">
        <f>IF($W1931="","",TRIM(INDEX(connections!$B:$B,ROW())))</f>
        <v/>
      </c>
      <c r="Y1931" t="str">
        <f t="shared" si="735"/>
        <v/>
      </c>
      <c r="Z1931" t="str">
        <f t="shared" si="736"/>
        <v/>
      </c>
      <c r="AA1931" t="str">
        <f t="shared" si="737"/>
        <v/>
      </c>
      <c r="AB1931" t="str">
        <f t="shared" si="738"/>
        <v/>
      </c>
      <c r="AC1931" t="str">
        <f t="shared" si="739"/>
        <v/>
      </c>
      <c r="AD1931" t="str">
        <f t="shared" si="740"/>
        <v/>
      </c>
      <c r="AE1931" t="str">
        <f t="shared" si="741"/>
        <v/>
      </c>
    </row>
    <row r="1932" spans="20:31" x14ac:dyDescent="0.25">
      <c r="T1932" t="str">
        <f t="shared" si="732"/>
        <v/>
      </c>
      <c r="U1932" t="str">
        <f t="shared" si="733"/>
        <v/>
      </c>
      <c r="V1932" t="str">
        <f t="shared" si="734"/>
        <v/>
      </c>
      <c r="W1932" t="str">
        <f>IF(TRIM(INDEX(connections!$A:$A,ROW()))="","",TRIM(INDEX(connections!$A:$A,ROW())))</f>
        <v/>
      </c>
      <c r="X1932" t="str">
        <f>IF($W1932="","",TRIM(INDEX(connections!$B:$B,ROW())))</f>
        <v/>
      </c>
      <c r="Y1932" t="str">
        <f t="shared" si="735"/>
        <v/>
      </c>
      <c r="Z1932" t="str">
        <f t="shared" si="736"/>
        <v/>
      </c>
      <c r="AA1932" t="str">
        <f t="shared" si="737"/>
        <v/>
      </c>
      <c r="AB1932" t="str">
        <f t="shared" si="738"/>
        <v/>
      </c>
      <c r="AC1932" t="str">
        <f t="shared" si="739"/>
        <v/>
      </c>
      <c r="AD1932" t="str">
        <f t="shared" si="740"/>
        <v/>
      </c>
      <c r="AE1932" t="str">
        <f t="shared" si="741"/>
        <v/>
      </c>
    </row>
    <row r="1933" spans="20:31" x14ac:dyDescent="0.25">
      <c r="T1933" t="str">
        <f t="shared" si="732"/>
        <v/>
      </c>
      <c r="U1933" t="str">
        <f t="shared" si="733"/>
        <v/>
      </c>
      <c r="V1933" t="str">
        <f t="shared" si="734"/>
        <v/>
      </c>
      <c r="W1933" t="str">
        <f>IF(TRIM(INDEX(connections!$A:$A,ROW()))="","",TRIM(INDEX(connections!$A:$A,ROW())))</f>
        <v/>
      </c>
      <c r="X1933" t="str">
        <f>IF($W1933="","",TRIM(INDEX(connections!$B:$B,ROW())))</f>
        <v/>
      </c>
      <c r="Y1933" t="str">
        <f t="shared" si="735"/>
        <v/>
      </c>
      <c r="Z1933" t="str">
        <f t="shared" si="736"/>
        <v/>
      </c>
      <c r="AA1933" t="str">
        <f t="shared" si="737"/>
        <v/>
      </c>
      <c r="AB1933" t="str">
        <f t="shared" si="738"/>
        <v/>
      </c>
      <c r="AC1933" t="str">
        <f t="shared" si="739"/>
        <v/>
      </c>
      <c r="AD1933" t="str">
        <f t="shared" si="740"/>
        <v/>
      </c>
      <c r="AE1933" t="str">
        <f t="shared" si="741"/>
        <v/>
      </c>
    </row>
    <row r="1934" spans="20:31" x14ac:dyDescent="0.25">
      <c r="T1934" t="str">
        <f t="shared" si="732"/>
        <v/>
      </c>
      <c r="U1934" t="str">
        <f t="shared" si="733"/>
        <v/>
      </c>
      <c r="V1934" t="str">
        <f t="shared" si="734"/>
        <v/>
      </c>
      <c r="W1934" t="str">
        <f>IF(TRIM(INDEX(connections!$A:$A,ROW()))="","",TRIM(INDEX(connections!$A:$A,ROW())))</f>
        <v/>
      </c>
      <c r="X1934" t="str">
        <f>IF($W1934="","",TRIM(INDEX(connections!$B:$B,ROW())))</f>
        <v/>
      </c>
      <c r="Y1934" t="str">
        <f t="shared" si="735"/>
        <v/>
      </c>
      <c r="Z1934" t="str">
        <f t="shared" si="736"/>
        <v/>
      </c>
      <c r="AA1934" t="str">
        <f t="shared" si="737"/>
        <v/>
      </c>
      <c r="AB1934" t="str">
        <f t="shared" si="738"/>
        <v/>
      </c>
      <c r="AC1934" t="str">
        <f t="shared" si="739"/>
        <v/>
      </c>
      <c r="AD1934" t="str">
        <f t="shared" si="740"/>
        <v/>
      </c>
      <c r="AE1934" t="str">
        <f t="shared" si="741"/>
        <v/>
      </c>
    </row>
    <row r="1935" spans="20:31" x14ac:dyDescent="0.25">
      <c r="T1935" t="str">
        <f t="shared" si="732"/>
        <v/>
      </c>
      <c r="U1935" t="str">
        <f t="shared" si="733"/>
        <v/>
      </c>
      <c r="V1935" t="str">
        <f t="shared" si="734"/>
        <v/>
      </c>
      <c r="W1935" t="str">
        <f>IF(TRIM(INDEX(connections!$A:$A,ROW()))="","",TRIM(INDEX(connections!$A:$A,ROW())))</f>
        <v/>
      </c>
      <c r="X1935" t="str">
        <f>IF($W1935="","",TRIM(INDEX(connections!$B:$B,ROW())))</f>
        <v/>
      </c>
      <c r="Y1935" t="str">
        <f t="shared" si="735"/>
        <v/>
      </c>
      <c r="Z1935" t="str">
        <f t="shared" si="736"/>
        <v/>
      </c>
      <c r="AA1935" t="str">
        <f t="shared" si="737"/>
        <v/>
      </c>
      <c r="AB1935" t="str">
        <f t="shared" si="738"/>
        <v/>
      </c>
      <c r="AC1935" t="str">
        <f t="shared" si="739"/>
        <v/>
      </c>
      <c r="AD1935" t="str">
        <f t="shared" si="740"/>
        <v/>
      </c>
      <c r="AE1935" t="str">
        <f t="shared" si="741"/>
        <v/>
      </c>
    </row>
    <row r="1936" spans="20:31" x14ac:dyDescent="0.25">
      <c r="T1936" t="str">
        <f t="shared" si="732"/>
        <v/>
      </c>
      <c r="U1936" t="str">
        <f t="shared" si="733"/>
        <v/>
      </c>
      <c r="V1936" t="str">
        <f t="shared" si="734"/>
        <v/>
      </c>
      <c r="W1936" t="str">
        <f>IF(TRIM(INDEX(connections!$A:$A,ROW()))="","",TRIM(INDEX(connections!$A:$A,ROW())))</f>
        <v/>
      </c>
      <c r="X1936" t="str">
        <f>IF($W1936="","",TRIM(INDEX(connections!$B:$B,ROW())))</f>
        <v/>
      </c>
      <c r="Y1936" t="str">
        <f t="shared" si="735"/>
        <v/>
      </c>
      <c r="Z1936" t="str">
        <f t="shared" si="736"/>
        <v/>
      </c>
      <c r="AA1936" t="str">
        <f t="shared" si="737"/>
        <v/>
      </c>
      <c r="AB1936" t="str">
        <f t="shared" si="738"/>
        <v/>
      </c>
      <c r="AC1936" t="str">
        <f t="shared" si="739"/>
        <v/>
      </c>
      <c r="AD1936" t="str">
        <f t="shared" si="740"/>
        <v/>
      </c>
      <c r="AE1936" t="str">
        <f t="shared" si="741"/>
        <v/>
      </c>
    </row>
    <row r="1937" spans="20:31" x14ac:dyDescent="0.25">
      <c r="T1937" t="str">
        <f t="shared" si="732"/>
        <v/>
      </c>
      <c r="U1937" t="str">
        <f t="shared" si="733"/>
        <v/>
      </c>
      <c r="V1937" t="str">
        <f t="shared" si="734"/>
        <v/>
      </c>
      <c r="W1937" t="str">
        <f>IF(TRIM(INDEX(connections!$A:$A,ROW()))="","",TRIM(INDEX(connections!$A:$A,ROW())))</f>
        <v/>
      </c>
      <c r="X1937" t="str">
        <f>IF($W1937="","",TRIM(INDEX(connections!$B:$B,ROW())))</f>
        <v/>
      </c>
      <c r="Y1937" t="str">
        <f t="shared" si="735"/>
        <v/>
      </c>
      <c r="Z1937" t="str">
        <f t="shared" si="736"/>
        <v/>
      </c>
      <c r="AA1937" t="str">
        <f t="shared" si="737"/>
        <v/>
      </c>
      <c r="AB1937" t="str">
        <f t="shared" si="738"/>
        <v/>
      </c>
      <c r="AC1937" t="str">
        <f t="shared" si="739"/>
        <v/>
      </c>
      <c r="AD1937" t="str">
        <f t="shared" si="740"/>
        <v/>
      </c>
      <c r="AE1937" t="str">
        <f t="shared" si="741"/>
        <v/>
      </c>
    </row>
    <row r="1938" spans="20:31" x14ac:dyDescent="0.25">
      <c r="T1938" t="str">
        <f t="shared" si="732"/>
        <v/>
      </c>
      <c r="U1938" t="str">
        <f t="shared" si="733"/>
        <v/>
      </c>
      <c r="V1938" t="str">
        <f t="shared" si="734"/>
        <v/>
      </c>
      <c r="W1938" t="str">
        <f>IF(TRIM(INDEX(connections!$A:$A,ROW()))="","",TRIM(INDEX(connections!$A:$A,ROW())))</f>
        <v/>
      </c>
      <c r="X1938" t="str">
        <f>IF($W1938="","",TRIM(INDEX(connections!$B:$B,ROW())))</f>
        <v/>
      </c>
      <c r="Y1938" t="str">
        <f t="shared" si="735"/>
        <v/>
      </c>
      <c r="Z1938" t="str">
        <f t="shared" si="736"/>
        <v/>
      </c>
      <c r="AA1938" t="str">
        <f t="shared" si="737"/>
        <v/>
      </c>
      <c r="AB1938" t="str">
        <f t="shared" si="738"/>
        <v/>
      </c>
      <c r="AC1938" t="str">
        <f t="shared" si="739"/>
        <v/>
      </c>
      <c r="AD1938" t="str">
        <f t="shared" si="740"/>
        <v/>
      </c>
      <c r="AE1938" t="str">
        <f t="shared" si="741"/>
        <v/>
      </c>
    </row>
    <row r="1939" spans="20:31" x14ac:dyDescent="0.25">
      <c r="T1939" t="str">
        <f t="shared" si="732"/>
        <v/>
      </c>
      <c r="U1939" t="str">
        <f t="shared" si="733"/>
        <v/>
      </c>
      <c r="V1939" t="str">
        <f t="shared" si="734"/>
        <v/>
      </c>
      <c r="W1939" t="str">
        <f>IF(TRIM(INDEX(connections!$A:$A,ROW()))="","",TRIM(INDEX(connections!$A:$A,ROW())))</f>
        <v/>
      </c>
      <c r="X1939" t="str">
        <f>IF($W1939="","",TRIM(INDEX(connections!$B:$B,ROW())))</f>
        <v/>
      </c>
      <c r="Y1939" t="str">
        <f t="shared" si="735"/>
        <v/>
      </c>
      <c r="Z1939" t="str">
        <f t="shared" si="736"/>
        <v/>
      </c>
      <c r="AA1939" t="str">
        <f t="shared" si="737"/>
        <v/>
      </c>
      <c r="AB1939" t="str">
        <f t="shared" si="738"/>
        <v/>
      </c>
      <c r="AC1939" t="str">
        <f t="shared" si="739"/>
        <v/>
      </c>
      <c r="AD1939" t="str">
        <f t="shared" si="740"/>
        <v/>
      </c>
      <c r="AE1939" t="str">
        <f t="shared" si="741"/>
        <v/>
      </c>
    </row>
    <row r="1940" spans="20:31" x14ac:dyDescent="0.25">
      <c r="T1940" t="str">
        <f t="shared" si="732"/>
        <v/>
      </c>
      <c r="U1940" t="str">
        <f t="shared" si="733"/>
        <v/>
      </c>
      <c r="V1940" t="str">
        <f t="shared" si="734"/>
        <v/>
      </c>
      <c r="W1940" t="str">
        <f>IF(TRIM(INDEX(connections!$A:$A,ROW()))="","",TRIM(INDEX(connections!$A:$A,ROW())))</f>
        <v/>
      </c>
      <c r="X1940" t="str">
        <f>IF($W1940="","",TRIM(INDEX(connections!$B:$B,ROW())))</f>
        <v/>
      </c>
      <c r="Y1940" t="str">
        <f t="shared" si="735"/>
        <v/>
      </c>
      <c r="Z1940" t="str">
        <f t="shared" si="736"/>
        <v/>
      </c>
      <c r="AA1940" t="str">
        <f t="shared" si="737"/>
        <v/>
      </c>
      <c r="AB1940" t="str">
        <f t="shared" si="738"/>
        <v/>
      </c>
      <c r="AC1940" t="str">
        <f t="shared" si="739"/>
        <v/>
      </c>
      <c r="AD1940" t="str">
        <f t="shared" si="740"/>
        <v/>
      </c>
      <c r="AE1940" t="str">
        <f t="shared" si="741"/>
        <v/>
      </c>
    </row>
    <row r="1941" spans="20:31" x14ac:dyDescent="0.25">
      <c r="T1941" t="str">
        <f t="shared" si="732"/>
        <v/>
      </c>
      <c r="U1941" t="str">
        <f t="shared" si="733"/>
        <v/>
      </c>
      <c r="V1941" t="str">
        <f t="shared" si="734"/>
        <v/>
      </c>
      <c r="W1941" t="str">
        <f>IF(TRIM(INDEX(connections!$A:$A,ROW()))="","",TRIM(INDEX(connections!$A:$A,ROW())))</f>
        <v/>
      </c>
      <c r="X1941" t="str">
        <f>IF($W1941="","",TRIM(INDEX(connections!$B:$B,ROW())))</f>
        <v/>
      </c>
      <c r="Y1941" t="str">
        <f t="shared" si="735"/>
        <v/>
      </c>
      <c r="Z1941" t="str">
        <f t="shared" si="736"/>
        <v/>
      </c>
      <c r="AA1941" t="str">
        <f t="shared" si="737"/>
        <v/>
      </c>
      <c r="AB1941" t="str">
        <f t="shared" si="738"/>
        <v/>
      </c>
      <c r="AC1941" t="str">
        <f t="shared" si="739"/>
        <v/>
      </c>
      <c r="AD1941" t="str">
        <f t="shared" si="740"/>
        <v/>
      </c>
      <c r="AE1941" t="str">
        <f t="shared" si="741"/>
        <v/>
      </c>
    </row>
    <row r="1942" spans="20:31" x14ac:dyDescent="0.25">
      <c r="T1942" t="str">
        <f t="shared" si="732"/>
        <v/>
      </c>
      <c r="U1942" t="str">
        <f t="shared" si="733"/>
        <v/>
      </c>
      <c r="V1942" t="str">
        <f t="shared" si="734"/>
        <v/>
      </c>
      <c r="W1942" t="str">
        <f>IF(TRIM(INDEX(connections!$A:$A,ROW()))="","",TRIM(INDEX(connections!$A:$A,ROW())))</f>
        <v/>
      </c>
      <c r="X1942" t="str">
        <f>IF($W1942="","",TRIM(INDEX(connections!$B:$B,ROW())))</f>
        <v/>
      </c>
      <c r="Y1942" t="str">
        <f t="shared" si="735"/>
        <v/>
      </c>
      <c r="Z1942" t="str">
        <f t="shared" si="736"/>
        <v/>
      </c>
      <c r="AA1942" t="str">
        <f t="shared" si="737"/>
        <v/>
      </c>
      <c r="AB1942" t="str">
        <f t="shared" si="738"/>
        <v/>
      </c>
      <c r="AC1942" t="str">
        <f t="shared" si="739"/>
        <v/>
      </c>
      <c r="AD1942" t="str">
        <f t="shared" si="740"/>
        <v/>
      </c>
      <c r="AE1942" t="str">
        <f t="shared" si="741"/>
        <v/>
      </c>
    </row>
    <row r="1943" spans="20:31" x14ac:dyDescent="0.25">
      <c r="T1943" t="str">
        <f t="shared" si="732"/>
        <v/>
      </c>
      <c r="U1943" t="str">
        <f t="shared" si="733"/>
        <v/>
      </c>
      <c r="V1943" t="str">
        <f t="shared" si="734"/>
        <v/>
      </c>
      <c r="W1943" t="str">
        <f>IF(TRIM(INDEX(connections!$A:$A,ROW()))="","",TRIM(INDEX(connections!$A:$A,ROW())))</f>
        <v/>
      </c>
      <c r="X1943" t="str">
        <f>IF($W1943="","",TRIM(INDEX(connections!$B:$B,ROW())))</f>
        <v/>
      </c>
      <c r="Y1943" t="str">
        <f t="shared" si="735"/>
        <v/>
      </c>
      <c r="Z1943" t="str">
        <f t="shared" si="736"/>
        <v/>
      </c>
      <c r="AA1943" t="str">
        <f t="shared" si="737"/>
        <v/>
      </c>
      <c r="AB1943" t="str">
        <f t="shared" si="738"/>
        <v/>
      </c>
      <c r="AC1943" t="str">
        <f t="shared" si="739"/>
        <v/>
      </c>
      <c r="AD1943" t="str">
        <f t="shared" si="740"/>
        <v/>
      </c>
      <c r="AE1943" t="str">
        <f t="shared" si="741"/>
        <v/>
      </c>
    </row>
    <row r="1944" spans="20:31" x14ac:dyDescent="0.25">
      <c r="T1944" t="str">
        <f t="shared" si="732"/>
        <v/>
      </c>
      <c r="U1944" t="str">
        <f t="shared" si="733"/>
        <v/>
      </c>
      <c r="V1944" t="str">
        <f t="shared" si="734"/>
        <v/>
      </c>
      <c r="W1944" t="str">
        <f>IF(TRIM(INDEX(connections!$A:$A,ROW()))="","",TRIM(INDEX(connections!$A:$A,ROW())))</f>
        <v/>
      </c>
      <c r="X1944" t="str">
        <f>IF($W1944="","",TRIM(INDEX(connections!$B:$B,ROW())))</f>
        <v/>
      </c>
      <c r="Y1944" t="str">
        <f t="shared" si="735"/>
        <v/>
      </c>
      <c r="Z1944" t="str">
        <f t="shared" si="736"/>
        <v/>
      </c>
      <c r="AA1944" t="str">
        <f t="shared" si="737"/>
        <v/>
      </c>
      <c r="AB1944" t="str">
        <f t="shared" si="738"/>
        <v/>
      </c>
      <c r="AC1944" t="str">
        <f t="shared" si="739"/>
        <v/>
      </c>
      <c r="AD1944" t="str">
        <f t="shared" si="740"/>
        <v/>
      </c>
      <c r="AE1944" t="str">
        <f t="shared" si="741"/>
        <v/>
      </c>
    </row>
    <row r="1945" spans="20:31" x14ac:dyDescent="0.25">
      <c r="T1945" t="str">
        <f t="shared" si="732"/>
        <v/>
      </c>
      <c r="U1945" t="str">
        <f t="shared" si="733"/>
        <v/>
      </c>
      <c r="V1945" t="str">
        <f t="shared" si="734"/>
        <v/>
      </c>
      <c r="W1945" t="str">
        <f>IF(TRIM(INDEX(connections!$A:$A,ROW()))="","",TRIM(INDEX(connections!$A:$A,ROW())))</f>
        <v/>
      </c>
      <c r="X1945" t="str">
        <f>IF($W1945="","",TRIM(INDEX(connections!$B:$B,ROW())))</f>
        <v/>
      </c>
      <c r="Y1945" t="str">
        <f t="shared" si="735"/>
        <v/>
      </c>
      <c r="Z1945" t="str">
        <f t="shared" si="736"/>
        <v/>
      </c>
      <c r="AA1945" t="str">
        <f t="shared" si="737"/>
        <v/>
      </c>
      <c r="AB1945" t="str">
        <f t="shared" si="738"/>
        <v/>
      </c>
      <c r="AC1945" t="str">
        <f t="shared" si="739"/>
        <v/>
      </c>
      <c r="AD1945" t="str">
        <f t="shared" si="740"/>
        <v/>
      </c>
      <c r="AE1945" t="str">
        <f t="shared" si="741"/>
        <v/>
      </c>
    </row>
    <row r="1946" spans="20:31" x14ac:dyDescent="0.25">
      <c r="T1946" t="str">
        <f t="shared" si="732"/>
        <v/>
      </c>
      <c r="U1946" t="str">
        <f t="shared" si="733"/>
        <v/>
      </c>
      <c r="V1946" t="str">
        <f t="shared" si="734"/>
        <v/>
      </c>
      <c r="W1946" t="str">
        <f>IF(TRIM(INDEX(connections!$A:$A,ROW()))="","",TRIM(INDEX(connections!$A:$A,ROW())))</f>
        <v/>
      </c>
      <c r="X1946" t="str">
        <f>IF($W1946="","",TRIM(INDEX(connections!$B:$B,ROW())))</f>
        <v/>
      </c>
      <c r="Y1946" t="str">
        <f t="shared" si="735"/>
        <v/>
      </c>
      <c r="Z1946" t="str">
        <f t="shared" si="736"/>
        <v/>
      </c>
      <c r="AA1946" t="str">
        <f t="shared" si="737"/>
        <v/>
      </c>
      <c r="AB1946" t="str">
        <f t="shared" si="738"/>
        <v/>
      </c>
      <c r="AC1946" t="str">
        <f t="shared" si="739"/>
        <v/>
      </c>
      <c r="AD1946" t="str">
        <f t="shared" si="740"/>
        <v/>
      </c>
      <c r="AE1946" t="str">
        <f t="shared" si="741"/>
        <v/>
      </c>
    </row>
    <row r="1947" spans="20:31" x14ac:dyDescent="0.25">
      <c r="T1947" t="str">
        <f t="shared" si="732"/>
        <v/>
      </c>
      <c r="U1947" t="str">
        <f t="shared" si="733"/>
        <v/>
      </c>
      <c r="V1947" t="str">
        <f t="shared" si="734"/>
        <v/>
      </c>
      <c r="W1947" t="str">
        <f>IF(TRIM(INDEX(connections!$A:$A,ROW()))="","",TRIM(INDEX(connections!$A:$A,ROW())))</f>
        <v/>
      </c>
      <c r="X1947" t="str">
        <f>IF($W1947="","",TRIM(INDEX(connections!$B:$B,ROW())))</f>
        <v/>
      </c>
      <c r="Y1947" t="str">
        <f t="shared" si="735"/>
        <v/>
      </c>
      <c r="Z1947" t="str">
        <f t="shared" si="736"/>
        <v/>
      </c>
      <c r="AA1947" t="str">
        <f t="shared" si="737"/>
        <v/>
      </c>
      <c r="AB1947" t="str">
        <f t="shared" si="738"/>
        <v/>
      </c>
      <c r="AC1947" t="str">
        <f t="shared" si="739"/>
        <v/>
      </c>
      <c r="AD1947" t="str">
        <f t="shared" si="740"/>
        <v/>
      </c>
      <c r="AE1947" t="str">
        <f t="shared" si="741"/>
        <v/>
      </c>
    </row>
    <row r="1948" spans="20:31" x14ac:dyDescent="0.25">
      <c r="T1948" t="str">
        <f t="shared" si="732"/>
        <v/>
      </c>
      <c r="U1948" t="str">
        <f t="shared" si="733"/>
        <v/>
      </c>
      <c r="V1948" t="str">
        <f t="shared" si="734"/>
        <v/>
      </c>
      <c r="W1948" t="str">
        <f>IF(TRIM(INDEX(connections!$A:$A,ROW()))="","",TRIM(INDEX(connections!$A:$A,ROW())))</f>
        <v/>
      </c>
      <c r="X1948" t="str">
        <f>IF($W1948="","",TRIM(INDEX(connections!$B:$B,ROW())))</f>
        <v/>
      </c>
      <c r="Y1948" t="str">
        <f t="shared" si="735"/>
        <v/>
      </c>
      <c r="Z1948" t="str">
        <f t="shared" si="736"/>
        <v/>
      </c>
      <c r="AA1948" t="str">
        <f t="shared" si="737"/>
        <v/>
      </c>
      <c r="AB1948" t="str">
        <f t="shared" si="738"/>
        <v/>
      </c>
      <c r="AC1948" t="str">
        <f t="shared" si="739"/>
        <v/>
      </c>
      <c r="AD1948" t="str">
        <f t="shared" si="740"/>
        <v/>
      </c>
      <c r="AE1948" t="str">
        <f t="shared" si="741"/>
        <v/>
      </c>
    </row>
    <row r="1949" spans="20:31" x14ac:dyDescent="0.25">
      <c r="T1949" t="str">
        <f t="shared" si="732"/>
        <v/>
      </c>
      <c r="U1949" t="str">
        <f t="shared" si="733"/>
        <v/>
      </c>
      <c r="V1949" t="str">
        <f t="shared" si="734"/>
        <v/>
      </c>
      <c r="W1949" t="str">
        <f>IF(TRIM(INDEX(connections!$A:$A,ROW()))="","",TRIM(INDEX(connections!$A:$A,ROW())))</f>
        <v/>
      </c>
      <c r="X1949" t="str">
        <f>IF($W1949="","",TRIM(INDEX(connections!$B:$B,ROW())))</f>
        <v/>
      </c>
      <c r="Y1949" t="str">
        <f t="shared" si="735"/>
        <v/>
      </c>
      <c r="Z1949" t="str">
        <f t="shared" si="736"/>
        <v/>
      </c>
      <c r="AA1949" t="str">
        <f t="shared" si="737"/>
        <v/>
      </c>
      <c r="AB1949" t="str">
        <f t="shared" si="738"/>
        <v/>
      </c>
      <c r="AC1949" t="str">
        <f t="shared" si="739"/>
        <v/>
      </c>
      <c r="AD1949" t="str">
        <f t="shared" si="740"/>
        <v/>
      </c>
      <c r="AE1949" t="str">
        <f t="shared" si="741"/>
        <v/>
      </c>
    </row>
    <row r="1950" spans="20:31" x14ac:dyDescent="0.25">
      <c r="T1950" t="str">
        <f t="shared" si="732"/>
        <v/>
      </c>
      <c r="U1950" t="str">
        <f t="shared" si="733"/>
        <v/>
      </c>
      <c r="V1950" t="str">
        <f t="shared" si="734"/>
        <v/>
      </c>
      <c r="W1950" t="str">
        <f>IF(TRIM(INDEX(connections!$A:$A,ROW()))="","",TRIM(INDEX(connections!$A:$A,ROW())))</f>
        <v/>
      </c>
      <c r="X1950" t="str">
        <f>IF($W1950="","",TRIM(INDEX(connections!$B:$B,ROW())))</f>
        <v/>
      </c>
      <c r="Y1950" t="str">
        <f t="shared" si="735"/>
        <v/>
      </c>
      <c r="Z1950" t="str">
        <f t="shared" si="736"/>
        <v/>
      </c>
      <c r="AA1950" t="str">
        <f t="shared" si="737"/>
        <v/>
      </c>
      <c r="AB1950" t="str">
        <f t="shared" si="738"/>
        <v/>
      </c>
      <c r="AC1950" t="str">
        <f t="shared" si="739"/>
        <v/>
      </c>
      <c r="AD1950" t="str">
        <f t="shared" si="740"/>
        <v/>
      </c>
      <c r="AE1950" t="str">
        <f t="shared" si="741"/>
        <v/>
      </c>
    </row>
    <row r="1951" spans="20:31" x14ac:dyDescent="0.25">
      <c r="T1951" t="str">
        <f t="shared" si="732"/>
        <v/>
      </c>
      <c r="U1951" t="str">
        <f t="shared" si="733"/>
        <v/>
      </c>
      <c r="V1951" t="str">
        <f t="shared" si="734"/>
        <v/>
      </c>
      <c r="W1951" t="str">
        <f>IF(TRIM(INDEX(connections!$A:$A,ROW()))="","",TRIM(INDEX(connections!$A:$A,ROW())))</f>
        <v/>
      </c>
      <c r="X1951" t="str">
        <f>IF($W1951="","",TRIM(INDEX(connections!$B:$B,ROW())))</f>
        <v/>
      </c>
      <c r="Y1951" t="str">
        <f t="shared" si="735"/>
        <v/>
      </c>
      <c r="Z1951" t="str">
        <f t="shared" si="736"/>
        <v/>
      </c>
      <c r="AA1951" t="str">
        <f t="shared" si="737"/>
        <v/>
      </c>
      <c r="AB1951" t="str">
        <f t="shared" si="738"/>
        <v/>
      </c>
      <c r="AC1951" t="str">
        <f t="shared" si="739"/>
        <v/>
      </c>
      <c r="AD1951" t="str">
        <f t="shared" si="740"/>
        <v/>
      </c>
      <c r="AE1951" t="str">
        <f t="shared" si="741"/>
        <v/>
      </c>
    </row>
    <row r="1952" spans="20:31" x14ac:dyDescent="0.25">
      <c r="T1952" t="str">
        <f t="shared" si="732"/>
        <v/>
      </c>
      <c r="U1952" t="str">
        <f t="shared" si="733"/>
        <v/>
      </c>
      <c r="V1952" t="str">
        <f t="shared" si="734"/>
        <v/>
      </c>
      <c r="W1952" t="str">
        <f>IF(TRIM(INDEX(connections!$A:$A,ROW()))="","",TRIM(INDEX(connections!$A:$A,ROW())))</f>
        <v/>
      </c>
      <c r="X1952" t="str">
        <f>IF($W1952="","",TRIM(INDEX(connections!$B:$B,ROW())))</f>
        <v/>
      </c>
      <c r="Y1952" t="str">
        <f t="shared" si="735"/>
        <v/>
      </c>
      <c r="Z1952" t="str">
        <f t="shared" si="736"/>
        <v/>
      </c>
      <c r="AA1952" t="str">
        <f t="shared" si="737"/>
        <v/>
      </c>
      <c r="AB1952" t="str">
        <f t="shared" si="738"/>
        <v/>
      </c>
      <c r="AC1952" t="str">
        <f t="shared" si="739"/>
        <v/>
      </c>
      <c r="AD1952" t="str">
        <f t="shared" si="740"/>
        <v/>
      </c>
      <c r="AE1952" t="str">
        <f t="shared" si="741"/>
        <v/>
      </c>
    </row>
    <row r="1953" spans="20:31" x14ac:dyDescent="0.25">
      <c r="T1953" t="str">
        <f t="shared" si="732"/>
        <v/>
      </c>
      <c r="U1953" t="str">
        <f t="shared" si="733"/>
        <v/>
      </c>
      <c r="V1953" t="str">
        <f t="shared" si="734"/>
        <v/>
      </c>
      <c r="W1953" t="str">
        <f>IF(TRIM(INDEX(connections!$A:$A,ROW()))="","",TRIM(INDEX(connections!$A:$A,ROW())))</f>
        <v/>
      </c>
      <c r="X1953" t="str">
        <f>IF($W1953="","",TRIM(INDEX(connections!$B:$B,ROW())))</f>
        <v/>
      </c>
      <c r="Y1953" t="str">
        <f t="shared" si="735"/>
        <v/>
      </c>
      <c r="Z1953" t="str">
        <f t="shared" si="736"/>
        <v/>
      </c>
      <c r="AA1953" t="str">
        <f t="shared" si="737"/>
        <v/>
      </c>
      <c r="AB1953" t="str">
        <f t="shared" si="738"/>
        <v/>
      </c>
      <c r="AC1953" t="str">
        <f t="shared" si="739"/>
        <v/>
      </c>
      <c r="AD1953" t="str">
        <f t="shared" si="740"/>
        <v/>
      </c>
      <c r="AE1953" t="str">
        <f t="shared" si="741"/>
        <v/>
      </c>
    </row>
    <row r="1954" spans="20:31" x14ac:dyDescent="0.25">
      <c r="T1954" t="str">
        <f t="shared" si="732"/>
        <v/>
      </c>
      <c r="U1954" t="str">
        <f t="shared" si="733"/>
        <v/>
      </c>
      <c r="V1954" t="str">
        <f t="shared" si="734"/>
        <v/>
      </c>
      <c r="W1954" t="str">
        <f>IF(TRIM(INDEX(connections!$A:$A,ROW()))="","",TRIM(INDEX(connections!$A:$A,ROW())))</f>
        <v/>
      </c>
      <c r="X1954" t="str">
        <f>IF($W1954="","",TRIM(INDEX(connections!$B:$B,ROW())))</f>
        <v/>
      </c>
      <c r="Y1954" t="str">
        <f t="shared" si="735"/>
        <v/>
      </c>
      <c r="Z1954" t="str">
        <f t="shared" si="736"/>
        <v/>
      </c>
      <c r="AA1954" t="str">
        <f t="shared" si="737"/>
        <v/>
      </c>
      <c r="AB1954" t="str">
        <f t="shared" si="738"/>
        <v/>
      </c>
      <c r="AC1954" t="str">
        <f t="shared" si="739"/>
        <v/>
      </c>
      <c r="AD1954" t="str">
        <f t="shared" si="740"/>
        <v/>
      </c>
      <c r="AE1954" t="str">
        <f t="shared" si="741"/>
        <v/>
      </c>
    </row>
    <row r="1955" spans="20:31" x14ac:dyDescent="0.25">
      <c r="T1955" t="str">
        <f t="shared" si="732"/>
        <v/>
      </c>
      <c r="U1955" t="str">
        <f t="shared" si="733"/>
        <v/>
      </c>
      <c r="V1955" t="str">
        <f t="shared" si="734"/>
        <v/>
      </c>
      <c r="W1955" t="str">
        <f>IF(TRIM(INDEX(connections!$A:$A,ROW()))="","",TRIM(INDEX(connections!$A:$A,ROW())))</f>
        <v/>
      </c>
      <c r="X1955" t="str">
        <f>IF($W1955="","",TRIM(INDEX(connections!$B:$B,ROW())))</f>
        <v/>
      </c>
      <c r="Y1955" t="str">
        <f t="shared" si="735"/>
        <v/>
      </c>
      <c r="Z1955" t="str">
        <f t="shared" si="736"/>
        <v/>
      </c>
      <c r="AA1955" t="str">
        <f t="shared" si="737"/>
        <v/>
      </c>
      <c r="AB1955" t="str">
        <f t="shared" si="738"/>
        <v/>
      </c>
      <c r="AC1955" t="str">
        <f t="shared" si="739"/>
        <v/>
      </c>
      <c r="AD1955" t="str">
        <f t="shared" si="740"/>
        <v/>
      </c>
      <c r="AE1955" t="str">
        <f t="shared" si="741"/>
        <v/>
      </c>
    </row>
    <row r="1956" spans="20:31" x14ac:dyDescent="0.25">
      <c r="T1956" t="str">
        <f t="shared" si="732"/>
        <v/>
      </c>
      <c r="U1956" t="str">
        <f t="shared" si="733"/>
        <v/>
      </c>
      <c r="V1956" t="str">
        <f t="shared" si="734"/>
        <v/>
      </c>
      <c r="W1956" t="str">
        <f>IF(TRIM(INDEX(connections!$A:$A,ROW()))="","",TRIM(INDEX(connections!$A:$A,ROW())))</f>
        <v/>
      </c>
      <c r="X1956" t="str">
        <f>IF($W1956="","",TRIM(INDEX(connections!$B:$B,ROW())))</f>
        <v/>
      </c>
      <c r="Y1956" t="str">
        <f t="shared" si="735"/>
        <v/>
      </c>
      <c r="Z1956" t="str">
        <f t="shared" si="736"/>
        <v/>
      </c>
      <c r="AA1956" t="str">
        <f t="shared" si="737"/>
        <v/>
      </c>
      <c r="AB1956" t="str">
        <f t="shared" si="738"/>
        <v/>
      </c>
      <c r="AC1956" t="str">
        <f t="shared" si="739"/>
        <v/>
      </c>
      <c r="AD1956" t="str">
        <f t="shared" si="740"/>
        <v/>
      </c>
      <c r="AE1956" t="str">
        <f t="shared" si="741"/>
        <v/>
      </c>
    </row>
    <row r="1957" spans="20:31" x14ac:dyDescent="0.25">
      <c r="T1957" t="str">
        <f t="shared" si="732"/>
        <v/>
      </c>
      <c r="U1957" t="str">
        <f t="shared" si="733"/>
        <v/>
      </c>
      <c r="V1957" t="str">
        <f t="shared" si="734"/>
        <v/>
      </c>
      <c r="W1957" t="str">
        <f>IF(TRIM(INDEX(connections!$A:$A,ROW()))="","",TRIM(INDEX(connections!$A:$A,ROW())))</f>
        <v/>
      </c>
      <c r="X1957" t="str">
        <f>IF($W1957="","",TRIM(INDEX(connections!$B:$B,ROW())))</f>
        <v/>
      </c>
      <c r="Y1957" t="str">
        <f t="shared" si="735"/>
        <v/>
      </c>
      <c r="Z1957" t="str">
        <f t="shared" si="736"/>
        <v/>
      </c>
      <c r="AA1957" t="str">
        <f t="shared" si="737"/>
        <v/>
      </c>
      <c r="AB1957" t="str">
        <f t="shared" si="738"/>
        <v/>
      </c>
      <c r="AC1957" t="str">
        <f t="shared" si="739"/>
        <v/>
      </c>
      <c r="AD1957" t="str">
        <f t="shared" si="740"/>
        <v/>
      </c>
      <c r="AE1957" t="str">
        <f t="shared" si="741"/>
        <v/>
      </c>
    </row>
    <row r="1958" spans="20:31" x14ac:dyDescent="0.25">
      <c r="T1958" t="str">
        <f t="shared" si="732"/>
        <v/>
      </c>
      <c r="U1958" t="str">
        <f t="shared" si="733"/>
        <v/>
      </c>
      <c r="V1958" t="str">
        <f t="shared" si="734"/>
        <v/>
      </c>
      <c r="W1958" t="str">
        <f>IF(TRIM(INDEX(connections!$A:$A,ROW()))="","",TRIM(INDEX(connections!$A:$A,ROW())))</f>
        <v/>
      </c>
      <c r="X1958" t="str">
        <f>IF($W1958="","",TRIM(INDEX(connections!$B:$B,ROW())))</f>
        <v/>
      </c>
      <c r="Y1958" t="str">
        <f t="shared" si="735"/>
        <v/>
      </c>
      <c r="Z1958" t="str">
        <f t="shared" si="736"/>
        <v/>
      </c>
      <c r="AA1958" t="str">
        <f t="shared" si="737"/>
        <v/>
      </c>
      <c r="AB1958" t="str">
        <f t="shared" si="738"/>
        <v/>
      </c>
      <c r="AC1958" t="str">
        <f t="shared" si="739"/>
        <v/>
      </c>
      <c r="AD1958" t="str">
        <f t="shared" si="740"/>
        <v/>
      </c>
      <c r="AE1958" t="str">
        <f t="shared" si="741"/>
        <v/>
      </c>
    </row>
    <row r="1959" spans="20:31" x14ac:dyDescent="0.25">
      <c r="T1959" t="str">
        <f t="shared" si="732"/>
        <v/>
      </c>
      <c r="U1959" t="str">
        <f t="shared" si="733"/>
        <v/>
      </c>
      <c r="V1959" t="str">
        <f t="shared" si="734"/>
        <v/>
      </c>
      <c r="W1959" t="str">
        <f>IF(TRIM(INDEX(connections!$A:$A,ROW()))="","",TRIM(INDEX(connections!$A:$A,ROW())))</f>
        <v/>
      </c>
      <c r="X1959" t="str">
        <f>IF($W1959="","",TRIM(INDEX(connections!$B:$B,ROW())))</f>
        <v/>
      </c>
      <c r="Y1959" t="str">
        <f t="shared" si="735"/>
        <v/>
      </c>
      <c r="Z1959" t="str">
        <f t="shared" si="736"/>
        <v/>
      </c>
      <c r="AA1959" t="str">
        <f t="shared" si="737"/>
        <v/>
      </c>
      <c r="AB1959" t="str">
        <f t="shared" si="738"/>
        <v/>
      </c>
      <c r="AC1959" t="str">
        <f t="shared" si="739"/>
        <v/>
      </c>
      <c r="AD1959" t="str">
        <f t="shared" si="740"/>
        <v/>
      </c>
      <c r="AE1959" t="str">
        <f t="shared" si="741"/>
        <v/>
      </c>
    </row>
    <row r="1960" spans="20:31" x14ac:dyDescent="0.25">
      <c r="T1960" t="str">
        <f t="shared" si="732"/>
        <v/>
      </c>
      <c r="U1960" t="str">
        <f t="shared" si="733"/>
        <v/>
      </c>
      <c r="V1960" t="str">
        <f t="shared" si="734"/>
        <v/>
      </c>
      <c r="W1960" t="str">
        <f>IF(TRIM(INDEX(connections!$A:$A,ROW()))="","",TRIM(INDEX(connections!$A:$A,ROW())))</f>
        <v/>
      </c>
      <c r="X1960" t="str">
        <f>IF($W1960="","",TRIM(INDEX(connections!$B:$B,ROW())))</f>
        <v/>
      </c>
      <c r="Y1960" t="str">
        <f t="shared" si="735"/>
        <v/>
      </c>
      <c r="Z1960" t="str">
        <f t="shared" si="736"/>
        <v/>
      </c>
      <c r="AA1960" t="str">
        <f t="shared" si="737"/>
        <v/>
      </c>
      <c r="AB1960" t="str">
        <f t="shared" si="738"/>
        <v/>
      </c>
      <c r="AC1960" t="str">
        <f t="shared" si="739"/>
        <v/>
      </c>
      <c r="AD1960" t="str">
        <f t="shared" si="740"/>
        <v/>
      </c>
      <c r="AE1960" t="str">
        <f t="shared" si="741"/>
        <v/>
      </c>
    </row>
    <row r="1961" spans="20:31" x14ac:dyDescent="0.25">
      <c r="T1961" t="str">
        <f t="shared" si="732"/>
        <v/>
      </c>
      <c r="U1961" t="str">
        <f t="shared" si="733"/>
        <v/>
      </c>
      <c r="V1961" t="str">
        <f t="shared" si="734"/>
        <v/>
      </c>
      <c r="W1961" t="str">
        <f>IF(TRIM(INDEX(connections!$A:$A,ROW()))="","",TRIM(INDEX(connections!$A:$A,ROW())))</f>
        <v/>
      </c>
      <c r="X1961" t="str">
        <f>IF($W1961="","",TRIM(INDEX(connections!$B:$B,ROW())))</f>
        <v/>
      </c>
      <c r="Y1961" t="str">
        <f t="shared" si="735"/>
        <v/>
      </c>
      <c r="Z1961" t="str">
        <f t="shared" si="736"/>
        <v/>
      </c>
      <c r="AA1961" t="str">
        <f t="shared" si="737"/>
        <v/>
      </c>
      <c r="AB1961" t="str">
        <f t="shared" si="738"/>
        <v/>
      </c>
      <c r="AC1961" t="str">
        <f t="shared" si="739"/>
        <v/>
      </c>
      <c r="AD1961" t="str">
        <f t="shared" si="740"/>
        <v/>
      </c>
      <c r="AE1961" t="str">
        <f t="shared" si="741"/>
        <v/>
      </c>
    </row>
    <row r="1962" spans="20:31" x14ac:dyDescent="0.25">
      <c r="T1962" t="str">
        <f t="shared" si="732"/>
        <v/>
      </c>
      <c r="U1962" t="str">
        <f t="shared" si="733"/>
        <v/>
      </c>
      <c r="V1962" t="str">
        <f t="shared" si="734"/>
        <v/>
      </c>
      <c r="W1962" t="str">
        <f>IF(TRIM(INDEX(connections!$A:$A,ROW()))="","",TRIM(INDEX(connections!$A:$A,ROW())))</f>
        <v/>
      </c>
      <c r="X1962" t="str">
        <f>IF($W1962="","",TRIM(INDEX(connections!$B:$B,ROW())))</f>
        <v/>
      </c>
      <c r="Y1962" t="str">
        <f t="shared" si="735"/>
        <v/>
      </c>
      <c r="Z1962" t="str">
        <f t="shared" si="736"/>
        <v/>
      </c>
      <c r="AA1962" t="str">
        <f t="shared" si="737"/>
        <v/>
      </c>
      <c r="AB1962" t="str">
        <f t="shared" si="738"/>
        <v/>
      </c>
      <c r="AC1962" t="str">
        <f t="shared" si="739"/>
        <v/>
      </c>
      <c r="AD1962" t="str">
        <f t="shared" si="740"/>
        <v/>
      </c>
      <c r="AE1962" t="str">
        <f t="shared" si="741"/>
        <v/>
      </c>
    </row>
    <row r="1963" spans="20:31" x14ac:dyDescent="0.25">
      <c r="T1963" t="str">
        <f t="shared" si="732"/>
        <v/>
      </c>
      <c r="U1963" t="str">
        <f t="shared" si="733"/>
        <v/>
      </c>
      <c r="V1963" t="str">
        <f t="shared" si="734"/>
        <v/>
      </c>
      <c r="W1963" t="str">
        <f>IF(TRIM(INDEX(connections!$A:$A,ROW()))="","",TRIM(INDEX(connections!$A:$A,ROW())))</f>
        <v/>
      </c>
      <c r="X1963" t="str">
        <f>IF($W1963="","",TRIM(INDEX(connections!$B:$B,ROW())))</f>
        <v/>
      </c>
      <c r="Y1963" t="str">
        <f t="shared" si="735"/>
        <v/>
      </c>
      <c r="Z1963" t="str">
        <f t="shared" si="736"/>
        <v/>
      </c>
      <c r="AA1963" t="str">
        <f t="shared" si="737"/>
        <v/>
      </c>
      <c r="AB1963" t="str">
        <f t="shared" si="738"/>
        <v/>
      </c>
      <c r="AC1963" t="str">
        <f t="shared" si="739"/>
        <v/>
      </c>
      <c r="AD1963" t="str">
        <f t="shared" si="740"/>
        <v/>
      </c>
      <c r="AE1963" t="str">
        <f t="shared" si="741"/>
        <v/>
      </c>
    </row>
    <row r="1964" spans="20:31" x14ac:dyDescent="0.25">
      <c r="T1964" t="str">
        <f t="shared" si="732"/>
        <v/>
      </c>
      <c r="U1964" t="str">
        <f t="shared" si="733"/>
        <v/>
      </c>
      <c r="V1964" t="str">
        <f t="shared" si="734"/>
        <v/>
      </c>
      <c r="W1964" t="str">
        <f>IF(TRIM(INDEX(connections!$A:$A,ROW()))="","",TRIM(INDEX(connections!$A:$A,ROW())))</f>
        <v/>
      </c>
      <c r="X1964" t="str">
        <f>IF($W1964="","",TRIM(INDEX(connections!$B:$B,ROW())))</f>
        <v/>
      </c>
      <c r="Y1964" t="str">
        <f t="shared" si="735"/>
        <v/>
      </c>
      <c r="Z1964" t="str">
        <f t="shared" si="736"/>
        <v/>
      </c>
      <c r="AA1964" t="str">
        <f t="shared" si="737"/>
        <v/>
      </c>
      <c r="AB1964" t="str">
        <f t="shared" si="738"/>
        <v/>
      </c>
      <c r="AC1964" t="str">
        <f t="shared" si="739"/>
        <v/>
      </c>
      <c r="AD1964" t="str">
        <f t="shared" si="740"/>
        <v/>
      </c>
      <c r="AE1964" t="str">
        <f t="shared" si="741"/>
        <v/>
      </c>
    </row>
    <row r="1965" spans="20:31" x14ac:dyDescent="0.25">
      <c r="T1965" t="str">
        <f t="shared" si="732"/>
        <v/>
      </c>
      <c r="U1965" t="str">
        <f t="shared" si="733"/>
        <v/>
      </c>
      <c r="V1965" t="str">
        <f t="shared" si="734"/>
        <v/>
      </c>
      <c r="W1965" t="str">
        <f>IF(TRIM(INDEX(connections!$A:$A,ROW()))="","",TRIM(INDEX(connections!$A:$A,ROW())))</f>
        <v/>
      </c>
      <c r="X1965" t="str">
        <f>IF($W1965="","",TRIM(INDEX(connections!$B:$B,ROW())))</f>
        <v/>
      </c>
      <c r="Y1965" t="str">
        <f t="shared" si="735"/>
        <v/>
      </c>
      <c r="Z1965" t="str">
        <f t="shared" si="736"/>
        <v/>
      </c>
      <c r="AA1965" t="str">
        <f t="shared" si="737"/>
        <v/>
      </c>
      <c r="AB1965" t="str">
        <f t="shared" si="738"/>
        <v/>
      </c>
      <c r="AC1965" t="str">
        <f t="shared" si="739"/>
        <v/>
      </c>
      <c r="AD1965" t="str">
        <f t="shared" si="740"/>
        <v/>
      </c>
      <c r="AE1965" t="str">
        <f t="shared" si="741"/>
        <v/>
      </c>
    </row>
    <row r="1966" spans="20:31" x14ac:dyDescent="0.25">
      <c r="T1966" t="str">
        <f t="shared" si="732"/>
        <v/>
      </c>
      <c r="U1966" t="str">
        <f t="shared" si="733"/>
        <v/>
      </c>
      <c r="V1966" t="str">
        <f t="shared" si="734"/>
        <v/>
      </c>
      <c r="W1966" t="str">
        <f>IF(TRIM(INDEX(connections!$A:$A,ROW()))="","",TRIM(INDEX(connections!$A:$A,ROW())))</f>
        <v/>
      </c>
      <c r="X1966" t="str">
        <f>IF($W1966="","",TRIM(INDEX(connections!$B:$B,ROW())))</f>
        <v/>
      </c>
      <c r="Y1966" t="str">
        <f t="shared" si="735"/>
        <v/>
      </c>
      <c r="Z1966" t="str">
        <f t="shared" si="736"/>
        <v/>
      </c>
      <c r="AA1966" t="str">
        <f t="shared" si="737"/>
        <v/>
      </c>
      <c r="AB1966" t="str">
        <f t="shared" si="738"/>
        <v/>
      </c>
      <c r="AC1966" t="str">
        <f t="shared" si="739"/>
        <v/>
      </c>
      <c r="AD1966" t="str">
        <f t="shared" si="740"/>
        <v/>
      </c>
      <c r="AE1966" t="str">
        <f t="shared" si="741"/>
        <v/>
      </c>
    </row>
    <row r="1967" spans="20:31" x14ac:dyDescent="0.25">
      <c r="T1967" t="str">
        <f t="shared" si="732"/>
        <v/>
      </c>
      <c r="U1967" t="str">
        <f t="shared" si="733"/>
        <v/>
      </c>
      <c r="V1967" t="str">
        <f t="shared" si="734"/>
        <v/>
      </c>
      <c r="W1967" t="str">
        <f>IF(TRIM(INDEX(connections!$A:$A,ROW()))="","",TRIM(INDEX(connections!$A:$A,ROW())))</f>
        <v/>
      </c>
      <c r="X1967" t="str">
        <f>IF($W1967="","",TRIM(INDEX(connections!$B:$B,ROW())))</f>
        <v/>
      </c>
      <c r="Y1967" t="str">
        <f t="shared" si="735"/>
        <v/>
      </c>
      <c r="Z1967" t="str">
        <f t="shared" si="736"/>
        <v/>
      </c>
      <c r="AA1967" t="str">
        <f t="shared" si="737"/>
        <v/>
      </c>
      <c r="AB1967" t="str">
        <f t="shared" si="738"/>
        <v/>
      </c>
      <c r="AC1967" t="str">
        <f t="shared" si="739"/>
        <v/>
      </c>
      <c r="AD1967" t="str">
        <f t="shared" si="740"/>
        <v/>
      </c>
      <c r="AE1967" t="str">
        <f t="shared" si="741"/>
        <v/>
      </c>
    </row>
    <row r="1968" spans="20:31" x14ac:dyDescent="0.25">
      <c r="T1968" t="str">
        <f t="shared" si="732"/>
        <v/>
      </c>
      <c r="U1968" t="str">
        <f t="shared" si="733"/>
        <v/>
      </c>
      <c r="V1968" t="str">
        <f t="shared" si="734"/>
        <v/>
      </c>
      <c r="W1968" t="str">
        <f>IF(TRIM(INDEX(connections!$A:$A,ROW()))="","",TRIM(INDEX(connections!$A:$A,ROW())))</f>
        <v/>
      </c>
      <c r="X1968" t="str">
        <f>IF($W1968="","",TRIM(INDEX(connections!$B:$B,ROW())))</f>
        <v/>
      </c>
      <c r="Y1968" t="str">
        <f t="shared" si="735"/>
        <v/>
      </c>
      <c r="Z1968" t="str">
        <f t="shared" si="736"/>
        <v/>
      </c>
      <c r="AA1968" t="str">
        <f t="shared" si="737"/>
        <v/>
      </c>
      <c r="AB1968" t="str">
        <f t="shared" si="738"/>
        <v/>
      </c>
      <c r="AC1968" t="str">
        <f t="shared" si="739"/>
        <v/>
      </c>
      <c r="AD1968" t="str">
        <f t="shared" si="740"/>
        <v/>
      </c>
      <c r="AE1968" t="str">
        <f t="shared" si="741"/>
        <v/>
      </c>
    </row>
    <row r="1969" spans="20:31" x14ac:dyDescent="0.25">
      <c r="T1969" t="str">
        <f t="shared" si="732"/>
        <v/>
      </c>
      <c r="U1969" t="str">
        <f t="shared" si="733"/>
        <v/>
      </c>
      <c r="V1969" t="str">
        <f t="shared" si="734"/>
        <v/>
      </c>
      <c r="W1969" t="str">
        <f>IF(TRIM(INDEX(connections!$A:$A,ROW()))="","",TRIM(INDEX(connections!$A:$A,ROW())))</f>
        <v/>
      </c>
      <c r="X1969" t="str">
        <f>IF($W1969="","",TRIM(INDEX(connections!$B:$B,ROW())))</f>
        <v/>
      </c>
      <c r="Y1969" t="str">
        <f t="shared" si="735"/>
        <v/>
      </c>
      <c r="Z1969" t="str">
        <f t="shared" si="736"/>
        <v/>
      </c>
      <c r="AA1969" t="str">
        <f t="shared" si="737"/>
        <v/>
      </c>
      <c r="AB1969" t="str">
        <f t="shared" si="738"/>
        <v/>
      </c>
      <c r="AC1969" t="str">
        <f t="shared" si="739"/>
        <v/>
      </c>
      <c r="AD1969" t="str">
        <f t="shared" si="740"/>
        <v/>
      </c>
      <c r="AE1969" t="str">
        <f t="shared" si="741"/>
        <v/>
      </c>
    </row>
    <row r="1970" spans="20:31" x14ac:dyDescent="0.25">
      <c r="T1970" t="str">
        <f t="shared" si="732"/>
        <v/>
      </c>
      <c r="U1970" t="str">
        <f t="shared" si="733"/>
        <v/>
      </c>
      <c r="V1970" t="str">
        <f t="shared" si="734"/>
        <v/>
      </c>
      <c r="W1970" t="str">
        <f>IF(TRIM(INDEX(connections!$A:$A,ROW()))="","",TRIM(INDEX(connections!$A:$A,ROW())))</f>
        <v/>
      </c>
      <c r="X1970" t="str">
        <f>IF($W1970="","",TRIM(INDEX(connections!$B:$B,ROW())))</f>
        <v/>
      </c>
      <c r="Y1970" t="str">
        <f t="shared" si="735"/>
        <v/>
      </c>
      <c r="Z1970" t="str">
        <f t="shared" si="736"/>
        <v/>
      </c>
      <c r="AA1970" t="str">
        <f t="shared" si="737"/>
        <v/>
      </c>
      <c r="AB1970" t="str">
        <f t="shared" si="738"/>
        <v/>
      </c>
      <c r="AC1970" t="str">
        <f t="shared" si="739"/>
        <v/>
      </c>
      <c r="AD1970" t="str">
        <f t="shared" si="740"/>
        <v/>
      </c>
      <c r="AE1970" t="str">
        <f t="shared" si="741"/>
        <v/>
      </c>
    </row>
    <row r="1971" spans="20:31" x14ac:dyDescent="0.25">
      <c r="T1971" t="str">
        <f t="shared" si="732"/>
        <v/>
      </c>
      <c r="U1971" t="str">
        <f t="shared" si="733"/>
        <v/>
      </c>
      <c r="V1971" t="str">
        <f t="shared" si="734"/>
        <v/>
      </c>
      <c r="W1971" t="str">
        <f>IF(TRIM(INDEX(connections!$A:$A,ROW()))="","",TRIM(INDEX(connections!$A:$A,ROW())))</f>
        <v/>
      </c>
      <c r="X1971" t="str">
        <f>IF($W1971="","",TRIM(INDEX(connections!$B:$B,ROW())))</f>
        <v/>
      </c>
      <c r="Y1971" t="str">
        <f t="shared" si="735"/>
        <v/>
      </c>
      <c r="Z1971" t="str">
        <f t="shared" si="736"/>
        <v/>
      </c>
      <c r="AA1971" t="str">
        <f t="shared" si="737"/>
        <v/>
      </c>
      <c r="AB1971" t="str">
        <f t="shared" si="738"/>
        <v/>
      </c>
      <c r="AC1971" t="str">
        <f t="shared" si="739"/>
        <v/>
      </c>
      <c r="AD1971" t="str">
        <f t="shared" si="740"/>
        <v/>
      </c>
      <c r="AE1971" t="str">
        <f t="shared" si="741"/>
        <v/>
      </c>
    </row>
    <row r="1972" spans="20:31" x14ac:dyDescent="0.25">
      <c r="T1972" t="str">
        <f t="shared" si="732"/>
        <v/>
      </c>
      <c r="U1972" t="str">
        <f t="shared" si="733"/>
        <v/>
      </c>
      <c r="V1972" t="str">
        <f t="shared" si="734"/>
        <v/>
      </c>
      <c r="W1972" t="str">
        <f>IF(TRIM(INDEX(connections!$A:$A,ROW()))="","",TRIM(INDEX(connections!$A:$A,ROW())))</f>
        <v/>
      </c>
      <c r="X1972" t="str">
        <f>IF($W1972="","",TRIM(INDEX(connections!$B:$B,ROW())))</f>
        <v/>
      </c>
      <c r="Y1972" t="str">
        <f t="shared" si="735"/>
        <v/>
      </c>
      <c r="Z1972" t="str">
        <f t="shared" si="736"/>
        <v/>
      </c>
      <c r="AA1972" t="str">
        <f t="shared" si="737"/>
        <v/>
      </c>
      <c r="AB1972" t="str">
        <f t="shared" si="738"/>
        <v/>
      </c>
      <c r="AC1972" t="str">
        <f t="shared" si="739"/>
        <v/>
      </c>
      <c r="AD1972" t="str">
        <f t="shared" si="740"/>
        <v/>
      </c>
      <c r="AE1972" t="str">
        <f t="shared" si="741"/>
        <v/>
      </c>
    </row>
    <row r="1973" spans="20:31" x14ac:dyDescent="0.25">
      <c r="T1973" t="str">
        <f t="shared" si="732"/>
        <v/>
      </c>
      <c r="U1973" t="str">
        <f t="shared" si="733"/>
        <v/>
      </c>
      <c r="V1973" t="str">
        <f t="shared" si="734"/>
        <v/>
      </c>
      <c r="W1973" t="str">
        <f>IF(TRIM(INDEX(connections!$A:$A,ROW()))="","",TRIM(INDEX(connections!$A:$A,ROW())))</f>
        <v/>
      </c>
      <c r="X1973" t="str">
        <f>IF($W1973="","",TRIM(INDEX(connections!$B:$B,ROW())))</f>
        <v/>
      </c>
      <c r="Y1973" t="str">
        <f t="shared" si="735"/>
        <v/>
      </c>
      <c r="Z1973" t="str">
        <f t="shared" si="736"/>
        <v/>
      </c>
      <c r="AA1973" t="str">
        <f t="shared" si="737"/>
        <v/>
      </c>
      <c r="AB1973" t="str">
        <f t="shared" si="738"/>
        <v/>
      </c>
      <c r="AC1973" t="str">
        <f t="shared" si="739"/>
        <v/>
      </c>
      <c r="AD1973" t="str">
        <f t="shared" si="740"/>
        <v/>
      </c>
      <c r="AE1973" t="str">
        <f t="shared" si="741"/>
        <v/>
      </c>
    </row>
    <row r="1974" spans="20:31" x14ac:dyDescent="0.25">
      <c r="T1974" t="str">
        <f t="shared" si="732"/>
        <v/>
      </c>
      <c r="U1974" t="str">
        <f t="shared" si="733"/>
        <v/>
      </c>
      <c r="V1974" t="str">
        <f t="shared" si="734"/>
        <v/>
      </c>
      <c r="W1974" t="str">
        <f>IF(TRIM(INDEX(connections!$A:$A,ROW()))="","",TRIM(INDEX(connections!$A:$A,ROW())))</f>
        <v/>
      </c>
      <c r="X1974" t="str">
        <f>IF($W1974="","",TRIM(INDEX(connections!$B:$B,ROW())))</f>
        <v/>
      </c>
      <c r="Y1974" t="str">
        <f t="shared" si="735"/>
        <v/>
      </c>
      <c r="Z1974" t="str">
        <f t="shared" si="736"/>
        <v/>
      </c>
      <c r="AA1974" t="str">
        <f t="shared" si="737"/>
        <v/>
      </c>
      <c r="AB1974" t="str">
        <f t="shared" si="738"/>
        <v/>
      </c>
      <c r="AC1974" t="str">
        <f t="shared" si="739"/>
        <v/>
      </c>
      <c r="AD1974" t="str">
        <f t="shared" si="740"/>
        <v/>
      </c>
      <c r="AE1974" t="str">
        <f t="shared" si="741"/>
        <v/>
      </c>
    </row>
    <row r="1975" spans="20:31" x14ac:dyDescent="0.25">
      <c r="T1975" t="str">
        <f t="shared" si="732"/>
        <v/>
      </c>
      <c r="U1975" t="str">
        <f t="shared" si="733"/>
        <v/>
      </c>
      <c r="V1975" t="str">
        <f t="shared" si="734"/>
        <v/>
      </c>
      <c r="W1975" t="str">
        <f>IF(TRIM(INDEX(connections!$A:$A,ROW()))="","",TRIM(INDEX(connections!$A:$A,ROW())))</f>
        <v/>
      </c>
      <c r="X1975" t="str">
        <f>IF($W1975="","",TRIM(INDEX(connections!$B:$B,ROW())))</f>
        <v/>
      </c>
      <c r="Y1975" t="str">
        <f t="shared" si="735"/>
        <v/>
      </c>
      <c r="Z1975" t="str">
        <f t="shared" si="736"/>
        <v/>
      </c>
      <c r="AA1975" t="str">
        <f t="shared" si="737"/>
        <v/>
      </c>
      <c r="AB1975" t="str">
        <f t="shared" si="738"/>
        <v/>
      </c>
      <c r="AC1975" t="str">
        <f t="shared" si="739"/>
        <v/>
      </c>
      <c r="AD1975" t="str">
        <f t="shared" si="740"/>
        <v/>
      </c>
      <c r="AE1975" t="str">
        <f t="shared" si="741"/>
        <v/>
      </c>
    </row>
    <row r="1976" spans="20:31" x14ac:dyDescent="0.25">
      <c r="T1976" t="str">
        <f t="shared" si="732"/>
        <v/>
      </c>
      <c r="U1976" t="str">
        <f t="shared" si="733"/>
        <v/>
      </c>
      <c r="V1976" t="str">
        <f t="shared" si="734"/>
        <v/>
      </c>
      <c r="W1976" t="str">
        <f>IF(TRIM(INDEX(connections!$A:$A,ROW()))="","",TRIM(INDEX(connections!$A:$A,ROW())))</f>
        <v/>
      </c>
      <c r="X1976" t="str">
        <f>IF($W1976="","",TRIM(INDEX(connections!$B:$B,ROW())))</f>
        <v/>
      </c>
      <c r="Y1976" t="str">
        <f t="shared" si="735"/>
        <v/>
      </c>
      <c r="Z1976" t="str">
        <f t="shared" si="736"/>
        <v/>
      </c>
      <c r="AA1976" t="str">
        <f t="shared" si="737"/>
        <v/>
      </c>
      <c r="AB1976" t="str">
        <f t="shared" si="738"/>
        <v/>
      </c>
      <c r="AC1976" t="str">
        <f t="shared" si="739"/>
        <v/>
      </c>
      <c r="AD1976" t="str">
        <f t="shared" si="740"/>
        <v/>
      </c>
      <c r="AE1976" t="str">
        <f t="shared" si="741"/>
        <v/>
      </c>
    </row>
    <row r="1977" spans="20:31" x14ac:dyDescent="0.25">
      <c r="T1977" t="str">
        <f t="shared" si="732"/>
        <v/>
      </c>
      <c r="U1977" t="str">
        <f t="shared" si="733"/>
        <v/>
      </c>
      <c r="V1977" t="str">
        <f t="shared" si="734"/>
        <v/>
      </c>
      <c r="W1977" t="str">
        <f>IF(TRIM(INDEX(connections!$A:$A,ROW()))="","",TRIM(INDEX(connections!$A:$A,ROW())))</f>
        <v/>
      </c>
      <c r="X1977" t="str">
        <f>IF($W1977="","",TRIM(INDEX(connections!$B:$B,ROW())))</f>
        <v/>
      </c>
      <c r="Y1977" t="str">
        <f t="shared" si="735"/>
        <v/>
      </c>
      <c r="Z1977" t="str">
        <f t="shared" si="736"/>
        <v/>
      </c>
      <c r="AA1977" t="str">
        <f t="shared" si="737"/>
        <v/>
      </c>
      <c r="AB1977" t="str">
        <f t="shared" si="738"/>
        <v/>
      </c>
      <c r="AC1977" t="str">
        <f t="shared" si="739"/>
        <v/>
      </c>
      <c r="AD1977" t="str">
        <f t="shared" si="740"/>
        <v/>
      </c>
      <c r="AE1977" t="str">
        <f t="shared" si="741"/>
        <v/>
      </c>
    </row>
    <row r="1978" spans="20:31" x14ac:dyDescent="0.25">
      <c r="T1978" t="str">
        <f t="shared" si="732"/>
        <v/>
      </c>
      <c r="U1978" t="str">
        <f t="shared" si="733"/>
        <v/>
      </c>
      <c r="V1978" t="str">
        <f t="shared" si="734"/>
        <v/>
      </c>
      <c r="W1978" t="str">
        <f>IF(TRIM(INDEX(connections!$A:$A,ROW()))="","",TRIM(INDEX(connections!$A:$A,ROW())))</f>
        <v/>
      </c>
      <c r="X1978" t="str">
        <f>IF($W1978="","",TRIM(INDEX(connections!$B:$B,ROW())))</f>
        <v/>
      </c>
      <c r="Y1978" t="str">
        <f t="shared" si="735"/>
        <v/>
      </c>
      <c r="Z1978" t="str">
        <f t="shared" si="736"/>
        <v/>
      </c>
      <c r="AA1978" t="str">
        <f t="shared" si="737"/>
        <v/>
      </c>
      <c r="AB1978" t="str">
        <f t="shared" si="738"/>
        <v/>
      </c>
      <c r="AC1978" t="str">
        <f t="shared" si="739"/>
        <v/>
      </c>
      <c r="AD1978" t="str">
        <f t="shared" si="740"/>
        <v/>
      </c>
      <c r="AE1978" t="str">
        <f t="shared" si="741"/>
        <v/>
      </c>
    </row>
    <row r="1979" spans="20:31" x14ac:dyDescent="0.25">
      <c r="T1979" t="str">
        <f t="shared" si="732"/>
        <v/>
      </c>
      <c r="U1979" t="str">
        <f t="shared" si="733"/>
        <v/>
      </c>
      <c r="V1979" t="str">
        <f t="shared" si="734"/>
        <v/>
      </c>
      <c r="W1979" t="str">
        <f>IF(TRIM(INDEX(connections!$A:$A,ROW()))="","",TRIM(INDEX(connections!$A:$A,ROW())))</f>
        <v/>
      </c>
      <c r="X1979" t="str">
        <f>IF($W1979="","",TRIM(INDEX(connections!$B:$B,ROW())))</f>
        <v/>
      </c>
      <c r="Y1979" t="str">
        <f t="shared" si="735"/>
        <v/>
      </c>
      <c r="Z1979" t="str">
        <f t="shared" si="736"/>
        <v/>
      </c>
      <c r="AA1979" t="str">
        <f t="shared" si="737"/>
        <v/>
      </c>
      <c r="AB1979" t="str">
        <f t="shared" si="738"/>
        <v/>
      </c>
      <c r="AC1979" t="str">
        <f t="shared" si="739"/>
        <v/>
      </c>
      <c r="AD1979" t="str">
        <f t="shared" si="740"/>
        <v/>
      </c>
      <c r="AE1979" t="str">
        <f t="shared" si="741"/>
        <v/>
      </c>
    </row>
    <row r="1980" spans="20:31" x14ac:dyDescent="0.25">
      <c r="T1980" t="str">
        <f t="shared" si="732"/>
        <v/>
      </c>
      <c r="U1980" t="str">
        <f t="shared" si="733"/>
        <v/>
      </c>
      <c r="V1980" t="str">
        <f t="shared" si="734"/>
        <v/>
      </c>
      <c r="W1980" t="str">
        <f>IF(TRIM(INDEX(connections!$A:$A,ROW()))="","",TRIM(INDEX(connections!$A:$A,ROW())))</f>
        <v/>
      </c>
      <c r="X1980" t="str">
        <f>IF($W1980="","",TRIM(INDEX(connections!$B:$B,ROW())))</f>
        <v/>
      </c>
      <c r="Y1980" t="str">
        <f t="shared" si="735"/>
        <v/>
      </c>
      <c r="Z1980" t="str">
        <f t="shared" si="736"/>
        <v/>
      </c>
      <c r="AA1980" t="str">
        <f t="shared" si="737"/>
        <v/>
      </c>
      <c r="AB1980" t="str">
        <f t="shared" si="738"/>
        <v/>
      </c>
      <c r="AC1980" t="str">
        <f t="shared" si="739"/>
        <v/>
      </c>
      <c r="AD1980" t="str">
        <f t="shared" si="740"/>
        <v/>
      </c>
      <c r="AE1980" t="str">
        <f t="shared" si="741"/>
        <v/>
      </c>
    </row>
    <row r="1981" spans="20:31" x14ac:dyDescent="0.25">
      <c r="T1981" t="str">
        <f t="shared" si="732"/>
        <v/>
      </c>
      <c r="U1981" t="str">
        <f t="shared" si="733"/>
        <v/>
      </c>
      <c r="V1981" t="str">
        <f t="shared" si="734"/>
        <v/>
      </c>
      <c r="W1981" t="str">
        <f>IF(TRIM(INDEX(connections!$A:$A,ROW()))="","",TRIM(INDEX(connections!$A:$A,ROW())))</f>
        <v/>
      </c>
      <c r="X1981" t="str">
        <f>IF($W1981="","",TRIM(INDEX(connections!$B:$B,ROW())))</f>
        <v/>
      </c>
      <c r="Y1981" t="str">
        <f t="shared" si="735"/>
        <v/>
      </c>
      <c r="Z1981" t="str">
        <f t="shared" si="736"/>
        <v/>
      </c>
      <c r="AA1981" t="str">
        <f t="shared" si="737"/>
        <v/>
      </c>
      <c r="AB1981" t="str">
        <f t="shared" si="738"/>
        <v/>
      </c>
      <c r="AC1981" t="str">
        <f t="shared" si="739"/>
        <v/>
      </c>
      <c r="AD1981" t="str">
        <f t="shared" si="740"/>
        <v/>
      </c>
      <c r="AE1981" t="str">
        <f t="shared" si="741"/>
        <v/>
      </c>
    </row>
    <row r="1982" spans="20:31" x14ac:dyDescent="0.25">
      <c r="T1982" t="str">
        <f t="shared" si="732"/>
        <v/>
      </c>
      <c r="U1982" t="str">
        <f t="shared" si="733"/>
        <v/>
      </c>
      <c r="V1982" t="str">
        <f t="shared" si="734"/>
        <v/>
      </c>
      <c r="W1982" t="str">
        <f>IF(TRIM(INDEX(connections!$A:$A,ROW()))="","",TRIM(INDEX(connections!$A:$A,ROW())))</f>
        <v/>
      </c>
      <c r="X1982" t="str">
        <f>IF($W1982="","",TRIM(INDEX(connections!$B:$B,ROW())))</f>
        <v/>
      </c>
      <c r="Y1982" t="str">
        <f t="shared" si="735"/>
        <v/>
      </c>
      <c r="Z1982" t="str">
        <f t="shared" si="736"/>
        <v/>
      </c>
      <c r="AA1982" t="str">
        <f t="shared" si="737"/>
        <v/>
      </c>
      <c r="AB1982" t="str">
        <f t="shared" si="738"/>
        <v/>
      </c>
      <c r="AC1982" t="str">
        <f t="shared" si="739"/>
        <v/>
      </c>
      <c r="AD1982" t="str">
        <f t="shared" si="740"/>
        <v/>
      </c>
      <c r="AE1982" t="str">
        <f t="shared" si="741"/>
        <v/>
      </c>
    </row>
    <row r="1983" spans="20:31" x14ac:dyDescent="0.25">
      <c r="T1983" t="str">
        <f t="shared" si="732"/>
        <v/>
      </c>
      <c r="U1983" t="str">
        <f t="shared" si="733"/>
        <v/>
      </c>
      <c r="V1983" t="str">
        <f t="shared" si="734"/>
        <v/>
      </c>
      <c r="W1983" t="str">
        <f>IF(TRIM(INDEX(connections!$A:$A,ROW()))="","",TRIM(INDEX(connections!$A:$A,ROW())))</f>
        <v/>
      </c>
      <c r="X1983" t="str">
        <f>IF($W1983="","",TRIM(INDEX(connections!$B:$B,ROW())))</f>
        <v/>
      </c>
      <c r="Y1983" t="str">
        <f t="shared" si="735"/>
        <v/>
      </c>
      <c r="Z1983" t="str">
        <f t="shared" si="736"/>
        <v/>
      </c>
      <c r="AA1983" t="str">
        <f t="shared" si="737"/>
        <v/>
      </c>
      <c r="AB1983" t="str">
        <f t="shared" si="738"/>
        <v/>
      </c>
      <c r="AC1983" t="str">
        <f t="shared" si="739"/>
        <v/>
      </c>
      <c r="AD1983" t="str">
        <f t="shared" si="740"/>
        <v/>
      </c>
      <c r="AE1983" t="str">
        <f t="shared" si="741"/>
        <v/>
      </c>
    </row>
    <row r="1984" spans="20:31" x14ac:dyDescent="0.25">
      <c r="T1984" t="str">
        <f t="shared" si="732"/>
        <v/>
      </c>
      <c r="U1984" t="str">
        <f t="shared" si="733"/>
        <v/>
      </c>
      <c r="V1984" t="str">
        <f t="shared" si="734"/>
        <v/>
      </c>
      <c r="W1984" t="str">
        <f>IF(TRIM(INDEX(connections!$A:$A,ROW()))="","",TRIM(INDEX(connections!$A:$A,ROW())))</f>
        <v/>
      </c>
      <c r="X1984" t="str">
        <f>IF($W1984="","",TRIM(INDEX(connections!$B:$B,ROW())))</f>
        <v/>
      </c>
      <c r="Y1984" t="str">
        <f t="shared" si="735"/>
        <v/>
      </c>
      <c r="Z1984" t="str">
        <f t="shared" si="736"/>
        <v/>
      </c>
      <c r="AA1984" t="str">
        <f t="shared" si="737"/>
        <v/>
      </c>
      <c r="AB1984" t="str">
        <f t="shared" si="738"/>
        <v/>
      </c>
      <c r="AC1984" t="str">
        <f t="shared" si="739"/>
        <v/>
      </c>
      <c r="AD1984" t="str">
        <f t="shared" si="740"/>
        <v/>
      </c>
      <c r="AE1984" t="str">
        <f t="shared" si="741"/>
        <v/>
      </c>
    </row>
    <row r="1985" spans="20:31" x14ac:dyDescent="0.25">
      <c r="T1985" t="str">
        <f t="shared" si="732"/>
        <v/>
      </c>
      <c r="U1985" t="str">
        <f t="shared" si="733"/>
        <v/>
      </c>
      <c r="V1985" t="str">
        <f t="shared" si="734"/>
        <v/>
      </c>
      <c r="W1985" t="str">
        <f>IF(TRIM(INDEX(connections!$A:$A,ROW()))="","",TRIM(INDEX(connections!$A:$A,ROW())))</f>
        <v/>
      </c>
      <c r="X1985" t="str">
        <f>IF($W1985="","",TRIM(INDEX(connections!$B:$B,ROW())))</f>
        <v/>
      </c>
      <c r="Y1985" t="str">
        <f t="shared" si="735"/>
        <v/>
      </c>
      <c r="Z1985" t="str">
        <f t="shared" si="736"/>
        <v/>
      </c>
      <c r="AA1985" t="str">
        <f t="shared" si="737"/>
        <v/>
      </c>
      <c r="AB1985" t="str">
        <f t="shared" si="738"/>
        <v/>
      </c>
      <c r="AC1985" t="str">
        <f t="shared" si="739"/>
        <v/>
      </c>
      <c r="AD1985" t="str">
        <f t="shared" si="740"/>
        <v/>
      </c>
      <c r="AE1985" t="str">
        <f t="shared" si="741"/>
        <v/>
      </c>
    </row>
    <row r="1986" spans="20:31" x14ac:dyDescent="0.25">
      <c r="T1986" t="str">
        <f t="shared" ref="T1986:T2049" si="742">IF($Y1986="","",INDEX($B$2:$B$1500,$Y1986))</f>
        <v/>
      </c>
      <c r="U1986" t="str">
        <f t="shared" ref="U1986:U2049" si="743">IF($Z1986="","",INDEX($B$2:$B$1500,$Z1986))</f>
        <v/>
      </c>
      <c r="V1986" t="str">
        <f t="shared" ref="V1986:V2049" si="744">IF(OR($T1986="",$U1986=""),"",$U1986-$T1986)</f>
        <v/>
      </c>
      <c r="W1986" t="str">
        <f>IF(TRIM(INDEX(connections!$A:$A,ROW()))="","",TRIM(INDEX(connections!$A:$A,ROW())))</f>
        <v/>
      </c>
      <c r="X1986" t="str">
        <f>IF($W1986="","",TRIM(INDEX(connections!$B:$B,ROW())))</f>
        <v/>
      </c>
      <c r="Y1986" t="str">
        <f t="shared" ref="Y1986:Y2049" si="745">IF($W1986="","",IFERROR(MATCH($W1986,$A$2:$A$1500,0),""))</f>
        <v/>
      </c>
      <c r="Z1986" t="str">
        <f t="shared" ref="Z1986:Z2049" si="746">IF($X1986="","",IFERROR(MATCH($X1986,$A$2:$A$1500,0),""))</f>
        <v/>
      </c>
      <c r="AA1986" t="str">
        <f t="shared" ref="AA1986:AA2049" si="747">IF($Y1986="","",INDEX($P$2:$P$1500,$Y1986))</f>
        <v/>
      </c>
      <c r="AB1986" t="str">
        <f t="shared" ref="AB1986:AB2049" si="748">IF($Z1986="","",INDEX($P$2:$P$1500,$Z1986))</f>
        <v/>
      </c>
      <c r="AC1986" t="str">
        <f t="shared" ref="AC1986:AC2049" si="749">IF(AND($AA1986="Yes",$AB1986="Yes"),1,"")</f>
        <v/>
      </c>
      <c r="AD1986" t="str">
        <f t="shared" ref="AD1986:AD2049" si="750">IF(OR($Y1986="",$Z1986=""),"",IF(INDEX($C$2:$C$1500,$Y1986)=INDEX($C$2:$C$1500,$Z1986),0,1))</f>
        <v/>
      </c>
      <c r="AE1986" t="str">
        <f t="shared" ref="AE1986:AE2049" si="751">IF($AC1986&lt;&gt;1,"",IF(AND(INDEX($AG$2:$AG$1500,$Y1986)=1,INDEX($AG$2:$AG$1500,$Z1986)=1),1,""))</f>
        <v/>
      </c>
    </row>
    <row r="1987" spans="20:31" x14ac:dyDescent="0.25">
      <c r="T1987" t="str">
        <f t="shared" si="742"/>
        <v/>
      </c>
      <c r="U1987" t="str">
        <f t="shared" si="743"/>
        <v/>
      </c>
      <c r="V1987" t="str">
        <f t="shared" si="744"/>
        <v/>
      </c>
      <c r="W1987" t="str">
        <f>IF(TRIM(INDEX(connections!$A:$A,ROW()))="","",TRIM(INDEX(connections!$A:$A,ROW())))</f>
        <v/>
      </c>
      <c r="X1987" t="str">
        <f>IF($W1987="","",TRIM(INDEX(connections!$B:$B,ROW())))</f>
        <v/>
      </c>
      <c r="Y1987" t="str">
        <f t="shared" si="745"/>
        <v/>
      </c>
      <c r="Z1987" t="str">
        <f t="shared" si="746"/>
        <v/>
      </c>
      <c r="AA1987" t="str">
        <f t="shared" si="747"/>
        <v/>
      </c>
      <c r="AB1987" t="str">
        <f t="shared" si="748"/>
        <v/>
      </c>
      <c r="AC1987" t="str">
        <f t="shared" si="749"/>
        <v/>
      </c>
      <c r="AD1987" t="str">
        <f t="shared" si="750"/>
        <v/>
      </c>
      <c r="AE1987" t="str">
        <f t="shared" si="751"/>
        <v/>
      </c>
    </row>
    <row r="1988" spans="20:31" x14ac:dyDescent="0.25">
      <c r="T1988" t="str">
        <f t="shared" si="742"/>
        <v/>
      </c>
      <c r="U1988" t="str">
        <f t="shared" si="743"/>
        <v/>
      </c>
      <c r="V1988" t="str">
        <f t="shared" si="744"/>
        <v/>
      </c>
      <c r="W1988" t="str">
        <f>IF(TRIM(INDEX(connections!$A:$A,ROW()))="","",TRIM(INDEX(connections!$A:$A,ROW())))</f>
        <v/>
      </c>
      <c r="X1988" t="str">
        <f>IF($W1988="","",TRIM(INDEX(connections!$B:$B,ROW())))</f>
        <v/>
      </c>
      <c r="Y1988" t="str">
        <f t="shared" si="745"/>
        <v/>
      </c>
      <c r="Z1988" t="str">
        <f t="shared" si="746"/>
        <v/>
      </c>
      <c r="AA1988" t="str">
        <f t="shared" si="747"/>
        <v/>
      </c>
      <c r="AB1988" t="str">
        <f t="shared" si="748"/>
        <v/>
      </c>
      <c r="AC1988" t="str">
        <f t="shared" si="749"/>
        <v/>
      </c>
      <c r="AD1988" t="str">
        <f t="shared" si="750"/>
        <v/>
      </c>
      <c r="AE1988" t="str">
        <f t="shared" si="751"/>
        <v/>
      </c>
    </row>
    <row r="1989" spans="20:31" x14ac:dyDescent="0.25">
      <c r="T1989" t="str">
        <f t="shared" si="742"/>
        <v/>
      </c>
      <c r="U1989" t="str">
        <f t="shared" si="743"/>
        <v/>
      </c>
      <c r="V1989" t="str">
        <f t="shared" si="744"/>
        <v/>
      </c>
      <c r="W1989" t="str">
        <f>IF(TRIM(INDEX(connections!$A:$A,ROW()))="","",TRIM(INDEX(connections!$A:$A,ROW())))</f>
        <v/>
      </c>
      <c r="X1989" t="str">
        <f>IF($W1989="","",TRIM(INDEX(connections!$B:$B,ROW())))</f>
        <v/>
      </c>
      <c r="Y1989" t="str">
        <f t="shared" si="745"/>
        <v/>
      </c>
      <c r="Z1989" t="str">
        <f t="shared" si="746"/>
        <v/>
      </c>
      <c r="AA1989" t="str">
        <f t="shared" si="747"/>
        <v/>
      </c>
      <c r="AB1989" t="str">
        <f t="shared" si="748"/>
        <v/>
      </c>
      <c r="AC1989" t="str">
        <f t="shared" si="749"/>
        <v/>
      </c>
      <c r="AD1989" t="str">
        <f t="shared" si="750"/>
        <v/>
      </c>
      <c r="AE1989" t="str">
        <f t="shared" si="751"/>
        <v/>
      </c>
    </row>
    <row r="1990" spans="20:31" x14ac:dyDescent="0.25">
      <c r="T1990" t="str">
        <f t="shared" si="742"/>
        <v/>
      </c>
      <c r="U1990" t="str">
        <f t="shared" si="743"/>
        <v/>
      </c>
      <c r="V1990" t="str">
        <f t="shared" si="744"/>
        <v/>
      </c>
      <c r="W1990" t="str">
        <f>IF(TRIM(INDEX(connections!$A:$A,ROW()))="","",TRIM(INDEX(connections!$A:$A,ROW())))</f>
        <v/>
      </c>
      <c r="X1990" t="str">
        <f>IF($W1990="","",TRIM(INDEX(connections!$B:$B,ROW())))</f>
        <v/>
      </c>
      <c r="Y1990" t="str">
        <f t="shared" si="745"/>
        <v/>
      </c>
      <c r="Z1990" t="str">
        <f t="shared" si="746"/>
        <v/>
      </c>
      <c r="AA1990" t="str">
        <f t="shared" si="747"/>
        <v/>
      </c>
      <c r="AB1990" t="str">
        <f t="shared" si="748"/>
        <v/>
      </c>
      <c r="AC1990" t="str">
        <f t="shared" si="749"/>
        <v/>
      </c>
      <c r="AD1990" t="str">
        <f t="shared" si="750"/>
        <v/>
      </c>
      <c r="AE1990" t="str">
        <f t="shared" si="751"/>
        <v/>
      </c>
    </row>
    <row r="1991" spans="20:31" x14ac:dyDescent="0.25">
      <c r="T1991" t="str">
        <f t="shared" si="742"/>
        <v/>
      </c>
      <c r="U1991" t="str">
        <f t="shared" si="743"/>
        <v/>
      </c>
      <c r="V1991" t="str">
        <f t="shared" si="744"/>
        <v/>
      </c>
      <c r="W1991" t="str">
        <f>IF(TRIM(INDEX(connections!$A:$A,ROW()))="","",TRIM(INDEX(connections!$A:$A,ROW())))</f>
        <v/>
      </c>
      <c r="X1991" t="str">
        <f>IF($W1991="","",TRIM(INDEX(connections!$B:$B,ROW())))</f>
        <v/>
      </c>
      <c r="Y1991" t="str">
        <f t="shared" si="745"/>
        <v/>
      </c>
      <c r="Z1991" t="str">
        <f t="shared" si="746"/>
        <v/>
      </c>
      <c r="AA1991" t="str">
        <f t="shared" si="747"/>
        <v/>
      </c>
      <c r="AB1991" t="str">
        <f t="shared" si="748"/>
        <v/>
      </c>
      <c r="AC1991" t="str">
        <f t="shared" si="749"/>
        <v/>
      </c>
      <c r="AD1991" t="str">
        <f t="shared" si="750"/>
        <v/>
      </c>
      <c r="AE1991" t="str">
        <f t="shared" si="751"/>
        <v/>
      </c>
    </row>
    <row r="1992" spans="20:31" x14ac:dyDescent="0.25">
      <c r="T1992" t="str">
        <f t="shared" si="742"/>
        <v/>
      </c>
      <c r="U1992" t="str">
        <f t="shared" si="743"/>
        <v/>
      </c>
      <c r="V1992" t="str">
        <f t="shared" si="744"/>
        <v/>
      </c>
      <c r="W1992" t="str">
        <f>IF(TRIM(INDEX(connections!$A:$A,ROW()))="","",TRIM(INDEX(connections!$A:$A,ROW())))</f>
        <v/>
      </c>
      <c r="X1992" t="str">
        <f>IF($W1992="","",TRIM(INDEX(connections!$B:$B,ROW())))</f>
        <v/>
      </c>
      <c r="Y1992" t="str">
        <f t="shared" si="745"/>
        <v/>
      </c>
      <c r="Z1992" t="str">
        <f t="shared" si="746"/>
        <v/>
      </c>
      <c r="AA1992" t="str">
        <f t="shared" si="747"/>
        <v/>
      </c>
      <c r="AB1992" t="str">
        <f t="shared" si="748"/>
        <v/>
      </c>
      <c r="AC1992" t="str">
        <f t="shared" si="749"/>
        <v/>
      </c>
      <c r="AD1992" t="str">
        <f t="shared" si="750"/>
        <v/>
      </c>
      <c r="AE1992" t="str">
        <f t="shared" si="751"/>
        <v/>
      </c>
    </row>
    <row r="1993" spans="20:31" x14ac:dyDescent="0.25">
      <c r="T1993" t="str">
        <f t="shared" si="742"/>
        <v/>
      </c>
      <c r="U1993" t="str">
        <f t="shared" si="743"/>
        <v/>
      </c>
      <c r="V1993" t="str">
        <f t="shared" si="744"/>
        <v/>
      </c>
      <c r="W1993" t="str">
        <f>IF(TRIM(INDEX(connections!$A:$A,ROW()))="","",TRIM(INDEX(connections!$A:$A,ROW())))</f>
        <v/>
      </c>
      <c r="X1993" t="str">
        <f>IF($W1993="","",TRIM(INDEX(connections!$B:$B,ROW())))</f>
        <v/>
      </c>
      <c r="Y1993" t="str">
        <f t="shared" si="745"/>
        <v/>
      </c>
      <c r="Z1993" t="str">
        <f t="shared" si="746"/>
        <v/>
      </c>
      <c r="AA1993" t="str">
        <f t="shared" si="747"/>
        <v/>
      </c>
      <c r="AB1993" t="str">
        <f t="shared" si="748"/>
        <v/>
      </c>
      <c r="AC1993" t="str">
        <f t="shared" si="749"/>
        <v/>
      </c>
      <c r="AD1993" t="str">
        <f t="shared" si="750"/>
        <v/>
      </c>
      <c r="AE1993" t="str">
        <f t="shared" si="751"/>
        <v/>
      </c>
    </row>
    <row r="1994" spans="20:31" x14ac:dyDescent="0.25">
      <c r="T1994" t="str">
        <f t="shared" si="742"/>
        <v/>
      </c>
      <c r="U1994" t="str">
        <f t="shared" si="743"/>
        <v/>
      </c>
      <c r="V1994" t="str">
        <f t="shared" si="744"/>
        <v/>
      </c>
      <c r="W1994" t="str">
        <f>IF(TRIM(INDEX(connections!$A:$A,ROW()))="","",TRIM(INDEX(connections!$A:$A,ROW())))</f>
        <v/>
      </c>
      <c r="X1994" t="str">
        <f>IF($W1994="","",TRIM(INDEX(connections!$B:$B,ROW())))</f>
        <v/>
      </c>
      <c r="Y1994" t="str">
        <f t="shared" si="745"/>
        <v/>
      </c>
      <c r="Z1994" t="str">
        <f t="shared" si="746"/>
        <v/>
      </c>
      <c r="AA1994" t="str">
        <f t="shared" si="747"/>
        <v/>
      </c>
      <c r="AB1994" t="str">
        <f t="shared" si="748"/>
        <v/>
      </c>
      <c r="AC1994" t="str">
        <f t="shared" si="749"/>
        <v/>
      </c>
      <c r="AD1994" t="str">
        <f t="shared" si="750"/>
        <v/>
      </c>
      <c r="AE1994" t="str">
        <f t="shared" si="751"/>
        <v/>
      </c>
    </row>
    <row r="1995" spans="20:31" x14ac:dyDescent="0.25">
      <c r="T1995" t="str">
        <f t="shared" si="742"/>
        <v/>
      </c>
      <c r="U1995" t="str">
        <f t="shared" si="743"/>
        <v/>
      </c>
      <c r="V1995" t="str">
        <f t="shared" si="744"/>
        <v/>
      </c>
      <c r="W1995" t="str">
        <f>IF(TRIM(INDEX(connections!$A:$A,ROW()))="","",TRIM(INDEX(connections!$A:$A,ROW())))</f>
        <v/>
      </c>
      <c r="X1995" t="str">
        <f>IF($W1995="","",TRIM(INDEX(connections!$B:$B,ROW())))</f>
        <v/>
      </c>
      <c r="Y1995" t="str">
        <f t="shared" si="745"/>
        <v/>
      </c>
      <c r="Z1995" t="str">
        <f t="shared" si="746"/>
        <v/>
      </c>
      <c r="AA1995" t="str">
        <f t="shared" si="747"/>
        <v/>
      </c>
      <c r="AB1995" t="str">
        <f t="shared" si="748"/>
        <v/>
      </c>
      <c r="AC1995" t="str">
        <f t="shared" si="749"/>
        <v/>
      </c>
      <c r="AD1995" t="str">
        <f t="shared" si="750"/>
        <v/>
      </c>
      <c r="AE1995" t="str">
        <f t="shared" si="751"/>
        <v/>
      </c>
    </row>
    <row r="1996" spans="20:31" x14ac:dyDescent="0.25">
      <c r="T1996" t="str">
        <f t="shared" si="742"/>
        <v/>
      </c>
      <c r="U1996" t="str">
        <f t="shared" si="743"/>
        <v/>
      </c>
      <c r="V1996" t="str">
        <f t="shared" si="744"/>
        <v/>
      </c>
      <c r="W1996" t="str">
        <f>IF(TRIM(INDEX(connections!$A:$A,ROW()))="","",TRIM(INDEX(connections!$A:$A,ROW())))</f>
        <v/>
      </c>
      <c r="X1996" t="str">
        <f>IF($W1996="","",TRIM(INDEX(connections!$B:$B,ROW())))</f>
        <v/>
      </c>
      <c r="Y1996" t="str">
        <f t="shared" si="745"/>
        <v/>
      </c>
      <c r="Z1996" t="str">
        <f t="shared" si="746"/>
        <v/>
      </c>
      <c r="AA1996" t="str">
        <f t="shared" si="747"/>
        <v/>
      </c>
      <c r="AB1996" t="str">
        <f t="shared" si="748"/>
        <v/>
      </c>
      <c r="AC1996" t="str">
        <f t="shared" si="749"/>
        <v/>
      </c>
      <c r="AD1996" t="str">
        <f t="shared" si="750"/>
        <v/>
      </c>
      <c r="AE1996" t="str">
        <f t="shared" si="751"/>
        <v/>
      </c>
    </row>
    <row r="1997" spans="20:31" x14ac:dyDescent="0.25">
      <c r="T1997" t="str">
        <f t="shared" si="742"/>
        <v/>
      </c>
      <c r="U1997" t="str">
        <f t="shared" si="743"/>
        <v/>
      </c>
      <c r="V1997" t="str">
        <f t="shared" si="744"/>
        <v/>
      </c>
      <c r="W1997" t="str">
        <f>IF(TRIM(INDEX(connections!$A:$A,ROW()))="","",TRIM(INDEX(connections!$A:$A,ROW())))</f>
        <v/>
      </c>
      <c r="X1997" t="str">
        <f>IF($W1997="","",TRIM(INDEX(connections!$B:$B,ROW())))</f>
        <v/>
      </c>
      <c r="Y1997" t="str">
        <f t="shared" si="745"/>
        <v/>
      </c>
      <c r="Z1997" t="str">
        <f t="shared" si="746"/>
        <v/>
      </c>
      <c r="AA1997" t="str">
        <f t="shared" si="747"/>
        <v/>
      </c>
      <c r="AB1997" t="str">
        <f t="shared" si="748"/>
        <v/>
      </c>
      <c r="AC1997" t="str">
        <f t="shared" si="749"/>
        <v/>
      </c>
      <c r="AD1997" t="str">
        <f t="shared" si="750"/>
        <v/>
      </c>
      <c r="AE1997" t="str">
        <f t="shared" si="751"/>
        <v/>
      </c>
    </row>
    <row r="1998" spans="20:31" x14ac:dyDescent="0.25">
      <c r="T1998" t="str">
        <f t="shared" si="742"/>
        <v/>
      </c>
      <c r="U1998" t="str">
        <f t="shared" si="743"/>
        <v/>
      </c>
      <c r="V1998" t="str">
        <f t="shared" si="744"/>
        <v/>
      </c>
      <c r="W1998" t="str">
        <f>IF(TRIM(INDEX(connections!$A:$A,ROW()))="","",TRIM(INDEX(connections!$A:$A,ROW())))</f>
        <v/>
      </c>
      <c r="X1998" t="str">
        <f>IF($W1998="","",TRIM(INDEX(connections!$B:$B,ROW())))</f>
        <v/>
      </c>
      <c r="Y1998" t="str">
        <f t="shared" si="745"/>
        <v/>
      </c>
      <c r="Z1998" t="str">
        <f t="shared" si="746"/>
        <v/>
      </c>
      <c r="AA1998" t="str">
        <f t="shared" si="747"/>
        <v/>
      </c>
      <c r="AB1998" t="str">
        <f t="shared" si="748"/>
        <v/>
      </c>
      <c r="AC1998" t="str">
        <f t="shared" si="749"/>
        <v/>
      </c>
      <c r="AD1998" t="str">
        <f t="shared" si="750"/>
        <v/>
      </c>
      <c r="AE1998" t="str">
        <f t="shared" si="751"/>
        <v/>
      </c>
    </row>
    <row r="1999" spans="20:31" x14ac:dyDescent="0.25">
      <c r="T1999" t="str">
        <f t="shared" si="742"/>
        <v/>
      </c>
      <c r="U1999" t="str">
        <f t="shared" si="743"/>
        <v/>
      </c>
      <c r="V1999" t="str">
        <f t="shared" si="744"/>
        <v/>
      </c>
      <c r="W1999" t="str">
        <f>IF(TRIM(INDEX(connections!$A:$A,ROW()))="","",TRIM(INDEX(connections!$A:$A,ROW())))</f>
        <v/>
      </c>
      <c r="X1999" t="str">
        <f>IF($W1999="","",TRIM(INDEX(connections!$B:$B,ROW())))</f>
        <v/>
      </c>
      <c r="Y1999" t="str">
        <f t="shared" si="745"/>
        <v/>
      </c>
      <c r="Z1999" t="str">
        <f t="shared" si="746"/>
        <v/>
      </c>
      <c r="AA1999" t="str">
        <f t="shared" si="747"/>
        <v/>
      </c>
      <c r="AB1999" t="str">
        <f t="shared" si="748"/>
        <v/>
      </c>
      <c r="AC1999" t="str">
        <f t="shared" si="749"/>
        <v/>
      </c>
      <c r="AD1999" t="str">
        <f t="shared" si="750"/>
        <v/>
      </c>
      <c r="AE1999" t="str">
        <f t="shared" si="751"/>
        <v/>
      </c>
    </row>
    <row r="2000" spans="20:31" x14ac:dyDescent="0.25">
      <c r="T2000" t="str">
        <f t="shared" si="742"/>
        <v/>
      </c>
      <c r="U2000" t="str">
        <f t="shared" si="743"/>
        <v/>
      </c>
      <c r="V2000" t="str">
        <f t="shared" si="744"/>
        <v/>
      </c>
      <c r="W2000" t="str">
        <f>IF(TRIM(INDEX(connections!$A:$A,ROW()))="","",TRIM(INDEX(connections!$A:$A,ROW())))</f>
        <v/>
      </c>
      <c r="X2000" t="str">
        <f>IF($W2000="","",TRIM(INDEX(connections!$B:$B,ROW())))</f>
        <v/>
      </c>
      <c r="Y2000" t="str">
        <f t="shared" si="745"/>
        <v/>
      </c>
      <c r="Z2000" t="str">
        <f t="shared" si="746"/>
        <v/>
      </c>
      <c r="AA2000" t="str">
        <f t="shared" si="747"/>
        <v/>
      </c>
      <c r="AB2000" t="str">
        <f t="shared" si="748"/>
        <v/>
      </c>
      <c r="AC2000" t="str">
        <f t="shared" si="749"/>
        <v/>
      </c>
      <c r="AD2000" t="str">
        <f t="shared" si="750"/>
        <v/>
      </c>
      <c r="AE2000" t="str">
        <f t="shared" si="751"/>
        <v/>
      </c>
    </row>
    <row r="2001" spans="20:31" x14ac:dyDescent="0.25">
      <c r="T2001" t="str">
        <f t="shared" si="742"/>
        <v/>
      </c>
      <c r="U2001" t="str">
        <f t="shared" si="743"/>
        <v/>
      </c>
      <c r="V2001" t="str">
        <f t="shared" si="744"/>
        <v/>
      </c>
      <c r="W2001" t="str">
        <f>IF(TRIM(INDEX(connections!$A:$A,ROW()))="","",TRIM(INDEX(connections!$A:$A,ROW())))</f>
        <v/>
      </c>
      <c r="X2001" t="str">
        <f>IF($W2001="","",TRIM(INDEX(connections!$B:$B,ROW())))</f>
        <v/>
      </c>
      <c r="Y2001" t="str">
        <f t="shared" si="745"/>
        <v/>
      </c>
      <c r="Z2001" t="str">
        <f t="shared" si="746"/>
        <v/>
      </c>
      <c r="AA2001" t="str">
        <f t="shared" si="747"/>
        <v/>
      </c>
      <c r="AB2001" t="str">
        <f t="shared" si="748"/>
        <v/>
      </c>
      <c r="AC2001" t="str">
        <f t="shared" si="749"/>
        <v/>
      </c>
      <c r="AD2001" t="str">
        <f t="shared" si="750"/>
        <v/>
      </c>
      <c r="AE2001" t="str">
        <f t="shared" si="751"/>
        <v/>
      </c>
    </row>
    <row r="2002" spans="20:31" x14ac:dyDescent="0.25">
      <c r="T2002" t="str">
        <f t="shared" si="742"/>
        <v/>
      </c>
      <c r="U2002" t="str">
        <f t="shared" si="743"/>
        <v/>
      </c>
      <c r="V2002" t="str">
        <f t="shared" si="744"/>
        <v/>
      </c>
      <c r="W2002" t="str">
        <f>IF(TRIM(INDEX(connections!$A:$A,ROW()))="","",TRIM(INDEX(connections!$A:$A,ROW())))</f>
        <v/>
      </c>
      <c r="X2002" t="str">
        <f>IF($W2002="","",TRIM(INDEX(connections!$B:$B,ROW())))</f>
        <v/>
      </c>
      <c r="Y2002" t="str">
        <f t="shared" si="745"/>
        <v/>
      </c>
      <c r="Z2002" t="str">
        <f t="shared" si="746"/>
        <v/>
      </c>
      <c r="AA2002" t="str">
        <f t="shared" si="747"/>
        <v/>
      </c>
      <c r="AB2002" t="str">
        <f t="shared" si="748"/>
        <v/>
      </c>
      <c r="AC2002" t="str">
        <f t="shared" si="749"/>
        <v/>
      </c>
      <c r="AD2002" t="str">
        <f t="shared" si="750"/>
        <v/>
      </c>
      <c r="AE2002" t="str">
        <f t="shared" si="751"/>
        <v/>
      </c>
    </row>
    <row r="2003" spans="20:31" x14ac:dyDescent="0.25">
      <c r="T2003" t="str">
        <f t="shared" si="742"/>
        <v/>
      </c>
      <c r="U2003" t="str">
        <f t="shared" si="743"/>
        <v/>
      </c>
      <c r="V2003" t="str">
        <f t="shared" si="744"/>
        <v/>
      </c>
      <c r="W2003" t="str">
        <f>IF(TRIM(INDEX(connections!$A:$A,ROW()))="","",TRIM(INDEX(connections!$A:$A,ROW())))</f>
        <v/>
      </c>
      <c r="X2003" t="str">
        <f>IF($W2003="","",TRIM(INDEX(connections!$B:$B,ROW())))</f>
        <v/>
      </c>
      <c r="Y2003" t="str">
        <f t="shared" si="745"/>
        <v/>
      </c>
      <c r="Z2003" t="str">
        <f t="shared" si="746"/>
        <v/>
      </c>
      <c r="AA2003" t="str">
        <f t="shared" si="747"/>
        <v/>
      </c>
      <c r="AB2003" t="str">
        <f t="shared" si="748"/>
        <v/>
      </c>
      <c r="AC2003" t="str">
        <f t="shared" si="749"/>
        <v/>
      </c>
      <c r="AD2003" t="str">
        <f t="shared" si="750"/>
        <v/>
      </c>
      <c r="AE2003" t="str">
        <f t="shared" si="751"/>
        <v/>
      </c>
    </row>
    <row r="2004" spans="20:31" x14ac:dyDescent="0.25">
      <c r="T2004" t="str">
        <f t="shared" si="742"/>
        <v/>
      </c>
      <c r="U2004" t="str">
        <f t="shared" si="743"/>
        <v/>
      </c>
      <c r="V2004" t="str">
        <f t="shared" si="744"/>
        <v/>
      </c>
      <c r="W2004" t="str">
        <f>IF(TRIM(INDEX(connections!$A:$A,ROW()))="","",TRIM(INDEX(connections!$A:$A,ROW())))</f>
        <v/>
      </c>
      <c r="X2004" t="str">
        <f>IF($W2004="","",TRIM(INDEX(connections!$B:$B,ROW())))</f>
        <v/>
      </c>
      <c r="Y2004" t="str">
        <f t="shared" si="745"/>
        <v/>
      </c>
      <c r="Z2004" t="str">
        <f t="shared" si="746"/>
        <v/>
      </c>
      <c r="AA2004" t="str">
        <f t="shared" si="747"/>
        <v/>
      </c>
      <c r="AB2004" t="str">
        <f t="shared" si="748"/>
        <v/>
      </c>
      <c r="AC2004" t="str">
        <f t="shared" si="749"/>
        <v/>
      </c>
      <c r="AD2004" t="str">
        <f t="shared" si="750"/>
        <v/>
      </c>
      <c r="AE2004" t="str">
        <f t="shared" si="751"/>
        <v/>
      </c>
    </row>
    <row r="2005" spans="20:31" x14ac:dyDescent="0.25">
      <c r="T2005" t="str">
        <f t="shared" si="742"/>
        <v/>
      </c>
      <c r="U2005" t="str">
        <f t="shared" si="743"/>
        <v/>
      </c>
      <c r="V2005" t="str">
        <f t="shared" si="744"/>
        <v/>
      </c>
      <c r="W2005" t="str">
        <f>IF(TRIM(INDEX(connections!$A:$A,ROW()))="","",TRIM(INDEX(connections!$A:$A,ROW())))</f>
        <v/>
      </c>
      <c r="X2005" t="str">
        <f>IF($W2005="","",TRIM(INDEX(connections!$B:$B,ROW())))</f>
        <v/>
      </c>
      <c r="Y2005" t="str">
        <f t="shared" si="745"/>
        <v/>
      </c>
      <c r="Z2005" t="str">
        <f t="shared" si="746"/>
        <v/>
      </c>
      <c r="AA2005" t="str">
        <f t="shared" si="747"/>
        <v/>
      </c>
      <c r="AB2005" t="str">
        <f t="shared" si="748"/>
        <v/>
      </c>
      <c r="AC2005" t="str">
        <f t="shared" si="749"/>
        <v/>
      </c>
      <c r="AD2005" t="str">
        <f t="shared" si="750"/>
        <v/>
      </c>
      <c r="AE2005" t="str">
        <f t="shared" si="751"/>
        <v/>
      </c>
    </row>
    <row r="2006" spans="20:31" x14ac:dyDescent="0.25">
      <c r="T2006" t="str">
        <f t="shared" si="742"/>
        <v/>
      </c>
      <c r="U2006" t="str">
        <f t="shared" si="743"/>
        <v/>
      </c>
      <c r="V2006" t="str">
        <f t="shared" si="744"/>
        <v/>
      </c>
      <c r="W2006" t="str">
        <f>IF(TRIM(INDEX(connections!$A:$A,ROW()))="","",TRIM(INDEX(connections!$A:$A,ROW())))</f>
        <v/>
      </c>
      <c r="X2006" t="str">
        <f>IF($W2006="","",TRIM(INDEX(connections!$B:$B,ROW())))</f>
        <v/>
      </c>
      <c r="Y2006" t="str">
        <f t="shared" si="745"/>
        <v/>
      </c>
      <c r="Z2006" t="str">
        <f t="shared" si="746"/>
        <v/>
      </c>
      <c r="AA2006" t="str">
        <f t="shared" si="747"/>
        <v/>
      </c>
      <c r="AB2006" t="str">
        <f t="shared" si="748"/>
        <v/>
      </c>
      <c r="AC2006" t="str">
        <f t="shared" si="749"/>
        <v/>
      </c>
      <c r="AD2006" t="str">
        <f t="shared" si="750"/>
        <v/>
      </c>
      <c r="AE2006" t="str">
        <f t="shared" si="751"/>
        <v/>
      </c>
    </row>
    <row r="2007" spans="20:31" x14ac:dyDescent="0.25">
      <c r="T2007" t="str">
        <f t="shared" si="742"/>
        <v/>
      </c>
      <c r="U2007" t="str">
        <f t="shared" si="743"/>
        <v/>
      </c>
      <c r="V2007" t="str">
        <f t="shared" si="744"/>
        <v/>
      </c>
      <c r="W2007" t="str">
        <f>IF(TRIM(INDEX(connections!$A:$A,ROW()))="","",TRIM(INDEX(connections!$A:$A,ROW())))</f>
        <v/>
      </c>
      <c r="X2007" t="str">
        <f>IF($W2007="","",TRIM(INDEX(connections!$B:$B,ROW())))</f>
        <v/>
      </c>
      <c r="Y2007" t="str">
        <f t="shared" si="745"/>
        <v/>
      </c>
      <c r="Z2007" t="str">
        <f t="shared" si="746"/>
        <v/>
      </c>
      <c r="AA2007" t="str">
        <f t="shared" si="747"/>
        <v/>
      </c>
      <c r="AB2007" t="str">
        <f t="shared" si="748"/>
        <v/>
      </c>
      <c r="AC2007" t="str">
        <f t="shared" si="749"/>
        <v/>
      </c>
      <c r="AD2007" t="str">
        <f t="shared" si="750"/>
        <v/>
      </c>
      <c r="AE2007" t="str">
        <f t="shared" si="751"/>
        <v/>
      </c>
    </row>
    <row r="2008" spans="20:31" x14ac:dyDescent="0.25">
      <c r="T2008" t="str">
        <f t="shared" si="742"/>
        <v/>
      </c>
      <c r="U2008" t="str">
        <f t="shared" si="743"/>
        <v/>
      </c>
      <c r="V2008" t="str">
        <f t="shared" si="744"/>
        <v/>
      </c>
      <c r="W2008" t="str">
        <f>IF(TRIM(INDEX(connections!$A:$A,ROW()))="","",TRIM(INDEX(connections!$A:$A,ROW())))</f>
        <v/>
      </c>
      <c r="X2008" t="str">
        <f>IF($W2008="","",TRIM(INDEX(connections!$B:$B,ROW())))</f>
        <v/>
      </c>
      <c r="Y2008" t="str">
        <f t="shared" si="745"/>
        <v/>
      </c>
      <c r="Z2008" t="str">
        <f t="shared" si="746"/>
        <v/>
      </c>
      <c r="AA2008" t="str">
        <f t="shared" si="747"/>
        <v/>
      </c>
      <c r="AB2008" t="str">
        <f t="shared" si="748"/>
        <v/>
      </c>
      <c r="AC2008" t="str">
        <f t="shared" si="749"/>
        <v/>
      </c>
      <c r="AD2008" t="str">
        <f t="shared" si="750"/>
        <v/>
      </c>
      <c r="AE2008" t="str">
        <f t="shared" si="751"/>
        <v/>
      </c>
    </row>
    <row r="2009" spans="20:31" x14ac:dyDescent="0.25">
      <c r="T2009" t="str">
        <f t="shared" si="742"/>
        <v/>
      </c>
      <c r="U2009" t="str">
        <f t="shared" si="743"/>
        <v/>
      </c>
      <c r="V2009" t="str">
        <f t="shared" si="744"/>
        <v/>
      </c>
      <c r="W2009" t="str">
        <f>IF(TRIM(INDEX(connections!$A:$A,ROW()))="","",TRIM(INDEX(connections!$A:$A,ROW())))</f>
        <v/>
      </c>
      <c r="X2009" t="str">
        <f>IF($W2009="","",TRIM(INDEX(connections!$B:$B,ROW())))</f>
        <v/>
      </c>
      <c r="Y2009" t="str">
        <f t="shared" si="745"/>
        <v/>
      </c>
      <c r="Z2009" t="str">
        <f t="shared" si="746"/>
        <v/>
      </c>
      <c r="AA2009" t="str">
        <f t="shared" si="747"/>
        <v/>
      </c>
      <c r="AB2009" t="str">
        <f t="shared" si="748"/>
        <v/>
      </c>
      <c r="AC2009" t="str">
        <f t="shared" si="749"/>
        <v/>
      </c>
      <c r="AD2009" t="str">
        <f t="shared" si="750"/>
        <v/>
      </c>
      <c r="AE2009" t="str">
        <f t="shared" si="751"/>
        <v/>
      </c>
    </row>
    <row r="2010" spans="20:31" x14ac:dyDescent="0.25">
      <c r="T2010" t="str">
        <f t="shared" si="742"/>
        <v/>
      </c>
      <c r="U2010" t="str">
        <f t="shared" si="743"/>
        <v/>
      </c>
      <c r="V2010" t="str">
        <f t="shared" si="744"/>
        <v/>
      </c>
      <c r="W2010" t="str">
        <f>IF(TRIM(INDEX(connections!$A:$A,ROW()))="","",TRIM(INDEX(connections!$A:$A,ROW())))</f>
        <v/>
      </c>
      <c r="X2010" t="str">
        <f>IF($W2010="","",TRIM(INDEX(connections!$B:$B,ROW())))</f>
        <v/>
      </c>
      <c r="Y2010" t="str">
        <f t="shared" si="745"/>
        <v/>
      </c>
      <c r="Z2010" t="str">
        <f t="shared" si="746"/>
        <v/>
      </c>
      <c r="AA2010" t="str">
        <f t="shared" si="747"/>
        <v/>
      </c>
      <c r="AB2010" t="str">
        <f t="shared" si="748"/>
        <v/>
      </c>
      <c r="AC2010" t="str">
        <f t="shared" si="749"/>
        <v/>
      </c>
      <c r="AD2010" t="str">
        <f t="shared" si="750"/>
        <v/>
      </c>
      <c r="AE2010" t="str">
        <f t="shared" si="751"/>
        <v/>
      </c>
    </row>
    <row r="2011" spans="20:31" x14ac:dyDescent="0.25">
      <c r="T2011" t="str">
        <f t="shared" si="742"/>
        <v/>
      </c>
      <c r="U2011" t="str">
        <f t="shared" si="743"/>
        <v/>
      </c>
      <c r="V2011" t="str">
        <f t="shared" si="744"/>
        <v/>
      </c>
      <c r="W2011" t="str">
        <f>IF(TRIM(INDEX(connections!$A:$A,ROW()))="","",TRIM(INDEX(connections!$A:$A,ROW())))</f>
        <v/>
      </c>
      <c r="X2011" t="str">
        <f>IF($W2011="","",TRIM(INDEX(connections!$B:$B,ROW())))</f>
        <v/>
      </c>
      <c r="Y2011" t="str">
        <f t="shared" si="745"/>
        <v/>
      </c>
      <c r="Z2011" t="str">
        <f t="shared" si="746"/>
        <v/>
      </c>
      <c r="AA2011" t="str">
        <f t="shared" si="747"/>
        <v/>
      </c>
      <c r="AB2011" t="str">
        <f t="shared" si="748"/>
        <v/>
      </c>
      <c r="AC2011" t="str">
        <f t="shared" si="749"/>
        <v/>
      </c>
      <c r="AD2011" t="str">
        <f t="shared" si="750"/>
        <v/>
      </c>
      <c r="AE2011" t="str">
        <f t="shared" si="751"/>
        <v/>
      </c>
    </row>
    <row r="2012" spans="20:31" x14ac:dyDescent="0.25">
      <c r="T2012" t="str">
        <f t="shared" si="742"/>
        <v/>
      </c>
      <c r="U2012" t="str">
        <f t="shared" si="743"/>
        <v/>
      </c>
      <c r="V2012" t="str">
        <f t="shared" si="744"/>
        <v/>
      </c>
      <c r="W2012" t="str">
        <f>IF(TRIM(INDEX(connections!$A:$A,ROW()))="","",TRIM(INDEX(connections!$A:$A,ROW())))</f>
        <v/>
      </c>
      <c r="X2012" t="str">
        <f>IF($W2012="","",TRIM(INDEX(connections!$B:$B,ROW())))</f>
        <v/>
      </c>
      <c r="Y2012" t="str">
        <f t="shared" si="745"/>
        <v/>
      </c>
      <c r="Z2012" t="str">
        <f t="shared" si="746"/>
        <v/>
      </c>
      <c r="AA2012" t="str">
        <f t="shared" si="747"/>
        <v/>
      </c>
      <c r="AB2012" t="str">
        <f t="shared" si="748"/>
        <v/>
      </c>
      <c r="AC2012" t="str">
        <f t="shared" si="749"/>
        <v/>
      </c>
      <c r="AD2012" t="str">
        <f t="shared" si="750"/>
        <v/>
      </c>
      <c r="AE2012" t="str">
        <f t="shared" si="751"/>
        <v/>
      </c>
    </row>
    <row r="2013" spans="20:31" x14ac:dyDescent="0.25">
      <c r="T2013" t="str">
        <f t="shared" si="742"/>
        <v/>
      </c>
      <c r="U2013" t="str">
        <f t="shared" si="743"/>
        <v/>
      </c>
      <c r="V2013" t="str">
        <f t="shared" si="744"/>
        <v/>
      </c>
      <c r="W2013" t="str">
        <f>IF(TRIM(INDEX(connections!$A:$A,ROW()))="","",TRIM(INDEX(connections!$A:$A,ROW())))</f>
        <v/>
      </c>
      <c r="X2013" t="str">
        <f>IF($W2013="","",TRIM(INDEX(connections!$B:$B,ROW())))</f>
        <v/>
      </c>
      <c r="Y2013" t="str">
        <f t="shared" si="745"/>
        <v/>
      </c>
      <c r="Z2013" t="str">
        <f t="shared" si="746"/>
        <v/>
      </c>
      <c r="AA2013" t="str">
        <f t="shared" si="747"/>
        <v/>
      </c>
      <c r="AB2013" t="str">
        <f t="shared" si="748"/>
        <v/>
      </c>
      <c r="AC2013" t="str">
        <f t="shared" si="749"/>
        <v/>
      </c>
      <c r="AD2013" t="str">
        <f t="shared" si="750"/>
        <v/>
      </c>
      <c r="AE2013" t="str">
        <f t="shared" si="751"/>
        <v/>
      </c>
    </row>
    <row r="2014" spans="20:31" x14ac:dyDescent="0.25">
      <c r="T2014" t="str">
        <f t="shared" si="742"/>
        <v/>
      </c>
      <c r="U2014" t="str">
        <f t="shared" si="743"/>
        <v/>
      </c>
      <c r="V2014" t="str">
        <f t="shared" si="744"/>
        <v/>
      </c>
      <c r="W2014" t="str">
        <f>IF(TRIM(INDEX(connections!$A:$A,ROW()))="","",TRIM(INDEX(connections!$A:$A,ROW())))</f>
        <v/>
      </c>
      <c r="X2014" t="str">
        <f>IF($W2014="","",TRIM(INDEX(connections!$B:$B,ROW())))</f>
        <v/>
      </c>
      <c r="Y2014" t="str">
        <f t="shared" si="745"/>
        <v/>
      </c>
      <c r="Z2014" t="str">
        <f t="shared" si="746"/>
        <v/>
      </c>
      <c r="AA2014" t="str">
        <f t="shared" si="747"/>
        <v/>
      </c>
      <c r="AB2014" t="str">
        <f t="shared" si="748"/>
        <v/>
      </c>
      <c r="AC2014" t="str">
        <f t="shared" si="749"/>
        <v/>
      </c>
      <c r="AD2014" t="str">
        <f t="shared" si="750"/>
        <v/>
      </c>
      <c r="AE2014" t="str">
        <f t="shared" si="751"/>
        <v/>
      </c>
    </row>
    <row r="2015" spans="20:31" x14ac:dyDescent="0.25">
      <c r="T2015" t="str">
        <f t="shared" si="742"/>
        <v/>
      </c>
      <c r="U2015" t="str">
        <f t="shared" si="743"/>
        <v/>
      </c>
      <c r="V2015" t="str">
        <f t="shared" si="744"/>
        <v/>
      </c>
      <c r="W2015" t="str">
        <f>IF(TRIM(INDEX(connections!$A:$A,ROW()))="","",TRIM(INDEX(connections!$A:$A,ROW())))</f>
        <v/>
      </c>
      <c r="X2015" t="str">
        <f>IF($W2015="","",TRIM(INDEX(connections!$B:$B,ROW())))</f>
        <v/>
      </c>
      <c r="Y2015" t="str">
        <f t="shared" si="745"/>
        <v/>
      </c>
      <c r="Z2015" t="str">
        <f t="shared" si="746"/>
        <v/>
      </c>
      <c r="AA2015" t="str">
        <f t="shared" si="747"/>
        <v/>
      </c>
      <c r="AB2015" t="str">
        <f t="shared" si="748"/>
        <v/>
      </c>
      <c r="AC2015" t="str">
        <f t="shared" si="749"/>
        <v/>
      </c>
      <c r="AD2015" t="str">
        <f t="shared" si="750"/>
        <v/>
      </c>
      <c r="AE2015" t="str">
        <f t="shared" si="751"/>
        <v/>
      </c>
    </row>
    <row r="2016" spans="20:31" x14ac:dyDescent="0.25">
      <c r="T2016" t="str">
        <f t="shared" si="742"/>
        <v/>
      </c>
      <c r="U2016" t="str">
        <f t="shared" si="743"/>
        <v/>
      </c>
      <c r="V2016" t="str">
        <f t="shared" si="744"/>
        <v/>
      </c>
      <c r="W2016" t="str">
        <f>IF(TRIM(INDEX(connections!$A:$A,ROW()))="","",TRIM(INDEX(connections!$A:$A,ROW())))</f>
        <v/>
      </c>
      <c r="X2016" t="str">
        <f>IF($W2016="","",TRIM(INDEX(connections!$B:$B,ROW())))</f>
        <v/>
      </c>
      <c r="Y2016" t="str">
        <f t="shared" si="745"/>
        <v/>
      </c>
      <c r="Z2016" t="str">
        <f t="shared" si="746"/>
        <v/>
      </c>
      <c r="AA2016" t="str">
        <f t="shared" si="747"/>
        <v/>
      </c>
      <c r="AB2016" t="str">
        <f t="shared" si="748"/>
        <v/>
      </c>
      <c r="AC2016" t="str">
        <f t="shared" si="749"/>
        <v/>
      </c>
      <c r="AD2016" t="str">
        <f t="shared" si="750"/>
        <v/>
      </c>
      <c r="AE2016" t="str">
        <f t="shared" si="751"/>
        <v/>
      </c>
    </row>
    <row r="2017" spans="20:31" x14ac:dyDescent="0.25">
      <c r="T2017" t="str">
        <f t="shared" si="742"/>
        <v/>
      </c>
      <c r="U2017" t="str">
        <f t="shared" si="743"/>
        <v/>
      </c>
      <c r="V2017" t="str">
        <f t="shared" si="744"/>
        <v/>
      </c>
      <c r="W2017" t="str">
        <f>IF(TRIM(INDEX(connections!$A:$A,ROW()))="","",TRIM(INDEX(connections!$A:$A,ROW())))</f>
        <v/>
      </c>
      <c r="X2017" t="str">
        <f>IF($W2017="","",TRIM(INDEX(connections!$B:$B,ROW())))</f>
        <v/>
      </c>
      <c r="Y2017" t="str">
        <f t="shared" si="745"/>
        <v/>
      </c>
      <c r="Z2017" t="str">
        <f t="shared" si="746"/>
        <v/>
      </c>
      <c r="AA2017" t="str">
        <f t="shared" si="747"/>
        <v/>
      </c>
      <c r="AB2017" t="str">
        <f t="shared" si="748"/>
        <v/>
      </c>
      <c r="AC2017" t="str">
        <f t="shared" si="749"/>
        <v/>
      </c>
      <c r="AD2017" t="str">
        <f t="shared" si="750"/>
        <v/>
      </c>
      <c r="AE2017" t="str">
        <f t="shared" si="751"/>
        <v/>
      </c>
    </row>
    <row r="2018" spans="20:31" x14ac:dyDescent="0.25">
      <c r="T2018" t="str">
        <f t="shared" si="742"/>
        <v/>
      </c>
      <c r="U2018" t="str">
        <f t="shared" si="743"/>
        <v/>
      </c>
      <c r="V2018" t="str">
        <f t="shared" si="744"/>
        <v/>
      </c>
      <c r="W2018" t="str">
        <f>IF(TRIM(INDEX(connections!$A:$A,ROW()))="","",TRIM(INDEX(connections!$A:$A,ROW())))</f>
        <v/>
      </c>
      <c r="X2018" t="str">
        <f>IF($W2018="","",TRIM(INDEX(connections!$B:$B,ROW())))</f>
        <v/>
      </c>
      <c r="Y2018" t="str">
        <f t="shared" si="745"/>
        <v/>
      </c>
      <c r="Z2018" t="str">
        <f t="shared" si="746"/>
        <v/>
      </c>
      <c r="AA2018" t="str">
        <f t="shared" si="747"/>
        <v/>
      </c>
      <c r="AB2018" t="str">
        <f t="shared" si="748"/>
        <v/>
      </c>
      <c r="AC2018" t="str">
        <f t="shared" si="749"/>
        <v/>
      </c>
      <c r="AD2018" t="str">
        <f t="shared" si="750"/>
        <v/>
      </c>
      <c r="AE2018" t="str">
        <f t="shared" si="751"/>
        <v/>
      </c>
    </row>
    <row r="2019" spans="20:31" x14ac:dyDescent="0.25">
      <c r="T2019" t="str">
        <f t="shared" si="742"/>
        <v/>
      </c>
      <c r="U2019" t="str">
        <f t="shared" si="743"/>
        <v/>
      </c>
      <c r="V2019" t="str">
        <f t="shared" si="744"/>
        <v/>
      </c>
      <c r="W2019" t="str">
        <f>IF(TRIM(INDEX(connections!$A:$A,ROW()))="","",TRIM(INDEX(connections!$A:$A,ROW())))</f>
        <v/>
      </c>
      <c r="X2019" t="str">
        <f>IF($W2019="","",TRIM(INDEX(connections!$B:$B,ROW())))</f>
        <v/>
      </c>
      <c r="Y2019" t="str">
        <f t="shared" si="745"/>
        <v/>
      </c>
      <c r="Z2019" t="str">
        <f t="shared" si="746"/>
        <v/>
      </c>
      <c r="AA2019" t="str">
        <f t="shared" si="747"/>
        <v/>
      </c>
      <c r="AB2019" t="str">
        <f t="shared" si="748"/>
        <v/>
      </c>
      <c r="AC2019" t="str">
        <f t="shared" si="749"/>
        <v/>
      </c>
      <c r="AD2019" t="str">
        <f t="shared" si="750"/>
        <v/>
      </c>
      <c r="AE2019" t="str">
        <f t="shared" si="751"/>
        <v/>
      </c>
    </row>
    <row r="2020" spans="20:31" x14ac:dyDescent="0.25">
      <c r="T2020" t="str">
        <f t="shared" si="742"/>
        <v/>
      </c>
      <c r="U2020" t="str">
        <f t="shared" si="743"/>
        <v/>
      </c>
      <c r="V2020" t="str">
        <f t="shared" si="744"/>
        <v/>
      </c>
      <c r="W2020" t="str">
        <f>IF(TRIM(INDEX(connections!$A:$A,ROW()))="","",TRIM(INDEX(connections!$A:$A,ROW())))</f>
        <v/>
      </c>
      <c r="X2020" t="str">
        <f>IF($W2020="","",TRIM(INDEX(connections!$B:$B,ROW())))</f>
        <v/>
      </c>
      <c r="Y2020" t="str">
        <f t="shared" si="745"/>
        <v/>
      </c>
      <c r="Z2020" t="str">
        <f t="shared" si="746"/>
        <v/>
      </c>
      <c r="AA2020" t="str">
        <f t="shared" si="747"/>
        <v/>
      </c>
      <c r="AB2020" t="str">
        <f t="shared" si="748"/>
        <v/>
      </c>
      <c r="AC2020" t="str">
        <f t="shared" si="749"/>
        <v/>
      </c>
      <c r="AD2020" t="str">
        <f t="shared" si="750"/>
        <v/>
      </c>
      <c r="AE2020" t="str">
        <f t="shared" si="751"/>
        <v/>
      </c>
    </row>
    <row r="2021" spans="20:31" x14ac:dyDescent="0.25">
      <c r="T2021" t="str">
        <f t="shared" si="742"/>
        <v/>
      </c>
      <c r="U2021" t="str">
        <f t="shared" si="743"/>
        <v/>
      </c>
      <c r="V2021" t="str">
        <f t="shared" si="744"/>
        <v/>
      </c>
      <c r="W2021" t="str">
        <f>IF(TRIM(INDEX(connections!$A:$A,ROW()))="","",TRIM(INDEX(connections!$A:$A,ROW())))</f>
        <v/>
      </c>
      <c r="X2021" t="str">
        <f>IF($W2021="","",TRIM(INDEX(connections!$B:$B,ROW())))</f>
        <v/>
      </c>
      <c r="Y2021" t="str">
        <f t="shared" si="745"/>
        <v/>
      </c>
      <c r="Z2021" t="str">
        <f t="shared" si="746"/>
        <v/>
      </c>
      <c r="AA2021" t="str">
        <f t="shared" si="747"/>
        <v/>
      </c>
      <c r="AB2021" t="str">
        <f t="shared" si="748"/>
        <v/>
      </c>
      <c r="AC2021" t="str">
        <f t="shared" si="749"/>
        <v/>
      </c>
      <c r="AD2021" t="str">
        <f t="shared" si="750"/>
        <v/>
      </c>
      <c r="AE2021" t="str">
        <f t="shared" si="751"/>
        <v/>
      </c>
    </row>
    <row r="2022" spans="20:31" x14ac:dyDescent="0.25">
      <c r="T2022" t="str">
        <f t="shared" si="742"/>
        <v/>
      </c>
      <c r="U2022" t="str">
        <f t="shared" si="743"/>
        <v/>
      </c>
      <c r="V2022" t="str">
        <f t="shared" si="744"/>
        <v/>
      </c>
      <c r="W2022" t="str">
        <f>IF(TRIM(INDEX(connections!$A:$A,ROW()))="","",TRIM(INDEX(connections!$A:$A,ROW())))</f>
        <v/>
      </c>
      <c r="X2022" t="str">
        <f>IF($W2022="","",TRIM(INDEX(connections!$B:$B,ROW())))</f>
        <v/>
      </c>
      <c r="Y2022" t="str">
        <f t="shared" si="745"/>
        <v/>
      </c>
      <c r="Z2022" t="str">
        <f t="shared" si="746"/>
        <v/>
      </c>
      <c r="AA2022" t="str">
        <f t="shared" si="747"/>
        <v/>
      </c>
      <c r="AB2022" t="str">
        <f t="shared" si="748"/>
        <v/>
      </c>
      <c r="AC2022" t="str">
        <f t="shared" si="749"/>
        <v/>
      </c>
      <c r="AD2022" t="str">
        <f t="shared" si="750"/>
        <v/>
      </c>
      <c r="AE2022" t="str">
        <f t="shared" si="751"/>
        <v/>
      </c>
    </row>
    <row r="2023" spans="20:31" x14ac:dyDescent="0.25">
      <c r="T2023" t="str">
        <f t="shared" si="742"/>
        <v/>
      </c>
      <c r="U2023" t="str">
        <f t="shared" si="743"/>
        <v/>
      </c>
      <c r="V2023" t="str">
        <f t="shared" si="744"/>
        <v/>
      </c>
      <c r="W2023" t="str">
        <f>IF(TRIM(INDEX(connections!$A:$A,ROW()))="","",TRIM(INDEX(connections!$A:$A,ROW())))</f>
        <v/>
      </c>
      <c r="X2023" t="str">
        <f>IF($W2023="","",TRIM(INDEX(connections!$B:$B,ROW())))</f>
        <v/>
      </c>
      <c r="Y2023" t="str">
        <f t="shared" si="745"/>
        <v/>
      </c>
      <c r="Z2023" t="str">
        <f t="shared" si="746"/>
        <v/>
      </c>
      <c r="AA2023" t="str">
        <f t="shared" si="747"/>
        <v/>
      </c>
      <c r="AB2023" t="str">
        <f t="shared" si="748"/>
        <v/>
      </c>
      <c r="AC2023" t="str">
        <f t="shared" si="749"/>
        <v/>
      </c>
      <c r="AD2023" t="str">
        <f t="shared" si="750"/>
        <v/>
      </c>
      <c r="AE2023" t="str">
        <f t="shared" si="751"/>
        <v/>
      </c>
    </row>
    <row r="2024" spans="20:31" x14ac:dyDescent="0.25">
      <c r="T2024" t="str">
        <f t="shared" si="742"/>
        <v/>
      </c>
      <c r="U2024" t="str">
        <f t="shared" si="743"/>
        <v/>
      </c>
      <c r="V2024" t="str">
        <f t="shared" si="744"/>
        <v/>
      </c>
      <c r="W2024" t="str">
        <f>IF(TRIM(INDEX(connections!$A:$A,ROW()))="","",TRIM(INDEX(connections!$A:$A,ROW())))</f>
        <v/>
      </c>
      <c r="X2024" t="str">
        <f>IF($W2024="","",TRIM(INDEX(connections!$B:$B,ROW())))</f>
        <v/>
      </c>
      <c r="Y2024" t="str">
        <f t="shared" si="745"/>
        <v/>
      </c>
      <c r="Z2024" t="str">
        <f t="shared" si="746"/>
        <v/>
      </c>
      <c r="AA2024" t="str">
        <f t="shared" si="747"/>
        <v/>
      </c>
      <c r="AB2024" t="str">
        <f t="shared" si="748"/>
        <v/>
      </c>
      <c r="AC2024" t="str">
        <f t="shared" si="749"/>
        <v/>
      </c>
      <c r="AD2024" t="str">
        <f t="shared" si="750"/>
        <v/>
      </c>
      <c r="AE2024" t="str">
        <f t="shared" si="751"/>
        <v/>
      </c>
    </row>
    <row r="2025" spans="20:31" x14ac:dyDescent="0.25">
      <c r="T2025" t="str">
        <f t="shared" si="742"/>
        <v/>
      </c>
      <c r="U2025" t="str">
        <f t="shared" si="743"/>
        <v/>
      </c>
      <c r="V2025" t="str">
        <f t="shared" si="744"/>
        <v/>
      </c>
      <c r="W2025" t="str">
        <f>IF(TRIM(INDEX(connections!$A:$A,ROW()))="","",TRIM(INDEX(connections!$A:$A,ROW())))</f>
        <v/>
      </c>
      <c r="X2025" t="str">
        <f>IF($W2025="","",TRIM(INDEX(connections!$B:$B,ROW())))</f>
        <v/>
      </c>
      <c r="Y2025" t="str">
        <f t="shared" si="745"/>
        <v/>
      </c>
      <c r="Z2025" t="str">
        <f t="shared" si="746"/>
        <v/>
      </c>
      <c r="AA2025" t="str">
        <f t="shared" si="747"/>
        <v/>
      </c>
      <c r="AB2025" t="str">
        <f t="shared" si="748"/>
        <v/>
      </c>
      <c r="AC2025" t="str">
        <f t="shared" si="749"/>
        <v/>
      </c>
      <c r="AD2025" t="str">
        <f t="shared" si="750"/>
        <v/>
      </c>
      <c r="AE2025" t="str">
        <f t="shared" si="751"/>
        <v/>
      </c>
    </row>
    <row r="2026" spans="20:31" x14ac:dyDescent="0.25">
      <c r="T2026" t="str">
        <f t="shared" si="742"/>
        <v/>
      </c>
      <c r="U2026" t="str">
        <f t="shared" si="743"/>
        <v/>
      </c>
      <c r="V2026" t="str">
        <f t="shared" si="744"/>
        <v/>
      </c>
      <c r="W2026" t="str">
        <f>IF(TRIM(INDEX(connections!$A:$A,ROW()))="","",TRIM(INDEX(connections!$A:$A,ROW())))</f>
        <v/>
      </c>
      <c r="X2026" t="str">
        <f>IF($W2026="","",TRIM(INDEX(connections!$B:$B,ROW())))</f>
        <v/>
      </c>
      <c r="Y2026" t="str">
        <f t="shared" si="745"/>
        <v/>
      </c>
      <c r="Z2026" t="str">
        <f t="shared" si="746"/>
        <v/>
      </c>
      <c r="AA2026" t="str">
        <f t="shared" si="747"/>
        <v/>
      </c>
      <c r="AB2026" t="str">
        <f t="shared" si="748"/>
        <v/>
      </c>
      <c r="AC2026" t="str">
        <f t="shared" si="749"/>
        <v/>
      </c>
      <c r="AD2026" t="str">
        <f t="shared" si="750"/>
        <v/>
      </c>
      <c r="AE2026" t="str">
        <f t="shared" si="751"/>
        <v/>
      </c>
    </row>
    <row r="2027" spans="20:31" x14ac:dyDescent="0.25">
      <c r="T2027" t="str">
        <f t="shared" si="742"/>
        <v/>
      </c>
      <c r="U2027" t="str">
        <f t="shared" si="743"/>
        <v/>
      </c>
      <c r="V2027" t="str">
        <f t="shared" si="744"/>
        <v/>
      </c>
      <c r="W2027" t="str">
        <f>IF(TRIM(INDEX(connections!$A:$A,ROW()))="","",TRIM(INDEX(connections!$A:$A,ROW())))</f>
        <v/>
      </c>
      <c r="X2027" t="str">
        <f>IF($W2027="","",TRIM(INDEX(connections!$B:$B,ROW())))</f>
        <v/>
      </c>
      <c r="Y2027" t="str">
        <f t="shared" si="745"/>
        <v/>
      </c>
      <c r="Z2027" t="str">
        <f t="shared" si="746"/>
        <v/>
      </c>
      <c r="AA2027" t="str">
        <f t="shared" si="747"/>
        <v/>
      </c>
      <c r="AB2027" t="str">
        <f t="shared" si="748"/>
        <v/>
      </c>
      <c r="AC2027" t="str">
        <f t="shared" si="749"/>
        <v/>
      </c>
      <c r="AD2027" t="str">
        <f t="shared" si="750"/>
        <v/>
      </c>
      <c r="AE2027" t="str">
        <f t="shared" si="751"/>
        <v/>
      </c>
    </row>
    <row r="2028" spans="20:31" x14ac:dyDescent="0.25">
      <c r="T2028" t="str">
        <f t="shared" si="742"/>
        <v/>
      </c>
      <c r="U2028" t="str">
        <f t="shared" si="743"/>
        <v/>
      </c>
      <c r="V2028" t="str">
        <f t="shared" si="744"/>
        <v/>
      </c>
      <c r="W2028" t="str">
        <f>IF(TRIM(INDEX(connections!$A:$A,ROW()))="","",TRIM(INDEX(connections!$A:$A,ROW())))</f>
        <v/>
      </c>
      <c r="X2028" t="str">
        <f>IF($W2028="","",TRIM(INDEX(connections!$B:$B,ROW())))</f>
        <v/>
      </c>
      <c r="Y2028" t="str">
        <f t="shared" si="745"/>
        <v/>
      </c>
      <c r="Z2028" t="str">
        <f t="shared" si="746"/>
        <v/>
      </c>
      <c r="AA2028" t="str">
        <f t="shared" si="747"/>
        <v/>
      </c>
      <c r="AB2028" t="str">
        <f t="shared" si="748"/>
        <v/>
      </c>
      <c r="AC2028" t="str">
        <f t="shared" si="749"/>
        <v/>
      </c>
      <c r="AD2028" t="str">
        <f t="shared" si="750"/>
        <v/>
      </c>
      <c r="AE2028" t="str">
        <f t="shared" si="751"/>
        <v/>
      </c>
    </row>
    <row r="2029" spans="20:31" x14ac:dyDescent="0.25">
      <c r="T2029" t="str">
        <f t="shared" si="742"/>
        <v/>
      </c>
      <c r="U2029" t="str">
        <f t="shared" si="743"/>
        <v/>
      </c>
      <c r="V2029" t="str">
        <f t="shared" si="744"/>
        <v/>
      </c>
      <c r="W2029" t="str">
        <f>IF(TRIM(INDEX(connections!$A:$A,ROW()))="","",TRIM(INDEX(connections!$A:$A,ROW())))</f>
        <v/>
      </c>
      <c r="X2029" t="str">
        <f>IF($W2029="","",TRIM(INDEX(connections!$B:$B,ROW())))</f>
        <v/>
      </c>
      <c r="Y2029" t="str">
        <f t="shared" si="745"/>
        <v/>
      </c>
      <c r="Z2029" t="str">
        <f t="shared" si="746"/>
        <v/>
      </c>
      <c r="AA2029" t="str">
        <f t="shared" si="747"/>
        <v/>
      </c>
      <c r="AB2029" t="str">
        <f t="shared" si="748"/>
        <v/>
      </c>
      <c r="AC2029" t="str">
        <f t="shared" si="749"/>
        <v/>
      </c>
      <c r="AD2029" t="str">
        <f t="shared" si="750"/>
        <v/>
      </c>
      <c r="AE2029" t="str">
        <f t="shared" si="751"/>
        <v/>
      </c>
    </row>
    <row r="2030" spans="20:31" x14ac:dyDescent="0.25">
      <c r="T2030" t="str">
        <f t="shared" si="742"/>
        <v/>
      </c>
      <c r="U2030" t="str">
        <f t="shared" si="743"/>
        <v/>
      </c>
      <c r="V2030" t="str">
        <f t="shared" si="744"/>
        <v/>
      </c>
      <c r="W2030" t="str">
        <f>IF(TRIM(INDEX(connections!$A:$A,ROW()))="","",TRIM(INDEX(connections!$A:$A,ROW())))</f>
        <v/>
      </c>
      <c r="X2030" t="str">
        <f>IF($W2030="","",TRIM(INDEX(connections!$B:$B,ROW())))</f>
        <v/>
      </c>
      <c r="Y2030" t="str">
        <f t="shared" si="745"/>
        <v/>
      </c>
      <c r="Z2030" t="str">
        <f t="shared" si="746"/>
        <v/>
      </c>
      <c r="AA2030" t="str">
        <f t="shared" si="747"/>
        <v/>
      </c>
      <c r="AB2030" t="str">
        <f t="shared" si="748"/>
        <v/>
      </c>
      <c r="AC2030" t="str">
        <f t="shared" si="749"/>
        <v/>
      </c>
      <c r="AD2030" t="str">
        <f t="shared" si="750"/>
        <v/>
      </c>
      <c r="AE2030" t="str">
        <f t="shared" si="751"/>
        <v/>
      </c>
    </row>
    <row r="2031" spans="20:31" x14ac:dyDescent="0.25">
      <c r="T2031" t="str">
        <f t="shared" si="742"/>
        <v/>
      </c>
      <c r="U2031" t="str">
        <f t="shared" si="743"/>
        <v/>
      </c>
      <c r="V2031" t="str">
        <f t="shared" si="744"/>
        <v/>
      </c>
      <c r="W2031" t="str">
        <f>IF(TRIM(INDEX(connections!$A:$A,ROW()))="","",TRIM(INDEX(connections!$A:$A,ROW())))</f>
        <v/>
      </c>
      <c r="X2031" t="str">
        <f>IF($W2031="","",TRIM(INDEX(connections!$B:$B,ROW())))</f>
        <v/>
      </c>
      <c r="Y2031" t="str">
        <f t="shared" si="745"/>
        <v/>
      </c>
      <c r="Z2031" t="str">
        <f t="shared" si="746"/>
        <v/>
      </c>
      <c r="AA2031" t="str">
        <f t="shared" si="747"/>
        <v/>
      </c>
      <c r="AB2031" t="str">
        <f t="shared" si="748"/>
        <v/>
      </c>
      <c r="AC2031" t="str">
        <f t="shared" si="749"/>
        <v/>
      </c>
      <c r="AD2031" t="str">
        <f t="shared" si="750"/>
        <v/>
      </c>
      <c r="AE2031" t="str">
        <f t="shared" si="751"/>
        <v/>
      </c>
    </row>
    <row r="2032" spans="20:31" x14ac:dyDescent="0.25">
      <c r="T2032" t="str">
        <f t="shared" si="742"/>
        <v/>
      </c>
      <c r="U2032" t="str">
        <f t="shared" si="743"/>
        <v/>
      </c>
      <c r="V2032" t="str">
        <f t="shared" si="744"/>
        <v/>
      </c>
      <c r="W2032" t="str">
        <f>IF(TRIM(INDEX(connections!$A:$A,ROW()))="","",TRIM(INDEX(connections!$A:$A,ROW())))</f>
        <v/>
      </c>
      <c r="X2032" t="str">
        <f>IF($W2032="","",TRIM(INDEX(connections!$B:$B,ROW())))</f>
        <v/>
      </c>
      <c r="Y2032" t="str">
        <f t="shared" si="745"/>
        <v/>
      </c>
      <c r="Z2032" t="str">
        <f t="shared" si="746"/>
        <v/>
      </c>
      <c r="AA2032" t="str">
        <f t="shared" si="747"/>
        <v/>
      </c>
      <c r="AB2032" t="str">
        <f t="shared" si="748"/>
        <v/>
      </c>
      <c r="AC2032" t="str">
        <f t="shared" si="749"/>
        <v/>
      </c>
      <c r="AD2032" t="str">
        <f t="shared" si="750"/>
        <v/>
      </c>
      <c r="AE2032" t="str">
        <f t="shared" si="751"/>
        <v/>
      </c>
    </row>
    <row r="2033" spans="20:31" x14ac:dyDescent="0.25">
      <c r="T2033" t="str">
        <f t="shared" si="742"/>
        <v/>
      </c>
      <c r="U2033" t="str">
        <f t="shared" si="743"/>
        <v/>
      </c>
      <c r="V2033" t="str">
        <f t="shared" si="744"/>
        <v/>
      </c>
      <c r="W2033" t="str">
        <f>IF(TRIM(INDEX(connections!$A:$A,ROW()))="","",TRIM(INDEX(connections!$A:$A,ROW())))</f>
        <v/>
      </c>
      <c r="X2033" t="str">
        <f>IF($W2033="","",TRIM(INDEX(connections!$B:$B,ROW())))</f>
        <v/>
      </c>
      <c r="Y2033" t="str">
        <f t="shared" si="745"/>
        <v/>
      </c>
      <c r="Z2033" t="str">
        <f t="shared" si="746"/>
        <v/>
      </c>
      <c r="AA2033" t="str">
        <f t="shared" si="747"/>
        <v/>
      </c>
      <c r="AB2033" t="str">
        <f t="shared" si="748"/>
        <v/>
      </c>
      <c r="AC2033" t="str">
        <f t="shared" si="749"/>
        <v/>
      </c>
      <c r="AD2033" t="str">
        <f t="shared" si="750"/>
        <v/>
      </c>
      <c r="AE2033" t="str">
        <f t="shared" si="751"/>
        <v/>
      </c>
    </row>
    <row r="2034" spans="20:31" x14ac:dyDescent="0.25">
      <c r="T2034" t="str">
        <f t="shared" si="742"/>
        <v/>
      </c>
      <c r="U2034" t="str">
        <f t="shared" si="743"/>
        <v/>
      </c>
      <c r="V2034" t="str">
        <f t="shared" si="744"/>
        <v/>
      </c>
      <c r="W2034" t="str">
        <f>IF(TRIM(INDEX(connections!$A:$A,ROW()))="","",TRIM(INDEX(connections!$A:$A,ROW())))</f>
        <v/>
      </c>
      <c r="X2034" t="str">
        <f>IF($W2034="","",TRIM(INDEX(connections!$B:$B,ROW())))</f>
        <v/>
      </c>
      <c r="Y2034" t="str">
        <f t="shared" si="745"/>
        <v/>
      </c>
      <c r="Z2034" t="str">
        <f t="shared" si="746"/>
        <v/>
      </c>
      <c r="AA2034" t="str">
        <f t="shared" si="747"/>
        <v/>
      </c>
      <c r="AB2034" t="str">
        <f t="shared" si="748"/>
        <v/>
      </c>
      <c r="AC2034" t="str">
        <f t="shared" si="749"/>
        <v/>
      </c>
      <c r="AD2034" t="str">
        <f t="shared" si="750"/>
        <v/>
      </c>
      <c r="AE2034" t="str">
        <f t="shared" si="751"/>
        <v/>
      </c>
    </row>
    <row r="2035" spans="20:31" x14ac:dyDescent="0.25">
      <c r="T2035" t="str">
        <f t="shared" si="742"/>
        <v/>
      </c>
      <c r="U2035" t="str">
        <f t="shared" si="743"/>
        <v/>
      </c>
      <c r="V2035" t="str">
        <f t="shared" si="744"/>
        <v/>
      </c>
      <c r="W2035" t="str">
        <f>IF(TRIM(INDEX(connections!$A:$A,ROW()))="","",TRIM(INDEX(connections!$A:$A,ROW())))</f>
        <v/>
      </c>
      <c r="X2035" t="str">
        <f>IF($W2035="","",TRIM(INDEX(connections!$B:$B,ROW())))</f>
        <v/>
      </c>
      <c r="Y2035" t="str">
        <f t="shared" si="745"/>
        <v/>
      </c>
      <c r="Z2035" t="str">
        <f t="shared" si="746"/>
        <v/>
      </c>
      <c r="AA2035" t="str">
        <f t="shared" si="747"/>
        <v/>
      </c>
      <c r="AB2035" t="str">
        <f t="shared" si="748"/>
        <v/>
      </c>
      <c r="AC2035" t="str">
        <f t="shared" si="749"/>
        <v/>
      </c>
      <c r="AD2035" t="str">
        <f t="shared" si="750"/>
        <v/>
      </c>
      <c r="AE2035" t="str">
        <f t="shared" si="751"/>
        <v/>
      </c>
    </row>
    <row r="2036" spans="20:31" x14ac:dyDescent="0.25">
      <c r="T2036" t="str">
        <f t="shared" si="742"/>
        <v/>
      </c>
      <c r="U2036" t="str">
        <f t="shared" si="743"/>
        <v/>
      </c>
      <c r="V2036" t="str">
        <f t="shared" si="744"/>
        <v/>
      </c>
      <c r="W2036" t="str">
        <f>IF(TRIM(INDEX(connections!$A:$A,ROW()))="","",TRIM(INDEX(connections!$A:$A,ROW())))</f>
        <v/>
      </c>
      <c r="X2036" t="str">
        <f>IF($W2036="","",TRIM(INDEX(connections!$B:$B,ROW())))</f>
        <v/>
      </c>
      <c r="Y2036" t="str">
        <f t="shared" si="745"/>
        <v/>
      </c>
      <c r="Z2036" t="str">
        <f t="shared" si="746"/>
        <v/>
      </c>
      <c r="AA2036" t="str">
        <f t="shared" si="747"/>
        <v/>
      </c>
      <c r="AB2036" t="str">
        <f t="shared" si="748"/>
        <v/>
      </c>
      <c r="AC2036" t="str">
        <f t="shared" si="749"/>
        <v/>
      </c>
      <c r="AD2036" t="str">
        <f t="shared" si="750"/>
        <v/>
      </c>
      <c r="AE2036" t="str">
        <f t="shared" si="751"/>
        <v/>
      </c>
    </row>
    <row r="2037" spans="20:31" x14ac:dyDescent="0.25">
      <c r="T2037" t="str">
        <f t="shared" si="742"/>
        <v/>
      </c>
      <c r="U2037" t="str">
        <f t="shared" si="743"/>
        <v/>
      </c>
      <c r="V2037" t="str">
        <f t="shared" si="744"/>
        <v/>
      </c>
      <c r="W2037" t="str">
        <f>IF(TRIM(INDEX(connections!$A:$A,ROW()))="","",TRIM(INDEX(connections!$A:$A,ROW())))</f>
        <v/>
      </c>
      <c r="X2037" t="str">
        <f>IF($W2037="","",TRIM(INDEX(connections!$B:$B,ROW())))</f>
        <v/>
      </c>
      <c r="Y2037" t="str">
        <f t="shared" si="745"/>
        <v/>
      </c>
      <c r="Z2037" t="str">
        <f t="shared" si="746"/>
        <v/>
      </c>
      <c r="AA2037" t="str">
        <f t="shared" si="747"/>
        <v/>
      </c>
      <c r="AB2037" t="str">
        <f t="shared" si="748"/>
        <v/>
      </c>
      <c r="AC2037" t="str">
        <f t="shared" si="749"/>
        <v/>
      </c>
      <c r="AD2037" t="str">
        <f t="shared" si="750"/>
        <v/>
      </c>
      <c r="AE2037" t="str">
        <f t="shared" si="751"/>
        <v/>
      </c>
    </row>
    <row r="2038" spans="20:31" x14ac:dyDescent="0.25">
      <c r="T2038" t="str">
        <f t="shared" si="742"/>
        <v/>
      </c>
      <c r="U2038" t="str">
        <f t="shared" si="743"/>
        <v/>
      </c>
      <c r="V2038" t="str">
        <f t="shared" si="744"/>
        <v/>
      </c>
      <c r="W2038" t="str">
        <f>IF(TRIM(INDEX(connections!$A:$A,ROW()))="","",TRIM(INDEX(connections!$A:$A,ROW())))</f>
        <v/>
      </c>
      <c r="X2038" t="str">
        <f>IF($W2038="","",TRIM(INDEX(connections!$B:$B,ROW())))</f>
        <v/>
      </c>
      <c r="Y2038" t="str">
        <f t="shared" si="745"/>
        <v/>
      </c>
      <c r="Z2038" t="str">
        <f t="shared" si="746"/>
        <v/>
      </c>
      <c r="AA2038" t="str">
        <f t="shared" si="747"/>
        <v/>
      </c>
      <c r="AB2038" t="str">
        <f t="shared" si="748"/>
        <v/>
      </c>
      <c r="AC2038" t="str">
        <f t="shared" si="749"/>
        <v/>
      </c>
      <c r="AD2038" t="str">
        <f t="shared" si="750"/>
        <v/>
      </c>
      <c r="AE2038" t="str">
        <f t="shared" si="751"/>
        <v/>
      </c>
    </row>
    <row r="2039" spans="20:31" x14ac:dyDescent="0.25">
      <c r="T2039" t="str">
        <f t="shared" si="742"/>
        <v/>
      </c>
      <c r="U2039" t="str">
        <f t="shared" si="743"/>
        <v/>
      </c>
      <c r="V2039" t="str">
        <f t="shared" si="744"/>
        <v/>
      </c>
      <c r="W2039" t="str">
        <f>IF(TRIM(INDEX(connections!$A:$A,ROW()))="","",TRIM(INDEX(connections!$A:$A,ROW())))</f>
        <v/>
      </c>
      <c r="X2039" t="str">
        <f>IF($W2039="","",TRIM(INDEX(connections!$B:$B,ROW())))</f>
        <v/>
      </c>
      <c r="Y2039" t="str">
        <f t="shared" si="745"/>
        <v/>
      </c>
      <c r="Z2039" t="str">
        <f t="shared" si="746"/>
        <v/>
      </c>
      <c r="AA2039" t="str">
        <f t="shared" si="747"/>
        <v/>
      </c>
      <c r="AB2039" t="str">
        <f t="shared" si="748"/>
        <v/>
      </c>
      <c r="AC2039" t="str">
        <f t="shared" si="749"/>
        <v/>
      </c>
      <c r="AD2039" t="str">
        <f t="shared" si="750"/>
        <v/>
      </c>
      <c r="AE2039" t="str">
        <f t="shared" si="751"/>
        <v/>
      </c>
    </row>
    <row r="2040" spans="20:31" x14ac:dyDescent="0.25">
      <c r="T2040" t="str">
        <f t="shared" si="742"/>
        <v/>
      </c>
      <c r="U2040" t="str">
        <f t="shared" si="743"/>
        <v/>
      </c>
      <c r="V2040" t="str">
        <f t="shared" si="744"/>
        <v/>
      </c>
      <c r="W2040" t="str">
        <f>IF(TRIM(INDEX(connections!$A:$A,ROW()))="","",TRIM(INDEX(connections!$A:$A,ROW())))</f>
        <v/>
      </c>
      <c r="X2040" t="str">
        <f>IF($W2040="","",TRIM(INDEX(connections!$B:$B,ROW())))</f>
        <v/>
      </c>
      <c r="Y2040" t="str">
        <f t="shared" si="745"/>
        <v/>
      </c>
      <c r="Z2040" t="str">
        <f t="shared" si="746"/>
        <v/>
      </c>
      <c r="AA2040" t="str">
        <f t="shared" si="747"/>
        <v/>
      </c>
      <c r="AB2040" t="str">
        <f t="shared" si="748"/>
        <v/>
      </c>
      <c r="AC2040" t="str">
        <f t="shared" si="749"/>
        <v/>
      </c>
      <c r="AD2040" t="str">
        <f t="shared" si="750"/>
        <v/>
      </c>
      <c r="AE2040" t="str">
        <f t="shared" si="751"/>
        <v/>
      </c>
    </row>
    <row r="2041" spans="20:31" x14ac:dyDescent="0.25">
      <c r="T2041" t="str">
        <f t="shared" si="742"/>
        <v/>
      </c>
      <c r="U2041" t="str">
        <f t="shared" si="743"/>
        <v/>
      </c>
      <c r="V2041" t="str">
        <f t="shared" si="744"/>
        <v/>
      </c>
      <c r="W2041" t="str">
        <f>IF(TRIM(INDEX(connections!$A:$A,ROW()))="","",TRIM(INDEX(connections!$A:$A,ROW())))</f>
        <v/>
      </c>
      <c r="X2041" t="str">
        <f>IF($W2041="","",TRIM(INDEX(connections!$B:$B,ROW())))</f>
        <v/>
      </c>
      <c r="Y2041" t="str">
        <f t="shared" si="745"/>
        <v/>
      </c>
      <c r="Z2041" t="str">
        <f t="shared" si="746"/>
        <v/>
      </c>
      <c r="AA2041" t="str">
        <f t="shared" si="747"/>
        <v/>
      </c>
      <c r="AB2041" t="str">
        <f t="shared" si="748"/>
        <v/>
      </c>
      <c r="AC2041" t="str">
        <f t="shared" si="749"/>
        <v/>
      </c>
      <c r="AD2041" t="str">
        <f t="shared" si="750"/>
        <v/>
      </c>
      <c r="AE2041" t="str">
        <f t="shared" si="751"/>
        <v/>
      </c>
    </row>
    <row r="2042" spans="20:31" x14ac:dyDescent="0.25">
      <c r="T2042" t="str">
        <f t="shared" si="742"/>
        <v/>
      </c>
      <c r="U2042" t="str">
        <f t="shared" si="743"/>
        <v/>
      </c>
      <c r="V2042" t="str">
        <f t="shared" si="744"/>
        <v/>
      </c>
      <c r="W2042" t="str">
        <f>IF(TRIM(INDEX(connections!$A:$A,ROW()))="","",TRIM(INDEX(connections!$A:$A,ROW())))</f>
        <v/>
      </c>
      <c r="X2042" t="str">
        <f>IF($W2042="","",TRIM(INDEX(connections!$B:$B,ROW())))</f>
        <v/>
      </c>
      <c r="Y2042" t="str">
        <f t="shared" si="745"/>
        <v/>
      </c>
      <c r="Z2042" t="str">
        <f t="shared" si="746"/>
        <v/>
      </c>
      <c r="AA2042" t="str">
        <f t="shared" si="747"/>
        <v/>
      </c>
      <c r="AB2042" t="str">
        <f t="shared" si="748"/>
        <v/>
      </c>
      <c r="AC2042" t="str">
        <f t="shared" si="749"/>
        <v/>
      </c>
      <c r="AD2042" t="str">
        <f t="shared" si="750"/>
        <v/>
      </c>
      <c r="AE2042" t="str">
        <f t="shared" si="751"/>
        <v/>
      </c>
    </row>
    <row r="2043" spans="20:31" x14ac:dyDescent="0.25">
      <c r="T2043" t="str">
        <f t="shared" si="742"/>
        <v/>
      </c>
      <c r="U2043" t="str">
        <f t="shared" si="743"/>
        <v/>
      </c>
      <c r="V2043" t="str">
        <f t="shared" si="744"/>
        <v/>
      </c>
      <c r="W2043" t="str">
        <f>IF(TRIM(INDEX(connections!$A:$A,ROW()))="","",TRIM(INDEX(connections!$A:$A,ROW())))</f>
        <v/>
      </c>
      <c r="X2043" t="str">
        <f>IF($W2043="","",TRIM(INDEX(connections!$B:$B,ROW())))</f>
        <v/>
      </c>
      <c r="Y2043" t="str">
        <f t="shared" si="745"/>
        <v/>
      </c>
      <c r="Z2043" t="str">
        <f t="shared" si="746"/>
        <v/>
      </c>
      <c r="AA2043" t="str">
        <f t="shared" si="747"/>
        <v/>
      </c>
      <c r="AB2043" t="str">
        <f t="shared" si="748"/>
        <v/>
      </c>
      <c r="AC2043" t="str">
        <f t="shared" si="749"/>
        <v/>
      </c>
      <c r="AD2043" t="str">
        <f t="shared" si="750"/>
        <v/>
      </c>
      <c r="AE2043" t="str">
        <f t="shared" si="751"/>
        <v/>
      </c>
    </row>
    <row r="2044" spans="20:31" x14ac:dyDescent="0.25">
      <c r="T2044" t="str">
        <f t="shared" si="742"/>
        <v/>
      </c>
      <c r="U2044" t="str">
        <f t="shared" si="743"/>
        <v/>
      </c>
      <c r="V2044" t="str">
        <f t="shared" si="744"/>
        <v/>
      </c>
      <c r="W2044" t="str">
        <f>IF(TRIM(INDEX(connections!$A:$A,ROW()))="","",TRIM(INDEX(connections!$A:$A,ROW())))</f>
        <v/>
      </c>
      <c r="X2044" t="str">
        <f>IF($W2044="","",TRIM(INDEX(connections!$B:$B,ROW())))</f>
        <v/>
      </c>
      <c r="Y2044" t="str">
        <f t="shared" si="745"/>
        <v/>
      </c>
      <c r="Z2044" t="str">
        <f t="shared" si="746"/>
        <v/>
      </c>
      <c r="AA2044" t="str">
        <f t="shared" si="747"/>
        <v/>
      </c>
      <c r="AB2044" t="str">
        <f t="shared" si="748"/>
        <v/>
      </c>
      <c r="AC2044" t="str">
        <f t="shared" si="749"/>
        <v/>
      </c>
      <c r="AD2044" t="str">
        <f t="shared" si="750"/>
        <v/>
      </c>
      <c r="AE2044" t="str">
        <f t="shared" si="751"/>
        <v/>
      </c>
    </row>
    <row r="2045" spans="20:31" x14ac:dyDescent="0.25">
      <c r="T2045" t="str">
        <f t="shared" si="742"/>
        <v/>
      </c>
      <c r="U2045" t="str">
        <f t="shared" si="743"/>
        <v/>
      </c>
      <c r="V2045" t="str">
        <f t="shared" si="744"/>
        <v/>
      </c>
      <c r="W2045" t="str">
        <f>IF(TRIM(INDEX(connections!$A:$A,ROW()))="","",TRIM(INDEX(connections!$A:$A,ROW())))</f>
        <v/>
      </c>
      <c r="X2045" t="str">
        <f>IF($W2045="","",TRIM(INDEX(connections!$B:$B,ROW())))</f>
        <v/>
      </c>
      <c r="Y2045" t="str">
        <f t="shared" si="745"/>
        <v/>
      </c>
      <c r="Z2045" t="str">
        <f t="shared" si="746"/>
        <v/>
      </c>
      <c r="AA2045" t="str">
        <f t="shared" si="747"/>
        <v/>
      </c>
      <c r="AB2045" t="str">
        <f t="shared" si="748"/>
        <v/>
      </c>
      <c r="AC2045" t="str">
        <f t="shared" si="749"/>
        <v/>
      </c>
      <c r="AD2045" t="str">
        <f t="shared" si="750"/>
        <v/>
      </c>
      <c r="AE2045" t="str">
        <f t="shared" si="751"/>
        <v/>
      </c>
    </row>
    <row r="2046" spans="20:31" x14ac:dyDescent="0.25">
      <c r="T2046" t="str">
        <f t="shared" si="742"/>
        <v/>
      </c>
      <c r="U2046" t="str">
        <f t="shared" si="743"/>
        <v/>
      </c>
      <c r="V2046" t="str">
        <f t="shared" si="744"/>
        <v/>
      </c>
      <c r="W2046" t="str">
        <f>IF(TRIM(INDEX(connections!$A:$A,ROW()))="","",TRIM(INDEX(connections!$A:$A,ROW())))</f>
        <v/>
      </c>
      <c r="X2046" t="str">
        <f>IF($W2046="","",TRIM(INDEX(connections!$B:$B,ROW())))</f>
        <v/>
      </c>
      <c r="Y2046" t="str">
        <f t="shared" si="745"/>
        <v/>
      </c>
      <c r="Z2046" t="str">
        <f t="shared" si="746"/>
        <v/>
      </c>
      <c r="AA2046" t="str">
        <f t="shared" si="747"/>
        <v/>
      </c>
      <c r="AB2046" t="str">
        <f t="shared" si="748"/>
        <v/>
      </c>
      <c r="AC2046" t="str">
        <f t="shared" si="749"/>
        <v/>
      </c>
      <c r="AD2046" t="str">
        <f t="shared" si="750"/>
        <v/>
      </c>
      <c r="AE2046" t="str">
        <f t="shared" si="751"/>
        <v/>
      </c>
    </row>
    <row r="2047" spans="20:31" x14ac:dyDescent="0.25">
      <c r="T2047" t="str">
        <f t="shared" si="742"/>
        <v/>
      </c>
      <c r="U2047" t="str">
        <f t="shared" si="743"/>
        <v/>
      </c>
      <c r="V2047" t="str">
        <f t="shared" si="744"/>
        <v/>
      </c>
      <c r="W2047" t="str">
        <f>IF(TRIM(INDEX(connections!$A:$A,ROW()))="","",TRIM(INDEX(connections!$A:$A,ROW())))</f>
        <v/>
      </c>
      <c r="X2047" t="str">
        <f>IF($W2047="","",TRIM(INDEX(connections!$B:$B,ROW())))</f>
        <v/>
      </c>
      <c r="Y2047" t="str">
        <f t="shared" si="745"/>
        <v/>
      </c>
      <c r="Z2047" t="str">
        <f t="shared" si="746"/>
        <v/>
      </c>
      <c r="AA2047" t="str">
        <f t="shared" si="747"/>
        <v/>
      </c>
      <c r="AB2047" t="str">
        <f t="shared" si="748"/>
        <v/>
      </c>
      <c r="AC2047" t="str">
        <f t="shared" si="749"/>
        <v/>
      </c>
      <c r="AD2047" t="str">
        <f t="shared" si="750"/>
        <v/>
      </c>
      <c r="AE2047" t="str">
        <f t="shared" si="751"/>
        <v/>
      </c>
    </row>
    <row r="2048" spans="20:31" x14ac:dyDescent="0.25">
      <c r="T2048" t="str">
        <f t="shared" si="742"/>
        <v/>
      </c>
      <c r="U2048" t="str">
        <f t="shared" si="743"/>
        <v/>
      </c>
      <c r="V2048" t="str">
        <f t="shared" si="744"/>
        <v/>
      </c>
      <c r="W2048" t="str">
        <f>IF(TRIM(INDEX(connections!$A:$A,ROW()))="","",TRIM(INDEX(connections!$A:$A,ROW())))</f>
        <v/>
      </c>
      <c r="X2048" t="str">
        <f>IF($W2048="","",TRIM(INDEX(connections!$B:$B,ROW())))</f>
        <v/>
      </c>
      <c r="Y2048" t="str">
        <f t="shared" si="745"/>
        <v/>
      </c>
      <c r="Z2048" t="str">
        <f t="shared" si="746"/>
        <v/>
      </c>
      <c r="AA2048" t="str">
        <f t="shared" si="747"/>
        <v/>
      </c>
      <c r="AB2048" t="str">
        <f t="shared" si="748"/>
        <v/>
      </c>
      <c r="AC2048" t="str">
        <f t="shared" si="749"/>
        <v/>
      </c>
      <c r="AD2048" t="str">
        <f t="shared" si="750"/>
        <v/>
      </c>
      <c r="AE2048" t="str">
        <f t="shared" si="751"/>
        <v/>
      </c>
    </row>
    <row r="2049" spans="20:31" x14ac:dyDescent="0.25">
      <c r="T2049" t="str">
        <f t="shared" si="742"/>
        <v/>
      </c>
      <c r="U2049" t="str">
        <f t="shared" si="743"/>
        <v/>
      </c>
      <c r="V2049" t="str">
        <f t="shared" si="744"/>
        <v/>
      </c>
      <c r="W2049" t="str">
        <f>IF(TRIM(INDEX(connections!$A:$A,ROW()))="","",TRIM(INDEX(connections!$A:$A,ROW())))</f>
        <v/>
      </c>
      <c r="X2049" t="str">
        <f>IF($W2049="","",TRIM(INDEX(connections!$B:$B,ROW())))</f>
        <v/>
      </c>
      <c r="Y2049" t="str">
        <f t="shared" si="745"/>
        <v/>
      </c>
      <c r="Z2049" t="str">
        <f t="shared" si="746"/>
        <v/>
      </c>
      <c r="AA2049" t="str">
        <f t="shared" si="747"/>
        <v/>
      </c>
      <c r="AB2049" t="str">
        <f t="shared" si="748"/>
        <v/>
      </c>
      <c r="AC2049" t="str">
        <f t="shared" si="749"/>
        <v/>
      </c>
      <c r="AD2049" t="str">
        <f t="shared" si="750"/>
        <v/>
      </c>
      <c r="AE2049" t="str">
        <f t="shared" si="751"/>
        <v/>
      </c>
    </row>
    <row r="2050" spans="20:31" x14ac:dyDescent="0.25">
      <c r="T2050" t="str">
        <f t="shared" ref="T2050:T2113" si="752">IF($Y2050="","",INDEX($B$2:$B$1500,$Y2050))</f>
        <v/>
      </c>
      <c r="U2050" t="str">
        <f t="shared" ref="U2050:U2113" si="753">IF($Z2050="","",INDEX($B$2:$B$1500,$Z2050))</f>
        <v/>
      </c>
      <c r="V2050" t="str">
        <f t="shared" ref="V2050:V2113" si="754">IF(OR($T2050="",$U2050=""),"",$U2050-$T2050)</f>
        <v/>
      </c>
      <c r="W2050" t="str">
        <f>IF(TRIM(INDEX(connections!$A:$A,ROW()))="","",TRIM(INDEX(connections!$A:$A,ROW())))</f>
        <v/>
      </c>
      <c r="X2050" t="str">
        <f>IF($W2050="","",TRIM(INDEX(connections!$B:$B,ROW())))</f>
        <v/>
      </c>
      <c r="Y2050" t="str">
        <f t="shared" ref="Y2050:Y2113" si="755">IF($W2050="","",IFERROR(MATCH($W2050,$A$2:$A$1500,0),""))</f>
        <v/>
      </c>
      <c r="Z2050" t="str">
        <f t="shared" ref="Z2050:Z2113" si="756">IF($X2050="","",IFERROR(MATCH($X2050,$A$2:$A$1500,0),""))</f>
        <v/>
      </c>
      <c r="AA2050" t="str">
        <f t="shared" ref="AA2050:AA2113" si="757">IF($Y2050="","",INDEX($P$2:$P$1500,$Y2050))</f>
        <v/>
      </c>
      <c r="AB2050" t="str">
        <f t="shared" ref="AB2050:AB2113" si="758">IF($Z2050="","",INDEX($P$2:$P$1500,$Z2050))</f>
        <v/>
      </c>
      <c r="AC2050" t="str">
        <f t="shared" ref="AC2050:AC2113" si="759">IF(AND($AA2050="Yes",$AB2050="Yes"),1,"")</f>
        <v/>
      </c>
      <c r="AD2050" t="str">
        <f t="shared" ref="AD2050:AD2113" si="760">IF(OR($Y2050="",$Z2050=""),"",IF(INDEX($C$2:$C$1500,$Y2050)=INDEX($C$2:$C$1500,$Z2050),0,1))</f>
        <v/>
      </c>
      <c r="AE2050" t="str">
        <f t="shared" ref="AE2050:AE2113" si="761">IF($AC2050&lt;&gt;1,"",IF(AND(INDEX($AG$2:$AG$1500,$Y2050)=1,INDEX($AG$2:$AG$1500,$Z2050)=1),1,""))</f>
        <v/>
      </c>
    </row>
    <row r="2051" spans="20:31" x14ac:dyDescent="0.25">
      <c r="T2051" t="str">
        <f t="shared" si="752"/>
        <v/>
      </c>
      <c r="U2051" t="str">
        <f t="shared" si="753"/>
        <v/>
      </c>
      <c r="V2051" t="str">
        <f t="shared" si="754"/>
        <v/>
      </c>
      <c r="W2051" t="str">
        <f>IF(TRIM(INDEX(connections!$A:$A,ROW()))="","",TRIM(INDEX(connections!$A:$A,ROW())))</f>
        <v/>
      </c>
      <c r="X2051" t="str">
        <f>IF($W2051="","",TRIM(INDEX(connections!$B:$B,ROW())))</f>
        <v/>
      </c>
      <c r="Y2051" t="str">
        <f t="shared" si="755"/>
        <v/>
      </c>
      <c r="Z2051" t="str">
        <f t="shared" si="756"/>
        <v/>
      </c>
      <c r="AA2051" t="str">
        <f t="shared" si="757"/>
        <v/>
      </c>
      <c r="AB2051" t="str">
        <f t="shared" si="758"/>
        <v/>
      </c>
      <c r="AC2051" t="str">
        <f t="shared" si="759"/>
        <v/>
      </c>
      <c r="AD2051" t="str">
        <f t="shared" si="760"/>
        <v/>
      </c>
      <c r="AE2051" t="str">
        <f t="shared" si="761"/>
        <v/>
      </c>
    </row>
    <row r="2052" spans="20:31" x14ac:dyDescent="0.25">
      <c r="T2052" t="str">
        <f t="shared" si="752"/>
        <v/>
      </c>
      <c r="U2052" t="str">
        <f t="shared" si="753"/>
        <v/>
      </c>
      <c r="V2052" t="str">
        <f t="shared" si="754"/>
        <v/>
      </c>
      <c r="W2052" t="str">
        <f>IF(TRIM(INDEX(connections!$A:$A,ROW()))="","",TRIM(INDEX(connections!$A:$A,ROW())))</f>
        <v/>
      </c>
      <c r="X2052" t="str">
        <f>IF($W2052="","",TRIM(INDEX(connections!$B:$B,ROW())))</f>
        <v/>
      </c>
      <c r="Y2052" t="str">
        <f t="shared" si="755"/>
        <v/>
      </c>
      <c r="Z2052" t="str">
        <f t="shared" si="756"/>
        <v/>
      </c>
      <c r="AA2052" t="str">
        <f t="shared" si="757"/>
        <v/>
      </c>
      <c r="AB2052" t="str">
        <f t="shared" si="758"/>
        <v/>
      </c>
      <c r="AC2052" t="str">
        <f t="shared" si="759"/>
        <v/>
      </c>
      <c r="AD2052" t="str">
        <f t="shared" si="760"/>
        <v/>
      </c>
      <c r="AE2052" t="str">
        <f t="shared" si="761"/>
        <v/>
      </c>
    </row>
    <row r="2053" spans="20:31" x14ac:dyDescent="0.25">
      <c r="T2053" t="str">
        <f t="shared" si="752"/>
        <v/>
      </c>
      <c r="U2053" t="str">
        <f t="shared" si="753"/>
        <v/>
      </c>
      <c r="V2053" t="str">
        <f t="shared" si="754"/>
        <v/>
      </c>
      <c r="W2053" t="str">
        <f>IF(TRIM(INDEX(connections!$A:$A,ROW()))="","",TRIM(INDEX(connections!$A:$A,ROW())))</f>
        <v/>
      </c>
      <c r="X2053" t="str">
        <f>IF($W2053="","",TRIM(INDEX(connections!$B:$B,ROW())))</f>
        <v/>
      </c>
      <c r="Y2053" t="str">
        <f t="shared" si="755"/>
        <v/>
      </c>
      <c r="Z2053" t="str">
        <f t="shared" si="756"/>
        <v/>
      </c>
      <c r="AA2053" t="str">
        <f t="shared" si="757"/>
        <v/>
      </c>
      <c r="AB2053" t="str">
        <f t="shared" si="758"/>
        <v/>
      </c>
      <c r="AC2053" t="str">
        <f t="shared" si="759"/>
        <v/>
      </c>
      <c r="AD2053" t="str">
        <f t="shared" si="760"/>
        <v/>
      </c>
      <c r="AE2053" t="str">
        <f t="shared" si="761"/>
        <v/>
      </c>
    </row>
    <row r="2054" spans="20:31" x14ac:dyDescent="0.25">
      <c r="T2054" t="str">
        <f t="shared" si="752"/>
        <v/>
      </c>
      <c r="U2054" t="str">
        <f t="shared" si="753"/>
        <v/>
      </c>
      <c r="V2054" t="str">
        <f t="shared" si="754"/>
        <v/>
      </c>
      <c r="W2054" t="str">
        <f>IF(TRIM(INDEX(connections!$A:$A,ROW()))="","",TRIM(INDEX(connections!$A:$A,ROW())))</f>
        <v/>
      </c>
      <c r="X2054" t="str">
        <f>IF($W2054="","",TRIM(INDEX(connections!$B:$B,ROW())))</f>
        <v/>
      </c>
      <c r="Y2054" t="str">
        <f t="shared" si="755"/>
        <v/>
      </c>
      <c r="Z2054" t="str">
        <f t="shared" si="756"/>
        <v/>
      </c>
      <c r="AA2054" t="str">
        <f t="shared" si="757"/>
        <v/>
      </c>
      <c r="AB2054" t="str">
        <f t="shared" si="758"/>
        <v/>
      </c>
      <c r="AC2054" t="str">
        <f t="shared" si="759"/>
        <v/>
      </c>
      <c r="AD2054" t="str">
        <f t="shared" si="760"/>
        <v/>
      </c>
      <c r="AE2054" t="str">
        <f t="shared" si="761"/>
        <v/>
      </c>
    </row>
    <row r="2055" spans="20:31" x14ac:dyDescent="0.25">
      <c r="T2055" t="str">
        <f t="shared" si="752"/>
        <v/>
      </c>
      <c r="U2055" t="str">
        <f t="shared" si="753"/>
        <v/>
      </c>
      <c r="V2055" t="str">
        <f t="shared" si="754"/>
        <v/>
      </c>
      <c r="W2055" t="str">
        <f>IF(TRIM(INDEX(connections!$A:$A,ROW()))="","",TRIM(INDEX(connections!$A:$A,ROW())))</f>
        <v/>
      </c>
      <c r="X2055" t="str">
        <f>IF($W2055="","",TRIM(INDEX(connections!$B:$B,ROW())))</f>
        <v/>
      </c>
      <c r="Y2055" t="str">
        <f t="shared" si="755"/>
        <v/>
      </c>
      <c r="Z2055" t="str">
        <f t="shared" si="756"/>
        <v/>
      </c>
      <c r="AA2055" t="str">
        <f t="shared" si="757"/>
        <v/>
      </c>
      <c r="AB2055" t="str">
        <f t="shared" si="758"/>
        <v/>
      </c>
      <c r="AC2055" t="str">
        <f t="shared" si="759"/>
        <v/>
      </c>
      <c r="AD2055" t="str">
        <f t="shared" si="760"/>
        <v/>
      </c>
      <c r="AE2055" t="str">
        <f t="shared" si="761"/>
        <v/>
      </c>
    </row>
    <row r="2056" spans="20:31" x14ac:dyDescent="0.25">
      <c r="T2056" t="str">
        <f t="shared" si="752"/>
        <v/>
      </c>
      <c r="U2056" t="str">
        <f t="shared" si="753"/>
        <v/>
      </c>
      <c r="V2056" t="str">
        <f t="shared" si="754"/>
        <v/>
      </c>
      <c r="W2056" t="str">
        <f>IF(TRIM(INDEX(connections!$A:$A,ROW()))="","",TRIM(INDEX(connections!$A:$A,ROW())))</f>
        <v/>
      </c>
      <c r="X2056" t="str">
        <f>IF($W2056="","",TRIM(INDEX(connections!$B:$B,ROW())))</f>
        <v/>
      </c>
      <c r="Y2056" t="str">
        <f t="shared" si="755"/>
        <v/>
      </c>
      <c r="Z2056" t="str">
        <f t="shared" si="756"/>
        <v/>
      </c>
      <c r="AA2056" t="str">
        <f t="shared" si="757"/>
        <v/>
      </c>
      <c r="AB2056" t="str">
        <f t="shared" si="758"/>
        <v/>
      </c>
      <c r="AC2056" t="str">
        <f t="shared" si="759"/>
        <v/>
      </c>
      <c r="AD2056" t="str">
        <f t="shared" si="760"/>
        <v/>
      </c>
      <c r="AE2056" t="str">
        <f t="shared" si="761"/>
        <v/>
      </c>
    </row>
    <row r="2057" spans="20:31" x14ac:dyDescent="0.25">
      <c r="T2057" t="str">
        <f t="shared" si="752"/>
        <v/>
      </c>
      <c r="U2057" t="str">
        <f t="shared" si="753"/>
        <v/>
      </c>
      <c r="V2057" t="str">
        <f t="shared" si="754"/>
        <v/>
      </c>
      <c r="W2057" t="str">
        <f>IF(TRIM(INDEX(connections!$A:$A,ROW()))="","",TRIM(INDEX(connections!$A:$A,ROW())))</f>
        <v/>
      </c>
      <c r="X2057" t="str">
        <f>IF($W2057="","",TRIM(INDEX(connections!$B:$B,ROW())))</f>
        <v/>
      </c>
      <c r="Y2057" t="str">
        <f t="shared" si="755"/>
        <v/>
      </c>
      <c r="Z2057" t="str">
        <f t="shared" si="756"/>
        <v/>
      </c>
      <c r="AA2057" t="str">
        <f t="shared" si="757"/>
        <v/>
      </c>
      <c r="AB2057" t="str">
        <f t="shared" si="758"/>
        <v/>
      </c>
      <c r="AC2057" t="str">
        <f t="shared" si="759"/>
        <v/>
      </c>
      <c r="AD2057" t="str">
        <f t="shared" si="760"/>
        <v/>
      </c>
      <c r="AE2057" t="str">
        <f t="shared" si="761"/>
        <v/>
      </c>
    </row>
    <row r="2058" spans="20:31" x14ac:dyDescent="0.25">
      <c r="T2058" t="str">
        <f t="shared" si="752"/>
        <v/>
      </c>
      <c r="U2058" t="str">
        <f t="shared" si="753"/>
        <v/>
      </c>
      <c r="V2058" t="str">
        <f t="shared" si="754"/>
        <v/>
      </c>
      <c r="W2058" t="str">
        <f>IF(TRIM(INDEX(connections!$A:$A,ROW()))="","",TRIM(INDEX(connections!$A:$A,ROW())))</f>
        <v/>
      </c>
      <c r="X2058" t="str">
        <f>IF($W2058="","",TRIM(INDEX(connections!$B:$B,ROW())))</f>
        <v/>
      </c>
      <c r="Y2058" t="str">
        <f t="shared" si="755"/>
        <v/>
      </c>
      <c r="Z2058" t="str">
        <f t="shared" si="756"/>
        <v/>
      </c>
      <c r="AA2058" t="str">
        <f t="shared" si="757"/>
        <v/>
      </c>
      <c r="AB2058" t="str">
        <f t="shared" si="758"/>
        <v/>
      </c>
      <c r="AC2058" t="str">
        <f t="shared" si="759"/>
        <v/>
      </c>
      <c r="AD2058" t="str">
        <f t="shared" si="760"/>
        <v/>
      </c>
      <c r="AE2058" t="str">
        <f t="shared" si="761"/>
        <v/>
      </c>
    </row>
    <row r="2059" spans="20:31" x14ac:dyDescent="0.25">
      <c r="T2059" t="str">
        <f t="shared" si="752"/>
        <v/>
      </c>
      <c r="U2059" t="str">
        <f t="shared" si="753"/>
        <v/>
      </c>
      <c r="V2059" t="str">
        <f t="shared" si="754"/>
        <v/>
      </c>
      <c r="W2059" t="str">
        <f>IF(TRIM(INDEX(connections!$A:$A,ROW()))="","",TRIM(INDEX(connections!$A:$A,ROW())))</f>
        <v/>
      </c>
      <c r="X2059" t="str">
        <f>IF($W2059="","",TRIM(INDEX(connections!$B:$B,ROW())))</f>
        <v/>
      </c>
      <c r="Y2059" t="str">
        <f t="shared" si="755"/>
        <v/>
      </c>
      <c r="Z2059" t="str">
        <f t="shared" si="756"/>
        <v/>
      </c>
      <c r="AA2059" t="str">
        <f t="shared" si="757"/>
        <v/>
      </c>
      <c r="AB2059" t="str">
        <f t="shared" si="758"/>
        <v/>
      </c>
      <c r="AC2059" t="str">
        <f t="shared" si="759"/>
        <v/>
      </c>
      <c r="AD2059" t="str">
        <f t="shared" si="760"/>
        <v/>
      </c>
      <c r="AE2059" t="str">
        <f t="shared" si="761"/>
        <v/>
      </c>
    </row>
    <row r="2060" spans="20:31" x14ac:dyDescent="0.25">
      <c r="T2060" t="str">
        <f t="shared" si="752"/>
        <v/>
      </c>
      <c r="U2060" t="str">
        <f t="shared" si="753"/>
        <v/>
      </c>
      <c r="V2060" t="str">
        <f t="shared" si="754"/>
        <v/>
      </c>
      <c r="W2060" t="str">
        <f>IF(TRIM(INDEX(connections!$A:$A,ROW()))="","",TRIM(INDEX(connections!$A:$A,ROW())))</f>
        <v/>
      </c>
      <c r="X2060" t="str">
        <f>IF($W2060="","",TRIM(INDEX(connections!$B:$B,ROW())))</f>
        <v/>
      </c>
      <c r="Y2060" t="str">
        <f t="shared" si="755"/>
        <v/>
      </c>
      <c r="Z2060" t="str">
        <f t="shared" si="756"/>
        <v/>
      </c>
      <c r="AA2060" t="str">
        <f t="shared" si="757"/>
        <v/>
      </c>
      <c r="AB2060" t="str">
        <f t="shared" si="758"/>
        <v/>
      </c>
      <c r="AC2060" t="str">
        <f t="shared" si="759"/>
        <v/>
      </c>
      <c r="AD2060" t="str">
        <f t="shared" si="760"/>
        <v/>
      </c>
      <c r="AE2060" t="str">
        <f t="shared" si="761"/>
        <v/>
      </c>
    </row>
    <row r="2061" spans="20:31" x14ac:dyDescent="0.25">
      <c r="T2061" t="str">
        <f t="shared" si="752"/>
        <v/>
      </c>
      <c r="U2061" t="str">
        <f t="shared" si="753"/>
        <v/>
      </c>
      <c r="V2061" t="str">
        <f t="shared" si="754"/>
        <v/>
      </c>
      <c r="W2061" t="str">
        <f>IF(TRIM(INDEX(connections!$A:$A,ROW()))="","",TRIM(INDEX(connections!$A:$A,ROW())))</f>
        <v/>
      </c>
      <c r="X2061" t="str">
        <f>IF($W2061="","",TRIM(INDEX(connections!$B:$B,ROW())))</f>
        <v/>
      </c>
      <c r="Y2061" t="str">
        <f t="shared" si="755"/>
        <v/>
      </c>
      <c r="Z2061" t="str">
        <f t="shared" si="756"/>
        <v/>
      </c>
      <c r="AA2061" t="str">
        <f t="shared" si="757"/>
        <v/>
      </c>
      <c r="AB2061" t="str">
        <f t="shared" si="758"/>
        <v/>
      </c>
      <c r="AC2061" t="str">
        <f t="shared" si="759"/>
        <v/>
      </c>
      <c r="AD2061" t="str">
        <f t="shared" si="760"/>
        <v/>
      </c>
      <c r="AE2061" t="str">
        <f t="shared" si="761"/>
        <v/>
      </c>
    </row>
    <row r="2062" spans="20:31" x14ac:dyDescent="0.25">
      <c r="T2062" t="str">
        <f t="shared" si="752"/>
        <v/>
      </c>
      <c r="U2062" t="str">
        <f t="shared" si="753"/>
        <v/>
      </c>
      <c r="V2062" t="str">
        <f t="shared" si="754"/>
        <v/>
      </c>
      <c r="W2062" t="str">
        <f>IF(TRIM(INDEX(connections!$A:$A,ROW()))="","",TRIM(INDEX(connections!$A:$A,ROW())))</f>
        <v/>
      </c>
      <c r="X2062" t="str">
        <f>IF($W2062="","",TRIM(INDEX(connections!$B:$B,ROW())))</f>
        <v/>
      </c>
      <c r="Y2062" t="str">
        <f t="shared" si="755"/>
        <v/>
      </c>
      <c r="Z2062" t="str">
        <f t="shared" si="756"/>
        <v/>
      </c>
      <c r="AA2062" t="str">
        <f t="shared" si="757"/>
        <v/>
      </c>
      <c r="AB2062" t="str">
        <f t="shared" si="758"/>
        <v/>
      </c>
      <c r="AC2062" t="str">
        <f t="shared" si="759"/>
        <v/>
      </c>
      <c r="AD2062" t="str">
        <f t="shared" si="760"/>
        <v/>
      </c>
      <c r="AE2062" t="str">
        <f t="shared" si="761"/>
        <v/>
      </c>
    </row>
    <row r="2063" spans="20:31" x14ac:dyDescent="0.25">
      <c r="T2063" t="str">
        <f t="shared" si="752"/>
        <v/>
      </c>
      <c r="U2063" t="str">
        <f t="shared" si="753"/>
        <v/>
      </c>
      <c r="V2063" t="str">
        <f t="shared" si="754"/>
        <v/>
      </c>
      <c r="W2063" t="str">
        <f>IF(TRIM(INDEX(connections!$A:$A,ROW()))="","",TRIM(INDEX(connections!$A:$A,ROW())))</f>
        <v/>
      </c>
      <c r="X2063" t="str">
        <f>IF($W2063="","",TRIM(INDEX(connections!$B:$B,ROW())))</f>
        <v/>
      </c>
      <c r="Y2063" t="str">
        <f t="shared" si="755"/>
        <v/>
      </c>
      <c r="Z2063" t="str">
        <f t="shared" si="756"/>
        <v/>
      </c>
      <c r="AA2063" t="str">
        <f t="shared" si="757"/>
        <v/>
      </c>
      <c r="AB2063" t="str">
        <f t="shared" si="758"/>
        <v/>
      </c>
      <c r="AC2063" t="str">
        <f t="shared" si="759"/>
        <v/>
      </c>
      <c r="AD2063" t="str">
        <f t="shared" si="760"/>
        <v/>
      </c>
      <c r="AE2063" t="str">
        <f t="shared" si="761"/>
        <v/>
      </c>
    </row>
    <row r="2064" spans="20:31" x14ac:dyDescent="0.25">
      <c r="T2064" t="str">
        <f t="shared" si="752"/>
        <v/>
      </c>
      <c r="U2064" t="str">
        <f t="shared" si="753"/>
        <v/>
      </c>
      <c r="V2064" t="str">
        <f t="shared" si="754"/>
        <v/>
      </c>
      <c r="W2064" t="str">
        <f>IF(TRIM(INDEX(connections!$A:$A,ROW()))="","",TRIM(INDEX(connections!$A:$A,ROW())))</f>
        <v/>
      </c>
      <c r="X2064" t="str">
        <f>IF($W2064="","",TRIM(INDEX(connections!$B:$B,ROW())))</f>
        <v/>
      </c>
      <c r="Y2064" t="str">
        <f t="shared" si="755"/>
        <v/>
      </c>
      <c r="Z2064" t="str">
        <f t="shared" si="756"/>
        <v/>
      </c>
      <c r="AA2064" t="str">
        <f t="shared" si="757"/>
        <v/>
      </c>
      <c r="AB2064" t="str">
        <f t="shared" si="758"/>
        <v/>
      </c>
      <c r="AC2064" t="str">
        <f t="shared" si="759"/>
        <v/>
      </c>
      <c r="AD2064" t="str">
        <f t="shared" si="760"/>
        <v/>
      </c>
      <c r="AE2064" t="str">
        <f t="shared" si="761"/>
        <v/>
      </c>
    </row>
    <row r="2065" spans="20:31" x14ac:dyDescent="0.25">
      <c r="T2065" t="str">
        <f t="shared" si="752"/>
        <v/>
      </c>
      <c r="U2065" t="str">
        <f t="shared" si="753"/>
        <v/>
      </c>
      <c r="V2065" t="str">
        <f t="shared" si="754"/>
        <v/>
      </c>
      <c r="W2065" t="str">
        <f>IF(TRIM(INDEX(connections!$A:$A,ROW()))="","",TRIM(INDEX(connections!$A:$A,ROW())))</f>
        <v/>
      </c>
      <c r="X2065" t="str">
        <f>IF($W2065="","",TRIM(INDEX(connections!$B:$B,ROW())))</f>
        <v/>
      </c>
      <c r="Y2065" t="str">
        <f t="shared" si="755"/>
        <v/>
      </c>
      <c r="Z2065" t="str">
        <f t="shared" si="756"/>
        <v/>
      </c>
      <c r="AA2065" t="str">
        <f t="shared" si="757"/>
        <v/>
      </c>
      <c r="AB2065" t="str">
        <f t="shared" si="758"/>
        <v/>
      </c>
      <c r="AC2065" t="str">
        <f t="shared" si="759"/>
        <v/>
      </c>
      <c r="AD2065" t="str">
        <f t="shared" si="760"/>
        <v/>
      </c>
      <c r="AE2065" t="str">
        <f t="shared" si="761"/>
        <v/>
      </c>
    </row>
    <row r="2066" spans="20:31" x14ac:dyDescent="0.25">
      <c r="T2066" t="str">
        <f t="shared" si="752"/>
        <v/>
      </c>
      <c r="U2066" t="str">
        <f t="shared" si="753"/>
        <v/>
      </c>
      <c r="V2066" t="str">
        <f t="shared" si="754"/>
        <v/>
      </c>
      <c r="W2066" t="str">
        <f>IF(TRIM(INDEX(connections!$A:$A,ROW()))="","",TRIM(INDEX(connections!$A:$A,ROW())))</f>
        <v/>
      </c>
      <c r="X2066" t="str">
        <f>IF($W2066="","",TRIM(INDEX(connections!$B:$B,ROW())))</f>
        <v/>
      </c>
      <c r="Y2066" t="str">
        <f t="shared" si="755"/>
        <v/>
      </c>
      <c r="Z2066" t="str">
        <f t="shared" si="756"/>
        <v/>
      </c>
      <c r="AA2066" t="str">
        <f t="shared" si="757"/>
        <v/>
      </c>
      <c r="AB2066" t="str">
        <f t="shared" si="758"/>
        <v/>
      </c>
      <c r="AC2066" t="str">
        <f t="shared" si="759"/>
        <v/>
      </c>
      <c r="AD2066" t="str">
        <f t="shared" si="760"/>
        <v/>
      </c>
      <c r="AE2066" t="str">
        <f t="shared" si="761"/>
        <v/>
      </c>
    </row>
    <row r="2067" spans="20:31" x14ac:dyDescent="0.25">
      <c r="T2067" t="str">
        <f t="shared" si="752"/>
        <v/>
      </c>
      <c r="U2067" t="str">
        <f t="shared" si="753"/>
        <v/>
      </c>
      <c r="V2067" t="str">
        <f t="shared" si="754"/>
        <v/>
      </c>
      <c r="W2067" t="str">
        <f>IF(TRIM(INDEX(connections!$A:$A,ROW()))="","",TRIM(INDEX(connections!$A:$A,ROW())))</f>
        <v/>
      </c>
      <c r="X2067" t="str">
        <f>IF($W2067="","",TRIM(INDEX(connections!$B:$B,ROW())))</f>
        <v/>
      </c>
      <c r="Y2067" t="str">
        <f t="shared" si="755"/>
        <v/>
      </c>
      <c r="Z2067" t="str">
        <f t="shared" si="756"/>
        <v/>
      </c>
      <c r="AA2067" t="str">
        <f t="shared" si="757"/>
        <v/>
      </c>
      <c r="AB2067" t="str">
        <f t="shared" si="758"/>
        <v/>
      </c>
      <c r="AC2067" t="str">
        <f t="shared" si="759"/>
        <v/>
      </c>
      <c r="AD2067" t="str">
        <f t="shared" si="760"/>
        <v/>
      </c>
      <c r="AE2067" t="str">
        <f t="shared" si="761"/>
        <v/>
      </c>
    </row>
    <row r="2068" spans="20:31" x14ac:dyDescent="0.25">
      <c r="T2068" t="str">
        <f t="shared" si="752"/>
        <v/>
      </c>
      <c r="U2068" t="str">
        <f t="shared" si="753"/>
        <v/>
      </c>
      <c r="V2068" t="str">
        <f t="shared" si="754"/>
        <v/>
      </c>
      <c r="W2068" t="str">
        <f>IF(TRIM(INDEX(connections!$A:$A,ROW()))="","",TRIM(INDEX(connections!$A:$A,ROW())))</f>
        <v/>
      </c>
      <c r="X2068" t="str">
        <f>IF($W2068="","",TRIM(INDEX(connections!$B:$B,ROW())))</f>
        <v/>
      </c>
      <c r="Y2068" t="str">
        <f t="shared" si="755"/>
        <v/>
      </c>
      <c r="Z2068" t="str">
        <f t="shared" si="756"/>
        <v/>
      </c>
      <c r="AA2068" t="str">
        <f t="shared" si="757"/>
        <v/>
      </c>
      <c r="AB2068" t="str">
        <f t="shared" si="758"/>
        <v/>
      </c>
      <c r="AC2068" t="str">
        <f t="shared" si="759"/>
        <v/>
      </c>
      <c r="AD2068" t="str">
        <f t="shared" si="760"/>
        <v/>
      </c>
      <c r="AE2068" t="str">
        <f t="shared" si="761"/>
        <v/>
      </c>
    </row>
    <row r="2069" spans="20:31" x14ac:dyDescent="0.25">
      <c r="T2069" t="str">
        <f t="shared" si="752"/>
        <v/>
      </c>
      <c r="U2069" t="str">
        <f t="shared" si="753"/>
        <v/>
      </c>
      <c r="V2069" t="str">
        <f t="shared" si="754"/>
        <v/>
      </c>
      <c r="W2069" t="str">
        <f>IF(TRIM(INDEX(connections!$A:$A,ROW()))="","",TRIM(INDEX(connections!$A:$A,ROW())))</f>
        <v/>
      </c>
      <c r="X2069" t="str">
        <f>IF($W2069="","",TRIM(INDEX(connections!$B:$B,ROW())))</f>
        <v/>
      </c>
      <c r="Y2069" t="str">
        <f t="shared" si="755"/>
        <v/>
      </c>
      <c r="Z2069" t="str">
        <f t="shared" si="756"/>
        <v/>
      </c>
      <c r="AA2069" t="str">
        <f t="shared" si="757"/>
        <v/>
      </c>
      <c r="AB2069" t="str">
        <f t="shared" si="758"/>
        <v/>
      </c>
      <c r="AC2069" t="str">
        <f t="shared" si="759"/>
        <v/>
      </c>
      <c r="AD2069" t="str">
        <f t="shared" si="760"/>
        <v/>
      </c>
      <c r="AE2069" t="str">
        <f t="shared" si="761"/>
        <v/>
      </c>
    </row>
    <row r="2070" spans="20:31" x14ac:dyDescent="0.25">
      <c r="T2070" t="str">
        <f t="shared" si="752"/>
        <v/>
      </c>
      <c r="U2070" t="str">
        <f t="shared" si="753"/>
        <v/>
      </c>
      <c r="V2070" t="str">
        <f t="shared" si="754"/>
        <v/>
      </c>
      <c r="W2070" t="str">
        <f>IF(TRIM(INDEX(connections!$A:$A,ROW()))="","",TRIM(INDEX(connections!$A:$A,ROW())))</f>
        <v/>
      </c>
      <c r="X2070" t="str">
        <f>IF($W2070="","",TRIM(INDEX(connections!$B:$B,ROW())))</f>
        <v/>
      </c>
      <c r="Y2070" t="str">
        <f t="shared" si="755"/>
        <v/>
      </c>
      <c r="Z2070" t="str">
        <f t="shared" si="756"/>
        <v/>
      </c>
      <c r="AA2070" t="str">
        <f t="shared" si="757"/>
        <v/>
      </c>
      <c r="AB2070" t="str">
        <f t="shared" si="758"/>
        <v/>
      </c>
      <c r="AC2070" t="str">
        <f t="shared" si="759"/>
        <v/>
      </c>
      <c r="AD2070" t="str">
        <f t="shared" si="760"/>
        <v/>
      </c>
      <c r="AE2070" t="str">
        <f t="shared" si="761"/>
        <v/>
      </c>
    </row>
    <row r="2071" spans="20:31" x14ac:dyDescent="0.25">
      <c r="T2071" t="str">
        <f t="shared" si="752"/>
        <v/>
      </c>
      <c r="U2071" t="str">
        <f t="shared" si="753"/>
        <v/>
      </c>
      <c r="V2071" t="str">
        <f t="shared" si="754"/>
        <v/>
      </c>
      <c r="W2071" t="str">
        <f>IF(TRIM(INDEX(connections!$A:$A,ROW()))="","",TRIM(INDEX(connections!$A:$A,ROW())))</f>
        <v/>
      </c>
      <c r="X2071" t="str">
        <f>IF($W2071="","",TRIM(INDEX(connections!$B:$B,ROW())))</f>
        <v/>
      </c>
      <c r="Y2071" t="str">
        <f t="shared" si="755"/>
        <v/>
      </c>
      <c r="Z2071" t="str">
        <f t="shared" si="756"/>
        <v/>
      </c>
      <c r="AA2071" t="str">
        <f t="shared" si="757"/>
        <v/>
      </c>
      <c r="AB2071" t="str">
        <f t="shared" si="758"/>
        <v/>
      </c>
      <c r="AC2071" t="str">
        <f t="shared" si="759"/>
        <v/>
      </c>
      <c r="AD2071" t="str">
        <f t="shared" si="760"/>
        <v/>
      </c>
      <c r="AE2071" t="str">
        <f t="shared" si="761"/>
        <v/>
      </c>
    </row>
    <row r="2072" spans="20:31" x14ac:dyDescent="0.25">
      <c r="T2072" t="str">
        <f t="shared" si="752"/>
        <v/>
      </c>
      <c r="U2072" t="str">
        <f t="shared" si="753"/>
        <v/>
      </c>
      <c r="V2072" t="str">
        <f t="shared" si="754"/>
        <v/>
      </c>
      <c r="W2072" t="str">
        <f>IF(TRIM(INDEX(connections!$A:$A,ROW()))="","",TRIM(INDEX(connections!$A:$A,ROW())))</f>
        <v/>
      </c>
      <c r="X2072" t="str">
        <f>IF($W2072="","",TRIM(INDEX(connections!$B:$B,ROW())))</f>
        <v/>
      </c>
      <c r="Y2072" t="str">
        <f t="shared" si="755"/>
        <v/>
      </c>
      <c r="Z2072" t="str">
        <f t="shared" si="756"/>
        <v/>
      </c>
      <c r="AA2072" t="str">
        <f t="shared" si="757"/>
        <v/>
      </c>
      <c r="AB2072" t="str">
        <f t="shared" si="758"/>
        <v/>
      </c>
      <c r="AC2072" t="str">
        <f t="shared" si="759"/>
        <v/>
      </c>
      <c r="AD2072" t="str">
        <f t="shared" si="760"/>
        <v/>
      </c>
      <c r="AE2072" t="str">
        <f t="shared" si="761"/>
        <v/>
      </c>
    </row>
    <row r="2073" spans="20:31" x14ac:dyDescent="0.25">
      <c r="T2073" t="str">
        <f t="shared" si="752"/>
        <v/>
      </c>
      <c r="U2073" t="str">
        <f t="shared" si="753"/>
        <v/>
      </c>
      <c r="V2073" t="str">
        <f t="shared" si="754"/>
        <v/>
      </c>
      <c r="W2073" t="str">
        <f>IF(TRIM(INDEX(connections!$A:$A,ROW()))="","",TRIM(INDEX(connections!$A:$A,ROW())))</f>
        <v/>
      </c>
      <c r="X2073" t="str">
        <f>IF($W2073="","",TRIM(INDEX(connections!$B:$B,ROW())))</f>
        <v/>
      </c>
      <c r="Y2073" t="str">
        <f t="shared" si="755"/>
        <v/>
      </c>
      <c r="Z2073" t="str">
        <f t="shared" si="756"/>
        <v/>
      </c>
      <c r="AA2073" t="str">
        <f t="shared" si="757"/>
        <v/>
      </c>
      <c r="AB2073" t="str">
        <f t="shared" si="758"/>
        <v/>
      </c>
      <c r="AC2073" t="str">
        <f t="shared" si="759"/>
        <v/>
      </c>
      <c r="AD2073" t="str">
        <f t="shared" si="760"/>
        <v/>
      </c>
      <c r="AE2073" t="str">
        <f t="shared" si="761"/>
        <v/>
      </c>
    </row>
    <row r="2074" spans="20:31" x14ac:dyDescent="0.25">
      <c r="T2074" t="str">
        <f t="shared" si="752"/>
        <v/>
      </c>
      <c r="U2074" t="str">
        <f t="shared" si="753"/>
        <v/>
      </c>
      <c r="V2074" t="str">
        <f t="shared" si="754"/>
        <v/>
      </c>
      <c r="W2074" t="str">
        <f>IF(TRIM(INDEX(connections!$A:$A,ROW()))="","",TRIM(INDEX(connections!$A:$A,ROW())))</f>
        <v/>
      </c>
      <c r="X2074" t="str">
        <f>IF($W2074="","",TRIM(INDEX(connections!$B:$B,ROW())))</f>
        <v/>
      </c>
      <c r="Y2074" t="str">
        <f t="shared" si="755"/>
        <v/>
      </c>
      <c r="Z2074" t="str">
        <f t="shared" si="756"/>
        <v/>
      </c>
      <c r="AA2074" t="str">
        <f t="shared" si="757"/>
        <v/>
      </c>
      <c r="AB2074" t="str">
        <f t="shared" si="758"/>
        <v/>
      </c>
      <c r="AC2074" t="str">
        <f t="shared" si="759"/>
        <v/>
      </c>
      <c r="AD2074" t="str">
        <f t="shared" si="760"/>
        <v/>
      </c>
      <c r="AE2074" t="str">
        <f t="shared" si="761"/>
        <v/>
      </c>
    </row>
    <row r="2075" spans="20:31" x14ac:dyDescent="0.25">
      <c r="T2075" t="str">
        <f t="shared" si="752"/>
        <v/>
      </c>
      <c r="U2075" t="str">
        <f t="shared" si="753"/>
        <v/>
      </c>
      <c r="V2075" t="str">
        <f t="shared" si="754"/>
        <v/>
      </c>
      <c r="W2075" t="str">
        <f>IF(TRIM(INDEX(connections!$A:$A,ROW()))="","",TRIM(INDEX(connections!$A:$A,ROW())))</f>
        <v/>
      </c>
      <c r="X2075" t="str">
        <f>IF($W2075="","",TRIM(INDEX(connections!$B:$B,ROW())))</f>
        <v/>
      </c>
      <c r="Y2075" t="str">
        <f t="shared" si="755"/>
        <v/>
      </c>
      <c r="Z2075" t="str">
        <f t="shared" si="756"/>
        <v/>
      </c>
      <c r="AA2075" t="str">
        <f t="shared" si="757"/>
        <v/>
      </c>
      <c r="AB2075" t="str">
        <f t="shared" si="758"/>
        <v/>
      </c>
      <c r="AC2075" t="str">
        <f t="shared" si="759"/>
        <v/>
      </c>
      <c r="AD2075" t="str">
        <f t="shared" si="760"/>
        <v/>
      </c>
      <c r="AE2075" t="str">
        <f t="shared" si="761"/>
        <v/>
      </c>
    </row>
    <row r="2076" spans="20:31" x14ac:dyDescent="0.25">
      <c r="T2076" t="str">
        <f t="shared" si="752"/>
        <v/>
      </c>
      <c r="U2076" t="str">
        <f t="shared" si="753"/>
        <v/>
      </c>
      <c r="V2076" t="str">
        <f t="shared" si="754"/>
        <v/>
      </c>
      <c r="W2076" t="str">
        <f>IF(TRIM(INDEX(connections!$A:$A,ROW()))="","",TRIM(INDEX(connections!$A:$A,ROW())))</f>
        <v/>
      </c>
      <c r="X2076" t="str">
        <f>IF($W2076="","",TRIM(INDEX(connections!$B:$B,ROW())))</f>
        <v/>
      </c>
      <c r="Y2076" t="str">
        <f t="shared" si="755"/>
        <v/>
      </c>
      <c r="Z2076" t="str">
        <f t="shared" si="756"/>
        <v/>
      </c>
      <c r="AA2076" t="str">
        <f t="shared" si="757"/>
        <v/>
      </c>
      <c r="AB2076" t="str">
        <f t="shared" si="758"/>
        <v/>
      </c>
      <c r="AC2076" t="str">
        <f t="shared" si="759"/>
        <v/>
      </c>
      <c r="AD2076" t="str">
        <f t="shared" si="760"/>
        <v/>
      </c>
      <c r="AE2076" t="str">
        <f t="shared" si="761"/>
        <v/>
      </c>
    </row>
    <row r="2077" spans="20:31" x14ac:dyDescent="0.25">
      <c r="T2077" t="str">
        <f t="shared" si="752"/>
        <v/>
      </c>
      <c r="U2077" t="str">
        <f t="shared" si="753"/>
        <v/>
      </c>
      <c r="V2077" t="str">
        <f t="shared" si="754"/>
        <v/>
      </c>
      <c r="W2077" t="str">
        <f>IF(TRIM(INDEX(connections!$A:$A,ROW()))="","",TRIM(INDEX(connections!$A:$A,ROW())))</f>
        <v/>
      </c>
      <c r="X2077" t="str">
        <f>IF($W2077="","",TRIM(INDEX(connections!$B:$B,ROW())))</f>
        <v/>
      </c>
      <c r="Y2077" t="str">
        <f t="shared" si="755"/>
        <v/>
      </c>
      <c r="Z2077" t="str">
        <f t="shared" si="756"/>
        <v/>
      </c>
      <c r="AA2077" t="str">
        <f t="shared" si="757"/>
        <v/>
      </c>
      <c r="AB2077" t="str">
        <f t="shared" si="758"/>
        <v/>
      </c>
      <c r="AC2077" t="str">
        <f t="shared" si="759"/>
        <v/>
      </c>
      <c r="AD2077" t="str">
        <f t="shared" si="760"/>
        <v/>
      </c>
      <c r="AE2077" t="str">
        <f t="shared" si="761"/>
        <v/>
      </c>
    </row>
    <row r="2078" spans="20:31" x14ac:dyDescent="0.25">
      <c r="T2078" t="str">
        <f t="shared" si="752"/>
        <v/>
      </c>
      <c r="U2078" t="str">
        <f t="shared" si="753"/>
        <v/>
      </c>
      <c r="V2078" t="str">
        <f t="shared" si="754"/>
        <v/>
      </c>
      <c r="W2078" t="str">
        <f>IF(TRIM(INDEX(connections!$A:$A,ROW()))="","",TRIM(INDEX(connections!$A:$A,ROW())))</f>
        <v/>
      </c>
      <c r="X2078" t="str">
        <f>IF($W2078="","",TRIM(INDEX(connections!$B:$B,ROW())))</f>
        <v/>
      </c>
      <c r="Y2078" t="str">
        <f t="shared" si="755"/>
        <v/>
      </c>
      <c r="Z2078" t="str">
        <f t="shared" si="756"/>
        <v/>
      </c>
      <c r="AA2078" t="str">
        <f t="shared" si="757"/>
        <v/>
      </c>
      <c r="AB2078" t="str">
        <f t="shared" si="758"/>
        <v/>
      </c>
      <c r="AC2078" t="str">
        <f t="shared" si="759"/>
        <v/>
      </c>
      <c r="AD2078" t="str">
        <f t="shared" si="760"/>
        <v/>
      </c>
      <c r="AE2078" t="str">
        <f t="shared" si="761"/>
        <v/>
      </c>
    </row>
    <row r="2079" spans="20:31" x14ac:dyDescent="0.25">
      <c r="T2079" t="str">
        <f t="shared" si="752"/>
        <v/>
      </c>
      <c r="U2079" t="str">
        <f t="shared" si="753"/>
        <v/>
      </c>
      <c r="V2079" t="str">
        <f t="shared" si="754"/>
        <v/>
      </c>
      <c r="W2079" t="str">
        <f>IF(TRIM(INDEX(connections!$A:$A,ROW()))="","",TRIM(INDEX(connections!$A:$A,ROW())))</f>
        <v/>
      </c>
      <c r="X2079" t="str">
        <f>IF($W2079="","",TRIM(INDEX(connections!$B:$B,ROW())))</f>
        <v/>
      </c>
      <c r="Y2079" t="str">
        <f t="shared" si="755"/>
        <v/>
      </c>
      <c r="Z2079" t="str">
        <f t="shared" si="756"/>
        <v/>
      </c>
      <c r="AA2079" t="str">
        <f t="shared" si="757"/>
        <v/>
      </c>
      <c r="AB2079" t="str">
        <f t="shared" si="758"/>
        <v/>
      </c>
      <c r="AC2079" t="str">
        <f t="shared" si="759"/>
        <v/>
      </c>
      <c r="AD2079" t="str">
        <f t="shared" si="760"/>
        <v/>
      </c>
      <c r="AE2079" t="str">
        <f t="shared" si="761"/>
        <v/>
      </c>
    </row>
    <row r="2080" spans="20:31" x14ac:dyDescent="0.25">
      <c r="T2080" t="str">
        <f t="shared" si="752"/>
        <v/>
      </c>
      <c r="U2080" t="str">
        <f t="shared" si="753"/>
        <v/>
      </c>
      <c r="V2080" t="str">
        <f t="shared" si="754"/>
        <v/>
      </c>
      <c r="W2080" t="str">
        <f>IF(TRIM(INDEX(connections!$A:$A,ROW()))="","",TRIM(INDEX(connections!$A:$A,ROW())))</f>
        <v/>
      </c>
      <c r="X2080" t="str">
        <f>IF($W2080="","",TRIM(INDEX(connections!$B:$B,ROW())))</f>
        <v/>
      </c>
      <c r="Y2080" t="str">
        <f t="shared" si="755"/>
        <v/>
      </c>
      <c r="Z2080" t="str">
        <f t="shared" si="756"/>
        <v/>
      </c>
      <c r="AA2080" t="str">
        <f t="shared" si="757"/>
        <v/>
      </c>
      <c r="AB2080" t="str">
        <f t="shared" si="758"/>
        <v/>
      </c>
      <c r="AC2080" t="str">
        <f t="shared" si="759"/>
        <v/>
      </c>
      <c r="AD2080" t="str">
        <f t="shared" si="760"/>
        <v/>
      </c>
      <c r="AE2080" t="str">
        <f t="shared" si="761"/>
        <v/>
      </c>
    </row>
    <row r="2081" spans="20:31" x14ac:dyDescent="0.25">
      <c r="T2081" t="str">
        <f t="shared" si="752"/>
        <v/>
      </c>
      <c r="U2081" t="str">
        <f t="shared" si="753"/>
        <v/>
      </c>
      <c r="V2081" t="str">
        <f t="shared" si="754"/>
        <v/>
      </c>
      <c r="W2081" t="str">
        <f>IF(TRIM(INDEX(connections!$A:$A,ROW()))="","",TRIM(INDEX(connections!$A:$A,ROW())))</f>
        <v/>
      </c>
      <c r="X2081" t="str">
        <f>IF($W2081="","",TRIM(INDEX(connections!$B:$B,ROW())))</f>
        <v/>
      </c>
      <c r="Y2081" t="str">
        <f t="shared" si="755"/>
        <v/>
      </c>
      <c r="Z2081" t="str">
        <f t="shared" si="756"/>
        <v/>
      </c>
      <c r="AA2081" t="str">
        <f t="shared" si="757"/>
        <v/>
      </c>
      <c r="AB2081" t="str">
        <f t="shared" si="758"/>
        <v/>
      </c>
      <c r="AC2081" t="str">
        <f t="shared" si="759"/>
        <v/>
      </c>
      <c r="AD2081" t="str">
        <f t="shared" si="760"/>
        <v/>
      </c>
      <c r="AE2081" t="str">
        <f t="shared" si="761"/>
        <v/>
      </c>
    </row>
    <row r="2082" spans="20:31" x14ac:dyDescent="0.25">
      <c r="T2082" t="str">
        <f t="shared" si="752"/>
        <v/>
      </c>
      <c r="U2082" t="str">
        <f t="shared" si="753"/>
        <v/>
      </c>
      <c r="V2082" t="str">
        <f t="shared" si="754"/>
        <v/>
      </c>
      <c r="W2082" t="str">
        <f>IF(TRIM(INDEX(connections!$A:$A,ROW()))="","",TRIM(INDEX(connections!$A:$A,ROW())))</f>
        <v/>
      </c>
      <c r="X2082" t="str">
        <f>IF($W2082="","",TRIM(INDEX(connections!$B:$B,ROW())))</f>
        <v/>
      </c>
      <c r="Y2082" t="str">
        <f t="shared" si="755"/>
        <v/>
      </c>
      <c r="Z2082" t="str">
        <f t="shared" si="756"/>
        <v/>
      </c>
      <c r="AA2082" t="str">
        <f t="shared" si="757"/>
        <v/>
      </c>
      <c r="AB2082" t="str">
        <f t="shared" si="758"/>
        <v/>
      </c>
      <c r="AC2082" t="str">
        <f t="shared" si="759"/>
        <v/>
      </c>
      <c r="AD2082" t="str">
        <f t="shared" si="760"/>
        <v/>
      </c>
      <c r="AE2082" t="str">
        <f t="shared" si="761"/>
        <v/>
      </c>
    </row>
    <row r="2083" spans="20:31" x14ac:dyDescent="0.25">
      <c r="T2083" t="str">
        <f t="shared" si="752"/>
        <v/>
      </c>
      <c r="U2083" t="str">
        <f t="shared" si="753"/>
        <v/>
      </c>
      <c r="V2083" t="str">
        <f t="shared" si="754"/>
        <v/>
      </c>
      <c r="W2083" t="str">
        <f>IF(TRIM(INDEX(connections!$A:$A,ROW()))="","",TRIM(INDEX(connections!$A:$A,ROW())))</f>
        <v/>
      </c>
      <c r="X2083" t="str">
        <f>IF($W2083="","",TRIM(INDEX(connections!$B:$B,ROW())))</f>
        <v/>
      </c>
      <c r="Y2083" t="str">
        <f t="shared" si="755"/>
        <v/>
      </c>
      <c r="Z2083" t="str">
        <f t="shared" si="756"/>
        <v/>
      </c>
      <c r="AA2083" t="str">
        <f t="shared" si="757"/>
        <v/>
      </c>
      <c r="AB2083" t="str">
        <f t="shared" si="758"/>
        <v/>
      </c>
      <c r="AC2083" t="str">
        <f t="shared" si="759"/>
        <v/>
      </c>
      <c r="AD2083" t="str">
        <f t="shared" si="760"/>
        <v/>
      </c>
      <c r="AE2083" t="str">
        <f t="shared" si="761"/>
        <v/>
      </c>
    </row>
    <row r="2084" spans="20:31" x14ac:dyDescent="0.25">
      <c r="T2084" t="str">
        <f t="shared" si="752"/>
        <v/>
      </c>
      <c r="U2084" t="str">
        <f t="shared" si="753"/>
        <v/>
      </c>
      <c r="V2084" t="str">
        <f t="shared" si="754"/>
        <v/>
      </c>
      <c r="W2084" t="str">
        <f>IF(TRIM(INDEX(connections!$A:$A,ROW()))="","",TRIM(INDEX(connections!$A:$A,ROW())))</f>
        <v/>
      </c>
      <c r="X2084" t="str">
        <f>IF($W2084="","",TRIM(INDEX(connections!$B:$B,ROW())))</f>
        <v/>
      </c>
      <c r="Y2084" t="str">
        <f t="shared" si="755"/>
        <v/>
      </c>
      <c r="Z2084" t="str">
        <f t="shared" si="756"/>
        <v/>
      </c>
      <c r="AA2084" t="str">
        <f t="shared" si="757"/>
        <v/>
      </c>
      <c r="AB2084" t="str">
        <f t="shared" si="758"/>
        <v/>
      </c>
      <c r="AC2084" t="str">
        <f t="shared" si="759"/>
        <v/>
      </c>
      <c r="AD2084" t="str">
        <f t="shared" si="760"/>
        <v/>
      </c>
      <c r="AE2084" t="str">
        <f t="shared" si="761"/>
        <v/>
      </c>
    </row>
    <row r="2085" spans="20:31" x14ac:dyDescent="0.25">
      <c r="T2085" t="str">
        <f t="shared" si="752"/>
        <v/>
      </c>
      <c r="U2085" t="str">
        <f t="shared" si="753"/>
        <v/>
      </c>
      <c r="V2085" t="str">
        <f t="shared" si="754"/>
        <v/>
      </c>
      <c r="W2085" t="str">
        <f>IF(TRIM(INDEX(connections!$A:$A,ROW()))="","",TRIM(INDEX(connections!$A:$A,ROW())))</f>
        <v/>
      </c>
      <c r="X2085" t="str">
        <f>IF($W2085="","",TRIM(INDEX(connections!$B:$B,ROW())))</f>
        <v/>
      </c>
      <c r="Y2085" t="str">
        <f t="shared" si="755"/>
        <v/>
      </c>
      <c r="Z2085" t="str">
        <f t="shared" si="756"/>
        <v/>
      </c>
      <c r="AA2085" t="str">
        <f t="shared" si="757"/>
        <v/>
      </c>
      <c r="AB2085" t="str">
        <f t="shared" si="758"/>
        <v/>
      </c>
      <c r="AC2085" t="str">
        <f t="shared" si="759"/>
        <v/>
      </c>
      <c r="AD2085" t="str">
        <f t="shared" si="760"/>
        <v/>
      </c>
      <c r="AE2085" t="str">
        <f t="shared" si="761"/>
        <v/>
      </c>
    </row>
    <row r="2086" spans="20:31" x14ac:dyDescent="0.25">
      <c r="T2086" t="str">
        <f t="shared" si="752"/>
        <v/>
      </c>
      <c r="U2086" t="str">
        <f t="shared" si="753"/>
        <v/>
      </c>
      <c r="V2086" t="str">
        <f t="shared" si="754"/>
        <v/>
      </c>
      <c r="W2086" t="str">
        <f>IF(TRIM(INDEX(connections!$A:$A,ROW()))="","",TRIM(INDEX(connections!$A:$A,ROW())))</f>
        <v/>
      </c>
      <c r="X2086" t="str">
        <f>IF($W2086="","",TRIM(INDEX(connections!$B:$B,ROW())))</f>
        <v/>
      </c>
      <c r="Y2086" t="str">
        <f t="shared" si="755"/>
        <v/>
      </c>
      <c r="Z2086" t="str">
        <f t="shared" si="756"/>
        <v/>
      </c>
      <c r="AA2086" t="str">
        <f t="shared" si="757"/>
        <v/>
      </c>
      <c r="AB2086" t="str">
        <f t="shared" si="758"/>
        <v/>
      </c>
      <c r="AC2086" t="str">
        <f t="shared" si="759"/>
        <v/>
      </c>
      <c r="AD2086" t="str">
        <f t="shared" si="760"/>
        <v/>
      </c>
      <c r="AE2086" t="str">
        <f t="shared" si="761"/>
        <v/>
      </c>
    </row>
    <row r="2087" spans="20:31" x14ac:dyDescent="0.25">
      <c r="T2087" t="str">
        <f t="shared" si="752"/>
        <v/>
      </c>
      <c r="U2087" t="str">
        <f t="shared" si="753"/>
        <v/>
      </c>
      <c r="V2087" t="str">
        <f t="shared" si="754"/>
        <v/>
      </c>
      <c r="W2087" t="str">
        <f>IF(TRIM(INDEX(connections!$A:$A,ROW()))="","",TRIM(INDEX(connections!$A:$A,ROW())))</f>
        <v/>
      </c>
      <c r="X2087" t="str">
        <f>IF($W2087="","",TRIM(INDEX(connections!$B:$B,ROW())))</f>
        <v/>
      </c>
      <c r="Y2087" t="str">
        <f t="shared" si="755"/>
        <v/>
      </c>
      <c r="Z2087" t="str">
        <f t="shared" si="756"/>
        <v/>
      </c>
      <c r="AA2087" t="str">
        <f t="shared" si="757"/>
        <v/>
      </c>
      <c r="AB2087" t="str">
        <f t="shared" si="758"/>
        <v/>
      </c>
      <c r="AC2087" t="str">
        <f t="shared" si="759"/>
        <v/>
      </c>
      <c r="AD2087" t="str">
        <f t="shared" si="760"/>
        <v/>
      </c>
      <c r="AE2087" t="str">
        <f t="shared" si="761"/>
        <v/>
      </c>
    </row>
    <row r="2088" spans="20:31" x14ac:dyDescent="0.25">
      <c r="T2088" t="str">
        <f t="shared" si="752"/>
        <v/>
      </c>
      <c r="U2088" t="str">
        <f t="shared" si="753"/>
        <v/>
      </c>
      <c r="V2088" t="str">
        <f t="shared" si="754"/>
        <v/>
      </c>
      <c r="W2088" t="str">
        <f>IF(TRIM(INDEX(connections!$A:$A,ROW()))="","",TRIM(INDEX(connections!$A:$A,ROW())))</f>
        <v/>
      </c>
      <c r="X2088" t="str">
        <f>IF($W2088="","",TRIM(INDEX(connections!$B:$B,ROW())))</f>
        <v/>
      </c>
      <c r="Y2088" t="str">
        <f t="shared" si="755"/>
        <v/>
      </c>
      <c r="Z2088" t="str">
        <f t="shared" si="756"/>
        <v/>
      </c>
      <c r="AA2088" t="str">
        <f t="shared" si="757"/>
        <v/>
      </c>
      <c r="AB2088" t="str">
        <f t="shared" si="758"/>
        <v/>
      </c>
      <c r="AC2088" t="str">
        <f t="shared" si="759"/>
        <v/>
      </c>
      <c r="AD2088" t="str">
        <f t="shared" si="760"/>
        <v/>
      </c>
      <c r="AE2088" t="str">
        <f t="shared" si="761"/>
        <v/>
      </c>
    </row>
    <row r="2089" spans="20:31" x14ac:dyDescent="0.25">
      <c r="T2089" t="str">
        <f t="shared" si="752"/>
        <v/>
      </c>
      <c r="U2089" t="str">
        <f t="shared" si="753"/>
        <v/>
      </c>
      <c r="V2089" t="str">
        <f t="shared" si="754"/>
        <v/>
      </c>
      <c r="W2089" t="str">
        <f>IF(TRIM(INDEX(connections!$A:$A,ROW()))="","",TRIM(INDEX(connections!$A:$A,ROW())))</f>
        <v/>
      </c>
      <c r="X2089" t="str">
        <f>IF($W2089="","",TRIM(INDEX(connections!$B:$B,ROW())))</f>
        <v/>
      </c>
      <c r="Y2089" t="str">
        <f t="shared" si="755"/>
        <v/>
      </c>
      <c r="Z2089" t="str">
        <f t="shared" si="756"/>
        <v/>
      </c>
      <c r="AA2089" t="str">
        <f t="shared" si="757"/>
        <v/>
      </c>
      <c r="AB2089" t="str">
        <f t="shared" si="758"/>
        <v/>
      </c>
      <c r="AC2089" t="str">
        <f t="shared" si="759"/>
        <v/>
      </c>
      <c r="AD2089" t="str">
        <f t="shared" si="760"/>
        <v/>
      </c>
      <c r="AE2089" t="str">
        <f t="shared" si="761"/>
        <v/>
      </c>
    </row>
    <row r="2090" spans="20:31" x14ac:dyDescent="0.25">
      <c r="T2090" t="str">
        <f t="shared" si="752"/>
        <v/>
      </c>
      <c r="U2090" t="str">
        <f t="shared" si="753"/>
        <v/>
      </c>
      <c r="V2090" t="str">
        <f t="shared" si="754"/>
        <v/>
      </c>
      <c r="W2090" t="str">
        <f>IF(TRIM(INDEX(connections!$A:$A,ROW()))="","",TRIM(INDEX(connections!$A:$A,ROW())))</f>
        <v/>
      </c>
      <c r="X2090" t="str">
        <f>IF($W2090="","",TRIM(INDEX(connections!$B:$B,ROW())))</f>
        <v/>
      </c>
      <c r="Y2090" t="str">
        <f t="shared" si="755"/>
        <v/>
      </c>
      <c r="Z2090" t="str">
        <f t="shared" si="756"/>
        <v/>
      </c>
      <c r="AA2090" t="str">
        <f t="shared" si="757"/>
        <v/>
      </c>
      <c r="AB2090" t="str">
        <f t="shared" si="758"/>
        <v/>
      </c>
      <c r="AC2090" t="str">
        <f t="shared" si="759"/>
        <v/>
      </c>
      <c r="AD2090" t="str">
        <f t="shared" si="760"/>
        <v/>
      </c>
      <c r="AE2090" t="str">
        <f t="shared" si="761"/>
        <v/>
      </c>
    </row>
    <row r="2091" spans="20:31" x14ac:dyDescent="0.25">
      <c r="T2091" t="str">
        <f t="shared" si="752"/>
        <v/>
      </c>
      <c r="U2091" t="str">
        <f t="shared" si="753"/>
        <v/>
      </c>
      <c r="V2091" t="str">
        <f t="shared" si="754"/>
        <v/>
      </c>
      <c r="W2091" t="str">
        <f>IF(TRIM(INDEX(connections!$A:$A,ROW()))="","",TRIM(INDEX(connections!$A:$A,ROW())))</f>
        <v/>
      </c>
      <c r="X2091" t="str">
        <f>IF($W2091="","",TRIM(INDEX(connections!$B:$B,ROW())))</f>
        <v/>
      </c>
      <c r="Y2091" t="str">
        <f t="shared" si="755"/>
        <v/>
      </c>
      <c r="Z2091" t="str">
        <f t="shared" si="756"/>
        <v/>
      </c>
      <c r="AA2091" t="str">
        <f t="shared" si="757"/>
        <v/>
      </c>
      <c r="AB2091" t="str">
        <f t="shared" si="758"/>
        <v/>
      </c>
      <c r="AC2091" t="str">
        <f t="shared" si="759"/>
        <v/>
      </c>
      <c r="AD2091" t="str">
        <f t="shared" si="760"/>
        <v/>
      </c>
      <c r="AE2091" t="str">
        <f t="shared" si="761"/>
        <v/>
      </c>
    </row>
    <row r="2092" spans="20:31" x14ac:dyDescent="0.25">
      <c r="T2092" t="str">
        <f t="shared" si="752"/>
        <v/>
      </c>
      <c r="U2092" t="str">
        <f t="shared" si="753"/>
        <v/>
      </c>
      <c r="V2092" t="str">
        <f t="shared" si="754"/>
        <v/>
      </c>
      <c r="W2092" t="str">
        <f>IF(TRIM(INDEX(connections!$A:$A,ROW()))="","",TRIM(INDEX(connections!$A:$A,ROW())))</f>
        <v/>
      </c>
      <c r="X2092" t="str">
        <f>IF($W2092="","",TRIM(INDEX(connections!$B:$B,ROW())))</f>
        <v/>
      </c>
      <c r="Y2092" t="str">
        <f t="shared" si="755"/>
        <v/>
      </c>
      <c r="Z2092" t="str">
        <f t="shared" si="756"/>
        <v/>
      </c>
      <c r="AA2092" t="str">
        <f t="shared" si="757"/>
        <v/>
      </c>
      <c r="AB2092" t="str">
        <f t="shared" si="758"/>
        <v/>
      </c>
      <c r="AC2092" t="str">
        <f t="shared" si="759"/>
        <v/>
      </c>
      <c r="AD2092" t="str">
        <f t="shared" si="760"/>
        <v/>
      </c>
      <c r="AE2092" t="str">
        <f t="shared" si="761"/>
        <v/>
      </c>
    </row>
    <row r="2093" spans="20:31" x14ac:dyDescent="0.25">
      <c r="T2093" t="str">
        <f t="shared" si="752"/>
        <v/>
      </c>
      <c r="U2093" t="str">
        <f t="shared" si="753"/>
        <v/>
      </c>
      <c r="V2093" t="str">
        <f t="shared" si="754"/>
        <v/>
      </c>
      <c r="W2093" t="str">
        <f>IF(TRIM(INDEX(connections!$A:$A,ROW()))="","",TRIM(INDEX(connections!$A:$A,ROW())))</f>
        <v/>
      </c>
      <c r="X2093" t="str">
        <f>IF($W2093="","",TRIM(INDEX(connections!$B:$B,ROW())))</f>
        <v/>
      </c>
      <c r="Y2093" t="str">
        <f t="shared" si="755"/>
        <v/>
      </c>
      <c r="Z2093" t="str">
        <f t="shared" si="756"/>
        <v/>
      </c>
      <c r="AA2093" t="str">
        <f t="shared" si="757"/>
        <v/>
      </c>
      <c r="AB2093" t="str">
        <f t="shared" si="758"/>
        <v/>
      </c>
      <c r="AC2093" t="str">
        <f t="shared" si="759"/>
        <v/>
      </c>
      <c r="AD2093" t="str">
        <f t="shared" si="760"/>
        <v/>
      </c>
      <c r="AE2093" t="str">
        <f t="shared" si="761"/>
        <v/>
      </c>
    </row>
    <row r="2094" spans="20:31" x14ac:dyDescent="0.25">
      <c r="T2094" t="str">
        <f t="shared" si="752"/>
        <v/>
      </c>
      <c r="U2094" t="str">
        <f t="shared" si="753"/>
        <v/>
      </c>
      <c r="V2094" t="str">
        <f t="shared" si="754"/>
        <v/>
      </c>
      <c r="W2094" t="str">
        <f>IF(TRIM(INDEX(connections!$A:$A,ROW()))="","",TRIM(INDEX(connections!$A:$A,ROW())))</f>
        <v/>
      </c>
      <c r="X2094" t="str">
        <f>IF($W2094="","",TRIM(INDEX(connections!$B:$B,ROW())))</f>
        <v/>
      </c>
      <c r="Y2094" t="str">
        <f t="shared" si="755"/>
        <v/>
      </c>
      <c r="Z2094" t="str">
        <f t="shared" si="756"/>
        <v/>
      </c>
      <c r="AA2094" t="str">
        <f t="shared" si="757"/>
        <v/>
      </c>
      <c r="AB2094" t="str">
        <f t="shared" si="758"/>
        <v/>
      </c>
      <c r="AC2094" t="str">
        <f t="shared" si="759"/>
        <v/>
      </c>
      <c r="AD2094" t="str">
        <f t="shared" si="760"/>
        <v/>
      </c>
      <c r="AE2094" t="str">
        <f t="shared" si="761"/>
        <v/>
      </c>
    </row>
    <row r="2095" spans="20:31" x14ac:dyDescent="0.25">
      <c r="T2095" t="str">
        <f t="shared" si="752"/>
        <v/>
      </c>
      <c r="U2095" t="str">
        <f t="shared" si="753"/>
        <v/>
      </c>
      <c r="V2095" t="str">
        <f t="shared" si="754"/>
        <v/>
      </c>
      <c r="W2095" t="str">
        <f>IF(TRIM(INDEX(connections!$A:$A,ROW()))="","",TRIM(INDEX(connections!$A:$A,ROW())))</f>
        <v/>
      </c>
      <c r="X2095" t="str">
        <f>IF($W2095="","",TRIM(INDEX(connections!$B:$B,ROW())))</f>
        <v/>
      </c>
      <c r="Y2095" t="str">
        <f t="shared" si="755"/>
        <v/>
      </c>
      <c r="Z2095" t="str">
        <f t="shared" si="756"/>
        <v/>
      </c>
      <c r="AA2095" t="str">
        <f t="shared" si="757"/>
        <v/>
      </c>
      <c r="AB2095" t="str">
        <f t="shared" si="758"/>
        <v/>
      </c>
      <c r="AC2095" t="str">
        <f t="shared" si="759"/>
        <v/>
      </c>
      <c r="AD2095" t="str">
        <f t="shared" si="760"/>
        <v/>
      </c>
      <c r="AE2095" t="str">
        <f t="shared" si="761"/>
        <v/>
      </c>
    </row>
    <row r="2096" spans="20:31" x14ac:dyDescent="0.25">
      <c r="T2096" t="str">
        <f t="shared" si="752"/>
        <v/>
      </c>
      <c r="U2096" t="str">
        <f t="shared" si="753"/>
        <v/>
      </c>
      <c r="V2096" t="str">
        <f t="shared" si="754"/>
        <v/>
      </c>
      <c r="W2096" t="str">
        <f>IF(TRIM(INDEX(connections!$A:$A,ROW()))="","",TRIM(INDEX(connections!$A:$A,ROW())))</f>
        <v/>
      </c>
      <c r="X2096" t="str">
        <f>IF($W2096="","",TRIM(INDEX(connections!$B:$B,ROW())))</f>
        <v/>
      </c>
      <c r="Y2096" t="str">
        <f t="shared" si="755"/>
        <v/>
      </c>
      <c r="Z2096" t="str">
        <f t="shared" si="756"/>
        <v/>
      </c>
      <c r="AA2096" t="str">
        <f t="shared" si="757"/>
        <v/>
      </c>
      <c r="AB2096" t="str">
        <f t="shared" si="758"/>
        <v/>
      </c>
      <c r="AC2096" t="str">
        <f t="shared" si="759"/>
        <v/>
      </c>
      <c r="AD2096" t="str">
        <f t="shared" si="760"/>
        <v/>
      </c>
      <c r="AE2096" t="str">
        <f t="shared" si="761"/>
        <v/>
      </c>
    </row>
    <row r="2097" spans="20:31" x14ac:dyDescent="0.25">
      <c r="T2097" t="str">
        <f t="shared" si="752"/>
        <v/>
      </c>
      <c r="U2097" t="str">
        <f t="shared" si="753"/>
        <v/>
      </c>
      <c r="V2097" t="str">
        <f t="shared" si="754"/>
        <v/>
      </c>
      <c r="W2097" t="str">
        <f>IF(TRIM(INDEX(connections!$A:$A,ROW()))="","",TRIM(INDEX(connections!$A:$A,ROW())))</f>
        <v/>
      </c>
      <c r="X2097" t="str">
        <f>IF($W2097="","",TRIM(INDEX(connections!$B:$B,ROW())))</f>
        <v/>
      </c>
      <c r="Y2097" t="str">
        <f t="shared" si="755"/>
        <v/>
      </c>
      <c r="Z2097" t="str">
        <f t="shared" si="756"/>
        <v/>
      </c>
      <c r="AA2097" t="str">
        <f t="shared" si="757"/>
        <v/>
      </c>
      <c r="AB2097" t="str">
        <f t="shared" si="758"/>
        <v/>
      </c>
      <c r="AC2097" t="str">
        <f t="shared" si="759"/>
        <v/>
      </c>
      <c r="AD2097" t="str">
        <f t="shared" si="760"/>
        <v/>
      </c>
      <c r="AE2097" t="str">
        <f t="shared" si="761"/>
        <v/>
      </c>
    </row>
    <row r="2098" spans="20:31" x14ac:dyDescent="0.25">
      <c r="T2098" t="str">
        <f t="shared" si="752"/>
        <v/>
      </c>
      <c r="U2098" t="str">
        <f t="shared" si="753"/>
        <v/>
      </c>
      <c r="V2098" t="str">
        <f t="shared" si="754"/>
        <v/>
      </c>
      <c r="W2098" t="str">
        <f>IF(TRIM(INDEX(connections!$A:$A,ROW()))="","",TRIM(INDEX(connections!$A:$A,ROW())))</f>
        <v/>
      </c>
      <c r="X2098" t="str">
        <f>IF($W2098="","",TRIM(INDEX(connections!$B:$B,ROW())))</f>
        <v/>
      </c>
      <c r="Y2098" t="str">
        <f t="shared" si="755"/>
        <v/>
      </c>
      <c r="Z2098" t="str">
        <f t="shared" si="756"/>
        <v/>
      </c>
      <c r="AA2098" t="str">
        <f t="shared" si="757"/>
        <v/>
      </c>
      <c r="AB2098" t="str">
        <f t="shared" si="758"/>
        <v/>
      </c>
      <c r="AC2098" t="str">
        <f t="shared" si="759"/>
        <v/>
      </c>
      <c r="AD2098" t="str">
        <f t="shared" si="760"/>
        <v/>
      </c>
      <c r="AE2098" t="str">
        <f t="shared" si="761"/>
        <v/>
      </c>
    </row>
    <row r="2099" spans="20:31" x14ac:dyDescent="0.25">
      <c r="T2099" t="str">
        <f t="shared" si="752"/>
        <v/>
      </c>
      <c r="U2099" t="str">
        <f t="shared" si="753"/>
        <v/>
      </c>
      <c r="V2099" t="str">
        <f t="shared" si="754"/>
        <v/>
      </c>
      <c r="W2099" t="str">
        <f>IF(TRIM(INDEX(connections!$A:$A,ROW()))="","",TRIM(INDEX(connections!$A:$A,ROW())))</f>
        <v/>
      </c>
      <c r="X2099" t="str">
        <f>IF($W2099="","",TRIM(INDEX(connections!$B:$B,ROW())))</f>
        <v/>
      </c>
      <c r="Y2099" t="str">
        <f t="shared" si="755"/>
        <v/>
      </c>
      <c r="Z2099" t="str">
        <f t="shared" si="756"/>
        <v/>
      </c>
      <c r="AA2099" t="str">
        <f t="shared" si="757"/>
        <v/>
      </c>
      <c r="AB2099" t="str">
        <f t="shared" si="758"/>
        <v/>
      </c>
      <c r="AC2099" t="str">
        <f t="shared" si="759"/>
        <v/>
      </c>
      <c r="AD2099" t="str">
        <f t="shared" si="760"/>
        <v/>
      </c>
      <c r="AE2099" t="str">
        <f t="shared" si="761"/>
        <v/>
      </c>
    </row>
    <row r="2100" spans="20:31" x14ac:dyDescent="0.25">
      <c r="T2100" t="str">
        <f t="shared" si="752"/>
        <v/>
      </c>
      <c r="U2100" t="str">
        <f t="shared" si="753"/>
        <v/>
      </c>
      <c r="V2100" t="str">
        <f t="shared" si="754"/>
        <v/>
      </c>
      <c r="W2100" t="str">
        <f>IF(TRIM(INDEX(connections!$A:$A,ROW()))="","",TRIM(INDEX(connections!$A:$A,ROW())))</f>
        <v/>
      </c>
      <c r="X2100" t="str">
        <f>IF($W2100="","",TRIM(INDEX(connections!$B:$B,ROW())))</f>
        <v/>
      </c>
      <c r="Y2100" t="str">
        <f t="shared" si="755"/>
        <v/>
      </c>
      <c r="Z2100" t="str">
        <f t="shared" si="756"/>
        <v/>
      </c>
      <c r="AA2100" t="str">
        <f t="shared" si="757"/>
        <v/>
      </c>
      <c r="AB2100" t="str">
        <f t="shared" si="758"/>
        <v/>
      </c>
      <c r="AC2100" t="str">
        <f t="shared" si="759"/>
        <v/>
      </c>
      <c r="AD2100" t="str">
        <f t="shared" si="760"/>
        <v/>
      </c>
      <c r="AE2100" t="str">
        <f t="shared" si="761"/>
        <v/>
      </c>
    </row>
    <row r="2101" spans="20:31" x14ac:dyDescent="0.25">
      <c r="T2101" t="str">
        <f t="shared" si="752"/>
        <v/>
      </c>
      <c r="U2101" t="str">
        <f t="shared" si="753"/>
        <v/>
      </c>
      <c r="V2101" t="str">
        <f t="shared" si="754"/>
        <v/>
      </c>
      <c r="W2101" t="str">
        <f>IF(TRIM(INDEX(connections!$A:$A,ROW()))="","",TRIM(INDEX(connections!$A:$A,ROW())))</f>
        <v/>
      </c>
      <c r="X2101" t="str">
        <f>IF($W2101="","",TRIM(INDEX(connections!$B:$B,ROW())))</f>
        <v/>
      </c>
      <c r="Y2101" t="str">
        <f t="shared" si="755"/>
        <v/>
      </c>
      <c r="Z2101" t="str">
        <f t="shared" si="756"/>
        <v/>
      </c>
      <c r="AA2101" t="str">
        <f t="shared" si="757"/>
        <v/>
      </c>
      <c r="AB2101" t="str">
        <f t="shared" si="758"/>
        <v/>
      </c>
      <c r="AC2101" t="str">
        <f t="shared" si="759"/>
        <v/>
      </c>
      <c r="AD2101" t="str">
        <f t="shared" si="760"/>
        <v/>
      </c>
      <c r="AE2101" t="str">
        <f t="shared" si="761"/>
        <v/>
      </c>
    </row>
    <row r="2102" spans="20:31" x14ac:dyDescent="0.25">
      <c r="T2102" t="str">
        <f t="shared" si="752"/>
        <v/>
      </c>
      <c r="U2102" t="str">
        <f t="shared" si="753"/>
        <v/>
      </c>
      <c r="V2102" t="str">
        <f t="shared" si="754"/>
        <v/>
      </c>
      <c r="W2102" t="str">
        <f>IF(TRIM(INDEX(connections!$A:$A,ROW()))="","",TRIM(INDEX(connections!$A:$A,ROW())))</f>
        <v/>
      </c>
      <c r="X2102" t="str">
        <f>IF($W2102="","",TRIM(INDEX(connections!$B:$B,ROW())))</f>
        <v/>
      </c>
      <c r="Y2102" t="str">
        <f t="shared" si="755"/>
        <v/>
      </c>
      <c r="Z2102" t="str">
        <f t="shared" si="756"/>
        <v/>
      </c>
      <c r="AA2102" t="str">
        <f t="shared" si="757"/>
        <v/>
      </c>
      <c r="AB2102" t="str">
        <f t="shared" si="758"/>
        <v/>
      </c>
      <c r="AC2102" t="str">
        <f t="shared" si="759"/>
        <v/>
      </c>
      <c r="AD2102" t="str">
        <f t="shared" si="760"/>
        <v/>
      </c>
      <c r="AE2102" t="str">
        <f t="shared" si="761"/>
        <v/>
      </c>
    </row>
    <row r="2103" spans="20:31" x14ac:dyDescent="0.25">
      <c r="T2103" t="str">
        <f t="shared" si="752"/>
        <v/>
      </c>
      <c r="U2103" t="str">
        <f t="shared" si="753"/>
        <v/>
      </c>
      <c r="V2103" t="str">
        <f t="shared" si="754"/>
        <v/>
      </c>
      <c r="W2103" t="str">
        <f>IF(TRIM(INDEX(connections!$A:$A,ROW()))="","",TRIM(INDEX(connections!$A:$A,ROW())))</f>
        <v/>
      </c>
      <c r="X2103" t="str">
        <f>IF($W2103="","",TRIM(INDEX(connections!$B:$B,ROW())))</f>
        <v/>
      </c>
      <c r="Y2103" t="str">
        <f t="shared" si="755"/>
        <v/>
      </c>
      <c r="Z2103" t="str">
        <f t="shared" si="756"/>
        <v/>
      </c>
      <c r="AA2103" t="str">
        <f t="shared" si="757"/>
        <v/>
      </c>
      <c r="AB2103" t="str">
        <f t="shared" si="758"/>
        <v/>
      </c>
      <c r="AC2103" t="str">
        <f t="shared" si="759"/>
        <v/>
      </c>
      <c r="AD2103" t="str">
        <f t="shared" si="760"/>
        <v/>
      </c>
      <c r="AE2103" t="str">
        <f t="shared" si="761"/>
        <v/>
      </c>
    </row>
    <row r="2104" spans="20:31" x14ac:dyDescent="0.25">
      <c r="T2104" t="str">
        <f t="shared" si="752"/>
        <v/>
      </c>
      <c r="U2104" t="str">
        <f t="shared" si="753"/>
        <v/>
      </c>
      <c r="V2104" t="str">
        <f t="shared" si="754"/>
        <v/>
      </c>
      <c r="W2104" t="str">
        <f>IF(TRIM(INDEX(connections!$A:$A,ROW()))="","",TRIM(INDEX(connections!$A:$A,ROW())))</f>
        <v/>
      </c>
      <c r="X2104" t="str">
        <f>IF($W2104="","",TRIM(INDEX(connections!$B:$B,ROW())))</f>
        <v/>
      </c>
      <c r="Y2104" t="str">
        <f t="shared" si="755"/>
        <v/>
      </c>
      <c r="Z2104" t="str">
        <f t="shared" si="756"/>
        <v/>
      </c>
      <c r="AA2104" t="str">
        <f t="shared" si="757"/>
        <v/>
      </c>
      <c r="AB2104" t="str">
        <f t="shared" si="758"/>
        <v/>
      </c>
      <c r="AC2104" t="str">
        <f t="shared" si="759"/>
        <v/>
      </c>
      <c r="AD2104" t="str">
        <f t="shared" si="760"/>
        <v/>
      </c>
      <c r="AE2104" t="str">
        <f t="shared" si="761"/>
        <v/>
      </c>
    </row>
    <row r="2105" spans="20:31" x14ac:dyDescent="0.25">
      <c r="T2105" t="str">
        <f t="shared" si="752"/>
        <v/>
      </c>
      <c r="U2105" t="str">
        <f t="shared" si="753"/>
        <v/>
      </c>
      <c r="V2105" t="str">
        <f t="shared" si="754"/>
        <v/>
      </c>
      <c r="W2105" t="str">
        <f>IF(TRIM(INDEX(connections!$A:$A,ROW()))="","",TRIM(INDEX(connections!$A:$A,ROW())))</f>
        <v/>
      </c>
      <c r="X2105" t="str">
        <f>IF($W2105="","",TRIM(INDEX(connections!$B:$B,ROW())))</f>
        <v/>
      </c>
      <c r="Y2105" t="str">
        <f t="shared" si="755"/>
        <v/>
      </c>
      <c r="Z2105" t="str">
        <f t="shared" si="756"/>
        <v/>
      </c>
      <c r="AA2105" t="str">
        <f t="shared" si="757"/>
        <v/>
      </c>
      <c r="AB2105" t="str">
        <f t="shared" si="758"/>
        <v/>
      </c>
      <c r="AC2105" t="str">
        <f t="shared" si="759"/>
        <v/>
      </c>
      <c r="AD2105" t="str">
        <f t="shared" si="760"/>
        <v/>
      </c>
      <c r="AE2105" t="str">
        <f t="shared" si="761"/>
        <v/>
      </c>
    </row>
    <row r="2106" spans="20:31" x14ac:dyDescent="0.25">
      <c r="T2106" t="str">
        <f t="shared" si="752"/>
        <v/>
      </c>
      <c r="U2106" t="str">
        <f t="shared" si="753"/>
        <v/>
      </c>
      <c r="V2106" t="str">
        <f t="shared" si="754"/>
        <v/>
      </c>
      <c r="W2106" t="str">
        <f>IF(TRIM(INDEX(connections!$A:$A,ROW()))="","",TRIM(INDEX(connections!$A:$A,ROW())))</f>
        <v/>
      </c>
      <c r="X2106" t="str">
        <f>IF($W2106="","",TRIM(INDEX(connections!$B:$B,ROW())))</f>
        <v/>
      </c>
      <c r="Y2106" t="str">
        <f t="shared" si="755"/>
        <v/>
      </c>
      <c r="Z2106" t="str">
        <f t="shared" si="756"/>
        <v/>
      </c>
      <c r="AA2106" t="str">
        <f t="shared" si="757"/>
        <v/>
      </c>
      <c r="AB2106" t="str">
        <f t="shared" si="758"/>
        <v/>
      </c>
      <c r="AC2106" t="str">
        <f t="shared" si="759"/>
        <v/>
      </c>
      <c r="AD2106" t="str">
        <f t="shared" si="760"/>
        <v/>
      </c>
      <c r="AE2106" t="str">
        <f t="shared" si="761"/>
        <v/>
      </c>
    </row>
    <row r="2107" spans="20:31" x14ac:dyDescent="0.25">
      <c r="T2107" t="str">
        <f t="shared" si="752"/>
        <v/>
      </c>
      <c r="U2107" t="str">
        <f t="shared" si="753"/>
        <v/>
      </c>
      <c r="V2107" t="str">
        <f t="shared" si="754"/>
        <v/>
      </c>
      <c r="W2107" t="str">
        <f>IF(TRIM(INDEX(connections!$A:$A,ROW()))="","",TRIM(INDEX(connections!$A:$A,ROW())))</f>
        <v/>
      </c>
      <c r="X2107" t="str">
        <f>IF($W2107="","",TRIM(INDEX(connections!$B:$B,ROW())))</f>
        <v/>
      </c>
      <c r="Y2107" t="str">
        <f t="shared" si="755"/>
        <v/>
      </c>
      <c r="Z2107" t="str">
        <f t="shared" si="756"/>
        <v/>
      </c>
      <c r="AA2107" t="str">
        <f t="shared" si="757"/>
        <v/>
      </c>
      <c r="AB2107" t="str">
        <f t="shared" si="758"/>
        <v/>
      </c>
      <c r="AC2107" t="str">
        <f t="shared" si="759"/>
        <v/>
      </c>
      <c r="AD2107" t="str">
        <f t="shared" si="760"/>
        <v/>
      </c>
      <c r="AE2107" t="str">
        <f t="shared" si="761"/>
        <v/>
      </c>
    </row>
    <row r="2108" spans="20:31" x14ac:dyDescent="0.25">
      <c r="T2108" t="str">
        <f t="shared" si="752"/>
        <v/>
      </c>
      <c r="U2108" t="str">
        <f t="shared" si="753"/>
        <v/>
      </c>
      <c r="V2108" t="str">
        <f t="shared" si="754"/>
        <v/>
      </c>
      <c r="W2108" t="str">
        <f>IF(TRIM(INDEX(connections!$A:$A,ROW()))="","",TRIM(INDEX(connections!$A:$A,ROW())))</f>
        <v/>
      </c>
      <c r="X2108" t="str">
        <f>IF($W2108="","",TRIM(INDEX(connections!$B:$B,ROW())))</f>
        <v/>
      </c>
      <c r="Y2108" t="str">
        <f t="shared" si="755"/>
        <v/>
      </c>
      <c r="Z2108" t="str">
        <f t="shared" si="756"/>
        <v/>
      </c>
      <c r="AA2108" t="str">
        <f t="shared" si="757"/>
        <v/>
      </c>
      <c r="AB2108" t="str">
        <f t="shared" si="758"/>
        <v/>
      </c>
      <c r="AC2108" t="str">
        <f t="shared" si="759"/>
        <v/>
      </c>
      <c r="AD2108" t="str">
        <f t="shared" si="760"/>
        <v/>
      </c>
      <c r="AE2108" t="str">
        <f t="shared" si="761"/>
        <v/>
      </c>
    </row>
    <row r="2109" spans="20:31" x14ac:dyDescent="0.25">
      <c r="T2109" t="str">
        <f t="shared" si="752"/>
        <v/>
      </c>
      <c r="U2109" t="str">
        <f t="shared" si="753"/>
        <v/>
      </c>
      <c r="V2109" t="str">
        <f t="shared" si="754"/>
        <v/>
      </c>
      <c r="W2109" t="str">
        <f>IF(TRIM(INDEX(connections!$A:$A,ROW()))="","",TRIM(INDEX(connections!$A:$A,ROW())))</f>
        <v/>
      </c>
      <c r="X2109" t="str">
        <f>IF($W2109="","",TRIM(INDEX(connections!$B:$B,ROW())))</f>
        <v/>
      </c>
      <c r="Y2109" t="str">
        <f t="shared" si="755"/>
        <v/>
      </c>
      <c r="Z2109" t="str">
        <f t="shared" si="756"/>
        <v/>
      </c>
      <c r="AA2109" t="str">
        <f t="shared" si="757"/>
        <v/>
      </c>
      <c r="AB2109" t="str">
        <f t="shared" si="758"/>
        <v/>
      </c>
      <c r="AC2109" t="str">
        <f t="shared" si="759"/>
        <v/>
      </c>
      <c r="AD2109" t="str">
        <f t="shared" si="760"/>
        <v/>
      </c>
      <c r="AE2109" t="str">
        <f t="shared" si="761"/>
        <v/>
      </c>
    </row>
    <row r="2110" spans="20:31" x14ac:dyDescent="0.25">
      <c r="T2110" t="str">
        <f t="shared" si="752"/>
        <v/>
      </c>
      <c r="U2110" t="str">
        <f t="shared" si="753"/>
        <v/>
      </c>
      <c r="V2110" t="str">
        <f t="shared" si="754"/>
        <v/>
      </c>
      <c r="W2110" t="str">
        <f>IF(TRIM(INDEX(connections!$A:$A,ROW()))="","",TRIM(INDEX(connections!$A:$A,ROW())))</f>
        <v/>
      </c>
      <c r="X2110" t="str">
        <f>IF($W2110="","",TRIM(INDEX(connections!$B:$B,ROW())))</f>
        <v/>
      </c>
      <c r="Y2110" t="str">
        <f t="shared" si="755"/>
        <v/>
      </c>
      <c r="Z2110" t="str">
        <f t="shared" si="756"/>
        <v/>
      </c>
      <c r="AA2110" t="str">
        <f t="shared" si="757"/>
        <v/>
      </c>
      <c r="AB2110" t="str">
        <f t="shared" si="758"/>
        <v/>
      </c>
      <c r="AC2110" t="str">
        <f t="shared" si="759"/>
        <v/>
      </c>
      <c r="AD2110" t="str">
        <f t="shared" si="760"/>
        <v/>
      </c>
      <c r="AE2110" t="str">
        <f t="shared" si="761"/>
        <v/>
      </c>
    </row>
    <row r="2111" spans="20:31" x14ac:dyDescent="0.25">
      <c r="T2111" t="str">
        <f t="shared" si="752"/>
        <v/>
      </c>
      <c r="U2111" t="str">
        <f t="shared" si="753"/>
        <v/>
      </c>
      <c r="V2111" t="str">
        <f t="shared" si="754"/>
        <v/>
      </c>
      <c r="W2111" t="str">
        <f>IF(TRIM(INDEX(connections!$A:$A,ROW()))="","",TRIM(INDEX(connections!$A:$A,ROW())))</f>
        <v/>
      </c>
      <c r="X2111" t="str">
        <f>IF($W2111="","",TRIM(INDEX(connections!$B:$B,ROW())))</f>
        <v/>
      </c>
      <c r="Y2111" t="str">
        <f t="shared" si="755"/>
        <v/>
      </c>
      <c r="Z2111" t="str">
        <f t="shared" si="756"/>
        <v/>
      </c>
      <c r="AA2111" t="str">
        <f t="shared" si="757"/>
        <v/>
      </c>
      <c r="AB2111" t="str">
        <f t="shared" si="758"/>
        <v/>
      </c>
      <c r="AC2111" t="str">
        <f t="shared" si="759"/>
        <v/>
      </c>
      <c r="AD2111" t="str">
        <f t="shared" si="760"/>
        <v/>
      </c>
      <c r="AE2111" t="str">
        <f t="shared" si="761"/>
        <v/>
      </c>
    </row>
    <row r="2112" spans="20:31" x14ac:dyDescent="0.25">
      <c r="T2112" t="str">
        <f t="shared" si="752"/>
        <v/>
      </c>
      <c r="U2112" t="str">
        <f t="shared" si="753"/>
        <v/>
      </c>
      <c r="V2112" t="str">
        <f t="shared" si="754"/>
        <v/>
      </c>
      <c r="W2112" t="str">
        <f>IF(TRIM(INDEX(connections!$A:$A,ROW()))="","",TRIM(INDEX(connections!$A:$A,ROW())))</f>
        <v/>
      </c>
      <c r="X2112" t="str">
        <f>IF($W2112="","",TRIM(INDEX(connections!$B:$B,ROW())))</f>
        <v/>
      </c>
      <c r="Y2112" t="str">
        <f t="shared" si="755"/>
        <v/>
      </c>
      <c r="Z2112" t="str">
        <f t="shared" si="756"/>
        <v/>
      </c>
      <c r="AA2112" t="str">
        <f t="shared" si="757"/>
        <v/>
      </c>
      <c r="AB2112" t="str">
        <f t="shared" si="758"/>
        <v/>
      </c>
      <c r="AC2112" t="str">
        <f t="shared" si="759"/>
        <v/>
      </c>
      <c r="AD2112" t="str">
        <f t="shared" si="760"/>
        <v/>
      </c>
      <c r="AE2112" t="str">
        <f t="shared" si="761"/>
        <v/>
      </c>
    </row>
    <row r="2113" spans="20:31" x14ac:dyDescent="0.25">
      <c r="T2113" t="str">
        <f t="shared" si="752"/>
        <v/>
      </c>
      <c r="U2113" t="str">
        <f t="shared" si="753"/>
        <v/>
      </c>
      <c r="V2113" t="str">
        <f t="shared" si="754"/>
        <v/>
      </c>
      <c r="W2113" t="str">
        <f>IF(TRIM(INDEX(connections!$A:$A,ROW()))="","",TRIM(INDEX(connections!$A:$A,ROW())))</f>
        <v/>
      </c>
      <c r="X2113" t="str">
        <f>IF($W2113="","",TRIM(INDEX(connections!$B:$B,ROW())))</f>
        <v/>
      </c>
      <c r="Y2113" t="str">
        <f t="shared" si="755"/>
        <v/>
      </c>
      <c r="Z2113" t="str">
        <f t="shared" si="756"/>
        <v/>
      </c>
      <c r="AA2113" t="str">
        <f t="shared" si="757"/>
        <v/>
      </c>
      <c r="AB2113" t="str">
        <f t="shared" si="758"/>
        <v/>
      </c>
      <c r="AC2113" t="str">
        <f t="shared" si="759"/>
        <v/>
      </c>
      <c r="AD2113" t="str">
        <f t="shared" si="760"/>
        <v/>
      </c>
      <c r="AE2113" t="str">
        <f t="shared" si="761"/>
        <v/>
      </c>
    </row>
    <row r="2114" spans="20:31" x14ac:dyDescent="0.25">
      <c r="T2114" t="str">
        <f t="shared" ref="T2114:T2177" si="762">IF($Y2114="","",INDEX($B$2:$B$1500,$Y2114))</f>
        <v/>
      </c>
      <c r="U2114" t="str">
        <f t="shared" ref="U2114:U2177" si="763">IF($Z2114="","",INDEX($B$2:$B$1500,$Z2114))</f>
        <v/>
      </c>
      <c r="V2114" t="str">
        <f t="shared" ref="V2114:V2177" si="764">IF(OR($T2114="",$U2114=""),"",$U2114-$T2114)</f>
        <v/>
      </c>
      <c r="W2114" t="str">
        <f>IF(TRIM(INDEX(connections!$A:$A,ROW()))="","",TRIM(INDEX(connections!$A:$A,ROW())))</f>
        <v/>
      </c>
      <c r="X2114" t="str">
        <f>IF($W2114="","",TRIM(INDEX(connections!$B:$B,ROW())))</f>
        <v/>
      </c>
      <c r="Y2114" t="str">
        <f t="shared" ref="Y2114:Y2177" si="765">IF($W2114="","",IFERROR(MATCH($W2114,$A$2:$A$1500,0),""))</f>
        <v/>
      </c>
      <c r="Z2114" t="str">
        <f t="shared" ref="Z2114:Z2177" si="766">IF($X2114="","",IFERROR(MATCH($X2114,$A$2:$A$1500,0),""))</f>
        <v/>
      </c>
      <c r="AA2114" t="str">
        <f t="shared" ref="AA2114:AA2177" si="767">IF($Y2114="","",INDEX($P$2:$P$1500,$Y2114))</f>
        <v/>
      </c>
      <c r="AB2114" t="str">
        <f t="shared" ref="AB2114:AB2177" si="768">IF($Z2114="","",INDEX($P$2:$P$1500,$Z2114))</f>
        <v/>
      </c>
      <c r="AC2114" t="str">
        <f t="shared" ref="AC2114:AC2177" si="769">IF(AND($AA2114="Yes",$AB2114="Yes"),1,"")</f>
        <v/>
      </c>
      <c r="AD2114" t="str">
        <f t="shared" ref="AD2114:AD2177" si="770">IF(OR($Y2114="",$Z2114=""),"",IF(INDEX($C$2:$C$1500,$Y2114)=INDEX($C$2:$C$1500,$Z2114),0,1))</f>
        <v/>
      </c>
      <c r="AE2114" t="str">
        <f t="shared" ref="AE2114:AE2177" si="771">IF($AC2114&lt;&gt;1,"",IF(AND(INDEX($AG$2:$AG$1500,$Y2114)=1,INDEX($AG$2:$AG$1500,$Z2114)=1),1,""))</f>
        <v/>
      </c>
    </row>
    <row r="2115" spans="20:31" x14ac:dyDescent="0.25">
      <c r="T2115" t="str">
        <f t="shared" si="762"/>
        <v/>
      </c>
      <c r="U2115" t="str">
        <f t="shared" si="763"/>
        <v/>
      </c>
      <c r="V2115" t="str">
        <f t="shared" si="764"/>
        <v/>
      </c>
      <c r="W2115" t="str">
        <f>IF(TRIM(INDEX(connections!$A:$A,ROW()))="","",TRIM(INDEX(connections!$A:$A,ROW())))</f>
        <v/>
      </c>
      <c r="X2115" t="str">
        <f>IF($W2115="","",TRIM(INDEX(connections!$B:$B,ROW())))</f>
        <v/>
      </c>
      <c r="Y2115" t="str">
        <f t="shared" si="765"/>
        <v/>
      </c>
      <c r="Z2115" t="str">
        <f t="shared" si="766"/>
        <v/>
      </c>
      <c r="AA2115" t="str">
        <f t="shared" si="767"/>
        <v/>
      </c>
      <c r="AB2115" t="str">
        <f t="shared" si="768"/>
        <v/>
      </c>
      <c r="AC2115" t="str">
        <f t="shared" si="769"/>
        <v/>
      </c>
      <c r="AD2115" t="str">
        <f t="shared" si="770"/>
        <v/>
      </c>
      <c r="AE2115" t="str">
        <f t="shared" si="771"/>
        <v/>
      </c>
    </row>
    <row r="2116" spans="20:31" x14ac:dyDescent="0.25">
      <c r="T2116" t="str">
        <f t="shared" si="762"/>
        <v/>
      </c>
      <c r="U2116" t="str">
        <f t="shared" si="763"/>
        <v/>
      </c>
      <c r="V2116" t="str">
        <f t="shared" si="764"/>
        <v/>
      </c>
      <c r="W2116" t="str">
        <f>IF(TRIM(INDEX(connections!$A:$A,ROW()))="","",TRIM(INDEX(connections!$A:$A,ROW())))</f>
        <v/>
      </c>
      <c r="X2116" t="str">
        <f>IF($W2116="","",TRIM(INDEX(connections!$B:$B,ROW())))</f>
        <v/>
      </c>
      <c r="Y2116" t="str">
        <f t="shared" si="765"/>
        <v/>
      </c>
      <c r="Z2116" t="str">
        <f t="shared" si="766"/>
        <v/>
      </c>
      <c r="AA2116" t="str">
        <f t="shared" si="767"/>
        <v/>
      </c>
      <c r="AB2116" t="str">
        <f t="shared" si="768"/>
        <v/>
      </c>
      <c r="AC2116" t="str">
        <f t="shared" si="769"/>
        <v/>
      </c>
      <c r="AD2116" t="str">
        <f t="shared" si="770"/>
        <v/>
      </c>
      <c r="AE2116" t="str">
        <f t="shared" si="771"/>
        <v/>
      </c>
    </row>
    <row r="2117" spans="20:31" x14ac:dyDescent="0.25">
      <c r="T2117" t="str">
        <f t="shared" si="762"/>
        <v/>
      </c>
      <c r="U2117" t="str">
        <f t="shared" si="763"/>
        <v/>
      </c>
      <c r="V2117" t="str">
        <f t="shared" si="764"/>
        <v/>
      </c>
      <c r="W2117" t="str">
        <f>IF(TRIM(INDEX(connections!$A:$A,ROW()))="","",TRIM(INDEX(connections!$A:$A,ROW())))</f>
        <v/>
      </c>
      <c r="X2117" t="str">
        <f>IF($W2117="","",TRIM(INDEX(connections!$B:$B,ROW())))</f>
        <v/>
      </c>
      <c r="Y2117" t="str">
        <f t="shared" si="765"/>
        <v/>
      </c>
      <c r="Z2117" t="str">
        <f t="shared" si="766"/>
        <v/>
      </c>
      <c r="AA2117" t="str">
        <f t="shared" si="767"/>
        <v/>
      </c>
      <c r="AB2117" t="str">
        <f t="shared" si="768"/>
        <v/>
      </c>
      <c r="AC2117" t="str">
        <f t="shared" si="769"/>
        <v/>
      </c>
      <c r="AD2117" t="str">
        <f t="shared" si="770"/>
        <v/>
      </c>
      <c r="AE2117" t="str">
        <f t="shared" si="771"/>
        <v/>
      </c>
    </row>
    <row r="2118" spans="20:31" x14ac:dyDescent="0.25">
      <c r="T2118" t="str">
        <f t="shared" si="762"/>
        <v/>
      </c>
      <c r="U2118" t="str">
        <f t="shared" si="763"/>
        <v/>
      </c>
      <c r="V2118" t="str">
        <f t="shared" si="764"/>
        <v/>
      </c>
      <c r="W2118" t="str">
        <f>IF(TRIM(INDEX(connections!$A:$A,ROW()))="","",TRIM(INDEX(connections!$A:$A,ROW())))</f>
        <v/>
      </c>
      <c r="X2118" t="str">
        <f>IF($W2118="","",TRIM(INDEX(connections!$B:$B,ROW())))</f>
        <v/>
      </c>
      <c r="Y2118" t="str">
        <f t="shared" si="765"/>
        <v/>
      </c>
      <c r="Z2118" t="str">
        <f t="shared" si="766"/>
        <v/>
      </c>
      <c r="AA2118" t="str">
        <f t="shared" si="767"/>
        <v/>
      </c>
      <c r="AB2118" t="str">
        <f t="shared" si="768"/>
        <v/>
      </c>
      <c r="AC2118" t="str">
        <f t="shared" si="769"/>
        <v/>
      </c>
      <c r="AD2118" t="str">
        <f t="shared" si="770"/>
        <v/>
      </c>
      <c r="AE2118" t="str">
        <f t="shared" si="771"/>
        <v/>
      </c>
    </row>
    <row r="2119" spans="20:31" x14ac:dyDescent="0.25">
      <c r="T2119" t="str">
        <f t="shared" si="762"/>
        <v/>
      </c>
      <c r="U2119" t="str">
        <f t="shared" si="763"/>
        <v/>
      </c>
      <c r="V2119" t="str">
        <f t="shared" si="764"/>
        <v/>
      </c>
      <c r="W2119" t="str">
        <f>IF(TRIM(INDEX(connections!$A:$A,ROW()))="","",TRIM(INDEX(connections!$A:$A,ROW())))</f>
        <v/>
      </c>
      <c r="X2119" t="str">
        <f>IF($W2119="","",TRIM(INDEX(connections!$B:$B,ROW())))</f>
        <v/>
      </c>
      <c r="Y2119" t="str">
        <f t="shared" si="765"/>
        <v/>
      </c>
      <c r="Z2119" t="str">
        <f t="shared" si="766"/>
        <v/>
      </c>
      <c r="AA2119" t="str">
        <f t="shared" si="767"/>
        <v/>
      </c>
      <c r="AB2119" t="str">
        <f t="shared" si="768"/>
        <v/>
      </c>
      <c r="AC2119" t="str">
        <f t="shared" si="769"/>
        <v/>
      </c>
      <c r="AD2119" t="str">
        <f t="shared" si="770"/>
        <v/>
      </c>
      <c r="AE2119" t="str">
        <f t="shared" si="771"/>
        <v/>
      </c>
    </row>
    <row r="2120" spans="20:31" x14ac:dyDescent="0.25">
      <c r="T2120" t="str">
        <f t="shared" si="762"/>
        <v/>
      </c>
      <c r="U2120" t="str">
        <f t="shared" si="763"/>
        <v/>
      </c>
      <c r="V2120" t="str">
        <f t="shared" si="764"/>
        <v/>
      </c>
      <c r="W2120" t="str">
        <f>IF(TRIM(INDEX(connections!$A:$A,ROW()))="","",TRIM(INDEX(connections!$A:$A,ROW())))</f>
        <v/>
      </c>
      <c r="X2120" t="str">
        <f>IF($W2120="","",TRIM(INDEX(connections!$B:$B,ROW())))</f>
        <v/>
      </c>
      <c r="Y2120" t="str">
        <f t="shared" si="765"/>
        <v/>
      </c>
      <c r="Z2120" t="str">
        <f t="shared" si="766"/>
        <v/>
      </c>
      <c r="AA2120" t="str">
        <f t="shared" si="767"/>
        <v/>
      </c>
      <c r="AB2120" t="str">
        <f t="shared" si="768"/>
        <v/>
      </c>
      <c r="AC2120" t="str">
        <f t="shared" si="769"/>
        <v/>
      </c>
      <c r="AD2120" t="str">
        <f t="shared" si="770"/>
        <v/>
      </c>
      <c r="AE2120" t="str">
        <f t="shared" si="771"/>
        <v/>
      </c>
    </row>
    <row r="2121" spans="20:31" x14ac:dyDescent="0.25">
      <c r="T2121" t="str">
        <f t="shared" si="762"/>
        <v/>
      </c>
      <c r="U2121" t="str">
        <f t="shared" si="763"/>
        <v/>
      </c>
      <c r="V2121" t="str">
        <f t="shared" si="764"/>
        <v/>
      </c>
      <c r="W2121" t="str">
        <f>IF(TRIM(INDEX(connections!$A:$A,ROW()))="","",TRIM(INDEX(connections!$A:$A,ROW())))</f>
        <v/>
      </c>
      <c r="X2121" t="str">
        <f>IF($W2121="","",TRIM(INDEX(connections!$B:$B,ROW())))</f>
        <v/>
      </c>
      <c r="Y2121" t="str">
        <f t="shared" si="765"/>
        <v/>
      </c>
      <c r="Z2121" t="str">
        <f t="shared" si="766"/>
        <v/>
      </c>
      <c r="AA2121" t="str">
        <f t="shared" si="767"/>
        <v/>
      </c>
      <c r="AB2121" t="str">
        <f t="shared" si="768"/>
        <v/>
      </c>
      <c r="AC2121" t="str">
        <f t="shared" si="769"/>
        <v/>
      </c>
      <c r="AD2121" t="str">
        <f t="shared" si="770"/>
        <v/>
      </c>
      <c r="AE2121" t="str">
        <f t="shared" si="771"/>
        <v/>
      </c>
    </row>
    <row r="2122" spans="20:31" x14ac:dyDescent="0.25">
      <c r="T2122" t="str">
        <f t="shared" si="762"/>
        <v/>
      </c>
      <c r="U2122" t="str">
        <f t="shared" si="763"/>
        <v/>
      </c>
      <c r="V2122" t="str">
        <f t="shared" si="764"/>
        <v/>
      </c>
      <c r="W2122" t="str">
        <f>IF(TRIM(INDEX(connections!$A:$A,ROW()))="","",TRIM(INDEX(connections!$A:$A,ROW())))</f>
        <v/>
      </c>
      <c r="X2122" t="str">
        <f>IF($W2122="","",TRIM(INDEX(connections!$B:$B,ROW())))</f>
        <v/>
      </c>
      <c r="Y2122" t="str">
        <f t="shared" si="765"/>
        <v/>
      </c>
      <c r="Z2122" t="str">
        <f t="shared" si="766"/>
        <v/>
      </c>
      <c r="AA2122" t="str">
        <f t="shared" si="767"/>
        <v/>
      </c>
      <c r="AB2122" t="str">
        <f t="shared" si="768"/>
        <v/>
      </c>
      <c r="AC2122" t="str">
        <f t="shared" si="769"/>
        <v/>
      </c>
      <c r="AD2122" t="str">
        <f t="shared" si="770"/>
        <v/>
      </c>
      <c r="AE2122" t="str">
        <f t="shared" si="771"/>
        <v/>
      </c>
    </row>
    <row r="2123" spans="20:31" x14ac:dyDescent="0.25">
      <c r="T2123" t="str">
        <f t="shared" si="762"/>
        <v/>
      </c>
      <c r="U2123" t="str">
        <f t="shared" si="763"/>
        <v/>
      </c>
      <c r="V2123" t="str">
        <f t="shared" si="764"/>
        <v/>
      </c>
      <c r="W2123" t="str">
        <f>IF(TRIM(INDEX(connections!$A:$A,ROW()))="","",TRIM(INDEX(connections!$A:$A,ROW())))</f>
        <v/>
      </c>
      <c r="X2123" t="str">
        <f>IF($W2123="","",TRIM(INDEX(connections!$B:$B,ROW())))</f>
        <v/>
      </c>
      <c r="Y2123" t="str">
        <f t="shared" si="765"/>
        <v/>
      </c>
      <c r="Z2123" t="str">
        <f t="shared" si="766"/>
        <v/>
      </c>
      <c r="AA2123" t="str">
        <f t="shared" si="767"/>
        <v/>
      </c>
      <c r="AB2123" t="str">
        <f t="shared" si="768"/>
        <v/>
      </c>
      <c r="AC2123" t="str">
        <f t="shared" si="769"/>
        <v/>
      </c>
      <c r="AD2123" t="str">
        <f t="shared" si="770"/>
        <v/>
      </c>
      <c r="AE2123" t="str">
        <f t="shared" si="771"/>
        <v/>
      </c>
    </row>
    <row r="2124" spans="20:31" x14ac:dyDescent="0.25">
      <c r="T2124" t="str">
        <f t="shared" si="762"/>
        <v/>
      </c>
      <c r="U2124" t="str">
        <f t="shared" si="763"/>
        <v/>
      </c>
      <c r="V2124" t="str">
        <f t="shared" si="764"/>
        <v/>
      </c>
      <c r="W2124" t="str">
        <f>IF(TRIM(INDEX(connections!$A:$A,ROW()))="","",TRIM(INDEX(connections!$A:$A,ROW())))</f>
        <v/>
      </c>
      <c r="X2124" t="str">
        <f>IF($W2124="","",TRIM(INDEX(connections!$B:$B,ROW())))</f>
        <v/>
      </c>
      <c r="Y2124" t="str">
        <f t="shared" si="765"/>
        <v/>
      </c>
      <c r="Z2124" t="str">
        <f t="shared" si="766"/>
        <v/>
      </c>
      <c r="AA2124" t="str">
        <f t="shared" si="767"/>
        <v/>
      </c>
      <c r="AB2124" t="str">
        <f t="shared" si="768"/>
        <v/>
      </c>
      <c r="AC2124" t="str">
        <f t="shared" si="769"/>
        <v/>
      </c>
      <c r="AD2124" t="str">
        <f t="shared" si="770"/>
        <v/>
      </c>
      <c r="AE2124" t="str">
        <f t="shared" si="771"/>
        <v/>
      </c>
    </row>
    <row r="2125" spans="20:31" x14ac:dyDescent="0.25">
      <c r="T2125" t="str">
        <f t="shared" si="762"/>
        <v/>
      </c>
      <c r="U2125" t="str">
        <f t="shared" si="763"/>
        <v/>
      </c>
      <c r="V2125" t="str">
        <f t="shared" si="764"/>
        <v/>
      </c>
      <c r="W2125" t="str">
        <f>IF(TRIM(INDEX(connections!$A:$A,ROW()))="","",TRIM(INDEX(connections!$A:$A,ROW())))</f>
        <v/>
      </c>
      <c r="X2125" t="str">
        <f>IF($W2125="","",TRIM(INDEX(connections!$B:$B,ROW())))</f>
        <v/>
      </c>
      <c r="Y2125" t="str">
        <f t="shared" si="765"/>
        <v/>
      </c>
      <c r="Z2125" t="str">
        <f t="shared" si="766"/>
        <v/>
      </c>
      <c r="AA2125" t="str">
        <f t="shared" si="767"/>
        <v/>
      </c>
      <c r="AB2125" t="str">
        <f t="shared" si="768"/>
        <v/>
      </c>
      <c r="AC2125" t="str">
        <f t="shared" si="769"/>
        <v/>
      </c>
      <c r="AD2125" t="str">
        <f t="shared" si="770"/>
        <v/>
      </c>
      <c r="AE2125" t="str">
        <f t="shared" si="771"/>
        <v/>
      </c>
    </row>
    <row r="2126" spans="20:31" x14ac:dyDescent="0.25">
      <c r="T2126" t="str">
        <f t="shared" si="762"/>
        <v/>
      </c>
      <c r="U2126" t="str">
        <f t="shared" si="763"/>
        <v/>
      </c>
      <c r="V2126" t="str">
        <f t="shared" si="764"/>
        <v/>
      </c>
      <c r="W2126" t="str">
        <f>IF(TRIM(INDEX(connections!$A:$A,ROW()))="","",TRIM(INDEX(connections!$A:$A,ROW())))</f>
        <v/>
      </c>
      <c r="X2126" t="str">
        <f>IF($W2126="","",TRIM(INDEX(connections!$B:$B,ROW())))</f>
        <v/>
      </c>
      <c r="Y2126" t="str">
        <f t="shared" si="765"/>
        <v/>
      </c>
      <c r="Z2126" t="str">
        <f t="shared" si="766"/>
        <v/>
      </c>
      <c r="AA2126" t="str">
        <f t="shared" si="767"/>
        <v/>
      </c>
      <c r="AB2126" t="str">
        <f t="shared" si="768"/>
        <v/>
      </c>
      <c r="AC2126" t="str">
        <f t="shared" si="769"/>
        <v/>
      </c>
      <c r="AD2126" t="str">
        <f t="shared" si="770"/>
        <v/>
      </c>
      <c r="AE2126" t="str">
        <f t="shared" si="771"/>
        <v/>
      </c>
    </row>
    <row r="2127" spans="20:31" x14ac:dyDescent="0.25">
      <c r="T2127" t="str">
        <f t="shared" si="762"/>
        <v/>
      </c>
      <c r="U2127" t="str">
        <f t="shared" si="763"/>
        <v/>
      </c>
      <c r="V2127" t="str">
        <f t="shared" si="764"/>
        <v/>
      </c>
      <c r="W2127" t="str">
        <f>IF(TRIM(INDEX(connections!$A:$A,ROW()))="","",TRIM(INDEX(connections!$A:$A,ROW())))</f>
        <v/>
      </c>
      <c r="X2127" t="str">
        <f>IF($W2127="","",TRIM(INDEX(connections!$B:$B,ROW())))</f>
        <v/>
      </c>
      <c r="Y2127" t="str">
        <f t="shared" si="765"/>
        <v/>
      </c>
      <c r="Z2127" t="str">
        <f t="shared" si="766"/>
        <v/>
      </c>
      <c r="AA2127" t="str">
        <f t="shared" si="767"/>
        <v/>
      </c>
      <c r="AB2127" t="str">
        <f t="shared" si="768"/>
        <v/>
      </c>
      <c r="AC2127" t="str">
        <f t="shared" si="769"/>
        <v/>
      </c>
      <c r="AD2127" t="str">
        <f t="shared" si="770"/>
        <v/>
      </c>
      <c r="AE2127" t="str">
        <f t="shared" si="771"/>
        <v/>
      </c>
    </row>
    <row r="2128" spans="20:31" x14ac:dyDescent="0.25">
      <c r="T2128" t="str">
        <f t="shared" si="762"/>
        <v/>
      </c>
      <c r="U2128" t="str">
        <f t="shared" si="763"/>
        <v/>
      </c>
      <c r="V2128" t="str">
        <f t="shared" si="764"/>
        <v/>
      </c>
      <c r="W2128" t="str">
        <f>IF(TRIM(INDEX(connections!$A:$A,ROW()))="","",TRIM(INDEX(connections!$A:$A,ROW())))</f>
        <v/>
      </c>
      <c r="X2128" t="str">
        <f>IF($W2128="","",TRIM(INDEX(connections!$B:$B,ROW())))</f>
        <v/>
      </c>
      <c r="Y2128" t="str">
        <f t="shared" si="765"/>
        <v/>
      </c>
      <c r="Z2128" t="str">
        <f t="shared" si="766"/>
        <v/>
      </c>
      <c r="AA2128" t="str">
        <f t="shared" si="767"/>
        <v/>
      </c>
      <c r="AB2128" t="str">
        <f t="shared" si="768"/>
        <v/>
      </c>
      <c r="AC2128" t="str">
        <f t="shared" si="769"/>
        <v/>
      </c>
      <c r="AD2128" t="str">
        <f t="shared" si="770"/>
        <v/>
      </c>
      <c r="AE2128" t="str">
        <f t="shared" si="771"/>
        <v/>
      </c>
    </row>
    <row r="2129" spans="20:31" x14ac:dyDescent="0.25">
      <c r="T2129" t="str">
        <f t="shared" si="762"/>
        <v/>
      </c>
      <c r="U2129" t="str">
        <f t="shared" si="763"/>
        <v/>
      </c>
      <c r="V2129" t="str">
        <f t="shared" si="764"/>
        <v/>
      </c>
      <c r="W2129" t="str">
        <f>IF(TRIM(INDEX(connections!$A:$A,ROW()))="","",TRIM(INDEX(connections!$A:$A,ROW())))</f>
        <v/>
      </c>
      <c r="X2129" t="str">
        <f>IF($W2129="","",TRIM(INDEX(connections!$B:$B,ROW())))</f>
        <v/>
      </c>
      <c r="Y2129" t="str">
        <f t="shared" si="765"/>
        <v/>
      </c>
      <c r="Z2129" t="str">
        <f t="shared" si="766"/>
        <v/>
      </c>
      <c r="AA2129" t="str">
        <f t="shared" si="767"/>
        <v/>
      </c>
      <c r="AB2129" t="str">
        <f t="shared" si="768"/>
        <v/>
      </c>
      <c r="AC2129" t="str">
        <f t="shared" si="769"/>
        <v/>
      </c>
      <c r="AD2129" t="str">
        <f t="shared" si="770"/>
        <v/>
      </c>
      <c r="AE2129" t="str">
        <f t="shared" si="771"/>
        <v/>
      </c>
    </row>
    <row r="2130" spans="20:31" x14ac:dyDescent="0.25">
      <c r="T2130" t="str">
        <f t="shared" si="762"/>
        <v/>
      </c>
      <c r="U2130" t="str">
        <f t="shared" si="763"/>
        <v/>
      </c>
      <c r="V2130" t="str">
        <f t="shared" si="764"/>
        <v/>
      </c>
      <c r="W2130" t="str">
        <f>IF(TRIM(INDEX(connections!$A:$A,ROW()))="","",TRIM(INDEX(connections!$A:$A,ROW())))</f>
        <v/>
      </c>
      <c r="X2130" t="str">
        <f>IF($W2130="","",TRIM(INDEX(connections!$B:$B,ROW())))</f>
        <v/>
      </c>
      <c r="Y2130" t="str">
        <f t="shared" si="765"/>
        <v/>
      </c>
      <c r="Z2130" t="str">
        <f t="shared" si="766"/>
        <v/>
      </c>
      <c r="AA2130" t="str">
        <f t="shared" si="767"/>
        <v/>
      </c>
      <c r="AB2130" t="str">
        <f t="shared" si="768"/>
        <v/>
      </c>
      <c r="AC2130" t="str">
        <f t="shared" si="769"/>
        <v/>
      </c>
      <c r="AD2130" t="str">
        <f t="shared" si="770"/>
        <v/>
      </c>
      <c r="AE2130" t="str">
        <f t="shared" si="771"/>
        <v/>
      </c>
    </row>
    <row r="2131" spans="20:31" x14ac:dyDescent="0.25">
      <c r="T2131" t="str">
        <f t="shared" si="762"/>
        <v/>
      </c>
      <c r="U2131" t="str">
        <f t="shared" si="763"/>
        <v/>
      </c>
      <c r="V2131" t="str">
        <f t="shared" si="764"/>
        <v/>
      </c>
      <c r="W2131" t="str">
        <f>IF(TRIM(INDEX(connections!$A:$A,ROW()))="","",TRIM(INDEX(connections!$A:$A,ROW())))</f>
        <v/>
      </c>
      <c r="X2131" t="str">
        <f>IF($W2131="","",TRIM(INDEX(connections!$B:$B,ROW())))</f>
        <v/>
      </c>
      <c r="Y2131" t="str">
        <f t="shared" si="765"/>
        <v/>
      </c>
      <c r="Z2131" t="str">
        <f t="shared" si="766"/>
        <v/>
      </c>
      <c r="AA2131" t="str">
        <f t="shared" si="767"/>
        <v/>
      </c>
      <c r="AB2131" t="str">
        <f t="shared" si="768"/>
        <v/>
      </c>
      <c r="AC2131" t="str">
        <f t="shared" si="769"/>
        <v/>
      </c>
      <c r="AD2131" t="str">
        <f t="shared" si="770"/>
        <v/>
      </c>
      <c r="AE2131" t="str">
        <f t="shared" si="771"/>
        <v/>
      </c>
    </row>
    <row r="2132" spans="20:31" x14ac:dyDescent="0.25">
      <c r="T2132" t="str">
        <f t="shared" si="762"/>
        <v/>
      </c>
      <c r="U2132" t="str">
        <f t="shared" si="763"/>
        <v/>
      </c>
      <c r="V2132" t="str">
        <f t="shared" si="764"/>
        <v/>
      </c>
      <c r="W2132" t="str">
        <f>IF(TRIM(INDEX(connections!$A:$A,ROW()))="","",TRIM(INDEX(connections!$A:$A,ROW())))</f>
        <v/>
      </c>
      <c r="X2132" t="str">
        <f>IF($W2132="","",TRIM(INDEX(connections!$B:$B,ROW())))</f>
        <v/>
      </c>
      <c r="Y2132" t="str">
        <f t="shared" si="765"/>
        <v/>
      </c>
      <c r="Z2132" t="str">
        <f t="shared" si="766"/>
        <v/>
      </c>
      <c r="AA2132" t="str">
        <f t="shared" si="767"/>
        <v/>
      </c>
      <c r="AB2132" t="str">
        <f t="shared" si="768"/>
        <v/>
      </c>
      <c r="AC2132" t="str">
        <f t="shared" si="769"/>
        <v/>
      </c>
      <c r="AD2132" t="str">
        <f t="shared" si="770"/>
        <v/>
      </c>
      <c r="AE2132" t="str">
        <f t="shared" si="771"/>
        <v/>
      </c>
    </row>
    <row r="2133" spans="20:31" x14ac:dyDescent="0.25">
      <c r="T2133" t="str">
        <f t="shared" si="762"/>
        <v/>
      </c>
      <c r="U2133" t="str">
        <f t="shared" si="763"/>
        <v/>
      </c>
      <c r="V2133" t="str">
        <f t="shared" si="764"/>
        <v/>
      </c>
      <c r="W2133" t="str">
        <f>IF(TRIM(INDEX(connections!$A:$A,ROW()))="","",TRIM(INDEX(connections!$A:$A,ROW())))</f>
        <v/>
      </c>
      <c r="X2133" t="str">
        <f>IF($W2133="","",TRIM(INDEX(connections!$B:$B,ROW())))</f>
        <v/>
      </c>
      <c r="Y2133" t="str">
        <f t="shared" si="765"/>
        <v/>
      </c>
      <c r="Z2133" t="str">
        <f t="shared" si="766"/>
        <v/>
      </c>
      <c r="AA2133" t="str">
        <f t="shared" si="767"/>
        <v/>
      </c>
      <c r="AB2133" t="str">
        <f t="shared" si="768"/>
        <v/>
      </c>
      <c r="AC2133" t="str">
        <f t="shared" si="769"/>
        <v/>
      </c>
      <c r="AD2133" t="str">
        <f t="shared" si="770"/>
        <v/>
      </c>
      <c r="AE2133" t="str">
        <f t="shared" si="771"/>
        <v/>
      </c>
    </row>
    <row r="2134" spans="20:31" x14ac:dyDescent="0.25">
      <c r="T2134" t="str">
        <f t="shared" si="762"/>
        <v/>
      </c>
      <c r="U2134" t="str">
        <f t="shared" si="763"/>
        <v/>
      </c>
      <c r="V2134" t="str">
        <f t="shared" si="764"/>
        <v/>
      </c>
      <c r="W2134" t="str">
        <f>IF(TRIM(INDEX(connections!$A:$A,ROW()))="","",TRIM(INDEX(connections!$A:$A,ROW())))</f>
        <v/>
      </c>
      <c r="X2134" t="str">
        <f>IF($W2134="","",TRIM(INDEX(connections!$B:$B,ROW())))</f>
        <v/>
      </c>
      <c r="Y2134" t="str">
        <f t="shared" si="765"/>
        <v/>
      </c>
      <c r="Z2134" t="str">
        <f t="shared" si="766"/>
        <v/>
      </c>
      <c r="AA2134" t="str">
        <f t="shared" si="767"/>
        <v/>
      </c>
      <c r="AB2134" t="str">
        <f t="shared" si="768"/>
        <v/>
      </c>
      <c r="AC2134" t="str">
        <f t="shared" si="769"/>
        <v/>
      </c>
      <c r="AD2134" t="str">
        <f t="shared" si="770"/>
        <v/>
      </c>
      <c r="AE2134" t="str">
        <f t="shared" si="771"/>
        <v/>
      </c>
    </row>
    <row r="2135" spans="20:31" x14ac:dyDescent="0.25">
      <c r="T2135" t="str">
        <f t="shared" si="762"/>
        <v/>
      </c>
      <c r="U2135" t="str">
        <f t="shared" si="763"/>
        <v/>
      </c>
      <c r="V2135" t="str">
        <f t="shared" si="764"/>
        <v/>
      </c>
      <c r="W2135" t="str">
        <f>IF(TRIM(INDEX(connections!$A:$A,ROW()))="","",TRIM(INDEX(connections!$A:$A,ROW())))</f>
        <v/>
      </c>
      <c r="X2135" t="str">
        <f>IF($W2135="","",TRIM(INDEX(connections!$B:$B,ROW())))</f>
        <v/>
      </c>
      <c r="Y2135" t="str">
        <f t="shared" si="765"/>
        <v/>
      </c>
      <c r="Z2135" t="str">
        <f t="shared" si="766"/>
        <v/>
      </c>
      <c r="AA2135" t="str">
        <f t="shared" si="767"/>
        <v/>
      </c>
      <c r="AB2135" t="str">
        <f t="shared" si="768"/>
        <v/>
      </c>
      <c r="AC2135" t="str">
        <f t="shared" si="769"/>
        <v/>
      </c>
      <c r="AD2135" t="str">
        <f t="shared" si="770"/>
        <v/>
      </c>
      <c r="AE2135" t="str">
        <f t="shared" si="771"/>
        <v/>
      </c>
    </row>
    <row r="2136" spans="20:31" x14ac:dyDescent="0.25">
      <c r="T2136" t="str">
        <f t="shared" si="762"/>
        <v/>
      </c>
      <c r="U2136" t="str">
        <f t="shared" si="763"/>
        <v/>
      </c>
      <c r="V2136" t="str">
        <f t="shared" si="764"/>
        <v/>
      </c>
      <c r="W2136" t="str">
        <f>IF(TRIM(INDEX(connections!$A:$A,ROW()))="","",TRIM(INDEX(connections!$A:$A,ROW())))</f>
        <v/>
      </c>
      <c r="X2136" t="str">
        <f>IF($W2136="","",TRIM(INDEX(connections!$B:$B,ROW())))</f>
        <v/>
      </c>
      <c r="Y2136" t="str">
        <f t="shared" si="765"/>
        <v/>
      </c>
      <c r="Z2136" t="str">
        <f t="shared" si="766"/>
        <v/>
      </c>
      <c r="AA2136" t="str">
        <f t="shared" si="767"/>
        <v/>
      </c>
      <c r="AB2136" t="str">
        <f t="shared" si="768"/>
        <v/>
      </c>
      <c r="AC2136" t="str">
        <f t="shared" si="769"/>
        <v/>
      </c>
      <c r="AD2136" t="str">
        <f t="shared" si="770"/>
        <v/>
      </c>
      <c r="AE2136" t="str">
        <f t="shared" si="771"/>
        <v/>
      </c>
    </row>
    <row r="2137" spans="20:31" x14ac:dyDescent="0.25">
      <c r="T2137" t="str">
        <f t="shared" si="762"/>
        <v/>
      </c>
      <c r="U2137" t="str">
        <f t="shared" si="763"/>
        <v/>
      </c>
      <c r="V2137" t="str">
        <f t="shared" si="764"/>
        <v/>
      </c>
      <c r="W2137" t="str">
        <f>IF(TRIM(INDEX(connections!$A:$A,ROW()))="","",TRIM(INDEX(connections!$A:$A,ROW())))</f>
        <v/>
      </c>
      <c r="X2137" t="str">
        <f>IF($W2137="","",TRIM(INDEX(connections!$B:$B,ROW())))</f>
        <v/>
      </c>
      <c r="Y2137" t="str">
        <f t="shared" si="765"/>
        <v/>
      </c>
      <c r="Z2137" t="str">
        <f t="shared" si="766"/>
        <v/>
      </c>
      <c r="AA2137" t="str">
        <f t="shared" si="767"/>
        <v/>
      </c>
      <c r="AB2137" t="str">
        <f t="shared" si="768"/>
        <v/>
      </c>
      <c r="AC2137" t="str">
        <f t="shared" si="769"/>
        <v/>
      </c>
      <c r="AD2137" t="str">
        <f t="shared" si="770"/>
        <v/>
      </c>
      <c r="AE2137" t="str">
        <f t="shared" si="771"/>
        <v/>
      </c>
    </row>
    <row r="2138" spans="20:31" x14ac:dyDescent="0.25">
      <c r="T2138" t="str">
        <f t="shared" si="762"/>
        <v/>
      </c>
      <c r="U2138" t="str">
        <f t="shared" si="763"/>
        <v/>
      </c>
      <c r="V2138" t="str">
        <f t="shared" si="764"/>
        <v/>
      </c>
      <c r="W2138" t="str">
        <f>IF(TRIM(INDEX(connections!$A:$A,ROW()))="","",TRIM(INDEX(connections!$A:$A,ROW())))</f>
        <v/>
      </c>
      <c r="X2138" t="str">
        <f>IF($W2138="","",TRIM(INDEX(connections!$B:$B,ROW())))</f>
        <v/>
      </c>
      <c r="Y2138" t="str">
        <f t="shared" si="765"/>
        <v/>
      </c>
      <c r="Z2138" t="str">
        <f t="shared" si="766"/>
        <v/>
      </c>
      <c r="AA2138" t="str">
        <f t="shared" si="767"/>
        <v/>
      </c>
      <c r="AB2138" t="str">
        <f t="shared" si="768"/>
        <v/>
      </c>
      <c r="AC2138" t="str">
        <f t="shared" si="769"/>
        <v/>
      </c>
      <c r="AD2138" t="str">
        <f t="shared" si="770"/>
        <v/>
      </c>
      <c r="AE2138" t="str">
        <f t="shared" si="771"/>
        <v/>
      </c>
    </row>
    <row r="2139" spans="20:31" x14ac:dyDescent="0.25">
      <c r="T2139" t="str">
        <f t="shared" si="762"/>
        <v/>
      </c>
      <c r="U2139" t="str">
        <f t="shared" si="763"/>
        <v/>
      </c>
      <c r="V2139" t="str">
        <f t="shared" si="764"/>
        <v/>
      </c>
      <c r="W2139" t="str">
        <f>IF(TRIM(INDEX(connections!$A:$A,ROW()))="","",TRIM(INDEX(connections!$A:$A,ROW())))</f>
        <v/>
      </c>
      <c r="X2139" t="str">
        <f>IF($W2139="","",TRIM(INDEX(connections!$B:$B,ROW())))</f>
        <v/>
      </c>
      <c r="Y2139" t="str">
        <f t="shared" si="765"/>
        <v/>
      </c>
      <c r="Z2139" t="str">
        <f t="shared" si="766"/>
        <v/>
      </c>
      <c r="AA2139" t="str">
        <f t="shared" si="767"/>
        <v/>
      </c>
      <c r="AB2139" t="str">
        <f t="shared" si="768"/>
        <v/>
      </c>
      <c r="AC2139" t="str">
        <f t="shared" si="769"/>
        <v/>
      </c>
      <c r="AD2139" t="str">
        <f t="shared" si="770"/>
        <v/>
      </c>
      <c r="AE2139" t="str">
        <f t="shared" si="771"/>
        <v/>
      </c>
    </row>
    <row r="2140" spans="20:31" x14ac:dyDescent="0.25">
      <c r="T2140" t="str">
        <f t="shared" si="762"/>
        <v/>
      </c>
      <c r="U2140" t="str">
        <f t="shared" si="763"/>
        <v/>
      </c>
      <c r="V2140" t="str">
        <f t="shared" si="764"/>
        <v/>
      </c>
      <c r="W2140" t="str">
        <f>IF(TRIM(INDEX(connections!$A:$A,ROW()))="","",TRIM(INDEX(connections!$A:$A,ROW())))</f>
        <v/>
      </c>
      <c r="X2140" t="str">
        <f>IF($W2140="","",TRIM(INDEX(connections!$B:$B,ROW())))</f>
        <v/>
      </c>
      <c r="Y2140" t="str">
        <f t="shared" si="765"/>
        <v/>
      </c>
      <c r="Z2140" t="str">
        <f t="shared" si="766"/>
        <v/>
      </c>
      <c r="AA2140" t="str">
        <f t="shared" si="767"/>
        <v/>
      </c>
      <c r="AB2140" t="str">
        <f t="shared" si="768"/>
        <v/>
      </c>
      <c r="AC2140" t="str">
        <f t="shared" si="769"/>
        <v/>
      </c>
      <c r="AD2140" t="str">
        <f t="shared" si="770"/>
        <v/>
      </c>
      <c r="AE2140" t="str">
        <f t="shared" si="771"/>
        <v/>
      </c>
    </row>
    <row r="2141" spans="20:31" x14ac:dyDescent="0.25">
      <c r="T2141" t="str">
        <f t="shared" si="762"/>
        <v/>
      </c>
      <c r="U2141" t="str">
        <f t="shared" si="763"/>
        <v/>
      </c>
      <c r="V2141" t="str">
        <f t="shared" si="764"/>
        <v/>
      </c>
      <c r="W2141" t="str">
        <f>IF(TRIM(INDEX(connections!$A:$A,ROW()))="","",TRIM(INDEX(connections!$A:$A,ROW())))</f>
        <v/>
      </c>
      <c r="X2141" t="str">
        <f>IF($W2141="","",TRIM(INDEX(connections!$B:$B,ROW())))</f>
        <v/>
      </c>
      <c r="Y2141" t="str">
        <f t="shared" si="765"/>
        <v/>
      </c>
      <c r="Z2141" t="str">
        <f t="shared" si="766"/>
        <v/>
      </c>
      <c r="AA2141" t="str">
        <f t="shared" si="767"/>
        <v/>
      </c>
      <c r="AB2141" t="str">
        <f t="shared" si="768"/>
        <v/>
      </c>
      <c r="AC2141" t="str">
        <f t="shared" si="769"/>
        <v/>
      </c>
      <c r="AD2141" t="str">
        <f t="shared" si="770"/>
        <v/>
      </c>
      <c r="AE2141" t="str">
        <f t="shared" si="771"/>
        <v/>
      </c>
    </row>
    <row r="2142" spans="20:31" x14ac:dyDescent="0.25">
      <c r="T2142" t="str">
        <f t="shared" si="762"/>
        <v/>
      </c>
      <c r="U2142" t="str">
        <f t="shared" si="763"/>
        <v/>
      </c>
      <c r="V2142" t="str">
        <f t="shared" si="764"/>
        <v/>
      </c>
      <c r="W2142" t="str">
        <f>IF(TRIM(INDEX(connections!$A:$A,ROW()))="","",TRIM(INDEX(connections!$A:$A,ROW())))</f>
        <v/>
      </c>
      <c r="X2142" t="str">
        <f>IF($W2142="","",TRIM(INDEX(connections!$B:$B,ROW())))</f>
        <v/>
      </c>
      <c r="Y2142" t="str">
        <f t="shared" si="765"/>
        <v/>
      </c>
      <c r="Z2142" t="str">
        <f t="shared" si="766"/>
        <v/>
      </c>
      <c r="AA2142" t="str">
        <f t="shared" si="767"/>
        <v/>
      </c>
      <c r="AB2142" t="str">
        <f t="shared" si="768"/>
        <v/>
      </c>
      <c r="AC2142" t="str">
        <f t="shared" si="769"/>
        <v/>
      </c>
      <c r="AD2142" t="str">
        <f t="shared" si="770"/>
        <v/>
      </c>
      <c r="AE2142" t="str">
        <f t="shared" si="771"/>
        <v/>
      </c>
    </row>
    <row r="2143" spans="20:31" x14ac:dyDescent="0.25">
      <c r="T2143" t="str">
        <f t="shared" si="762"/>
        <v/>
      </c>
      <c r="U2143" t="str">
        <f t="shared" si="763"/>
        <v/>
      </c>
      <c r="V2143" t="str">
        <f t="shared" si="764"/>
        <v/>
      </c>
      <c r="W2143" t="str">
        <f>IF(TRIM(INDEX(connections!$A:$A,ROW()))="","",TRIM(INDEX(connections!$A:$A,ROW())))</f>
        <v/>
      </c>
      <c r="X2143" t="str">
        <f>IF($W2143="","",TRIM(INDEX(connections!$B:$B,ROW())))</f>
        <v/>
      </c>
      <c r="Y2143" t="str">
        <f t="shared" si="765"/>
        <v/>
      </c>
      <c r="Z2143" t="str">
        <f t="shared" si="766"/>
        <v/>
      </c>
      <c r="AA2143" t="str">
        <f t="shared" si="767"/>
        <v/>
      </c>
      <c r="AB2143" t="str">
        <f t="shared" si="768"/>
        <v/>
      </c>
      <c r="AC2143" t="str">
        <f t="shared" si="769"/>
        <v/>
      </c>
      <c r="AD2143" t="str">
        <f t="shared" si="770"/>
        <v/>
      </c>
      <c r="AE2143" t="str">
        <f t="shared" si="771"/>
        <v/>
      </c>
    </row>
    <row r="2144" spans="20:31" x14ac:dyDescent="0.25">
      <c r="T2144" t="str">
        <f t="shared" si="762"/>
        <v/>
      </c>
      <c r="U2144" t="str">
        <f t="shared" si="763"/>
        <v/>
      </c>
      <c r="V2144" t="str">
        <f t="shared" si="764"/>
        <v/>
      </c>
      <c r="W2144" t="str">
        <f>IF(TRIM(INDEX(connections!$A:$A,ROW()))="","",TRIM(INDEX(connections!$A:$A,ROW())))</f>
        <v/>
      </c>
      <c r="X2144" t="str">
        <f>IF($W2144="","",TRIM(INDEX(connections!$B:$B,ROW())))</f>
        <v/>
      </c>
      <c r="Y2144" t="str">
        <f t="shared" si="765"/>
        <v/>
      </c>
      <c r="Z2144" t="str">
        <f t="shared" si="766"/>
        <v/>
      </c>
      <c r="AA2144" t="str">
        <f t="shared" si="767"/>
        <v/>
      </c>
      <c r="AB2144" t="str">
        <f t="shared" si="768"/>
        <v/>
      </c>
      <c r="AC2144" t="str">
        <f t="shared" si="769"/>
        <v/>
      </c>
      <c r="AD2144" t="str">
        <f t="shared" si="770"/>
        <v/>
      </c>
      <c r="AE2144" t="str">
        <f t="shared" si="771"/>
        <v/>
      </c>
    </row>
    <row r="2145" spans="20:31" x14ac:dyDescent="0.25">
      <c r="T2145" t="str">
        <f t="shared" si="762"/>
        <v/>
      </c>
      <c r="U2145" t="str">
        <f t="shared" si="763"/>
        <v/>
      </c>
      <c r="V2145" t="str">
        <f t="shared" si="764"/>
        <v/>
      </c>
      <c r="W2145" t="str">
        <f>IF(TRIM(INDEX(connections!$A:$A,ROW()))="","",TRIM(INDEX(connections!$A:$A,ROW())))</f>
        <v/>
      </c>
      <c r="X2145" t="str">
        <f>IF($W2145="","",TRIM(INDEX(connections!$B:$B,ROW())))</f>
        <v/>
      </c>
      <c r="Y2145" t="str">
        <f t="shared" si="765"/>
        <v/>
      </c>
      <c r="Z2145" t="str">
        <f t="shared" si="766"/>
        <v/>
      </c>
      <c r="AA2145" t="str">
        <f t="shared" si="767"/>
        <v/>
      </c>
      <c r="AB2145" t="str">
        <f t="shared" si="768"/>
        <v/>
      </c>
      <c r="AC2145" t="str">
        <f t="shared" si="769"/>
        <v/>
      </c>
      <c r="AD2145" t="str">
        <f t="shared" si="770"/>
        <v/>
      </c>
      <c r="AE2145" t="str">
        <f t="shared" si="771"/>
        <v/>
      </c>
    </row>
    <row r="2146" spans="20:31" x14ac:dyDescent="0.25">
      <c r="T2146" t="str">
        <f t="shared" si="762"/>
        <v/>
      </c>
      <c r="U2146" t="str">
        <f t="shared" si="763"/>
        <v/>
      </c>
      <c r="V2146" t="str">
        <f t="shared" si="764"/>
        <v/>
      </c>
      <c r="W2146" t="str">
        <f>IF(TRIM(INDEX(connections!$A:$A,ROW()))="","",TRIM(INDEX(connections!$A:$A,ROW())))</f>
        <v/>
      </c>
      <c r="X2146" t="str">
        <f>IF($W2146="","",TRIM(INDEX(connections!$B:$B,ROW())))</f>
        <v/>
      </c>
      <c r="Y2146" t="str">
        <f t="shared" si="765"/>
        <v/>
      </c>
      <c r="Z2146" t="str">
        <f t="shared" si="766"/>
        <v/>
      </c>
      <c r="AA2146" t="str">
        <f t="shared" si="767"/>
        <v/>
      </c>
      <c r="AB2146" t="str">
        <f t="shared" si="768"/>
        <v/>
      </c>
      <c r="AC2146" t="str">
        <f t="shared" si="769"/>
        <v/>
      </c>
      <c r="AD2146" t="str">
        <f t="shared" si="770"/>
        <v/>
      </c>
      <c r="AE2146" t="str">
        <f t="shared" si="771"/>
        <v/>
      </c>
    </row>
    <row r="2147" spans="20:31" x14ac:dyDescent="0.25">
      <c r="T2147" t="str">
        <f t="shared" si="762"/>
        <v/>
      </c>
      <c r="U2147" t="str">
        <f t="shared" si="763"/>
        <v/>
      </c>
      <c r="V2147" t="str">
        <f t="shared" si="764"/>
        <v/>
      </c>
      <c r="W2147" t="str">
        <f>IF(TRIM(INDEX(connections!$A:$A,ROW()))="","",TRIM(INDEX(connections!$A:$A,ROW())))</f>
        <v/>
      </c>
      <c r="X2147" t="str">
        <f>IF($W2147="","",TRIM(INDEX(connections!$B:$B,ROW())))</f>
        <v/>
      </c>
      <c r="Y2147" t="str">
        <f t="shared" si="765"/>
        <v/>
      </c>
      <c r="Z2147" t="str">
        <f t="shared" si="766"/>
        <v/>
      </c>
      <c r="AA2147" t="str">
        <f t="shared" si="767"/>
        <v/>
      </c>
      <c r="AB2147" t="str">
        <f t="shared" si="768"/>
        <v/>
      </c>
      <c r="AC2147" t="str">
        <f t="shared" si="769"/>
        <v/>
      </c>
      <c r="AD2147" t="str">
        <f t="shared" si="770"/>
        <v/>
      </c>
      <c r="AE2147" t="str">
        <f t="shared" si="771"/>
        <v/>
      </c>
    </row>
    <row r="2148" spans="20:31" x14ac:dyDescent="0.25">
      <c r="T2148" t="str">
        <f t="shared" si="762"/>
        <v/>
      </c>
      <c r="U2148" t="str">
        <f t="shared" si="763"/>
        <v/>
      </c>
      <c r="V2148" t="str">
        <f t="shared" si="764"/>
        <v/>
      </c>
      <c r="W2148" t="str">
        <f>IF(TRIM(INDEX(connections!$A:$A,ROW()))="","",TRIM(INDEX(connections!$A:$A,ROW())))</f>
        <v/>
      </c>
      <c r="X2148" t="str">
        <f>IF($W2148="","",TRIM(INDEX(connections!$B:$B,ROW())))</f>
        <v/>
      </c>
      <c r="Y2148" t="str">
        <f t="shared" si="765"/>
        <v/>
      </c>
      <c r="Z2148" t="str">
        <f t="shared" si="766"/>
        <v/>
      </c>
      <c r="AA2148" t="str">
        <f t="shared" si="767"/>
        <v/>
      </c>
      <c r="AB2148" t="str">
        <f t="shared" si="768"/>
        <v/>
      </c>
      <c r="AC2148" t="str">
        <f t="shared" si="769"/>
        <v/>
      </c>
      <c r="AD2148" t="str">
        <f t="shared" si="770"/>
        <v/>
      </c>
      <c r="AE2148" t="str">
        <f t="shared" si="771"/>
        <v/>
      </c>
    </row>
    <row r="2149" spans="20:31" x14ac:dyDescent="0.25">
      <c r="T2149" t="str">
        <f t="shared" si="762"/>
        <v/>
      </c>
      <c r="U2149" t="str">
        <f t="shared" si="763"/>
        <v/>
      </c>
      <c r="V2149" t="str">
        <f t="shared" si="764"/>
        <v/>
      </c>
      <c r="W2149" t="str">
        <f>IF(TRIM(INDEX(connections!$A:$A,ROW()))="","",TRIM(INDEX(connections!$A:$A,ROW())))</f>
        <v/>
      </c>
      <c r="X2149" t="str">
        <f>IF($W2149="","",TRIM(INDEX(connections!$B:$B,ROW())))</f>
        <v/>
      </c>
      <c r="Y2149" t="str">
        <f t="shared" si="765"/>
        <v/>
      </c>
      <c r="Z2149" t="str">
        <f t="shared" si="766"/>
        <v/>
      </c>
      <c r="AA2149" t="str">
        <f t="shared" si="767"/>
        <v/>
      </c>
      <c r="AB2149" t="str">
        <f t="shared" si="768"/>
        <v/>
      </c>
      <c r="AC2149" t="str">
        <f t="shared" si="769"/>
        <v/>
      </c>
      <c r="AD2149" t="str">
        <f t="shared" si="770"/>
        <v/>
      </c>
      <c r="AE2149" t="str">
        <f t="shared" si="771"/>
        <v/>
      </c>
    </row>
    <row r="2150" spans="20:31" x14ac:dyDescent="0.25">
      <c r="T2150" t="str">
        <f t="shared" si="762"/>
        <v/>
      </c>
      <c r="U2150" t="str">
        <f t="shared" si="763"/>
        <v/>
      </c>
      <c r="V2150" t="str">
        <f t="shared" si="764"/>
        <v/>
      </c>
      <c r="W2150" t="str">
        <f>IF(TRIM(INDEX(connections!$A:$A,ROW()))="","",TRIM(INDEX(connections!$A:$A,ROW())))</f>
        <v/>
      </c>
      <c r="X2150" t="str">
        <f>IF($W2150="","",TRIM(INDEX(connections!$B:$B,ROW())))</f>
        <v/>
      </c>
      <c r="Y2150" t="str">
        <f t="shared" si="765"/>
        <v/>
      </c>
      <c r="Z2150" t="str">
        <f t="shared" si="766"/>
        <v/>
      </c>
      <c r="AA2150" t="str">
        <f t="shared" si="767"/>
        <v/>
      </c>
      <c r="AB2150" t="str">
        <f t="shared" si="768"/>
        <v/>
      </c>
      <c r="AC2150" t="str">
        <f t="shared" si="769"/>
        <v/>
      </c>
      <c r="AD2150" t="str">
        <f t="shared" si="770"/>
        <v/>
      </c>
      <c r="AE2150" t="str">
        <f t="shared" si="771"/>
        <v/>
      </c>
    </row>
    <row r="2151" spans="20:31" x14ac:dyDescent="0.25">
      <c r="T2151" t="str">
        <f t="shared" si="762"/>
        <v/>
      </c>
      <c r="U2151" t="str">
        <f t="shared" si="763"/>
        <v/>
      </c>
      <c r="V2151" t="str">
        <f t="shared" si="764"/>
        <v/>
      </c>
      <c r="W2151" t="str">
        <f>IF(TRIM(INDEX(connections!$A:$A,ROW()))="","",TRIM(INDEX(connections!$A:$A,ROW())))</f>
        <v/>
      </c>
      <c r="X2151" t="str">
        <f>IF($W2151="","",TRIM(INDEX(connections!$B:$B,ROW())))</f>
        <v/>
      </c>
      <c r="Y2151" t="str">
        <f t="shared" si="765"/>
        <v/>
      </c>
      <c r="Z2151" t="str">
        <f t="shared" si="766"/>
        <v/>
      </c>
      <c r="AA2151" t="str">
        <f t="shared" si="767"/>
        <v/>
      </c>
      <c r="AB2151" t="str">
        <f t="shared" si="768"/>
        <v/>
      </c>
      <c r="AC2151" t="str">
        <f t="shared" si="769"/>
        <v/>
      </c>
      <c r="AD2151" t="str">
        <f t="shared" si="770"/>
        <v/>
      </c>
      <c r="AE2151" t="str">
        <f t="shared" si="771"/>
        <v/>
      </c>
    </row>
    <row r="2152" spans="20:31" x14ac:dyDescent="0.25">
      <c r="T2152" t="str">
        <f t="shared" si="762"/>
        <v/>
      </c>
      <c r="U2152" t="str">
        <f t="shared" si="763"/>
        <v/>
      </c>
      <c r="V2152" t="str">
        <f t="shared" si="764"/>
        <v/>
      </c>
      <c r="W2152" t="str">
        <f>IF(TRIM(INDEX(connections!$A:$A,ROW()))="","",TRIM(INDEX(connections!$A:$A,ROW())))</f>
        <v/>
      </c>
      <c r="X2152" t="str">
        <f>IF($W2152="","",TRIM(INDEX(connections!$B:$B,ROW())))</f>
        <v/>
      </c>
      <c r="Y2152" t="str">
        <f t="shared" si="765"/>
        <v/>
      </c>
      <c r="Z2152" t="str">
        <f t="shared" si="766"/>
        <v/>
      </c>
      <c r="AA2152" t="str">
        <f t="shared" si="767"/>
        <v/>
      </c>
      <c r="AB2152" t="str">
        <f t="shared" si="768"/>
        <v/>
      </c>
      <c r="AC2152" t="str">
        <f t="shared" si="769"/>
        <v/>
      </c>
      <c r="AD2152" t="str">
        <f t="shared" si="770"/>
        <v/>
      </c>
      <c r="AE2152" t="str">
        <f t="shared" si="771"/>
        <v/>
      </c>
    </row>
    <row r="2153" spans="20:31" x14ac:dyDescent="0.25">
      <c r="T2153" t="str">
        <f t="shared" si="762"/>
        <v/>
      </c>
      <c r="U2153" t="str">
        <f t="shared" si="763"/>
        <v/>
      </c>
      <c r="V2153" t="str">
        <f t="shared" si="764"/>
        <v/>
      </c>
      <c r="W2153" t="str">
        <f>IF(TRIM(INDEX(connections!$A:$A,ROW()))="","",TRIM(INDEX(connections!$A:$A,ROW())))</f>
        <v/>
      </c>
      <c r="X2153" t="str">
        <f>IF($W2153="","",TRIM(INDEX(connections!$B:$B,ROW())))</f>
        <v/>
      </c>
      <c r="Y2153" t="str">
        <f t="shared" si="765"/>
        <v/>
      </c>
      <c r="Z2153" t="str">
        <f t="shared" si="766"/>
        <v/>
      </c>
      <c r="AA2153" t="str">
        <f t="shared" si="767"/>
        <v/>
      </c>
      <c r="AB2153" t="str">
        <f t="shared" si="768"/>
        <v/>
      </c>
      <c r="AC2153" t="str">
        <f t="shared" si="769"/>
        <v/>
      </c>
      <c r="AD2153" t="str">
        <f t="shared" si="770"/>
        <v/>
      </c>
      <c r="AE2153" t="str">
        <f t="shared" si="771"/>
        <v/>
      </c>
    </row>
    <row r="2154" spans="20:31" x14ac:dyDescent="0.25">
      <c r="T2154" t="str">
        <f t="shared" si="762"/>
        <v/>
      </c>
      <c r="U2154" t="str">
        <f t="shared" si="763"/>
        <v/>
      </c>
      <c r="V2154" t="str">
        <f t="shared" si="764"/>
        <v/>
      </c>
      <c r="W2154" t="str">
        <f>IF(TRIM(INDEX(connections!$A:$A,ROW()))="","",TRIM(INDEX(connections!$A:$A,ROW())))</f>
        <v/>
      </c>
      <c r="X2154" t="str">
        <f>IF($W2154="","",TRIM(INDEX(connections!$B:$B,ROW())))</f>
        <v/>
      </c>
      <c r="Y2154" t="str">
        <f t="shared" si="765"/>
        <v/>
      </c>
      <c r="Z2154" t="str">
        <f t="shared" si="766"/>
        <v/>
      </c>
      <c r="AA2154" t="str">
        <f t="shared" si="767"/>
        <v/>
      </c>
      <c r="AB2154" t="str">
        <f t="shared" si="768"/>
        <v/>
      </c>
      <c r="AC2154" t="str">
        <f t="shared" si="769"/>
        <v/>
      </c>
      <c r="AD2154" t="str">
        <f t="shared" si="770"/>
        <v/>
      </c>
      <c r="AE2154" t="str">
        <f t="shared" si="771"/>
        <v/>
      </c>
    </row>
    <row r="2155" spans="20:31" x14ac:dyDescent="0.25">
      <c r="T2155" t="str">
        <f t="shared" si="762"/>
        <v/>
      </c>
      <c r="U2155" t="str">
        <f t="shared" si="763"/>
        <v/>
      </c>
      <c r="V2155" t="str">
        <f t="shared" si="764"/>
        <v/>
      </c>
      <c r="W2155" t="str">
        <f>IF(TRIM(INDEX(connections!$A:$A,ROW()))="","",TRIM(INDEX(connections!$A:$A,ROW())))</f>
        <v/>
      </c>
      <c r="X2155" t="str">
        <f>IF($W2155="","",TRIM(INDEX(connections!$B:$B,ROW())))</f>
        <v/>
      </c>
      <c r="Y2155" t="str">
        <f t="shared" si="765"/>
        <v/>
      </c>
      <c r="Z2155" t="str">
        <f t="shared" si="766"/>
        <v/>
      </c>
      <c r="AA2155" t="str">
        <f t="shared" si="767"/>
        <v/>
      </c>
      <c r="AB2155" t="str">
        <f t="shared" si="768"/>
        <v/>
      </c>
      <c r="AC2155" t="str">
        <f t="shared" si="769"/>
        <v/>
      </c>
      <c r="AD2155" t="str">
        <f t="shared" si="770"/>
        <v/>
      </c>
      <c r="AE2155" t="str">
        <f t="shared" si="771"/>
        <v/>
      </c>
    </row>
    <row r="2156" spans="20:31" x14ac:dyDescent="0.25">
      <c r="T2156" t="str">
        <f t="shared" si="762"/>
        <v/>
      </c>
      <c r="U2156" t="str">
        <f t="shared" si="763"/>
        <v/>
      </c>
      <c r="V2156" t="str">
        <f t="shared" si="764"/>
        <v/>
      </c>
      <c r="W2156" t="str">
        <f>IF(TRIM(INDEX(connections!$A:$A,ROW()))="","",TRIM(INDEX(connections!$A:$A,ROW())))</f>
        <v/>
      </c>
      <c r="X2156" t="str">
        <f>IF($W2156="","",TRIM(INDEX(connections!$B:$B,ROW())))</f>
        <v/>
      </c>
      <c r="Y2156" t="str">
        <f t="shared" si="765"/>
        <v/>
      </c>
      <c r="Z2156" t="str">
        <f t="shared" si="766"/>
        <v/>
      </c>
      <c r="AA2156" t="str">
        <f t="shared" si="767"/>
        <v/>
      </c>
      <c r="AB2156" t="str">
        <f t="shared" si="768"/>
        <v/>
      </c>
      <c r="AC2156" t="str">
        <f t="shared" si="769"/>
        <v/>
      </c>
      <c r="AD2156" t="str">
        <f t="shared" si="770"/>
        <v/>
      </c>
      <c r="AE2156" t="str">
        <f t="shared" si="771"/>
        <v/>
      </c>
    </row>
    <row r="2157" spans="20:31" x14ac:dyDescent="0.25">
      <c r="T2157" t="str">
        <f t="shared" si="762"/>
        <v/>
      </c>
      <c r="U2157" t="str">
        <f t="shared" si="763"/>
        <v/>
      </c>
      <c r="V2157" t="str">
        <f t="shared" si="764"/>
        <v/>
      </c>
      <c r="W2157" t="str">
        <f>IF(TRIM(INDEX(connections!$A:$A,ROW()))="","",TRIM(INDEX(connections!$A:$A,ROW())))</f>
        <v/>
      </c>
      <c r="X2157" t="str">
        <f>IF($W2157="","",TRIM(INDEX(connections!$B:$B,ROW())))</f>
        <v/>
      </c>
      <c r="Y2157" t="str">
        <f t="shared" si="765"/>
        <v/>
      </c>
      <c r="Z2157" t="str">
        <f t="shared" si="766"/>
        <v/>
      </c>
      <c r="AA2157" t="str">
        <f t="shared" si="767"/>
        <v/>
      </c>
      <c r="AB2157" t="str">
        <f t="shared" si="768"/>
        <v/>
      </c>
      <c r="AC2157" t="str">
        <f t="shared" si="769"/>
        <v/>
      </c>
      <c r="AD2157" t="str">
        <f t="shared" si="770"/>
        <v/>
      </c>
      <c r="AE2157" t="str">
        <f t="shared" si="771"/>
        <v/>
      </c>
    </row>
    <row r="2158" spans="20:31" x14ac:dyDescent="0.25">
      <c r="T2158" t="str">
        <f t="shared" si="762"/>
        <v/>
      </c>
      <c r="U2158" t="str">
        <f t="shared" si="763"/>
        <v/>
      </c>
      <c r="V2158" t="str">
        <f t="shared" si="764"/>
        <v/>
      </c>
      <c r="W2158" t="str">
        <f>IF(TRIM(INDEX(connections!$A:$A,ROW()))="","",TRIM(INDEX(connections!$A:$A,ROW())))</f>
        <v/>
      </c>
      <c r="X2158" t="str">
        <f>IF($W2158="","",TRIM(INDEX(connections!$B:$B,ROW())))</f>
        <v/>
      </c>
      <c r="Y2158" t="str">
        <f t="shared" si="765"/>
        <v/>
      </c>
      <c r="Z2158" t="str">
        <f t="shared" si="766"/>
        <v/>
      </c>
      <c r="AA2158" t="str">
        <f t="shared" si="767"/>
        <v/>
      </c>
      <c r="AB2158" t="str">
        <f t="shared" si="768"/>
        <v/>
      </c>
      <c r="AC2158" t="str">
        <f t="shared" si="769"/>
        <v/>
      </c>
      <c r="AD2158" t="str">
        <f t="shared" si="770"/>
        <v/>
      </c>
      <c r="AE2158" t="str">
        <f t="shared" si="771"/>
        <v/>
      </c>
    </row>
    <row r="2159" spans="20:31" x14ac:dyDescent="0.25">
      <c r="T2159" t="str">
        <f t="shared" si="762"/>
        <v/>
      </c>
      <c r="U2159" t="str">
        <f t="shared" si="763"/>
        <v/>
      </c>
      <c r="V2159" t="str">
        <f t="shared" si="764"/>
        <v/>
      </c>
      <c r="W2159" t="str">
        <f>IF(TRIM(INDEX(connections!$A:$A,ROW()))="","",TRIM(INDEX(connections!$A:$A,ROW())))</f>
        <v/>
      </c>
      <c r="X2159" t="str">
        <f>IF($W2159="","",TRIM(INDEX(connections!$B:$B,ROW())))</f>
        <v/>
      </c>
      <c r="Y2159" t="str">
        <f t="shared" si="765"/>
        <v/>
      </c>
      <c r="Z2159" t="str">
        <f t="shared" si="766"/>
        <v/>
      </c>
      <c r="AA2159" t="str">
        <f t="shared" si="767"/>
        <v/>
      </c>
      <c r="AB2159" t="str">
        <f t="shared" si="768"/>
        <v/>
      </c>
      <c r="AC2159" t="str">
        <f t="shared" si="769"/>
        <v/>
      </c>
      <c r="AD2159" t="str">
        <f t="shared" si="770"/>
        <v/>
      </c>
      <c r="AE2159" t="str">
        <f t="shared" si="771"/>
        <v/>
      </c>
    </row>
    <row r="2160" spans="20:31" x14ac:dyDescent="0.25">
      <c r="T2160" t="str">
        <f t="shared" si="762"/>
        <v/>
      </c>
      <c r="U2160" t="str">
        <f t="shared" si="763"/>
        <v/>
      </c>
      <c r="V2160" t="str">
        <f t="shared" si="764"/>
        <v/>
      </c>
      <c r="W2160" t="str">
        <f>IF(TRIM(INDEX(connections!$A:$A,ROW()))="","",TRIM(INDEX(connections!$A:$A,ROW())))</f>
        <v/>
      </c>
      <c r="X2160" t="str">
        <f>IF($W2160="","",TRIM(INDEX(connections!$B:$B,ROW())))</f>
        <v/>
      </c>
      <c r="Y2160" t="str">
        <f t="shared" si="765"/>
        <v/>
      </c>
      <c r="Z2160" t="str">
        <f t="shared" si="766"/>
        <v/>
      </c>
      <c r="AA2160" t="str">
        <f t="shared" si="767"/>
        <v/>
      </c>
      <c r="AB2160" t="str">
        <f t="shared" si="768"/>
        <v/>
      </c>
      <c r="AC2160" t="str">
        <f t="shared" si="769"/>
        <v/>
      </c>
      <c r="AD2160" t="str">
        <f t="shared" si="770"/>
        <v/>
      </c>
      <c r="AE2160" t="str">
        <f t="shared" si="771"/>
        <v/>
      </c>
    </row>
    <row r="2161" spans="20:31" x14ac:dyDescent="0.25">
      <c r="T2161" t="str">
        <f t="shared" si="762"/>
        <v/>
      </c>
      <c r="U2161" t="str">
        <f t="shared" si="763"/>
        <v/>
      </c>
      <c r="V2161" t="str">
        <f t="shared" si="764"/>
        <v/>
      </c>
      <c r="W2161" t="str">
        <f>IF(TRIM(INDEX(connections!$A:$A,ROW()))="","",TRIM(INDEX(connections!$A:$A,ROW())))</f>
        <v/>
      </c>
      <c r="X2161" t="str">
        <f>IF($W2161="","",TRIM(INDEX(connections!$B:$B,ROW())))</f>
        <v/>
      </c>
      <c r="Y2161" t="str">
        <f t="shared" si="765"/>
        <v/>
      </c>
      <c r="Z2161" t="str">
        <f t="shared" si="766"/>
        <v/>
      </c>
      <c r="AA2161" t="str">
        <f t="shared" si="767"/>
        <v/>
      </c>
      <c r="AB2161" t="str">
        <f t="shared" si="768"/>
        <v/>
      </c>
      <c r="AC2161" t="str">
        <f t="shared" si="769"/>
        <v/>
      </c>
      <c r="AD2161" t="str">
        <f t="shared" si="770"/>
        <v/>
      </c>
      <c r="AE2161" t="str">
        <f t="shared" si="771"/>
        <v/>
      </c>
    </row>
    <row r="2162" spans="20:31" x14ac:dyDescent="0.25">
      <c r="T2162" t="str">
        <f t="shared" si="762"/>
        <v/>
      </c>
      <c r="U2162" t="str">
        <f t="shared" si="763"/>
        <v/>
      </c>
      <c r="V2162" t="str">
        <f t="shared" si="764"/>
        <v/>
      </c>
      <c r="W2162" t="str">
        <f>IF(TRIM(INDEX(connections!$A:$A,ROW()))="","",TRIM(INDEX(connections!$A:$A,ROW())))</f>
        <v/>
      </c>
      <c r="X2162" t="str">
        <f>IF($W2162="","",TRIM(INDEX(connections!$B:$B,ROW())))</f>
        <v/>
      </c>
      <c r="Y2162" t="str">
        <f t="shared" si="765"/>
        <v/>
      </c>
      <c r="Z2162" t="str">
        <f t="shared" si="766"/>
        <v/>
      </c>
      <c r="AA2162" t="str">
        <f t="shared" si="767"/>
        <v/>
      </c>
      <c r="AB2162" t="str">
        <f t="shared" si="768"/>
        <v/>
      </c>
      <c r="AC2162" t="str">
        <f t="shared" si="769"/>
        <v/>
      </c>
      <c r="AD2162" t="str">
        <f t="shared" si="770"/>
        <v/>
      </c>
      <c r="AE2162" t="str">
        <f t="shared" si="771"/>
        <v/>
      </c>
    </row>
    <row r="2163" spans="20:31" x14ac:dyDescent="0.25">
      <c r="T2163" t="str">
        <f t="shared" si="762"/>
        <v/>
      </c>
      <c r="U2163" t="str">
        <f t="shared" si="763"/>
        <v/>
      </c>
      <c r="V2163" t="str">
        <f t="shared" si="764"/>
        <v/>
      </c>
      <c r="W2163" t="str">
        <f>IF(TRIM(INDEX(connections!$A:$A,ROW()))="","",TRIM(INDEX(connections!$A:$A,ROW())))</f>
        <v/>
      </c>
      <c r="X2163" t="str">
        <f>IF($W2163="","",TRIM(INDEX(connections!$B:$B,ROW())))</f>
        <v/>
      </c>
      <c r="Y2163" t="str">
        <f t="shared" si="765"/>
        <v/>
      </c>
      <c r="Z2163" t="str">
        <f t="shared" si="766"/>
        <v/>
      </c>
      <c r="AA2163" t="str">
        <f t="shared" si="767"/>
        <v/>
      </c>
      <c r="AB2163" t="str">
        <f t="shared" si="768"/>
        <v/>
      </c>
      <c r="AC2163" t="str">
        <f t="shared" si="769"/>
        <v/>
      </c>
      <c r="AD2163" t="str">
        <f t="shared" si="770"/>
        <v/>
      </c>
      <c r="AE2163" t="str">
        <f t="shared" si="771"/>
        <v/>
      </c>
    </row>
    <row r="2164" spans="20:31" x14ac:dyDescent="0.25">
      <c r="T2164" t="str">
        <f t="shared" si="762"/>
        <v/>
      </c>
      <c r="U2164" t="str">
        <f t="shared" si="763"/>
        <v/>
      </c>
      <c r="V2164" t="str">
        <f t="shared" si="764"/>
        <v/>
      </c>
      <c r="W2164" t="str">
        <f>IF(TRIM(INDEX(connections!$A:$A,ROW()))="","",TRIM(INDEX(connections!$A:$A,ROW())))</f>
        <v/>
      </c>
      <c r="X2164" t="str">
        <f>IF($W2164="","",TRIM(INDEX(connections!$B:$B,ROW())))</f>
        <v/>
      </c>
      <c r="Y2164" t="str">
        <f t="shared" si="765"/>
        <v/>
      </c>
      <c r="Z2164" t="str">
        <f t="shared" si="766"/>
        <v/>
      </c>
      <c r="AA2164" t="str">
        <f t="shared" si="767"/>
        <v/>
      </c>
      <c r="AB2164" t="str">
        <f t="shared" si="768"/>
        <v/>
      </c>
      <c r="AC2164" t="str">
        <f t="shared" si="769"/>
        <v/>
      </c>
      <c r="AD2164" t="str">
        <f t="shared" si="770"/>
        <v/>
      </c>
      <c r="AE2164" t="str">
        <f t="shared" si="771"/>
        <v/>
      </c>
    </row>
    <row r="2165" spans="20:31" x14ac:dyDescent="0.25">
      <c r="T2165" t="str">
        <f t="shared" si="762"/>
        <v/>
      </c>
      <c r="U2165" t="str">
        <f t="shared" si="763"/>
        <v/>
      </c>
      <c r="V2165" t="str">
        <f t="shared" si="764"/>
        <v/>
      </c>
      <c r="W2165" t="str">
        <f>IF(TRIM(INDEX(connections!$A:$A,ROW()))="","",TRIM(INDEX(connections!$A:$A,ROW())))</f>
        <v/>
      </c>
      <c r="X2165" t="str">
        <f>IF($W2165="","",TRIM(INDEX(connections!$B:$B,ROW())))</f>
        <v/>
      </c>
      <c r="Y2165" t="str">
        <f t="shared" si="765"/>
        <v/>
      </c>
      <c r="Z2165" t="str">
        <f t="shared" si="766"/>
        <v/>
      </c>
      <c r="AA2165" t="str">
        <f t="shared" si="767"/>
        <v/>
      </c>
      <c r="AB2165" t="str">
        <f t="shared" si="768"/>
        <v/>
      </c>
      <c r="AC2165" t="str">
        <f t="shared" si="769"/>
        <v/>
      </c>
      <c r="AD2165" t="str">
        <f t="shared" si="770"/>
        <v/>
      </c>
      <c r="AE2165" t="str">
        <f t="shared" si="771"/>
        <v/>
      </c>
    </row>
    <row r="2166" spans="20:31" x14ac:dyDescent="0.25">
      <c r="T2166" t="str">
        <f t="shared" si="762"/>
        <v/>
      </c>
      <c r="U2166" t="str">
        <f t="shared" si="763"/>
        <v/>
      </c>
      <c r="V2166" t="str">
        <f t="shared" si="764"/>
        <v/>
      </c>
      <c r="W2166" t="str">
        <f>IF(TRIM(INDEX(connections!$A:$A,ROW()))="","",TRIM(INDEX(connections!$A:$A,ROW())))</f>
        <v/>
      </c>
      <c r="X2166" t="str">
        <f>IF($W2166="","",TRIM(INDEX(connections!$B:$B,ROW())))</f>
        <v/>
      </c>
      <c r="Y2166" t="str">
        <f t="shared" si="765"/>
        <v/>
      </c>
      <c r="Z2166" t="str">
        <f t="shared" si="766"/>
        <v/>
      </c>
      <c r="AA2166" t="str">
        <f t="shared" si="767"/>
        <v/>
      </c>
      <c r="AB2166" t="str">
        <f t="shared" si="768"/>
        <v/>
      </c>
      <c r="AC2166" t="str">
        <f t="shared" si="769"/>
        <v/>
      </c>
      <c r="AD2166" t="str">
        <f t="shared" si="770"/>
        <v/>
      </c>
      <c r="AE2166" t="str">
        <f t="shared" si="771"/>
        <v/>
      </c>
    </row>
    <row r="2167" spans="20:31" x14ac:dyDescent="0.25">
      <c r="T2167" t="str">
        <f t="shared" si="762"/>
        <v/>
      </c>
      <c r="U2167" t="str">
        <f t="shared" si="763"/>
        <v/>
      </c>
      <c r="V2167" t="str">
        <f t="shared" si="764"/>
        <v/>
      </c>
      <c r="W2167" t="str">
        <f>IF(TRIM(INDEX(connections!$A:$A,ROW()))="","",TRIM(INDEX(connections!$A:$A,ROW())))</f>
        <v/>
      </c>
      <c r="X2167" t="str">
        <f>IF($W2167="","",TRIM(INDEX(connections!$B:$B,ROW())))</f>
        <v/>
      </c>
      <c r="Y2167" t="str">
        <f t="shared" si="765"/>
        <v/>
      </c>
      <c r="Z2167" t="str">
        <f t="shared" si="766"/>
        <v/>
      </c>
      <c r="AA2167" t="str">
        <f t="shared" si="767"/>
        <v/>
      </c>
      <c r="AB2167" t="str">
        <f t="shared" si="768"/>
        <v/>
      </c>
      <c r="AC2167" t="str">
        <f t="shared" si="769"/>
        <v/>
      </c>
      <c r="AD2167" t="str">
        <f t="shared" si="770"/>
        <v/>
      </c>
      <c r="AE2167" t="str">
        <f t="shared" si="771"/>
        <v/>
      </c>
    </row>
    <row r="2168" spans="20:31" x14ac:dyDescent="0.25">
      <c r="T2168" t="str">
        <f t="shared" si="762"/>
        <v/>
      </c>
      <c r="U2168" t="str">
        <f t="shared" si="763"/>
        <v/>
      </c>
      <c r="V2168" t="str">
        <f t="shared" si="764"/>
        <v/>
      </c>
      <c r="W2168" t="str">
        <f>IF(TRIM(INDEX(connections!$A:$A,ROW()))="","",TRIM(INDEX(connections!$A:$A,ROW())))</f>
        <v/>
      </c>
      <c r="X2168" t="str">
        <f>IF($W2168="","",TRIM(INDEX(connections!$B:$B,ROW())))</f>
        <v/>
      </c>
      <c r="Y2168" t="str">
        <f t="shared" si="765"/>
        <v/>
      </c>
      <c r="Z2168" t="str">
        <f t="shared" si="766"/>
        <v/>
      </c>
      <c r="AA2168" t="str">
        <f t="shared" si="767"/>
        <v/>
      </c>
      <c r="AB2168" t="str">
        <f t="shared" si="768"/>
        <v/>
      </c>
      <c r="AC2168" t="str">
        <f t="shared" si="769"/>
        <v/>
      </c>
      <c r="AD2168" t="str">
        <f t="shared" si="770"/>
        <v/>
      </c>
      <c r="AE2168" t="str">
        <f t="shared" si="771"/>
        <v/>
      </c>
    </row>
    <row r="2169" spans="20:31" x14ac:dyDescent="0.25">
      <c r="T2169" t="str">
        <f t="shared" si="762"/>
        <v/>
      </c>
      <c r="U2169" t="str">
        <f t="shared" si="763"/>
        <v/>
      </c>
      <c r="V2169" t="str">
        <f t="shared" si="764"/>
        <v/>
      </c>
      <c r="W2169" t="str">
        <f>IF(TRIM(INDEX(connections!$A:$A,ROW()))="","",TRIM(INDEX(connections!$A:$A,ROW())))</f>
        <v/>
      </c>
      <c r="X2169" t="str">
        <f>IF($W2169="","",TRIM(INDEX(connections!$B:$B,ROW())))</f>
        <v/>
      </c>
      <c r="Y2169" t="str">
        <f t="shared" si="765"/>
        <v/>
      </c>
      <c r="Z2169" t="str">
        <f t="shared" si="766"/>
        <v/>
      </c>
      <c r="AA2169" t="str">
        <f t="shared" si="767"/>
        <v/>
      </c>
      <c r="AB2169" t="str">
        <f t="shared" si="768"/>
        <v/>
      </c>
      <c r="AC2169" t="str">
        <f t="shared" si="769"/>
        <v/>
      </c>
      <c r="AD2169" t="str">
        <f t="shared" si="770"/>
        <v/>
      </c>
      <c r="AE2169" t="str">
        <f t="shared" si="771"/>
        <v/>
      </c>
    </row>
    <row r="2170" spans="20:31" x14ac:dyDescent="0.25">
      <c r="T2170" t="str">
        <f t="shared" si="762"/>
        <v/>
      </c>
      <c r="U2170" t="str">
        <f t="shared" si="763"/>
        <v/>
      </c>
      <c r="V2170" t="str">
        <f t="shared" si="764"/>
        <v/>
      </c>
      <c r="W2170" t="str">
        <f>IF(TRIM(INDEX(connections!$A:$A,ROW()))="","",TRIM(INDEX(connections!$A:$A,ROW())))</f>
        <v/>
      </c>
      <c r="X2170" t="str">
        <f>IF($W2170="","",TRIM(INDEX(connections!$B:$B,ROW())))</f>
        <v/>
      </c>
      <c r="Y2170" t="str">
        <f t="shared" si="765"/>
        <v/>
      </c>
      <c r="Z2170" t="str">
        <f t="shared" si="766"/>
        <v/>
      </c>
      <c r="AA2170" t="str">
        <f t="shared" si="767"/>
        <v/>
      </c>
      <c r="AB2170" t="str">
        <f t="shared" si="768"/>
        <v/>
      </c>
      <c r="AC2170" t="str">
        <f t="shared" si="769"/>
        <v/>
      </c>
      <c r="AD2170" t="str">
        <f t="shared" si="770"/>
        <v/>
      </c>
      <c r="AE2170" t="str">
        <f t="shared" si="771"/>
        <v/>
      </c>
    </row>
    <row r="2171" spans="20:31" x14ac:dyDescent="0.25">
      <c r="T2171" t="str">
        <f t="shared" si="762"/>
        <v/>
      </c>
      <c r="U2171" t="str">
        <f t="shared" si="763"/>
        <v/>
      </c>
      <c r="V2171" t="str">
        <f t="shared" si="764"/>
        <v/>
      </c>
      <c r="W2171" t="str">
        <f>IF(TRIM(INDEX(connections!$A:$A,ROW()))="","",TRIM(INDEX(connections!$A:$A,ROW())))</f>
        <v/>
      </c>
      <c r="X2171" t="str">
        <f>IF($W2171="","",TRIM(INDEX(connections!$B:$B,ROW())))</f>
        <v/>
      </c>
      <c r="Y2171" t="str">
        <f t="shared" si="765"/>
        <v/>
      </c>
      <c r="Z2171" t="str">
        <f t="shared" si="766"/>
        <v/>
      </c>
      <c r="AA2171" t="str">
        <f t="shared" si="767"/>
        <v/>
      </c>
      <c r="AB2171" t="str">
        <f t="shared" si="768"/>
        <v/>
      </c>
      <c r="AC2171" t="str">
        <f t="shared" si="769"/>
        <v/>
      </c>
      <c r="AD2171" t="str">
        <f t="shared" si="770"/>
        <v/>
      </c>
      <c r="AE2171" t="str">
        <f t="shared" si="771"/>
        <v/>
      </c>
    </row>
    <row r="2172" spans="20:31" x14ac:dyDescent="0.25">
      <c r="T2172" t="str">
        <f t="shared" si="762"/>
        <v/>
      </c>
      <c r="U2172" t="str">
        <f t="shared" si="763"/>
        <v/>
      </c>
      <c r="V2172" t="str">
        <f t="shared" si="764"/>
        <v/>
      </c>
      <c r="W2172" t="str">
        <f>IF(TRIM(INDEX(connections!$A:$A,ROW()))="","",TRIM(INDEX(connections!$A:$A,ROW())))</f>
        <v/>
      </c>
      <c r="X2172" t="str">
        <f>IF($W2172="","",TRIM(INDEX(connections!$B:$B,ROW())))</f>
        <v/>
      </c>
      <c r="Y2172" t="str">
        <f t="shared" si="765"/>
        <v/>
      </c>
      <c r="Z2172" t="str">
        <f t="shared" si="766"/>
        <v/>
      </c>
      <c r="AA2172" t="str">
        <f t="shared" si="767"/>
        <v/>
      </c>
      <c r="AB2172" t="str">
        <f t="shared" si="768"/>
        <v/>
      </c>
      <c r="AC2172" t="str">
        <f t="shared" si="769"/>
        <v/>
      </c>
      <c r="AD2172" t="str">
        <f t="shared" si="770"/>
        <v/>
      </c>
      <c r="AE2172" t="str">
        <f t="shared" si="771"/>
        <v/>
      </c>
    </row>
    <row r="2173" spans="20:31" x14ac:dyDescent="0.25">
      <c r="T2173" t="str">
        <f t="shared" si="762"/>
        <v/>
      </c>
      <c r="U2173" t="str">
        <f t="shared" si="763"/>
        <v/>
      </c>
      <c r="V2173" t="str">
        <f t="shared" si="764"/>
        <v/>
      </c>
      <c r="W2173" t="str">
        <f>IF(TRIM(INDEX(connections!$A:$A,ROW()))="","",TRIM(INDEX(connections!$A:$A,ROW())))</f>
        <v/>
      </c>
      <c r="X2173" t="str">
        <f>IF($W2173="","",TRIM(INDEX(connections!$B:$B,ROW())))</f>
        <v/>
      </c>
      <c r="Y2173" t="str">
        <f t="shared" si="765"/>
        <v/>
      </c>
      <c r="Z2173" t="str">
        <f t="shared" si="766"/>
        <v/>
      </c>
      <c r="AA2173" t="str">
        <f t="shared" si="767"/>
        <v/>
      </c>
      <c r="AB2173" t="str">
        <f t="shared" si="768"/>
        <v/>
      </c>
      <c r="AC2173" t="str">
        <f t="shared" si="769"/>
        <v/>
      </c>
      <c r="AD2173" t="str">
        <f t="shared" si="770"/>
        <v/>
      </c>
      <c r="AE2173" t="str">
        <f t="shared" si="771"/>
        <v/>
      </c>
    </row>
    <row r="2174" spans="20:31" x14ac:dyDescent="0.25">
      <c r="T2174" t="str">
        <f t="shared" si="762"/>
        <v/>
      </c>
      <c r="U2174" t="str">
        <f t="shared" si="763"/>
        <v/>
      </c>
      <c r="V2174" t="str">
        <f t="shared" si="764"/>
        <v/>
      </c>
      <c r="W2174" t="str">
        <f>IF(TRIM(INDEX(connections!$A:$A,ROW()))="","",TRIM(INDEX(connections!$A:$A,ROW())))</f>
        <v/>
      </c>
      <c r="X2174" t="str">
        <f>IF($W2174="","",TRIM(INDEX(connections!$B:$B,ROW())))</f>
        <v/>
      </c>
      <c r="Y2174" t="str">
        <f t="shared" si="765"/>
        <v/>
      </c>
      <c r="Z2174" t="str">
        <f t="shared" si="766"/>
        <v/>
      </c>
      <c r="AA2174" t="str">
        <f t="shared" si="767"/>
        <v/>
      </c>
      <c r="AB2174" t="str">
        <f t="shared" si="768"/>
        <v/>
      </c>
      <c r="AC2174" t="str">
        <f t="shared" si="769"/>
        <v/>
      </c>
      <c r="AD2174" t="str">
        <f t="shared" si="770"/>
        <v/>
      </c>
      <c r="AE2174" t="str">
        <f t="shared" si="771"/>
        <v/>
      </c>
    </row>
    <row r="2175" spans="20:31" x14ac:dyDescent="0.25">
      <c r="T2175" t="str">
        <f t="shared" si="762"/>
        <v/>
      </c>
      <c r="U2175" t="str">
        <f t="shared" si="763"/>
        <v/>
      </c>
      <c r="V2175" t="str">
        <f t="shared" si="764"/>
        <v/>
      </c>
      <c r="W2175" t="str">
        <f>IF(TRIM(INDEX(connections!$A:$A,ROW()))="","",TRIM(INDEX(connections!$A:$A,ROW())))</f>
        <v/>
      </c>
      <c r="X2175" t="str">
        <f>IF($W2175="","",TRIM(INDEX(connections!$B:$B,ROW())))</f>
        <v/>
      </c>
      <c r="Y2175" t="str">
        <f t="shared" si="765"/>
        <v/>
      </c>
      <c r="Z2175" t="str">
        <f t="shared" si="766"/>
        <v/>
      </c>
      <c r="AA2175" t="str">
        <f t="shared" si="767"/>
        <v/>
      </c>
      <c r="AB2175" t="str">
        <f t="shared" si="768"/>
        <v/>
      </c>
      <c r="AC2175" t="str">
        <f t="shared" si="769"/>
        <v/>
      </c>
      <c r="AD2175" t="str">
        <f t="shared" si="770"/>
        <v/>
      </c>
      <c r="AE2175" t="str">
        <f t="shared" si="771"/>
        <v/>
      </c>
    </row>
    <row r="2176" spans="20:31" x14ac:dyDescent="0.25">
      <c r="T2176" t="str">
        <f t="shared" si="762"/>
        <v/>
      </c>
      <c r="U2176" t="str">
        <f t="shared" si="763"/>
        <v/>
      </c>
      <c r="V2176" t="str">
        <f t="shared" si="764"/>
        <v/>
      </c>
      <c r="W2176" t="str">
        <f>IF(TRIM(INDEX(connections!$A:$A,ROW()))="","",TRIM(INDEX(connections!$A:$A,ROW())))</f>
        <v/>
      </c>
      <c r="X2176" t="str">
        <f>IF($W2176="","",TRIM(INDEX(connections!$B:$B,ROW())))</f>
        <v/>
      </c>
      <c r="Y2176" t="str">
        <f t="shared" si="765"/>
        <v/>
      </c>
      <c r="Z2176" t="str">
        <f t="shared" si="766"/>
        <v/>
      </c>
      <c r="AA2176" t="str">
        <f t="shared" si="767"/>
        <v/>
      </c>
      <c r="AB2176" t="str">
        <f t="shared" si="768"/>
        <v/>
      </c>
      <c r="AC2176" t="str">
        <f t="shared" si="769"/>
        <v/>
      </c>
      <c r="AD2176" t="str">
        <f t="shared" si="770"/>
        <v/>
      </c>
      <c r="AE2176" t="str">
        <f t="shared" si="771"/>
        <v/>
      </c>
    </row>
    <row r="2177" spans="20:31" x14ac:dyDescent="0.25">
      <c r="T2177" t="str">
        <f t="shared" si="762"/>
        <v/>
      </c>
      <c r="U2177" t="str">
        <f t="shared" si="763"/>
        <v/>
      </c>
      <c r="V2177" t="str">
        <f t="shared" si="764"/>
        <v/>
      </c>
      <c r="W2177" t="str">
        <f>IF(TRIM(INDEX(connections!$A:$A,ROW()))="","",TRIM(INDEX(connections!$A:$A,ROW())))</f>
        <v/>
      </c>
      <c r="X2177" t="str">
        <f>IF($W2177="","",TRIM(INDEX(connections!$B:$B,ROW())))</f>
        <v/>
      </c>
      <c r="Y2177" t="str">
        <f t="shared" si="765"/>
        <v/>
      </c>
      <c r="Z2177" t="str">
        <f t="shared" si="766"/>
        <v/>
      </c>
      <c r="AA2177" t="str">
        <f t="shared" si="767"/>
        <v/>
      </c>
      <c r="AB2177" t="str">
        <f t="shared" si="768"/>
        <v/>
      </c>
      <c r="AC2177" t="str">
        <f t="shared" si="769"/>
        <v/>
      </c>
      <c r="AD2177" t="str">
        <f t="shared" si="770"/>
        <v/>
      </c>
      <c r="AE2177" t="str">
        <f t="shared" si="771"/>
        <v/>
      </c>
    </row>
    <row r="2178" spans="20:31" x14ac:dyDescent="0.25">
      <c r="T2178" t="str">
        <f t="shared" ref="T2178:T2241" si="772">IF($Y2178="","",INDEX($B$2:$B$1500,$Y2178))</f>
        <v/>
      </c>
      <c r="U2178" t="str">
        <f t="shared" ref="U2178:U2241" si="773">IF($Z2178="","",INDEX($B$2:$B$1500,$Z2178))</f>
        <v/>
      </c>
      <c r="V2178" t="str">
        <f t="shared" ref="V2178:V2241" si="774">IF(OR($T2178="",$U2178=""),"",$U2178-$T2178)</f>
        <v/>
      </c>
      <c r="W2178" t="str">
        <f>IF(TRIM(INDEX(connections!$A:$A,ROW()))="","",TRIM(INDEX(connections!$A:$A,ROW())))</f>
        <v/>
      </c>
      <c r="X2178" t="str">
        <f>IF($W2178="","",TRIM(INDEX(connections!$B:$B,ROW())))</f>
        <v/>
      </c>
      <c r="Y2178" t="str">
        <f t="shared" ref="Y2178:Y2241" si="775">IF($W2178="","",IFERROR(MATCH($W2178,$A$2:$A$1500,0),""))</f>
        <v/>
      </c>
      <c r="Z2178" t="str">
        <f t="shared" ref="Z2178:Z2241" si="776">IF($X2178="","",IFERROR(MATCH($X2178,$A$2:$A$1500,0),""))</f>
        <v/>
      </c>
      <c r="AA2178" t="str">
        <f t="shared" ref="AA2178:AA2241" si="777">IF($Y2178="","",INDEX($P$2:$P$1500,$Y2178))</f>
        <v/>
      </c>
      <c r="AB2178" t="str">
        <f t="shared" ref="AB2178:AB2241" si="778">IF($Z2178="","",INDEX($P$2:$P$1500,$Z2178))</f>
        <v/>
      </c>
      <c r="AC2178" t="str">
        <f t="shared" ref="AC2178:AC2241" si="779">IF(AND($AA2178="Yes",$AB2178="Yes"),1,"")</f>
        <v/>
      </c>
      <c r="AD2178" t="str">
        <f t="shared" ref="AD2178:AD2241" si="780">IF(OR($Y2178="",$Z2178=""),"",IF(INDEX($C$2:$C$1500,$Y2178)=INDEX($C$2:$C$1500,$Z2178),0,1))</f>
        <v/>
      </c>
      <c r="AE2178" t="str">
        <f t="shared" ref="AE2178:AE2241" si="781">IF($AC2178&lt;&gt;1,"",IF(AND(INDEX($AG$2:$AG$1500,$Y2178)=1,INDEX($AG$2:$AG$1500,$Z2178)=1),1,""))</f>
        <v/>
      </c>
    </row>
    <row r="2179" spans="20:31" x14ac:dyDescent="0.25">
      <c r="T2179" t="str">
        <f t="shared" si="772"/>
        <v/>
      </c>
      <c r="U2179" t="str">
        <f t="shared" si="773"/>
        <v/>
      </c>
      <c r="V2179" t="str">
        <f t="shared" si="774"/>
        <v/>
      </c>
      <c r="W2179" t="str">
        <f>IF(TRIM(INDEX(connections!$A:$A,ROW()))="","",TRIM(INDEX(connections!$A:$A,ROW())))</f>
        <v/>
      </c>
      <c r="X2179" t="str">
        <f>IF($W2179="","",TRIM(INDEX(connections!$B:$B,ROW())))</f>
        <v/>
      </c>
      <c r="Y2179" t="str">
        <f t="shared" si="775"/>
        <v/>
      </c>
      <c r="Z2179" t="str">
        <f t="shared" si="776"/>
        <v/>
      </c>
      <c r="AA2179" t="str">
        <f t="shared" si="777"/>
        <v/>
      </c>
      <c r="AB2179" t="str">
        <f t="shared" si="778"/>
        <v/>
      </c>
      <c r="AC2179" t="str">
        <f t="shared" si="779"/>
        <v/>
      </c>
      <c r="AD2179" t="str">
        <f t="shared" si="780"/>
        <v/>
      </c>
      <c r="AE2179" t="str">
        <f t="shared" si="781"/>
        <v/>
      </c>
    </row>
    <row r="2180" spans="20:31" x14ac:dyDescent="0.25">
      <c r="T2180" t="str">
        <f t="shared" si="772"/>
        <v/>
      </c>
      <c r="U2180" t="str">
        <f t="shared" si="773"/>
        <v/>
      </c>
      <c r="V2180" t="str">
        <f t="shared" si="774"/>
        <v/>
      </c>
      <c r="W2180" t="str">
        <f>IF(TRIM(INDEX(connections!$A:$A,ROW()))="","",TRIM(INDEX(connections!$A:$A,ROW())))</f>
        <v/>
      </c>
      <c r="X2180" t="str">
        <f>IF($W2180="","",TRIM(INDEX(connections!$B:$B,ROW())))</f>
        <v/>
      </c>
      <c r="Y2180" t="str">
        <f t="shared" si="775"/>
        <v/>
      </c>
      <c r="Z2180" t="str">
        <f t="shared" si="776"/>
        <v/>
      </c>
      <c r="AA2180" t="str">
        <f t="shared" si="777"/>
        <v/>
      </c>
      <c r="AB2180" t="str">
        <f t="shared" si="778"/>
        <v/>
      </c>
      <c r="AC2180" t="str">
        <f t="shared" si="779"/>
        <v/>
      </c>
      <c r="AD2180" t="str">
        <f t="shared" si="780"/>
        <v/>
      </c>
      <c r="AE2180" t="str">
        <f t="shared" si="781"/>
        <v/>
      </c>
    </row>
    <row r="2181" spans="20:31" x14ac:dyDescent="0.25">
      <c r="T2181" t="str">
        <f t="shared" si="772"/>
        <v/>
      </c>
      <c r="U2181" t="str">
        <f t="shared" si="773"/>
        <v/>
      </c>
      <c r="V2181" t="str">
        <f t="shared" si="774"/>
        <v/>
      </c>
      <c r="W2181" t="str">
        <f>IF(TRIM(INDEX(connections!$A:$A,ROW()))="","",TRIM(INDEX(connections!$A:$A,ROW())))</f>
        <v/>
      </c>
      <c r="X2181" t="str">
        <f>IF($W2181="","",TRIM(INDEX(connections!$B:$B,ROW())))</f>
        <v/>
      </c>
      <c r="Y2181" t="str">
        <f t="shared" si="775"/>
        <v/>
      </c>
      <c r="Z2181" t="str">
        <f t="shared" si="776"/>
        <v/>
      </c>
      <c r="AA2181" t="str">
        <f t="shared" si="777"/>
        <v/>
      </c>
      <c r="AB2181" t="str">
        <f t="shared" si="778"/>
        <v/>
      </c>
      <c r="AC2181" t="str">
        <f t="shared" si="779"/>
        <v/>
      </c>
      <c r="AD2181" t="str">
        <f t="shared" si="780"/>
        <v/>
      </c>
      <c r="AE2181" t="str">
        <f t="shared" si="781"/>
        <v/>
      </c>
    </row>
    <row r="2182" spans="20:31" x14ac:dyDescent="0.25">
      <c r="T2182" t="str">
        <f t="shared" si="772"/>
        <v/>
      </c>
      <c r="U2182" t="str">
        <f t="shared" si="773"/>
        <v/>
      </c>
      <c r="V2182" t="str">
        <f t="shared" si="774"/>
        <v/>
      </c>
      <c r="W2182" t="str">
        <f>IF(TRIM(INDEX(connections!$A:$A,ROW()))="","",TRIM(INDEX(connections!$A:$A,ROW())))</f>
        <v/>
      </c>
      <c r="X2182" t="str">
        <f>IF($W2182="","",TRIM(INDEX(connections!$B:$B,ROW())))</f>
        <v/>
      </c>
      <c r="Y2182" t="str">
        <f t="shared" si="775"/>
        <v/>
      </c>
      <c r="Z2182" t="str">
        <f t="shared" si="776"/>
        <v/>
      </c>
      <c r="AA2182" t="str">
        <f t="shared" si="777"/>
        <v/>
      </c>
      <c r="AB2182" t="str">
        <f t="shared" si="778"/>
        <v/>
      </c>
      <c r="AC2182" t="str">
        <f t="shared" si="779"/>
        <v/>
      </c>
      <c r="AD2182" t="str">
        <f t="shared" si="780"/>
        <v/>
      </c>
      <c r="AE2182" t="str">
        <f t="shared" si="781"/>
        <v/>
      </c>
    </row>
    <row r="2183" spans="20:31" x14ac:dyDescent="0.25">
      <c r="T2183" t="str">
        <f t="shared" si="772"/>
        <v/>
      </c>
      <c r="U2183" t="str">
        <f t="shared" si="773"/>
        <v/>
      </c>
      <c r="V2183" t="str">
        <f t="shared" si="774"/>
        <v/>
      </c>
      <c r="W2183" t="str">
        <f>IF(TRIM(INDEX(connections!$A:$A,ROW()))="","",TRIM(INDEX(connections!$A:$A,ROW())))</f>
        <v/>
      </c>
      <c r="X2183" t="str">
        <f>IF($W2183="","",TRIM(INDEX(connections!$B:$B,ROW())))</f>
        <v/>
      </c>
      <c r="Y2183" t="str">
        <f t="shared" si="775"/>
        <v/>
      </c>
      <c r="Z2183" t="str">
        <f t="shared" si="776"/>
        <v/>
      </c>
      <c r="AA2183" t="str">
        <f t="shared" si="777"/>
        <v/>
      </c>
      <c r="AB2183" t="str">
        <f t="shared" si="778"/>
        <v/>
      </c>
      <c r="AC2183" t="str">
        <f t="shared" si="779"/>
        <v/>
      </c>
      <c r="AD2183" t="str">
        <f t="shared" si="780"/>
        <v/>
      </c>
      <c r="AE2183" t="str">
        <f t="shared" si="781"/>
        <v/>
      </c>
    </row>
    <row r="2184" spans="20:31" x14ac:dyDescent="0.25">
      <c r="T2184" t="str">
        <f t="shared" si="772"/>
        <v/>
      </c>
      <c r="U2184" t="str">
        <f t="shared" si="773"/>
        <v/>
      </c>
      <c r="V2184" t="str">
        <f t="shared" si="774"/>
        <v/>
      </c>
      <c r="W2184" t="str">
        <f>IF(TRIM(INDEX(connections!$A:$A,ROW()))="","",TRIM(INDEX(connections!$A:$A,ROW())))</f>
        <v/>
      </c>
      <c r="X2184" t="str">
        <f>IF($W2184="","",TRIM(INDEX(connections!$B:$B,ROW())))</f>
        <v/>
      </c>
      <c r="Y2184" t="str">
        <f t="shared" si="775"/>
        <v/>
      </c>
      <c r="Z2184" t="str">
        <f t="shared" si="776"/>
        <v/>
      </c>
      <c r="AA2184" t="str">
        <f t="shared" si="777"/>
        <v/>
      </c>
      <c r="AB2184" t="str">
        <f t="shared" si="778"/>
        <v/>
      </c>
      <c r="AC2184" t="str">
        <f t="shared" si="779"/>
        <v/>
      </c>
      <c r="AD2184" t="str">
        <f t="shared" si="780"/>
        <v/>
      </c>
      <c r="AE2184" t="str">
        <f t="shared" si="781"/>
        <v/>
      </c>
    </row>
    <row r="2185" spans="20:31" x14ac:dyDescent="0.25">
      <c r="T2185" t="str">
        <f t="shared" si="772"/>
        <v/>
      </c>
      <c r="U2185" t="str">
        <f t="shared" si="773"/>
        <v/>
      </c>
      <c r="V2185" t="str">
        <f t="shared" si="774"/>
        <v/>
      </c>
      <c r="W2185" t="str">
        <f>IF(TRIM(INDEX(connections!$A:$A,ROW()))="","",TRIM(INDEX(connections!$A:$A,ROW())))</f>
        <v/>
      </c>
      <c r="X2185" t="str">
        <f>IF($W2185="","",TRIM(INDEX(connections!$B:$B,ROW())))</f>
        <v/>
      </c>
      <c r="Y2185" t="str">
        <f t="shared" si="775"/>
        <v/>
      </c>
      <c r="Z2185" t="str">
        <f t="shared" si="776"/>
        <v/>
      </c>
      <c r="AA2185" t="str">
        <f t="shared" si="777"/>
        <v/>
      </c>
      <c r="AB2185" t="str">
        <f t="shared" si="778"/>
        <v/>
      </c>
      <c r="AC2185" t="str">
        <f t="shared" si="779"/>
        <v/>
      </c>
      <c r="AD2185" t="str">
        <f t="shared" si="780"/>
        <v/>
      </c>
      <c r="AE2185" t="str">
        <f t="shared" si="781"/>
        <v/>
      </c>
    </row>
    <row r="2186" spans="20:31" x14ac:dyDescent="0.25">
      <c r="T2186" t="str">
        <f t="shared" si="772"/>
        <v/>
      </c>
      <c r="U2186" t="str">
        <f t="shared" si="773"/>
        <v/>
      </c>
      <c r="V2186" t="str">
        <f t="shared" si="774"/>
        <v/>
      </c>
      <c r="W2186" t="str">
        <f>IF(TRIM(INDEX(connections!$A:$A,ROW()))="","",TRIM(INDEX(connections!$A:$A,ROW())))</f>
        <v/>
      </c>
      <c r="X2186" t="str">
        <f>IF($W2186="","",TRIM(INDEX(connections!$B:$B,ROW())))</f>
        <v/>
      </c>
      <c r="Y2186" t="str">
        <f t="shared" si="775"/>
        <v/>
      </c>
      <c r="Z2186" t="str">
        <f t="shared" si="776"/>
        <v/>
      </c>
      <c r="AA2186" t="str">
        <f t="shared" si="777"/>
        <v/>
      </c>
      <c r="AB2186" t="str">
        <f t="shared" si="778"/>
        <v/>
      </c>
      <c r="AC2186" t="str">
        <f t="shared" si="779"/>
        <v/>
      </c>
      <c r="AD2186" t="str">
        <f t="shared" si="780"/>
        <v/>
      </c>
      <c r="AE2186" t="str">
        <f t="shared" si="781"/>
        <v/>
      </c>
    </row>
    <row r="2187" spans="20:31" x14ac:dyDescent="0.25">
      <c r="T2187" t="str">
        <f t="shared" si="772"/>
        <v/>
      </c>
      <c r="U2187" t="str">
        <f t="shared" si="773"/>
        <v/>
      </c>
      <c r="V2187" t="str">
        <f t="shared" si="774"/>
        <v/>
      </c>
      <c r="W2187" t="str">
        <f>IF(TRIM(INDEX(connections!$A:$A,ROW()))="","",TRIM(INDEX(connections!$A:$A,ROW())))</f>
        <v/>
      </c>
      <c r="X2187" t="str">
        <f>IF($W2187="","",TRIM(INDEX(connections!$B:$B,ROW())))</f>
        <v/>
      </c>
      <c r="Y2187" t="str">
        <f t="shared" si="775"/>
        <v/>
      </c>
      <c r="Z2187" t="str">
        <f t="shared" si="776"/>
        <v/>
      </c>
      <c r="AA2187" t="str">
        <f t="shared" si="777"/>
        <v/>
      </c>
      <c r="AB2187" t="str">
        <f t="shared" si="778"/>
        <v/>
      </c>
      <c r="AC2187" t="str">
        <f t="shared" si="779"/>
        <v/>
      </c>
      <c r="AD2187" t="str">
        <f t="shared" si="780"/>
        <v/>
      </c>
      <c r="AE2187" t="str">
        <f t="shared" si="781"/>
        <v/>
      </c>
    </row>
    <row r="2188" spans="20:31" x14ac:dyDescent="0.25">
      <c r="T2188" t="str">
        <f t="shared" si="772"/>
        <v/>
      </c>
      <c r="U2188" t="str">
        <f t="shared" si="773"/>
        <v/>
      </c>
      <c r="V2188" t="str">
        <f t="shared" si="774"/>
        <v/>
      </c>
      <c r="W2188" t="str">
        <f>IF(TRIM(INDEX(connections!$A:$A,ROW()))="","",TRIM(INDEX(connections!$A:$A,ROW())))</f>
        <v/>
      </c>
      <c r="X2188" t="str">
        <f>IF($W2188="","",TRIM(INDEX(connections!$B:$B,ROW())))</f>
        <v/>
      </c>
      <c r="Y2188" t="str">
        <f t="shared" si="775"/>
        <v/>
      </c>
      <c r="Z2188" t="str">
        <f t="shared" si="776"/>
        <v/>
      </c>
      <c r="AA2188" t="str">
        <f t="shared" si="777"/>
        <v/>
      </c>
      <c r="AB2188" t="str">
        <f t="shared" si="778"/>
        <v/>
      </c>
      <c r="AC2188" t="str">
        <f t="shared" si="779"/>
        <v/>
      </c>
      <c r="AD2188" t="str">
        <f t="shared" si="780"/>
        <v/>
      </c>
      <c r="AE2188" t="str">
        <f t="shared" si="781"/>
        <v/>
      </c>
    </row>
    <row r="2189" spans="20:31" x14ac:dyDescent="0.25">
      <c r="T2189" t="str">
        <f t="shared" si="772"/>
        <v/>
      </c>
      <c r="U2189" t="str">
        <f t="shared" si="773"/>
        <v/>
      </c>
      <c r="V2189" t="str">
        <f t="shared" si="774"/>
        <v/>
      </c>
      <c r="W2189" t="str">
        <f>IF(TRIM(INDEX(connections!$A:$A,ROW()))="","",TRIM(INDEX(connections!$A:$A,ROW())))</f>
        <v/>
      </c>
      <c r="X2189" t="str">
        <f>IF($W2189="","",TRIM(INDEX(connections!$B:$B,ROW())))</f>
        <v/>
      </c>
      <c r="Y2189" t="str">
        <f t="shared" si="775"/>
        <v/>
      </c>
      <c r="Z2189" t="str">
        <f t="shared" si="776"/>
        <v/>
      </c>
      <c r="AA2189" t="str">
        <f t="shared" si="777"/>
        <v/>
      </c>
      <c r="AB2189" t="str">
        <f t="shared" si="778"/>
        <v/>
      </c>
      <c r="AC2189" t="str">
        <f t="shared" si="779"/>
        <v/>
      </c>
      <c r="AD2189" t="str">
        <f t="shared" si="780"/>
        <v/>
      </c>
      <c r="AE2189" t="str">
        <f t="shared" si="781"/>
        <v/>
      </c>
    </row>
    <row r="2190" spans="20:31" x14ac:dyDescent="0.25">
      <c r="T2190" t="str">
        <f t="shared" si="772"/>
        <v/>
      </c>
      <c r="U2190" t="str">
        <f t="shared" si="773"/>
        <v/>
      </c>
      <c r="V2190" t="str">
        <f t="shared" si="774"/>
        <v/>
      </c>
      <c r="W2190" t="str">
        <f>IF(TRIM(INDEX(connections!$A:$A,ROW()))="","",TRIM(INDEX(connections!$A:$A,ROW())))</f>
        <v/>
      </c>
      <c r="X2190" t="str">
        <f>IF($W2190="","",TRIM(INDEX(connections!$B:$B,ROW())))</f>
        <v/>
      </c>
      <c r="Y2190" t="str">
        <f t="shared" si="775"/>
        <v/>
      </c>
      <c r="Z2190" t="str">
        <f t="shared" si="776"/>
        <v/>
      </c>
      <c r="AA2190" t="str">
        <f t="shared" si="777"/>
        <v/>
      </c>
      <c r="AB2190" t="str">
        <f t="shared" si="778"/>
        <v/>
      </c>
      <c r="AC2190" t="str">
        <f t="shared" si="779"/>
        <v/>
      </c>
      <c r="AD2190" t="str">
        <f t="shared" si="780"/>
        <v/>
      </c>
      <c r="AE2190" t="str">
        <f t="shared" si="781"/>
        <v/>
      </c>
    </row>
    <row r="2191" spans="20:31" x14ac:dyDescent="0.25">
      <c r="T2191" t="str">
        <f t="shared" si="772"/>
        <v/>
      </c>
      <c r="U2191" t="str">
        <f t="shared" si="773"/>
        <v/>
      </c>
      <c r="V2191" t="str">
        <f t="shared" si="774"/>
        <v/>
      </c>
      <c r="W2191" t="str">
        <f>IF(TRIM(INDEX(connections!$A:$A,ROW()))="","",TRIM(INDEX(connections!$A:$A,ROW())))</f>
        <v/>
      </c>
      <c r="X2191" t="str">
        <f>IF($W2191="","",TRIM(INDEX(connections!$B:$B,ROW())))</f>
        <v/>
      </c>
      <c r="Y2191" t="str">
        <f t="shared" si="775"/>
        <v/>
      </c>
      <c r="Z2191" t="str">
        <f t="shared" si="776"/>
        <v/>
      </c>
      <c r="AA2191" t="str">
        <f t="shared" si="777"/>
        <v/>
      </c>
      <c r="AB2191" t="str">
        <f t="shared" si="778"/>
        <v/>
      </c>
      <c r="AC2191" t="str">
        <f t="shared" si="779"/>
        <v/>
      </c>
      <c r="AD2191" t="str">
        <f t="shared" si="780"/>
        <v/>
      </c>
      <c r="AE2191" t="str">
        <f t="shared" si="781"/>
        <v/>
      </c>
    </row>
    <row r="2192" spans="20:31" x14ac:dyDescent="0.25">
      <c r="T2192" t="str">
        <f t="shared" si="772"/>
        <v/>
      </c>
      <c r="U2192" t="str">
        <f t="shared" si="773"/>
        <v/>
      </c>
      <c r="V2192" t="str">
        <f t="shared" si="774"/>
        <v/>
      </c>
      <c r="W2192" t="str">
        <f>IF(TRIM(INDEX(connections!$A:$A,ROW()))="","",TRIM(INDEX(connections!$A:$A,ROW())))</f>
        <v/>
      </c>
      <c r="X2192" t="str">
        <f>IF($W2192="","",TRIM(INDEX(connections!$B:$B,ROW())))</f>
        <v/>
      </c>
      <c r="Y2192" t="str">
        <f t="shared" si="775"/>
        <v/>
      </c>
      <c r="Z2192" t="str">
        <f t="shared" si="776"/>
        <v/>
      </c>
      <c r="AA2192" t="str">
        <f t="shared" si="777"/>
        <v/>
      </c>
      <c r="AB2192" t="str">
        <f t="shared" si="778"/>
        <v/>
      </c>
      <c r="AC2192" t="str">
        <f t="shared" si="779"/>
        <v/>
      </c>
      <c r="AD2192" t="str">
        <f t="shared" si="780"/>
        <v/>
      </c>
      <c r="AE2192" t="str">
        <f t="shared" si="781"/>
        <v/>
      </c>
    </row>
    <row r="2193" spans="20:31" x14ac:dyDescent="0.25">
      <c r="T2193" t="str">
        <f t="shared" si="772"/>
        <v/>
      </c>
      <c r="U2193" t="str">
        <f t="shared" si="773"/>
        <v/>
      </c>
      <c r="V2193" t="str">
        <f t="shared" si="774"/>
        <v/>
      </c>
      <c r="W2193" t="str">
        <f>IF(TRIM(INDEX(connections!$A:$A,ROW()))="","",TRIM(INDEX(connections!$A:$A,ROW())))</f>
        <v/>
      </c>
      <c r="X2193" t="str">
        <f>IF($W2193="","",TRIM(INDEX(connections!$B:$B,ROW())))</f>
        <v/>
      </c>
      <c r="Y2193" t="str">
        <f t="shared" si="775"/>
        <v/>
      </c>
      <c r="Z2193" t="str">
        <f t="shared" si="776"/>
        <v/>
      </c>
      <c r="AA2193" t="str">
        <f t="shared" si="777"/>
        <v/>
      </c>
      <c r="AB2193" t="str">
        <f t="shared" si="778"/>
        <v/>
      </c>
      <c r="AC2193" t="str">
        <f t="shared" si="779"/>
        <v/>
      </c>
      <c r="AD2193" t="str">
        <f t="shared" si="780"/>
        <v/>
      </c>
      <c r="AE2193" t="str">
        <f t="shared" si="781"/>
        <v/>
      </c>
    </row>
    <row r="2194" spans="20:31" x14ac:dyDescent="0.25">
      <c r="T2194" t="str">
        <f t="shared" si="772"/>
        <v/>
      </c>
      <c r="U2194" t="str">
        <f t="shared" si="773"/>
        <v/>
      </c>
      <c r="V2194" t="str">
        <f t="shared" si="774"/>
        <v/>
      </c>
      <c r="W2194" t="str">
        <f>IF(TRIM(INDEX(connections!$A:$A,ROW()))="","",TRIM(INDEX(connections!$A:$A,ROW())))</f>
        <v/>
      </c>
      <c r="X2194" t="str">
        <f>IF($W2194="","",TRIM(INDEX(connections!$B:$B,ROW())))</f>
        <v/>
      </c>
      <c r="Y2194" t="str">
        <f t="shared" si="775"/>
        <v/>
      </c>
      <c r="Z2194" t="str">
        <f t="shared" si="776"/>
        <v/>
      </c>
      <c r="AA2194" t="str">
        <f t="shared" si="777"/>
        <v/>
      </c>
      <c r="AB2194" t="str">
        <f t="shared" si="778"/>
        <v/>
      </c>
      <c r="AC2194" t="str">
        <f t="shared" si="779"/>
        <v/>
      </c>
      <c r="AD2194" t="str">
        <f t="shared" si="780"/>
        <v/>
      </c>
      <c r="AE2194" t="str">
        <f t="shared" si="781"/>
        <v/>
      </c>
    </row>
    <row r="2195" spans="20:31" x14ac:dyDescent="0.25">
      <c r="T2195" t="str">
        <f t="shared" si="772"/>
        <v/>
      </c>
      <c r="U2195" t="str">
        <f t="shared" si="773"/>
        <v/>
      </c>
      <c r="V2195" t="str">
        <f t="shared" si="774"/>
        <v/>
      </c>
      <c r="W2195" t="str">
        <f>IF(TRIM(INDEX(connections!$A:$A,ROW()))="","",TRIM(INDEX(connections!$A:$A,ROW())))</f>
        <v/>
      </c>
      <c r="X2195" t="str">
        <f>IF($W2195="","",TRIM(INDEX(connections!$B:$B,ROW())))</f>
        <v/>
      </c>
      <c r="Y2195" t="str">
        <f t="shared" si="775"/>
        <v/>
      </c>
      <c r="Z2195" t="str">
        <f t="shared" si="776"/>
        <v/>
      </c>
      <c r="AA2195" t="str">
        <f t="shared" si="777"/>
        <v/>
      </c>
      <c r="AB2195" t="str">
        <f t="shared" si="778"/>
        <v/>
      </c>
      <c r="AC2195" t="str">
        <f t="shared" si="779"/>
        <v/>
      </c>
      <c r="AD2195" t="str">
        <f t="shared" si="780"/>
        <v/>
      </c>
      <c r="AE2195" t="str">
        <f t="shared" si="781"/>
        <v/>
      </c>
    </row>
    <row r="2196" spans="20:31" x14ac:dyDescent="0.25">
      <c r="T2196" t="str">
        <f t="shared" si="772"/>
        <v/>
      </c>
      <c r="U2196" t="str">
        <f t="shared" si="773"/>
        <v/>
      </c>
      <c r="V2196" t="str">
        <f t="shared" si="774"/>
        <v/>
      </c>
      <c r="W2196" t="str">
        <f>IF(TRIM(INDEX(connections!$A:$A,ROW()))="","",TRIM(INDEX(connections!$A:$A,ROW())))</f>
        <v/>
      </c>
      <c r="X2196" t="str">
        <f>IF($W2196="","",TRIM(INDEX(connections!$B:$B,ROW())))</f>
        <v/>
      </c>
      <c r="Y2196" t="str">
        <f t="shared" si="775"/>
        <v/>
      </c>
      <c r="Z2196" t="str">
        <f t="shared" si="776"/>
        <v/>
      </c>
      <c r="AA2196" t="str">
        <f t="shared" si="777"/>
        <v/>
      </c>
      <c r="AB2196" t="str">
        <f t="shared" si="778"/>
        <v/>
      </c>
      <c r="AC2196" t="str">
        <f t="shared" si="779"/>
        <v/>
      </c>
      <c r="AD2196" t="str">
        <f t="shared" si="780"/>
        <v/>
      </c>
      <c r="AE2196" t="str">
        <f t="shared" si="781"/>
        <v/>
      </c>
    </row>
    <row r="2197" spans="20:31" x14ac:dyDescent="0.25">
      <c r="T2197" t="str">
        <f t="shared" si="772"/>
        <v/>
      </c>
      <c r="U2197" t="str">
        <f t="shared" si="773"/>
        <v/>
      </c>
      <c r="V2197" t="str">
        <f t="shared" si="774"/>
        <v/>
      </c>
      <c r="W2197" t="str">
        <f>IF(TRIM(INDEX(connections!$A:$A,ROW()))="","",TRIM(INDEX(connections!$A:$A,ROW())))</f>
        <v/>
      </c>
      <c r="X2197" t="str">
        <f>IF($W2197="","",TRIM(INDEX(connections!$B:$B,ROW())))</f>
        <v/>
      </c>
      <c r="Y2197" t="str">
        <f t="shared" si="775"/>
        <v/>
      </c>
      <c r="Z2197" t="str">
        <f t="shared" si="776"/>
        <v/>
      </c>
      <c r="AA2197" t="str">
        <f t="shared" si="777"/>
        <v/>
      </c>
      <c r="AB2197" t="str">
        <f t="shared" si="778"/>
        <v/>
      </c>
      <c r="AC2197" t="str">
        <f t="shared" si="779"/>
        <v/>
      </c>
      <c r="AD2197" t="str">
        <f t="shared" si="780"/>
        <v/>
      </c>
      <c r="AE2197" t="str">
        <f t="shared" si="781"/>
        <v/>
      </c>
    </row>
    <row r="2198" spans="20:31" x14ac:dyDescent="0.25">
      <c r="T2198" t="str">
        <f t="shared" si="772"/>
        <v/>
      </c>
      <c r="U2198" t="str">
        <f t="shared" si="773"/>
        <v/>
      </c>
      <c r="V2198" t="str">
        <f t="shared" si="774"/>
        <v/>
      </c>
      <c r="W2198" t="str">
        <f>IF(TRIM(INDEX(connections!$A:$A,ROW()))="","",TRIM(INDEX(connections!$A:$A,ROW())))</f>
        <v/>
      </c>
      <c r="X2198" t="str">
        <f>IF($W2198="","",TRIM(INDEX(connections!$B:$B,ROW())))</f>
        <v/>
      </c>
      <c r="Y2198" t="str">
        <f t="shared" si="775"/>
        <v/>
      </c>
      <c r="Z2198" t="str">
        <f t="shared" si="776"/>
        <v/>
      </c>
      <c r="AA2198" t="str">
        <f t="shared" si="777"/>
        <v/>
      </c>
      <c r="AB2198" t="str">
        <f t="shared" si="778"/>
        <v/>
      </c>
      <c r="AC2198" t="str">
        <f t="shared" si="779"/>
        <v/>
      </c>
      <c r="AD2198" t="str">
        <f t="shared" si="780"/>
        <v/>
      </c>
      <c r="AE2198" t="str">
        <f t="shared" si="781"/>
        <v/>
      </c>
    </row>
    <row r="2199" spans="20:31" x14ac:dyDescent="0.25">
      <c r="T2199" t="str">
        <f t="shared" si="772"/>
        <v/>
      </c>
      <c r="U2199" t="str">
        <f t="shared" si="773"/>
        <v/>
      </c>
      <c r="V2199" t="str">
        <f t="shared" si="774"/>
        <v/>
      </c>
      <c r="W2199" t="str">
        <f>IF(TRIM(INDEX(connections!$A:$A,ROW()))="","",TRIM(INDEX(connections!$A:$A,ROW())))</f>
        <v/>
      </c>
      <c r="X2199" t="str">
        <f>IF($W2199="","",TRIM(INDEX(connections!$B:$B,ROW())))</f>
        <v/>
      </c>
      <c r="Y2199" t="str">
        <f t="shared" si="775"/>
        <v/>
      </c>
      <c r="Z2199" t="str">
        <f t="shared" si="776"/>
        <v/>
      </c>
      <c r="AA2199" t="str">
        <f t="shared" si="777"/>
        <v/>
      </c>
      <c r="AB2199" t="str">
        <f t="shared" si="778"/>
        <v/>
      </c>
      <c r="AC2199" t="str">
        <f t="shared" si="779"/>
        <v/>
      </c>
      <c r="AD2199" t="str">
        <f t="shared" si="780"/>
        <v/>
      </c>
      <c r="AE2199" t="str">
        <f t="shared" si="781"/>
        <v/>
      </c>
    </row>
    <row r="2200" spans="20:31" x14ac:dyDescent="0.25">
      <c r="T2200" t="str">
        <f t="shared" si="772"/>
        <v/>
      </c>
      <c r="U2200" t="str">
        <f t="shared" si="773"/>
        <v/>
      </c>
      <c r="V2200" t="str">
        <f t="shared" si="774"/>
        <v/>
      </c>
      <c r="W2200" t="str">
        <f>IF(TRIM(INDEX(connections!$A:$A,ROW()))="","",TRIM(INDEX(connections!$A:$A,ROW())))</f>
        <v/>
      </c>
      <c r="X2200" t="str">
        <f>IF($W2200="","",TRIM(INDEX(connections!$B:$B,ROW())))</f>
        <v/>
      </c>
      <c r="Y2200" t="str">
        <f t="shared" si="775"/>
        <v/>
      </c>
      <c r="Z2200" t="str">
        <f t="shared" si="776"/>
        <v/>
      </c>
      <c r="AA2200" t="str">
        <f t="shared" si="777"/>
        <v/>
      </c>
      <c r="AB2200" t="str">
        <f t="shared" si="778"/>
        <v/>
      </c>
      <c r="AC2200" t="str">
        <f t="shared" si="779"/>
        <v/>
      </c>
      <c r="AD2200" t="str">
        <f t="shared" si="780"/>
        <v/>
      </c>
      <c r="AE2200" t="str">
        <f t="shared" si="781"/>
        <v/>
      </c>
    </row>
    <row r="2201" spans="20:31" x14ac:dyDescent="0.25">
      <c r="T2201" t="str">
        <f t="shared" si="772"/>
        <v/>
      </c>
      <c r="U2201" t="str">
        <f t="shared" si="773"/>
        <v/>
      </c>
      <c r="V2201" t="str">
        <f t="shared" si="774"/>
        <v/>
      </c>
      <c r="W2201" t="str">
        <f>IF(TRIM(INDEX(connections!$A:$A,ROW()))="","",TRIM(INDEX(connections!$A:$A,ROW())))</f>
        <v/>
      </c>
      <c r="X2201" t="str">
        <f>IF($W2201="","",TRIM(INDEX(connections!$B:$B,ROW())))</f>
        <v/>
      </c>
      <c r="Y2201" t="str">
        <f t="shared" si="775"/>
        <v/>
      </c>
      <c r="Z2201" t="str">
        <f t="shared" si="776"/>
        <v/>
      </c>
      <c r="AA2201" t="str">
        <f t="shared" si="777"/>
        <v/>
      </c>
      <c r="AB2201" t="str">
        <f t="shared" si="778"/>
        <v/>
      </c>
      <c r="AC2201" t="str">
        <f t="shared" si="779"/>
        <v/>
      </c>
      <c r="AD2201" t="str">
        <f t="shared" si="780"/>
        <v/>
      </c>
      <c r="AE2201" t="str">
        <f t="shared" si="781"/>
        <v/>
      </c>
    </row>
    <row r="2202" spans="20:31" x14ac:dyDescent="0.25">
      <c r="T2202" t="str">
        <f t="shared" si="772"/>
        <v/>
      </c>
      <c r="U2202" t="str">
        <f t="shared" si="773"/>
        <v/>
      </c>
      <c r="V2202" t="str">
        <f t="shared" si="774"/>
        <v/>
      </c>
      <c r="W2202" t="str">
        <f>IF(TRIM(INDEX(connections!$A:$A,ROW()))="","",TRIM(INDEX(connections!$A:$A,ROW())))</f>
        <v/>
      </c>
      <c r="X2202" t="str">
        <f>IF($W2202="","",TRIM(INDEX(connections!$B:$B,ROW())))</f>
        <v/>
      </c>
      <c r="Y2202" t="str">
        <f t="shared" si="775"/>
        <v/>
      </c>
      <c r="Z2202" t="str">
        <f t="shared" si="776"/>
        <v/>
      </c>
      <c r="AA2202" t="str">
        <f t="shared" si="777"/>
        <v/>
      </c>
      <c r="AB2202" t="str">
        <f t="shared" si="778"/>
        <v/>
      </c>
      <c r="AC2202" t="str">
        <f t="shared" si="779"/>
        <v/>
      </c>
      <c r="AD2202" t="str">
        <f t="shared" si="780"/>
        <v/>
      </c>
      <c r="AE2202" t="str">
        <f t="shared" si="781"/>
        <v/>
      </c>
    </row>
    <row r="2203" spans="20:31" x14ac:dyDescent="0.25">
      <c r="T2203" t="str">
        <f t="shared" si="772"/>
        <v/>
      </c>
      <c r="U2203" t="str">
        <f t="shared" si="773"/>
        <v/>
      </c>
      <c r="V2203" t="str">
        <f t="shared" si="774"/>
        <v/>
      </c>
      <c r="W2203" t="str">
        <f>IF(TRIM(INDEX(connections!$A:$A,ROW()))="","",TRIM(INDEX(connections!$A:$A,ROW())))</f>
        <v/>
      </c>
      <c r="X2203" t="str">
        <f>IF($W2203="","",TRIM(INDEX(connections!$B:$B,ROW())))</f>
        <v/>
      </c>
      <c r="Y2203" t="str">
        <f t="shared" si="775"/>
        <v/>
      </c>
      <c r="Z2203" t="str">
        <f t="shared" si="776"/>
        <v/>
      </c>
      <c r="AA2203" t="str">
        <f t="shared" si="777"/>
        <v/>
      </c>
      <c r="AB2203" t="str">
        <f t="shared" si="778"/>
        <v/>
      </c>
      <c r="AC2203" t="str">
        <f t="shared" si="779"/>
        <v/>
      </c>
      <c r="AD2203" t="str">
        <f t="shared" si="780"/>
        <v/>
      </c>
      <c r="AE2203" t="str">
        <f t="shared" si="781"/>
        <v/>
      </c>
    </row>
    <row r="2204" spans="20:31" x14ac:dyDescent="0.25">
      <c r="T2204" t="str">
        <f t="shared" si="772"/>
        <v/>
      </c>
      <c r="U2204" t="str">
        <f t="shared" si="773"/>
        <v/>
      </c>
      <c r="V2204" t="str">
        <f t="shared" si="774"/>
        <v/>
      </c>
      <c r="W2204" t="str">
        <f>IF(TRIM(INDEX(connections!$A:$A,ROW()))="","",TRIM(INDEX(connections!$A:$A,ROW())))</f>
        <v/>
      </c>
      <c r="X2204" t="str">
        <f>IF($W2204="","",TRIM(INDEX(connections!$B:$B,ROW())))</f>
        <v/>
      </c>
      <c r="Y2204" t="str">
        <f t="shared" si="775"/>
        <v/>
      </c>
      <c r="Z2204" t="str">
        <f t="shared" si="776"/>
        <v/>
      </c>
      <c r="AA2204" t="str">
        <f t="shared" si="777"/>
        <v/>
      </c>
      <c r="AB2204" t="str">
        <f t="shared" si="778"/>
        <v/>
      </c>
      <c r="AC2204" t="str">
        <f t="shared" si="779"/>
        <v/>
      </c>
      <c r="AD2204" t="str">
        <f t="shared" si="780"/>
        <v/>
      </c>
      <c r="AE2204" t="str">
        <f t="shared" si="781"/>
        <v/>
      </c>
    </row>
    <row r="2205" spans="20:31" x14ac:dyDescent="0.25">
      <c r="T2205" t="str">
        <f t="shared" si="772"/>
        <v/>
      </c>
      <c r="U2205" t="str">
        <f t="shared" si="773"/>
        <v/>
      </c>
      <c r="V2205" t="str">
        <f t="shared" si="774"/>
        <v/>
      </c>
      <c r="W2205" t="str">
        <f>IF(TRIM(INDEX(connections!$A:$A,ROW()))="","",TRIM(INDEX(connections!$A:$A,ROW())))</f>
        <v/>
      </c>
      <c r="X2205" t="str">
        <f>IF($W2205="","",TRIM(INDEX(connections!$B:$B,ROW())))</f>
        <v/>
      </c>
      <c r="Y2205" t="str">
        <f t="shared" si="775"/>
        <v/>
      </c>
      <c r="Z2205" t="str">
        <f t="shared" si="776"/>
        <v/>
      </c>
      <c r="AA2205" t="str">
        <f t="shared" si="777"/>
        <v/>
      </c>
      <c r="AB2205" t="str">
        <f t="shared" si="778"/>
        <v/>
      </c>
      <c r="AC2205" t="str">
        <f t="shared" si="779"/>
        <v/>
      </c>
      <c r="AD2205" t="str">
        <f t="shared" si="780"/>
        <v/>
      </c>
      <c r="AE2205" t="str">
        <f t="shared" si="781"/>
        <v/>
      </c>
    </row>
    <row r="2206" spans="20:31" x14ac:dyDescent="0.25">
      <c r="T2206" t="str">
        <f t="shared" si="772"/>
        <v/>
      </c>
      <c r="U2206" t="str">
        <f t="shared" si="773"/>
        <v/>
      </c>
      <c r="V2206" t="str">
        <f t="shared" si="774"/>
        <v/>
      </c>
      <c r="W2206" t="str">
        <f>IF(TRIM(INDEX(connections!$A:$A,ROW()))="","",TRIM(INDEX(connections!$A:$A,ROW())))</f>
        <v/>
      </c>
      <c r="X2206" t="str">
        <f>IF($W2206="","",TRIM(INDEX(connections!$B:$B,ROW())))</f>
        <v/>
      </c>
      <c r="Y2206" t="str">
        <f t="shared" si="775"/>
        <v/>
      </c>
      <c r="Z2206" t="str">
        <f t="shared" si="776"/>
        <v/>
      </c>
      <c r="AA2206" t="str">
        <f t="shared" si="777"/>
        <v/>
      </c>
      <c r="AB2206" t="str">
        <f t="shared" si="778"/>
        <v/>
      </c>
      <c r="AC2206" t="str">
        <f t="shared" si="779"/>
        <v/>
      </c>
      <c r="AD2206" t="str">
        <f t="shared" si="780"/>
        <v/>
      </c>
      <c r="AE2206" t="str">
        <f t="shared" si="781"/>
        <v/>
      </c>
    </row>
    <row r="2207" spans="20:31" x14ac:dyDescent="0.25">
      <c r="T2207" t="str">
        <f t="shared" si="772"/>
        <v/>
      </c>
      <c r="U2207" t="str">
        <f t="shared" si="773"/>
        <v/>
      </c>
      <c r="V2207" t="str">
        <f t="shared" si="774"/>
        <v/>
      </c>
      <c r="W2207" t="str">
        <f>IF(TRIM(INDEX(connections!$A:$A,ROW()))="","",TRIM(INDEX(connections!$A:$A,ROW())))</f>
        <v/>
      </c>
      <c r="X2207" t="str">
        <f>IF($W2207="","",TRIM(INDEX(connections!$B:$B,ROW())))</f>
        <v/>
      </c>
      <c r="Y2207" t="str">
        <f t="shared" si="775"/>
        <v/>
      </c>
      <c r="Z2207" t="str">
        <f t="shared" si="776"/>
        <v/>
      </c>
      <c r="AA2207" t="str">
        <f t="shared" si="777"/>
        <v/>
      </c>
      <c r="AB2207" t="str">
        <f t="shared" si="778"/>
        <v/>
      </c>
      <c r="AC2207" t="str">
        <f t="shared" si="779"/>
        <v/>
      </c>
      <c r="AD2207" t="str">
        <f t="shared" si="780"/>
        <v/>
      </c>
      <c r="AE2207" t="str">
        <f t="shared" si="781"/>
        <v/>
      </c>
    </row>
    <row r="2208" spans="20:31" x14ac:dyDescent="0.25">
      <c r="T2208" t="str">
        <f t="shared" si="772"/>
        <v/>
      </c>
      <c r="U2208" t="str">
        <f t="shared" si="773"/>
        <v/>
      </c>
      <c r="V2208" t="str">
        <f t="shared" si="774"/>
        <v/>
      </c>
      <c r="W2208" t="str">
        <f>IF(TRIM(INDEX(connections!$A:$A,ROW()))="","",TRIM(INDEX(connections!$A:$A,ROW())))</f>
        <v/>
      </c>
      <c r="X2208" t="str">
        <f>IF($W2208="","",TRIM(INDEX(connections!$B:$B,ROW())))</f>
        <v/>
      </c>
      <c r="Y2208" t="str">
        <f t="shared" si="775"/>
        <v/>
      </c>
      <c r="Z2208" t="str">
        <f t="shared" si="776"/>
        <v/>
      </c>
      <c r="AA2208" t="str">
        <f t="shared" si="777"/>
        <v/>
      </c>
      <c r="AB2208" t="str">
        <f t="shared" si="778"/>
        <v/>
      </c>
      <c r="AC2208" t="str">
        <f t="shared" si="779"/>
        <v/>
      </c>
      <c r="AD2208" t="str">
        <f t="shared" si="780"/>
        <v/>
      </c>
      <c r="AE2208" t="str">
        <f t="shared" si="781"/>
        <v/>
      </c>
    </row>
    <row r="2209" spans="20:31" x14ac:dyDescent="0.25">
      <c r="T2209" t="str">
        <f t="shared" si="772"/>
        <v/>
      </c>
      <c r="U2209" t="str">
        <f t="shared" si="773"/>
        <v/>
      </c>
      <c r="V2209" t="str">
        <f t="shared" si="774"/>
        <v/>
      </c>
      <c r="W2209" t="str">
        <f>IF(TRIM(INDEX(connections!$A:$A,ROW()))="","",TRIM(INDEX(connections!$A:$A,ROW())))</f>
        <v/>
      </c>
      <c r="X2209" t="str">
        <f>IF($W2209="","",TRIM(INDEX(connections!$B:$B,ROW())))</f>
        <v/>
      </c>
      <c r="Y2209" t="str">
        <f t="shared" si="775"/>
        <v/>
      </c>
      <c r="Z2209" t="str">
        <f t="shared" si="776"/>
        <v/>
      </c>
      <c r="AA2209" t="str">
        <f t="shared" si="777"/>
        <v/>
      </c>
      <c r="AB2209" t="str">
        <f t="shared" si="778"/>
        <v/>
      </c>
      <c r="AC2209" t="str">
        <f t="shared" si="779"/>
        <v/>
      </c>
      <c r="AD2209" t="str">
        <f t="shared" si="780"/>
        <v/>
      </c>
      <c r="AE2209" t="str">
        <f t="shared" si="781"/>
        <v/>
      </c>
    </row>
    <row r="2210" spans="20:31" x14ac:dyDescent="0.25">
      <c r="T2210" t="str">
        <f t="shared" si="772"/>
        <v/>
      </c>
      <c r="U2210" t="str">
        <f t="shared" si="773"/>
        <v/>
      </c>
      <c r="V2210" t="str">
        <f t="shared" si="774"/>
        <v/>
      </c>
      <c r="W2210" t="str">
        <f>IF(TRIM(INDEX(connections!$A:$A,ROW()))="","",TRIM(INDEX(connections!$A:$A,ROW())))</f>
        <v/>
      </c>
      <c r="X2210" t="str">
        <f>IF($W2210="","",TRIM(INDEX(connections!$B:$B,ROW())))</f>
        <v/>
      </c>
      <c r="Y2210" t="str">
        <f t="shared" si="775"/>
        <v/>
      </c>
      <c r="Z2210" t="str">
        <f t="shared" si="776"/>
        <v/>
      </c>
      <c r="AA2210" t="str">
        <f t="shared" si="777"/>
        <v/>
      </c>
      <c r="AB2210" t="str">
        <f t="shared" si="778"/>
        <v/>
      </c>
      <c r="AC2210" t="str">
        <f t="shared" si="779"/>
        <v/>
      </c>
      <c r="AD2210" t="str">
        <f t="shared" si="780"/>
        <v/>
      </c>
      <c r="AE2210" t="str">
        <f t="shared" si="781"/>
        <v/>
      </c>
    </row>
    <row r="2211" spans="20:31" x14ac:dyDescent="0.25">
      <c r="T2211" t="str">
        <f t="shared" si="772"/>
        <v/>
      </c>
      <c r="U2211" t="str">
        <f t="shared" si="773"/>
        <v/>
      </c>
      <c r="V2211" t="str">
        <f t="shared" si="774"/>
        <v/>
      </c>
      <c r="W2211" t="str">
        <f>IF(TRIM(INDEX(connections!$A:$A,ROW()))="","",TRIM(INDEX(connections!$A:$A,ROW())))</f>
        <v/>
      </c>
      <c r="X2211" t="str">
        <f>IF($W2211="","",TRIM(INDEX(connections!$B:$B,ROW())))</f>
        <v/>
      </c>
      <c r="Y2211" t="str">
        <f t="shared" si="775"/>
        <v/>
      </c>
      <c r="Z2211" t="str">
        <f t="shared" si="776"/>
        <v/>
      </c>
      <c r="AA2211" t="str">
        <f t="shared" si="777"/>
        <v/>
      </c>
      <c r="AB2211" t="str">
        <f t="shared" si="778"/>
        <v/>
      </c>
      <c r="AC2211" t="str">
        <f t="shared" si="779"/>
        <v/>
      </c>
      <c r="AD2211" t="str">
        <f t="shared" si="780"/>
        <v/>
      </c>
      <c r="AE2211" t="str">
        <f t="shared" si="781"/>
        <v/>
      </c>
    </row>
    <row r="2212" spans="20:31" x14ac:dyDescent="0.25">
      <c r="T2212" t="str">
        <f t="shared" si="772"/>
        <v/>
      </c>
      <c r="U2212" t="str">
        <f t="shared" si="773"/>
        <v/>
      </c>
      <c r="V2212" t="str">
        <f t="shared" si="774"/>
        <v/>
      </c>
      <c r="W2212" t="str">
        <f>IF(TRIM(INDEX(connections!$A:$A,ROW()))="","",TRIM(INDEX(connections!$A:$A,ROW())))</f>
        <v/>
      </c>
      <c r="X2212" t="str">
        <f>IF($W2212="","",TRIM(INDEX(connections!$B:$B,ROW())))</f>
        <v/>
      </c>
      <c r="Y2212" t="str">
        <f t="shared" si="775"/>
        <v/>
      </c>
      <c r="Z2212" t="str">
        <f t="shared" si="776"/>
        <v/>
      </c>
      <c r="AA2212" t="str">
        <f t="shared" si="777"/>
        <v/>
      </c>
      <c r="AB2212" t="str">
        <f t="shared" si="778"/>
        <v/>
      </c>
      <c r="AC2212" t="str">
        <f t="shared" si="779"/>
        <v/>
      </c>
      <c r="AD2212" t="str">
        <f t="shared" si="780"/>
        <v/>
      </c>
      <c r="AE2212" t="str">
        <f t="shared" si="781"/>
        <v/>
      </c>
    </row>
    <row r="2213" spans="20:31" x14ac:dyDescent="0.25">
      <c r="T2213" t="str">
        <f t="shared" si="772"/>
        <v/>
      </c>
      <c r="U2213" t="str">
        <f t="shared" si="773"/>
        <v/>
      </c>
      <c r="V2213" t="str">
        <f t="shared" si="774"/>
        <v/>
      </c>
      <c r="W2213" t="str">
        <f>IF(TRIM(INDEX(connections!$A:$A,ROW()))="","",TRIM(INDEX(connections!$A:$A,ROW())))</f>
        <v/>
      </c>
      <c r="X2213" t="str">
        <f>IF($W2213="","",TRIM(INDEX(connections!$B:$B,ROW())))</f>
        <v/>
      </c>
      <c r="Y2213" t="str">
        <f t="shared" si="775"/>
        <v/>
      </c>
      <c r="Z2213" t="str">
        <f t="shared" si="776"/>
        <v/>
      </c>
      <c r="AA2213" t="str">
        <f t="shared" si="777"/>
        <v/>
      </c>
      <c r="AB2213" t="str">
        <f t="shared" si="778"/>
        <v/>
      </c>
      <c r="AC2213" t="str">
        <f t="shared" si="779"/>
        <v/>
      </c>
      <c r="AD2213" t="str">
        <f t="shared" si="780"/>
        <v/>
      </c>
      <c r="AE2213" t="str">
        <f t="shared" si="781"/>
        <v/>
      </c>
    </row>
    <row r="2214" spans="20:31" x14ac:dyDescent="0.25">
      <c r="T2214" t="str">
        <f t="shared" si="772"/>
        <v/>
      </c>
      <c r="U2214" t="str">
        <f t="shared" si="773"/>
        <v/>
      </c>
      <c r="V2214" t="str">
        <f t="shared" si="774"/>
        <v/>
      </c>
      <c r="W2214" t="str">
        <f>IF(TRIM(INDEX(connections!$A:$A,ROW()))="","",TRIM(INDEX(connections!$A:$A,ROW())))</f>
        <v/>
      </c>
      <c r="X2214" t="str">
        <f>IF($W2214="","",TRIM(INDEX(connections!$B:$B,ROW())))</f>
        <v/>
      </c>
      <c r="Y2214" t="str">
        <f t="shared" si="775"/>
        <v/>
      </c>
      <c r="Z2214" t="str">
        <f t="shared" si="776"/>
        <v/>
      </c>
      <c r="AA2214" t="str">
        <f t="shared" si="777"/>
        <v/>
      </c>
      <c r="AB2214" t="str">
        <f t="shared" si="778"/>
        <v/>
      </c>
      <c r="AC2214" t="str">
        <f t="shared" si="779"/>
        <v/>
      </c>
      <c r="AD2214" t="str">
        <f t="shared" si="780"/>
        <v/>
      </c>
      <c r="AE2214" t="str">
        <f t="shared" si="781"/>
        <v/>
      </c>
    </row>
    <row r="2215" spans="20:31" x14ac:dyDescent="0.25">
      <c r="T2215" t="str">
        <f t="shared" si="772"/>
        <v/>
      </c>
      <c r="U2215" t="str">
        <f t="shared" si="773"/>
        <v/>
      </c>
      <c r="V2215" t="str">
        <f t="shared" si="774"/>
        <v/>
      </c>
      <c r="W2215" t="str">
        <f>IF(TRIM(INDEX(connections!$A:$A,ROW()))="","",TRIM(INDEX(connections!$A:$A,ROW())))</f>
        <v/>
      </c>
      <c r="X2215" t="str">
        <f>IF($W2215="","",TRIM(INDEX(connections!$B:$B,ROW())))</f>
        <v/>
      </c>
      <c r="Y2215" t="str">
        <f t="shared" si="775"/>
        <v/>
      </c>
      <c r="Z2215" t="str">
        <f t="shared" si="776"/>
        <v/>
      </c>
      <c r="AA2215" t="str">
        <f t="shared" si="777"/>
        <v/>
      </c>
      <c r="AB2215" t="str">
        <f t="shared" si="778"/>
        <v/>
      </c>
      <c r="AC2215" t="str">
        <f t="shared" si="779"/>
        <v/>
      </c>
      <c r="AD2215" t="str">
        <f t="shared" si="780"/>
        <v/>
      </c>
      <c r="AE2215" t="str">
        <f t="shared" si="781"/>
        <v/>
      </c>
    </row>
    <row r="2216" spans="20:31" x14ac:dyDescent="0.25">
      <c r="T2216" t="str">
        <f t="shared" si="772"/>
        <v/>
      </c>
      <c r="U2216" t="str">
        <f t="shared" si="773"/>
        <v/>
      </c>
      <c r="V2216" t="str">
        <f t="shared" si="774"/>
        <v/>
      </c>
      <c r="W2216" t="str">
        <f>IF(TRIM(INDEX(connections!$A:$A,ROW()))="","",TRIM(INDEX(connections!$A:$A,ROW())))</f>
        <v/>
      </c>
      <c r="X2216" t="str">
        <f>IF($W2216="","",TRIM(INDEX(connections!$B:$B,ROW())))</f>
        <v/>
      </c>
      <c r="Y2216" t="str">
        <f t="shared" si="775"/>
        <v/>
      </c>
      <c r="Z2216" t="str">
        <f t="shared" si="776"/>
        <v/>
      </c>
      <c r="AA2216" t="str">
        <f t="shared" si="777"/>
        <v/>
      </c>
      <c r="AB2216" t="str">
        <f t="shared" si="778"/>
        <v/>
      </c>
      <c r="AC2216" t="str">
        <f t="shared" si="779"/>
        <v/>
      </c>
      <c r="AD2216" t="str">
        <f t="shared" si="780"/>
        <v/>
      </c>
      <c r="AE2216" t="str">
        <f t="shared" si="781"/>
        <v/>
      </c>
    </row>
    <row r="2217" spans="20:31" x14ac:dyDescent="0.25">
      <c r="T2217" t="str">
        <f t="shared" si="772"/>
        <v/>
      </c>
      <c r="U2217" t="str">
        <f t="shared" si="773"/>
        <v/>
      </c>
      <c r="V2217" t="str">
        <f t="shared" si="774"/>
        <v/>
      </c>
      <c r="W2217" t="str">
        <f>IF(TRIM(INDEX(connections!$A:$A,ROW()))="","",TRIM(INDEX(connections!$A:$A,ROW())))</f>
        <v/>
      </c>
      <c r="X2217" t="str">
        <f>IF($W2217="","",TRIM(INDEX(connections!$B:$B,ROW())))</f>
        <v/>
      </c>
      <c r="Y2217" t="str">
        <f t="shared" si="775"/>
        <v/>
      </c>
      <c r="Z2217" t="str">
        <f t="shared" si="776"/>
        <v/>
      </c>
      <c r="AA2217" t="str">
        <f t="shared" si="777"/>
        <v/>
      </c>
      <c r="AB2217" t="str">
        <f t="shared" si="778"/>
        <v/>
      </c>
      <c r="AC2217" t="str">
        <f t="shared" si="779"/>
        <v/>
      </c>
      <c r="AD2217" t="str">
        <f t="shared" si="780"/>
        <v/>
      </c>
      <c r="AE2217" t="str">
        <f t="shared" si="781"/>
        <v/>
      </c>
    </row>
    <row r="2218" spans="20:31" x14ac:dyDescent="0.25">
      <c r="T2218" t="str">
        <f t="shared" si="772"/>
        <v/>
      </c>
      <c r="U2218" t="str">
        <f t="shared" si="773"/>
        <v/>
      </c>
      <c r="V2218" t="str">
        <f t="shared" si="774"/>
        <v/>
      </c>
      <c r="W2218" t="str">
        <f>IF(TRIM(INDEX(connections!$A:$A,ROW()))="","",TRIM(INDEX(connections!$A:$A,ROW())))</f>
        <v/>
      </c>
      <c r="X2218" t="str">
        <f>IF($W2218="","",TRIM(INDEX(connections!$B:$B,ROW())))</f>
        <v/>
      </c>
      <c r="Y2218" t="str">
        <f t="shared" si="775"/>
        <v/>
      </c>
      <c r="Z2218" t="str">
        <f t="shared" si="776"/>
        <v/>
      </c>
      <c r="AA2218" t="str">
        <f t="shared" si="777"/>
        <v/>
      </c>
      <c r="AB2218" t="str">
        <f t="shared" si="778"/>
        <v/>
      </c>
      <c r="AC2218" t="str">
        <f t="shared" si="779"/>
        <v/>
      </c>
      <c r="AD2218" t="str">
        <f t="shared" si="780"/>
        <v/>
      </c>
      <c r="AE2218" t="str">
        <f t="shared" si="781"/>
        <v/>
      </c>
    </row>
    <row r="2219" spans="20:31" x14ac:dyDescent="0.25">
      <c r="T2219" t="str">
        <f t="shared" si="772"/>
        <v/>
      </c>
      <c r="U2219" t="str">
        <f t="shared" si="773"/>
        <v/>
      </c>
      <c r="V2219" t="str">
        <f t="shared" si="774"/>
        <v/>
      </c>
      <c r="W2219" t="str">
        <f>IF(TRIM(INDEX(connections!$A:$A,ROW()))="","",TRIM(INDEX(connections!$A:$A,ROW())))</f>
        <v/>
      </c>
      <c r="X2219" t="str">
        <f>IF($W2219="","",TRIM(INDEX(connections!$B:$B,ROW())))</f>
        <v/>
      </c>
      <c r="Y2219" t="str">
        <f t="shared" si="775"/>
        <v/>
      </c>
      <c r="Z2219" t="str">
        <f t="shared" si="776"/>
        <v/>
      </c>
      <c r="AA2219" t="str">
        <f t="shared" si="777"/>
        <v/>
      </c>
      <c r="AB2219" t="str">
        <f t="shared" si="778"/>
        <v/>
      </c>
      <c r="AC2219" t="str">
        <f t="shared" si="779"/>
        <v/>
      </c>
      <c r="AD2219" t="str">
        <f t="shared" si="780"/>
        <v/>
      </c>
      <c r="AE2219" t="str">
        <f t="shared" si="781"/>
        <v/>
      </c>
    </row>
    <row r="2220" spans="20:31" x14ac:dyDescent="0.25">
      <c r="T2220" t="str">
        <f t="shared" si="772"/>
        <v/>
      </c>
      <c r="U2220" t="str">
        <f t="shared" si="773"/>
        <v/>
      </c>
      <c r="V2220" t="str">
        <f t="shared" si="774"/>
        <v/>
      </c>
      <c r="W2220" t="str">
        <f>IF(TRIM(INDEX(connections!$A:$A,ROW()))="","",TRIM(INDEX(connections!$A:$A,ROW())))</f>
        <v/>
      </c>
      <c r="X2220" t="str">
        <f>IF($W2220="","",TRIM(INDEX(connections!$B:$B,ROW())))</f>
        <v/>
      </c>
      <c r="Y2220" t="str">
        <f t="shared" si="775"/>
        <v/>
      </c>
      <c r="Z2220" t="str">
        <f t="shared" si="776"/>
        <v/>
      </c>
      <c r="AA2220" t="str">
        <f t="shared" si="777"/>
        <v/>
      </c>
      <c r="AB2220" t="str">
        <f t="shared" si="778"/>
        <v/>
      </c>
      <c r="AC2220" t="str">
        <f t="shared" si="779"/>
        <v/>
      </c>
      <c r="AD2220" t="str">
        <f t="shared" si="780"/>
        <v/>
      </c>
      <c r="AE2220" t="str">
        <f t="shared" si="781"/>
        <v/>
      </c>
    </row>
    <row r="2221" spans="20:31" x14ac:dyDescent="0.25">
      <c r="T2221" t="str">
        <f t="shared" si="772"/>
        <v/>
      </c>
      <c r="U2221" t="str">
        <f t="shared" si="773"/>
        <v/>
      </c>
      <c r="V2221" t="str">
        <f t="shared" si="774"/>
        <v/>
      </c>
      <c r="W2221" t="str">
        <f>IF(TRIM(INDEX(connections!$A:$A,ROW()))="","",TRIM(INDEX(connections!$A:$A,ROW())))</f>
        <v/>
      </c>
      <c r="X2221" t="str">
        <f>IF($W2221="","",TRIM(INDEX(connections!$B:$B,ROW())))</f>
        <v/>
      </c>
      <c r="Y2221" t="str">
        <f t="shared" si="775"/>
        <v/>
      </c>
      <c r="Z2221" t="str">
        <f t="shared" si="776"/>
        <v/>
      </c>
      <c r="AA2221" t="str">
        <f t="shared" si="777"/>
        <v/>
      </c>
      <c r="AB2221" t="str">
        <f t="shared" si="778"/>
        <v/>
      </c>
      <c r="AC2221" t="str">
        <f t="shared" si="779"/>
        <v/>
      </c>
      <c r="AD2221" t="str">
        <f t="shared" si="780"/>
        <v/>
      </c>
      <c r="AE2221" t="str">
        <f t="shared" si="781"/>
        <v/>
      </c>
    </row>
    <row r="2222" spans="20:31" x14ac:dyDescent="0.25">
      <c r="T2222" t="str">
        <f t="shared" si="772"/>
        <v/>
      </c>
      <c r="U2222" t="str">
        <f t="shared" si="773"/>
        <v/>
      </c>
      <c r="V2222" t="str">
        <f t="shared" si="774"/>
        <v/>
      </c>
      <c r="W2222" t="str">
        <f>IF(TRIM(INDEX(connections!$A:$A,ROW()))="","",TRIM(INDEX(connections!$A:$A,ROW())))</f>
        <v/>
      </c>
      <c r="X2222" t="str">
        <f>IF($W2222="","",TRIM(INDEX(connections!$B:$B,ROW())))</f>
        <v/>
      </c>
      <c r="Y2222" t="str">
        <f t="shared" si="775"/>
        <v/>
      </c>
      <c r="Z2222" t="str">
        <f t="shared" si="776"/>
        <v/>
      </c>
      <c r="AA2222" t="str">
        <f t="shared" si="777"/>
        <v/>
      </c>
      <c r="AB2222" t="str">
        <f t="shared" si="778"/>
        <v/>
      </c>
      <c r="AC2222" t="str">
        <f t="shared" si="779"/>
        <v/>
      </c>
      <c r="AD2222" t="str">
        <f t="shared" si="780"/>
        <v/>
      </c>
      <c r="AE2222" t="str">
        <f t="shared" si="781"/>
        <v/>
      </c>
    </row>
    <row r="2223" spans="20:31" x14ac:dyDescent="0.25">
      <c r="T2223" t="str">
        <f t="shared" si="772"/>
        <v/>
      </c>
      <c r="U2223" t="str">
        <f t="shared" si="773"/>
        <v/>
      </c>
      <c r="V2223" t="str">
        <f t="shared" si="774"/>
        <v/>
      </c>
      <c r="W2223" t="str">
        <f>IF(TRIM(INDEX(connections!$A:$A,ROW()))="","",TRIM(INDEX(connections!$A:$A,ROW())))</f>
        <v/>
      </c>
      <c r="X2223" t="str">
        <f>IF($W2223="","",TRIM(INDEX(connections!$B:$B,ROW())))</f>
        <v/>
      </c>
      <c r="Y2223" t="str">
        <f t="shared" si="775"/>
        <v/>
      </c>
      <c r="Z2223" t="str">
        <f t="shared" si="776"/>
        <v/>
      </c>
      <c r="AA2223" t="str">
        <f t="shared" si="777"/>
        <v/>
      </c>
      <c r="AB2223" t="str">
        <f t="shared" si="778"/>
        <v/>
      </c>
      <c r="AC2223" t="str">
        <f t="shared" si="779"/>
        <v/>
      </c>
      <c r="AD2223" t="str">
        <f t="shared" si="780"/>
        <v/>
      </c>
      <c r="AE2223" t="str">
        <f t="shared" si="781"/>
        <v/>
      </c>
    </row>
    <row r="2224" spans="20:31" x14ac:dyDescent="0.25">
      <c r="T2224" t="str">
        <f t="shared" si="772"/>
        <v/>
      </c>
      <c r="U2224" t="str">
        <f t="shared" si="773"/>
        <v/>
      </c>
      <c r="V2224" t="str">
        <f t="shared" si="774"/>
        <v/>
      </c>
      <c r="W2224" t="str">
        <f>IF(TRIM(INDEX(connections!$A:$A,ROW()))="","",TRIM(INDEX(connections!$A:$A,ROW())))</f>
        <v/>
      </c>
      <c r="X2224" t="str">
        <f>IF($W2224="","",TRIM(INDEX(connections!$B:$B,ROW())))</f>
        <v/>
      </c>
      <c r="Y2224" t="str">
        <f t="shared" si="775"/>
        <v/>
      </c>
      <c r="Z2224" t="str">
        <f t="shared" si="776"/>
        <v/>
      </c>
      <c r="AA2224" t="str">
        <f t="shared" si="777"/>
        <v/>
      </c>
      <c r="AB2224" t="str">
        <f t="shared" si="778"/>
        <v/>
      </c>
      <c r="AC2224" t="str">
        <f t="shared" si="779"/>
        <v/>
      </c>
      <c r="AD2224" t="str">
        <f t="shared" si="780"/>
        <v/>
      </c>
      <c r="AE2224" t="str">
        <f t="shared" si="781"/>
        <v/>
      </c>
    </row>
    <row r="2225" spans="20:31" x14ac:dyDescent="0.25">
      <c r="T2225" t="str">
        <f t="shared" si="772"/>
        <v/>
      </c>
      <c r="U2225" t="str">
        <f t="shared" si="773"/>
        <v/>
      </c>
      <c r="V2225" t="str">
        <f t="shared" si="774"/>
        <v/>
      </c>
      <c r="W2225" t="str">
        <f>IF(TRIM(INDEX(connections!$A:$A,ROW()))="","",TRIM(INDEX(connections!$A:$A,ROW())))</f>
        <v/>
      </c>
      <c r="X2225" t="str">
        <f>IF($W2225="","",TRIM(INDEX(connections!$B:$B,ROW())))</f>
        <v/>
      </c>
      <c r="Y2225" t="str">
        <f t="shared" si="775"/>
        <v/>
      </c>
      <c r="Z2225" t="str">
        <f t="shared" si="776"/>
        <v/>
      </c>
      <c r="AA2225" t="str">
        <f t="shared" si="777"/>
        <v/>
      </c>
      <c r="AB2225" t="str">
        <f t="shared" si="778"/>
        <v/>
      </c>
      <c r="AC2225" t="str">
        <f t="shared" si="779"/>
        <v/>
      </c>
      <c r="AD2225" t="str">
        <f t="shared" si="780"/>
        <v/>
      </c>
      <c r="AE2225" t="str">
        <f t="shared" si="781"/>
        <v/>
      </c>
    </row>
    <row r="2226" spans="20:31" x14ac:dyDescent="0.25">
      <c r="T2226" t="str">
        <f t="shared" si="772"/>
        <v/>
      </c>
      <c r="U2226" t="str">
        <f t="shared" si="773"/>
        <v/>
      </c>
      <c r="V2226" t="str">
        <f t="shared" si="774"/>
        <v/>
      </c>
      <c r="W2226" t="str">
        <f>IF(TRIM(INDEX(connections!$A:$A,ROW()))="","",TRIM(INDEX(connections!$A:$A,ROW())))</f>
        <v/>
      </c>
      <c r="X2226" t="str">
        <f>IF($W2226="","",TRIM(INDEX(connections!$B:$B,ROW())))</f>
        <v/>
      </c>
      <c r="Y2226" t="str">
        <f t="shared" si="775"/>
        <v/>
      </c>
      <c r="Z2226" t="str">
        <f t="shared" si="776"/>
        <v/>
      </c>
      <c r="AA2226" t="str">
        <f t="shared" si="777"/>
        <v/>
      </c>
      <c r="AB2226" t="str">
        <f t="shared" si="778"/>
        <v/>
      </c>
      <c r="AC2226" t="str">
        <f t="shared" si="779"/>
        <v/>
      </c>
      <c r="AD2226" t="str">
        <f t="shared" si="780"/>
        <v/>
      </c>
      <c r="AE2226" t="str">
        <f t="shared" si="781"/>
        <v/>
      </c>
    </row>
    <row r="2227" spans="20:31" x14ac:dyDescent="0.25">
      <c r="T2227" t="str">
        <f t="shared" si="772"/>
        <v/>
      </c>
      <c r="U2227" t="str">
        <f t="shared" si="773"/>
        <v/>
      </c>
      <c r="V2227" t="str">
        <f t="shared" si="774"/>
        <v/>
      </c>
      <c r="W2227" t="str">
        <f>IF(TRIM(INDEX(connections!$A:$A,ROW()))="","",TRIM(INDEX(connections!$A:$A,ROW())))</f>
        <v/>
      </c>
      <c r="X2227" t="str">
        <f>IF($W2227="","",TRIM(INDEX(connections!$B:$B,ROW())))</f>
        <v/>
      </c>
      <c r="Y2227" t="str">
        <f t="shared" si="775"/>
        <v/>
      </c>
      <c r="Z2227" t="str">
        <f t="shared" si="776"/>
        <v/>
      </c>
      <c r="AA2227" t="str">
        <f t="shared" si="777"/>
        <v/>
      </c>
      <c r="AB2227" t="str">
        <f t="shared" si="778"/>
        <v/>
      </c>
      <c r="AC2227" t="str">
        <f t="shared" si="779"/>
        <v/>
      </c>
      <c r="AD2227" t="str">
        <f t="shared" si="780"/>
        <v/>
      </c>
      <c r="AE2227" t="str">
        <f t="shared" si="781"/>
        <v/>
      </c>
    </row>
    <row r="2228" spans="20:31" x14ac:dyDescent="0.25">
      <c r="T2228" t="str">
        <f t="shared" si="772"/>
        <v/>
      </c>
      <c r="U2228" t="str">
        <f t="shared" si="773"/>
        <v/>
      </c>
      <c r="V2228" t="str">
        <f t="shared" si="774"/>
        <v/>
      </c>
      <c r="W2228" t="str">
        <f>IF(TRIM(INDEX(connections!$A:$A,ROW()))="","",TRIM(INDEX(connections!$A:$A,ROW())))</f>
        <v/>
      </c>
      <c r="X2228" t="str">
        <f>IF($W2228="","",TRIM(INDEX(connections!$B:$B,ROW())))</f>
        <v/>
      </c>
      <c r="Y2228" t="str">
        <f t="shared" si="775"/>
        <v/>
      </c>
      <c r="Z2228" t="str">
        <f t="shared" si="776"/>
        <v/>
      </c>
      <c r="AA2228" t="str">
        <f t="shared" si="777"/>
        <v/>
      </c>
      <c r="AB2228" t="str">
        <f t="shared" si="778"/>
        <v/>
      </c>
      <c r="AC2228" t="str">
        <f t="shared" si="779"/>
        <v/>
      </c>
      <c r="AD2228" t="str">
        <f t="shared" si="780"/>
        <v/>
      </c>
      <c r="AE2228" t="str">
        <f t="shared" si="781"/>
        <v/>
      </c>
    </row>
    <row r="2229" spans="20:31" x14ac:dyDescent="0.25">
      <c r="T2229" t="str">
        <f t="shared" si="772"/>
        <v/>
      </c>
      <c r="U2229" t="str">
        <f t="shared" si="773"/>
        <v/>
      </c>
      <c r="V2229" t="str">
        <f t="shared" si="774"/>
        <v/>
      </c>
      <c r="W2229" t="str">
        <f>IF(TRIM(INDEX(connections!$A:$A,ROW()))="","",TRIM(INDEX(connections!$A:$A,ROW())))</f>
        <v/>
      </c>
      <c r="X2229" t="str">
        <f>IF($W2229="","",TRIM(INDEX(connections!$B:$B,ROW())))</f>
        <v/>
      </c>
      <c r="Y2229" t="str">
        <f t="shared" si="775"/>
        <v/>
      </c>
      <c r="Z2229" t="str">
        <f t="shared" si="776"/>
        <v/>
      </c>
      <c r="AA2229" t="str">
        <f t="shared" si="777"/>
        <v/>
      </c>
      <c r="AB2229" t="str">
        <f t="shared" si="778"/>
        <v/>
      </c>
      <c r="AC2229" t="str">
        <f t="shared" si="779"/>
        <v/>
      </c>
      <c r="AD2229" t="str">
        <f t="shared" si="780"/>
        <v/>
      </c>
      <c r="AE2229" t="str">
        <f t="shared" si="781"/>
        <v/>
      </c>
    </row>
    <row r="2230" spans="20:31" x14ac:dyDescent="0.25">
      <c r="T2230" t="str">
        <f t="shared" si="772"/>
        <v/>
      </c>
      <c r="U2230" t="str">
        <f t="shared" si="773"/>
        <v/>
      </c>
      <c r="V2230" t="str">
        <f t="shared" si="774"/>
        <v/>
      </c>
      <c r="W2230" t="str">
        <f>IF(TRIM(INDEX(connections!$A:$A,ROW()))="","",TRIM(INDEX(connections!$A:$A,ROW())))</f>
        <v/>
      </c>
      <c r="X2230" t="str">
        <f>IF($W2230="","",TRIM(INDEX(connections!$B:$B,ROW())))</f>
        <v/>
      </c>
      <c r="Y2230" t="str">
        <f t="shared" si="775"/>
        <v/>
      </c>
      <c r="Z2230" t="str">
        <f t="shared" si="776"/>
        <v/>
      </c>
      <c r="AA2230" t="str">
        <f t="shared" si="777"/>
        <v/>
      </c>
      <c r="AB2230" t="str">
        <f t="shared" si="778"/>
        <v/>
      </c>
      <c r="AC2230" t="str">
        <f t="shared" si="779"/>
        <v/>
      </c>
      <c r="AD2230" t="str">
        <f t="shared" si="780"/>
        <v/>
      </c>
      <c r="AE2230" t="str">
        <f t="shared" si="781"/>
        <v/>
      </c>
    </row>
    <row r="2231" spans="20:31" x14ac:dyDescent="0.25">
      <c r="T2231" t="str">
        <f t="shared" si="772"/>
        <v/>
      </c>
      <c r="U2231" t="str">
        <f t="shared" si="773"/>
        <v/>
      </c>
      <c r="V2231" t="str">
        <f t="shared" si="774"/>
        <v/>
      </c>
      <c r="W2231" t="str">
        <f>IF(TRIM(INDEX(connections!$A:$A,ROW()))="","",TRIM(INDEX(connections!$A:$A,ROW())))</f>
        <v/>
      </c>
      <c r="X2231" t="str">
        <f>IF($W2231="","",TRIM(INDEX(connections!$B:$B,ROW())))</f>
        <v/>
      </c>
      <c r="Y2231" t="str">
        <f t="shared" si="775"/>
        <v/>
      </c>
      <c r="Z2231" t="str">
        <f t="shared" si="776"/>
        <v/>
      </c>
      <c r="AA2231" t="str">
        <f t="shared" si="777"/>
        <v/>
      </c>
      <c r="AB2231" t="str">
        <f t="shared" si="778"/>
        <v/>
      </c>
      <c r="AC2231" t="str">
        <f t="shared" si="779"/>
        <v/>
      </c>
      <c r="AD2231" t="str">
        <f t="shared" si="780"/>
        <v/>
      </c>
      <c r="AE2231" t="str">
        <f t="shared" si="781"/>
        <v/>
      </c>
    </row>
    <row r="2232" spans="20:31" x14ac:dyDescent="0.25">
      <c r="T2232" t="str">
        <f t="shared" si="772"/>
        <v/>
      </c>
      <c r="U2232" t="str">
        <f t="shared" si="773"/>
        <v/>
      </c>
      <c r="V2232" t="str">
        <f t="shared" si="774"/>
        <v/>
      </c>
      <c r="W2232" t="str">
        <f>IF(TRIM(INDEX(connections!$A:$A,ROW()))="","",TRIM(INDEX(connections!$A:$A,ROW())))</f>
        <v/>
      </c>
      <c r="X2232" t="str">
        <f>IF($W2232="","",TRIM(INDEX(connections!$B:$B,ROW())))</f>
        <v/>
      </c>
      <c r="Y2232" t="str">
        <f t="shared" si="775"/>
        <v/>
      </c>
      <c r="Z2232" t="str">
        <f t="shared" si="776"/>
        <v/>
      </c>
      <c r="AA2232" t="str">
        <f t="shared" si="777"/>
        <v/>
      </c>
      <c r="AB2232" t="str">
        <f t="shared" si="778"/>
        <v/>
      </c>
      <c r="AC2232" t="str">
        <f t="shared" si="779"/>
        <v/>
      </c>
      <c r="AD2232" t="str">
        <f t="shared" si="780"/>
        <v/>
      </c>
      <c r="AE2232" t="str">
        <f t="shared" si="781"/>
        <v/>
      </c>
    </row>
    <row r="2233" spans="20:31" x14ac:dyDescent="0.25">
      <c r="T2233" t="str">
        <f t="shared" si="772"/>
        <v/>
      </c>
      <c r="U2233" t="str">
        <f t="shared" si="773"/>
        <v/>
      </c>
      <c r="V2233" t="str">
        <f t="shared" si="774"/>
        <v/>
      </c>
      <c r="W2233" t="str">
        <f>IF(TRIM(INDEX(connections!$A:$A,ROW()))="","",TRIM(INDEX(connections!$A:$A,ROW())))</f>
        <v/>
      </c>
      <c r="X2233" t="str">
        <f>IF($W2233="","",TRIM(INDEX(connections!$B:$B,ROW())))</f>
        <v/>
      </c>
      <c r="Y2233" t="str">
        <f t="shared" si="775"/>
        <v/>
      </c>
      <c r="Z2233" t="str">
        <f t="shared" si="776"/>
        <v/>
      </c>
      <c r="AA2233" t="str">
        <f t="shared" si="777"/>
        <v/>
      </c>
      <c r="AB2233" t="str">
        <f t="shared" si="778"/>
        <v/>
      </c>
      <c r="AC2233" t="str">
        <f t="shared" si="779"/>
        <v/>
      </c>
      <c r="AD2233" t="str">
        <f t="shared" si="780"/>
        <v/>
      </c>
      <c r="AE2233" t="str">
        <f t="shared" si="781"/>
        <v/>
      </c>
    </row>
    <row r="2234" spans="20:31" x14ac:dyDescent="0.25">
      <c r="T2234" t="str">
        <f t="shared" si="772"/>
        <v/>
      </c>
      <c r="U2234" t="str">
        <f t="shared" si="773"/>
        <v/>
      </c>
      <c r="V2234" t="str">
        <f t="shared" si="774"/>
        <v/>
      </c>
      <c r="W2234" t="str">
        <f>IF(TRIM(INDEX(connections!$A:$A,ROW()))="","",TRIM(INDEX(connections!$A:$A,ROW())))</f>
        <v/>
      </c>
      <c r="X2234" t="str">
        <f>IF($W2234="","",TRIM(INDEX(connections!$B:$B,ROW())))</f>
        <v/>
      </c>
      <c r="Y2234" t="str">
        <f t="shared" si="775"/>
        <v/>
      </c>
      <c r="Z2234" t="str">
        <f t="shared" si="776"/>
        <v/>
      </c>
      <c r="AA2234" t="str">
        <f t="shared" si="777"/>
        <v/>
      </c>
      <c r="AB2234" t="str">
        <f t="shared" si="778"/>
        <v/>
      </c>
      <c r="AC2234" t="str">
        <f t="shared" si="779"/>
        <v/>
      </c>
      <c r="AD2234" t="str">
        <f t="shared" si="780"/>
        <v/>
      </c>
      <c r="AE2234" t="str">
        <f t="shared" si="781"/>
        <v/>
      </c>
    </row>
    <row r="2235" spans="20:31" x14ac:dyDescent="0.25">
      <c r="T2235" t="str">
        <f t="shared" si="772"/>
        <v/>
      </c>
      <c r="U2235" t="str">
        <f t="shared" si="773"/>
        <v/>
      </c>
      <c r="V2235" t="str">
        <f t="shared" si="774"/>
        <v/>
      </c>
      <c r="W2235" t="str">
        <f>IF(TRIM(INDEX(connections!$A:$A,ROW()))="","",TRIM(INDEX(connections!$A:$A,ROW())))</f>
        <v/>
      </c>
      <c r="X2235" t="str">
        <f>IF($W2235="","",TRIM(INDEX(connections!$B:$B,ROW())))</f>
        <v/>
      </c>
      <c r="Y2235" t="str">
        <f t="shared" si="775"/>
        <v/>
      </c>
      <c r="Z2235" t="str">
        <f t="shared" si="776"/>
        <v/>
      </c>
      <c r="AA2235" t="str">
        <f t="shared" si="777"/>
        <v/>
      </c>
      <c r="AB2235" t="str">
        <f t="shared" si="778"/>
        <v/>
      </c>
      <c r="AC2235" t="str">
        <f t="shared" si="779"/>
        <v/>
      </c>
      <c r="AD2235" t="str">
        <f t="shared" si="780"/>
        <v/>
      </c>
      <c r="AE2235" t="str">
        <f t="shared" si="781"/>
        <v/>
      </c>
    </row>
    <row r="2236" spans="20:31" x14ac:dyDescent="0.25">
      <c r="T2236" t="str">
        <f t="shared" si="772"/>
        <v/>
      </c>
      <c r="U2236" t="str">
        <f t="shared" si="773"/>
        <v/>
      </c>
      <c r="V2236" t="str">
        <f t="shared" si="774"/>
        <v/>
      </c>
      <c r="W2236" t="str">
        <f>IF(TRIM(INDEX(connections!$A:$A,ROW()))="","",TRIM(INDEX(connections!$A:$A,ROW())))</f>
        <v/>
      </c>
      <c r="X2236" t="str">
        <f>IF($W2236="","",TRIM(INDEX(connections!$B:$B,ROW())))</f>
        <v/>
      </c>
      <c r="Y2236" t="str">
        <f t="shared" si="775"/>
        <v/>
      </c>
      <c r="Z2236" t="str">
        <f t="shared" si="776"/>
        <v/>
      </c>
      <c r="AA2236" t="str">
        <f t="shared" si="777"/>
        <v/>
      </c>
      <c r="AB2236" t="str">
        <f t="shared" si="778"/>
        <v/>
      </c>
      <c r="AC2236" t="str">
        <f t="shared" si="779"/>
        <v/>
      </c>
      <c r="AD2236" t="str">
        <f t="shared" si="780"/>
        <v/>
      </c>
      <c r="AE2236" t="str">
        <f t="shared" si="781"/>
        <v/>
      </c>
    </row>
    <row r="2237" spans="20:31" x14ac:dyDescent="0.25">
      <c r="T2237" t="str">
        <f t="shared" si="772"/>
        <v/>
      </c>
      <c r="U2237" t="str">
        <f t="shared" si="773"/>
        <v/>
      </c>
      <c r="V2237" t="str">
        <f t="shared" si="774"/>
        <v/>
      </c>
      <c r="W2237" t="str">
        <f>IF(TRIM(INDEX(connections!$A:$A,ROW()))="","",TRIM(INDEX(connections!$A:$A,ROW())))</f>
        <v/>
      </c>
      <c r="X2237" t="str">
        <f>IF($W2237="","",TRIM(INDEX(connections!$B:$B,ROW())))</f>
        <v/>
      </c>
      <c r="Y2237" t="str">
        <f t="shared" si="775"/>
        <v/>
      </c>
      <c r="Z2237" t="str">
        <f t="shared" si="776"/>
        <v/>
      </c>
      <c r="AA2237" t="str">
        <f t="shared" si="777"/>
        <v/>
      </c>
      <c r="AB2237" t="str">
        <f t="shared" si="778"/>
        <v/>
      </c>
      <c r="AC2237" t="str">
        <f t="shared" si="779"/>
        <v/>
      </c>
      <c r="AD2237" t="str">
        <f t="shared" si="780"/>
        <v/>
      </c>
      <c r="AE2237" t="str">
        <f t="shared" si="781"/>
        <v/>
      </c>
    </row>
    <row r="2238" spans="20:31" x14ac:dyDescent="0.25">
      <c r="T2238" t="str">
        <f t="shared" si="772"/>
        <v/>
      </c>
      <c r="U2238" t="str">
        <f t="shared" si="773"/>
        <v/>
      </c>
      <c r="V2238" t="str">
        <f t="shared" si="774"/>
        <v/>
      </c>
      <c r="W2238" t="str">
        <f>IF(TRIM(INDEX(connections!$A:$A,ROW()))="","",TRIM(INDEX(connections!$A:$A,ROW())))</f>
        <v/>
      </c>
      <c r="X2238" t="str">
        <f>IF($W2238="","",TRIM(INDEX(connections!$B:$B,ROW())))</f>
        <v/>
      </c>
      <c r="Y2238" t="str">
        <f t="shared" si="775"/>
        <v/>
      </c>
      <c r="Z2238" t="str">
        <f t="shared" si="776"/>
        <v/>
      </c>
      <c r="AA2238" t="str">
        <f t="shared" si="777"/>
        <v/>
      </c>
      <c r="AB2238" t="str">
        <f t="shared" si="778"/>
        <v/>
      </c>
      <c r="AC2238" t="str">
        <f t="shared" si="779"/>
        <v/>
      </c>
      <c r="AD2238" t="str">
        <f t="shared" si="780"/>
        <v/>
      </c>
      <c r="AE2238" t="str">
        <f t="shared" si="781"/>
        <v/>
      </c>
    </row>
    <row r="2239" spans="20:31" x14ac:dyDescent="0.25">
      <c r="T2239" t="str">
        <f t="shared" si="772"/>
        <v/>
      </c>
      <c r="U2239" t="str">
        <f t="shared" si="773"/>
        <v/>
      </c>
      <c r="V2239" t="str">
        <f t="shared" si="774"/>
        <v/>
      </c>
      <c r="W2239" t="str">
        <f>IF(TRIM(INDEX(connections!$A:$A,ROW()))="","",TRIM(INDEX(connections!$A:$A,ROW())))</f>
        <v/>
      </c>
      <c r="X2239" t="str">
        <f>IF($W2239="","",TRIM(INDEX(connections!$B:$B,ROW())))</f>
        <v/>
      </c>
      <c r="Y2239" t="str">
        <f t="shared" si="775"/>
        <v/>
      </c>
      <c r="Z2239" t="str">
        <f t="shared" si="776"/>
        <v/>
      </c>
      <c r="AA2239" t="str">
        <f t="shared" si="777"/>
        <v/>
      </c>
      <c r="AB2239" t="str">
        <f t="shared" si="778"/>
        <v/>
      </c>
      <c r="AC2239" t="str">
        <f t="shared" si="779"/>
        <v/>
      </c>
      <c r="AD2239" t="str">
        <f t="shared" si="780"/>
        <v/>
      </c>
      <c r="AE2239" t="str">
        <f t="shared" si="781"/>
        <v/>
      </c>
    </row>
    <row r="2240" spans="20:31" x14ac:dyDescent="0.25">
      <c r="T2240" t="str">
        <f t="shared" si="772"/>
        <v/>
      </c>
      <c r="U2240" t="str">
        <f t="shared" si="773"/>
        <v/>
      </c>
      <c r="V2240" t="str">
        <f t="shared" si="774"/>
        <v/>
      </c>
      <c r="W2240" t="str">
        <f>IF(TRIM(INDEX(connections!$A:$A,ROW()))="","",TRIM(INDEX(connections!$A:$A,ROW())))</f>
        <v/>
      </c>
      <c r="X2240" t="str">
        <f>IF($W2240="","",TRIM(INDEX(connections!$B:$B,ROW())))</f>
        <v/>
      </c>
      <c r="Y2240" t="str">
        <f t="shared" si="775"/>
        <v/>
      </c>
      <c r="Z2240" t="str">
        <f t="shared" si="776"/>
        <v/>
      </c>
      <c r="AA2240" t="str">
        <f t="shared" si="777"/>
        <v/>
      </c>
      <c r="AB2240" t="str">
        <f t="shared" si="778"/>
        <v/>
      </c>
      <c r="AC2240" t="str">
        <f t="shared" si="779"/>
        <v/>
      </c>
      <c r="AD2240" t="str">
        <f t="shared" si="780"/>
        <v/>
      </c>
      <c r="AE2240" t="str">
        <f t="shared" si="781"/>
        <v/>
      </c>
    </row>
    <row r="2241" spans="20:31" x14ac:dyDescent="0.25">
      <c r="T2241" t="str">
        <f t="shared" si="772"/>
        <v/>
      </c>
      <c r="U2241" t="str">
        <f t="shared" si="773"/>
        <v/>
      </c>
      <c r="V2241" t="str">
        <f t="shared" si="774"/>
        <v/>
      </c>
      <c r="W2241" t="str">
        <f>IF(TRIM(INDEX(connections!$A:$A,ROW()))="","",TRIM(INDEX(connections!$A:$A,ROW())))</f>
        <v/>
      </c>
      <c r="X2241" t="str">
        <f>IF($W2241="","",TRIM(INDEX(connections!$B:$B,ROW())))</f>
        <v/>
      </c>
      <c r="Y2241" t="str">
        <f t="shared" si="775"/>
        <v/>
      </c>
      <c r="Z2241" t="str">
        <f t="shared" si="776"/>
        <v/>
      </c>
      <c r="AA2241" t="str">
        <f t="shared" si="777"/>
        <v/>
      </c>
      <c r="AB2241" t="str">
        <f t="shared" si="778"/>
        <v/>
      </c>
      <c r="AC2241" t="str">
        <f t="shared" si="779"/>
        <v/>
      </c>
      <c r="AD2241" t="str">
        <f t="shared" si="780"/>
        <v/>
      </c>
      <c r="AE2241" t="str">
        <f t="shared" si="781"/>
        <v/>
      </c>
    </row>
    <row r="2242" spans="20:31" x14ac:dyDescent="0.25">
      <c r="T2242" t="str">
        <f t="shared" ref="T2242:T2305" si="782">IF($Y2242="","",INDEX($B$2:$B$1500,$Y2242))</f>
        <v/>
      </c>
      <c r="U2242" t="str">
        <f t="shared" ref="U2242:U2305" si="783">IF($Z2242="","",INDEX($B$2:$B$1500,$Z2242))</f>
        <v/>
      </c>
      <c r="V2242" t="str">
        <f t="shared" ref="V2242:V2305" si="784">IF(OR($T2242="",$U2242=""),"",$U2242-$T2242)</f>
        <v/>
      </c>
      <c r="W2242" t="str">
        <f>IF(TRIM(INDEX(connections!$A:$A,ROW()))="","",TRIM(INDEX(connections!$A:$A,ROW())))</f>
        <v/>
      </c>
      <c r="X2242" t="str">
        <f>IF($W2242="","",TRIM(INDEX(connections!$B:$B,ROW())))</f>
        <v/>
      </c>
      <c r="Y2242" t="str">
        <f t="shared" ref="Y2242:Y2305" si="785">IF($W2242="","",IFERROR(MATCH($W2242,$A$2:$A$1500,0),""))</f>
        <v/>
      </c>
      <c r="Z2242" t="str">
        <f t="shared" ref="Z2242:Z2305" si="786">IF($X2242="","",IFERROR(MATCH($X2242,$A$2:$A$1500,0),""))</f>
        <v/>
      </c>
      <c r="AA2242" t="str">
        <f t="shared" ref="AA2242:AA2305" si="787">IF($Y2242="","",INDEX($P$2:$P$1500,$Y2242))</f>
        <v/>
      </c>
      <c r="AB2242" t="str">
        <f t="shared" ref="AB2242:AB2305" si="788">IF($Z2242="","",INDEX($P$2:$P$1500,$Z2242))</f>
        <v/>
      </c>
      <c r="AC2242" t="str">
        <f t="shared" ref="AC2242:AC2305" si="789">IF(AND($AA2242="Yes",$AB2242="Yes"),1,"")</f>
        <v/>
      </c>
      <c r="AD2242" t="str">
        <f t="shared" ref="AD2242:AD2305" si="790">IF(OR($Y2242="",$Z2242=""),"",IF(INDEX($C$2:$C$1500,$Y2242)=INDEX($C$2:$C$1500,$Z2242),0,1))</f>
        <v/>
      </c>
      <c r="AE2242" t="str">
        <f t="shared" ref="AE2242:AE2305" si="791">IF($AC2242&lt;&gt;1,"",IF(AND(INDEX($AG$2:$AG$1500,$Y2242)=1,INDEX($AG$2:$AG$1500,$Z2242)=1),1,""))</f>
        <v/>
      </c>
    </row>
    <row r="2243" spans="20:31" x14ac:dyDescent="0.25">
      <c r="T2243" t="str">
        <f t="shared" si="782"/>
        <v/>
      </c>
      <c r="U2243" t="str">
        <f t="shared" si="783"/>
        <v/>
      </c>
      <c r="V2243" t="str">
        <f t="shared" si="784"/>
        <v/>
      </c>
      <c r="W2243" t="str">
        <f>IF(TRIM(INDEX(connections!$A:$A,ROW()))="","",TRIM(INDEX(connections!$A:$A,ROW())))</f>
        <v/>
      </c>
      <c r="X2243" t="str">
        <f>IF($W2243="","",TRIM(INDEX(connections!$B:$B,ROW())))</f>
        <v/>
      </c>
      <c r="Y2243" t="str">
        <f t="shared" si="785"/>
        <v/>
      </c>
      <c r="Z2243" t="str">
        <f t="shared" si="786"/>
        <v/>
      </c>
      <c r="AA2243" t="str">
        <f t="shared" si="787"/>
        <v/>
      </c>
      <c r="AB2243" t="str">
        <f t="shared" si="788"/>
        <v/>
      </c>
      <c r="AC2243" t="str">
        <f t="shared" si="789"/>
        <v/>
      </c>
      <c r="AD2243" t="str">
        <f t="shared" si="790"/>
        <v/>
      </c>
      <c r="AE2243" t="str">
        <f t="shared" si="791"/>
        <v/>
      </c>
    </row>
    <row r="2244" spans="20:31" x14ac:dyDescent="0.25">
      <c r="T2244" t="str">
        <f t="shared" si="782"/>
        <v/>
      </c>
      <c r="U2244" t="str">
        <f t="shared" si="783"/>
        <v/>
      </c>
      <c r="V2244" t="str">
        <f t="shared" si="784"/>
        <v/>
      </c>
      <c r="W2244" t="str">
        <f>IF(TRIM(INDEX(connections!$A:$A,ROW()))="","",TRIM(INDEX(connections!$A:$A,ROW())))</f>
        <v/>
      </c>
      <c r="X2244" t="str">
        <f>IF($W2244="","",TRIM(INDEX(connections!$B:$B,ROW())))</f>
        <v/>
      </c>
      <c r="Y2244" t="str">
        <f t="shared" si="785"/>
        <v/>
      </c>
      <c r="Z2244" t="str">
        <f t="shared" si="786"/>
        <v/>
      </c>
      <c r="AA2244" t="str">
        <f t="shared" si="787"/>
        <v/>
      </c>
      <c r="AB2244" t="str">
        <f t="shared" si="788"/>
        <v/>
      </c>
      <c r="AC2244" t="str">
        <f t="shared" si="789"/>
        <v/>
      </c>
      <c r="AD2244" t="str">
        <f t="shared" si="790"/>
        <v/>
      </c>
      <c r="AE2244" t="str">
        <f t="shared" si="791"/>
        <v/>
      </c>
    </row>
    <row r="2245" spans="20:31" x14ac:dyDescent="0.25">
      <c r="T2245" t="str">
        <f t="shared" si="782"/>
        <v/>
      </c>
      <c r="U2245" t="str">
        <f t="shared" si="783"/>
        <v/>
      </c>
      <c r="V2245" t="str">
        <f t="shared" si="784"/>
        <v/>
      </c>
      <c r="W2245" t="str">
        <f>IF(TRIM(INDEX(connections!$A:$A,ROW()))="","",TRIM(INDEX(connections!$A:$A,ROW())))</f>
        <v/>
      </c>
      <c r="X2245" t="str">
        <f>IF($W2245="","",TRIM(INDEX(connections!$B:$B,ROW())))</f>
        <v/>
      </c>
      <c r="Y2245" t="str">
        <f t="shared" si="785"/>
        <v/>
      </c>
      <c r="Z2245" t="str">
        <f t="shared" si="786"/>
        <v/>
      </c>
      <c r="AA2245" t="str">
        <f t="shared" si="787"/>
        <v/>
      </c>
      <c r="AB2245" t="str">
        <f t="shared" si="788"/>
        <v/>
      </c>
      <c r="AC2245" t="str">
        <f t="shared" si="789"/>
        <v/>
      </c>
      <c r="AD2245" t="str">
        <f t="shared" si="790"/>
        <v/>
      </c>
      <c r="AE2245" t="str">
        <f t="shared" si="791"/>
        <v/>
      </c>
    </row>
    <row r="2246" spans="20:31" x14ac:dyDescent="0.25">
      <c r="T2246" t="str">
        <f t="shared" si="782"/>
        <v/>
      </c>
      <c r="U2246" t="str">
        <f t="shared" si="783"/>
        <v/>
      </c>
      <c r="V2246" t="str">
        <f t="shared" si="784"/>
        <v/>
      </c>
      <c r="W2246" t="str">
        <f>IF(TRIM(INDEX(connections!$A:$A,ROW()))="","",TRIM(INDEX(connections!$A:$A,ROW())))</f>
        <v/>
      </c>
      <c r="X2246" t="str">
        <f>IF($W2246="","",TRIM(INDEX(connections!$B:$B,ROW())))</f>
        <v/>
      </c>
      <c r="Y2246" t="str">
        <f t="shared" si="785"/>
        <v/>
      </c>
      <c r="Z2246" t="str">
        <f t="shared" si="786"/>
        <v/>
      </c>
      <c r="AA2246" t="str">
        <f t="shared" si="787"/>
        <v/>
      </c>
      <c r="AB2246" t="str">
        <f t="shared" si="788"/>
        <v/>
      </c>
      <c r="AC2246" t="str">
        <f t="shared" si="789"/>
        <v/>
      </c>
      <c r="AD2246" t="str">
        <f t="shared" si="790"/>
        <v/>
      </c>
      <c r="AE2246" t="str">
        <f t="shared" si="791"/>
        <v/>
      </c>
    </row>
    <row r="2247" spans="20:31" x14ac:dyDescent="0.25">
      <c r="T2247" t="str">
        <f t="shared" si="782"/>
        <v/>
      </c>
      <c r="U2247" t="str">
        <f t="shared" si="783"/>
        <v/>
      </c>
      <c r="V2247" t="str">
        <f t="shared" si="784"/>
        <v/>
      </c>
      <c r="W2247" t="str">
        <f>IF(TRIM(INDEX(connections!$A:$A,ROW()))="","",TRIM(INDEX(connections!$A:$A,ROW())))</f>
        <v/>
      </c>
      <c r="X2247" t="str">
        <f>IF($W2247="","",TRIM(INDEX(connections!$B:$B,ROW())))</f>
        <v/>
      </c>
      <c r="Y2247" t="str">
        <f t="shared" si="785"/>
        <v/>
      </c>
      <c r="Z2247" t="str">
        <f t="shared" si="786"/>
        <v/>
      </c>
      <c r="AA2247" t="str">
        <f t="shared" si="787"/>
        <v/>
      </c>
      <c r="AB2247" t="str">
        <f t="shared" si="788"/>
        <v/>
      </c>
      <c r="AC2247" t="str">
        <f t="shared" si="789"/>
        <v/>
      </c>
      <c r="AD2247" t="str">
        <f t="shared" si="790"/>
        <v/>
      </c>
      <c r="AE2247" t="str">
        <f t="shared" si="791"/>
        <v/>
      </c>
    </row>
    <row r="2248" spans="20:31" x14ac:dyDescent="0.25">
      <c r="T2248" t="str">
        <f t="shared" si="782"/>
        <v/>
      </c>
      <c r="U2248" t="str">
        <f t="shared" si="783"/>
        <v/>
      </c>
      <c r="V2248" t="str">
        <f t="shared" si="784"/>
        <v/>
      </c>
      <c r="W2248" t="str">
        <f>IF(TRIM(INDEX(connections!$A:$A,ROW()))="","",TRIM(INDEX(connections!$A:$A,ROW())))</f>
        <v/>
      </c>
      <c r="X2248" t="str">
        <f>IF($W2248="","",TRIM(INDEX(connections!$B:$B,ROW())))</f>
        <v/>
      </c>
      <c r="Y2248" t="str">
        <f t="shared" si="785"/>
        <v/>
      </c>
      <c r="Z2248" t="str">
        <f t="shared" si="786"/>
        <v/>
      </c>
      <c r="AA2248" t="str">
        <f t="shared" si="787"/>
        <v/>
      </c>
      <c r="AB2248" t="str">
        <f t="shared" si="788"/>
        <v/>
      </c>
      <c r="AC2248" t="str">
        <f t="shared" si="789"/>
        <v/>
      </c>
      <c r="AD2248" t="str">
        <f t="shared" si="790"/>
        <v/>
      </c>
      <c r="AE2248" t="str">
        <f t="shared" si="791"/>
        <v/>
      </c>
    </row>
    <row r="2249" spans="20:31" x14ac:dyDescent="0.25">
      <c r="T2249" t="str">
        <f t="shared" si="782"/>
        <v/>
      </c>
      <c r="U2249" t="str">
        <f t="shared" si="783"/>
        <v/>
      </c>
      <c r="V2249" t="str">
        <f t="shared" si="784"/>
        <v/>
      </c>
      <c r="W2249" t="str">
        <f>IF(TRIM(INDEX(connections!$A:$A,ROW()))="","",TRIM(INDEX(connections!$A:$A,ROW())))</f>
        <v/>
      </c>
      <c r="X2249" t="str">
        <f>IF($W2249="","",TRIM(INDEX(connections!$B:$B,ROW())))</f>
        <v/>
      </c>
      <c r="Y2249" t="str">
        <f t="shared" si="785"/>
        <v/>
      </c>
      <c r="Z2249" t="str">
        <f t="shared" si="786"/>
        <v/>
      </c>
      <c r="AA2249" t="str">
        <f t="shared" si="787"/>
        <v/>
      </c>
      <c r="AB2249" t="str">
        <f t="shared" si="788"/>
        <v/>
      </c>
      <c r="AC2249" t="str">
        <f t="shared" si="789"/>
        <v/>
      </c>
      <c r="AD2249" t="str">
        <f t="shared" si="790"/>
        <v/>
      </c>
      <c r="AE2249" t="str">
        <f t="shared" si="791"/>
        <v/>
      </c>
    </row>
    <row r="2250" spans="20:31" x14ac:dyDescent="0.25">
      <c r="T2250" t="str">
        <f t="shared" si="782"/>
        <v/>
      </c>
      <c r="U2250" t="str">
        <f t="shared" si="783"/>
        <v/>
      </c>
      <c r="V2250" t="str">
        <f t="shared" si="784"/>
        <v/>
      </c>
      <c r="W2250" t="str">
        <f>IF(TRIM(INDEX(connections!$A:$A,ROW()))="","",TRIM(INDEX(connections!$A:$A,ROW())))</f>
        <v/>
      </c>
      <c r="X2250" t="str">
        <f>IF($W2250="","",TRIM(INDEX(connections!$B:$B,ROW())))</f>
        <v/>
      </c>
      <c r="Y2250" t="str">
        <f t="shared" si="785"/>
        <v/>
      </c>
      <c r="Z2250" t="str">
        <f t="shared" si="786"/>
        <v/>
      </c>
      <c r="AA2250" t="str">
        <f t="shared" si="787"/>
        <v/>
      </c>
      <c r="AB2250" t="str">
        <f t="shared" si="788"/>
        <v/>
      </c>
      <c r="AC2250" t="str">
        <f t="shared" si="789"/>
        <v/>
      </c>
      <c r="AD2250" t="str">
        <f t="shared" si="790"/>
        <v/>
      </c>
      <c r="AE2250" t="str">
        <f t="shared" si="791"/>
        <v/>
      </c>
    </row>
    <row r="2251" spans="20:31" x14ac:dyDescent="0.25">
      <c r="T2251" t="str">
        <f t="shared" si="782"/>
        <v/>
      </c>
      <c r="U2251" t="str">
        <f t="shared" si="783"/>
        <v/>
      </c>
      <c r="V2251" t="str">
        <f t="shared" si="784"/>
        <v/>
      </c>
      <c r="W2251" t="str">
        <f>IF(TRIM(INDEX(connections!$A:$A,ROW()))="","",TRIM(INDEX(connections!$A:$A,ROW())))</f>
        <v/>
      </c>
      <c r="X2251" t="str">
        <f>IF($W2251="","",TRIM(INDEX(connections!$B:$B,ROW())))</f>
        <v/>
      </c>
      <c r="Y2251" t="str">
        <f t="shared" si="785"/>
        <v/>
      </c>
      <c r="Z2251" t="str">
        <f t="shared" si="786"/>
        <v/>
      </c>
      <c r="AA2251" t="str">
        <f t="shared" si="787"/>
        <v/>
      </c>
      <c r="AB2251" t="str">
        <f t="shared" si="788"/>
        <v/>
      </c>
      <c r="AC2251" t="str">
        <f t="shared" si="789"/>
        <v/>
      </c>
      <c r="AD2251" t="str">
        <f t="shared" si="790"/>
        <v/>
      </c>
      <c r="AE2251" t="str">
        <f t="shared" si="791"/>
        <v/>
      </c>
    </row>
    <row r="2252" spans="20:31" x14ac:dyDescent="0.25">
      <c r="T2252" t="str">
        <f t="shared" si="782"/>
        <v/>
      </c>
      <c r="U2252" t="str">
        <f t="shared" si="783"/>
        <v/>
      </c>
      <c r="V2252" t="str">
        <f t="shared" si="784"/>
        <v/>
      </c>
      <c r="W2252" t="str">
        <f>IF(TRIM(INDEX(connections!$A:$A,ROW()))="","",TRIM(INDEX(connections!$A:$A,ROW())))</f>
        <v/>
      </c>
      <c r="X2252" t="str">
        <f>IF($W2252="","",TRIM(INDEX(connections!$B:$B,ROW())))</f>
        <v/>
      </c>
      <c r="Y2252" t="str">
        <f t="shared" si="785"/>
        <v/>
      </c>
      <c r="Z2252" t="str">
        <f t="shared" si="786"/>
        <v/>
      </c>
      <c r="AA2252" t="str">
        <f t="shared" si="787"/>
        <v/>
      </c>
      <c r="AB2252" t="str">
        <f t="shared" si="788"/>
        <v/>
      </c>
      <c r="AC2252" t="str">
        <f t="shared" si="789"/>
        <v/>
      </c>
      <c r="AD2252" t="str">
        <f t="shared" si="790"/>
        <v/>
      </c>
      <c r="AE2252" t="str">
        <f t="shared" si="791"/>
        <v/>
      </c>
    </row>
    <row r="2253" spans="20:31" x14ac:dyDescent="0.25">
      <c r="T2253" t="str">
        <f t="shared" si="782"/>
        <v/>
      </c>
      <c r="U2253" t="str">
        <f t="shared" si="783"/>
        <v/>
      </c>
      <c r="V2253" t="str">
        <f t="shared" si="784"/>
        <v/>
      </c>
      <c r="W2253" t="str">
        <f>IF(TRIM(INDEX(connections!$A:$A,ROW()))="","",TRIM(INDEX(connections!$A:$A,ROW())))</f>
        <v/>
      </c>
      <c r="X2253" t="str">
        <f>IF($W2253="","",TRIM(INDEX(connections!$B:$B,ROW())))</f>
        <v/>
      </c>
      <c r="Y2253" t="str">
        <f t="shared" si="785"/>
        <v/>
      </c>
      <c r="Z2253" t="str">
        <f t="shared" si="786"/>
        <v/>
      </c>
      <c r="AA2253" t="str">
        <f t="shared" si="787"/>
        <v/>
      </c>
      <c r="AB2253" t="str">
        <f t="shared" si="788"/>
        <v/>
      </c>
      <c r="AC2253" t="str">
        <f t="shared" si="789"/>
        <v/>
      </c>
      <c r="AD2253" t="str">
        <f t="shared" si="790"/>
        <v/>
      </c>
      <c r="AE2253" t="str">
        <f t="shared" si="791"/>
        <v/>
      </c>
    </row>
    <row r="2254" spans="20:31" x14ac:dyDescent="0.25">
      <c r="T2254" t="str">
        <f t="shared" si="782"/>
        <v/>
      </c>
      <c r="U2254" t="str">
        <f t="shared" si="783"/>
        <v/>
      </c>
      <c r="V2254" t="str">
        <f t="shared" si="784"/>
        <v/>
      </c>
      <c r="W2254" t="str">
        <f>IF(TRIM(INDEX(connections!$A:$A,ROW()))="","",TRIM(INDEX(connections!$A:$A,ROW())))</f>
        <v/>
      </c>
      <c r="X2254" t="str">
        <f>IF($W2254="","",TRIM(INDEX(connections!$B:$B,ROW())))</f>
        <v/>
      </c>
      <c r="Y2254" t="str">
        <f t="shared" si="785"/>
        <v/>
      </c>
      <c r="Z2254" t="str">
        <f t="shared" si="786"/>
        <v/>
      </c>
      <c r="AA2254" t="str">
        <f t="shared" si="787"/>
        <v/>
      </c>
      <c r="AB2254" t="str">
        <f t="shared" si="788"/>
        <v/>
      </c>
      <c r="AC2254" t="str">
        <f t="shared" si="789"/>
        <v/>
      </c>
      <c r="AD2254" t="str">
        <f t="shared" si="790"/>
        <v/>
      </c>
      <c r="AE2254" t="str">
        <f t="shared" si="791"/>
        <v/>
      </c>
    </row>
    <row r="2255" spans="20:31" x14ac:dyDescent="0.25">
      <c r="T2255" t="str">
        <f t="shared" si="782"/>
        <v/>
      </c>
      <c r="U2255" t="str">
        <f t="shared" si="783"/>
        <v/>
      </c>
      <c r="V2255" t="str">
        <f t="shared" si="784"/>
        <v/>
      </c>
      <c r="W2255" t="str">
        <f>IF(TRIM(INDEX(connections!$A:$A,ROW()))="","",TRIM(INDEX(connections!$A:$A,ROW())))</f>
        <v/>
      </c>
      <c r="X2255" t="str">
        <f>IF($W2255="","",TRIM(INDEX(connections!$B:$B,ROW())))</f>
        <v/>
      </c>
      <c r="Y2255" t="str">
        <f t="shared" si="785"/>
        <v/>
      </c>
      <c r="Z2255" t="str">
        <f t="shared" si="786"/>
        <v/>
      </c>
      <c r="AA2255" t="str">
        <f t="shared" si="787"/>
        <v/>
      </c>
      <c r="AB2255" t="str">
        <f t="shared" si="788"/>
        <v/>
      </c>
      <c r="AC2255" t="str">
        <f t="shared" si="789"/>
        <v/>
      </c>
      <c r="AD2255" t="str">
        <f t="shared" si="790"/>
        <v/>
      </c>
      <c r="AE2255" t="str">
        <f t="shared" si="791"/>
        <v/>
      </c>
    </row>
    <row r="2256" spans="20:31" x14ac:dyDescent="0.25">
      <c r="T2256" t="str">
        <f t="shared" si="782"/>
        <v/>
      </c>
      <c r="U2256" t="str">
        <f t="shared" si="783"/>
        <v/>
      </c>
      <c r="V2256" t="str">
        <f t="shared" si="784"/>
        <v/>
      </c>
      <c r="W2256" t="str">
        <f>IF(TRIM(INDEX(connections!$A:$A,ROW()))="","",TRIM(INDEX(connections!$A:$A,ROW())))</f>
        <v/>
      </c>
      <c r="X2256" t="str">
        <f>IF($W2256="","",TRIM(INDEX(connections!$B:$B,ROW())))</f>
        <v/>
      </c>
      <c r="Y2256" t="str">
        <f t="shared" si="785"/>
        <v/>
      </c>
      <c r="Z2256" t="str">
        <f t="shared" si="786"/>
        <v/>
      </c>
      <c r="AA2256" t="str">
        <f t="shared" si="787"/>
        <v/>
      </c>
      <c r="AB2256" t="str">
        <f t="shared" si="788"/>
        <v/>
      </c>
      <c r="AC2256" t="str">
        <f t="shared" si="789"/>
        <v/>
      </c>
      <c r="AD2256" t="str">
        <f t="shared" si="790"/>
        <v/>
      </c>
      <c r="AE2256" t="str">
        <f t="shared" si="791"/>
        <v/>
      </c>
    </row>
    <row r="2257" spans="20:31" x14ac:dyDescent="0.25">
      <c r="T2257" t="str">
        <f t="shared" si="782"/>
        <v/>
      </c>
      <c r="U2257" t="str">
        <f t="shared" si="783"/>
        <v/>
      </c>
      <c r="V2257" t="str">
        <f t="shared" si="784"/>
        <v/>
      </c>
      <c r="W2257" t="str">
        <f>IF(TRIM(INDEX(connections!$A:$A,ROW()))="","",TRIM(INDEX(connections!$A:$A,ROW())))</f>
        <v/>
      </c>
      <c r="X2257" t="str">
        <f>IF($W2257="","",TRIM(INDEX(connections!$B:$B,ROW())))</f>
        <v/>
      </c>
      <c r="Y2257" t="str">
        <f t="shared" si="785"/>
        <v/>
      </c>
      <c r="Z2257" t="str">
        <f t="shared" si="786"/>
        <v/>
      </c>
      <c r="AA2257" t="str">
        <f t="shared" si="787"/>
        <v/>
      </c>
      <c r="AB2257" t="str">
        <f t="shared" si="788"/>
        <v/>
      </c>
      <c r="AC2257" t="str">
        <f t="shared" si="789"/>
        <v/>
      </c>
      <c r="AD2257" t="str">
        <f t="shared" si="790"/>
        <v/>
      </c>
      <c r="AE2257" t="str">
        <f t="shared" si="791"/>
        <v/>
      </c>
    </row>
    <row r="2258" spans="20:31" x14ac:dyDescent="0.25">
      <c r="T2258" t="str">
        <f t="shared" si="782"/>
        <v/>
      </c>
      <c r="U2258" t="str">
        <f t="shared" si="783"/>
        <v/>
      </c>
      <c r="V2258" t="str">
        <f t="shared" si="784"/>
        <v/>
      </c>
      <c r="W2258" t="str">
        <f>IF(TRIM(INDEX(connections!$A:$A,ROW()))="","",TRIM(INDEX(connections!$A:$A,ROW())))</f>
        <v/>
      </c>
      <c r="X2258" t="str">
        <f>IF($W2258="","",TRIM(INDEX(connections!$B:$B,ROW())))</f>
        <v/>
      </c>
      <c r="Y2258" t="str">
        <f t="shared" si="785"/>
        <v/>
      </c>
      <c r="Z2258" t="str">
        <f t="shared" si="786"/>
        <v/>
      </c>
      <c r="AA2258" t="str">
        <f t="shared" si="787"/>
        <v/>
      </c>
      <c r="AB2258" t="str">
        <f t="shared" si="788"/>
        <v/>
      </c>
      <c r="AC2258" t="str">
        <f t="shared" si="789"/>
        <v/>
      </c>
      <c r="AD2258" t="str">
        <f t="shared" si="790"/>
        <v/>
      </c>
      <c r="AE2258" t="str">
        <f t="shared" si="791"/>
        <v/>
      </c>
    </row>
    <row r="2259" spans="20:31" x14ac:dyDescent="0.25">
      <c r="T2259" t="str">
        <f t="shared" si="782"/>
        <v/>
      </c>
      <c r="U2259" t="str">
        <f t="shared" si="783"/>
        <v/>
      </c>
      <c r="V2259" t="str">
        <f t="shared" si="784"/>
        <v/>
      </c>
      <c r="W2259" t="str">
        <f>IF(TRIM(INDEX(connections!$A:$A,ROW()))="","",TRIM(INDEX(connections!$A:$A,ROW())))</f>
        <v/>
      </c>
      <c r="X2259" t="str">
        <f>IF($W2259="","",TRIM(INDEX(connections!$B:$B,ROW())))</f>
        <v/>
      </c>
      <c r="Y2259" t="str">
        <f t="shared" si="785"/>
        <v/>
      </c>
      <c r="Z2259" t="str">
        <f t="shared" si="786"/>
        <v/>
      </c>
      <c r="AA2259" t="str">
        <f t="shared" si="787"/>
        <v/>
      </c>
      <c r="AB2259" t="str">
        <f t="shared" si="788"/>
        <v/>
      </c>
      <c r="AC2259" t="str">
        <f t="shared" si="789"/>
        <v/>
      </c>
      <c r="AD2259" t="str">
        <f t="shared" si="790"/>
        <v/>
      </c>
      <c r="AE2259" t="str">
        <f t="shared" si="791"/>
        <v/>
      </c>
    </row>
    <row r="2260" spans="20:31" x14ac:dyDescent="0.25">
      <c r="T2260" t="str">
        <f t="shared" si="782"/>
        <v/>
      </c>
      <c r="U2260" t="str">
        <f t="shared" si="783"/>
        <v/>
      </c>
      <c r="V2260" t="str">
        <f t="shared" si="784"/>
        <v/>
      </c>
      <c r="W2260" t="str">
        <f>IF(TRIM(INDEX(connections!$A:$A,ROW()))="","",TRIM(INDEX(connections!$A:$A,ROW())))</f>
        <v/>
      </c>
      <c r="X2260" t="str">
        <f>IF($W2260="","",TRIM(INDEX(connections!$B:$B,ROW())))</f>
        <v/>
      </c>
      <c r="Y2260" t="str">
        <f t="shared" si="785"/>
        <v/>
      </c>
      <c r="Z2260" t="str">
        <f t="shared" si="786"/>
        <v/>
      </c>
      <c r="AA2260" t="str">
        <f t="shared" si="787"/>
        <v/>
      </c>
      <c r="AB2260" t="str">
        <f t="shared" si="788"/>
        <v/>
      </c>
      <c r="AC2260" t="str">
        <f t="shared" si="789"/>
        <v/>
      </c>
      <c r="AD2260" t="str">
        <f t="shared" si="790"/>
        <v/>
      </c>
      <c r="AE2260" t="str">
        <f t="shared" si="791"/>
        <v/>
      </c>
    </row>
    <row r="2261" spans="20:31" x14ac:dyDescent="0.25">
      <c r="T2261" t="str">
        <f t="shared" si="782"/>
        <v/>
      </c>
      <c r="U2261" t="str">
        <f t="shared" si="783"/>
        <v/>
      </c>
      <c r="V2261" t="str">
        <f t="shared" si="784"/>
        <v/>
      </c>
      <c r="W2261" t="str">
        <f>IF(TRIM(INDEX(connections!$A:$A,ROW()))="","",TRIM(INDEX(connections!$A:$A,ROW())))</f>
        <v/>
      </c>
      <c r="X2261" t="str">
        <f>IF($W2261="","",TRIM(INDEX(connections!$B:$B,ROW())))</f>
        <v/>
      </c>
      <c r="Y2261" t="str">
        <f t="shared" si="785"/>
        <v/>
      </c>
      <c r="Z2261" t="str">
        <f t="shared" si="786"/>
        <v/>
      </c>
      <c r="AA2261" t="str">
        <f t="shared" si="787"/>
        <v/>
      </c>
      <c r="AB2261" t="str">
        <f t="shared" si="788"/>
        <v/>
      </c>
      <c r="AC2261" t="str">
        <f t="shared" si="789"/>
        <v/>
      </c>
      <c r="AD2261" t="str">
        <f t="shared" si="790"/>
        <v/>
      </c>
      <c r="AE2261" t="str">
        <f t="shared" si="791"/>
        <v/>
      </c>
    </row>
    <row r="2262" spans="20:31" x14ac:dyDescent="0.25">
      <c r="T2262" t="str">
        <f t="shared" si="782"/>
        <v/>
      </c>
      <c r="U2262" t="str">
        <f t="shared" si="783"/>
        <v/>
      </c>
      <c r="V2262" t="str">
        <f t="shared" si="784"/>
        <v/>
      </c>
      <c r="W2262" t="str">
        <f>IF(TRIM(INDEX(connections!$A:$A,ROW()))="","",TRIM(INDEX(connections!$A:$A,ROW())))</f>
        <v/>
      </c>
      <c r="X2262" t="str">
        <f>IF($W2262="","",TRIM(INDEX(connections!$B:$B,ROW())))</f>
        <v/>
      </c>
      <c r="Y2262" t="str">
        <f t="shared" si="785"/>
        <v/>
      </c>
      <c r="Z2262" t="str">
        <f t="shared" si="786"/>
        <v/>
      </c>
      <c r="AA2262" t="str">
        <f t="shared" si="787"/>
        <v/>
      </c>
      <c r="AB2262" t="str">
        <f t="shared" si="788"/>
        <v/>
      </c>
      <c r="AC2262" t="str">
        <f t="shared" si="789"/>
        <v/>
      </c>
      <c r="AD2262" t="str">
        <f t="shared" si="790"/>
        <v/>
      </c>
      <c r="AE2262" t="str">
        <f t="shared" si="791"/>
        <v/>
      </c>
    </row>
    <row r="2263" spans="20:31" x14ac:dyDescent="0.25">
      <c r="T2263" t="str">
        <f t="shared" si="782"/>
        <v/>
      </c>
      <c r="U2263" t="str">
        <f t="shared" si="783"/>
        <v/>
      </c>
      <c r="V2263" t="str">
        <f t="shared" si="784"/>
        <v/>
      </c>
      <c r="W2263" t="str">
        <f>IF(TRIM(INDEX(connections!$A:$A,ROW()))="","",TRIM(INDEX(connections!$A:$A,ROW())))</f>
        <v/>
      </c>
      <c r="X2263" t="str">
        <f>IF($W2263="","",TRIM(INDEX(connections!$B:$B,ROW())))</f>
        <v/>
      </c>
      <c r="Y2263" t="str">
        <f t="shared" si="785"/>
        <v/>
      </c>
      <c r="Z2263" t="str">
        <f t="shared" si="786"/>
        <v/>
      </c>
      <c r="AA2263" t="str">
        <f t="shared" si="787"/>
        <v/>
      </c>
      <c r="AB2263" t="str">
        <f t="shared" si="788"/>
        <v/>
      </c>
      <c r="AC2263" t="str">
        <f t="shared" si="789"/>
        <v/>
      </c>
      <c r="AD2263" t="str">
        <f t="shared" si="790"/>
        <v/>
      </c>
      <c r="AE2263" t="str">
        <f t="shared" si="791"/>
        <v/>
      </c>
    </row>
    <row r="2264" spans="20:31" x14ac:dyDescent="0.25">
      <c r="T2264" t="str">
        <f t="shared" si="782"/>
        <v/>
      </c>
      <c r="U2264" t="str">
        <f t="shared" si="783"/>
        <v/>
      </c>
      <c r="V2264" t="str">
        <f t="shared" si="784"/>
        <v/>
      </c>
      <c r="W2264" t="str">
        <f>IF(TRIM(INDEX(connections!$A:$A,ROW()))="","",TRIM(INDEX(connections!$A:$A,ROW())))</f>
        <v/>
      </c>
      <c r="X2264" t="str">
        <f>IF($W2264="","",TRIM(INDEX(connections!$B:$B,ROW())))</f>
        <v/>
      </c>
      <c r="Y2264" t="str">
        <f t="shared" si="785"/>
        <v/>
      </c>
      <c r="Z2264" t="str">
        <f t="shared" si="786"/>
        <v/>
      </c>
      <c r="AA2264" t="str">
        <f t="shared" si="787"/>
        <v/>
      </c>
      <c r="AB2264" t="str">
        <f t="shared" si="788"/>
        <v/>
      </c>
      <c r="AC2264" t="str">
        <f t="shared" si="789"/>
        <v/>
      </c>
      <c r="AD2264" t="str">
        <f t="shared" si="790"/>
        <v/>
      </c>
      <c r="AE2264" t="str">
        <f t="shared" si="791"/>
        <v/>
      </c>
    </row>
    <row r="2265" spans="20:31" x14ac:dyDescent="0.25">
      <c r="T2265" t="str">
        <f t="shared" si="782"/>
        <v/>
      </c>
      <c r="U2265" t="str">
        <f t="shared" si="783"/>
        <v/>
      </c>
      <c r="V2265" t="str">
        <f t="shared" si="784"/>
        <v/>
      </c>
      <c r="W2265" t="str">
        <f>IF(TRIM(INDEX(connections!$A:$A,ROW()))="","",TRIM(INDEX(connections!$A:$A,ROW())))</f>
        <v/>
      </c>
      <c r="X2265" t="str">
        <f>IF($W2265="","",TRIM(INDEX(connections!$B:$B,ROW())))</f>
        <v/>
      </c>
      <c r="Y2265" t="str">
        <f t="shared" si="785"/>
        <v/>
      </c>
      <c r="Z2265" t="str">
        <f t="shared" si="786"/>
        <v/>
      </c>
      <c r="AA2265" t="str">
        <f t="shared" si="787"/>
        <v/>
      </c>
      <c r="AB2265" t="str">
        <f t="shared" si="788"/>
        <v/>
      </c>
      <c r="AC2265" t="str">
        <f t="shared" si="789"/>
        <v/>
      </c>
      <c r="AD2265" t="str">
        <f t="shared" si="790"/>
        <v/>
      </c>
      <c r="AE2265" t="str">
        <f t="shared" si="791"/>
        <v/>
      </c>
    </row>
    <row r="2266" spans="20:31" x14ac:dyDescent="0.25">
      <c r="T2266" t="str">
        <f t="shared" si="782"/>
        <v/>
      </c>
      <c r="U2266" t="str">
        <f t="shared" si="783"/>
        <v/>
      </c>
      <c r="V2266" t="str">
        <f t="shared" si="784"/>
        <v/>
      </c>
      <c r="W2266" t="str">
        <f>IF(TRIM(INDEX(connections!$A:$A,ROW()))="","",TRIM(INDEX(connections!$A:$A,ROW())))</f>
        <v/>
      </c>
      <c r="X2266" t="str">
        <f>IF($W2266="","",TRIM(INDEX(connections!$B:$B,ROW())))</f>
        <v/>
      </c>
      <c r="Y2266" t="str">
        <f t="shared" si="785"/>
        <v/>
      </c>
      <c r="Z2266" t="str">
        <f t="shared" si="786"/>
        <v/>
      </c>
      <c r="AA2266" t="str">
        <f t="shared" si="787"/>
        <v/>
      </c>
      <c r="AB2266" t="str">
        <f t="shared" si="788"/>
        <v/>
      </c>
      <c r="AC2266" t="str">
        <f t="shared" si="789"/>
        <v/>
      </c>
      <c r="AD2266" t="str">
        <f t="shared" si="790"/>
        <v/>
      </c>
      <c r="AE2266" t="str">
        <f t="shared" si="791"/>
        <v/>
      </c>
    </row>
    <row r="2267" spans="20:31" x14ac:dyDescent="0.25">
      <c r="T2267" t="str">
        <f t="shared" si="782"/>
        <v/>
      </c>
      <c r="U2267" t="str">
        <f t="shared" si="783"/>
        <v/>
      </c>
      <c r="V2267" t="str">
        <f t="shared" si="784"/>
        <v/>
      </c>
      <c r="W2267" t="str">
        <f>IF(TRIM(INDEX(connections!$A:$A,ROW()))="","",TRIM(INDEX(connections!$A:$A,ROW())))</f>
        <v/>
      </c>
      <c r="X2267" t="str">
        <f>IF($W2267="","",TRIM(INDEX(connections!$B:$B,ROW())))</f>
        <v/>
      </c>
      <c r="Y2267" t="str">
        <f t="shared" si="785"/>
        <v/>
      </c>
      <c r="Z2267" t="str">
        <f t="shared" si="786"/>
        <v/>
      </c>
      <c r="AA2267" t="str">
        <f t="shared" si="787"/>
        <v/>
      </c>
      <c r="AB2267" t="str">
        <f t="shared" si="788"/>
        <v/>
      </c>
      <c r="AC2267" t="str">
        <f t="shared" si="789"/>
        <v/>
      </c>
      <c r="AD2267" t="str">
        <f t="shared" si="790"/>
        <v/>
      </c>
      <c r="AE2267" t="str">
        <f t="shared" si="791"/>
        <v/>
      </c>
    </row>
    <row r="2268" spans="20:31" x14ac:dyDescent="0.25">
      <c r="T2268" t="str">
        <f t="shared" si="782"/>
        <v/>
      </c>
      <c r="U2268" t="str">
        <f t="shared" si="783"/>
        <v/>
      </c>
      <c r="V2268" t="str">
        <f t="shared" si="784"/>
        <v/>
      </c>
      <c r="W2268" t="str">
        <f>IF(TRIM(INDEX(connections!$A:$A,ROW()))="","",TRIM(INDEX(connections!$A:$A,ROW())))</f>
        <v/>
      </c>
      <c r="X2268" t="str">
        <f>IF($W2268="","",TRIM(INDEX(connections!$B:$B,ROW())))</f>
        <v/>
      </c>
      <c r="Y2268" t="str">
        <f t="shared" si="785"/>
        <v/>
      </c>
      <c r="Z2268" t="str">
        <f t="shared" si="786"/>
        <v/>
      </c>
      <c r="AA2268" t="str">
        <f t="shared" si="787"/>
        <v/>
      </c>
      <c r="AB2268" t="str">
        <f t="shared" si="788"/>
        <v/>
      </c>
      <c r="AC2268" t="str">
        <f t="shared" si="789"/>
        <v/>
      </c>
      <c r="AD2268" t="str">
        <f t="shared" si="790"/>
        <v/>
      </c>
      <c r="AE2268" t="str">
        <f t="shared" si="791"/>
        <v/>
      </c>
    </row>
    <row r="2269" spans="20:31" x14ac:dyDescent="0.25">
      <c r="T2269" t="str">
        <f t="shared" si="782"/>
        <v/>
      </c>
      <c r="U2269" t="str">
        <f t="shared" si="783"/>
        <v/>
      </c>
      <c r="V2269" t="str">
        <f t="shared" si="784"/>
        <v/>
      </c>
      <c r="W2269" t="str">
        <f>IF(TRIM(INDEX(connections!$A:$A,ROW()))="","",TRIM(INDEX(connections!$A:$A,ROW())))</f>
        <v/>
      </c>
      <c r="X2269" t="str">
        <f>IF($W2269="","",TRIM(INDEX(connections!$B:$B,ROW())))</f>
        <v/>
      </c>
      <c r="Y2269" t="str">
        <f t="shared" si="785"/>
        <v/>
      </c>
      <c r="Z2269" t="str">
        <f t="shared" si="786"/>
        <v/>
      </c>
      <c r="AA2269" t="str">
        <f t="shared" si="787"/>
        <v/>
      </c>
      <c r="AB2269" t="str">
        <f t="shared" si="788"/>
        <v/>
      </c>
      <c r="AC2269" t="str">
        <f t="shared" si="789"/>
        <v/>
      </c>
      <c r="AD2269" t="str">
        <f t="shared" si="790"/>
        <v/>
      </c>
      <c r="AE2269" t="str">
        <f t="shared" si="791"/>
        <v/>
      </c>
    </row>
    <row r="2270" spans="20:31" x14ac:dyDescent="0.25">
      <c r="T2270" t="str">
        <f t="shared" si="782"/>
        <v/>
      </c>
      <c r="U2270" t="str">
        <f t="shared" si="783"/>
        <v/>
      </c>
      <c r="V2270" t="str">
        <f t="shared" si="784"/>
        <v/>
      </c>
      <c r="W2270" t="str">
        <f>IF(TRIM(INDEX(connections!$A:$A,ROW()))="","",TRIM(INDEX(connections!$A:$A,ROW())))</f>
        <v/>
      </c>
      <c r="X2270" t="str">
        <f>IF($W2270="","",TRIM(INDEX(connections!$B:$B,ROW())))</f>
        <v/>
      </c>
      <c r="Y2270" t="str">
        <f t="shared" si="785"/>
        <v/>
      </c>
      <c r="Z2270" t="str">
        <f t="shared" si="786"/>
        <v/>
      </c>
      <c r="AA2270" t="str">
        <f t="shared" si="787"/>
        <v/>
      </c>
      <c r="AB2270" t="str">
        <f t="shared" si="788"/>
        <v/>
      </c>
      <c r="AC2270" t="str">
        <f t="shared" si="789"/>
        <v/>
      </c>
      <c r="AD2270" t="str">
        <f t="shared" si="790"/>
        <v/>
      </c>
      <c r="AE2270" t="str">
        <f t="shared" si="791"/>
        <v/>
      </c>
    </row>
    <row r="2271" spans="20:31" x14ac:dyDescent="0.25">
      <c r="T2271" t="str">
        <f t="shared" si="782"/>
        <v/>
      </c>
      <c r="U2271" t="str">
        <f t="shared" si="783"/>
        <v/>
      </c>
      <c r="V2271" t="str">
        <f t="shared" si="784"/>
        <v/>
      </c>
      <c r="W2271" t="str">
        <f>IF(TRIM(INDEX(connections!$A:$A,ROW()))="","",TRIM(INDEX(connections!$A:$A,ROW())))</f>
        <v/>
      </c>
      <c r="X2271" t="str">
        <f>IF($W2271="","",TRIM(INDEX(connections!$B:$B,ROW())))</f>
        <v/>
      </c>
      <c r="Y2271" t="str">
        <f t="shared" si="785"/>
        <v/>
      </c>
      <c r="Z2271" t="str">
        <f t="shared" si="786"/>
        <v/>
      </c>
      <c r="AA2271" t="str">
        <f t="shared" si="787"/>
        <v/>
      </c>
      <c r="AB2271" t="str">
        <f t="shared" si="788"/>
        <v/>
      </c>
      <c r="AC2271" t="str">
        <f t="shared" si="789"/>
        <v/>
      </c>
      <c r="AD2271" t="str">
        <f t="shared" si="790"/>
        <v/>
      </c>
      <c r="AE2271" t="str">
        <f t="shared" si="791"/>
        <v/>
      </c>
    </row>
    <row r="2272" spans="20:31" x14ac:dyDescent="0.25">
      <c r="T2272" t="str">
        <f t="shared" si="782"/>
        <v/>
      </c>
      <c r="U2272" t="str">
        <f t="shared" si="783"/>
        <v/>
      </c>
      <c r="V2272" t="str">
        <f t="shared" si="784"/>
        <v/>
      </c>
      <c r="W2272" t="str">
        <f>IF(TRIM(INDEX(connections!$A:$A,ROW()))="","",TRIM(INDEX(connections!$A:$A,ROW())))</f>
        <v/>
      </c>
      <c r="X2272" t="str">
        <f>IF($W2272="","",TRIM(INDEX(connections!$B:$B,ROW())))</f>
        <v/>
      </c>
      <c r="Y2272" t="str">
        <f t="shared" si="785"/>
        <v/>
      </c>
      <c r="Z2272" t="str">
        <f t="shared" si="786"/>
        <v/>
      </c>
      <c r="AA2272" t="str">
        <f t="shared" si="787"/>
        <v/>
      </c>
      <c r="AB2272" t="str">
        <f t="shared" si="788"/>
        <v/>
      </c>
      <c r="AC2272" t="str">
        <f t="shared" si="789"/>
        <v/>
      </c>
      <c r="AD2272" t="str">
        <f t="shared" si="790"/>
        <v/>
      </c>
      <c r="AE2272" t="str">
        <f t="shared" si="791"/>
        <v/>
      </c>
    </row>
    <row r="2273" spans="20:31" x14ac:dyDescent="0.25">
      <c r="T2273" t="str">
        <f t="shared" si="782"/>
        <v/>
      </c>
      <c r="U2273" t="str">
        <f t="shared" si="783"/>
        <v/>
      </c>
      <c r="V2273" t="str">
        <f t="shared" si="784"/>
        <v/>
      </c>
      <c r="W2273" t="str">
        <f>IF(TRIM(INDEX(connections!$A:$A,ROW()))="","",TRIM(INDEX(connections!$A:$A,ROW())))</f>
        <v/>
      </c>
      <c r="X2273" t="str">
        <f>IF($W2273="","",TRIM(INDEX(connections!$B:$B,ROW())))</f>
        <v/>
      </c>
      <c r="Y2273" t="str">
        <f t="shared" si="785"/>
        <v/>
      </c>
      <c r="Z2273" t="str">
        <f t="shared" si="786"/>
        <v/>
      </c>
      <c r="AA2273" t="str">
        <f t="shared" si="787"/>
        <v/>
      </c>
      <c r="AB2273" t="str">
        <f t="shared" si="788"/>
        <v/>
      </c>
      <c r="AC2273" t="str">
        <f t="shared" si="789"/>
        <v/>
      </c>
      <c r="AD2273" t="str">
        <f t="shared" si="790"/>
        <v/>
      </c>
      <c r="AE2273" t="str">
        <f t="shared" si="791"/>
        <v/>
      </c>
    </row>
    <row r="2274" spans="20:31" x14ac:dyDescent="0.25">
      <c r="T2274" t="str">
        <f t="shared" si="782"/>
        <v/>
      </c>
      <c r="U2274" t="str">
        <f t="shared" si="783"/>
        <v/>
      </c>
      <c r="V2274" t="str">
        <f t="shared" si="784"/>
        <v/>
      </c>
      <c r="W2274" t="str">
        <f>IF(TRIM(INDEX(connections!$A:$A,ROW()))="","",TRIM(INDEX(connections!$A:$A,ROW())))</f>
        <v/>
      </c>
      <c r="X2274" t="str">
        <f>IF($W2274="","",TRIM(INDEX(connections!$B:$B,ROW())))</f>
        <v/>
      </c>
      <c r="Y2274" t="str">
        <f t="shared" si="785"/>
        <v/>
      </c>
      <c r="Z2274" t="str">
        <f t="shared" si="786"/>
        <v/>
      </c>
      <c r="AA2274" t="str">
        <f t="shared" si="787"/>
        <v/>
      </c>
      <c r="AB2274" t="str">
        <f t="shared" si="788"/>
        <v/>
      </c>
      <c r="AC2274" t="str">
        <f t="shared" si="789"/>
        <v/>
      </c>
      <c r="AD2274" t="str">
        <f t="shared" si="790"/>
        <v/>
      </c>
      <c r="AE2274" t="str">
        <f t="shared" si="791"/>
        <v/>
      </c>
    </row>
    <row r="2275" spans="20:31" x14ac:dyDescent="0.25">
      <c r="T2275" t="str">
        <f t="shared" si="782"/>
        <v/>
      </c>
      <c r="U2275" t="str">
        <f t="shared" si="783"/>
        <v/>
      </c>
      <c r="V2275" t="str">
        <f t="shared" si="784"/>
        <v/>
      </c>
      <c r="W2275" t="str">
        <f>IF(TRIM(INDEX(connections!$A:$A,ROW()))="","",TRIM(INDEX(connections!$A:$A,ROW())))</f>
        <v/>
      </c>
      <c r="X2275" t="str">
        <f>IF($W2275="","",TRIM(INDEX(connections!$B:$B,ROW())))</f>
        <v/>
      </c>
      <c r="Y2275" t="str">
        <f t="shared" si="785"/>
        <v/>
      </c>
      <c r="Z2275" t="str">
        <f t="shared" si="786"/>
        <v/>
      </c>
      <c r="AA2275" t="str">
        <f t="shared" si="787"/>
        <v/>
      </c>
      <c r="AB2275" t="str">
        <f t="shared" si="788"/>
        <v/>
      </c>
      <c r="AC2275" t="str">
        <f t="shared" si="789"/>
        <v/>
      </c>
      <c r="AD2275" t="str">
        <f t="shared" si="790"/>
        <v/>
      </c>
      <c r="AE2275" t="str">
        <f t="shared" si="791"/>
        <v/>
      </c>
    </row>
    <row r="2276" spans="20:31" x14ac:dyDescent="0.25">
      <c r="T2276" t="str">
        <f t="shared" si="782"/>
        <v/>
      </c>
      <c r="U2276" t="str">
        <f t="shared" si="783"/>
        <v/>
      </c>
      <c r="V2276" t="str">
        <f t="shared" si="784"/>
        <v/>
      </c>
      <c r="W2276" t="str">
        <f>IF(TRIM(INDEX(connections!$A:$A,ROW()))="","",TRIM(INDEX(connections!$A:$A,ROW())))</f>
        <v/>
      </c>
      <c r="X2276" t="str">
        <f>IF($W2276="","",TRIM(INDEX(connections!$B:$B,ROW())))</f>
        <v/>
      </c>
      <c r="Y2276" t="str">
        <f t="shared" si="785"/>
        <v/>
      </c>
      <c r="Z2276" t="str">
        <f t="shared" si="786"/>
        <v/>
      </c>
      <c r="AA2276" t="str">
        <f t="shared" si="787"/>
        <v/>
      </c>
      <c r="AB2276" t="str">
        <f t="shared" si="788"/>
        <v/>
      </c>
      <c r="AC2276" t="str">
        <f t="shared" si="789"/>
        <v/>
      </c>
      <c r="AD2276" t="str">
        <f t="shared" si="790"/>
        <v/>
      </c>
      <c r="AE2276" t="str">
        <f t="shared" si="791"/>
        <v/>
      </c>
    </row>
    <row r="2277" spans="20:31" x14ac:dyDescent="0.25">
      <c r="T2277" t="str">
        <f t="shared" si="782"/>
        <v/>
      </c>
      <c r="U2277" t="str">
        <f t="shared" si="783"/>
        <v/>
      </c>
      <c r="V2277" t="str">
        <f t="shared" si="784"/>
        <v/>
      </c>
      <c r="W2277" t="str">
        <f>IF(TRIM(INDEX(connections!$A:$A,ROW()))="","",TRIM(INDEX(connections!$A:$A,ROW())))</f>
        <v/>
      </c>
      <c r="X2277" t="str">
        <f>IF($W2277="","",TRIM(INDEX(connections!$B:$B,ROW())))</f>
        <v/>
      </c>
      <c r="Y2277" t="str">
        <f t="shared" si="785"/>
        <v/>
      </c>
      <c r="Z2277" t="str">
        <f t="shared" si="786"/>
        <v/>
      </c>
      <c r="AA2277" t="str">
        <f t="shared" si="787"/>
        <v/>
      </c>
      <c r="AB2277" t="str">
        <f t="shared" si="788"/>
        <v/>
      </c>
      <c r="AC2277" t="str">
        <f t="shared" si="789"/>
        <v/>
      </c>
      <c r="AD2277" t="str">
        <f t="shared" si="790"/>
        <v/>
      </c>
      <c r="AE2277" t="str">
        <f t="shared" si="791"/>
        <v/>
      </c>
    </row>
    <row r="2278" spans="20:31" x14ac:dyDescent="0.25">
      <c r="T2278" t="str">
        <f t="shared" si="782"/>
        <v/>
      </c>
      <c r="U2278" t="str">
        <f t="shared" si="783"/>
        <v/>
      </c>
      <c r="V2278" t="str">
        <f t="shared" si="784"/>
        <v/>
      </c>
      <c r="W2278" t="str">
        <f>IF(TRIM(INDEX(connections!$A:$A,ROW()))="","",TRIM(INDEX(connections!$A:$A,ROW())))</f>
        <v/>
      </c>
      <c r="X2278" t="str">
        <f>IF($W2278="","",TRIM(INDEX(connections!$B:$B,ROW())))</f>
        <v/>
      </c>
      <c r="Y2278" t="str">
        <f t="shared" si="785"/>
        <v/>
      </c>
      <c r="Z2278" t="str">
        <f t="shared" si="786"/>
        <v/>
      </c>
      <c r="AA2278" t="str">
        <f t="shared" si="787"/>
        <v/>
      </c>
      <c r="AB2278" t="str">
        <f t="shared" si="788"/>
        <v/>
      </c>
      <c r="AC2278" t="str">
        <f t="shared" si="789"/>
        <v/>
      </c>
      <c r="AD2278" t="str">
        <f t="shared" si="790"/>
        <v/>
      </c>
      <c r="AE2278" t="str">
        <f t="shared" si="791"/>
        <v/>
      </c>
    </row>
    <row r="2279" spans="20:31" x14ac:dyDescent="0.25">
      <c r="T2279" t="str">
        <f t="shared" si="782"/>
        <v/>
      </c>
      <c r="U2279" t="str">
        <f t="shared" si="783"/>
        <v/>
      </c>
      <c r="V2279" t="str">
        <f t="shared" si="784"/>
        <v/>
      </c>
      <c r="W2279" t="str">
        <f>IF(TRIM(INDEX(connections!$A:$A,ROW()))="","",TRIM(INDEX(connections!$A:$A,ROW())))</f>
        <v/>
      </c>
      <c r="X2279" t="str">
        <f>IF($W2279="","",TRIM(INDEX(connections!$B:$B,ROW())))</f>
        <v/>
      </c>
      <c r="Y2279" t="str">
        <f t="shared" si="785"/>
        <v/>
      </c>
      <c r="Z2279" t="str">
        <f t="shared" si="786"/>
        <v/>
      </c>
      <c r="AA2279" t="str">
        <f t="shared" si="787"/>
        <v/>
      </c>
      <c r="AB2279" t="str">
        <f t="shared" si="788"/>
        <v/>
      </c>
      <c r="AC2279" t="str">
        <f t="shared" si="789"/>
        <v/>
      </c>
      <c r="AD2279" t="str">
        <f t="shared" si="790"/>
        <v/>
      </c>
      <c r="AE2279" t="str">
        <f t="shared" si="791"/>
        <v/>
      </c>
    </row>
    <row r="2280" spans="20:31" x14ac:dyDescent="0.25">
      <c r="T2280" t="str">
        <f t="shared" si="782"/>
        <v/>
      </c>
      <c r="U2280" t="str">
        <f t="shared" si="783"/>
        <v/>
      </c>
      <c r="V2280" t="str">
        <f t="shared" si="784"/>
        <v/>
      </c>
      <c r="W2280" t="str">
        <f>IF(TRIM(INDEX(connections!$A:$A,ROW()))="","",TRIM(INDEX(connections!$A:$A,ROW())))</f>
        <v/>
      </c>
      <c r="X2280" t="str">
        <f>IF($W2280="","",TRIM(INDEX(connections!$B:$B,ROW())))</f>
        <v/>
      </c>
      <c r="Y2280" t="str">
        <f t="shared" si="785"/>
        <v/>
      </c>
      <c r="Z2280" t="str">
        <f t="shared" si="786"/>
        <v/>
      </c>
      <c r="AA2280" t="str">
        <f t="shared" si="787"/>
        <v/>
      </c>
      <c r="AB2280" t="str">
        <f t="shared" si="788"/>
        <v/>
      </c>
      <c r="AC2280" t="str">
        <f t="shared" si="789"/>
        <v/>
      </c>
      <c r="AD2280" t="str">
        <f t="shared" si="790"/>
        <v/>
      </c>
      <c r="AE2280" t="str">
        <f t="shared" si="791"/>
        <v/>
      </c>
    </row>
    <row r="2281" spans="20:31" x14ac:dyDescent="0.25">
      <c r="T2281" t="str">
        <f t="shared" si="782"/>
        <v/>
      </c>
      <c r="U2281" t="str">
        <f t="shared" si="783"/>
        <v/>
      </c>
      <c r="V2281" t="str">
        <f t="shared" si="784"/>
        <v/>
      </c>
      <c r="W2281" t="str">
        <f>IF(TRIM(INDEX(connections!$A:$A,ROW()))="","",TRIM(INDEX(connections!$A:$A,ROW())))</f>
        <v/>
      </c>
      <c r="X2281" t="str">
        <f>IF($W2281="","",TRIM(INDEX(connections!$B:$B,ROW())))</f>
        <v/>
      </c>
      <c r="Y2281" t="str">
        <f t="shared" si="785"/>
        <v/>
      </c>
      <c r="Z2281" t="str">
        <f t="shared" si="786"/>
        <v/>
      </c>
      <c r="AA2281" t="str">
        <f t="shared" si="787"/>
        <v/>
      </c>
      <c r="AB2281" t="str">
        <f t="shared" si="788"/>
        <v/>
      </c>
      <c r="AC2281" t="str">
        <f t="shared" si="789"/>
        <v/>
      </c>
      <c r="AD2281" t="str">
        <f t="shared" si="790"/>
        <v/>
      </c>
      <c r="AE2281" t="str">
        <f t="shared" si="791"/>
        <v/>
      </c>
    </row>
    <row r="2282" spans="20:31" x14ac:dyDescent="0.25">
      <c r="T2282" t="str">
        <f t="shared" si="782"/>
        <v/>
      </c>
      <c r="U2282" t="str">
        <f t="shared" si="783"/>
        <v/>
      </c>
      <c r="V2282" t="str">
        <f t="shared" si="784"/>
        <v/>
      </c>
      <c r="W2282" t="str">
        <f>IF(TRIM(INDEX(connections!$A:$A,ROW()))="","",TRIM(INDEX(connections!$A:$A,ROW())))</f>
        <v/>
      </c>
      <c r="X2282" t="str">
        <f>IF($W2282="","",TRIM(INDEX(connections!$B:$B,ROW())))</f>
        <v/>
      </c>
      <c r="Y2282" t="str">
        <f t="shared" si="785"/>
        <v/>
      </c>
      <c r="Z2282" t="str">
        <f t="shared" si="786"/>
        <v/>
      </c>
      <c r="AA2282" t="str">
        <f t="shared" si="787"/>
        <v/>
      </c>
      <c r="AB2282" t="str">
        <f t="shared" si="788"/>
        <v/>
      </c>
      <c r="AC2282" t="str">
        <f t="shared" si="789"/>
        <v/>
      </c>
      <c r="AD2282" t="str">
        <f t="shared" si="790"/>
        <v/>
      </c>
      <c r="AE2282" t="str">
        <f t="shared" si="791"/>
        <v/>
      </c>
    </row>
    <row r="2283" spans="20:31" x14ac:dyDescent="0.25">
      <c r="T2283" t="str">
        <f t="shared" si="782"/>
        <v/>
      </c>
      <c r="U2283" t="str">
        <f t="shared" si="783"/>
        <v/>
      </c>
      <c r="V2283" t="str">
        <f t="shared" si="784"/>
        <v/>
      </c>
      <c r="W2283" t="str">
        <f>IF(TRIM(INDEX(connections!$A:$A,ROW()))="","",TRIM(INDEX(connections!$A:$A,ROW())))</f>
        <v/>
      </c>
      <c r="X2283" t="str">
        <f>IF($W2283="","",TRIM(INDEX(connections!$B:$B,ROW())))</f>
        <v/>
      </c>
      <c r="Y2283" t="str">
        <f t="shared" si="785"/>
        <v/>
      </c>
      <c r="Z2283" t="str">
        <f t="shared" si="786"/>
        <v/>
      </c>
      <c r="AA2283" t="str">
        <f t="shared" si="787"/>
        <v/>
      </c>
      <c r="AB2283" t="str">
        <f t="shared" si="788"/>
        <v/>
      </c>
      <c r="AC2283" t="str">
        <f t="shared" si="789"/>
        <v/>
      </c>
      <c r="AD2283" t="str">
        <f t="shared" si="790"/>
        <v/>
      </c>
      <c r="AE2283" t="str">
        <f t="shared" si="791"/>
        <v/>
      </c>
    </row>
    <row r="2284" spans="20:31" x14ac:dyDescent="0.25">
      <c r="T2284" t="str">
        <f t="shared" si="782"/>
        <v/>
      </c>
      <c r="U2284" t="str">
        <f t="shared" si="783"/>
        <v/>
      </c>
      <c r="V2284" t="str">
        <f t="shared" si="784"/>
        <v/>
      </c>
      <c r="W2284" t="str">
        <f>IF(TRIM(INDEX(connections!$A:$A,ROW()))="","",TRIM(INDEX(connections!$A:$A,ROW())))</f>
        <v/>
      </c>
      <c r="X2284" t="str">
        <f>IF($W2284="","",TRIM(INDEX(connections!$B:$B,ROW())))</f>
        <v/>
      </c>
      <c r="Y2284" t="str">
        <f t="shared" si="785"/>
        <v/>
      </c>
      <c r="Z2284" t="str">
        <f t="shared" si="786"/>
        <v/>
      </c>
      <c r="AA2284" t="str">
        <f t="shared" si="787"/>
        <v/>
      </c>
      <c r="AB2284" t="str">
        <f t="shared" si="788"/>
        <v/>
      </c>
      <c r="AC2284" t="str">
        <f t="shared" si="789"/>
        <v/>
      </c>
      <c r="AD2284" t="str">
        <f t="shared" si="790"/>
        <v/>
      </c>
      <c r="AE2284" t="str">
        <f t="shared" si="791"/>
        <v/>
      </c>
    </row>
    <row r="2285" spans="20:31" x14ac:dyDescent="0.25">
      <c r="T2285" t="str">
        <f t="shared" si="782"/>
        <v/>
      </c>
      <c r="U2285" t="str">
        <f t="shared" si="783"/>
        <v/>
      </c>
      <c r="V2285" t="str">
        <f t="shared" si="784"/>
        <v/>
      </c>
      <c r="W2285" t="str">
        <f>IF(TRIM(INDEX(connections!$A:$A,ROW()))="","",TRIM(INDEX(connections!$A:$A,ROW())))</f>
        <v/>
      </c>
      <c r="X2285" t="str">
        <f>IF($W2285="","",TRIM(INDEX(connections!$B:$B,ROW())))</f>
        <v/>
      </c>
      <c r="Y2285" t="str">
        <f t="shared" si="785"/>
        <v/>
      </c>
      <c r="Z2285" t="str">
        <f t="shared" si="786"/>
        <v/>
      </c>
      <c r="AA2285" t="str">
        <f t="shared" si="787"/>
        <v/>
      </c>
      <c r="AB2285" t="str">
        <f t="shared" si="788"/>
        <v/>
      </c>
      <c r="AC2285" t="str">
        <f t="shared" si="789"/>
        <v/>
      </c>
      <c r="AD2285" t="str">
        <f t="shared" si="790"/>
        <v/>
      </c>
      <c r="AE2285" t="str">
        <f t="shared" si="791"/>
        <v/>
      </c>
    </row>
    <row r="2286" spans="20:31" x14ac:dyDescent="0.25">
      <c r="T2286" t="str">
        <f t="shared" si="782"/>
        <v/>
      </c>
      <c r="U2286" t="str">
        <f t="shared" si="783"/>
        <v/>
      </c>
      <c r="V2286" t="str">
        <f t="shared" si="784"/>
        <v/>
      </c>
      <c r="W2286" t="str">
        <f>IF(TRIM(INDEX(connections!$A:$A,ROW()))="","",TRIM(INDEX(connections!$A:$A,ROW())))</f>
        <v/>
      </c>
      <c r="X2286" t="str">
        <f>IF($W2286="","",TRIM(INDEX(connections!$B:$B,ROW())))</f>
        <v/>
      </c>
      <c r="Y2286" t="str">
        <f t="shared" si="785"/>
        <v/>
      </c>
      <c r="Z2286" t="str">
        <f t="shared" si="786"/>
        <v/>
      </c>
      <c r="AA2286" t="str">
        <f t="shared" si="787"/>
        <v/>
      </c>
      <c r="AB2286" t="str">
        <f t="shared" si="788"/>
        <v/>
      </c>
      <c r="AC2286" t="str">
        <f t="shared" si="789"/>
        <v/>
      </c>
      <c r="AD2286" t="str">
        <f t="shared" si="790"/>
        <v/>
      </c>
      <c r="AE2286" t="str">
        <f t="shared" si="791"/>
        <v/>
      </c>
    </row>
    <row r="2287" spans="20:31" x14ac:dyDescent="0.25">
      <c r="T2287" t="str">
        <f t="shared" si="782"/>
        <v/>
      </c>
      <c r="U2287" t="str">
        <f t="shared" si="783"/>
        <v/>
      </c>
      <c r="V2287" t="str">
        <f t="shared" si="784"/>
        <v/>
      </c>
      <c r="W2287" t="str">
        <f>IF(TRIM(INDEX(connections!$A:$A,ROW()))="","",TRIM(INDEX(connections!$A:$A,ROW())))</f>
        <v/>
      </c>
      <c r="X2287" t="str">
        <f>IF($W2287="","",TRIM(INDEX(connections!$B:$B,ROW())))</f>
        <v/>
      </c>
      <c r="Y2287" t="str">
        <f t="shared" si="785"/>
        <v/>
      </c>
      <c r="Z2287" t="str">
        <f t="shared" si="786"/>
        <v/>
      </c>
      <c r="AA2287" t="str">
        <f t="shared" si="787"/>
        <v/>
      </c>
      <c r="AB2287" t="str">
        <f t="shared" si="788"/>
        <v/>
      </c>
      <c r="AC2287" t="str">
        <f t="shared" si="789"/>
        <v/>
      </c>
      <c r="AD2287" t="str">
        <f t="shared" si="790"/>
        <v/>
      </c>
      <c r="AE2287" t="str">
        <f t="shared" si="791"/>
        <v/>
      </c>
    </row>
    <row r="2288" spans="20:31" x14ac:dyDescent="0.25">
      <c r="T2288" t="str">
        <f t="shared" si="782"/>
        <v/>
      </c>
      <c r="U2288" t="str">
        <f t="shared" si="783"/>
        <v/>
      </c>
      <c r="V2288" t="str">
        <f t="shared" si="784"/>
        <v/>
      </c>
      <c r="W2288" t="str">
        <f>IF(TRIM(INDEX(connections!$A:$A,ROW()))="","",TRIM(INDEX(connections!$A:$A,ROW())))</f>
        <v/>
      </c>
      <c r="X2288" t="str">
        <f>IF($W2288="","",TRIM(INDEX(connections!$B:$B,ROW())))</f>
        <v/>
      </c>
      <c r="Y2288" t="str">
        <f t="shared" si="785"/>
        <v/>
      </c>
      <c r="Z2288" t="str">
        <f t="shared" si="786"/>
        <v/>
      </c>
      <c r="AA2288" t="str">
        <f t="shared" si="787"/>
        <v/>
      </c>
      <c r="AB2288" t="str">
        <f t="shared" si="788"/>
        <v/>
      </c>
      <c r="AC2288" t="str">
        <f t="shared" si="789"/>
        <v/>
      </c>
      <c r="AD2288" t="str">
        <f t="shared" si="790"/>
        <v/>
      </c>
      <c r="AE2288" t="str">
        <f t="shared" si="791"/>
        <v/>
      </c>
    </row>
    <row r="2289" spans="20:31" x14ac:dyDescent="0.25">
      <c r="T2289" t="str">
        <f t="shared" si="782"/>
        <v/>
      </c>
      <c r="U2289" t="str">
        <f t="shared" si="783"/>
        <v/>
      </c>
      <c r="V2289" t="str">
        <f t="shared" si="784"/>
        <v/>
      </c>
      <c r="W2289" t="str">
        <f>IF(TRIM(INDEX(connections!$A:$A,ROW()))="","",TRIM(INDEX(connections!$A:$A,ROW())))</f>
        <v/>
      </c>
      <c r="X2289" t="str">
        <f>IF($W2289="","",TRIM(INDEX(connections!$B:$B,ROW())))</f>
        <v/>
      </c>
      <c r="Y2289" t="str">
        <f t="shared" si="785"/>
        <v/>
      </c>
      <c r="Z2289" t="str">
        <f t="shared" si="786"/>
        <v/>
      </c>
      <c r="AA2289" t="str">
        <f t="shared" si="787"/>
        <v/>
      </c>
      <c r="AB2289" t="str">
        <f t="shared" si="788"/>
        <v/>
      </c>
      <c r="AC2289" t="str">
        <f t="shared" si="789"/>
        <v/>
      </c>
      <c r="AD2289" t="str">
        <f t="shared" si="790"/>
        <v/>
      </c>
      <c r="AE2289" t="str">
        <f t="shared" si="791"/>
        <v/>
      </c>
    </row>
    <row r="2290" spans="20:31" x14ac:dyDescent="0.25">
      <c r="T2290" t="str">
        <f t="shared" si="782"/>
        <v/>
      </c>
      <c r="U2290" t="str">
        <f t="shared" si="783"/>
        <v/>
      </c>
      <c r="V2290" t="str">
        <f t="shared" si="784"/>
        <v/>
      </c>
      <c r="W2290" t="str">
        <f>IF(TRIM(INDEX(connections!$A:$A,ROW()))="","",TRIM(INDEX(connections!$A:$A,ROW())))</f>
        <v/>
      </c>
      <c r="X2290" t="str">
        <f>IF($W2290="","",TRIM(INDEX(connections!$B:$B,ROW())))</f>
        <v/>
      </c>
      <c r="Y2290" t="str">
        <f t="shared" si="785"/>
        <v/>
      </c>
      <c r="Z2290" t="str">
        <f t="shared" si="786"/>
        <v/>
      </c>
      <c r="AA2290" t="str">
        <f t="shared" si="787"/>
        <v/>
      </c>
      <c r="AB2290" t="str">
        <f t="shared" si="788"/>
        <v/>
      </c>
      <c r="AC2290" t="str">
        <f t="shared" si="789"/>
        <v/>
      </c>
      <c r="AD2290" t="str">
        <f t="shared" si="790"/>
        <v/>
      </c>
      <c r="AE2290" t="str">
        <f t="shared" si="791"/>
        <v/>
      </c>
    </row>
    <row r="2291" spans="20:31" x14ac:dyDescent="0.25">
      <c r="T2291" t="str">
        <f t="shared" si="782"/>
        <v/>
      </c>
      <c r="U2291" t="str">
        <f t="shared" si="783"/>
        <v/>
      </c>
      <c r="V2291" t="str">
        <f t="shared" si="784"/>
        <v/>
      </c>
      <c r="W2291" t="str">
        <f>IF(TRIM(INDEX(connections!$A:$A,ROW()))="","",TRIM(INDEX(connections!$A:$A,ROW())))</f>
        <v/>
      </c>
      <c r="X2291" t="str">
        <f>IF($W2291="","",TRIM(INDEX(connections!$B:$B,ROW())))</f>
        <v/>
      </c>
      <c r="Y2291" t="str">
        <f t="shared" si="785"/>
        <v/>
      </c>
      <c r="Z2291" t="str">
        <f t="shared" si="786"/>
        <v/>
      </c>
      <c r="AA2291" t="str">
        <f t="shared" si="787"/>
        <v/>
      </c>
      <c r="AB2291" t="str">
        <f t="shared" si="788"/>
        <v/>
      </c>
      <c r="AC2291" t="str">
        <f t="shared" si="789"/>
        <v/>
      </c>
      <c r="AD2291" t="str">
        <f t="shared" si="790"/>
        <v/>
      </c>
      <c r="AE2291" t="str">
        <f t="shared" si="791"/>
        <v/>
      </c>
    </row>
    <row r="2292" spans="20:31" x14ac:dyDescent="0.25">
      <c r="T2292" t="str">
        <f t="shared" si="782"/>
        <v/>
      </c>
      <c r="U2292" t="str">
        <f t="shared" si="783"/>
        <v/>
      </c>
      <c r="V2292" t="str">
        <f t="shared" si="784"/>
        <v/>
      </c>
      <c r="W2292" t="str">
        <f>IF(TRIM(INDEX(connections!$A:$A,ROW()))="","",TRIM(INDEX(connections!$A:$A,ROW())))</f>
        <v/>
      </c>
      <c r="X2292" t="str">
        <f>IF($W2292="","",TRIM(INDEX(connections!$B:$B,ROW())))</f>
        <v/>
      </c>
      <c r="Y2292" t="str">
        <f t="shared" si="785"/>
        <v/>
      </c>
      <c r="Z2292" t="str">
        <f t="shared" si="786"/>
        <v/>
      </c>
      <c r="AA2292" t="str">
        <f t="shared" si="787"/>
        <v/>
      </c>
      <c r="AB2292" t="str">
        <f t="shared" si="788"/>
        <v/>
      </c>
      <c r="AC2292" t="str">
        <f t="shared" si="789"/>
        <v/>
      </c>
      <c r="AD2292" t="str">
        <f t="shared" si="790"/>
        <v/>
      </c>
      <c r="AE2292" t="str">
        <f t="shared" si="791"/>
        <v/>
      </c>
    </row>
    <row r="2293" spans="20:31" x14ac:dyDescent="0.25">
      <c r="T2293" t="str">
        <f t="shared" si="782"/>
        <v/>
      </c>
      <c r="U2293" t="str">
        <f t="shared" si="783"/>
        <v/>
      </c>
      <c r="V2293" t="str">
        <f t="shared" si="784"/>
        <v/>
      </c>
      <c r="W2293" t="str">
        <f>IF(TRIM(INDEX(connections!$A:$A,ROW()))="","",TRIM(INDEX(connections!$A:$A,ROW())))</f>
        <v/>
      </c>
      <c r="X2293" t="str">
        <f>IF($W2293="","",TRIM(INDEX(connections!$B:$B,ROW())))</f>
        <v/>
      </c>
      <c r="Y2293" t="str">
        <f t="shared" si="785"/>
        <v/>
      </c>
      <c r="Z2293" t="str">
        <f t="shared" si="786"/>
        <v/>
      </c>
      <c r="AA2293" t="str">
        <f t="shared" si="787"/>
        <v/>
      </c>
      <c r="AB2293" t="str">
        <f t="shared" si="788"/>
        <v/>
      </c>
      <c r="AC2293" t="str">
        <f t="shared" si="789"/>
        <v/>
      </c>
      <c r="AD2293" t="str">
        <f t="shared" si="790"/>
        <v/>
      </c>
      <c r="AE2293" t="str">
        <f t="shared" si="791"/>
        <v/>
      </c>
    </row>
    <row r="2294" spans="20:31" x14ac:dyDescent="0.25">
      <c r="T2294" t="str">
        <f t="shared" si="782"/>
        <v/>
      </c>
      <c r="U2294" t="str">
        <f t="shared" si="783"/>
        <v/>
      </c>
      <c r="V2294" t="str">
        <f t="shared" si="784"/>
        <v/>
      </c>
      <c r="W2294" t="str">
        <f>IF(TRIM(INDEX(connections!$A:$A,ROW()))="","",TRIM(INDEX(connections!$A:$A,ROW())))</f>
        <v/>
      </c>
      <c r="X2294" t="str">
        <f>IF($W2294="","",TRIM(INDEX(connections!$B:$B,ROW())))</f>
        <v/>
      </c>
      <c r="Y2294" t="str">
        <f t="shared" si="785"/>
        <v/>
      </c>
      <c r="Z2294" t="str">
        <f t="shared" si="786"/>
        <v/>
      </c>
      <c r="AA2294" t="str">
        <f t="shared" si="787"/>
        <v/>
      </c>
      <c r="AB2294" t="str">
        <f t="shared" si="788"/>
        <v/>
      </c>
      <c r="AC2294" t="str">
        <f t="shared" si="789"/>
        <v/>
      </c>
      <c r="AD2294" t="str">
        <f t="shared" si="790"/>
        <v/>
      </c>
      <c r="AE2294" t="str">
        <f t="shared" si="791"/>
        <v/>
      </c>
    </row>
    <row r="2295" spans="20:31" x14ac:dyDescent="0.25">
      <c r="T2295" t="str">
        <f t="shared" si="782"/>
        <v/>
      </c>
      <c r="U2295" t="str">
        <f t="shared" si="783"/>
        <v/>
      </c>
      <c r="V2295" t="str">
        <f t="shared" si="784"/>
        <v/>
      </c>
      <c r="W2295" t="str">
        <f>IF(TRIM(INDEX(connections!$A:$A,ROW()))="","",TRIM(INDEX(connections!$A:$A,ROW())))</f>
        <v/>
      </c>
      <c r="X2295" t="str">
        <f>IF($W2295="","",TRIM(INDEX(connections!$B:$B,ROW())))</f>
        <v/>
      </c>
      <c r="Y2295" t="str">
        <f t="shared" si="785"/>
        <v/>
      </c>
      <c r="Z2295" t="str">
        <f t="shared" si="786"/>
        <v/>
      </c>
      <c r="AA2295" t="str">
        <f t="shared" si="787"/>
        <v/>
      </c>
      <c r="AB2295" t="str">
        <f t="shared" si="788"/>
        <v/>
      </c>
      <c r="AC2295" t="str">
        <f t="shared" si="789"/>
        <v/>
      </c>
      <c r="AD2295" t="str">
        <f t="shared" si="790"/>
        <v/>
      </c>
      <c r="AE2295" t="str">
        <f t="shared" si="791"/>
        <v/>
      </c>
    </row>
    <row r="2296" spans="20:31" x14ac:dyDescent="0.25">
      <c r="T2296" t="str">
        <f t="shared" si="782"/>
        <v/>
      </c>
      <c r="U2296" t="str">
        <f t="shared" si="783"/>
        <v/>
      </c>
      <c r="V2296" t="str">
        <f t="shared" si="784"/>
        <v/>
      </c>
      <c r="W2296" t="str">
        <f>IF(TRIM(INDEX(connections!$A:$A,ROW()))="","",TRIM(INDEX(connections!$A:$A,ROW())))</f>
        <v/>
      </c>
      <c r="X2296" t="str">
        <f>IF($W2296="","",TRIM(INDEX(connections!$B:$B,ROW())))</f>
        <v/>
      </c>
      <c r="Y2296" t="str">
        <f t="shared" si="785"/>
        <v/>
      </c>
      <c r="Z2296" t="str">
        <f t="shared" si="786"/>
        <v/>
      </c>
      <c r="AA2296" t="str">
        <f t="shared" si="787"/>
        <v/>
      </c>
      <c r="AB2296" t="str">
        <f t="shared" si="788"/>
        <v/>
      </c>
      <c r="AC2296" t="str">
        <f t="shared" si="789"/>
        <v/>
      </c>
      <c r="AD2296" t="str">
        <f t="shared" si="790"/>
        <v/>
      </c>
      <c r="AE2296" t="str">
        <f t="shared" si="791"/>
        <v/>
      </c>
    </row>
    <row r="2297" spans="20:31" x14ac:dyDescent="0.25">
      <c r="T2297" t="str">
        <f t="shared" si="782"/>
        <v/>
      </c>
      <c r="U2297" t="str">
        <f t="shared" si="783"/>
        <v/>
      </c>
      <c r="V2297" t="str">
        <f t="shared" si="784"/>
        <v/>
      </c>
      <c r="W2297" t="str">
        <f>IF(TRIM(INDEX(connections!$A:$A,ROW()))="","",TRIM(INDEX(connections!$A:$A,ROW())))</f>
        <v/>
      </c>
      <c r="X2297" t="str">
        <f>IF($W2297="","",TRIM(INDEX(connections!$B:$B,ROW())))</f>
        <v/>
      </c>
      <c r="Y2297" t="str">
        <f t="shared" si="785"/>
        <v/>
      </c>
      <c r="Z2297" t="str">
        <f t="shared" si="786"/>
        <v/>
      </c>
      <c r="AA2297" t="str">
        <f t="shared" si="787"/>
        <v/>
      </c>
      <c r="AB2297" t="str">
        <f t="shared" si="788"/>
        <v/>
      </c>
      <c r="AC2297" t="str">
        <f t="shared" si="789"/>
        <v/>
      </c>
      <c r="AD2297" t="str">
        <f t="shared" si="790"/>
        <v/>
      </c>
      <c r="AE2297" t="str">
        <f t="shared" si="791"/>
        <v/>
      </c>
    </row>
    <row r="2298" spans="20:31" x14ac:dyDescent="0.25">
      <c r="T2298" t="str">
        <f t="shared" si="782"/>
        <v/>
      </c>
      <c r="U2298" t="str">
        <f t="shared" si="783"/>
        <v/>
      </c>
      <c r="V2298" t="str">
        <f t="shared" si="784"/>
        <v/>
      </c>
      <c r="W2298" t="str">
        <f>IF(TRIM(INDEX(connections!$A:$A,ROW()))="","",TRIM(INDEX(connections!$A:$A,ROW())))</f>
        <v/>
      </c>
      <c r="X2298" t="str">
        <f>IF($W2298="","",TRIM(INDEX(connections!$B:$B,ROW())))</f>
        <v/>
      </c>
      <c r="Y2298" t="str">
        <f t="shared" si="785"/>
        <v/>
      </c>
      <c r="Z2298" t="str">
        <f t="shared" si="786"/>
        <v/>
      </c>
      <c r="AA2298" t="str">
        <f t="shared" si="787"/>
        <v/>
      </c>
      <c r="AB2298" t="str">
        <f t="shared" si="788"/>
        <v/>
      </c>
      <c r="AC2298" t="str">
        <f t="shared" si="789"/>
        <v/>
      </c>
      <c r="AD2298" t="str">
        <f t="shared" si="790"/>
        <v/>
      </c>
      <c r="AE2298" t="str">
        <f t="shared" si="791"/>
        <v/>
      </c>
    </row>
    <row r="2299" spans="20:31" x14ac:dyDescent="0.25">
      <c r="T2299" t="str">
        <f t="shared" si="782"/>
        <v/>
      </c>
      <c r="U2299" t="str">
        <f t="shared" si="783"/>
        <v/>
      </c>
      <c r="V2299" t="str">
        <f t="shared" si="784"/>
        <v/>
      </c>
      <c r="W2299" t="str">
        <f>IF(TRIM(INDEX(connections!$A:$A,ROW()))="","",TRIM(INDEX(connections!$A:$A,ROW())))</f>
        <v/>
      </c>
      <c r="X2299" t="str">
        <f>IF($W2299="","",TRIM(INDEX(connections!$B:$B,ROW())))</f>
        <v/>
      </c>
      <c r="Y2299" t="str">
        <f t="shared" si="785"/>
        <v/>
      </c>
      <c r="Z2299" t="str">
        <f t="shared" si="786"/>
        <v/>
      </c>
      <c r="AA2299" t="str">
        <f t="shared" si="787"/>
        <v/>
      </c>
      <c r="AB2299" t="str">
        <f t="shared" si="788"/>
        <v/>
      </c>
      <c r="AC2299" t="str">
        <f t="shared" si="789"/>
        <v/>
      </c>
      <c r="AD2299" t="str">
        <f t="shared" si="790"/>
        <v/>
      </c>
      <c r="AE2299" t="str">
        <f t="shared" si="791"/>
        <v/>
      </c>
    </row>
    <row r="2300" spans="20:31" x14ac:dyDescent="0.25">
      <c r="T2300" t="str">
        <f t="shared" si="782"/>
        <v/>
      </c>
      <c r="U2300" t="str">
        <f t="shared" si="783"/>
        <v/>
      </c>
      <c r="V2300" t="str">
        <f t="shared" si="784"/>
        <v/>
      </c>
      <c r="W2300" t="str">
        <f>IF(TRIM(INDEX(connections!$A:$A,ROW()))="","",TRIM(INDEX(connections!$A:$A,ROW())))</f>
        <v/>
      </c>
      <c r="X2300" t="str">
        <f>IF($W2300="","",TRIM(INDEX(connections!$B:$B,ROW())))</f>
        <v/>
      </c>
      <c r="Y2300" t="str">
        <f t="shared" si="785"/>
        <v/>
      </c>
      <c r="Z2300" t="str">
        <f t="shared" si="786"/>
        <v/>
      </c>
      <c r="AA2300" t="str">
        <f t="shared" si="787"/>
        <v/>
      </c>
      <c r="AB2300" t="str">
        <f t="shared" si="788"/>
        <v/>
      </c>
      <c r="AC2300" t="str">
        <f t="shared" si="789"/>
        <v/>
      </c>
      <c r="AD2300" t="str">
        <f t="shared" si="790"/>
        <v/>
      </c>
      <c r="AE2300" t="str">
        <f t="shared" si="791"/>
        <v/>
      </c>
    </row>
    <row r="2301" spans="20:31" x14ac:dyDescent="0.25">
      <c r="T2301" t="str">
        <f t="shared" si="782"/>
        <v/>
      </c>
      <c r="U2301" t="str">
        <f t="shared" si="783"/>
        <v/>
      </c>
      <c r="V2301" t="str">
        <f t="shared" si="784"/>
        <v/>
      </c>
      <c r="W2301" t="str">
        <f>IF(TRIM(INDEX(connections!$A:$A,ROW()))="","",TRIM(INDEX(connections!$A:$A,ROW())))</f>
        <v/>
      </c>
      <c r="X2301" t="str">
        <f>IF($W2301="","",TRIM(INDEX(connections!$B:$B,ROW())))</f>
        <v/>
      </c>
      <c r="Y2301" t="str">
        <f t="shared" si="785"/>
        <v/>
      </c>
      <c r="Z2301" t="str">
        <f t="shared" si="786"/>
        <v/>
      </c>
      <c r="AA2301" t="str">
        <f t="shared" si="787"/>
        <v/>
      </c>
      <c r="AB2301" t="str">
        <f t="shared" si="788"/>
        <v/>
      </c>
      <c r="AC2301" t="str">
        <f t="shared" si="789"/>
        <v/>
      </c>
      <c r="AD2301" t="str">
        <f t="shared" si="790"/>
        <v/>
      </c>
      <c r="AE2301" t="str">
        <f t="shared" si="791"/>
        <v/>
      </c>
    </row>
    <row r="2302" spans="20:31" x14ac:dyDescent="0.25">
      <c r="T2302" t="str">
        <f t="shared" si="782"/>
        <v/>
      </c>
      <c r="U2302" t="str">
        <f t="shared" si="783"/>
        <v/>
      </c>
      <c r="V2302" t="str">
        <f t="shared" si="784"/>
        <v/>
      </c>
      <c r="W2302" t="str">
        <f>IF(TRIM(INDEX(connections!$A:$A,ROW()))="","",TRIM(INDEX(connections!$A:$A,ROW())))</f>
        <v/>
      </c>
      <c r="X2302" t="str">
        <f>IF($W2302="","",TRIM(INDEX(connections!$B:$B,ROW())))</f>
        <v/>
      </c>
      <c r="Y2302" t="str">
        <f t="shared" si="785"/>
        <v/>
      </c>
      <c r="Z2302" t="str">
        <f t="shared" si="786"/>
        <v/>
      </c>
      <c r="AA2302" t="str">
        <f t="shared" si="787"/>
        <v/>
      </c>
      <c r="AB2302" t="str">
        <f t="shared" si="788"/>
        <v/>
      </c>
      <c r="AC2302" t="str">
        <f t="shared" si="789"/>
        <v/>
      </c>
      <c r="AD2302" t="str">
        <f t="shared" si="790"/>
        <v/>
      </c>
      <c r="AE2302" t="str">
        <f t="shared" si="791"/>
        <v/>
      </c>
    </row>
    <row r="2303" spans="20:31" x14ac:dyDescent="0.25">
      <c r="T2303" t="str">
        <f t="shared" si="782"/>
        <v/>
      </c>
      <c r="U2303" t="str">
        <f t="shared" si="783"/>
        <v/>
      </c>
      <c r="V2303" t="str">
        <f t="shared" si="784"/>
        <v/>
      </c>
      <c r="W2303" t="str">
        <f>IF(TRIM(INDEX(connections!$A:$A,ROW()))="","",TRIM(INDEX(connections!$A:$A,ROW())))</f>
        <v/>
      </c>
      <c r="X2303" t="str">
        <f>IF($W2303="","",TRIM(INDEX(connections!$B:$B,ROW())))</f>
        <v/>
      </c>
      <c r="Y2303" t="str">
        <f t="shared" si="785"/>
        <v/>
      </c>
      <c r="Z2303" t="str">
        <f t="shared" si="786"/>
        <v/>
      </c>
      <c r="AA2303" t="str">
        <f t="shared" si="787"/>
        <v/>
      </c>
      <c r="AB2303" t="str">
        <f t="shared" si="788"/>
        <v/>
      </c>
      <c r="AC2303" t="str">
        <f t="shared" si="789"/>
        <v/>
      </c>
      <c r="AD2303" t="str">
        <f t="shared" si="790"/>
        <v/>
      </c>
      <c r="AE2303" t="str">
        <f t="shared" si="791"/>
        <v/>
      </c>
    </row>
    <row r="2304" spans="20:31" x14ac:dyDescent="0.25">
      <c r="T2304" t="str">
        <f t="shared" si="782"/>
        <v/>
      </c>
      <c r="U2304" t="str">
        <f t="shared" si="783"/>
        <v/>
      </c>
      <c r="V2304" t="str">
        <f t="shared" si="784"/>
        <v/>
      </c>
      <c r="W2304" t="str">
        <f>IF(TRIM(INDEX(connections!$A:$A,ROW()))="","",TRIM(INDEX(connections!$A:$A,ROW())))</f>
        <v/>
      </c>
      <c r="X2304" t="str">
        <f>IF($W2304="","",TRIM(INDEX(connections!$B:$B,ROW())))</f>
        <v/>
      </c>
      <c r="Y2304" t="str">
        <f t="shared" si="785"/>
        <v/>
      </c>
      <c r="Z2304" t="str">
        <f t="shared" si="786"/>
        <v/>
      </c>
      <c r="AA2304" t="str">
        <f t="shared" si="787"/>
        <v/>
      </c>
      <c r="AB2304" t="str">
        <f t="shared" si="788"/>
        <v/>
      </c>
      <c r="AC2304" t="str">
        <f t="shared" si="789"/>
        <v/>
      </c>
      <c r="AD2304" t="str">
        <f t="shared" si="790"/>
        <v/>
      </c>
      <c r="AE2304" t="str">
        <f t="shared" si="791"/>
        <v/>
      </c>
    </row>
    <row r="2305" spans="20:31" x14ac:dyDescent="0.25">
      <c r="T2305" t="str">
        <f t="shared" si="782"/>
        <v/>
      </c>
      <c r="U2305" t="str">
        <f t="shared" si="783"/>
        <v/>
      </c>
      <c r="V2305" t="str">
        <f t="shared" si="784"/>
        <v/>
      </c>
      <c r="W2305" t="str">
        <f>IF(TRIM(INDEX(connections!$A:$A,ROW()))="","",TRIM(INDEX(connections!$A:$A,ROW())))</f>
        <v/>
      </c>
      <c r="X2305" t="str">
        <f>IF($W2305="","",TRIM(INDEX(connections!$B:$B,ROW())))</f>
        <v/>
      </c>
      <c r="Y2305" t="str">
        <f t="shared" si="785"/>
        <v/>
      </c>
      <c r="Z2305" t="str">
        <f t="shared" si="786"/>
        <v/>
      </c>
      <c r="AA2305" t="str">
        <f t="shared" si="787"/>
        <v/>
      </c>
      <c r="AB2305" t="str">
        <f t="shared" si="788"/>
        <v/>
      </c>
      <c r="AC2305" t="str">
        <f t="shared" si="789"/>
        <v/>
      </c>
      <c r="AD2305" t="str">
        <f t="shared" si="790"/>
        <v/>
      </c>
      <c r="AE2305" t="str">
        <f t="shared" si="791"/>
        <v/>
      </c>
    </row>
    <row r="2306" spans="20:31" x14ac:dyDescent="0.25">
      <c r="T2306" t="str">
        <f t="shared" ref="T2306:T2369" si="792">IF($Y2306="","",INDEX($B$2:$B$1500,$Y2306))</f>
        <v/>
      </c>
      <c r="U2306" t="str">
        <f t="shared" ref="U2306:U2369" si="793">IF($Z2306="","",INDEX($B$2:$B$1500,$Z2306))</f>
        <v/>
      </c>
      <c r="V2306" t="str">
        <f t="shared" ref="V2306:V2369" si="794">IF(OR($T2306="",$U2306=""),"",$U2306-$T2306)</f>
        <v/>
      </c>
      <c r="W2306" t="str">
        <f>IF(TRIM(INDEX(connections!$A:$A,ROW()))="","",TRIM(INDEX(connections!$A:$A,ROW())))</f>
        <v/>
      </c>
      <c r="X2306" t="str">
        <f>IF($W2306="","",TRIM(INDEX(connections!$B:$B,ROW())))</f>
        <v/>
      </c>
      <c r="Y2306" t="str">
        <f t="shared" ref="Y2306:Y2369" si="795">IF($W2306="","",IFERROR(MATCH($W2306,$A$2:$A$1500,0),""))</f>
        <v/>
      </c>
      <c r="Z2306" t="str">
        <f t="shared" ref="Z2306:Z2369" si="796">IF($X2306="","",IFERROR(MATCH($X2306,$A$2:$A$1500,0),""))</f>
        <v/>
      </c>
      <c r="AA2306" t="str">
        <f t="shared" ref="AA2306:AA2369" si="797">IF($Y2306="","",INDEX($P$2:$P$1500,$Y2306))</f>
        <v/>
      </c>
      <c r="AB2306" t="str">
        <f t="shared" ref="AB2306:AB2369" si="798">IF($Z2306="","",INDEX($P$2:$P$1500,$Z2306))</f>
        <v/>
      </c>
      <c r="AC2306" t="str">
        <f t="shared" ref="AC2306:AC2369" si="799">IF(AND($AA2306="Yes",$AB2306="Yes"),1,"")</f>
        <v/>
      </c>
      <c r="AD2306" t="str">
        <f t="shared" ref="AD2306:AD2369" si="800">IF(OR($Y2306="",$Z2306=""),"",IF(INDEX($C$2:$C$1500,$Y2306)=INDEX($C$2:$C$1500,$Z2306),0,1))</f>
        <v/>
      </c>
      <c r="AE2306" t="str">
        <f t="shared" ref="AE2306:AE2369" si="801">IF($AC2306&lt;&gt;1,"",IF(AND(INDEX($AG$2:$AG$1500,$Y2306)=1,INDEX($AG$2:$AG$1500,$Z2306)=1),1,""))</f>
        <v/>
      </c>
    </row>
    <row r="2307" spans="20:31" x14ac:dyDescent="0.25">
      <c r="T2307" t="str">
        <f t="shared" si="792"/>
        <v/>
      </c>
      <c r="U2307" t="str">
        <f t="shared" si="793"/>
        <v/>
      </c>
      <c r="V2307" t="str">
        <f t="shared" si="794"/>
        <v/>
      </c>
      <c r="W2307" t="str">
        <f>IF(TRIM(INDEX(connections!$A:$A,ROW()))="","",TRIM(INDEX(connections!$A:$A,ROW())))</f>
        <v/>
      </c>
      <c r="X2307" t="str">
        <f>IF($W2307="","",TRIM(INDEX(connections!$B:$B,ROW())))</f>
        <v/>
      </c>
      <c r="Y2307" t="str">
        <f t="shared" si="795"/>
        <v/>
      </c>
      <c r="Z2307" t="str">
        <f t="shared" si="796"/>
        <v/>
      </c>
      <c r="AA2307" t="str">
        <f t="shared" si="797"/>
        <v/>
      </c>
      <c r="AB2307" t="str">
        <f t="shared" si="798"/>
        <v/>
      </c>
      <c r="AC2307" t="str">
        <f t="shared" si="799"/>
        <v/>
      </c>
      <c r="AD2307" t="str">
        <f t="shared" si="800"/>
        <v/>
      </c>
      <c r="AE2307" t="str">
        <f t="shared" si="801"/>
        <v/>
      </c>
    </row>
    <row r="2308" spans="20:31" x14ac:dyDescent="0.25">
      <c r="T2308" t="str">
        <f t="shared" si="792"/>
        <v/>
      </c>
      <c r="U2308" t="str">
        <f t="shared" si="793"/>
        <v/>
      </c>
      <c r="V2308" t="str">
        <f t="shared" si="794"/>
        <v/>
      </c>
      <c r="W2308" t="str">
        <f>IF(TRIM(INDEX(connections!$A:$A,ROW()))="","",TRIM(INDEX(connections!$A:$A,ROW())))</f>
        <v/>
      </c>
      <c r="X2308" t="str">
        <f>IF($W2308="","",TRIM(INDEX(connections!$B:$B,ROW())))</f>
        <v/>
      </c>
      <c r="Y2308" t="str">
        <f t="shared" si="795"/>
        <v/>
      </c>
      <c r="Z2308" t="str">
        <f t="shared" si="796"/>
        <v/>
      </c>
      <c r="AA2308" t="str">
        <f t="shared" si="797"/>
        <v/>
      </c>
      <c r="AB2308" t="str">
        <f t="shared" si="798"/>
        <v/>
      </c>
      <c r="AC2308" t="str">
        <f t="shared" si="799"/>
        <v/>
      </c>
      <c r="AD2308" t="str">
        <f t="shared" si="800"/>
        <v/>
      </c>
      <c r="AE2308" t="str">
        <f t="shared" si="801"/>
        <v/>
      </c>
    </row>
    <row r="2309" spans="20:31" x14ac:dyDescent="0.25">
      <c r="T2309" t="str">
        <f t="shared" si="792"/>
        <v/>
      </c>
      <c r="U2309" t="str">
        <f t="shared" si="793"/>
        <v/>
      </c>
      <c r="V2309" t="str">
        <f t="shared" si="794"/>
        <v/>
      </c>
      <c r="W2309" t="str">
        <f>IF(TRIM(INDEX(connections!$A:$A,ROW()))="","",TRIM(INDEX(connections!$A:$A,ROW())))</f>
        <v/>
      </c>
      <c r="X2309" t="str">
        <f>IF($W2309="","",TRIM(INDEX(connections!$B:$B,ROW())))</f>
        <v/>
      </c>
      <c r="Y2309" t="str">
        <f t="shared" si="795"/>
        <v/>
      </c>
      <c r="Z2309" t="str">
        <f t="shared" si="796"/>
        <v/>
      </c>
      <c r="AA2309" t="str">
        <f t="shared" si="797"/>
        <v/>
      </c>
      <c r="AB2309" t="str">
        <f t="shared" si="798"/>
        <v/>
      </c>
      <c r="AC2309" t="str">
        <f t="shared" si="799"/>
        <v/>
      </c>
      <c r="AD2309" t="str">
        <f t="shared" si="800"/>
        <v/>
      </c>
      <c r="AE2309" t="str">
        <f t="shared" si="801"/>
        <v/>
      </c>
    </row>
    <row r="2310" spans="20:31" x14ac:dyDescent="0.25">
      <c r="T2310" t="str">
        <f t="shared" si="792"/>
        <v/>
      </c>
      <c r="U2310" t="str">
        <f t="shared" si="793"/>
        <v/>
      </c>
      <c r="V2310" t="str">
        <f t="shared" si="794"/>
        <v/>
      </c>
      <c r="W2310" t="str">
        <f>IF(TRIM(INDEX(connections!$A:$A,ROW()))="","",TRIM(INDEX(connections!$A:$A,ROW())))</f>
        <v/>
      </c>
      <c r="X2310" t="str">
        <f>IF($W2310="","",TRIM(INDEX(connections!$B:$B,ROW())))</f>
        <v/>
      </c>
      <c r="Y2310" t="str">
        <f t="shared" si="795"/>
        <v/>
      </c>
      <c r="Z2310" t="str">
        <f t="shared" si="796"/>
        <v/>
      </c>
      <c r="AA2310" t="str">
        <f t="shared" si="797"/>
        <v/>
      </c>
      <c r="AB2310" t="str">
        <f t="shared" si="798"/>
        <v/>
      </c>
      <c r="AC2310" t="str">
        <f t="shared" si="799"/>
        <v/>
      </c>
      <c r="AD2310" t="str">
        <f t="shared" si="800"/>
        <v/>
      </c>
      <c r="AE2310" t="str">
        <f t="shared" si="801"/>
        <v/>
      </c>
    </row>
    <row r="2311" spans="20:31" x14ac:dyDescent="0.25">
      <c r="T2311" t="str">
        <f t="shared" si="792"/>
        <v/>
      </c>
      <c r="U2311" t="str">
        <f t="shared" si="793"/>
        <v/>
      </c>
      <c r="V2311" t="str">
        <f t="shared" si="794"/>
        <v/>
      </c>
      <c r="W2311" t="str">
        <f>IF(TRIM(INDEX(connections!$A:$A,ROW()))="","",TRIM(INDEX(connections!$A:$A,ROW())))</f>
        <v/>
      </c>
      <c r="X2311" t="str">
        <f>IF($W2311="","",TRIM(INDEX(connections!$B:$B,ROW())))</f>
        <v/>
      </c>
      <c r="Y2311" t="str">
        <f t="shared" si="795"/>
        <v/>
      </c>
      <c r="Z2311" t="str">
        <f t="shared" si="796"/>
        <v/>
      </c>
      <c r="AA2311" t="str">
        <f t="shared" si="797"/>
        <v/>
      </c>
      <c r="AB2311" t="str">
        <f t="shared" si="798"/>
        <v/>
      </c>
      <c r="AC2311" t="str">
        <f t="shared" si="799"/>
        <v/>
      </c>
      <c r="AD2311" t="str">
        <f t="shared" si="800"/>
        <v/>
      </c>
      <c r="AE2311" t="str">
        <f t="shared" si="801"/>
        <v/>
      </c>
    </row>
    <row r="2312" spans="20:31" x14ac:dyDescent="0.25">
      <c r="T2312" t="str">
        <f t="shared" si="792"/>
        <v/>
      </c>
      <c r="U2312" t="str">
        <f t="shared" si="793"/>
        <v/>
      </c>
      <c r="V2312" t="str">
        <f t="shared" si="794"/>
        <v/>
      </c>
      <c r="W2312" t="str">
        <f>IF(TRIM(INDEX(connections!$A:$A,ROW()))="","",TRIM(INDEX(connections!$A:$A,ROW())))</f>
        <v/>
      </c>
      <c r="X2312" t="str">
        <f>IF($W2312="","",TRIM(INDEX(connections!$B:$B,ROW())))</f>
        <v/>
      </c>
      <c r="Y2312" t="str">
        <f t="shared" si="795"/>
        <v/>
      </c>
      <c r="Z2312" t="str">
        <f t="shared" si="796"/>
        <v/>
      </c>
      <c r="AA2312" t="str">
        <f t="shared" si="797"/>
        <v/>
      </c>
      <c r="AB2312" t="str">
        <f t="shared" si="798"/>
        <v/>
      </c>
      <c r="AC2312" t="str">
        <f t="shared" si="799"/>
        <v/>
      </c>
      <c r="AD2312" t="str">
        <f t="shared" si="800"/>
        <v/>
      </c>
      <c r="AE2312" t="str">
        <f t="shared" si="801"/>
        <v/>
      </c>
    </row>
    <row r="2313" spans="20:31" x14ac:dyDescent="0.25">
      <c r="T2313" t="str">
        <f t="shared" si="792"/>
        <v/>
      </c>
      <c r="U2313" t="str">
        <f t="shared" si="793"/>
        <v/>
      </c>
      <c r="V2313" t="str">
        <f t="shared" si="794"/>
        <v/>
      </c>
      <c r="W2313" t="str">
        <f>IF(TRIM(INDEX(connections!$A:$A,ROW()))="","",TRIM(INDEX(connections!$A:$A,ROW())))</f>
        <v/>
      </c>
      <c r="X2313" t="str">
        <f>IF($W2313="","",TRIM(INDEX(connections!$B:$B,ROW())))</f>
        <v/>
      </c>
      <c r="Y2313" t="str">
        <f t="shared" si="795"/>
        <v/>
      </c>
      <c r="Z2313" t="str">
        <f t="shared" si="796"/>
        <v/>
      </c>
      <c r="AA2313" t="str">
        <f t="shared" si="797"/>
        <v/>
      </c>
      <c r="AB2313" t="str">
        <f t="shared" si="798"/>
        <v/>
      </c>
      <c r="AC2313" t="str">
        <f t="shared" si="799"/>
        <v/>
      </c>
      <c r="AD2313" t="str">
        <f t="shared" si="800"/>
        <v/>
      </c>
      <c r="AE2313" t="str">
        <f t="shared" si="801"/>
        <v/>
      </c>
    </row>
    <row r="2314" spans="20:31" x14ac:dyDescent="0.25">
      <c r="T2314" t="str">
        <f t="shared" si="792"/>
        <v/>
      </c>
      <c r="U2314" t="str">
        <f t="shared" si="793"/>
        <v/>
      </c>
      <c r="V2314" t="str">
        <f t="shared" si="794"/>
        <v/>
      </c>
      <c r="W2314" t="str">
        <f>IF(TRIM(INDEX(connections!$A:$A,ROW()))="","",TRIM(INDEX(connections!$A:$A,ROW())))</f>
        <v/>
      </c>
      <c r="X2314" t="str">
        <f>IF($W2314="","",TRIM(INDEX(connections!$B:$B,ROW())))</f>
        <v/>
      </c>
      <c r="Y2314" t="str">
        <f t="shared" si="795"/>
        <v/>
      </c>
      <c r="Z2314" t="str">
        <f t="shared" si="796"/>
        <v/>
      </c>
      <c r="AA2314" t="str">
        <f t="shared" si="797"/>
        <v/>
      </c>
      <c r="AB2314" t="str">
        <f t="shared" si="798"/>
        <v/>
      </c>
      <c r="AC2314" t="str">
        <f t="shared" si="799"/>
        <v/>
      </c>
      <c r="AD2314" t="str">
        <f t="shared" si="800"/>
        <v/>
      </c>
      <c r="AE2314" t="str">
        <f t="shared" si="801"/>
        <v/>
      </c>
    </row>
    <row r="2315" spans="20:31" x14ac:dyDescent="0.25">
      <c r="T2315" t="str">
        <f t="shared" si="792"/>
        <v/>
      </c>
      <c r="U2315" t="str">
        <f t="shared" si="793"/>
        <v/>
      </c>
      <c r="V2315" t="str">
        <f t="shared" si="794"/>
        <v/>
      </c>
      <c r="W2315" t="str">
        <f>IF(TRIM(INDEX(connections!$A:$A,ROW()))="","",TRIM(INDEX(connections!$A:$A,ROW())))</f>
        <v/>
      </c>
      <c r="X2315" t="str">
        <f>IF($W2315="","",TRIM(INDEX(connections!$B:$B,ROW())))</f>
        <v/>
      </c>
      <c r="Y2315" t="str">
        <f t="shared" si="795"/>
        <v/>
      </c>
      <c r="Z2315" t="str">
        <f t="shared" si="796"/>
        <v/>
      </c>
      <c r="AA2315" t="str">
        <f t="shared" si="797"/>
        <v/>
      </c>
      <c r="AB2315" t="str">
        <f t="shared" si="798"/>
        <v/>
      </c>
      <c r="AC2315" t="str">
        <f t="shared" si="799"/>
        <v/>
      </c>
      <c r="AD2315" t="str">
        <f t="shared" si="800"/>
        <v/>
      </c>
      <c r="AE2315" t="str">
        <f t="shared" si="801"/>
        <v/>
      </c>
    </row>
    <row r="2316" spans="20:31" x14ac:dyDescent="0.25">
      <c r="T2316" t="str">
        <f t="shared" si="792"/>
        <v/>
      </c>
      <c r="U2316" t="str">
        <f t="shared" si="793"/>
        <v/>
      </c>
      <c r="V2316" t="str">
        <f t="shared" si="794"/>
        <v/>
      </c>
      <c r="W2316" t="str">
        <f>IF(TRIM(INDEX(connections!$A:$A,ROW()))="","",TRIM(INDEX(connections!$A:$A,ROW())))</f>
        <v/>
      </c>
      <c r="X2316" t="str">
        <f>IF($W2316="","",TRIM(INDEX(connections!$B:$B,ROW())))</f>
        <v/>
      </c>
      <c r="Y2316" t="str">
        <f t="shared" si="795"/>
        <v/>
      </c>
      <c r="Z2316" t="str">
        <f t="shared" si="796"/>
        <v/>
      </c>
      <c r="AA2316" t="str">
        <f t="shared" si="797"/>
        <v/>
      </c>
      <c r="AB2316" t="str">
        <f t="shared" si="798"/>
        <v/>
      </c>
      <c r="AC2316" t="str">
        <f t="shared" si="799"/>
        <v/>
      </c>
      <c r="AD2316" t="str">
        <f t="shared" si="800"/>
        <v/>
      </c>
      <c r="AE2316" t="str">
        <f t="shared" si="801"/>
        <v/>
      </c>
    </row>
    <row r="2317" spans="20:31" x14ac:dyDescent="0.25">
      <c r="T2317" t="str">
        <f t="shared" si="792"/>
        <v/>
      </c>
      <c r="U2317" t="str">
        <f t="shared" si="793"/>
        <v/>
      </c>
      <c r="V2317" t="str">
        <f t="shared" si="794"/>
        <v/>
      </c>
      <c r="W2317" t="str">
        <f>IF(TRIM(INDEX(connections!$A:$A,ROW()))="","",TRIM(INDEX(connections!$A:$A,ROW())))</f>
        <v/>
      </c>
      <c r="X2317" t="str">
        <f>IF($W2317="","",TRIM(INDEX(connections!$B:$B,ROW())))</f>
        <v/>
      </c>
      <c r="Y2317" t="str">
        <f t="shared" si="795"/>
        <v/>
      </c>
      <c r="Z2317" t="str">
        <f t="shared" si="796"/>
        <v/>
      </c>
      <c r="AA2317" t="str">
        <f t="shared" si="797"/>
        <v/>
      </c>
      <c r="AB2317" t="str">
        <f t="shared" si="798"/>
        <v/>
      </c>
      <c r="AC2317" t="str">
        <f t="shared" si="799"/>
        <v/>
      </c>
      <c r="AD2317" t="str">
        <f t="shared" si="800"/>
        <v/>
      </c>
      <c r="AE2317" t="str">
        <f t="shared" si="801"/>
        <v/>
      </c>
    </row>
    <row r="2318" spans="20:31" x14ac:dyDescent="0.25">
      <c r="T2318" t="str">
        <f t="shared" si="792"/>
        <v/>
      </c>
      <c r="U2318" t="str">
        <f t="shared" si="793"/>
        <v/>
      </c>
      <c r="V2318" t="str">
        <f t="shared" si="794"/>
        <v/>
      </c>
      <c r="W2318" t="str">
        <f>IF(TRIM(INDEX(connections!$A:$A,ROW()))="","",TRIM(INDEX(connections!$A:$A,ROW())))</f>
        <v/>
      </c>
      <c r="X2318" t="str">
        <f>IF($W2318="","",TRIM(INDEX(connections!$B:$B,ROW())))</f>
        <v/>
      </c>
      <c r="Y2318" t="str">
        <f t="shared" si="795"/>
        <v/>
      </c>
      <c r="Z2318" t="str">
        <f t="shared" si="796"/>
        <v/>
      </c>
      <c r="AA2318" t="str">
        <f t="shared" si="797"/>
        <v/>
      </c>
      <c r="AB2318" t="str">
        <f t="shared" si="798"/>
        <v/>
      </c>
      <c r="AC2318" t="str">
        <f t="shared" si="799"/>
        <v/>
      </c>
      <c r="AD2318" t="str">
        <f t="shared" si="800"/>
        <v/>
      </c>
      <c r="AE2318" t="str">
        <f t="shared" si="801"/>
        <v/>
      </c>
    </row>
    <row r="2319" spans="20:31" x14ac:dyDescent="0.25">
      <c r="T2319" t="str">
        <f t="shared" si="792"/>
        <v/>
      </c>
      <c r="U2319" t="str">
        <f t="shared" si="793"/>
        <v/>
      </c>
      <c r="V2319" t="str">
        <f t="shared" si="794"/>
        <v/>
      </c>
      <c r="W2319" t="str">
        <f>IF(TRIM(INDEX(connections!$A:$A,ROW()))="","",TRIM(INDEX(connections!$A:$A,ROW())))</f>
        <v/>
      </c>
      <c r="X2319" t="str">
        <f>IF($W2319="","",TRIM(INDEX(connections!$B:$B,ROW())))</f>
        <v/>
      </c>
      <c r="Y2319" t="str">
        <f t="shared" si="795"/>
        <v/>
      </c>
      <c r="Z2319" t="str">
        <f t="shared" si="796"/>
        <v/>
      </c>
      <c r="AA2319" t="str">
        <f t="shared" si="797"/>
        <v/>
      </c>
      <c r="AB2319" t="str">
        <f t="shared" si="798"/>
        <v/>
      </c>
      <c r="AC2319" t="str">
        <f t="shared" si="799"/>
        <v/>
      </c>
      <c r="AD2319" t="str">
        <f t="shared" si="800"/>
        <v/>
      </c>
      <c r="AE2319" t="str">
        <f t="shared" si="801"/>
        <v/>
      </c>
    </row>
    <row r="2320" spans="20:31" x14ac:dyDescent="0.25">
      <c r="T2320" t="str">
        <f t="shared" si="792"/>
        <v/>
      </c>
      <c r="U2320" t="str">
        <f t="shared" si="793"/>
        <v/>
      </c>
      <c r="V2320" t="str">
        <f t="shared" si="794"/>
        <v/>
      </c>
      <c r="W2320" t="str">
        <f>IF(TRIM(INDEX(connections!$A:$A,ROW()))="","",TRIM(INDEX(connections!$A:$A,ROW())))</f>
        <v/>
      </c>
      <c r="X2320" t="str">
        <f>IF($W2320="","",TRIM(INDEX(connections!$B:$B,ROW())))</f>
        <v/>
      </c>
      <c r="Y2320" t="str">
        <f t="shared" si="795"/>
        <v/>
      </c>
      <c r="Z2320" t="str">
        <f t="shared" si="796"/>
        <v/>
      </c>
      <c r="AA2320" t="str">
        <f t="shared" si="797"/>
        <v/>
      </c>
      <c r="AB2320" t="str">
        <f t="shared" si="798"/>
        <v/>
      </c>
      <c r="AC2320" t="str">
        <f t="shared" si="799"/>
        <v/>
      </c>
      <c r="AD2320" t="str">
        <f t="shared" si="800"/>
        <v/>
      </c>
      <c r="AE2320" t="str">
        <f t="shared" si="801"/>
        <v/>
      </c>
    </row>
    <row r="2321" spans="20:31" x14ac:dyDescent="0.25">
      <c r="T2321" t="str">
        <f t="shared" si="792"/>
        <v/>
      </c>
      <c r="U2321" t="str">
        <f t="shared" si="793"/>
        <v/>
      </c>
      <c r="V2321" t="str">
        <f t="shared" si="794"/>
        <v/>
      </c>
      <c r="W2321" t="str">
        <f>IF(TRIM(INDEX(connections!$A:$A,ROW()))="","",TRIM(INDEX(connections!$A:$A,ROW())))</f>
        <v/>
      </c>
      <c r="X2321" t="str">
        <f>IF($W2321="","",TRIM(INDEX(connections!$B:$B,ROW())))</f>
        <v/>
      </c>
      <c r="Y2321" t="str">
        <f t="shared" si="795"/>
        <v/>
      </c>
      <c r="Z2321" t="str">
        <f t="shared" si="796"/>
        <v/>
      </c>
      <c r="AA2321" t="str">
        <f t="shared" si="797"/>
        <v/>
      </c>
      <c r="AB2321" t="str">
        <f t="shared" si="798"/>
        <v/>
      </c>
      <c r="AC2321" t="str">
        <f t="shared" si="799"/>
        <v/>
      </c>
      <c r="AD2321" t="str">
        <f t="shared" si="800"/>
        <v/>
      </c>
      <c r="AE2321" t="str">
        <f t="shared" si="801"/>
        <v/>
      </c>
    </row>
    <row r="2322" spans="20:31" x14ac:dyDescent="0.25">
      <c r="T2322" t="str">
        <f t="shared" si="792"/>
        <v/>
      </c>
      <c r="U2322" t="str">
        <f t="shared" si="793"/>
        <v/>
      </c>
      <c r="V2322" t="str">
        <f t="shared" si="794"/>
        <v/>
      </c>
      <c r="W2322" t="str">
        <f>IF(TRIM(INDEX(connections!$A:$A,ROW()))="","",TRIM(INDEX(connections!$A:$A,ROW())))</f>
        <v/>
      </c>
      <c r="X2322" t="str">
        <f>IF($W2322="","",TRIM(INDEX(connections!$B:$B,ROW())))</f>
        <v/>
      </c>
      <c r="Y2322" t="str">
        <f t="shared" si="795"/>
        <v/>
      </c>
      <c r="Z2322" t="str">
        <f t="shared" si="796"/>
        <v/>
      </c>
      <c r="AA2322" t="str">
        <f t="shared" si="797"/>
        <v/>
      </c>
      <c r="AB2322" t="str">
        <f t="shared" si="798"/>
        <v/>
      </c>
      <c r="AC2322" t="str">
        <f t="shared" si="799"/>
        <v/>
      </c>
      <c r="AD2322" t="str">
        <f t="shared" si="800"/>
        <v/>
      </c>
      <c r="AE2322" t="str">
        <f t="shared" si="801"/>
        <v/>
      </c>
    </row>
    <row r="2323" spans="20:31" x14ac:dyDescent="0.25">
      <c r="T2323" t="str">
        <f t="shared" si="792"/>
        <v/>
      </c>
      <c r="U2323" t="str">
        <f t="shared" si="793"/>
        <v/>
      </c>
      <c r="V2323" t="str">
        <f t="shared" si="794"/>
        <v/>
      </c>
      <c r="W2323" t="str">
        <f>IF(TRIM(INDEX(connections!$A:$A,ROW()))="","",TRIM(INDEX(connections!$A:$A,ROW())))</f>
        <v/>
      </c>
      <c r="X2323" t="str">
        <f>IF($W2323="","",TRIM(INDEX(connections!$B:$B,ROW())))</f>
        <v/>
      </c>
      <c r="Y2323" t="str">
        <f t="shared" si="795"/>
        <v/>
      </c>
      <c r="Z2323" t="str">
        <f t="shared" si="796"/>
        <v/>
      </c>
      <c r="AA2323" t="str">
        <f t="shared" si="797"/>
        <v/>
      </c>
      <c r="AB2323" t="str">
        <f t="shared" si="798"/>
        <v/>
      </c>
      <c r="AC2323" t="str">
        <f t="shared" si="799"/>
        <v/>
      </c>
      <c r="AD2323" t="str">
        <f t="shared" si="800"/>
        <v/>
      </c>
      <c r="AE2323" t="str">
        <f t="shared" si="801"/>
        <v/>
      </c>
    </row>
    <row r="2324" spans="20:31" x14ac:dyDescent="0.25">
      <c r="T2324" t="str">
        <f t="shared" si="792"/>
        <v/>
      </c>
      <c r="U2324" t="str">
        <f t="shared" si="793"/>
        <v/>
      </c>
      <c r="V2324" t="str">
        <f t="shared" si="794"/>
        <v/>
      </c>
      <c r="W2324" t="str">
        <f>IF(TRIM(INDEX(connections!$A:$A,ROW()))="","",TRIM(INDEX(connections!$A:$A,ROW())))</f>
        <v/>
      </c>
      <c r="X2324" t="str">
        <f>IF($W2324="","",TRIM(INDEX(connections!$B:$B,ROW())))</f>
        <v/>
      </c>
      <c r="Y2324" t="str">
        <f t="shared" si="795"/>
        <v/>
      </c>
      <c r="Z2324" t="str">
        <f t="shared" si="796"/>
        <v/>
      </c>
      <c r="AA2324" t="str">
        <f t="shared" si="797"/>
        <v/>
      </c>
      <c r="AB2324" t="str">
        <f t="shared" si="798"/>
        <v/>
      </c>
      <c r="AC2324" t="str">
        <f t="shared" si="799"/>
        <v/>
      </c>
      <c r="AD2324" t="str">
        <f t="shared" si="800"/>
        <v/>
      </c>
      <c r="AE2324" t="str">
        <f t="shared" si="801"/>
        <v/>
      </c>
    </row>
    <row r="2325" spans="20:31" x14ac:dyDescent="0.25">
      <c r="T2325" t="str">
        <f t="shared" si="792"/>
        <v/>
      </c>
      <c r="U2325" t="str">
        <f t="shared" si="793"/>
        <v/>
      </c>
      <c r="V2325" t="str">
        <f t="shared" si="794"/>
        <v/>
      </c>
      <c r="W2325" t="str">
        <f>IF(TRIM(INDEX(connections!$A:$A,ROW()))="","",TRIM(INDEX(connections!$A:$A,ROW())))</f>
        <v/>
      </c>
      <c r="X2325" t="str">
        <f>IF($W2325="","",TRIM(INDEX(connections!$B:$B,ROW())))</f>
        <v/>
      </c>
      <c r="Y2325" t="str">
        <f t="shared" si="795"/>
        <v/>
      </c>
      <c r="Z2325" t="str">
        <f t="shared" si="796"/>
        <v/>
      </c>
      <c r="AA2325" t="str">
        <f t="shared" si="797"/>
        <v/>
      </c>
      <c r="AB2325" t="str">
        <f t="shared" si="798"/>
        <v/>
      </c>
      <c r="AC2325" t="str">
        <f t="shared" si="799"/>
        <v/>
      </c>
      <c r="AD2325" t="str">
        <f t="shared" si="800"/>
        <v/>
      </c>
      <c r="AE2325" t="str">
        <f t="shared" si="801"/>
        <v/>
      </c>
    </row>
    <row r="2326" spans="20:31" x14ac:dyDescent="0.25">
      <c r="T2326" t="str">
        <f t="shared" si="792"/>
        <v/>
      </c>
      <c r="U2326" t="str">
        <f t="shared" si="793"/>
        <v/>
      </c>
      <c r="V2326" t="str">
        <f t="shared" si="794"/>
        <v/>
      </c>
      <c r="W2326" t="str">
        <f>IF(TRIM(INDEX(connections!$A:$A,ROW()))="","",TRIM(INDEX(connections!$A:$A,ROW())))</f>
        <v/>
      </c>
      <c r="X2326" t="str">
        <f>IF($W2326="","",TRIM(INDEX(connections!$B:$B,ROW())))</f>
        <v/>
      </c>
      <c r="Y2326" t="str">
        <f t="shared" si="795"/>
        <v/>
      </c>
      <c r="Z2326" t="str">
        <f t="shared" si="796"/>
        <v/>
      </c>
      <c r="AA2326" t="str">
        <f t="shared" si="797"/>
        <v/>
      </c>
      <c r="AB2326" t="str">
        <f t="shared" si="798"/>
        <v/>
      </c>
      <c r="AC2326" t="str">
        <f t="shared" si="799"/>
        <v/>
      </c>
      <c r="AD2326" t="str">
        <f t="shared" si="800"/>
        <v/>
      </c>
      <c r="AE2326" t="str">
        <f t="shared" si="801"/>
        <v/>
      </c>
    </row>
    <row r="2327" spans="20:31" x14ac:dyDescent="0.25">
      <c r="T2327" t="str">
        <f t="shared" si="792"/>
        <v/>
      </c>
      <c r="U2327" t="str">
        <f t="shared" si="793"/>
        <v/>
      </c>
      <c r="V2327" t="str">
        <f t="shared" si="794"/>
        <v/>
      </c>
      <c r="W2327" t="str">
        <f>IF(TRIM(INDEX(connections!$A:$A,ROW()))="","",TRIM(INDEX(connections!$A:$A,ROW())))</f>
        <v/>
      </c>
      <c r="X2327" t="str">
        <f>IF($W2327="","",TRIM(INDEX(connections!$B:$B,ROW())))</f>
        <v/>
      </c>
      <c r="Y2327" t="str">
        <f t="shared" si="795"/>
        <v/>
      </c>
      <c r="Z2327" t="str">
        <f t="shared" si="796"/>
        <v/>
      </c>
      <c r="AA2327" t="str">
        <f t="shared" si="797"/>
        <v/>
      </c>
      <c r="AB2327" t="str">
        <f t="shared" si="798"/>
        <v/>
      </c>
      <c r="AC2327" t="str">
        <f t="shared" si="799"/>
        <v/>
      </c>
      <c r="AD2327" t="str">
        <f t="shared" si="800"/>
        <v/>
      </c>
      <c r="AE2327" t="str">
        <f t="shared" si="801"/>
        <v/>
      </c>
    </row>
    <row r="2328" spans="20:31" x14ac:dyDescent="0.25">
      <c r="T2328" t="str">
        <f t="shared" si="792"/>
        <v/>
      </c>
      <c r="U2328" t="str">
        <f t="shared" si="793"/>
        <v/>
      </c>
      <c r="V2328" t="str">
        <f t="shared" si="794"/>
        <v/>
      </c>
      <c r="W2328" t="str">
        <f>IF(TRIM(INDEX(connections!$A:$A,ROW()))="","",TRIM(INDEX(connections!$A:$A,ROW())))</f>
        <v/>
      </c>
      <c r="X2328" t="str">
        <f>IF($W2328="","",TRIM(INDEX(connections!$B:$B,ROW())))</f>
        <v/>
      </c>
      <c r="Y2328" t="str">
        <f t="shared" si="795"/>
        <v/>
      </c>
      <c r="Z2328" t="str">
        <f t="shared" si="796"/>
        <v/>
      </c>
      <c r="AA2328" t="str">
        <f t="shared" si="797"/>
        <v/>
      </c>
      <c r="AB2328" t="str">
        <f t="shared" si="798"/>
        <v/>
      </c>
      <c r="AC2328" t="str">
        <f t="shared" si="799"/>
        <v/>
      </c>
      <c r="AD2328" t="str">
        <f t="shared" si="800"/>
        <v/>
      </c>
      <c r="AE2328" t="str">
        <f t="shared" si="801"/>
        <v/>
      </c>
    </row>
    <row r="2329" spans="20:31" x14ac:dyDescent="0.25">
      <c r="T2329" t="str">
        <f t="shared" si="792"/>
        <v/>
      </c>
      <c r="U2329" t="str">
        <f t="shared" si="793"/>
        <v/>
      </c>
      <c r="V2329" t="str">
        <f t="shared" si="794"/>
        <v/>
      </c>
      <c r="W2329" t="str">
        <f>IF(TRIM(INDEX(connections!$A:$A,ROW()))="","",TRIM(INDEX(connections!$A:$A,ROW())))</f>
        <v/>
      </c>
      <c r="X2329" t="str">
        <f>IF($W2329="","",TRIM(INDEX(connections!$B:$B,ROW())))</f>
        <v/>
      </c>
      <c r="Y2329" t="str">
        <f t="shared" si="795"/>
        <v/>
      </c>
      <c r="Z2329" t="str">
        <f t="shared" si="796"/>
        <v/>
      </c>
      <c r="AA2329" t="str">
        <f t="shared" si="797"/>
        <v/>
      </c>
      <c r="AB2329" t="str">
        <f t="shared" si="798"/>
        <v/>
      </c>
      <c r="AC2329" t="str">
        <f t="shared" si="799"/>
        <v/>
      </c>
      <c r="AD2329" t="str">
        <f t="shared" si="800"/>
        <v/>
      </c>
      <c r="AE2329" t="str">
        <f t="shared" si="801"/>
        <v/>
      </c>
    </row>
    <row r="2330" spans="20:31" x14ac:dyDescent="0.25">
      <c r="T2330" t="str">
        <f t="shared" si="792"/>
        <v/>
      </c>
      <c r="U2330" t="str">
        <f t="shared" si="793"/>
        <v/>
      </c>
      <c r="V2330" t="str">
        <f t="shared" si="794"/>
        <v/>
      </c>
      <c r="W2330" t="str">
        <f>IF(TRIM(INDEX(connections!$A:$A,ROW()))="","",TRIM(INDEX(connections!$A:$A,ROW())))</f>
        <v/>
      </c>
      <c r="X2330" t="str">
        <f>IF($W2330="","",TRIM(INDEX(connections!$B:$B,ROW())))</f>
        <v/>
      </c>
      <c r="Y2330" t="str">
        <f t="shared" si="795"/>
        <v/>
      </c>
      <c r="Z2330" t="str">
        <f t="shared" si="796"/>
        <v/>
      </c>
      <c r="AA2330" t="str">
        <f t="shared" si="797"/>
        <v/>
      </c>
      <c r="AB2330" t="str">
        <f t="shared" si="798"/>
        <v/>
      </c>
      <c r="AC2330" t="str">
        <f t="shared" si="799"/>
        <v/>
      </c>
      <c r="AD2330" t="str">
        <f t="shared" si="800"/>
        <v/>
      </c>
      <c r="AE2330" t="str">
        <f t="shared" si="801"/>
        <v/>
      </c>
    </row>
    <row r="2331" spans="20:31" x14ac:dyDescent="0.25">
      <c r="T2331" t="str">
        <f t="shared" si="792"/>
        <v/>
      </c>
      <c r="U2331" t="str">
        <f t="shared" si="793"/>
        <v/>
      </c>
      <c r="V2331" t="str">
        <f t="shared" si="794"/>
        <v/>
      </c>
      <c r="W2331" t="str">
        <f>IF(TRIM(INDEX(connections!$A:$A,ROW()))="","",TRIM(INDEX(connections!$A:$A,ROW())))</f>
        <v/>
      </c>
      <c r="X2331" t="str">
        <f>IF($W2331="","",TRIM(INDEX(connections!$B:$B,ROW())))</f>
        <v/>
      </c>
      <c r="Y2331" t="str">
        <f t="shared" si="795"/>
        <v/>
      </c>
      <c r="Z2331" t="str">
        <f t="shared" si="796"/>
        <v/>
      </c>
      <c r="AA2331" t="str">
        <f t="shared" si="797"/>
        <v/>
      </c>
      <c r="AB2331" t="str">
        <f t="shared" si="798"/>
        <v/>
      </c>
      <c r="AC2331" t="str">
        <f t="shared" si="799"/>
        <v/>
      </c>
      <c r="AD2331" t="str">
        <f t="shared" si="800"/>
        <v/>
      </c>
      <c r="AE2331" t="str">
        <f t="shared" si="801"/>
        <v/>
      </c>
    </row>
    <row r="2332" spans="20:31" x14ac:dyDescent="0.25">
      <c r="T2332" t="str">
        <f t="shared" si="792"/>
        <v/>
      </c>
      <c r="U2332" t="str">
        <f t="shared" si="793"/>
        <v/>
      </c>
      <c r="V2332" t="str">
        <f t="shared" si="794"/>
        <v/>
      </c>
      <c r="W2332" t="str">
        <f>IF(TRIM(INDEX(connections!$A:$A,ROW()))="","",TRIM(INDEX(connections!$A:$A,ROW())))</f>
        <v/>
      </c>
      <c r="X2332" t="str">
        <f>IF($W2332="","",TRIM(INDEX(connections!$B:$B,ROW())))</f>
        <v/>
      </c>
      <c r="Y2332" t="str">
        <f t="shared" si="795"/>
        <v/>
      </c>
      <c r="Z2332" t="str">
        <f t="shared" si="796"/>
        <v/>
      </c>
      <c r="AA2332" t="str">
        <f t="shared" si="797"/>
        <v/>
      </c>
      <c r="AB2332" t="str">
        <f t="shared" si="798"/>
        <v/>
      </c>
      <c r="AC2332" t="str">
        <f t="shared" si="799"/>
        <v/>
      </c>
      <c r="AD2332" t="str">
        <f t="shared" si="800"/>
        <v/>
      </c>
      <c r="AE2332" t="str">
        <f t="shared" si="801"/>
        <v/>
      </c>
    </row>
    <row r="2333" spans="20:31" x14ac:dyDescent="0.25">
      <c r="T2333" t="str">
        <f t="shared" si="792"/>
        <v/>
      </c>
      <c r="U2333" t="str">
        <f t="shared" si="793"/>
        <v/>
      </c>
      <c r="V2333" t="str">
        <f t="shared" si="794"/>
        <v/>
      </c>
      <c r="W2333" t="str">
        <f>IF(TRIM(INDEX(connections!$A:$A,ROW()))="","",TRIM(INDEX(connections!$A:$A,ROW())))</f>
        <v/>
      </c>
      <c r="X2333" t="str">
        <f>IF($W2333="","",TRIM(INDEX(connections!$B:$B,ROW())))</f>
        <v/>
      </c>
      <c r="Y2333" t="str">
        <f t="shared" si="795"/>
        <v/>
      </c>
      <c r="Z2333" t="str">
        <f t="shared" si="796"/>
        <v/>
      </c>
      <c r="AA2333" t="str">
        <f t="shared" si="797"/>
        <v/>
      </c>
      <c r="AB2333" t="str">
        <f t="shared" si="798"/>
        <v/>
      </c>
      <c r="AC2333" t="str">
        <f t="shared" si="799"/>
        <v/>
      </c>
      <c r="AD2333" t="str">
        <f t="shared" si="800"/>
        <v/>
      </c>
      <c r="AE2333" t="str">
        <f t="shared" si="801"/>
        <v/>
      </c>
    </row>
    <row r="2334" spans="20:31" x14ac:dyDescent="0.25">
      <c r="T2334" t="str">
        <f t="shared" si="792"/>
        <v/>
      </c>
      <c r="U2334" t="str">
        <f t="shared" si="793"/>
        <v/>
      </c>
      <c r="V2334" t="str">
        <f t="shared" si="794"/>
        <v/>
      </c>
      <c r="W2334" t="str">
        <f>IF(TRIM(INDEX(connections!$A:$A,ROW()))="","",TRIM(INDEX(connections!$A:$A,ROW())))</f>
        <v/>
      </c>
      <c r="X2334" t="str">
        <f>IF($W2334="","",TRIM(INDEX(connections!$B:$B,ROW())))</f>
        <v/>
      </c>
      <c r="Y2334" t="str">
        <f t="shared" si="795"/>
        <v/>
      </c>
      <c r="Z2334" t="str">
        <f t="shared" si="796"/>
        <v/>
      </c>
      <c r="AA2334" t="str">
        <f t="shared" si="797"/>
        <v/>
      </c>
      <c r="AB2334" t="str">
        <f t="shared" si="798"/>
        <v/>
      </c>
      <c r="AC2334" t="str">
        <f t="shared" si="799"/>
        <v/>
      </c>
      <c r="AD2334" t="str">
        <f t="shared" si="800"/>
        <v/>
      </c>
      <c r="AE2334" t="str">
        <f t="shared" si="801"/>
        <v/>
      </c>
    </row>
    <row r="2335" spans="20:31" x14ac:dyDescent="0.25">
      <c r="T2335" t="str">
        <f t="shared" si="792"/>
        <v/>
      </c>
      <c r="U2335" t="str">
        <f t="shared" si="793"/>
        <v/>
      </c>
      <c r="V2335" t="str">
        <f t="shared" si="794"/>
        <v/>
      </c>
      <c r="W2335" t="str">
        <f>IF(TRIM(INDEX(connections!$A:$A,ROW()))="","",TRIM(INDEX(connections!$A:$A,ROW())))</f>
        <v/>
      </c>
      <c r="X2335" t="str">
        <f>IF($W2335="","",TRIM(INDEX(connections!$B:$B,ROW())))</f>
        <v/>
      </c>
      <c r="Y2335" t="str">
        <f t="shared" si="795"/>
        <v/>
      </c>
      <c r="Z2335" t="str">
        <f t="shared" si="796"/>
        <v/>
      </c>
      <c r="AA2335" t="str">
        <f t="shared" si="797"/>
        <v/>
      </c>
      <c r="AB2335" t="str">
        <f t="shared" si="798"/>
        <v/>
      </c>
      <c r="AC2335" t="str">
        <f t="shared" si="799"/>
        <v/>
      </c>
      <c r="AD2335" t="str">
        <f t="shared" si="800"/>
        <v/>
      </c>
      <c r="AE2335" t="str">
        <f t="shared" si="801"/>
        <v/>
      </c>
    </row>
    <row r="2336" spans="20:31" x14ac:dyDescent="0.25">
      <c r="T2336" t="str">
        <f t="shared" si="792"/>
        <v/>
      </c>
      <c r="U2336" t="str">
        <f t="shared" si="793"/>
        <v/>
      </c>
      <c r="V2336" t="str">
        <f t="shared" si="794"/>
        <v/>
      </c>
      <c r="W2336" t="str">
        <f>IF(TRIM(INDEX(connections!$A:$A,ROW()))="","",TRIM(INDEX(connections!$A:$A,ROW())))</f>
        <v/>
      </c>
      <c r="X2336" t="str">
        <f>IF($W2336="","",TRIM(INDEX(connections!$B:$B,ROW())))</f>
        <v/>
      </c>
      <c r="Y2336" t="str">
        <f t="shared" si="795"/>
        <v/>
      </c>
      <c r="Z2336" t="str">
        <f t="shared" si="796"/>
        <v/>
      </c>
      <c r="AA2336" t="str">
        <f t="shared" si="797"/>
        <v/>
      </c>
      <c r="AB2336" t="str">
        <f t="shared" si="798"/>
        <v/>
      </c>
      <c r="AC2336" t="str">
        <f t="shared" si="799"/>
        <v/>
      </c>
      <c r="AD2336" t="str">
        <f t="shared" si="800"/>
        <v/>
      </c>
      <c r="AE2336" t="str">
        <f t="shared" si="801"/>
        <v/>
      </c>
    </row>
    <row r="2337" spans="20:31" x14ac:dyDescent="0.25">
      <c r="T2337" t="str">
        <f t="shared" si="792"/>
        <v/>
      </c>
      <c r="U2337" t="str">
        <f t="shared" si="793"/>
        <v/>
      </c>
      <c r="V2337" t="str">
        <f t="shared" si="794"/>
        <v/>
      </c>
      <c r="W2337" t="str">
        <f>IF(TRIM(INDEX(connections!$A:$A,ROW()))="","",TRIM(INDEX(connections!$A:$A,ROW())))</f>
        <v/>
      </c>
      <c r="X2337" t="str">
        <f>IF($W2337="","",TRIM(INDEX(connections!$B:$B,ROW())))</f>
        <v/>
      </c>
      <c r="Y2337" t="str">
        <f t="shared" si="795"/>
        <v/>
      </c>
      <c r="Z2337" t="str">
        <f t="shared" si="796"/>
        <v/>
      </c>
      <c r="AA2337" t="str">
        <f t="shared" si="797"/>
        <v/>
      </c>
      <c r="AB2337" t="str">
        <f t="shared" si="798"/>
        <v/>
      </c>
      <c r="AC2337" t="str">
        <f t="shared" si="799"/>
        <v/>
      </c>
      <c r="AD2337" t="str">
        <f t="shared" si="800"/>
        <v/>
      </c>
      <c r="AE2337" t="str">
        <f t="shared" si="801"/>
        <v/>
      </c>
    </row>
    <row r="2338" spans="20:31" x14ac:dyDescent="0.25">
      <c r="T2338" t="str">
        <f t="shared" si="792"/>
        <v/>
      </c>
      <c r="U2338" t="str">
        <f t="shared" si="793"/>
        <v/>
      </c>
      <c r="V2338" t="str">
        <f t="shared" si="794"/>
        <v/>
      </c>
      <c r="W2338" t="str">
        <f>IF(TRIM(INDEX(connections!$A:$A,ROW()))="","",TRIM(INDEX(connections!$A:$A,ROW())))</f>
        <v/>
      </c>
      <c r="X2338" t="str">
        <f>IF($W2338="","",TRIM(INDEX(connections!$B:$B,ROW())))</f>
        <v/>
      </c>
      <c r="Y2338" t="str">
        <f t="shared" si="795"/>
        <v/>
      </c>
      <c r="Z2338" t="str">
        <f t="shared" si="796"/>
        <v/>
      </c>
      <c r="AA2338" t="str">
        <f t="shared" si="797"/>
        <v/>
      </c>
      <c r="AB2338" t="str">
        <f t="shared" si="798"/>
        <v/>
      </c>
      <c r="AC2338" t="str">
        <f t="shared" si="799"/>
        <v/>
      </c>
      <c r="AD2338" t="str">
        <f t="shared" si="800"/>
        <v/>
      </c>
      <c r="AE2338" t="str">
        <f t="shared" si="801"/>
        <v/>
      </c>
    </row>
    <row r="2339" spans="20:31" x14ac:dyDescent="0.25">
      <c r="T2339" t="str">
        <f t="shared" si="792"/>
        <v/>
      </c>
      <c r="U2339" t="str">
        <f t="shared" si="793"/>
        <v/>
      </c>
      <c r="V2339" t="str">
        <f t="shared" si="794"/>
        <v/>
      </c>
      <c r="W2339" t="str">
        <f>IF(TRIM(INDEX(connections!$A:$A,ROW()))="","",TRIM(INDEX(connections!$A:$A,ROW())))</f>
        <v/>
      </c>
      <c r="X2339" t="str">
        <f>IF($W2339="","",TRIM(INDEX(connections!$B:$B,ROW())))</f>
        <v/>
      </c>
      <c r="Y2339" t="str">
        <f t="shared" si="795"/>
        <v/>
      </c>
      <c r="Z2339" t="str">
        <f t="shared" si="796"/>
        <v/>
      </c>
      <c r="AA2339" t="str">
        <f t="shared" si="797"/>
        <v/>
      </c>
      <c r="AB2339" t="str">
        <f t="shared" si="798"/>
        <v/>
      </c>
      <c r="AC2339" t="str">
        <f t="shared" si="799"/>
        <v/>
      </c>
      <c r="AD2339" t="str">
        <f t="shared" si="800"/>
        <v/>
      </c>
      <c r="AE2339" t="str">
        <f t="shared" si="801"/>
        <v/>
      </c>
    </row>
    <row r="2340" spans="20:31" x14ac:dyDescent="0.25">
      <c r="T2340" t="str">
        <f t="shared" si="792"/>
        <v/>
      </c>
      <c r="U2340" t="str">
        <f t="shared" si="793"/>
        <v/>
      </c>
      <c r="V2340" t="str">
        <f t="shared" si="794"/>
        <v/>
      </c>
      <c r="W2340" t="str">
        <f>IF(TRIM(INDEX(connections!$A:$A,ROW()))="","",TRIM(INDEX(connections!$A:$A,ROW())))</f>
        <v/>
      </c>
      <c r="X2340" t="str">
        <f>IF($W2340="","",TRIM(INDEX(connections!$B:$B,ROW())))</f>
        <v/>
      </c>
      <c r="Y2340" t="str">
        <f t="shared" si="795"/>
        <v/>
      </c>
      <c r="Z2340" t="str">
        <f t="shared" si="796"/>
        <v/>
      </c>
      <c r="AA2340" t="str">
        <f t="shared" si="797"/>
        <v/>
      </c>
      <c r="AB2340" t="str">
        <f t="shared" si="798"/>
        <v/>
      </c>
      <c r="AC2340" t="str">
        <f t="shared" si="799"/>
        <v/>
      </c>
      <c r="AD2340" t="str">
        <f t="shared" si="800"/>
        <v/>
      </c>
      <c r="AE2340" t="str">
        <f t="shared" si="801"/>
        <v/>
      </c>
    </row>
    <row r="2341" spans="20:31" x14ac:dyDescent="0.25">
      <c r="T2341" t="str">
        <f t="shared" si="792"/>
        <v/>
      </c>
      <c r="U2341" t="str">
        <f t="shared" si="793"/>
        <v/>
      </c>
      <c r="V2341" t="str">
        <f t="shared" si="794"/>
        <v/>
      </c>
      <c r="W2341" t="str">
        <f>IF(TRIM(INDEX(connections!$A:$A,ROW()))="","",TRIM(INDEX(connections!$A:$A,ROW())))</f>
        <v/>
      </c>
      <c r="X2341" t="str">
        <f>IF($W2341="","",TRIM(INDEX(connections!$B:$B,ROW())))</f>
        <v/>
      </c>
      <c r="Y2341" t="str">
        <f t="shared" si="795"/>
        <v/>
      </c>
      <c r="Z2341" t="str">
        <f t="shared" si="796"/>
        <v/>
      </c>
      <c r="AA2341" t="str">
        <f t="shared" si="797"/>
        <v/>
      </c>
      <c r="AB2341" t="str">
        <f t="shared" si="798"/>
        <v/>
      </c>
      <c r="AC2341" t="str">
        <f t="shared" si="799"/>
        <v/>
      </c>
      <c r="AD2341" t="str">
        <f t="shared" si="800"/>
        <v/>
      </c>
      <c r="AE2341" t="str">
        <f t="shared" si="801"/>
        <v/>
      </c>
    </row>
    <row r="2342" spans="20:31" x14ac:dyDescent="0.25">
      <c r="T2342" t="str">
        <f t="shared" si="792"/>
        <v/>
      </c>
      <c r="U2342" t="str">
        <f t="shared" si="793"/>
        <v/>
      </c>
      <c r="V2342" t="str">
        <f t="shared" si="794"/>
        <v/>
      </c>
      <c r="W2342" t="str">
        <f>IF(TRIM(INDEX(connections!$A:$A,ROW()))="","",TRIM(INDEX(connections!$A:$A,ROW())))</f>
        <v/>
      </c>
      <c r="X2342" t="str">
        <f>IF($W2342="","",TRIM(INDEX(connections!$B:$B,ROW())))</f>
        <v/>
      </c>
      <c r="Y2342" t="str">
        <f t="shared" si="795"/>
        <v/>
      </c>
      <c r="Z2342" t="str">
        <f t="shared" si="796"/>
        <v/>
      </c>
      <c r="AA2342" t="str">
        <f t="shared" si="797"/>
        <v/>
      </c>
      <c r="AB2342" t="str">
        <f t="shared" si="798"/>
        <v/>
      </c>
      <c r="AC2342" t="str">
        <f t="shared" si="799"/>
        <v/>
      </c>
      <c r="AD2342" t="str">
        <f t="shared" si="800"/>
        <v/>
      </c>
      <c r="AE2342" t="str">
        <f t="shared" si="801"/>
        <v/>
      </c>
    </row>
    <row r="2343" spans="20:31" x14ac:dyDescent="0.25">
      <c r="T2343" t="str">
        <f t="shared" si="792"/>
        <v/>
      </c>
      <c r="U2343" t="str">
        <f t="shared" si="793"/>
        <v/>
      </c>
      <c r="V2343" t="str">
        <f t="shared" si="794"/>
        <v/>
      </c>
      <c r="W2343" t="str">
        <f>IF(TRIM(INDEX(connections!$A:$A,ROW()))="","",TRIM(INDEX(connections!$A:$A,ROW())))</f>
        <v/>
      </c>
      <c r="X2343" t="str">
        <f>IF($W2343="","",TRIM(INDEX(connections!$B:$B,ROW())))</f>
        <v/>
      </c>
      <c r="Y2343" t="str">
        <f t="shared" si="795"/>
        <v/>
      </c>
      <c r="Z2343" t="str">
        <f t="shared" si="796"/>
        <v/>
      </c>
      <c r="AA2343" t="str">
        <f t="shared" si="797"/>
        <v/>
      </c>
      <c r="AB2343" t="str">
        <f t="shared" si="798"/>
        <v/>
      </c>
      <c r="AC2343" t="str">
        <f t="shared" si="799"/>
        <v/>
      </c>
      <c r="AD2343" t="str">
        <f t="shared" si="800"/>
        <v/>
      </c>
      <c r="AE2343" t="str">
        <f t="shared" si="801"/>
        <v/>
      </c>
    </row>
    <row r="2344" spans="20:31" x14ac:dyDescent="0.25">
      <c r="T2344" t="str">
        <f t="shared" si="792"/>
        <v/>
      </c>
      <c r="U2344" t="str">
        <f t="shared" si="793"/>
        <v/>
      </c>
      <c r="V2344" t="str">
        <f t="shared" si="794"/>
        <v/>
      </c>
      <c r="W2344" t="str">
        <f>IF(TRIM(INDEX(connections!$A:$A,ROW()))="","",TRIM(INDEX(connections!$A:$A,ROW())))</f>
        <v/>
      </c>
      <c r="X2344" t="str">
        <f>IF($W2344="","",TRIM(INDEX(connections!$B:$B,ROW())))</f>
        <v/>
      </c>
      <c r="Y2344" t="str">
        <f t="shared" si="795"/>
        <v/>
      </c>
      <c r="Z2344" t="str">
        <f t="shared" si="796"/>
        <v/>
      </c>
      <c r="AA2344" t="str">
        <f t="shared" si="797"/>
        <v/>
      </c>
      <c r="AB2344" t="str">
        <f t="shared" si="798"/>
        <v/>
      </c>
      <c r="AC2344" t="str">
        <f t="shared" si="799"/>
        <v/>
      </c>
      <c r="AD2344" t="str">
        <f t="shared" si="800"/>
        <v/>
      </c>
      <c r="AE2344" t="str">
        <f t="shared" si="801"/>
        <v/>
      </c>
    </row>
    <row r="2345" spans="20:31" x14ac:dyDescent="0.25">
      <c r="T2345" t="str">
        <f t="shared" si="792"/>
        <v/>
      </c>
      <c r="U2345" t="str">
        <f t="shared" si="793"/>
        <v/>
      </c>
      <c r="V2345" t="str">
        <f t="shared" si="794"/>
        <v/>
      </c>
      <c r="W2345" t="str">
        <f>IF(TRIM(INDEX(connections!$A:$A,ROW()))="","",TRIM(INDEX(connections!$A:$A,ROW())))</f>
        <v/>
      </c>
      <c r="X2345" t="str">
        <f>IF($W2345="","",TRIM(INDEX(connections!$B:$B,ROW())))</f>
        <v/>
      </c>
      <c r="Y2345" t="str">
        <f t="shared" si="795"/>
        <v/>
      </c>
      <c r="Z2345" t="str">
        <f t="shared" si="796"/>
        <v/>
      </c>
      <c r="AA2345" t="str">
        <f t="shared" si="797"/>
        <v/>
      </c>
      <c r="AB2345" t="str">
        <f t="shared" si="798"/>
        <v/>
      </c>
      <c r="AC2345" t="str">
        <f t="shared" si="799"/>
        <v/>
      </c>
      <c r="AD2345" t="str">
        <f t="shared" si="800"/>
        <v/>
      </c>
      <c r="AE2345" t="str">
        <f t="shared" si="801"/>
        <v/>
      </c>
    </row>
    <row r="2346" spans="20:31" x14ac:dyDescent="0.25">
      <c r="T2346" t="str">
        <f t="shared" si="792"/>
        <v/>
      </c>
      <c r="U2346" t="str">
        <f t="shared" si="793"/>
        <v/>
      </c>
      <c r="V2346" t="str">
        <f t="shared" si="794"/>
        <v/>
      </c>
      <c r="W2346" t="str">
        <f>IF(TRIM(INDEX(connections!$A:$A,ROW()))="","",TRIM(INDEX(connections!$A:$A,ROW())))</f>
        <v/>
      </c>
      <c r="X2346" t="str">
        <f>IF($W2346="","",TRIM(INDEX(connections!$B:$B,ROW())))</f>
        <v/>
      </c>
      <c r="Y2346" t="str">
        <f t="shared" si="795"/>
        <v/>
      </c>
      <c r="Z2346" t="str">
        <f t="shared" si="796"/>
        <v/>
      </c>
      <c r="AA2346" t="str">
        <f t="shared" si="797"/>
        <v/>
      </c>
      <c r="AB2346" t="str">
        <f t="shared" si="798"/>
        <v/>
      </c>
      <c r="AC2346" t="str">
        <f t="shared" si="799"/>
        <v/>
      </c>
      <c r="AD2346" t="str">
        <f t="shared" si="800"/>
        <v/>
      </c>
      <c r="AE2346" t="str">
        <f t="shared" si="801"/>
        <v/>
      </c>
    </row>
    <row r="2347" spans="20:31" x14ac:dyDescent="0.25">
      <c r="T2347" t="str">
        <f t="shared" si="792"/>
        <v/>
      </c>
      <c r="U2347" t="str">
        <f t="shared" si="793"/>
        <v/>
      </c>
      <c r="V2347" t="str">
        <f t="shared" si="794"/>
        <v/>
      </c>
      <c r="W2347" t="str">
        <f>IF(TRIM(INDEX(connections!$A:$A,ROW()))="","",TRIM(INDEX(connections!$A:$A,ROW())))</f>
        <v/>
      </c>
      <c r="X2347" t="str">
        <f>IF($W2347="","",TRIM(INDEX(connections!$B:$B,ROW())))</f>
        <v/>
      </c>
      <c r="Y2347" t="str">
        <f t="shared" si="795"/>
        <v/>
      </c>
      <c r="Z2347" t="str">
        <f t="shared" si="796"/>
        <v/>
      </c>
      <c r="AA2347" t="str">
        <f t="shared" si="797"/>
        <v/>
      </c>
      <c r="AB2347" t="str">
        <f t="shared" si="798"/>
        <v/>
      </c>
      <c r="AC2347" t="str">
        <f t="shared" si="799"/>
        <v/>
      </c>
      <c r="AD2347" t="str">
        <f t="shared" si="800"/>
        <v/>
      </c>
      <c r="AE2347" t="str">
        <f t="shared" si="801"/>
        <v/>
      </c>
    </row>
    <row r="2348" spans="20:31" x14ac:dyDescent="0.25">
      <c r="T2348" t="str">
        <f t="shared" si="792"/>
        <v/>
      </c>
      <c r="U2348" t="str">
        <f t="shared" si="793"/>
        <v/>
      </c>
      <c r="V2348" t="str">
        <f t="shared" si="794"/>
        <v/>
      </c>
      <c r="W2348" t="str">
        <f>IF(TRIM(INDEX(connections!$A:$A,ROW()))="","",TRIM(INDEX(connections!$A:$A,ROW())))</f>
        <v/>
      </c>
      <c r="X2348" t="str">
        <f>IF($W2348="","",TRIM(INDEX(connections!$B:$B,ROW())))</f>
        <v/>
      </c>
      <c r="Y2348" t="str">
        <f t="shared" si="795"/>
        <v/>
      </c>
      <c r="Z2348" t="str">
        <f t="shared" si="796"/>
        <v/>
      </c>
      <c r="AA2348" t="str">
        <f t="shared" si="797"/>
        <v/>
      </c>
      <c r="AB2348" t="str">
        <f t="shared" si="798"/>
        <v/>
      </c>
      <c r="AC2348" t="str">
        <f t="shared" si="799"/>
        <v/>
      </c>
      <c r="AD2348" t="str">
        <f t="shared" si="800"/>
        <v/>
      </c>
      <c r="AE2348" t="str">
        <f t="shared" si="801"/>
        <v/>
      </c>
    </row>
    <row r="2349" spans="20:31" x14ac:dyDescent="0.25">
      <c r="T2349" t="str">
        <f t="shared" si="792"/>
        <v/>
      </c>
      <c r="U2349" t="str">
        <f t="shared" si="793"/>
        <v/>
      </c>
      <c r="V2349" t="str">
        <f t="shared" si="794"/>
        <v/>
      </c>
      <c r="W2349" t="str">
        <f>IF(TRIM(INDEX(connections!$A:$A,ROW()))="","",TRIM(INDEX(connections!$A:$A,ROW())))</f>
        <v/>
      </c>
      <c r="X2349" t="str">
        <f>IF($W2349="","",TRIM(INDEX(connections!$B:$B,ROW())))</f>
        <v/>
      </c>
      <c r="Y2349" t="str">
        <f t="shared" si="795"/>
        <v/>
      </c>
      <c r="Z2349" t="str">
        <f t="shared" si="796"/>
        <v/>
      </c>
      <c r="AA2349" t="str">
        <f t="shared" si="797"/>
        <v/>
      </c>
      <c r="AB2349" t="str">
        <f t="shared" si="798"/>
        <v/>
      </c>
      <c r="AC2349" t="str">
        <f t="shared" si="799"/>
        <v/>
      </c>
      <c r="AD2349" t="str">
        <f t="shared" si="800"/>
        <v/>
      </c>
      <c r="AE2349" t="str">
        <f t="shared" si="801"/>
        <v/>
      </c>
    </row>
    <row r="2350" spans="20:31" x14ac:dyDescent="0.25">
      <c r="T2350" t="str">
        <f t="shared" si="792"/>
        <v/>
      </c>
      <c r="U2350" t="str">
        <f t="shared" si="793"/>
        <v/>
      </c>
      <c r="V2350" t="str">
        <f t="shared" si="794"/>
        <v/>
      </c>
      <c r="W2350" t="str">
        <f>IF(TRIM(INDEX(connections!$A:$A,ROW()))="","",TRIM(INDEX(connections!$A:$A,ROW())))</f>
        <v/>
      </c>
      <c r="X2350" t="str">
        <f>IF($W2350="","",TRIM(INDEX(connections!$B:$B,ROW())))</f>
        <v/>
      </c>
      <c r="Y2350" t="str">
        <f t="shared" si="795"/>
        <v/>
      </c>
      <c r="Z2350" t="str">
        <f t="shared" si="796"/>
        <v/>
      </c>
      <c r="AA2350" t="str">
        <f t="shared" si="797"/>
        <v/>
      </c>
      <c r="AB2350" t="str">
        <f t="shared" si="798"/>
        <v/>
      </c>
      <c r="AC2350" t="str">
        <f t="shared" si="799"/>
        <v/>
      </c>
      <c r="AD2350" t="str">
        <f t="shared" si="800"/>
        <v/>
      </c>
      <c r="AE2350" t="str">
        <f t="shared" si="801"/>
        <v/>
      </c>
    </row>
    <row r="2351" spans="20:31" x14ac:dyDescent="0.25">
      <c r="T2351" t="str">
        <f t="shared" si="792"/>
        <v/>
      </c>
      <c r="U2351" t="str">
        <f t="shared" si="793"/>
        <v/>
      </c>
      <c r="V2351" t="str">
        <f t="shared" si="794"/>
        <v/>
      </c>
      <c r="W2351" t="str">
        <f>IF(TRIM(INDEX(connections!$A:$A,ROW()))="","",TRIM(INDEX(connections!$A:$A,ROW())))</f>
        <v/>
      </c>
      <c r="X2351" t="str">
        <f>IF($W2351="","",TRIM(INDEX(connections!$B:$B,ROW())))</f>
        <v/>
      </c>
      <c r="Y2351" t="str">
        <f t="shared" si="795"/>
        <v/>
      </c>
      <c r="Z2351" t="str">
        <f t="shared" si="796"/>
        <v/>
      </c>
      <c r="AA2351" t="str">
        <f t="shared" si="797"/>
        <v/>
      </c>
      <c r="AB2351" t="str">
        <f t="shared" si="798"/>
        <v/>
      </c>
      <c r="AC2351" t="str">
        <f t="shared" si="799"/>
        <v/>
      </c>
      <c r="AD2351" t="str">
        <f t="shared" si="800"/>
        <v/>
      </c>
      <c r="AE2351" t="str">
        <f t="shared" si="801"/>
        <v/>
      </c>
    </row>
    <row r="2352" spans="20:31" x14ac:dyDescent="0.25">
      <c r="T2352" t="str">
        <f t="shared" si="792"/>
        <v/>
      </c>
      <c r="U2352" t="str">
        <f t="shared" si="793"/>
        <v/>
      </c>
      <c r="V2352" t="str">
        <f t="shared" si="794"/>
        <v/>
      </c>
      <c r="W2352" t="str">
        <f>IF(TRIM(INDEX(connections!$A:$A,ROW()))="","",TRIM(INDEX(connections!$A:$A,ROW())))</f>
        <v/>
      </c>
      <c r="X2352" t="str">
        <f>IF($W2352="","",TRIM(INDEX(connections!$B:$B,ROW())))</f>
        <v/>
      </c>
      <c r="Y2352" t="str">
        <f t="shared" si="795"/>
        <v/>
      </c>
      <c r="Z2352" t="str">
        <f t="shared" si="796"/>
        <v/>
      </c>
      <c r="AA2352" t="str">
        <f t="shared" si="797"/>
        <v/>
      </c>
      <c r="AB2352" t="str">
        <f t="shared" si="798"/>
        <v/>
      </c>
      <c r="AC2352" t="str">
        <f t="shared" si="799"/>
        <v/>
      </c>
      <c r="AD2352" t="str">
        <f t="shared" si="800"/>
        <v/>
      </c>
      <c r="AE2352" t="str">
        <f t="shared" si="801"/>
        <v/>
      </c>
    </row>
    <row r="2353" spans="20:31" x14ac:dyDescent="0.25">
      <c r="T2353" t="str">
        <f t="shared" si="792"/>
        <v/>
      </c>
      <c r="U2353" t="str">
        <f t="shared" si="793"/>
        <v/>
      </c>
      <c r="V2353" t="str">
        <f t="shared" si="794"/>
        <v/>
      </c>
      <c r="W2353" t="str">
        <f>IF(TRIM(INDEX(connections!$A:$A,ROW()))="","",TRIM(INDEX(connections!$A:$A,ROW())))</f>
        <v/>
      </c>
      <c r="X2353" t="str">
        <f>IF($W2353="","",TRIM(INDEX(connections!$B:$B,ROW())))</f>
        <v/>
      </c>
      <c r="Y2353" t="str">
        <f t="shared" si="795"/>
        <v/>
      </c>
      <c r="Z2353" t="str">
        <f t="shared" si="796"/>
        <v/>
      </c>
      <c r="AA2353" t="str">
        <f t="shared" si="797"/>
        <v/>
      </c>
      <c r="AB2353" t="str">
        <f t="shared" si="798"/>
        <v/>
      </c>
      <c r="AC2353" t="str">
        <f t="shared" si="799"/>
        <v/>
      </c>
      <c r="AD2353" t="str">
        <f t="shared" si="800"/>
        <v/>
      </c>
      <c r="AE2353" t="str">
        <f t="shared" si="801"/>
        <v/>
      </c>
    </row>
    <row r="2354" spans="20:31" x14ac:dyDescent="0.25">
      <c r="T2354" t="str">
        <f t="shared" si="792"/>
        <v/>
      </c>
      <c r="U2354" t="str">
        <f t="shared" si="793"/>
        <v/>
      </c>
      <c r="V2354" t="str">
        <f t="shared" si="794"/>
        <v/>
      </c>
      <c r="W2354" t="str">
        <f>IF(TRIM(INDEX(connections!$A:$A,ROW()))="","",TRIM(INDEX(connections!$A:$A,ROW())))</f>
        <v/>
      </c>
      <c r="X2354" t="str">
        <f>IF($W2354="","",TRIM(INDEX(connections!$B:$B,ROW())))</f>
        <v/>
      </c>
      <c r="Y2354" t="str">
        <f t="shared" si="795"/>
        <v/>
      </c>
      <c r="Z2354" t="str">
        <f t="shared" si="796"/>
        <v/>
      </c>
      <c r="AA2354" t="str">
        <f t="shared" si="797"/>
        <v/>
      </c>
      <c r="AB2354" t="str">
        <f t="shared" si="798"/>
        <v/>
      </c>
      <c r="AC2354" t="str">
        <f t="shared" si="799"/>
        <v/>
      </c>
      <c r="AD2354" t="str">
        <f t="shared" si="800"/>
        <v/>
      </c>
      <c r="AE2354" t="str">
        <f t="shared" si="801"/>
        <v/>
      </c>
    </row>
    <row r="2355" spans="20:31" x14ac:dyDescent="0.25">
      <c r="T2355" t="str">
        <f t="shared" si="792"/>
        <v/>
      </c>
      <c r="U2355" t="str">
        <f t="shared" si="793"/>
        <v/>
      </c>
      <c r="V2355" t="str">
        <f t="shared" si="794"/>
        <v/>
      </c>
      <c r="W2355" t="str">
        <f>IF(TRIM(INDEX(connections!$A:$A,ROW()))="","",TRIM(INDEX(connections!$A:$A,ROW())))</f>
        <v/>
      </c>
      <c r="X2355" t="str">
        <f>IF($W2355="","",TRIM(INDEX(connections!$B:$B,ROW())))</f>
        <v/>
      </c>
      <c r="Y2355" t="str">
        <f t="shared" si="795"/>
        <v/>
      </c>
      <c r="Z2355" t="str">
        <f t="shared" si="796"/>
        <v/>
      </c>
      <c r="AA2355" t="str">
        <f t="shared" si="797"/>
        <v/>
      </c>
      <c r="AB2355" t="str">
        <f t="shared" si="798"/>
        <v/>
      </c>
      <c r="AC2355" t="str">
        <f t="shared" si="799"/>
        <v/>
      </c>
      <c r="AD2355" t="str">
        <f t="shared" si="800"/>
        <v/>
      </c>
      <c r="AE2355" t="str">
        <f t="shared" si="801"/>
        <v/>
      </c>
    </row>
    <row r="2356" spans="20:31" x14ac:dyDescent="0.25">
      <c r="T2356" t="str">
        <f t="shared" si="792"/>
        <v/>
      </c>
      <c r="U2356" t="str">
        <f t="shared" si="793"/>
        <v/>
      </c>
      <c r="V2356" t="str">
        <f t="shared" si="794"/>
        <v/>
      </c>
      <c r="W2356" t="str">
        <f>IF(TRIM(INDEX(connections!$A:$A,ROW()))="","",TRIM(INDEX(connections!$A:$A,ROW())))</f>
        <v/>
      </c>
      <c r="X2356" t="str">
        <f>IF($W2356="","",TRIM(INDEX(connections!$B:$B,ROW())))</f>
        <v/>
      </c>
      <c r="Y2356" t="str">
        <f t="shared" si="795"/>
        <v/>
      </c>
      <c r="Z2356" t="str">
        <f t="shared" si="796"/>
        <v/>
      </c>
      <c r="AA2356" t="str">
        <f t="shared" si="797"/>
        <v/>
      </c>
      <c r="AB2356" t="str">
        <f t="shared" si="798"/>
        <v/>
      </c>
      <c r="AC2356" t="str">
        <f t="shared" si="799"/>
        <v/>
      </c>
      <c r="AD2356" t="str">
        <f t="shared" si="800"/>
        <v/>
      </c>
      <c r="AE2356" t="str">
        <f t="shared" si="801"/>
        <v/>
      </c>
    </row>
    <row r="2357" spans="20:31" x14ac:dyDescent="0.25">
      <c r="T2357" t="str">
        <f t="shared" si="792"/>
        <v/>
      </c>
      <c r="U2357" t="str">
        <f t="shared" si="793"/>
        <v/>
      </c>
      <c r="V2357" t="str">
        <f t="shared" si="794"/>
        <v/>
      </c>
      <c r="W2357" t="str">
        <f>IF(TRIM(INDEX(connections!$A:$A,ROW()))="","",TRIM(INDEX(connections!$A:$A,ROW())))</f>
        <v/>
      </c>
      <c r="X2357" t="str">
        <f>IF($W2357="","",TRIM(INDEX(connections!$B:$B,ROW())))</f>
        <v/>
      </c>
      <c r="Y2357" t="str">
        <f t="shared" si="795"/>
        <v/>
      </c>
      <c r="Z2357" t="str">
        <f t="shared" si="796"/>
        <v/>
      </c>
      <c r="AA2357" t="str">
        <f t="shared" si="797"/>
        <v/>
      </c>
      <c r="AB2357" t="str">
        <f t="shared" si="798"/>
        <v/>
      </c>
      <c r="AC2357" t="str">
        <f t="shared" si="799"/>
        <v/>
      </c>
      <c r="AD2357" t="str">
        <f t="shared" si="800"/>
        <v/>
      </c>
      <c r="AE2357" t="str">
        <f t="shared" si="801"/>
        <v/>
      </c>
    </row>
    <row r="2358" spans="20:31" x14ac:dyDescent="0.25">
      <c r="T2358" t="str">
        <f t="shared" si="792"/>
        <v/>
      </c>
      <c r="U2358" t="str">
        <f t="shared" si="793"/>
        <v/>
      </c>
      <c r="V2358" t="str">
        <f t="shared" si="794"/>
        <v/>
      </c>
      <c r="W2358" t="str">
        <f>IF(TRIM(INDEX(connections!$A:$A,ROW()))="","",TRIM(INDEX(connections!$A:$A,ROW())))</f>
        <v/>
      </c>
      <c r="X2358" t="str">
        <f>IF($W2358="","",TRIM(INDEX(connections!$B:$B,ROW())))</f>
        <v/>
      </c>
      <c r="Y2358" t="str">
        <f t="shared" si="795"/>
        <v/>
      </c>
      <c r="Z2358" t="str">
        <f t="shared" si="796"/>
        <v/>
      </c>
      <c r="AA2358" t="str">
        <f t="shared" si="797"/>
        <v/>
      </c>
      <c r="AB2358" t="str">
        <f t="shared" si="798"/>
        <v/>
      </c>
      <c r="AC2358" t="str">
        <f t="shared" si="799"/>
        <v/>
      </c>
      <c r="AD2358" t="str">
        <f t="shared" si="800"/>
        <v/>
      </c>
      <c r="AE2358" t="str">
        <f t="shared" si="801"/>
        <v/>
      </c>
    </row>
    <row r="2359" spans="20:31" x14ac:dyDescent="0.25">
      <c r="T2359" t="str">
        <f t="shared" si="792"/>
        <v/>
      </c>
      <c r="U2359" t="str">
        <f t="shared" si="793"/>
        <v/>
      </c>
      <c r="V2359" t="str">
        <f t="shared" si="794"/>
        <v/>
      </c>
      <c r="W2359" t="str">
        <f>IF(TRIM(INDEX(connections!$A:$A,ROW()))="","",TRIM(INDEX(connections!$A:$A,ROW())))</f>
        <v/>
      </c>
      <c r="X2359" t="str">
        <f>IF($W2359="","",TRIM(INDEX(connections!$B:$B,ROW())))</f>
        <v/>
      </c>
      <c r="Y2359" t="str">
        <f t="shared" si="795"/>
        <v/>
      </c>
      <c r="Z2359" t="str">
        <f t="shared" si="796"/>
        <v/>
      </c>
      <c r="AA2359" t="str">
        <f t="shared" si="797"/>
        <v/>
      </c>
      <c r="AB2359" t="str">
        <f t="shared" si="798"/>
        <v/>
      </c>
      <c r="AC2359" t="str">
        <f t="shared" si="799"/>
        <v/>
      </c>
      <c r="AD2359" t="str">
        <f t="shared" si="800"/>
        <v/>
      </c>
      <c r="AE2359" t="str">
        <f t="shared" si="801"/>
        <v/>
      </c>
    </row>
    <row r="2360" spans="20:31" x14ac:dyDescent="0.25">
      <c r="T2360" t="str">
        <f t="shared" si="792"/>
        <v/>
      </c>
      <c r="U2360" t="str">
        <f t="shared" si="793"/>
        <v/>
      </c>
      <c r="V2360" t="str">
        <f t="shared" si="794"/>
        <v/>
      </c>
      <c r="W2360" t="str">
        <f>IF(TRIM(INDEX(connections!$A:$A,ROW()))="","",TRIM(INDEX(connections!$A:$A,ROW())))</f>
        <v/>
      </c>
      <c r="X2360" t="str">
        <f>IF($W2360="","",TRIM(INDEX(connections!$B:$B,ROW())))</f>
        <v/>
      </c>
      <c r="Y2360" t="str">
        <f t="shared" si="795"/>
        <v/>
      </c>
      <c r="Z2360" t="str">
        <f t="shared" si="796"/>
        <v/>
      </c>
      <c r="AA2360" t="str">
        <f t="shared" si="797"/>
        <v/>
      </c>
      <c r="AB2360" t="str">
        <f t="shared" si="798"/>
        <v/>
      </c>
      <c r="AC2360" t="str">
        <f t="shared" si="799"/>
        <v/>
      </c>
      <c r="AD2360" t="str">
        <f t="shared" si="800"/>
        <v/>
      </c>
      <c r="AE2360" t="str">
        <f t="shared" si="801"/>
        <v/>
      </c>
    </row>
    <row r="2361" spans="20:31" x14ac:dyDescent="0.25">
      <c r="T2361" t="str">
        <f t="shared" si="792"/>
        <v/>
      </c>
      <c r="U2361" t="str">
        <f t="shared" si="793"/>
        <v/>
      </c>
      <c r="V2361" t="str">
        <f t="shared" si="794"/>
        <v/>
      </c>
      <c r="W2361" t="str">
        <f>IF(TRIM(INDEX(connections!$A:$A,ROW()))="","",TRIM(INDEX(connections!$A:$A,ROW())))</f>
        <v/>
      </c>
      <c r="X2361" t="str">
        <f>IF($W2361="","",TRIM(INDEX(connections!$B:$B,ROW())))</f>
        <v/>
      </c>
      <c r="Y2361" t="str">
        <f t="shared" si="795"/>
        <v/>
      </c>
      <c r="Z2361" t="str">
        <f t="shared" si="796"/>
        <v/>
      </c>
      <c r="AA2361" t="str">
        <f t="shared" si="797"/>
        <v/>
      </c>
      <c r="AB2361" t="str">
        <f t="shared" si="798"/>
        <v/>
      </c>
      <c r="AC2361" t="str">
        <f t="shared" si="799"/>
        <v/>
      </c>
      <c r="AD2361" t="str">
        <f t="shared" si="800"/>
        <v/>
      </c>
      <c r="AE2361" t="str">
        <f t="shared" si="801"/>
        <v/>
      </c>
    </row>
    <row r="2362" spans="20:31" x14ac:dyDescent="0.25">
      <c r="T2362" t="str">
        <f t="shared" si="792"/>
        <v/>
      </c>
      <c r="U2362" t="str">
        <f t="shared" si="793"/>
        <v/>
      </c>
      <c r="V2362" t="str">
        <f t="shared" si="794"/>
        <v/>
      </c>
      <c r="W2362" t="str">
        <f>IF(TRIM(INDEX(connections!$A:$A,ROW()))="","",TRIM(INDEX(connections!$A:$A,ROW())))</f>
        <v/>
      </c>
      <c r="X2362" t="str">
        <f>IF($W2362="","",TRIM(INDEX(connections!$B:$B,ROW())))</f>
        <v/>
      </c>
      <c r="Y2362" t="str">
        <f t="shared" si="795"/>
        <v/>
      </c>
      <c r="Z2362" t="str">
        <f t="shared" si="796"/>
        <v/>
      </c>
      <c r="AA2362" t="str">
        <f t="shared" si="797"/>
        <v/>
      </c>
      <c r="AB2362" t="str">
        <f t="shared" si="798"/>
        <v/>
      </c>
      <c r="AC2362" t="str">
        <f t="shared" si="799"/>
        <v/>
      </c>
      <c r="AD2362" t="str">
        <f t="shared" si="800"/>
        <v/>
      </c>
      <c r="AE2362" t="str">
        <f t="shared" si="801"/>
        <v/>
      </c>
    </row>
    <row r="2363" spans="20:31" x14ac:dyDescent="0.25">
      <c r="T2363" t="str">
        <f t="shared" si="792"/>
        <v/>
      </c>
      <c r="U2363" t="str">
        <f t="shared" si="793"/>
        <v/>
      </c>
      <c r="V2363" t="str">
        <f t="shared" si="794"/>
        <v/>
      </c>
      <c r="W2363" t="str">
        <f>IF(TRIM(INDEX(connections!$A:$A,ROW()))="","",TRIM(INDEX(connections!$A:$A,ROW())))</f>
        <v/>
      </c>
      <c r="X2363" t="str">
        <f>IF($W2363="","",TRIM(INDEX(connections!$B:$B,ROW())))</f>
        <v/>
      </c>
      <c r="Y2363" t="str">
        <f t="shared" si="795"/>
        <v/>
      </c>
      <c r="Z2363" t="str">
        <f t="shared" si="796"/>
        <v/>
      </c>
      <c r="AA2363" t="str">
        <f t="shared" si="797"/>
        <v/>
      </c>
      <c r="AB2363" t="str">
        <f t="shared" si="798"/>
        <v/>
      </c>
      <c r="AC2363" t="str">
        <f t="shared" si="799"/>
        <v/>
      </c>
      <c r="AD2363" t="str">
        <f t="shared" si="800"/>
        <v/>
      </c>
      <c r="AE2363" t="str">
        <f t="shared" si="801"/>
        <v/>
      </c>
    </row>
    <row r="2364" spans="20:31" x14ac:dyDescent="0.25">
      <c r="T2364" t="str">
        <f t="shared" si="792"/>
        <v/>
      </c>
      <c r="U2364" t="str">
        <f t="shared" si="793"/>
        <v/>
      </c>
      <c r="V2364" t="str">
        <f t="shared" si="794"/>
        <v/>
      </c>
      <c r="W2364" t="str">
        <f>IF(TRIM(INDEX(connections!$A:$A,ROW()))="","",TRIM(INDEX(connections!$A:$A,ROW())))</f>
        <v/>
      </c>
      <c r="X2364" t="str">
        <f>IF($W2364="","",TRIM(INDEX(connections!$B:$B,ROW())))</f>
        <v/>
      </c>
      <c r="Y2364" t="str">
        <f t="shared" si="795"/>
        <v/>
      </c>
      <c r="Z2364" t="str">
        <f t="shared" si="796"/>
        <v/>
      </c>
      <c r="AA2364" t="str">
        <f t="shared" si="797"/>
        <v/>
      </c>
      <c r="AB2364" t="str">
        <f t="shared" si="798"/>
        <v/>
      </c>
      <c r="AC2364" t="str">
        <f t="shared" si="799"/>
        <v/>
      </c>
      <c r="AD2364" t="str">
        <f t="shared" si="800"/>
        <v/>
      </c>
      <c r="AE2364" t="str">
        <f t="shared" si="801"/>
        <v/>
      </c>
    </row>
    <row r="2365" spans="20:31" x14ac:dyDescent="0.25">
      <c r="T2365" t="str">
        <f t="shared" si="792"/>
        <v/>
      </c>
      <c r="U2365" t="str">
        <f t="shared" si="793"/>
        <v/>
      </c>
      <c r="V2365" t="str">
        <f t="shared" si="794"/>
        <v/>
      </c>
      <c r="W2365" t="str">
        <f>IF(TRIM(INDEX(connections!$A:$A,ROW()))="","",TRIM(INDEX(connections!$A:$A,ROW())))</f>
        <v/>
      </c>
      <c r="X2365" t="str">
        <f>IF($W2365="","",TRIM(INDEX(connections!$B:$B,ROW())))</f>
        <v/>
      </c>
      <c r="Y2365" t="str">
        <f t="shared" si="795"/>
        <v/>
      </c>
      <c r="Z2365" t="str">
        <f t="shared" si="796"/>
        <v/>
      </c>
      <c r="AA2365" t="str">
        <f t="shared" si="797"/>
        <v/>
      </c>
      <c r="AB2365" t="str">
        <f t="shared" si="798"/>
        <v/>
      </c>
      <c r="AC2365" t="str">
        <f t="shared" si="799"/>
        <v/>
      </c>
      <c r="AD2365" t="str">
        <f t="shared" si="800"/>
        <v/>
      </c>
      <c r="AE2365" t="str">
        <f t="shared" si="801"/>
        <v/>
      </c>
    </row>
    <row r="2366" spans="20:31" x14ac:dyDescent="0.25">
      <c r="T2366" t="str">
        <f t="shared" si="792"/>
        <v/>
      </c>
      <c r="U2366" t="str">
        <f t="shared" si="793"/>
        <v/>
      </c>
      <c r="V2366" t="str">
        <f t="shared" si="794"/>
        <v/>
      </c>
      <c r="W2366" t="str">
        <f>IF(TRIM(INDEX(connections!$A:$A,ROW()))="","",TRIM(INDEX(connections!$A:$A,ROW())))</f>
        <v/>
      </c>
      <c r="X2366" t="str">
        <f>IF($W2366="","",TRIM(INDEX(connections!$B:$B,ROW())))</f>
        <v/>
      </c>
      <c r="Y2366" t="str">
        <f t="shared" si="795"/>
        <v/>
      </c>
      <c r="Z2366" t="str">
        <f t="shared" si="796"/>
        <v/>
      </c>
      <c r="AA2366" t="str">
        <f t="shared" si="797"/>
        <v/>
      </c>
      <c r="AB2366" t="str">
        <f t="shared" si="798"/>
        <v/>
      </c>
      <c r="AC2366" t="str">
        <f t="shared" si="799"/>
        <v/>
      </c>
      <c r="AD2366" t="str">
        <f t="shared" si="800"/>
        <v/>
      </c>
      <c r="AE2366" t="str">
        <f t="shared" si="801"/>
        <v/>
      </c>
    </row>
    <row r="2367" spans="20:31" x14ac:dyDescent="0.25">
      <c r="T2367" t="str">
        <f t="shared" si="792"/>
        <v/>
      </c>
      <c r="U2367" t="str">
        <f t="shared" si="793"/>
        <v/>
      </c>
      <c r="V2367" t="str">
        <f t="shared" si="794"/>
        <v/>
      </c>
      <c r="W2367" t="str">
        <f>IF(TRIM(INDEX(connections!$A:$A,ROW()))="","",TRIM(INDEX(connections!$A:$A,ROW())))</f>
        <v/>
      </c>
      <c r="X2367" t="str">
        <f>IF($W2367="","",TRIM(INDEX(connections!$B:$B,ROW())))</f>
        <v/>
      </c>
      <c r="Y2367" t="str">
        <f t="shared" si="795"/>
        <v/>
      </c>
      <c r="Z2367" t="str">
        <f t="shared" si="796"/>
        <v/>
      </c>
      <c r="AA2367" t="str">
        <f t="shared" si="797"/>
        <v/>
      </c>
      <c r="AB2367" t="str">
        <f t="shared" si="798"/>
        <v/>
      </c>
      <c r="AC2367" t="str">
        <f t="shared" si="799"/>
        <v/>
      </c>
      <c r="AD2367" t="str">
        <f t="shared" si="800"/>
        <v/>
      </c>
      <c r="AE2367" t="str">
        <f t="shared" si="801"/>
        <v/>
      </c>
    </row>
    <row r="2368" spans="20:31" x14ac:dyDescent="0.25">
      <c r="T2368" t="str">
        <f t="shared" si="792"/>
        <v/>
      </c>
      <c r="U2368" t="str">
        <f t="shared" si="793"/>
        <v/>
      </c>
      <c r="V2368" t="str">
        <f t="shared" si="794"/>
        <v/>
      </c>
      <c r="W2368" t="str">
        <f>IF(TRIM(INDEX(connections!$A:$A,ROW()))="","",TRIM(INDEX(connections!$A:$A,ROW())))</f>
        <v/>
      </c>
      <c r="X2368" t="str">
        <f>IF($W2368="","",TRIM(INDEX(connections!$B:$B,ROW())))</f>
        <v/>
      </c>
      <c r="Y2368" t="str">
        <f t="shared" si="795"/>
        <v/>
      </c>
      <c r="Z2368" t="str">
        <f t="shared" si="796"/>
        <v/>
      </c>
      <c r="AA2368" t="str">
        <f t="shared" si="797"/>
        <v/>
      </c>
      <c r="AB2368" t="str">
        <f t="shared" si="798"/>
        <v/>
      </c>
      <c r="AC2368" t="str">
        <f t="shared" si="799"/>
        <v/>
      </c>
      <c r="AD2368" t="str">
        <f t="shared" si="800"/>
        <v/>
      </c>
      <c r="AE2368" t="str">
        <f t="shared" si="801"/>
        <v/>
      </c>
    </row>
    <row r="2369" spans="20:31" x14ac:dyDescent="0.25">
      <c r="T2369" t="str">
        <f t="shared" si="792"/>
        <v/>
      </c>
      <c r="U2369" t="str">
        <f t="shared" si="793"/>
        <v/>
      </c>
      <c r="V2369" t="str">
        <f t="shared" si="794"/>
        <v/>
      </c>
      <c r="W2369" t="str">
        <f>IF(TRIM(INDEX(connections!$A:$A,ROW()))="","",TRIM(INDEX(connections!$A:$A,ROW())))</f>
        <v/>
      </c>
      <c r="X2369" t="str">
        <f>IF($W2369="","",TRIM(INDEX(connections!$B:$B,ROW())))</f>
        <v/>
      </c>
      <c r="Y2369" t="str">
        <f t="shared" si="795"/>
        <v/>
      </c>
      <c r="Z2369" t="str">
        <f t="shared" si="796"/>
        <v/>
      </c>
      <c r="AA2369" t="str">
        <f t="shared" si="797"/>
        <v/>
      </c>
      <c r="AB2369" t="str">
        <f t="shared" si="798"/>
        <v/>
      </c>
      <c r="AC2369" t="str">
        <f t="shared" si="799"/>
        <v/>
      </c>
      <c r="AD2369" t="str">
        <f t="shared" si="800"/>
        <v/>
      </c>
      <c r="AE2369" t="str">
        <f t="shared" si="801"/>
        <v/>
      </c>
    </row>
    <row r="2370" spans="20:31" x14ac:dyDescent="0.25">
      <c r="T2370" t="str">
        <f t="shared" ref="T2370:T2433" si="802">IF($Y2370="","",INDEX($B$2:$B$1500,$Y2370))</f>
        <v/>
      </c>
      <c r="U2370" t="str">
        <f t="shared" ref="U2370:U2433" si="803">IF($Z2370="","",INDEX($B$2:$B$1500,$Z2370))</f>
        <v/>
      </c>
      <c r="V2370" t="str">
        <f t="shared" ref="V2370:V2433" si="804">IF(OR($T2370="",$U2370=""),"",$U2370-$T2370)</f>
        <v/>
      </c>
      <c r="W2370" t="str">
        <f>IF(TRIM(INDEX(connections!$A:$A,ROW()))="","",TRIM(INDEX(connections!$A:$A,ROW())))</f>
        <v/>
      </c>
      <c r="X2370" t="str">
        <f>IF($W2370="","",TRIM(INDEX(connections!$B:$B,ROW())))</f>
        <v/>
      </c>
      <c r="Y2370" t="str">
        <f t="shared" ref="Y2370:Y2433" si="805">IF($W2370="","",IFERROR(MATCH($W2370,$A$2:$A$1500,0),""))</f>
        <v/>
      </c>
      <c r="Z2370" t="str">
        <f t="shared" ref="Z2370:Z2433" si="806">IF($X2370="","",IFERROR(MATCH($X2370,$A$2:$A$1500,0),""))</f>
        <v/>
      </c>
      <c r="AA2370" t="str">
        <f t="shared" ref="AA2370:AA2433" si="807">IF($Y2370="","",INDEX($P$2:$P$1500,$Y2370))</f>
        <v/>
      </c>
      <c r="AB2370" t="str">
        <f t="shared" ref="AB2370:AB2433" si="808">IF($Z2370="","",INDEX($P$2:$P$1500,$Z2370))</f>
        <v/>
      </c>
      <c r="AC2370" t="str">
        <f t="shared" ref="AC2370:AC2433" si="809">IF(AND($AA2370="Yes",$AB2370="Yes"),1,"")</f>
        <v/>
      </c>
      <c r="AD2370" t="str">
        <f t="shared" ref="AD2370:AD2433" si="810">IF(OR($Y2370="",$Z2370=""),"",IF(INDEX($C$2:$C$1500,$Y2370)=INDEX($C$2:$C$1500,$Z2370),0,1))</f>
        <v/>
      </c>
      <c r="AE2370" t="str">
        <f t="shared" ref="AE2370:AE2433" si="811">IF($AC2370&lt;&gt;1,"",IF(AND(INDEX($AG$2:$AG$1500,$Y2370)=1,INDEX($AG$2:$AG$1500,$Z2370)=1),1,""))</f>
        <v/>
      </c>
    </row>
    <row r="2371" spans="20:31" x14ac:dyDescent="0.25">
      <c r="T2371" t="str">
        <f t="shared" si="802"/>
        <v/>
      </c>
      <c r="U2371" t="str">
        <f t="shared" si="803"/>
        <v/>
      </c>
      <c r="V2371" t="str">
        <f t="shared" si="804"/>
        <v/>
      </c>
      <c r="W2371" t="str">
        <f>IF(TRIM(INDEX(connections!$A:$A,ROW()))="","",TRIM(INDEX(connections!$A:$A,ROW())))</f>
        <v/>
      </c>
      <c r="X2371" t="str">
        <f>IF($W2371="","",TRIM(INDEX(connections!$B:$B,ROW())))</f>
        <v/>
      </c>
      <c r="Y2371" t="str">
        <f t="shared" si="805"/>
        <v/>
      </c>
      <c r="Z2371" t="str">
        <f t="shared" si="806"/>
        <v/>
      </c>
      <c r="AA2371" t="str">
        <f t="shared" si="807"/>
        <v/>
      </c>
      <c r="AB2371" t="str">
        <f t="shared" si="808"/>
        <v/>
      </c>
      <c r="AC2371" t="str">
        <f t="shared" si="809"/>
        <v/>
      </c>
      <c r="AD2371" t="str">
        <f t="shared" si="810"/>
        <v/>
      </c>
      <c r="AE2371" t="str">
        <f t="shared" si="811"/>
        <v/>
      </c>
    </row>
    <row r="2372" spans="20:31" x14ac:dyDescent="0.25">
      <c r="T2372" t="str">
        <f t="shared" si="802"/>
        <v/>
      </c>
      <c r="U2372" t="str">
        <f t="shared" si="803"/>
        <v/>
      </c>
      <c r="V2372" t="str">
        <f t="shared" si="804"/>
        <v/>
      </c>
      <c r="W2372" t="str">
        <f>IF(TRIM(INDEX(connections!$A:$A,ROW()))="","",TRIM(INDEX(connections!$A:$A,ROW())))</f>
        <v/>
      </c>
      <c r="X2372" t="str">
        <f>IF($W2372="","",TRIM(INDEX(connections!$B:$B,ROW())))</f>
        <v/>
      </c>
      <c r="Y2372" t="str">
        <f t="shared" si="805"/>
        <v/>
      </c>
      <c r="Z2372" t="str">
        <f t="shared" si="806"/>
        <v/>
      </c>
      <c r="AA2372" t="str">
        <f t="shared" si="807"/>
        <v/>
      </c>
      <c r="AB2372" t="str">
        <f t="shared" si="808"/>
        <v/>
      </c>
      <c r="AC2372" t="str">
        <f t="shared" si="809"/>
        <v/>
      </c>
      <c r="AD2372" t="str">
        <f t="shared" si="810"/>
        <v/>
      </c>
      <c r="AE2372" t="str">
        <f t="shared" si="811"/>
        <v/>
      </c>
    </row>
    <row r="2373" spans="20:31" x14ac:dyDescent="0.25">
      <c r="T2373" t="str">
        <f t="shared" si="802"/>
        <v/>
      </c>
      <c r="U2373" t="str">
        <f t="shared" si="803"/>
        <v/>
      </c>
      <c r="V2373" t="str">
        <f t="shared" si="804"/>
        <v/>
      </c>
      <c r="W2373" t="str">
        <f>IF(TRIM(INDEX(connections!$A:$A,ROW()))="","",TRIM(INDEX(connections!$A:$A,ROW())))</f>
        <v/>
      </c>
      <c r="X2373" t="str">
        <f>IF($W2373="","",TRIM(INDEX(connections!$B:$B,ROW())))</f>
        <v/>
      </c>
      <c r="Y2373" t="str">
        <f t="shared" si="805"/>
        <v/>
      </c>
      <c r="Z2373" t="str">
        <f t="shared" si="806"/>
        <v/>
      </c>
      <c r="AA2373" t="str">
        <f t="shared" si="807"/>
        <v/>
      </c>
      <c r="AB2373" t="str">
        <f t="shared" si="808"/>
        <v/>
      </c>
      <c r="AC2373" t="str">
        <f t="shared" si="809"/>
        <v/>
      </c>
      <c r="AD2373" t="str">
        <f t="shared" si="810"/>
        <v/>
      </c>
      <c r="AE2373" t="str">
        <f t="shared" si="811"/>
        <v/>
      </c>
    </row>
    <row r="2374" spans="20:31" x14ac:dyDescent="0.25">
      <c r="T2374" t="str">
        <f t="shared" si="802"/>
        <v/>
      </c>
      <c r="U2374" t="str">
        <f t="shared" si="803"/>
        <v/>
      </c>
      <c r="V2374" t="str">
        <f t="shared" si="804"/>
        <v/>
      </c>
      <c r="W2374" t="str">
        <f>IF(TRIM(INDEX(connections!$A:$A,ROW()))="","",TRIM(INDEX(connections!$A:$A,ROW())))</f>
        <v/>
      </c>
      <c r="X2374" t="str">
        <f>IF($W2374="","",TRIM(INDEX(connections!$B:$B,ROW())))</f>
        <v/>
      </c>
      <c r="Y2374" t="str">
        <f t="shared" si="805"/>
        <v/>
      </c>
      <c r="Z2374" t="str">
        <f t="shared" si="806"/>
        <v/>
      </c>
      <c r="AA2374" t="str">
        <f t="shared" si="807"/>
        <v/>
      </c>
      <c r="AB2374" t="str">
        <f t="shared" si="808"/>
        <v/>
      </c>
      <c r="AC2374" t="str">
        <f t="shared" si="809"/>
        <v/>
      </c>
      <c r="AD2374" t="str">
        <f t="shared" si="810"/>
        <v/>
      </c>
      <c r="AE2374" t="str">
        <f t="shared" si="811"/>
        <v/>
      </c>
    </row>
    <row r="2375" spans="20:31" x14ac:dyDescent="0.25">
      <c r="T2375" t="str">
        <f t="shared" si="802"/>
        <v/>
      </c>
      <c r="U2375" t="str">
        <f t="shared" si="803"/>
        <v/>
      </c>
      <c r="V2375" t="str">
        <f t="shared" si="804"/>
        <v/>
      </c>
      <c r="W2375" t="str">
        <f>IF(TRIM(INDEX(connections!$A:$A,ROW()))="","",TRIM(INDEX(connections!$A:$A,ROW())))</f>
        <v/>
      </c>
      <c r="X2375" t="str">
        <f>IF($W2375="","",TRIM(INDEX(connections!$B:$B,ROW())))</f>
        <v/>
      </c>
      <c r="Y2375" t="str">
        <f t="shared" si="805"/>
        <v/>
      </c>
      <c r="Z2375" t="str">
        <f t="shared" si="806"/>
        <v/>
      </c>
      <c r="AA2375" t="str">
        <f t="shared" si="807"/>
        <v/>
      </c>
      <c r="AB2375" t="str">
        <f t="shared" si="808"/>
        <v/>
      </c>
      <c r="AC2375" t="str">
        <f t="shared" si="809"/>
        <v/>
      </c>
      <c r="AD2375" t="str">
        <f t="shared" si="810"/>
        <v/>
      </c>
      <c r="AE2375" t="str">
        <f t="shared" si="811"/>
        <v/>
      </c>
    </row>
    <row r="2376" spans="20:31" x14ac:dyDescent="0.25">
      <c r="T2376" t="str">
        <f t="shared" si="802"/>
        <v/>
      </c>
      <c r="U2376" t="str">
        <f t="shared" si="803"/>
        <v/>
      </c>
      <c r="V2376" t="str">
        <f t="shared" si="804"/>
        <v/>
      </c>
      <c r="W2376" t="str">
        <f>IF(TRIM(INDEX(connections!$A:$A,ROW()))="","",TRIM(INDEX(connections!$A:$A,ROW())))</f>
        <v/>
      </c>
      <c r="X2376" t="str">
        <f>IF($W2376="","",TRIM(INDEX(connections!$B:$B,ROW())))</f>
        <v/>
      </c>
      <c r="Y2376" t="str">
        <f t="shared" si="805"/>
        <v/>
      </c>
      <c r="Z2376" t="str">
        <f t="shared" si="806"/>
        <v/>
      </c>
      <c r="AA2376" t="str">
        <f t="shared" si="807"/>
        <v/>
      </c>
      <c r="AB2376" t="str">
        <f t="shared" si="808"/>
        <v/>
      </c>
      <c r="AC2376" t="str">
        <f t="shared" si="809"/>
        <v/>
      </c>
      <c r="AD2376" t="str">
        <f t="shared" si="810"/>
        <v/>
      </c>
      <c r="AE2376" t="str">
        <f t="shared" si="811"/>
        <v/>
      </c>
    </row>
    <row r="2377" spans="20:31" x14ac:dyDescent="0.25">
      <c r="T2377" t="str">
        <f t="shared" si="802"/>
        <v/>
      </c>
      <c r="U2377" t="str">
        <f t="shared" si="803"/>
        <v/>
      </c>
      <c r="V2377" t="str">
        <f t="shared" si="804"/>
        <v/>
      </c>
      <c r="W2377" t="str">
        <f>IF(TRIM(INDEX(connections!$A:$A,ROW()))="","",TRIM(INDEX(connections!$A:$A,ROW())))</f>
        <v/>
      </c>
      <c r="X2377" t="str">
        <f>IF($W2377="","",TRIM(INDEX(connections!$B:$B,ROW())))</f>
        <v/>
      </c>
      <c r="Y2377" t="str">
        <f t="shared" si="805"/>
        <v/>
      </c>
      <c r="Z2377" t="str">
        <f t="shared" si="806"/>
        <v/>
      </c>
      <c r="AA2377" t="str">
        <f t="shared" si="807"/>
        <v/>
      </c>
      <c r="AB2377" t="str">
        <f t="shared" si="808"/>
        <v/>
      </c>
      <c r="AC2377" t="str">
        <f t="shared" si="809"/>
        <v/>
      </c>
      <c r="AD2377" t="str">
        <f t="shared" si="810"/>
        <v/>
      </c>
      <c r="AE2377" t="str">
        <f t="shared" si="811"/>
        <v/>
      </c>
    </row>
    <row r="2378" spans="20:31" x14ac:dyDescent="0.25">
      <c r="T2378" t="str">
        <f t="shared" si="802"/>
        <v/>
      </c>
      <c r="U2378" t="str">
        <f t="shared" si="803"/>
        <v/>
      </c>
      <c r="V2378" t="str">
        <f t="shared" si="804"/>
        <v/>
      </c>
      <c r="W2378" t="str">
        <f>IF(TRIM(INDEX(connections!$A:$A,ROW()))="","",TRIM(INDEX(connections!$A:$A,ROW())))</f>
        <v/>
      </c>
      <c r="X2378" t="str">
        <f>IF($W2378="","",TRIM(INDEX(connections!$B:$B,ROW())))</f>
        <v/>
      </c>
      <c r="Y2378" t="str">
        <f t="shared" si="805"/>
        <v/>
      </c>
      <c r="Z2378" t="str">
        <f t="shared" si="806"/>
        <v/>
      </c>
      <c r="AA2378" t="str">
        <f t="shared" si="807"/>
        <v/>
      </c>
      <c r="AB2378" t="str">
        <f t="shared" si="808"/>
        <v/>
      </c>
      <c r="AC2378" t="str">
        <f t="shared" si="809"/>
        <v/>
      </c>
      <c r="AD2378" t="str">
        <f t="shared" si="810"/>
        <v/>
      </c>
      <c r="AE2378" t="str">
        <f t="shared" si="811"/>
        <v/>
      </c>
    </row>
    <row r="2379" spans="20:31" x14ac:dyDescent="0.25">
      <c r="T2379" t="str">
        <f t="shared" si="802"/>
        <v/>
      </c>
      <c r="U2379" t="str">
        <f t="shared" si="803"/>
        <v/>
      </c>
      <c r="V2379" t="str">
        <f t="shared" si="804"/>
        <v/>
      </c>
      <c r="W2379" t="str">
        <f>IF(TRIM(INDEX(connections!$A:$A,ROW()))="","",TRIM(INDEX(connections!$A:$A,ROW())))</f>
        <v/>
      </c>
      <c r="X2379" t="str">
        <f>IF($W2379="","",TRIM(INDEX(connections!$B:$B,ROW())))</f>
        <v/>
      </c>
      <c r="Y2379" t="str">
        <f t="shared" si="805"/>
        <v/>
      </c>
      <c r="Z2379" t="str">
        <f t="shared" si="806"/>
        <v/>
      </c>
      <c r="AA2379" t="str">
        <f t="shared" si="807"/>
        <v/>
      </c>
      <c r="AB2379" t="str">
        <f t="shared" si="808"/>
        <v/>
      </c>
      <c r="AC2379" t="str">
        <f t="shared" si="809"/>
        <v/>
      </c>
      <c r="AD2379" t="str">
        <f t="shared" si="810"/>
        <v/>
      </c>
      <c r="AE2379" t="str">
        <f t="shared" si="811"/>
        <v/>
      </c>
    </row>
    <row r="2380" spans="20:31" x14ac:dyDescent="0.25">
      <c r="T2380" t="str">
        <f t="shared" si="802"/>
        <v/>
      </c>
      <c r="U2380" t="str">
        <f t="shared" si="803"/>
        <v/>
      </c>
      <c r="V2380" t="str">
        <f t="shared" si="804"/>
        <v/>
      </c>
      <c r="W2380" t="str">
        <f>IF(TRIM(INDEX(connections!$A:$A,ROW()))="","",TRIM(INDEX(connections!$A:$A,ROW())))</f>
        <v/>
      </c>
      <c r="X2380" t="str">
        <f>IF($W2380="","",TRIM(INDEX(connections!$B:$B,ROW())))</f>
        <v/>
      </c>
      <c r="Y2380" t="str">
        <f t="shared" si="805"/>
        <v/>
      </c>
      <c r="Z2380" t="str">
        <f t="shared" si="806"/>
        <v/>
      </c>
      <c r="AA2380" t="str">
        <f t="shared" si="807"/>
        <v/>
      </c>
      <c r="AB2380" t="str">
        <f t="shared" si="808"/>
        <v/>
      </c>
      <c r="AC2380" t="str">
        <f t="shared" si="809"/>
        <v/>
      </c>
      <c r="AD2380" t="str">
        <f t="shared" si="810"/>
        <v/>
      </c>
      <c r="AE2380" t="str">
        <f t="shared" si="811"/>
        <v/>
      </c>
    </row>
    <row r="2381" spans="20:31" x14ac:dyDescent="0.25">
      <c r="T2381" t="str">
        <f t="shared" si="802"/>
        <v/>
      </c>
      <c r="U2381" t="str">
        <f t="shared" si="803"/>
        <v/>
      </c>
      <c r="V2381" t="str">
        <f t="shared" si="804"/>
        <v/>
      </c>
      <c r="W2381" t="str">
        <f>IF(TRIM(INDEX(connections!$A:$A,ROW()))="","",TRIM(INDEX(connections!$A:$A,ROW())))</f>
        <v/>
      </c>
      <c r="X2381" t="str">
        <f>IF($W2381="","",TRIM(INDEX(connections!$B:$B,ROW())))</f>
        <v/>
      </c>
      <c r="Y2381" t="str">
        <f t="shared" si="805"/>
        <v/>
      </c>
      <c r="Z2381" t="str">
        <f t="shared" si="806"/>
        <v/>
      </c>
      <c r="AA2381" t="str">
        <f t="shared" si="807"/>
        <v/>
      </c>
      <c r="AB2381" t="str">
        <f t="shared" si="808"/>
        <v/>
      </c>
      <c r="AC2381" t="str">
        <f t="shared" si="809"/>
        <v/>
      </c>
      <c r="AD2381" t="str">
        <f t="shared" si="810"/>
        <v/>
      </c>
      <c r="AE2381" t="str">
        <f t="shared" si="811"/>
        <v/>
      </c>
    </row>
    <row r="2382" spans="20:31" x14ac:dyDescent="0.25">
      <c r="T2382" t="str">
        <f t="shared" si="802"/>
        <v/>
      </c>
      <c r="U2382" t="str">
        <f t="shared" si="803"/>
        <v/>
      </c>
      <c r="V2382" t="str">
        <f t="shared" si="804"/>
        <v/>
      </c>
      <c r="W2382" t="str">
        <f>IF(TRIM(INDEX(connections!$A:$A,ROW()))="","",TRIM(INDEX(connections!$A:$A,ROW())))</f>
        <v/>
      </c>
      <c r="X2382" t="str">
        <f>IF($W2382="","",TRIM(INDEX(connections!$B:$B,ROW())))</f>
        <v/>
      </c>
      <c r="Y2382" t="str">
        <f t="shared" si="805"/>
        <v/>
      </c>
      <c r="Z2382" t="str">
        <f t="shared" si="806"/>
        <v/>
      </c>
      <c r="AA2382" t="str">
        <f t="shared" si="807"/>
        <v/>
      </c>
      <c r="AB2382" t="str">
        <f t="shared" si="808"/>
        <v/>
      </c>
      <c r="AC2382" t="str">
        <f t="shared" si="809"/>
        <v/>
      </c>
      <c r="AD2382" t="str">
        <f t="shared" si="810"/>
        <v/>
      </c>
      <c r="AE2382" t="str">
        <f t="shared" si="811"/>
        <v/>
      </c>
    </row>
    <row r="2383" spans="20:31" x14ac:dyDescent="0.25">
      <c r="T2383" t="str">
        <f t="shared" si="802"/>
        <v/>
      </c>
      <c r="U2383" t="str">
        <f t="shared" si="803"/>
        <v/>
      </c>
      <c r="V2383" t="str">
        <f t="shared" si="804"/>
        <v/>
      </c>
      <c r="W2383" t="str">
        <f>IF(TRIM(INDEX(connections!$A:$A,ROW()))="","",TRIM(INDEX(connections!$A:$A,ROW())))</f>
        <v/>
      </c>
      <c r="X2383" t="str">
        <f>IF($W2383="","",TRIM(INDEX(connections!$B:$B,ROW())))</f>
        <v/>
      </c>
      <c r="Y2383" t="str">
        <f t="shared" si="805"/>
        <v/>
      </c>
      <c r="Z2383" t="str">
        <f t="shared" si="806"/>
        <v/>
      </c>
      <c r="AA2383" t="str">
        <f t="shared" si="807"/>
        <v/>
      </c>
      <c r="AB2383" t="str">
        <f t="shared" si="808"/>
        <v/>
      </c>
      <c r="AC2383" t="str">
        <f t="shared" si="809"/>
        <v/>
      </c>
      <c r="AD2383" t="str">
        <f t="shared" si="810"/>
        <v/>
      </c>
      <c r="AE2383" t="str">
        <f t="shared" si="811"/>
        <v/>
      </c>
    </row>
    <row r="2384" spans="20:31" x14ac:dyDescent="0.25">
      <c r="T2384" t="str">
        <f t="shared" si="802"/>
        <v/>
      </c>
      <c r="U2384" t="str">
        <f t="shared" si="803"/>
        <v/>
      </c>
      <c r="V2384" t="str">
        <f t="shared" si="804"/>
        <v/>
      </c>
      <c r="W2384" t="str">
        <f>IF(TRIM(INDEX(connections!$A:$A,ROW()))="","",TRIM(INDEX(connections!$A:$A,ROW())))</f>
        <v/>
      </c>
      <c r="X2384" t="str">
        <f>IF($W2384="","",TRIM(INDEX(connections!$B:$B,ROW())))</f>
        <v/>
      </c>
      <c r="Y2384" t="str">
        <f t="shared" si="805"/>
        <v/>
      </c>
      <c r="Z2384" t="str">
        <f t="shared" si="806"/>
        <v/>
      </c>
      <c r="AA2384" t="str">
        <f t="shared" si="807"/>
        <v/>
      </c>
      <c r="AB2384" t="str">
        <f t="shared" si="808"/>
        <v/>
      </c>
      <c r="AC2384" t="str">
        <f t="shared" si="809"/>
        <v/>
      </c>
      <c r="AD2384" t="str">
        <f t="shared" si="810"/>
        <v/>
      </c>
      <c r="AE2384" t="str">
        <f t="shared" si="811"/>
        <v/>
      </c>
    </row>
    <row r="2385" spans="20:31" x14ac:dyDescent="0.25">
      <c r="T2385" t="str">
        <f t="shared" si="802"/>
        <v/>
      </c>
      <c r="U2385" t="str">
        <f t="shared" si="803"/>
        <v/>
      </c>
      <c r="V2385" t="str">
        <f t="shared" si="804"/>
        <v/>
      </c>
      <c r="W2385" t="str">
        <f>IF(TRIM(INDEX(connections!$A:$A,ROW()))="","",TRIM(INDEX(connections!$A:$A,ROW())))</f>
        <v/>
      </c>
      <c r="X2385" t="str">
        <f>IF($W2385="","",TRIM(INDEX(connections!$B:$B,ROW())))</f>
        <v/>
      </c>
      <c r="Y2385" t="str">
        <f t="shared" si="805"/>
        <v/>
      </c>
      <c r="Z2385" t="str">
        <f t="shared" si="806"/>
        <v/>
      </c>
      <c r="AA2385" t="str">
        <f t="shared" si="807"/>
        <v/>
      </c>
      <c r="AB2385" t="str">
        <f t="shared" si="808"/>
        <v/>
      </c>
      <c r="AC2385" t="str">
        <f t="shared" si="809"/>
        <v/>
      </c>
      <c r="AD2385" t="str">
        <f t="shared" si="810"/>
        <v/>
      </c>
      <c r="AE2385" t="str">
        <f t="shared" si="811"/>
        <v/>
      </c>
    </row>
    <row r="2386" spans="20:31" x14ac:dyDescent="0.25">
      <c r="T2386" t="str">
        <f t="shared" si="802"/>
        <v/>
      </c>
      <c r="U2386" t="str">
        <f t="shared" si="803"/>
        <v/>
      </c>
      <c r="V2386" t="str">
        <f t="shared" si="804"/>
        <v/>
      </c>
      <c r="W2386" t="str">
        <f>IF(TRIM(INDEX(connections!$A:$A,ROW()))="","",TRIM(INDEX(connections!$A:$A,ROW())))</f>
        <v/>
      </c>
      <c r="X2386" t="str">
        <f>IF($W2386="","",TRIM(INDEX(connections!$B:$B,ROW())))</f>
        <v/>
      </c>
      <c r="Y2386" t="str">
        <f t="shared" si="805"/>
        <v/>
      </c>
      <c r="Z2386" t="str">
        <f t="shared" si="806"/>
        <v/>
      </c>
      <c r="AA2386" t="str">
        <f t="shared" si="807"/>
        <v/>
      </c>
      <c r="AB2386" t="str">
        <f t="shared" si="808"/>
        <v/>
      </c>
      <c r="AC2386" t="str">
        <f t="shared" si="809"/>
        <v/>
      </c>
      <c r="AD2386" t="str">
        <f t="shared" si="810"/>
        <v/>
      </c>
      <c r="AE2386" t="str">
        <f t="shared" si="811"/>
        <v/>
      </c>
    </row>
    <row r="2387" spans="20:31" x14ac:dyDescent="0.25">
      <c r="T2387" t="str">
        <f t="shared" si="802"/>
        <v/>
      </c>
      <c r="U2387" t="str">
        <f t="shared" si="803"/>
        <v/>
      </c>
      <c r="V2387" t="str">
        <f t="shared" si="804"/>
        <v/>
      </c>
      <c r="W2387" t="str">
        <f>IF(TRIM(INDEX(connections!$A:$A,ROW()))="","",TRIM(INDEX(connections!$A:$A,ROW())))</f>
        <v/>
      </c>
      <c r="X2387" t="str">
        <f>IF($W2387="","",TRIM(INDEX(connections!$B:$B,ROW())))</f>
        <v/>
      </c>
      <c r="Y2387" t="str">
        <f t="shared" si="805"/>
        <v/>
      </c>
      <c r="Z2387" t="str">
        <f t="shared" si="806"/>
        <v/>
      </c>
      <c r="AA2387" t="str">
        <f t="shared" si="807"/>
        <v/>
      </c>
      <c r="AB2387" t="str">
        <f t="shared" si="808"/>
        <v/>
      </c>
      <c r="AC2387" t="str">
        <f t="shared" si="809"/>
        <v/>
      </c>
      <c r="AD2387" t="str">
        <f t="shared" si="810"/>
        <v/>
      </c>
      <c r="AE2387" t="str">
        <f t="shared" si="811"/>
        <v/>
      </c>
    </row>
    <row r="2388" spans="20:31" x14ac:dyDescent="0.25">
      <c r="T2388" t="str">
        <f t="shared" si="802"/>
        <v/>
      </c>
      <c r="U2388" t="str">
        <f t="shared" si="803"/>
        <v/>
      </c>
      <c r="V2388" t="str">
        <f t="shared" si="804"/>
        <v/>
      </c>
      <c r="W2388" t="str">
        <f>IF(TRIM(INDEX(connections!$A:$A,ROW()))="","",TRIM(INDEX(connections!$A:$A,ROW())))</f>
        <v/>
      </c>
      <c r="X2388" t="str">
        <f>IF($W2388="","",TRIM(INDEX(connections!$B:$B,ROW())))</f>
        <v/>
      </c>
      <c r="Y2388" t="str">
        <f t="shared" si="805"/>
        <v/>
      </c>
      <c r="Z2388" t="str">
        <f t="shared" si="806"/>
        <v/>
      </c>
      <c r="AA2388" t="str">
        <f t="shared" si="807"/>
        <v/>
      </c>
      <c r="AB2388" t="str">
        <f t="shared" si="808"/>
        <v/>
      </c>
      <c r="AC2388" t="str">
        <f t="shared" si="809"/>
        <v/>
      </c>
      <c r="AD2388" t="str">
        <f t="shared" si="810"/>
        <v/>
      </c>
      <c r="AE2388" t="str">
        <f t="shared" si="811"/>
        <v/>
      </c>
    </row>
    <row r="2389" spans="20:31" x14ac:dyDescent="0.25">
      <c r="T2389" t="str">
        <f t="shared" si="802"/>
        <v/>
      </c>
      <c r="U2389" t="str">
        <f t="shared" si="803"/>
        <v/>
      </c>
      <c r="V2389" t="str">
        <f t="shared" si="804"/>
        <v/>
      </c>
      <c r="W2389" t="str">
        <f>IF(TRIM(INDEX(connections!$A:$A,ROW()))="","",TRIM(INDEX(connections!$A:$A,ROW())))</f>
        <v/>
      </c>
      <c r="X2389" t="str">
        <f>IF($W2389="","",TRIM(INDEX(connections!$B:$B,ROW())))</f>
        <v/>
      </c>
      <c r="Y2389" t="str">
        <f t="shared" si="805"/>
        <v/>
      </c>
      <c r="Z2389" t="str">
        <f t="shared" si="806"/>
        <v/>
      </c>
      <c r="AA2389" t="str">
        <f t="shared" si="807"/>
        <v/>
      </c>
      <c r="AB2389" t="str">
        <f t="shared" si="808"/>
        <v/>
      </c>
      <c r="AC2389" t="str">
        <f t="shared" si="809"/>
        <v/>
      </c>
      <c r="AD2389" t="str">
        <f t="shared" si="810"/>
        <v/>
      </c>
      <c r="AE2389" t="str">
        <f t="shared" si="811"/>
        <v/>
      </c>
    </row>
    <row r="2390" spans="20:31" x14ac:dyDescent="0.25">
      <c r="T2390" t="str">
        <f t="shared" si="802"/>
        <v/>
      </c>
      <c r="U2390" t="str">
        <f t="shared" si="803"/>
        <v/>
      </c>
      <c r="V2390" t="str">
        <f t="shared" si="804"/>
        <v/>
      </c>
      <c r="W2390" t="str">
        <f>IF(TRIM(INDEX(connections!$A:$A,ROW()))="","",TRIM(INDEX(connections!$A:$A,ROW())))</f>
        <v/>
      </c>
      <c r="X2390" t="str">
        <f>IF($W2390="","",TRIM(INDEX(connections!$B:$B,ROW())))</f>
        <v/>
      </c>
      <c r="Y2390" t="str">
        <f t="shared" si="805"/>
        <v/>
      </c>
      <c r="Z2390" t="str">
        <f t="shared" si="806"/>
        <v/>
      </c>
      <c r="AA2390" t="str">
        <f t="shared" si="807"/>
        <v/>
      </c>
      <c r="AB2390" t="str">
        <f t="shared" si="808"/>
        <v/>
      </c>
      <c r="AC2390" t="str">
        <f t="shared" si="809"/>
        <v/>
      </c>
      <c r="AD2390" t="str">
        <f t="shared" si="810"/>
        <v/>
      </c>
      <c r="AE2390" t="str">
        <f t="shared" si="811"/>
        <v/>
      </c>
    </row>
    <row r="2391" spans="20:31" x14ac:dyDescent="0.25">
      <c r="T2391" t="str">
        <f t="shared" si="802"/>
        <v/>
      </c>
      <c r="U2391" t="str">
        <f t="shared" si="803"/>
        <v/>
      </c>
      <c r="V2391" t="str">
        <f t="shared" si="804"/>
        <v/>
      </c>
      <c r="W2391" t="str">
        <f>IF(TRIM(INDEX(connections!$A:$A,ROW()))="","",TRIM(INDEX(connections!$A:$A,ROW())))</f>
        <v/>
      </c>
      <c r="X2391" t="str">
        <f>IF($W2391="","",TRIM(INDEX(connections!$B:$B,ROW())))</f>
        <v/>
      </c>
      <c r="Y2391" t="str">
        <f t="shared" si="805"/>
        <v/>
      </c>
      <c r="Z2391" t="str">
        <f t="shared" si="806"/>
        <v/>
      </c>
      <c r="AA2391" t="str">
        <f t="shared" si="807"/>
        <v/>
      </c>
      <c r="AB2391" t="str">
        <f t="shared" si="808"/>
        <v/>
      </c>
      <c r="AC2391" t="str">
        <f t="shared" si="809"/>
        <v/>
      </c>
      <c r="AD2391" t="str">
        <f t="shared" si="810"/>
        <v/>
      </c>
      <c r="AE2391" t="str">
        <f t="shared" si="811"/>
        <v/>
      </c>
    </row>
    <row r="2392" spans="20:31" x14ac:dyDescent="0.25">
      <c r="T2392" t="str">
        <f t="shared" si="802"/>
        <v/>
      </c>
      <c r="U2392" t="str">
        <f t="shared" si="803"/>
        <v/>
      </c>
      <c r="V2392" t="str">
        <f t="shared" si="804"/>
        <v/>
      </c>
      <c r="W2392" t="str">
        <f>IF(TRIM(INDEX(connections!$A:$A,ROW()))="","",TRIM(INDEX(connections!$A:$A,ROW())))</f>
        <v/>
      </c>
      <c r="X2392" t="str">
        <f>IF($W2392="","",TRIM(INDEX(connections!$B:$B,ROW())))</f>
        <v/>
      </c>
      <c r="Y2392" t="str">
        <f t="shared" si="805"/>
        <v/>
      </c>
      <c r="Z2392" t="str">
        <f t="shared" si="806"/>
        <v/>
      </c>
      <c r="AA2392" t="str">
        <f t="shared" si="807"/>
        <v/>
      </c>
      <c r="AB2392" t="str">
        <f t="shared" si="808"/>
        <v/>
      </c>
      <c r="AC2392" t="str">
        <f t="shared" si="809"/>
        <v/>
      </c>
      <c r="AD2392" t="str">
        <f t="shared" si="810"/>
        <v/>
      </c>
      <c r="AE2392" t="str">
        <f t="shared" si="811"/>
        <v/>
      </c>
    </row>
    <row r="2393" spans="20:31" x14ac:dyDescent="0.25">
      <c r="T2393" t="str">
        <f t="shared" si="802"/>
        <v/>
      </c>
      <c r="U2393" t="str">
        <f t="shared" si="803"/>
        <v/>
      </c>
      <c r="V2393" t="str">
        <f t="shared" si="804"/>
        <v/>
      </c>
      <c r="W2393" t="str">
        <f>IF(TRIM(INDEX(connections!$A:$A,ROW()))="","",TRIM(INDEX(connections!$A:$A,ROW())))</f>
        <v/>
      </c>
      <c r="X2393" t="str">
        <f>IF($W2393="","",TRIM(INDEX(connections!$B:$B,ROW())))</f>
        <v/>
      </c>
      <c r="Y2393" t="str">
        <f t="shared" si="805"/>
        <v/>
      </c>
      <c r="Z2393" t="str">
        <f t="shared" si="806"/>
        <v/>
      </c>
      <c r="AA2393" t="str">
        <f t="shared" si="807"/>
        <v/>
      </c>
      <c r="AB2393" t="str">
        <f t="shared" si="808"/>
        <v/>
      </c>
      <c r="AC2393" t="str">
        <f t="shared" si="809"/>
        <v/>
      </c>
      <c r="AD2393" t="str">
        <f t="shared" si="810"/>
        <v/>
      </c>
      <c r="AE2393" t="str">
        <f t="shared" si="811"/>
        <v/>
      </c>
    </row>
    <row r="2394" spans="20:31" x14ac:dyDescent="0.25">
      <c r="T2394" t="str">
        <f t="shared" si="802"/>
        <v/>
      </c>
      <c r="U2394" t="str">
        <f t="shared" si="803"/>
        <v/>
      </c>
      <c r="V2394" t="str">
        <f t="shared" si="804"/>
        <v/>
      </c>
      <c r="W2394" t="str">
        <f>IF(TRIM(INDEX(connections!$A:$A,ROW()))="","",TRIM(INDEX(connections!$A:$A,ROW())))</f>
        <v/>
      </c>
      <c r="X2394" t="str">
        <f>IF($W2394="","",TRIM(INDEX(connections!$B:$B,ROW())))</f>
        <v/>
      </c>
      <c r="Y2394" t="str">
        <f t="shared" si="805"/>
        <v/>
      </c>
      <c r="Z2394" t="str">
        <f t="shared" si="806"/>
        <v/>
      </c>
      <c r="AA2394" t="str">
        <f t="shared" si="807"/>
        <v/>
      </c>
      <c r="AB2394" t="str">
        <f t="shared" si="808"/>
        <v/>
      </c>
      <c r="AC2394" t="str">
        <f t="shared" si="809"/>
        <v/>
      </c>
      <c r="AD2394" t="str">
        <f t="shared" si="810"/>
        <v/>
      </c>
      <c r="AE2394" t="str">
        <f t="shared" si="811"/>
        <v/>
      </c>
    </row>
    <row r="2395" spans="20:31" x14ac:dyDescent="0.25">
      <c r="T2395" t="str">
        <f t="shared" si="802"/>
        <v/>
      </c>
      <c r="U2395" t="str">
        <f t="shared" si="803"/>
        <v/>
      </c>
      <c r="V2395" t="str">
        <f t="shared" si="804"/>
        <v/>
      </c>
      <c r="W2395" t="str">
        <f>IF(TRIM(INDEX(connections!$A:$A,ROW()))="","",TRIM(INDEX(connections!$A:$A,ROW())))</f>
        <v/>
      </c>
      <c r="X2395" t="str">
        <f>IF($W2395="","",TRIM(INDEX(connections!$B:$B,ROW())))</f>
        <v/>
      </c>
      <c r="Y2395" t="str">
        <f t="shared" si="805"/>
        <v/>
      </c>
      <c r="Z2395" t="str">
        <f t="shared" si="806"/>
        <v/>
      </c>
      <c r="AA2395" t="str">
        <f t="shared" si="807"/>
        <v/>
      </c>
      <c r="AB2395" t="str">
        <f t="shared" si="808"/>
        <v/>
      </c>
      <c r="AC2395" t="str">
        <f t="shared" si="809"/>
        <v/>
      </c>
      <c r="AD2395" t="str">
        <f t="shared" si="810"/>
        <v/>
      </c>
      <c r="AE2395" t="str">
        <f t="shared" si="811"/>
        <v/>
      </c>
    </row>
    <row r="2396" spans="20:31" x14ac:dyDescent="0.25">
      <c r="T2396" t="str">
        <f t="shared" si="802"/>
        <v/>
      </c>
      <c r="U2396" t="str">
        <f t="shared" si="803"/>
        <v/>
      </c>
      <c r="V2396" t="str">
        <f t="shared" si="804"/>
        <v/>
      </c>
      <c r="W2396" t="str">
        <f>IF(TRIM(INDEX(connections!$A:$A,ROW()))="","",TRIM(INDEX(connections!$A:$A,ROW())))</f>
        <v/>
      </c>
      <c r="X2396" t="str">
        <f>IF($W2396="","",TRIM(INDEX(connections!$B:$B,ROW())))</f>
        <v/>
      </c>
      <c r="Y2396" t="str">
        <f t="shared" si="805"/>
        <v/>
      </c>
      <c r="Z2396" t="str">
        <f t="shared" si="806"/>
        <v/>
      </c>
      <c r="AA2396" t="str">
        <f t="shared" si="807"/>
        <v/>
      </c>
      <c r="AB2396" t="str">
        <f t="shared" si="808"/>
        <v/>
      </c>
      <c r="AC2396" t="str">
        <f t="shared" si="809"/>
        <v/>
      </c>
      <c r="AD2396" t="str">
        <f t="shared" si="810"/>
        <v/>
      </c>
      <c r="AE2396" t="str">
        <f t="shared" si="811"/>
        <v/>
      </c>
    </row>
    <row r="2397" spans="20:31" x14ac:dyDescent="0.25">
      <c r="T2397" t="str">
        <f t="shared" si="802"/>
        <v/>
      </c>
      <c r="U2397" t="str">
        <f t="shared" si="803"/>
        <v/>
      </c>
      <c r="V2397" t="str">
        <f t="shared" si="804"/>
        <v/>
      </c>
      <c r="W2397" t="str">
        <f>IF(TRIM(INDEX(connections!$A:$A,ROW()))="","",TRIM(INDEX(connections!$A:$A,ROW())))</f>
        <v/>
      </c>
      <c r="X2397" t="str">
        <f>IF($W2397="","",TRIM(INDEX(connections!$B:$B,ROW())))</f>
        <v/>
      </c>
      <c r="Y2397" t="str">
        <f t="shared" si="805"/>
        <v/>
      </c>
      <c r="Z2397" t="str">
        <f t="shared" si="806"/>
        <v/>
      </c>
      <c r="AA2397" t="str">
        <f t="shared" si="807"/>
        <v/>
      </c>
      <c r="AB2397" t="str">
        <f t="shared" si="808"/>
        <v/>
      </c>
      <c r="AC2397" t="str">
        <f t="shared" si="809"/>
        <v/>
      </c>
      <c r="AD2397" t="str">
        <f t="shared" si="810"/>
        <v/>
      </c>
      <c r="AE2397" t="str">
        <f t="shared" si="811"/>
        <v/>
      </c>
    </row>
    <row r="2398" spans="20:31" x14ac:dyDescent="0.25">
      <c r="T2398" t="str">
        <f t="shared" si="802"/>
        <v/>
      </c>
      <c r="U2398" t="str">
        <f t="shared" si="803"/>
        <v/>
      </c>
      <c r="V2398" t="str">
        <f t="shared" si="804"/>
        <v/>
      </c>
      <c r="W2398" t="str">
        <f>IF(TRIM(INDEX(connections!$A:$A,ROW()))="","",TRIM(INDEX(connections!$A:$A,ROW())))</f>
        <v/>
      </c>
      <c r="X2398" t="str">
        <f>IF($W2398="","",TRIM(INDEX(connections!$B:$B,ROW())))</f>
        <v/>
      </c>
      <c r="Y2398" t="str">
        <f t="shared" si="805"/>
        <v/>
      </c>
      <c r="Z2398" t="str">
        <f t="shared" si="806"/>
        <v/>
      </c>
      <c r="AA2398" t="str">
        <f t="shared" si="807"/>
        <v/>
      </c>
      <c r="AB2398" t="str">
        <f t="shared" si="808"/>
        <v/>
      </c>
      <c r="AC2398" t="str">
        <f t="shared" si="809"/>
        <v/>
      </c>
      <c r="AD2398" t="str">
        <f t="shared" si="810"/>
        <v/>
      </c>
      <c r="AE2398" t="str">
        <f t="shared" si="811"/>
        <v/>
      </c>
    </row>
    <row r="2399" spans="20:31" x14ac:dyDescent="0.25">
      <c r="T2399" t="str">
        <f t="shared" si="802"/>
        <v/>
      </c>
      <c r="U2399" t="str">
        <f t="shared" si="803"/>
        <v/>
      </c>
      <c r="V2399" t="str">
        <f t="shared" si="804"/>
        <v/>
      </c>
      <c r="W2399" t="str">
        <f>IF(TRIM(INDEX(connections!$A:$A,ROW()))="","",TRIM(INDEX(connections!$A:$A,ROW())))</f>
        <v/>
      </c>
      <c r="X2399" t="str">
        <f>IF($W2399="","",TRIM(INDEX(connections!$B:$B,ROW())))</f>
        <v/>
      </c>
      <c r="Y2399" t="str">
        <f t="shared" si="805"/>
        <v/>
      </c>
      <c r="Z2399" t="str">
        <f t="shared" si="806"/>
        <v/>
      </c>
      <c r="AA2399" t="str">
        <f t="shared" si="807"/>
        <v/>
      </c>
      <c r="AB2399" t="str">
        <f t="shared" si="808"/>
        <v/>
      </c>
      <c r="AC2399" t="str">
        <f t="shared" si="809"/>
        <v/>
      </c>
      <c r="AD2399" t="str">
        <f t="shared" si="810"/>
        <v/>
      </c>
      <c r="AE2399" t="str">
        <f t="shared" si="811"/>
        <v/>
      </c>
    </row>
    <row r="2400" spans="20:31" x14ac:dyDescent="0.25">
      <c r="T2400" t="str">
        <f t="shared" si="802"/>
        <v/>
      </c>
      <c r="U2400" t="str">
        <f t="shared" si="803"/>
        <v/>
      </c>
      <c r="V2400" t="str">
        <f t="shared" si="804"/>
        <v/>
      </c>
      <c r="W2400" t="str">
        <f>IF(TRIM(INDEX(connections!$A:$A,ROW()))="","",TRIM(INDEX(connections!$A:$A,ROW())))</f>
        <v/>
      </c>
      <c r="X2400" t="str">
        <f>IF($W2400="","",TRIM(INDEX(connections!$B:$B,ROW())))</f>
        <v/>
      </c>
      <c r="Y2400" t="str">
        <f t="shared" si="805"/>
        <v/>
      </c>
      <c r="Z2400" t="str">
        <f t="shared" si="806"/>
        <v/>
      </c>
      <c r="AA2400" t="str">
        <f t="shared" si="807"/>
        <v/>
      </c>
      <c r="AB2400" t="str">
        <f t="shared" si="808"/>
        <v/>
      </c>
      <c r="AC2400" t="str">
        <f t="shared" si="809"/>
        <v/>
      </c>
      <c r="AD2400" t="str">
        <f t="shared" si="810"/>
        <v/>
      </c>
      <c r="AE2400" t="str">
        <f t="shared" si="811"/>
        <v/>
      </c>
    </row>
    <row r="2401" spans="20:31" x14ac:dyDescent="0.25">
      <c r="T2401" t="str">
        <f t="shared" si="802"/>
        <v/>
      </c>
      <c r="U2401" t="str">
        <f t="shared" si="803"/>
        <v/>
      </c>
      <c r="V2401" t="str">
        <f t="shared" si="804"/>
        <v/>
      </c>
      <c r="W2401" t="str">
        <f>IF(TRIM(INDEX(connections!$A:$A,ROW()))="","",TRIM(INDEX(connections!$A:$A,ROW())))</f>
        <v/>
      </c>
      <c r="X2401" t="str">
        <f>IF($W2401="","",TRIM(INDEX(connections!$B:$B,ROW())))</f>
        <v/>
      </c>
      <c r="Y2401" t="str">
        <f t="shared" si="805"/>
        <v/>
      </c>
      <c r="Z2401" t="str">
        <f t="shared" si="806"/>
        <v/>
      </c>
      <c r="AA2401" t="str">
        <f t="shared" si="807"/>
        <v/>
      </c>
      <c r="AB2401" t="str">
        <f t="shared" si="808"/>
        <v/>
      </c>
      <c r="AC2401" t="str">
        <f t="shared" si="809"/>
        <v/>
      </c>
      <c r="AD2401" t="str">
        <f t="shared" si="810"/>
        <v/>
      </c>
      <c r="AE2401" t="str">
        <f t="shared" si="811"/>
        <v/>
      </c>
    </row>
    <row r="2402" spans="20:31" x14ac:dyDescent="0.25">
      <c r="T2402" t="str">
        <f t="shared" si="802"/>
        <v/>
      </c>
      <c r="U2402" t="str">
        <f t="shared" si="803"/>
        <v/>
      </c>
      <c r="V2402" t="str">
        <f t="shared" si="804"/>
        <v/>
      </c>
      <c r="W2402" t="str">
        <f>IF(TRIM(INDEX(connections!$A:$A,ROW()))="","",TRIM(INDEX(connections!$A:$A,ROW())))</f>
        <v/>
      </c>
      <c r="X2402" t="str">
        <f>IF($W2402="","",TRIM(INDEX(connections!$B:$B,ROW())))</f>
        <v/>
      </c>
      <c r="Y2402" t="str">
        <f t="shared" si="805"/>
        <v/>
      </c>
      <c r="Z2402" t="str">
        <f t="shared" si="806"/>
        <v/>
      </c>
      <c r="AA2402" t="str">
        <f t="shared" si="807"/>
        <v/>
      </c>
      <c r="AB2402" t="str">
        <f t="shared" si="808"/>
        <v/>
      </c>
      <c r="AC2402" t="str">
        <f t="shared" si="809"/>
        <v/>
      </c>
      <c r="AD2402" t="str">
        <f t="shared" si="810"/>
        <v/>
      </c>
      <c r="AE2402" t="str">
        <f t="shared" si="811"/>
        <v/>
      </c>
    </row>
    <row r="2403" spans="20:31" x14ac:dyDescent="0.25">
      <c r="T2403" t="str">
        <f t="shared" si="802"/>
        <v/>
      </c>
      <c r="U2403" t="str">
        <f t="shared" si="803"/>
        <v/>
      </c>
      <c r="V2403" t="str">
        <f t="shared" si="804"/>
        <v/>
      </c>
      <c r="W2403" t="str">
        <f>IF(TRIM(INDEX(connections!$A:$A,ROW()))="","",TRIM(INDEX(connections!$A:$A,ROW())))</f>
        <v/>
      </c>
      <c r="X2403" t="str">
        <f>IF($W2403="","",TRIM(INDEX(connections!$B:$B,ROW())))</f>
        <v/>
      </c>
      <c r="Y2403" t="str">
        <f t="shared" si="805"/>
        <v/>
      </c>
      <c r="Z2403" t="str">
        <f t="shared" si="806"/>
        <v/>
      </c>
      <c r="AA2403" t="str">
        <f t="shared" si="807"/>
        <v/>
      </c>
      <c r="AB2403" t="str">
        <f t="shared" si="808"/>
        <v/>
      </c>
      <c r="AC2403" t="str">
        <f t="shared" si="809"/>
        <v/>
      </c>
      <c r="AD2403" t="str">
        <f t="shared" si="810"/>
        <v/>
      </c>
      <c r="AE2403" t="str">
        <f t="shared" si="811"/>
        <v/>
      </c>
    </row>
    <row r="2404" spans="20:31" x14ac:dyDescent="0.25">
      <c r="T2404" t="str">
        <f t="shared" si="802"/>
        <v/>
      </c>
      <c r="U2404" t="str">
        <f t="shared" si="803"/>
        <v/>
      </c>
      <c r="V2404" t="str">
        <f t="shared" si="804"/>
        <v/>
      </c>
      <c r="W2404" t="str">
        <f>IF(TRIM(INDEX(connections!$A:$A,ROW()))="","",TRIM(INDEX(connections!$A:$A,ROW())))</f>
        <v/>
      </c>
      <c r="X2404" t="str">
        <f>IF($W2404="","",TRIM(INDEX(connections!$B:$B,ROW())))</f>
        <v/>
      </c>
      <c r="Y2404" t="str">
        <f t="shared" si="805"/>
        <v/>
      </c>
      <c r="Z2404" t="str">
        <f t="shared" si="806"/>
        <v/>
      </c>
      <c r="AA2404" t="str">
        <f t="shared" si="807"/>
        <v/>
      </c>
      <c r="AB2404" t="str">
        <f t="shared" si="808"/>
        <v/>
      </c>
      <c r="AC2404" t="str">
        <f t="shared" si="809"/>
        <v/>
      </c>
      <c r="AD2404" t="str">
        <f t="shared" si="810"/>
        <v/>
      </c>
      <c r="AE2404" t="str">
        <f t="shared" si="811"/>
        <v/>
      </c>
    </row>
    <row r="2405" spans="20:31" x14ac:dyDescent="0.25">
      <c r="T2405" t="str">
        <f t="shared" si="802"/>
        <v/>
      </c>
      <c r="U2405" t="str">
        <f t="shared" si="803"/>
        <v/>
      </c>
      <c r="V2405" t="str">
        <f t="shared" si="804"/>
        <v/>
      </c>
      <c r="W2405" t="str">
        <f>IF(TRIM(INDEX(connections!$A:$A,ROW()))="","",TRIM(INDEX(connections!$A:$A,ROW())))</f>
        <v/>
      </c>
      <c r="X2405" t="str">
        <f>IF($W2405="","",TRIM(INDEX(connections!$B:$B,ROW())))</f>
        <v/>
      </c>
      <c r="Y2405" t="str">
        <f t="shared" si="805"/>
        <v/>
      </c>
      <c r="Z2405" t="str">
        <f t="shared" si="806"/>
        <v/>
      </c>
      <c r="AA2405" t="str">
        <f t="shared" si="807"/>
        <v/>
      </c>
      <c r="AB2405" t="str">
        <f t="shared" si="808"/>
        <v/>
      </c>
      <c r="AC2405" t="str">
        <f t="shared" si="809"/>
        <v/>
      </c>
      <c r="AD2405" t="str">
        <f t="shared" si="810"/>
        <v/>
      </c>
      <c r="AE2405" t="str">
        <f t="shared" si="811"/>
        <v/>
      </c>
    </row>
    <row r="2406" spans="20:31" x14ac:dyDescent="0.25">
      <c r="T2406" t="str">
        <f t="shared" si="802"/>
        <v/>
      </c>
      <c r="U2406" t="str">
        <f t="shared" si="803"/>
        <v/>
      </c>
      <c r="V2406" t="str">
        <f t="shared" si="804"/>
        <v/>
      </c>
      <c r="W2406" t="str">
        <f>IF(TRIM(INDEX(connections!$A:$A,ROW()))="","",TRIM(INDEX(connections!$A:$A,ROW())))</f>
        <v/>
      </c>
      <c r="X2406" t="str">
        <f>IF($W2406="","",TRIM(INDEX(connections!$B:$B,ROW())))</f>
        <v/>
      </c>
      <c r="Y2406" t="str">
        <f t="shared" si="805"/>
        <v/>
      </c>
      <c r="Z2406" t="str">
        <f t="shared" si="806"/>
        <v/>
      </c>
      <c r="AA2406" t="str">
        <f t="shared" si="807"/>
        <v/>
      </c>
      <c r="AB2406" t="str">
        <f t="shared" si="808"/>
        <v/>
      </c>
      <c r="AC2406" t="str">
        <f t="shared" si="809"/>
        <v/>
      </c>
      <c r="AD2406" t="str">
        <f t="shared" si="810"/>
        <v/>
      </c>
      <c r="AE2406" t="str">
        <f t="shared" si="811"/>
        <v/>
      </c>
    </row>
    <row r="2407" spans="20:31" x14ac:dyDescent="0.25">
      <c r="T2407" t="str">
        <f t="shared" si="802"/>
        <v/>
      </c>
      <c r="U2407" t="str">
        <f t="shared" si="803"/>
        <v/>
      </c>
      <c r="V2407" t="str">
        <f t="shared" si="804"/>
        <v/>
      </c>
      <c r="W2407" t="str">
        <f>IF(TRIM(INDEX(connections!$A:$A,ROW()))="","",TRIM(INDEX(connections!$A:$A,ROW())))</f>
        <v/>
      </c>
      <c r="X2407" t="str">
        <f>IF($W2407="","",TRIM(INDEX(connections!$B:$B,ROW())))</f>
        <v/>
      </c>
      <c r="Y2407" t="str">
        <f t="shared" si="805"/>
        <v/>
      </c>
      <c r="Z2407" t="str">
        <f t="shared" si="806"/>
        <v/>
      </c>
      <c r="AA2407" t="str">
        <f t="shared" si="807"/>
        <v/>
      </c>
      <c r="AB2407" t="str">
        <f t="shared" si="808"/>
        <v/>
      </c>
      <c r="AC2407" t="str">
        <f t="shared" si="809"/>
        <v/>
      </c>
      <c r="AD2407" t="str">
        <f t="shared" si="810"/>
        <v/>
      </c>
      <c r="AE2407" t="str">
        <f t="shared" si="811"/>
        <v/>
      </c>
    </row>
    <row r="2408" spans="20:31" x14ac:dyDescent="0.25">
      <c r="T2408" t="str">
        <f t="shared" si="802"/>
        <v/>
      </c>
      <c r="U2408" t="str">
        <f t="shared" si="803"/>
        <v/>
      </c>
      <c r="V2408" t="str">
        <f t="shared" si="804"/>
        <v/>
      </c>
      <c r="W2408" t="str">
        <f>IF(TRIM(INDEX(connections!$A:$A,ROW()))="","",TRIM(INDEX(connections!$A:$A,ROW())))</f>
        <v/>
      </c>
      <c r="X2408" t="str">
        <f>IF($W2408="","",TRIM(INDEX(connections!$B:$B,ROW())))</f>
        <v/>
      </c>
      <c r="Y2408" t="str">
        <f t="shared" si="805"/>
        <v/>
      </c>
      <c r="Z2408" t="str">
        <f t="shared" si="806"/>
        <v/>
      </c>
      <c r="AA2408" t="str">
        <f t="shared" si="807"/>
        <v/>
      </c>
      <c r="AB2408" t="str">
        <f t="shared" si="808"/>
        <v/>
      </c>
      <c r="AC2408" t="str">
        <f t="shared" si="809"/>
        <v/>
      </c>
      <c r="AD2408" t="str">
        <f t="shared" si="810"/>
        <v/>
      </c>
      <c r="AE2408" t="str">
        <f t="shared" si="811"/>
        <v/>
      </c>
    </row>
    <row r="2409" spans="20:31" x14ac:dyDescent="0.25">
      <c r="T2409" t="str">
        <f t="shared" si="802"/>
        <v/>
      </c>
      <c r="U2409" t="str">
        <f t="shared" si="803"/>
        <v/>
      </c>
      <c r="V2409" t="str">
        <f t="shared" si="804"/>
        <v/>
      </c>
      <c r="W2409" t="str">
        <f>IF(TRIM(INDEX(connections!$A:$A,ROW()))="","",TRIM(INDEX(connections!$A:$A,ROW())))</f>
        <v/>
      </c>
      <c r="X2409" t="str">
        <f>IF($W2409="","",TRIM(INDEX(connections!$B:$B,ROW())))</f>
        <v/>
      </c>
      <c r="Y2409" t="str">
        <f t="shared" si="805"/>
        <v/>
      </c>
      <c r="Z2409" t="str">
        <f t="shared" si="806"/>
        <v/>
      </c>
      <c r="AA2409" t="str">
        <f t="shared" si="807"/>
        <v/>
      </c>
      <c r="AB2409" t="str">
        <f t="shared" si="808"/>
        <v/>
      </c>
      <c r="AC2409" t="str">
        <f t="shared" si="809"/>
        <v/>
      </c>
      <c r="AD2409" t="str">
        <f t="shared" si="810"/>
        <v/>
      </c>
      <c r="AE2409" t="str">
        <f t="shared" si="811"/>
        <v/>
      </c>
    </row>
    <row r="2410" spans="20:31" x14ac:dyDescent="0.25">
      <c r="T2410" t="str">
        <f t="shared" si="802"/>
        <v/>
      </c>
      <c r="U2410" t="str">
        <f t="shared" si="803"/>
        <v/>
      </c>
      <c r="V2410" t="str">
        <f t="shared" si="804"/>
        <v/>
      </c>
      <c r="W2410" t="str">
        <f>IF(TRIM(INDEX(connections!$A:$A,ROW()))="","",TRIM(INDEX(connections!$A:$A,ROW())))</f>
        <v/>
      </c>
      <c r="X2410" t="str">
        <f>IF($W2410="","",TRIM(INDEX(connections!$B:$B,ROW())))</f>
        <v/>
      </c>
      <c r="Y2410" t="str">
        <f t="shared" si="805"/>
        <v/>
      </c>
      <c r="Z2410" t="str">
        <f t="shared" si="806"/>
        <v/>
      </c>
      <c r="AA2410" t="str">
        <f t="shared" si="807"/>
        <v/>
      </c>
      <c r="AB2410" t="str">
        <f t="shared" si="808"/>
        <v/>
      </c>
      <c r="AC2410" t="str">
        <f t="shared" si="809"/>
        <v/>
      </c>
      <c r="AD2410" t="str">
        <f t="shared" si="810"/>
        <v/>
      </c>
      <c r="AE2410" t="str">
        <f t="shared" si="811"/>
        <v/>
      </c>
    </row>
    <row r="2411" spans="20:31" x14ac:dyDescent="0.25">
      <c r="T2411" t="str">
        <f t="shared" si="802"/>
        <v/>
      </c>
      <c r="U2411" t="str">
        <f t="shared" si="803"/>
        <v/>
      </c>
      <c r="V2411" t="str">
        <f t="shared" si="804"/>
        <v/>
      </c>
      <c r="W2411" t="str">
        <f>IF(TRIM(INDEX(connections!$A:$A,ROW()))="","",TRIM(INDEX(connections!$A:$A,ROW())))</f>
        <v/>
      </c>
      <c r="X2411" t="str">
        <f>IF($W2411="","",TRIM(INDEX(connections!$B:$B,ROW())))</f>
        <v/>
      </c>
      <c r="Y2411" t="str">
        <f t="shared" si="805"/>
        <v/>
      </c>
      <c r="Z2411" t="str">
        <f t="shared" si="806"/>
        <v/>
      </c>
      <c r="AA2411" t="str">
        <f t="shared" si="807"/>
        <v/>
      </c>
      <c r="AB2411" t="str">
        <f t="shared" si="808"/>
        <v/>
      </c>
      <c r="AC2411" t="str">
        <f t="shared" si="809"/>
        <v/>
      </c>
      <c r="AD2411" t="str">
        <f t="shared" si="810"/>
        <v/>
      </c>
      <c r="AE2411" t="str">
        <f t="shared" si="811"/>
        <v/>
      </c>
    </row>
    <row r="2412" spans="20:31" x14ac:dyDescent="0.25">
      <c r="T2412" t="str">
        <f t="shared" si="802"/>
        <v/>
      </c>
      <c r="U2412" t="str">
        <f t="shared" si="803"/>
        <v/>
      </c>
      <c r="V2412" t="str">
        <f t="shared" si="804"/>
        <v/>
      </c>
      <c r="W2412" t="str">
        <f>IF(TRIM(INDEX(connections!$A:$A,ROW()))="","",TRIM(INDEX(connections!$A:$A,ROW())))</f>
        <v/>
      </c>
      <c r="X2412" t="str">
        <f>IF($W2412="","",TRIM(INDEX(connections!$B:$B,ROW())))</f>
        <v/>
      </c>
      <c r="Y2412" t="str">
        <f t="shared" si="805"/>
        <v/>
      </c>
      <c r="Z2412" t="str">
        <f t="shared" si="806"/>
        <v/>
      </c>
      <c r="AA2412" t="str">
        <f t="shared" si="807"/>
        <v/>
      </c>
      <c r="AB2412" t="str">
        <f t="shared" si="808"/>
        <v/>
      </c>
      <c r="AC2412" t="str">
        <f t="shared" si="809"/>
        <v/>
      </c>
      <c r="AD2412" t="str">
        <f t="shared" si="810"/>
        <v/>
      </c>
      <c r="AE2412" t="str">
        <f t="shared" si="811"/>
        <v/>
      </c>
    </row>
    <row r="2413" spans="20:31" x14ac:dyDescent="0.25">
      <c r="T2413" t="str">
        <f t="shared" si="802"/>
        <v/>
      </c>
      <c r="U2413" t="str">
        <f t="shared" si="803"/>
        <v/>
      </c>
      <c r="V2413" t="str">
        <f t="shared" si="804"/>
        <v/>
      </c>
      <c r="W2413" t="str">
        <f>IF(TRIM(INDEX(connections!$A:$A,ROW()))="","",TRIM(INDEX(connections!$A:$A,ROW())))</f>
        <v/>
      </c>
      <c r="X2413" t="str">
        <f>IF($W2413="","",TRIM(INDEX(connections!$B:$B,ROW())))</f>
        <v/>
      </c>
      <c r="Y2413" t="str">
        <f t="shared" si="805"/>
        <v/>
      </c>
      <c r="Z2413" t="str">
        <f t="shared" si="806"/>
        <v/>
      </c>
      <c r="AA2413" t="str">
        <f t="shared" si="807"/>
        <v/>
      </c>
      <c r="AB2413" t="str">
        <f t="shared" si="808"/>
        <v/>
      </c>
      <c r="AC2413" t="str">
        <f t="shared" si="809"/>
        <v/>
      </c>
      <c r="AD2413" t="str">
        <f t="shared" si="810"/>
        <v/>
      </c>
      <c r="AE2413" t="str">
        <f t="shared" si="811"/>
        <v/>
      </c>
    </row>
    <row r="2414" spans="20:31" x14ac:dyDescent="0.25">
      <c r="T2414" t="str">
        <f t="shared" si="802"/>
        <v/>
      </c>
      <c r="U2414" t="str">
        <f t="shared" si="803"/>
        <v/>
      </c>
      <c r="V2414" t="str">
        <f t="shared" si="804"/>
        <v/>
      </c>
      <c r="W2414" t="str">
        <f>IF(TRIM(INDEX(connections!$A:$A,ROW()))="","",TRIM(INDEX(connections!$A:$A,ROW())))</f>
        <v/>
      </c>
      <c r="X2414" t="str">
        <f>IF($W2414="","",TRIM(INDEX(connections!$B:$B,ROW())))</f>
        <v/>
      </c>
      <c r="Y2414" t="str">
        <f t="shared" si="805"/>
        <v/>
      </c>
      <c r="Z2414" t="str">
        <f t="shared" si="806"/>
        <v/>
      </c>
      <c r="AA2414" t="str">
        <f t="shared" si="807"/>
        <v/>
      </c>
      <c r="AB2414" t="str">
        <f t="shared" si="808"/>
        <v/>
      </c>
      <c r="AC2414" t="str">
        <f t="shared" si="809"/>
        <v/>
      </c>
      <c r="AD2414" t="str">
        <f t="shared" si="810"/>
        <v/>
      </c>
      <c r="AE2414" t="str">
        <f t="shared" si="811"/>
        <v/>
      </c>
    </row>
    <row r="2415" spans="20:31" x14ac:dyDescent="0.25">
      <c r="T2415" t="str">
        <f t="shared" si="802"/>
        <v/>
      </c>
      <c r="U2415" t="str">
        <f t="shared" si="803"/>
        <v/>
      </c>
      <c r="V2415" t="str">
        <f t="shared" si="804"/>
        <v/>
      </c>
      <c r="W2415" t="str">
        <f>IF(TRIM(INDEX(connections!$A:$A,ROW()))="","",TRIM(INDEX(connections!$A:$A,ROW())))</f>
        <v/>
      </c>
      <c r="X2415" t="str">
        <f>IF($W2415="","",TRIM(INDEX(connections!$B:$B,ROW())))</f>
        <v/>
      </c>
      <c r="Y2415" t="str">
        <f t="shared" si="805"/>
        <v/>
      </c>
      <c r="Z2415" t="str">
        <f t="shared" si="806"/>
        <v/>
      </c>
      <c r="AA2415" t="str">
        <f t="shared" si="807"/>
        <v/>
      </c>
      <c r="AB2415" t="str">
        <f t="shared" si="808"/>
        <v/>
      </c>
      <c r="AC2415" t="str">
        <f t="shared" si="809"/>
        <v/>
      </c>
      <c r="AD2415" t="str">
        <f t="shared" si="810"/>
        <v/>
      </c>
      <c r="AE2415" t="str">
        <f t="shared" si="811"/>
        <v/>
      </c>
    </row>
    <row r="2416" spans="20:31" x14ac:dyDescent="0.25">
      <c r="T2416" t="str">
        <f t="shared" si="802"/>
        <v/>
      </c>
      <c r="U2416" t="str">
        <f t="shared" si="803"/>
        <v/>
      </c>
      <c r="V2416" t="str">
        <f t="shared" si="804"/>
        <v/>
      </c>
      <c r="W2416" t="str">
        <f>IF(TRIM(INDEX(connections!$A:$A,ROW()))="","",TRIM(INDEX(connections!$A:$A,ROW())))</f>
        <v/>
      </c>
      <c r="X2416" t="str">
        <f>IF($W2416="","",TRIM(INDEX(connections!$B:$B,ROW())))</f>
        <v/>
      </c>
      <c r="Y2416" t="str">
        <f t="shared" si="805"/>
        <v/>
      </c>
      <c r="Z2416" t="str">
        <f t="shared" si="806"/>
        <v/>
      </c>
      <c r="AA2416" t="str">
        <f t="shared" si="807"/>
        <v/>
      </c>
      <c r="AB2416" t="str">
        <f t="shared" si="808"/>
        <v/>
      </c>
      <c r="AC2416" t="str">
        <f t="shared" si="809"/>
        <v/>
      </c>
      <c r="AD2416" t="str">
        <f t="shared" si="810"/>
        <v/>
      </c>
      <c r="AE2416" t="str">
        <f t="shared" si="811"/>
        <v/>
      </c>
    </row>
    <row r="2417" spans="20:31" x14ac:dyDescent="0.25">
      <c r="T2417" t="str">
        <f t="shared" si="802"/>
        <v/>
      </c>
      <c r="U2417" t="str">
        <f t="shared" si="803"/>
        <v/>
      </c>
      <c r="V2417" t="str">
        <f t="shared" si="804"/>
        <v/>
      </c>
      <c r="W2417" t="str">
        <f>IF(TRIM(INDEX(connections!$A:$A,ROW()))="","",TRIM(INDEX(connections!$A:$A,ROW())))</f>
        <v/>
      </c>
      <c r="X2417" t="str">
        <f>IF($W2417="","",TRIM(INDEX(connections!$B:$B,ROW())))</f>
        <v/>
      </c>
      <c r="Y2417" t="str">
        <f t="shared" si="805"/>
        <v/>
      </c>
      <c r="Z2417" t="str">
        <f t="shared" si="806"/>
        <v/>
      </c>
      <c r="AA2417" t="str">
        <f t="shared" si="807"/>
        <v/>
      </c>
      <c r="AB2417" t="str">
        <f t="shared" si="808"/>
        <v/>
      </c>
      <c r="AC2417" t="str">
        <f t="shared" si="809"/>
        <v/>
      </c>
      <c r="AD2417" t="str">
        <f t="shared" si="810"/>
        <v/>
      </c>
      <c r="AE2417" t="str">
        <f t="shared" si="811"/>
        <v/>
      </c>
    </row>
    <row r="2418" spans="20:31" x14ac:dyDescent="0.25">
      <c r="T2418" t="str">
        <f t="shared" si="802"/>
        <v/>
      </c>
      <c r="U2418" t="str">
        <f t="shared" si="803"/>
        <v/>
      </c>
      <c r="V2418" t="str">
        <f t="shared" si="804"/>
        <v/>
      </c>
      <c r="W2418" t="str">
        <f>IF(TRIM(INDEX(connections!$A:$A,ROW()))="","",TRIM(INDEX(connections!$A:$A,ROW())))</f>
        <v/>
      </c>
      <c r="X2418" t="str">
        <f>IF($W2418="","",TRIM(INDEX(connections!$B:$B,ROW())))</f>
        <v/>
      </c>
      <c r="Y2418" t="str">
        <f t="shared" si="805"/>
        <v/>
      </c>
      <c r="Z2418" t="str">
        <f t="shared" si="806"/>
        <v/>
      </c>
      <c r="AA2418" t="str">
        <f t="shared" si="807"/>
        <v/>
      </c>
      <c r="AB2418" t="str">
        <f t="shared" si="808"/>
        <v/>
      </c>
      <c r="AC2418" t="str">
        <f t="shared" si="809"/>
        <v/>
      </c>
      <c r="AD2418" t="str">
        <f t="shared" si="810"/>
        <v/>
      </c>
      <c r="AE2418" t="str">
        <f t="shared" si="811"/>
        <v/>
      </c>
    </row>
    <row r="2419" spans="20:31" x14ac:dyDescent="0.25">
      <c r="T2419" t="str">
        <f t="shared" si="802"/>
        <v/>
      </c>
      <c r="U2419" t="str">
        <f t="shared" si="803"/>
        <v/>
      </c>
      <c r="V2419" t="str">
        <f t="shared" si="804"/>
        <v/>
      </c>
      <c r="W2419" t="str">
        <f>IF(TRIM(INDEX(connections!$A:$A,ROW()))="","",TRIM(INDEX(connections!$A:$A,ROW())))</f>
        <v/>
      </c>
      <c r="X2419" t="str">
        <f>IF($W2419="","",TRIM(INDEX(connections!$B:$B,ROW())))</f>
        <v/>
      </c>
      <c r="Y2419" t="str">
        <f t="shared" si="805"/>
        <v/>
      </c>
      <c r="Z2419" t="str">
        <f t="shared" si="806"/>
        <v/>
      </c>
      <c r="AA2419" t="str">
        <f t="shared" si="807"/>
        <v/>
      </c>
      <c r="AB2419" t="str">
        <f t="shared" si="808"/>
        <v/>
      </c>
      <c r="AC2419" t="str">
        <f t="shared" si="809"/>
        <v/>
      </c>
      <c r="AD2419" t="str">
        <f t="shared" si="810"/>
        <v/>
      </c>
      <c r="AE2419" t="str">
        <f t="shared" si="811"/>
        <v/>
      </c>
    </row>
    <row r="2420" spans="20:31" x14ac:dyDescent="0.25">
      <c r="T2420" t="str">
        <f t="shared" si="802"/>
        <v/>
      </c>
      <c r="U2420" t="str">
        <f t="shared" si="803"/>
        <v/>
      </c>
      <c r="V2420" t="str">
        <f t="shared" si="804"/>
        <v/>
      </c>
      <c r="W2420" t="str">
        <f>IF(TRIM(INDEX(connections!$A:$A,ROW()))="","",TRIM(INDEX(connections!$A:$A,ROW())))</f>
        <v/>
      </c>
      <c r="X2420" t="str">
        <f>IF($W2420="","",TRIM(INDEX(connections!$B:$B,ROW())))</f>
        <v/>
      </c>
      <c r="Y2420" t="str">
        <f t="shared" si="805"/>
        <v/>
      </c>
      <c r="Z2420" t="str">
        <f t="shared" si="806"/>
        <v/>
      </c>
      <c r="AA2420" t="str">
        <f t="shared" si="807"/>
        <v/>
      </c>
      <c r="AB2420" t="str">
        <f t="shared" si="808"/>
        <v/>
      </c>
      <c r="AC2420" t="str">
        <f t="shared" si="809"/>
        <v/>
      </c>
      <c r="AD2420" t="str">
        <f t="shared" si="810"/>
        <v/>
      </c>
      <c r="AE2420" t="str">
        <f t="shared" si="811"/>
        <v/>
      </c>
    </row>
    <row r="2421" spans="20:31" x14ac:dyDescent="0.25">
      <c r="T2421" t="str">
        <f t="shared" si="802"/>
        <v/>
      </c>
      <c r="U2421" t="str">
        <f t="shared" si="803"/>
        <v/>
      </c>
      <c r="V2421" t="str">
        <f t="shared" si="804"/>
        <v/>
      </c>
      <c r="W2421" t="str">
        <f>IF(TRIM(INDEX(connections!$A:$A,ROW()))="","",TRIM(INDEX(connections!$A:$A,ROW())))</f>
        <v/>
      </c>
      <c r="X2421" t="str">
        <f>IF($W2421="","",TRIM(INDEX(connections!$B:$B,ROW())))</f>
        <v/>
      </c>
      <c r="Y2421" t="str">
        <f t="shared" si="805"/>
        <v/>
      </c>
      <c r="Z2421" t="str">
        <f t="shared" si="806"/>
        <v/>
      </c>
      <c r="AA2421" t="str">
        <f t="shared" si="807"/>
        <v/>
      </c>
      <c r="AB2421" t="str">
        <f t="shared" si="808"/>
        <v/>
      </c>
      <c r="AC2421" t="str">
        <f t="shared" si="809"/>
        <v/>
      </c>
      <c r="AD2421" t="str">
        <f t="shared" si="810"/>
        <v/>
      </c>
      <c r="AE2421" t="str">
        <f t="shared" si="811"/>
        <v/>
      </c>
    </row>
    <row r="2422" spans="20:31" x14ac:dyDescent="0.25">
      <c r="T2422" t="str">
        <f t="shared" si="802"/>
        <v/>
      </c>
      <c r="U2422" t="str">
        <f t="shared" si="803"/>
        <v/>
      </c>
      <c r="V2422" t="str">
        <f t="shared" si="804"/>
        <v/>
      </c>
      <c r="W2422" t="str">
        <f>IF(TRIM(INDEX(connections!$A:$A,ROW()))="","",TRIM(INDEX(connections!$A:$A,ROW())))</f>
        <v/>
      </c>
      <c r="X2422" t="str">
        <f>IF($W2422="","",TRIM(INDEX(connections!$B:$B,ROW())))</f>
        <v/>
      </c>
      <c r="Y2422" t="str">
        <f t="shared" si="805"/>
        <v/>
      </c>
      <c r="Z2422" t="str">
        <f t="shared" si="806"/>
        <v/>
      </c>
      <c r="AA2422" t="str">
        <f t="shared" si="807"/>
        <v/>
      </c>
      <c r="AB2422" t="str">
        <f t="shared" si="808"/>
        <v/>
      </c>
      <c r="AC2422" t="str">
        <f t="shared" si="809"/>
        <v/>
      </c>
      <c r="AD2422" t="str">
        <f t="shared" si="810"/>
        <v/>
      </c>
      <c r="AE2422" t="str">
        <f t="shared" si="811"/>
        <v/>
      </c>
    </row>
    <row r="2423" spans="20:31" x14ac:dyDescent="0.25">
      <c r="T2423" t="str">
        <f t="shared" si="802"/>
        <v/>
      </c>
      <c r="U2423" t="str">
        <f t="shared" si="803"/>
        <v/>
      </c>
      <c r="V2423" t="str">
        <f t="shared" si="804"/>
        <v/>
      </c>
      <c r="W2423" t="str">
        <f>IF(TRIM(INDEX(connections!$A:$A,ROW()))="","",TRIM(INDEX(connections!$A:$A,ROW())))</f>
        <v/>
      </c>
      <c r="X2423" t="str">
        <f>IF($W2423="","",TRIM(INDEX(connections!$B:$B,ROW())))</f>
        <v/>
      </c>
      <c r="Y2423" t="str">
        <f t="shared" si="805"/>
        <v/>
      </c>
      <c r="Z2423" t="str">
        <f t="shared" si="806"/>
        <v/>
      </c>
      <c r="AA2423" t="str">
        <f t="shared" si="807"/>
        <v/>
      </c>
      <c r="AB2423" t="str">
        <f t="shared" si="808"/>
        <v/>
      </c>
      <c r="AC2423" t="str">
        <f t="shared" si="809"/>
        <v/>
      </c>
      <c r="AD2423" t="str">
        <f t="shared" si="810"/>
        <v/>
      </c>
      <c r="AE2423" t="str">
        <f t="shared" si="811"/>
        <v/>
      </c>
    </row>
    <row r="2424" spans="20:31" x14ac:dyDescent="0.25">
      <c r="T2424" t="str">
        <f t="shared" si="802"/>
        <v/>
      </c>
      <c r="U2424" t="str">
        <f t="shared" si="803"/>
        <v/>
      </c>
      <c r="V2424" t="str">
        <f t="shared" si="804"/>
        <v/>
      </c>
      <c r="W2424" t="str">
        <f>IF(TRIM(INDEX(connections!$A:$A,ROW()))="","",TRIM(INDEX(connections!$A:$A,ROW())))</f>
        <v/>
      </c>
      <c r="X2424" t="str">
        <f>IF($W2424="","",TRIM(INDEX(connections!$B:$B,ROW())))</f>
        <v/>
      </c>
      <c r="Y2424" t="str">
        <f t="shared" si="805"/>
        <v/>
      </c>
      <c r="Z2424" t="str">
        <f t="shared" si="806"/>
        <v/>
      </c>
      <c r="AA2424" t="str">
        <f t="shared" si="807"/>
        <v/>
      </c>
      <c r="AB2424" t="str">
        <f t="shared" si="808"/>
        <v/>
      </c>
      <c r="AC2424" t="str">
        <f t="shared" si="809"/>
        <v/>
      </c>
      <c r="AD2424" t="str">
        <f t="shared" si="810"/>
        <v/>
      </c>
      <c r="AE2424" t="str">
        <f t="shared" si="811"/>
        <v/>
      </c>
    </row>
    <row r="2425" spans="20:31" x14ac:dyDescent="0.25">
      <c r="T2425" t="str">
        <f t="shared" si="802"/>
        <v/>
      </c>
      <c r="U2425" t="str">
        <f t="shared" si="803"/>
        <v/>
      </c>
      <c r="V2425" t="str">
        <f t="shared" si="804"/>
        <v/>
      </c>
      <c r="W2425" t="str">
        <f>IF(TRIM(INDEX(connections!$A:$A,ROW()))="","",TRIM(INDEX(connections!$A:$A,ROW())))</f>
        <v/>
      </c>
      <c r="X2425" t="str">
        <f>IF($W2425="","",TRIM(INDEX(connections!$B:$B,ROW())))</f>
        <v/>
      </c>
      <c r="Y2425" t="str">
        <f t="shared" si="805"/>
        <v/>
      </c>
      <c r="Z2425" t="str">
        <f t="shared" si="806"/>
        <v/>
      </c>
      <c r="AA2425" t="str">
        <f t="shared" si="807"/>
        <v/>
      </c>
      <c r="AB2425" t="str">
        <f t="shared" si="808"/>
        <v/>
      </c>
      <c r="AC2425" t="str">
        <f t="shared" si="809"/>
        <v/>
      </c>
      <c r="AD2425" t="str">
        <f t="shared" si="810"/>
        <v/>
      </c>
      <c r="AE2425" t="str">
        <f t="shared" si="811"/>
        <v/>
      </c>
    </row>
    <row r="2426" spans="20:31" x14ac:dyDescent="0.25">
      <c r="T2426" t="str">
        <f t="shared" si="802"/>
        <v/>
      </c>
      <c r="U2426" t="str">
        <f t="shared" si="803"/>
        <v/>
      </c>
      <c r="V2426" t="str">
        <f t="shared" si="804"/>
        <v/>
      </c>
      <c r="W2426" t="str">
        <f>IF(TRIM(INDEX(connections!$A:$A,ROW()))="","",TRIM(INDEX(connections!$A:$A,ROW())))</f>
        <v/>
      </c>
      <c r="X2426" t="str">
        <f>IF($W2426="","",TRIM(INDEX(connections!$B:$B,ROW())))</f>
        <v/>
      </c>
      <c r="Y2426" t="str">
        <f t="shared" si="805"/>
        <v/>
      </c>
      <c r="Z2426" t="str">
        <f t="shared" si="806"/>
        <v/>
      </c>
      <c r="AA2426" t="str">
        <f t="shared" si="807"/>
        <v/>
      </c>
      <c r="AB2426" t="str">
        <f t="shared" si="808"/>
        <v/>
      </c>
      <c r="AC2426" t="str">
        <f t="shared" si="809"/>
        <v/>
      </c>
      <c r="AD2426" t="str">
        <f t="shared" si="810"/>
        <v/>
      </c>
      <c r="AE2426" t="str">
        <f t="shared" si="811"/>
        <v/>
      </c>
    </row>
    <row r="2427" spans="20:31" x14ac:dyDescent="0.25">
      <c r="T2427" t="str">
        <f t="shared" si="802"/>
        <v/>
      </c>
      <c r="U2427" t="str">
        <f t="shared" si="803"/>
        <v/>
      </c>
      <c r="V2427" t="str">
        <f t="shared" si="804"/>
        <v/>
      </c>
      <c r="W2427" t="str">
        <f>IF(TRIM(INDEX(connections!$A:$A,ROW()))="","",TRIM(INDEX(connections!$A:$A,ROW())))</f>
        <v/>
      </c>
      <c r="X2427" t="str">
        <f>IF($W2427="","",TRIM(INDEX(connections!$B:$B,ROW())))</f>
        <v/>
      </c>
      <c r="Y2427" t="str">
        <f t="shared" si="805"/>
        <v/>
      </c>
      <c r="Z2427" t="str">
        <f t="shared" si="806"/>
        <v/>
      </c>
      <c r="AA2427" t="str">
        <f t="shared" si="807"/>
        <v/>
      </c>
      <c r="AB2427" t="str">
        <f t="shared" si="808"/>
        <v/>
      </c>
      <c r="AC2427" t="str">
        <f t="shared" si="809"/>
        <v/>
      </c>
      <c r="AD2427" t="str">
        <f t="shared" si="810"/>
        <v/>
      </c>
      <c r="AE2427" t="str">
        <f t="shared" si="811"/>
        <v/>
      </c>
    </row>
    <row r="2428" spans="20:31" x14ac:dyDescent="0.25">
      <c r="T2428" t="str">
        <f t="shared" si="802"/>
        <v/>
      </c>
      <c r="U2428" t="str">
        <f t="shared" si="803"/>
        <v/>
      </c>
      <c r="V2428" t="str">
        <f t="shared" si="804"/>
        <v/>
      </c>
      <c r="W2428" t="str">
        <f>IF(TRIM(INDEX(connections!$A:$A,ROW()))="","",TRIM(INDEX(connections!$A:$A,ROW())))</f>
        <v/>
      </c>
      <c r="X2428" t="str">
        <f>IF($W2428="","",TRIM(INDEX(connections!$B:$B,ROW())))</f>
        <v/>
      </c>
      <c r="Y2428" t="str">
        <f t="shared" si="805"/>
        <v/>
      </c>
      <c r="Z2428" t="str">
        <f t="shared" si="806"/>
        <v/>
      </c>
      <c r="AA2428" t="str">
        <f t="shared" si="807"/>
        <v/>
      </c>
      <c r="AB2428" t="str">
        <f t="shared" si="808"/>
        <v/>
      </c>
      <c r="AC2428" t="str">
        <f t="shared" si="809"/>
        <v/>
      </c>
      <c r="AD2428" t="str">
        <f t="shared" si="810"/>
        <v/>
      </c>
      <c r="AE2428" t="str">
        <f t="shared" si="811"/>
        <v/>
      </c>
    </row>
    <row r="2429" spans="20:31" x14ac:dyDescent="0.25">
      <c r="T2429" t="str">
        <f t="shared" si="802"/>
        <v/>
      </c>
      <c r="U2429" t="str">
        <f t="shared" si="803"/>
        <v/>
      </c>
      <c r="V2429" t="str">
        <f t="shared" si="804"/>
        <v/>
      </c>
      <c r="W2429" t="str">
        <f>IF(TRIM(INDEX(connections!$A:$A,ROW()))="","",TRIM(INDEX(connections!$A:$A,ROW())))</f>
        <v/>
      </c>
      <c r="X2429" t="str">
        <f>IF($W2429="","",TRIM(INDEX(connections!$B:$B,ROW())))</f>
        <v/>
      </c>
      <c r="Y2429" t="str">
        <f t="shared" si="805"/>
        <v/>
      </c>
      <c r="Z2429" t="str">
        <f t="shared" si="806"/>
        <v/>
      </c>
      <c r="AA2429" t="str">
        <f t="shared" si="807"/>
        <v/>
      </c>
      <c r="AB2429" t="str">
        <f t="shared" si="808"/>
        <v/>
      </c>
      <c r="AC2429" t="str">
        <f t="shared" si="809"/>
        <v/>
      </c>
      <c r="AD2429" t="str">
        <f t="shared" si="810"/>
        <v/>
      </c>
      <c r="AE2429" t="str">
        <f t="shared" si="811"/>
        <v/>
      </c>
    </row>
    <row r="2430" spans="20:31" x14ac:dyDescent="0.25">
      <c r="T2430" t="str">
        <f t="shared" si="802"/>
        <v/>
      </c>
      <c r="U2430" t="str">
        <f t="shared" si="803"/>
        <v/>
      </c>
      <c r="V2430" t="str">
        <f t="shared" si="804"/>
        <v/>
      </c>
      <c r="W2430" t="str">
        <f>IF(TRIM(INDEX(connections!$A:$A,ROW()))="","",TRIM(INDEX(connections!$A:$A,ROW())))</f>
        <v/>
      </c>
      <c r="X2430" t="str">
        <f>IF($W2430="","",TRIM(INDEX(connections!$B:$B,ROW())))</f>
        <v/>
      </c>
      <c r="Y2430" t="str">
        <f t="shared" si="805"/>
        <v/>
      </c>
      <c r="Z2430" t="str">
        <f t="shared" si="806"/>
        <v/>
      </c>
      <c r="AA2430" t="str">
        <f t="shared" si="807"/>
        <v/>
      </c>
      <c r="AB2430" t="str">
        <f t="shared" si="808"/>
        <v/>
      </c>
      <c r="AC2430" t="str">
        <f t="shared" si="809"/>
        <v/>
      </c>
      <c r="AD2430" t="str">
        <f t="shared" si="810"/>
        <v/>
      </c>
      <c r="AE2430" t="str">
        <f t="shared" si="811"/>
        <v/>
      </c>
    </row>
    <row r="2431" spans="20:31" x14ac:dyDescent="0.25">
      <c r="T2431" t="str">
        <f t="shared" si="802"/>
        <v/>
      </c>
      <c r="U2431" t="str">
        <f t="shared" si="803"/>
        <v/>
      </c>
      <c r="V2431" t="str">
        <f t="shared" si="804"/>
        <v/>
      </c>
      <c r="W2431" t="str">
        <f>IF(TRIM(INDEX(connections!$A:$A,ROW()))="","",TRIM(INDEX(connections!$A:$A,ROW())))</f>
        <v/>
      </c>
      <c r="X2431" t="str">
        <f>IF($W2431="","",TRIM(INDEX(connections!$B:$B,ROW())))</f>
        <v/>
      </c>
      <c r="Y2431" t="str">
        <f t="shared" si="805"/>
        <v/>
      </c>
      <c r="Z2431" t="str">
        <f t="shared" si="806"/>
        <v/>
      </c>
      <c r="AA2431" t="str">
        <f t="shared" si="807"/>
        <v/>
      </c>
      <c r="AB2431" t="str">
        <f t="shared" si="808"/>
        <v/>
      </c>
      <c r="AC2431" t="str">
        <f t="shared" si="809"/>
        <v/>
      </c>
      <c r="AD2431" t="str">
        <f t="shared" si="810"/>
        <v/>
      </c>
      <c r="AE2431" t="str">
        <f t="shared" si="811"/>
        <v/>
      </c>
    </row>
    <row r="2432" spans="20:31" x14ac:dyDescent="0.25">
      <c r="T2432" t="str">
        <f t="shared" si="802"/>
        <v/>
      </c>
      <c r="U2432" t="str">
        <f t="shared" si="803"/>
        <v/>
      </c>
      <c r="V2432" t="str">
        <f t="shared" si="804"/>
        <v/>
      </c>
      <c r="W2432" t="str">
        <f>IF(TRIM(INDEX(connections!$A:$A,ROW()))="","",TRIM(INDEX(connections!$A:$A,ROW())))</f>
        <v/>
      </c>
      <c r="X2432" t="str">
        <f>IF($W2432="","",TRIM(INDEX(connections!$B:$B,ROW())))</f>
        <v/>
      </c>
      <c r="Y2432" t="str">
        <f t="shared" si="805"/>
        <v/>
      </c>
      <c r="Z2432" t="str">
        <f t="shared" si="806"/>
        <v/>
      </c>
      <c r="AA2432" t="str">
        <f t="shared" si="807"/>
        <v/>
      </c>
      <c r="AB2432" t="str">
        <f t="shared" si="808"/>
        <v/>
      </c>
      <c r="AC2432" t="str">
        <f t="shared" si="809"/>
        <v/>
      </c>
      <c r="AD2432" t="str">
        <f t="shared" si="810"/>
        <v/>
      </c>
      <c r="AE2432" t="str">
        <f t="shared" si="811"/>
        <v/>
      </c>
    </row>
    <row r="2433" spans="20:31" x14ac:dyDescent="0.25">
      <c r="T2433" t="str">
        <f t="shared" si="802"/>
        <v/>
      </c>
      <c r="U2433" t="str">
        <f t="shared" si="803"/>
        <v/>
      </c>
      <c r="V2433" t="str">
        <f t="shared" si="804"/>
        <v/>
      </c>
      <c r="W2433" t="str">
        <f>IF(TRIM(INDEX(connections!$A:$A,ROW()))="","",TRIM(INDEX(connections!$A:$A,ROW())))</f>
        <v/>
      </c>
      <c r="X2433" t="str">
        <f>IF($W2433="","",TRIM(INDEX(connections!$B:$B,ROW())))</f>
        <v/>
      </c>
      <c r="Y2433" t="str">
        <f t="shared" si="805"/>
        <v/>
      </c>
      <c r="Z2433" t="str">
        <f t="shared" si="806"/>
        <v/>
      </c>
      <c r="AA2433" t="str">
        <f t="shared" si="807"/>
        <v/>
      </c>
      <c r="AB2433" t="str">
        <f t="shared" si="808"/>
        <v/>
      </c>
      <c r="AC2433" t="str">
        <f t="shared" si="809"/>
        <v/>
      </c>
      <c r="AD2433" t="str">
        <f t="shared" si="810"/>
        <v/>
      </c>
      <c r="AE2433" t="str">
        <f t="shared" si="811"/>
        <v/>
      </c>
    </row>
    <row r="2434" spans="20:31" x14ac:dyDescent="0.25">
      <c r="T2434" t="str">
        <f t="shared" ref="T2434:T2500" si="812">IF($Y2434="","",INDEX($B$2:$B$1500,$Y2434))</f>
        <v/>
      </c>
      <c r="U2434" t="str">
        <f t="shared" ref="U2434:U2500" si="813">IF($Z2434="","",INDEX($B$2:$B$1500,$Z2434))</f>
        <v/>
      </c>
      <c r="V2434" t="str">
        <f t="shared" ref="V2434:V2500" si="814">IF(OR($T2434="",$U2434=""),"",$U2434-$T2434)</f>
        <v/>
      </c>
      <c r="W2434" t="str">
        <f>IF(TRIM(INDEX(connections!$A:$A,ROW()))="","",TRIM(INDEX(connections!$A:$A,ROW())))</f>
        <v/>
      </c>
      <c r="X2434" t="str">
        <f>IF($W2434="","",TRIM(INDEX(connections!$B:$B,ROW())))</f>
        <v/>
      </c>
      <c r="Y2434" t="str">
        <f t="shared" ref="Y2434:Y2500" si="815">IF($W2434="","",IFERROR(MATCH($W2434,$A$2:$A$1500,0),""))</f>
        <v/>
      </c>
      <c r="Z2434" t="str">
        <f t="shared" ref="Z2434:Z2500" si="816">IF($X2434="","",IFERROR(MATCH($X2434,$A$2:$A$1500,0),""))</f>
        <v/>
      </c>
      <c r="AA2434" t="str">
        <f t="shared" ref="AA2434:AA2500" si="817">IF($Y2434="","",INDEX($P$2:$P$1500,$Y2434))</f>
        <v/>
      </c>
      <c r="AB2434" t="str">
        <f t="shared" ref="AB2434:AB2500" si="818">IF($Z2434="","",INDEX($P$2:$P$1500,$Z2434))</f>
        <v/>
      </c>
      <c r="AC2434" t="str">
        <f t="shared" ref="AC2434:AC2500" si="819">IF(AND($AA2434="Yes",$AB2434="Yes"),1,"")</f>
        <v/>
      </c>
      <c r="AD2434" t="str">
        <f t="shared" ref="AD2434:AD2500" si="820">IF(OR($Y2434="",$Z2434=""),"",IF(INDEX($C$2:$C$1500,$Y2434)=INDEX($C$2:$C$1500,$Z2434),0,1))</f>
        <v/>
      </c>
      <c r="AE2434" t="str">
        <f t="shared" ref="AE2434:AE2500" si="821">IF($AC2434&lt;&gt;1,"",IF(AND(INDEX($AG$2:$AG$1500,$Y2434)=1,INDEX($AG$2:$AG$1500,$Z2434)=1),1,""))</f>
        <v/>
      </c>
    </row>
    <row r="2435" spans="20:31" x14ac:dyDescent="0.25">
      <c r="T2435" t="str">
        <f t="shared" si="812"/>
        <v/>
      </c>
      <c r="U2435" t="str">
        <f t="shared" si="813"/>
        <v/>
      </c>
      <c r="V2435" t="str">
        <f t="shared" si="814"/>
        <v/>
      </c>
      <c r="W2435" t="str">
        <f>IF(TRIM(INDEX(connections!$A:$A,ROW()))="","",TRIM(INDEX(connections!$A:$A,ROW())))</f>
        <v/>
      </c>
      <c r="X2435" t="str">
        <f>IF($W2435="","",TRIM(INDEX(connections!$B:$B,ROW())))</f>
        <v/>
      </c>
      <c r="Y2435" t="str">
        <f t="shared" si="815"/>
        <v/>
      </c>
      <c r="Z2435" t="str">
        <f t="shared" si="816"/>
        <v/>
      </c>
      <c r="AA2435" t="str">
        <f t="shared" si="817"/>
        <v/>
      </c>
      <c r="AB2435" t="str">
        <f t="shared" si="818"/>
        <v/>
      </c>
      <c r="AC2435" t="str">
        <f t="shared" si="819"/>
        <v/>
      </c>
      <c r="AD2435" t="str">
        <f t="shared" si="820"/>
        <v/>
      </c>
      <c r="AE2435" t="str">
        <f t="shared" si="821"/>
        <v/>
      </c>
    </row>
    <row r="2436" spans="20:31" x14ac:dyDescent="0.25">
      <c r="T2436" t="str">
        <f t="shared" si="812"/>
        <v/>
      </c>
      <c r="U2436" t="str">
        <f t="shared" si="813"/>
        <v/>
      </c>
      <c r="V2436" t="str">
        <f t="shared" si="814"/>
        <v/>
      </c>
      <c r="W2436" t="str">
        <f>IF(TRIM(INDEX(connections!$A:$A,ROW()))="","",TRIM(INDEX(connections!$A:$A,ROW())))</f>
        <v/>
      </c>
      <c r="X2436" t="str">
        <f>IF($W2436="","",TRIM(INDEX(connections!$B:$B,ROW())))</f>
        <v/>
      </c>
      <c r="Y2436" t="str">
        <f t="shared" si="815"/>
        <v/>
      </c>
      <c r="Z2436" t="str">
        <f t="shared" si="816"/>
        <v/>
      </c>
      <c r="AA2436" t="str">
        <f t="shared" si="817"/>
        <v/>
      </c>
      <c r="AB2436" t="str">
        <f t="shared" si="818"/>
        <v/>
      </c>
      <c r="AC2436" t="str">
        <f t="shared" si="819"/>
        <v/>
      </c>
      <c r="AD2436" t="str">
        <f t="shared" si="820"/>
        <v/>
      </c>
      <c r="AE2436" t="str">
        <f t="shared" si="821"/>
        <v/>
      </c>
    </row>
    <row r="2437" spans="20:31" x14ac:dyDescent="0.25">
      <c r="T2437" t="str">
        <f t="shared" si="812"/>
        <v/>
      </c>
      <c r="U2437" t="str">
        <f t="shared" si="813"/>
        <v/>
      </c>
      <c r="V2437" t="str">
        <f t="shared" si="814"/>
        <v/>
      </c>
      <c r="W2437" t="str">
        <f>IF(TRIM(INDEX(connections!$A:$A,ROW()))="","",TRIM(INDEX(connections!$A:$A,ROW())))</f>
        <v/>
      </c>
      <c r="X2437" t="str">
        <f>IF($W2437="","",TRIM(INDEX(connections!$B:$B,ROW())))</f>
        <v/>
      </c>
      <c r="Y2437" t="str">
        <f t="shared" si="815"/>
        <v/>
      </c>
      <c r="Z2437" t="str">
        <f t="shared" si="816"/>
        <v/>
      </c>
      <c r="AA2437" t="str">
        <f t="shared" si="817"/>
        <v/>
      </c>
      <c r="AB2437" t="str">
        <f t="shared" si="818"/>
        <v/>
      </c>
      <c r="AC2437" t="str">
        <f t="shared" si="819"/>
        <v/>
      </c>
      <c r="AD2437" t="str">
        <f t="shared" si="820"/>
        <v/>
      </c>
      <c r="AE2437" t="str">
        <f t="shared" si="821"/>
        <v/>
      </c>
    </row>
    <row r="2438" spans="20:31" x14ac:dyDescent="0.25">
      <c r="T2438" t="str">
        <f t="shared" si="812"/>
        <v/>
      </c>
      <c r="U2438" t="str">
        <f t="shared" si="813"/>
        <v/>
      </c>
      <c r="V2438" t="str">
        <f t="shared" si="814"/>
        <v/>
      </c>
      <c r="W2438" t="str">
        <f>IF(TRIM(INDEX(connections!$A:$A,ROW()))="","",TRIM(INDEX(connections!$A:$A,ROW())))</f>
        <v/>
      </c>
      <c r="X2438" t="str">
        <f>IF($W2438="","",TRIM(INDEX(connections!$B:$B,ROW())))</f>
        <v/>
      </c>
      <c r="Y2438" t="str">
        <f t="shared" si="815"/>
        <v/>
      </c>
      <c r="Z2438" t="str">
        <f t="shared" si="816"/>
        <v/>
      </c>
      <c r="AA2438" t="str">
        <f t="shared" si="817"/>
        <v/>
      </c>
      <c r="AB2438" t="str">
        <f t="shared" si="818"/>
        <v/>
      </c>
      <c r="AC2438" t="str">
        <f t="shared" si="819"/>
        <v/>
      </c>
      <c r="AD2438" t="str">
        <f t="shared" si="820"/>
        <v/>
      </c>
      <c r="AE2438" t="str">
        <f t="shared" si="821"/>
        <v/>
      </c>
    </row>
    <row r="2439" spans="20:31" x14ac:dyDescent="0.25">
      <c r="T2439" t="str">
        <f t="shared" si="812"/>
        <v/>
      </c>
      <c r="U2439" t="str">
        <f t="shared" si="813"/>
        <v/>
      </c>
      <c r="V2439" t="str">
        <f t="shared" si="814"/>
        <v/>
      </c>
      <c r="W2439" t="str">
        <f>IF(TRIM(INDEX(connections!$A:$A,ROW()))="","",TRIM(INDEX(connections!$A:$A,ROW())))</f>
        <v/>
      </c>
      <c r="X2439" t="str">
        <f>IF($W2439="","",TRIM(INDEX(connections!$B:$B,ROW())))</f>
        <v/>
      </c>
      <c r="Y2439" t="str">
        <f t="shared" si="815"/>
        <v/>
      </c>
      <c r="Z2439" t="str">
        <f t="shared" si="816"/>
        <v/>
      </c>
      <c r="AA2439" t="str">
        <f t="shared" si="817"/>
        <v/>
      </c>
      <c r="AB2439" t="str">
        <f t="shared" si="818"/>
        <v/>
      </c>
      <c r="AC2439" t="str">
        <f t="shared" si="819"/>
        <v/>
      </c>
      <c r="AD2439" t="str">
        <f t="shared" si="820"/>
        <v/>
      </c>
      <c r="AE2439" t="str">
        <f t="shared" si="821"/>
        <v/>
      </c>
    </row>
    <row r="2440" spans="20:31" x14ac:dyDescent="0.25">
      <c r="T2440" t="str">
        <f t="shared" si="812"/>
        <v/>
      </c>
      <c r="U2440" t="str">
        <f t="shared" si="813"/>
        <v/>
      </c>
      <c r="V2440" t="str">
        <f t="shared" si="814"/>
        <v/>
      </c>
      <c r="W2440" t="str">
        <f>IF(TRIM(INDEX(connections!$A:$A,ROW()))="","",TRIM(INDEX(connections!$A:$A,ROW())))</f>
        <v/>
      </c>
      <c r="X2440" t="str">
        <f>IF($W2440="","",TRIM(INDEX(connections!$B:$B,ROW())))</f>
        <v/>
      </c>
      <c r="Y2440" t="str">
        <f t="shared" si="815"/>
        <v/>
      </c>
      <c r="Z2440" t="str">
        <f t="shared" si="816"/>
        <v/>
      </c>
      <c r="AA2440" t="str">
        <f t="shared" si="817"/>
        <v/>
      </c>
      <c r="AB2440" t="str">
        <f t="shared" si="818"/>
        <v/>
      </c>
      <c r="AC2440" t="str">
        <f t="shared" si="819"/>
        <v/>
      </c>
      <c r="AD2440" t="str">
        <f t="shared" si="820"/>
        <v/>
      </c>
      <c r="AE2440" t="str">
        <f t="shared" si="821"/>
        <v/>
      </c>
    </row>
    <row r="2441" spans="20:31" x14ac:dyDescent="0.25">
      <c r="T2441" t="str">
        <f t="shared" si="812"/>
        <v/>
      </c>
      <c r="U2441" t="str">
        <f t="shared" si="813"/>
        <v/>
      </c>
      <c r="V2441" t="str">
        <f t="shared" si="814"/>
        <v/>
      </c>
      <c r="W2441" t="str">
        <f>IF(TRIM(INDEX(connections!$A:$A,ROW()))="","",TRIM(INDEX(connections!$A:$A,ROW())))</f>
        <v/>
      </c>
      <c r="X2441" t="str">
        <f>IF($W2441="","",TRIM(INDEX(connections!$B:$B,ROW())))</f>
        <v/>
      </c>
      <c r="Y2441" t="str">
        <f t="shared" si="815"/>
        <v/>
      </c>
      <c r="Z2441" t="str">
        <f t="shared" si="816"/>
        <v/>
      </c>
      <c r="AA2441" t="str">
        <f t="shared" si="817"/>
        <v/>
      </c>
      <c r="AB2441" t="str">
        <f t="shared" si="818"/>
        <v/>
      </c>
      <c r="AC2441" t="str">
        <f t="shared" si="819"/>
        <v/>
      </c>
      <c r="AD2441" t="str">
        <f t="shared" si="820"/>
        <v/>
      </c>
      <c r="AE2441" t="str">
        <f t="shared" si="821"/>
        <v/>
      </c>
    </row>
    <row r="2442" spans="20:31" x14ac:dyDescent="0.25">
      <c r="T2442" t="str">
        <f t="shared" si="812"/>
        <v/>
      </c>
      <c r="U2442" t="str">
        <f t="shared" si="813"/>
        <v/>
      </c>
      <c r="V2442" t="str">
        <f t="shared" si="814"/>
        <v/>
      </c>
      <c r="W2442" t="str">
        <f>IF(TRIM(INDEX(connections!$A:$A,ROW()))="","",TRIM(INDEX(connections!$A:$A,ROW())))</f>
        <v/>
      </c>
      <c r="X2442" t="str">
        <f>IF($W2442="","",TRIM(INDEX(connections!$B:$B,ROW())))</f>
        <v/>
      </c>
      <c r="Y2442" t="str">
        <f t="shared" si="815"/>
        <v/>
      </c>
      <c r="Z2442" t="str">
        <f t="shared" si="816"/>
        <v/>
      </c>
      <c r="AA2442" t="str">
        <f t="shared" si="817"/>
        <v/>
      </c>
      <c r="AB2442" t="str">
        <f t="shared" si="818"/>
        <v/>
      </c>
      <c r="AC2442" t="str">
        <f t="shared" si="819"/>
        <v/>
      </c>
      <c r="AD2442" t="str">
        <f t="shared" si="820"/>
        <v/>
      </c>
      <c r="AE2442" t="str">
        <f t="shared" si="821"/>
        <v/>
      </c>
    </row>
    <row r="2443" spans="20:31" x14ac:dyDescent="0.25">
      <c r="T2443" t="str">
        <f t="shared" si="812"/>
        <v/>
      </c>
      <c r="U2443" t="str">
        <f t="shared" si="813"/>
        <v/>
      </c>
      <c r="V2443" t="str">
        <f t="shared" si="814"/>
        <v/>
      </c>
      <c r="W2443" t="str">
        <f>IF(TRIM(INDEX(connections!$A:$A,ROW()))="","",TRIM(INDEX(connections!$A:$A,ROW())))</f>
        <v/>
      </c>
      <c r="X2443" t="str">
        <f>IF($W2443="","",TRIM(INDEX(connections!$B:$B,ROW())))</f>
        <v/>
      </c>
      <c r="Y2443" t="str">
        <f t="shared" si="815"/>
        <v/>
      </c>
      <c r="Z2443" t="str">
        <f t="shared" si="816"/>
        <v/>
      </c>
      <c r="AA2443" t="str">
        <f t="shared" si="817"/>
        <v/>
      </c>
      <c r="AB2443" t="str">
        <f t="shared" si="818"/>
        <v/>
      </c>
      <c r="AC2443" t="str">
        <f t="shared" si="819"/>
        <v/>
      </c>
      <c r="AD2443" t="str">
        <f t="shared" si="820"/>
        <v/>
      </c>
      <c r="AE2443" t="str">
        <f t="shared" si="821"/>
        <v/>
      </c>
    </row>
    <row r="2444" spans="20:31" x14ac:dyDescent="0.25">
      <c r="T2444" t="str">
        <f t="shared" si="812"/>
        <v/>
      </c>
      <c r="U2444" t="str">
        <f t="shared" si="813"/>
        <v/>
      </c>
      <c r="V2444" t="str">
        <f t="shared" si="814"/>
        <v/>
      </c>
      <c r="W2444" t="str">
        <f>IF(TRIM(INDEX(connections!$A:$A,ROW()))="","",TRIM(INDEX(connections!$A:$A,ROW())))</f>
        <v/>
      </c>
      <c r="X2444" t="str">
        <f>IF($W2444="","",TRIM(INDEX(connections!$B:$B,ROW())))</f>
        <v/>
      </c>
      <c r="Y2444" t="str">
        <f t="shared" si="815"/>
        <v/>
      </c>
      <c r="Z2444" t="str">
        <f t="shared" si="816"/>
        <v/>
      </c>
      <c r="AA2444" t="str">
        <f t="shared" si="817"/>
        <v/>
      </c>
      <c r="AB2444" t="str">
        <f t="shared" si="818"/>
        <v/>
      </c>
      <c r="AC2444" t="str">
        <f t="shared" si="819"/>
        <v/>
      </c>
      <c r="AD2444" t="str">
        <f t="shared" si="820"/>
        <v/>
      </c>
      <c r="AE2444" t="str">
        <f t="shared" si="821"/>
        <v/>
      </c>
    </row>
    <row r="2445" spans="20:31" x14ac:dyDescent="0.25">
      <c r="T2445" t="str">
        <f t="shared" si="812"/>
        <v/>
      </c>
      <c r="U2445" t="str">
        <f t="shared" si="813"/>
        <v/>
      </c>
      <c r="V2445" t="str">
        <f t="shared" si="814"/>
        <v/>
      </c>
      <c r="W2445" t="str">
        <f>IF(TRIM(INDEX(connections!$A:$A,ROW()))="","",TRIM(INDEX(connections!$A:$A,ROW())))</f>
        <v/>
      </c>
      <c r="X2445" t="str">
        <f>IF($W2445="","",TRIM(INDEX(connections!$B:$B,ROW())))</f>
        <v/>
      </c>
      <c r="Y2445" t="str">
        <f t="shared" si="815"/>
        <v/>
      </c>
      <c r="Z2445" t="str">
        <f t="shared" si="816"/>
        <v/>
      </c>
      <c r="AA2445" t="str">
        <f t="shared" si="817"/>
        <v/>
      </c>
      <c r="AB2445" t="str">
        <f t="shared" si="818"/>
        <v/>
      </c>
      <c r="AC2445" t="str">
        <f t="shared" si="819"/>
        <v/>
      </c>
      <c r="AD2445" t="str">
        <f t="shared" si="820"/>
        <v/>
      </c>
      <c r="AE2445" t="str">
        <f t="shared" si="821"/>
        <v/>
      </c>
    </row>
    <row r="2446" spans="20:31" x14ac:dyDescent="0.25">
      <c r="T2446" t="str">
        <f t="shared" si="812"/>
        <v/>
      </c>
      <c r="U2446" t="str">
        <f t="shared" si="813"/>
        <v/>
      </c>
      <c r="V2446" t="str">
        <f t="shared" si="814"/>
        <v/>
      </c>
      <c r="W2446" t="str">
        <f>IF(TRIM(INDEX(connections!$A:$A,ROW()))="","",TRIM(INDEX(connections!$A:$A,ROW())))</f>
        <v/>
      </c>
      <c r="X2446" t="str">
        <f>IF($W2446="","",TRIM(INDEX(connections!$B:$B,ROW())))</f>
        <v/>
      </c>
      <c r="Y2446" t="str">
        <f t="shared" si="815"/>
        <v/>
      </c>
      <c r="Z2446" t="str">
        <f t="shared" si="816"/>
        <v/>
      </c>
      <c r="AA2446" t="str">
        <f t="shared" si="817"/>
        <v/>
      </c>
      <c r="AB2446" t="str">
        <f t="shared" si="818"/>
        <v/>
      </c>
      <c r="AC2446" t="str">
        <f t="shared" si="819"/>
        <v/>
      </c>
      <c r="AD2446" t="str">
        <f t="shared" si="820"/>
        <v/>
      </c>
      <c r="AE2446" t="str">
        <f t="shared" si="821"/>
        <v/>
      </c>
    </row>
    <row r="2447" spans="20:31" x14ac:dyDescent="0.25">
      <c r="T2447" t="str">
        <f t="shared" si="812"/>
        <v/>
      </c>
      <c r="U2447" t="str">
        <f t="shared" si="813"/>
        <v/>
      </c>
      <c r="V2447" t="str">
        <f t="shared" si="814"/>
        <v/>
      </c>
      <c r="W2447" t="str">
        <f>IF(TRIM(INDEX(connections!$A:$A,ROW()))="","",TRIM(INDEX(connections!$A:$A,ROW())))</f>
        <v/>
      </c>
      <c r="X2447" t="str">
        <f>IF($W2447="","",TRIM(INDEX(connections!$B:$B,ROW())))</f>
        <v/>
      </c>
      <c r="Y2447" t="str">
        <f t="shared" si="815"/>
        <v/>
      </c>
      <c r="Z2447" t="str">
        <f t="shared" si="816"/>
        <v/>
      </c>
      <c r="AA2447" t="str">
        <f t="shared" si="817"/>
        <v/>
      </c>
      <c r="AB2447" t="str">
        <f t="shared" si="818"/>
        <v/>
      </c>
      <c r="AC2447" t="str">
        <f t="shared" si="819"/>
        <v/>
      </c>
      <c r="AD2447" t="str">
        <f t="shared" si="820"/>
        <v/>
      </c>
      <c r="AE2447" t="str">
        <f t="shared" si="821"/>
        <v/>
      </c>
    </row>
    <row r="2448" spans="20:31" x14ac:dyDescent="0.25">
      <c r="T2448" t="str">
        <f t="shared" si="812"/>
        <v/>
      </c>
      <c r="U2448" t="str">
        <f t="shared" si="813"/>
        <v/>
      </c>
      <c r="V2448" t="str">
        <f t="shared" si="814"/>
        <v/>
      </c>
      <c r="W2448" t="str">
        <f>IF(TRIM(INDEX(connections!$A:$A,ROW()))="","",TRIM(INDEX(connections!$A:$A,ROW())))</f>
        <v/>
      </c>
      <c r="X2448" t="str">
        <f>IF($W2448="","",TRIM(INDEX(connections!$B:$B,ROW())))</f>
        <v/>
      </c>
      <c r="Y2448" t="str">
        <f t="shared" si="815"/>
        <v/>
      </c>
      <c r="Z2448" t="str">
        <f t="shared" si="816"/>
        <v/>
      </c>
      <c r="AA2448" t="str">
        <f t="shared" si="817"/>
        <v/>
      </c>
      <c r="AB2448" t="str">
        <f t="shared" si="818"/>
        <v/>
      </c>
      <c r="AC2448" t="str">
        <f t="shared" si="819"/>
        <v/>
      </c>
      <c r="AD2448" t="str">
        <f t="shared" si="820"/>
        <v/>
      </c>
      <c r="AE2448" t="str">
        <f t="shared" si="821"/>
        <v/>
      </c>
    </row>
    <row r="2449" spans="20:31" x14ac:dyDescent="0.25">
      <c r="T2449" t="str">
        <f t="shared" si="812"/>
        <v/>
      </c>
      <c r="U2449" t="str">
        <f t="shared" si="813"/>
        <v/>
      </c>
      <c r="V2449" t="str">
        <f t="shared" si="814"/>
        <v/>
      </c>
      <c r="W2449" t="str">
        <f>IF(TRIM(INDEX(connections!$A:$A,ROW()))="","",TRIM(INDEX(connections!$A:$A,ROW())))</f>
        <v/>
      </c>
      <c r="X2449" t="str">
        <f>IF($W2449="","",TRIM(INDEX(connections!$B:$B,ROW())))</f>
        <v/>
      </c>
      <c r="Y2449" t="str">
        <f t="shared" si="815"/>
        <v/>
      </c>
      <c r="Z2449" t="str">
        <f t="shared" si="816"/>
        <v/>
      </c>
      <c r="AA2449" t="str">
        <f t="shared" si="817"/>
        <v/>
      </c>
      <c r="AB2449" t="str">
        <f t="shared" si="818"/>
        <v/>
      </c>
      <c r="AC2449" t="str">
        <f t="shared" si="819"/>
        <v/>
      </c>
      <c r="AD2449" t="str">
        <f t="shared" si="820"/>
        <v/>
      </c>
      <c r="AE2449" t="str">
        <f t="shared" si="821"/>
        <v/>
      </c>
    </row>
    <row r="2450" spans="20:31" x14ac:dyDescent="0.25">
      <c r="T2450" t="str">
        <f t="shared" si="812"/>
        <v/>
      </c>
      <c r="U2450" t="str">
        <f t="shared" si="813"/>
        <v/>
      </c>
      <c r="V2450" t="str">
        <f t="shared" si="814"/>
        <v/>
      </c>
      <c r="W2450" t="str">
        <f>IF(TRIM(INDEX(connections!$A:$A,ROW()))="","",TRIM(INDEX(connections!$A:$A,ROW())))</f>
        <v/>
      </c>
      <c r="X2450" t="str">
        <f>IF($W2450="","",TRIM(INDEX(connections!$B:$B,ROW())))</f>
        <v/>
      </c>
      <c r="Y2450" t="str">
        <f t="shared" si="815"/>
        <v/>
      </c>
      <c r="Z2450" t="str">
        <f t="shared" si="816"/>
        <v/>
      </c>
      <c r="AA2450" t="str">
        <f t="shared" si="817"/>
        <v/>
      </c>
      <c r="AB2450" t="str">
        <f t="shared" si="818"/>
        <v/>
      </c>
      <c r="AC2450" t="str">
        <f t="shared" si="819"/>
        <v/>
      </c>
      <c r="AD2450" t="str">
        <f t="shared" si="820"/>
        <v/>
      </c>
      <c r="AE2450" t="str">
        <f t="shared" si="821"/>
        <v/>
      </c>
    </row>
    <row r="2451" spans="20:31" x14ac:dyDescent="0.25">
      <c r="T2451" t="str">
        <f t="shared" si="812"/>
        <v/>
      </c>
      <c r="U2451" t="str">
        <f t="shared" si="813"/>
        <v/>
      </c>
      <c r="V2451" t="str">
        <f t="shared" si="814"/>
        <v/>
      </c>
      <c r="W2451" t="str">
        <f>IF(TRIM(INDEX(connections!$A:$A,ROW()))="","",TRIM(INDEX(connections!$A:$A,ROW())))</f>
        <v/>
      </c>
      <c r="X2451" t="str">
        <f>IF($W2451="","",TRIM(INDEX(connections!$B:$B,ROW())))</f>
        <v/>
      </c>
      <c r="Y2451" t="str">
        <f t="shared" si="815"/>
        <v/>
      </c>
      <c r="Z2451" t="str">
        <f t="shared" si="816"/>
        <v/>
      </c>
      <c r="AA2451" t="str">
        <f t="shared" si="817"/>
        <v/>
      </c>
      <c r="AB2451" t="str">
        <f t="shared" si="818"/>
        <v/>
      </c>
      <c r="AC2451" t="str">
        <f t="shared" si="819"/>
        <v/>
      </c>
      <c r="AD2451" t="str">
        <f t="shared" si="820"/>
        <v/>
      </c>
      <c r="AE2451" t="str">
        <f t="shared" si="821"/>
        <v/>
      </c>
    </row>
    <row r="2452" spans="20:31" x14ac:dyDescent="0.25">
      <c r="T2452" t="str">
        <f t="shared" si="812"/>
        <v/>
      </c>
      <c r="U2452" t="str">
        <f t="shared" si="813"/>
        <v/>
      </c>
      <c r="V2452" t="str">
        <f t="shared" si="814"/>
        <v/>
      </c>
      <c r="W2452" t="str">
        <f>IF(TRIM(INDEX(connections!$A:$A,ROW()))="","",TRIM(INDEX(connections!$A:$A,ROW())))</f>
        <v/>
      </c>
      <c r="X2452" t="str">
        <f>IF($W2452="","",TRIM(INDEX(connections!$B:$B,ROW())))</f>
        <v/>
      </c>
      <c r="Y2452" t="str">
        <f t="shared" si="815"/>
        <v/>
      </c>
      <c r="Z2452" t="str">
        <f t="shared" si="816"/>
        <v/>
      </c>
      <c r="AA2452" t="str">
        <f t="shared" si="817"/>
        <v/>
      </c>
      <c r="AB2452" t="str">
        <f t="shared" si="818"/>
        <v/>
      </c>
      <c r="AC2452" t="str">
        <f t="shared" si="819"/>
        <v/>
      </c>
      <c r="AD2452" t="str">
        <f t="shared" si="820"/>
        <v/>
      </c>
      <c r="AE2452" t="str">
        <f t="shared" si="821"/>
        <v/>
      </c>
    </row>
    <row r="2453" spans="20:31" x14ac:dyDescent="0.25">
      <c r="T2453" t="str">
        <f t="shared" si="812"/>
        <v/>
      </c>
      <c r="U2453" t="str">
        <f t="shared" si="813"/>
        <v/>
      </c>
      <c r="V2453" t="str">
        <f t="shared" si="814"/>
        <v/>
      </c>
      <c r="W2453" t="str">
        <f>IF(TRIM(INDEX(connections!$A:$A,ROW()))="","",TRIM(INDEX(connections!$A:$A,ROW())))</f>
        <v/>
      </c>
      <c r="X2453" t="str">
        <f>IF($W2453="","",TRIM(INDEX(connections!$B:$B,ROW())))</f>
        <v/>
      </c>
      <c r="Y2453" t="str">
        <f t="shared" si="815"/>
        <v/>
      </c>
      <c r="Z2453" t="str">
        <f t="shared" si="816"/>
        <v/>
      </c>
      <c r="AA2453" t="str">
        <f t="shared" si="817"/>
        <v/>
      </c>
      <c r="AB2453" t="str">
        <f t="shared" si="818"/>
        <v/>
      </c>
      <c r="AC2453" t="str">
        <f t="shared" si="819"/>
        <v/>
      </c>
      <c r="AD2453" t="str">
        <f t="shared" si="820"/>
        <v/>
      </c>
      <c r="AE2453" t="str">
        <f t="shared" si="821"/>
        <v/>
      </c>
    </row>
    <row r="2454" spans="20:31" x14ac:dyDescent="0.25">
      <c r="T2454" t="str">
        <f t="shared" si="812"/>
        <v/>
      </c>
      <c r="U2454" t="str">
        <f t="shared" si="813"/>
        <v/>
      </c>
      <c r="V2454" t="str">
        <f t="shared" si="814"/>
        <v/>
      </c>
      <c r="W2454" t="str">
        <f>IF(TRIM(INDEX(connections!$A:$A,ROW()))="","",TRIM(INDEX(connections!$A:$A,ROW())))</f>
        <v/>
      </c>
      <c r="X2454" t="str">
        <f>IF($W2454="","",TRIM(INDEX(connections!$B:$B,ROW())))</f>
        <v/>
      </c>
      <c r="Y2454" t="str">
        <f t="shared" si="815"/>
        <v/>
      </c>
      <c r="Z2454" t="str">
        <f t="shared" si="816"/>
        <v/>
      </c>
      <c r="AA2454" t="str">
        <f t="shared" si="817"/>
        <v/>
      </c>
      <c r="AB2454" t="str">
        <f t="shared" si="818"/>
        <v/>
      </c>
      <c r="AC2454" t="str">
        <f t="shared" si="819"/>
        <v/>
      </c>
      <c r="AD2454" t="str">
        <f t="shared" si="820"/>
        <v/>
      </c>
      <c r="AE2454" t="str">
        <f t="shared" si="821"/>
        <v/>
      </c>
    </row>
    <row r="2455" spans="20:31" x14ac:dyDescent="0.25">
      <c r="T2455" t="str">
        <f t="shared" si="812"/>
        <v/>
      </c>
      <c r="U2455" t="str">
        <f t="shared" si="813"/>
        <v/>
      </c>
      <c r="V2455" t="str">
        <f t="shared" si="814"/>
        <v/>
      </c>
      <c r="W2455" t="str">
        <f>IF(TRIM(INDEX(connections!$A:$A,ROW()))="","",TRIM(INDEX(connections!$A:$A,ROW())))</f>
        <v/>
      </c>
      <c r="X2455" t="str">
        <f>IF($W2455="","",TRIM(INDEX(connections!$B:$B,ROW())))</f>
        <v/>
      </c>
      <c r="Y2455" t="str">
        <f t="shared" si="815"/>
        <v/>
      </c>
      <c r="Z2455" t="str">
        <f t="shared" si="816"/>
        <v/>
      </c>
      <c r="AA2455" t="str">
        <f t="shared" si="817"/>
        <v/>
      </c>
      <c r="AB2455" t="str">
        <f t="shared" si="818"/>
        <v/>
      </c>
      <c r="AC2455" t="str">
        <f t="shared" si="819"/>
        <v/>
      </c>
      <c r="AD2455" t="str">
        <f t="shared" si="820"/>
        <v/>
      </c>
      <c r="AE2455" t="str">
        <f t="shared" si="821"/>
        <v/>
      </c>
    </row>
    <row r="2456" spans="20:31" x14ac:dyDescent="0.25">
      <c r="T2456" t="str">
        <f t="shared" si="812"/>
        <v/>
      </c>
      <c r="U2456" t="str">
        <f t="shared" si="813"/>
        <v/>
      </c>
      <c r="V2456" t="str">
        <f t="shared" si="814"/>
        <v/>
      </c>
      <c r="W2456" t="str">
        <f>IF(TRIM(INDEX(connections!$A:$A,ROW()))="","",TRIM(INDEX(connections!$A:$A,ROW())))</f>
        <v/>
      </c>
      <c r="X2456" t="str">
        <f>IF($W2456="","",TRIM(INDEX(connections!$B:$B,ROW())))</f>
        <v/>
      </c>
      <c r="Y2456" t="str">
        <f t="shared" si="815"/>
        <v/>
      </c>
      <c r="Z2456" t="str">
        <f t="shared" si="816"/>
        <v/>
      </c>
      <c r="AA2456" t="str">
        <f t="shared" si="817"/>
        <v/>
      </c>
      <c r="AB2456" t="str">
        <f t="shared" si="818"/>
        <v/>
      </c>
      <c r="AC2456" t="str">
        <f t="shared" si="819"/>
        <v/>
      </c>
      <c r="AD2456" t="str">
        <f t="shared" si="820"/>
        <v/>
      </c>
      <c r="AE2456" t="str">
        <f t="shared" si="821"/>
        <v/>
      </c>
    </row>
    <row r="2457" spans="20:31" x14ac:dyDescent="0.25">
      <c r="T2457" t="str">
        <f t="shared" si="812"/>
        <v/>
      </c>
      <c r="U2457" t="str">
        <f t="shared" si="813"/>
        <v/>
      </c>
      <c r="V2457" t="str">
        <f t="shared" si="814"/>
        <v/>
      </c>
      <c r="W2457" t="str">
        <f>IF(TRIM(INDEX(connections!$A:$A,ROW()))="","",TRIM(INDEX(connections!$A:$A,ROW())))</f>
        <v/>
      </c>
      <c r="X2457" t="str">
        <f>IF($W2457="","",TRIM(INDEX(connections!$B:$B,ROW())))</f>
        <v/>
      </c>
      <c r="Y2457" t="str">
        <f t="shared" si="815"/>
        <v/>
      </c>
      <c r="Z2457" t="str">
        <f t="shared" si="816"/>
        <v/>
      </c>
      <c r="AA2457" t="str">
        <f t="shared" si="817"/>
        <v/>
      </c>
      <c r="AB2457" t="str">
        <f t="shared" si="818"/>
        <v/>
      </c>
      <c r="AC2457" t="str">
        <f t="shared" si="819"/>
        <v/>
      </c>
      <c r="AD2457" t="str">
        <f t="shared" si="820"/>
        <v/>
      </c>
      <c r="AE2457" t="str">
        <f t="shared" si="821"/>
        <v/>
      </c>
    </row>
    <row r="2458" spans="20:31" x14ac:dyDescent="0.25">
      <c r="T2458" t="str">
        <f t="shared" si="812"/>
        <v/>
      </c>
      <c r="U2458" t="str">
        <f t="shared" si="813"/>
        <v/>
      </c>
      <c r="V2458" t="str">
        <f t="shared" si="814"/>
        <v/>
      </c>
      <c r="W2458" t="str">
        <f>IF(TRIM(INDEX(connections!$A:$A,ROW()))="","",TRIM(INDEX(connections!$A:$A,ROW())))</f>
        <v/>
      </c>
      <c r="X2458" t="str">
        <f>IF($W2458="","",TRIM(INDEX(connections!$B:$B,ROW())))</f>
        <v/>
      </c>
      <c r="Y2458" t="str">
        <f t="shared" si="815"/>
        <v/>
      </c>
      <c r="Z2458" t="str">
        <f t="shared" si="816"/>
        <v/>
      </c>
      <c r="AA2458" t="str">
        <f t="shared" si="817"/>
        <v/>
      </c>
      <c r="AB2458" t="str">
        <f t="shared" si="818"/>
        <v/>
      </c>
      <c r="AC2458" t="str">
        <f t="shared" si="819"/>
        <v/>
      </c>
      <c r="AD2458" t="str">
        <f t="shared" si="820"/>
        <v/>
      </c>
      <c r="AE2458" t="str">
        <f t="shared" si="821"/>
        <v/>
      </c>
    </row>
    <row r="2459" spans="20:31" x14ac:dyDescent="0.25">
      <c r="T2459" t="str">
        <f t="shared" si="812"/>
        <v/>
      </c>
      <c r="U2459" t="str">
        <f t="shared" si="813"/>
        <v/>
      </c>
      <c r="V2459" t="str">
        <f t="shared" si="814"/>
        <v/>
      </c>
      <c r="W2459" t="str">
        <f>IF(TRIM(INDEX(connections!$A:$A,ROW()))="","",TRIM(INDEX(connections!$A:$A,ROW())))</f>
        <v/>
      </c>
      <c r="X2459" t="str">
        <f>IF($W2459="","",TRIM(INDEX(connections!$B:$B,ROW())))</f>
        <v/>
      </c>
      <c r="Y2459" t="str">
        <f t="shared" si="815"/>
        <v/>
      </c>
      <c r="Z2459" t="str">
        <f t="shared" si="816"/>
        <v/>
      </c>
      <c r="AA2459" t="str">
        <f t="shared" si="817"/>
        <v/>
      </c>
      <c r="AB2459" t="str">
        <f t="shared" si="818"/>
        <v/>
      </c>
      <c r="AC2459" t="str">
        <f t="shared" si="819"/>
        <v/>
      </c>
      <c r="AD2459" t="str">
        <f t="shared" si="820"/>
        <v/>
      </c>
      <c r="AE2459" t="str">
        <f t="shared" si="821"/>
        <v/>
      </c>
    </row>
    <row r="2460" spans="20:31" x14ac:dyDescent="0.25">
      <c r="T2460" t="str">
        <f t="shared" si="812"/>
        <v/>
      </c>
      <c r="U2460" t="str">
        <f t="shared" si="813"/>
        <v/>
      </c>
      <c r="V2460" t="str">
        <f t="shared" si="814"/>
        <v/>
      </c>
      <c r="W2460" t="str">
        <f>IF(TRIM(INDEX(connections!$A:$A,ROW()))="","",TRIM(INDEX(connections!$A:$A,ROW())))</f>
        <v/>
      </c>
      <c r="X2460" t="str">
        <f>IF($W2460="","",TRIM(INDEX(connections!$B:$B,ROW())))</f>
        <v/>
      </c>
      <c r="Y2460" t="str">
        <f t="shared" si="815"/>
        <v/>
      </c>
      <c r="Z2460" t="str">
        <f t="shared" si="816"/>
        <v/>
      </c>
      <c r="AA2460" t="str">
        <f t="shared" si="817"/>
        <v/>
      </c>
      <c r="AB2460" t="str">
        <f t="shared" si="818"/>
        <v/>
      </c>
      <c r="AC2460" t="str">
        <f t="shared" si="819"/>
        <v/>
      </c>
      <c r="AD2460" t="str">
        <f t="shared" si="820"/>
        <v/>
      </c>
      <c r="AE2460" t="str">
        <f t="shared" si="821"/>
        <v/>
      </c>
    </row>
    <row r="2461" spans="20:31" x14ac:dyDescent="0.25">
      <c r="T2461" t="str">
        <f t="shared" si="812"/>
        <v/>
      </c>
      <c r="U2461" t="str">
        <f t="shared" si="813"/>
        <v/>
      </c>
      <c r="V2461" t="str">
        <f t="shared" si="814"/>
        <v/>
      </c>
      <c r="W2461" t="str">
        <f>IF(TRIM(INDEX(connections!$A:$A,ROW()))="","",TRIM(INDEX(connections!$A:$A,ROW())))</f>
        <v/>
      </c>
      <c r="X2461" t="str">
        <f>IF($W2461="","",TRIM(INDEX(connections!$B:$B,ROW())))</f>
        <v/>
      </c>
      <c r="Y2461" t="str">
        <f t="shared" si="815"/>
        <v/>
      </c>
      <c r="Z2461" t="str">
        <f t="shared" si="816"/>
        <v/>
      </c>
      <c r="AA2461" t="str">
        <f t="shared" si="817"/>
        <v/>
      </c>
      <c r="AB2461" t="str">
        <f t="shared" si="818"/>
        <v/>
      </c>
      <c r="AC2461" t="str">
        <f t="shared" si="819"/>
        <v/>
      </c>
      <c r="AD2461" t="str">
        <f t="shared" si="820"/>
        <v/>
      </c>
      <c r="AE2461" t="str">
        <f t="shared" si="821"/>
        <v/>
      </c>
    </row>
    <row r="2462" spans="20:31" x14ac:dyDescent="0.25">
      <c r="T2462" t="str">
        <f t="shared" si="812"/>
        <v/>
      </c>
      <c r="U2462" t="str">
        <f t="shared" si="813"/>
        <v/>
      </c>
      <c r="V2462" t="str">
        <f t="shared" si="814"/>
        <v/>
      </c>
      <c r="W2462" t="str">
        <f>IF(TRIM(INDEX(connections!$A:$A,ROW()))="","",TRIM(INDEX(connections!$A:$A,ROW())))</f>
        <v/>
      </c>
      <c r="X2462" t="str">
        <f>IF($W2462="","",TRIM(INDEX(connections!$B:$B,ROW())))</f>
        <v/>
      </c>
      <c r="Y2462" t="str">
        <f t="shared" si="815"/>
        <v/>
      </c>
      <c r="Z2462" t="str">
        <f t="shared" si="816"/>
        <v/>
      </c>
      <c r="AA2462" t="str">
        <f t="shared" si="817"/>
        <v/>
      </c>
      <c r="AB2462" t="str">
        <f t="shared" si="818"/>
        <v/>
      </c>
      <c r="AC2462" t="str">
        <f t="shared" si="819"/>
        <v/>
      </c>
      <c r="AD2462" t="str">
        <f t="shared" si="820"/>
        <v/>
      </c>
      <c r="AE2462" t="str">
        <f t="shared" si="821"/>
        <v/>
      </c>
    </row>
    <row r="2463" spans="20:31" x14ac:dyDescent="0.25">
      <c r="T2463" t="str">
        <f t="shared" si="812"/>
        <v/>
      </c>
      <c r="U2463" t="str">
        <f t="shared" si="813"/>
        <v/>
      </c>
      <c r="V2463" t="str">
        <f t="shared" si="814"/>
        <v/>
      </c>
      <c r="W2463" t="str">
        <f>IF(TRIM(INDEX(connections!$A:$A,ROW()))="","",TRIM(INDEX(connections!$A:$A,ROW())))</f>
        <v/>
      </c>
      <c r="X2463" t="str">
        <f>IF($W2463="","",TRIM(INDEX(connections!$B:$B,ROW())))</f>
        <v/>
      </c>
      <c r="Y2463" t="str">
        <f t="shared" si="815"/>
        <v/>
      </c>
      <c r="Z2463" t="str">
        <f t="shared" si="816"/>
        <v/>
      </c>
      <c r="AA2463" t="str">
        <f t="shared" si="817"/>
        <v/>
      </c>
      <c r="AB2463" t="str">
        <f t="shared" si="818"/>
        <v/>
      </c>
      <c r="AC2463" t="str">
        <f t="shared" si="819"/>
        <v/>
      </c>
      <c r="AD2463" t="str">
        <f t="shared" si="820"/>
        <v/>
      </c>
      <c r="AE2463" t="str">
        <f t="shared" si="821"/>
        <v/>
      </c>
    </row>
    <row r="2464" spans="20:31" x14ac:dyDescent="0.25">
      <c r="T2464" t="str">
        <f t="shared" si="812"/>
        <v/>
      </c>
      <c r="U2464" t="str">
        <f t="shared" si="813"/>
        <v/>
      </c>
      <c r="V2464" t="str">
        <f t="shared" si="814"/>
        <v/>
      </c>
      <c r="W2464" t="str">
        <f>IF(TRIM(INDEX(connections!$A:$A,ROW()))="","",TRIM(INDEX(connections!$A:$A,ROW())))</f>
        <v/>
      </c>
      <c r="X2464" t="str">
        <f>IF($W2464="","",TRIM(INDEX(connections!$B:$B,ROW())))</f>
        <v/>
      </c>
      <c r="Y2464" t="str">
        <f t="shared" si="815"/>
        <v/>
      </c>
      <c r="Z2464" t="str">
        <f t="shared" si="816"/>
        <v/>
      </c>
      <c r="AA2464" t="str">
        <f t="shared" si="817"/>
        <v/>
      </c>
      <c r="AB2464" t="str">
        <f t="shared" si="818"/>
        <v/>
      </c>
      <c r="AC2464" t="str">
        <f t="shared" si="819"/>
        <v/>
      </c>
      <c r="AD2464" t="str">
        <f t="shared" si="820"/>
        <v/>
      </c>
      <c r="AE2464" t="str">
        <f t="shared" si="821"/>
        <v/>
      </c>
    </row>
    <row r="2465" spans="20:31" x14ac:dyDescent="0.25">
      <c r="T2465" t="str">
        <f t="shared" si="812"/>
        <v/>
      </c>
      <c r="U2465" t="str">
        <f t="shared" si="813"/>
        <v/>
      </c>
      <c r="V2465" t="str">
        <f t="shared" si="814"/>
        <v/>
      </c>
      <c r="W2465" t="str">
        <f>IF(TRIM(INDEX(connections!$A:$A,ROW()))="","",TRIM(INDEX(connections!$A:$A,ROW())))</f>
        <v/>
      </c>
      <c r="X2465" t="str">
        <f>IF($W2465="","",TRIM(INDEX(connections!$B:$B,ROW())))</f>
        <v/>
      </c>
      <c r="Y2465" t="str">
        <f t="shared" si="815"/>
        <v/>
      </c>
      <c r="Z2465" t="str">
        <f t="shared" si="816"/>
        <v/>
      </c>
      <c r="AA2465" t="str">
        <f t="shared" si="817"/>
        <v/>
      </c>
      <c r="AB2465" t="str">
        <f t="shared" si="818"/>
        <v/>
      </c>
      <c r="AC2465" t="str">
        <f t="shared" si="819"/>
        <v/>
      </c>
      <c r="AD2465" t="str">
        <f t="shared" si="820"/>
        <v/>
      </c>
      <c r="AE2465" t="str">
        <f t="shared" si="821"/>
        <v/>
      </c>
    </row>
    <row r="2466" spans="20:31" x14ac:dyDescent="0.25">
      <c r="T2466" t="str">
        <f t="shared" si="812"/>
        <v/>
      </c>
      <c r="U2466" t="str">
        <f t="shared" si="813"/>
        <v/>
      </c>
      <c r="V2466" t="str">
        <f t="shared" si="814"/>
        <v/>
      </c>
      <c r="W2466" t="str">
        <f>IF(TRIM(INDEX(connections!$A:$A,ROW()))="","",TRIM(INDEX(connections!$A:$A,ROW())))</f>
        <v/>
      </c>
      <c r="X2466" t="str">
        <f>IF($W2466="","",TRIM(INDEX(connections!$B:$B,ROW())))</f>
        <v/>
      </c>
      <c r="Y2466" t="str">
        <f t="shared" si="815"/>
        <v/>
      </c>
      <c r="Z2466" t="str">
        <f t="shared" si="816"/>
        <v/>
      </c>
      <c r="AA2466" t="str">
        <f t="shared" si="817"/>
        <v/>
      </c>
      <c r="AB2466" t="str">
        <f t="shared" si="818"/>
        <v/>
      </c>
      <c r="AC2466" t="str">
        <f t="shared" si="819"/>
        <v/>
      </c>
      <c r="AD2466" t="str">
        <f t="shared" si="820"/>
        <v/>
      </c>
      <c r="AE2466" t="str">
        <f t="shared" si="821"/>
        <v/>
      </c>
    </row>
    <row r="2467" spans="20:31" x14ac:dyDescent="0.25">
      <c r="T2467" t="str">
        <f t="shared" si="812"/>
        <v/>
      </c>
      <c r="U2467" t="str">
        <f t="shared" si="813"/>
        <v/>
      </c>
      <c r="V2467" t="str">
        <f t="shared" si="814"/>
        <v/>
      </c>
      <c r="W2467" t="str">
        <f>IF(TRIM(INDEX(connections!$A:$A,ROW()))="","",TRIM(INDEX(connections!$A:$A,ROW())))</f>
        <v/>
      </c>
      <c r="X2467" t="str">
        <f>IF($W2467="","",TRIM(INDEX(connections!$B:$B,ROW())))</f>
        <v/>
      </c>
      <c r="Y2467" t="str">
        <f t="shared" si="815"/>
        <v/>
      </c>
      <c r="Z2467" t="str">
        <f t="shared" si="816"/>
        <v/>
      </c>
      <c r="AA2467" t="str">
        <f t="shared" si="817"/>
        <v/>
      </c>
      <c r="AB2467" t="str">
        <f t="shared" si="818"/>
        <v/>
      </c>
      <c r="AC2467" t="str">
        <f t="shared" si="819"/>
        <v/>
      </c>
      <c r="AD2467" t="str">
        <f t="shared" si="820"/>
        <v/>
      </c>
      <c r="AE2467" t="str">
        <f t="shared" si="821"/>
        <v/>
      </c>
    </row>
    <row r="2468" spans="20:31" x14ac:dyDescent="0.25">
      <c r="T2468" t="str">
        <f t="shared" si="812"/>
        <v/>
      </c>
      <c r="U2468" t="str">
        <f t="shared" si="813"/>
        <v/>
      </c>
      <c r="V2468" t="str">
        <f t="shared" si="814"/>
        <v/>
      </c>
      <c r="W2468" t="str">
        <f>IF(TRIM(INDEX(connections!$A:$A,ROW()))="","",TRIM(INDEX(connections!$A:$A,ROW())))</f>
        <v/>
      </c>
      <c r="X2468" t="str">
        <f>IF($W2468="","",TRIM(INDEX(connections!$B:$B,ROW())))</f>
        <v/>
      </c>
      <c r="Y2468" t="str">
        <f t="shared" si="815"/>
        <v/>
      </c>
      <c r="Z2468" t="str">
        <f t="shared" si="816"/>
        <v/>
      </c>
      <c r="AA2468" t="str">
        <f t="shared" si="817"/>
        <v/>
      </c>
      <c r="AB2468" t="str">
        <f t="shared" si="818"/>
        <v/>
      </c>
      <c r="AC2468" t="str">
        <f t="shared" si="819"/>
        <v/>
      </c>
      <c r="AD2468" t="str">
        <f t="shared" si="820"/>
        <v/>
      </c>
      <c r="AE2468" t="str">
        <f t="shared" si="821"/>
        <v/>
      </c>
    </row>
    <row r="2469" spans="20:31" x14ac:dyDescent="0.25">
      <c r="T2469" t="str">
        <f t="shared" si="812"/>
        <v/>
      </c>
      <c r="U2469" t="str">
        <f t="shared" si="813"/>
        <v/>
      </c>
      <c r="V2469" t="str">
        <f t="shared" si="814"/>
        <v/>
      </c>
      <c r="W2469" t="str">
        <f>IF(TRIM(INDEX(connections!$A:$A,ROW()))="","",TRIM(INDEX(connections!$A:$A,ROW())))</f>
        <v/>
      </c>
      <c r="X2469" t="str">
        <f>IF($W2469="","",TRIM(INDEX(connections!$B:$B,ROW())))</f>
        <v/>
      </c>
      <c r="Y2469" t="str">
        <f t="shared" si="815"/>
        <v/>
      </c>
      <c r="Z2469" t="str">
        <f t="shared" si="816"/>
        <v/>
      </c>
      <c r="AA2469" t="str">
        <f t="shared" si="817"/>
        <v/>
      </c>
      <c r="AB2469" t="str">
        <f t="shared" si="818"/>
        <v/>
      </c>
      <c r="AC2469" t="str">
        <f t="shared" si="819"/>
        <v/>
      </c>
      <c r="AD2469" t="str">
        <f t="shared" si="820"/>
        <v/>
      </c>
      <c r="AE2469" t="str">
        <f t="shared" si="821"/>
        <v/>
      </c>
    </row>
    <row r="2470" spans="20:31" x14ac:dyDescent="0.25">
      <c r="T2470" t="str">
        <f t="shared" si="812"/>
        <v/>
      </c>
      <c r="U2470" t="str">
        <f t="shared" si="813"/>
        <v/>
      </c>
      <c r="V2470" t="str">
        <f t="shared" si="814"/>
        <v/>
      </c>
      <c r="W2470" t="str">
        <f>IF(TRIM(INDEX(connections!$A:$A,ROW()))="","",TRIM(INDEX(connections!$A:$A,ROW())))</f>
        <v/>
      </c>
      <c r="X2470" t="str">
        <f>IF($W2470="","",TRIM(INDEX(connections!$B:$B,ROW())))</f>
        <v/>
      </c>
      <c r="Y2470" t="str">
        <f t="shared" si="815"/>
        <v/>
      </c>
      <c r="Z2470" t="str">
        <f t="shared" si="816"/>
        <v/>
      </c>
      <c r="AA2470" t="str">
        <f t="shared" si="817"/>
        <v/>
      </c>
      <c r="AB2470" t="str">
        <f t="shared" si="818"/>
        <v/>
      </c>
      <c r="AC2470" t="str">
        <f t="shared" si="819"/>
        <v/>
      </c>
      <c r="AD2470" t="str">
        <f t="shared" si="820"/>
        <v/>
      </c>
      <c r="AE2470" t="str">
        <f t="shared" si="821"/>
        <v/>
      </c>
    </row>
    <row r="2471" spans="20:31" x14ac:dyDescent="0.25">
      <c r="T2471" t="str">
        <f t="shared" si="812"/>
        <v/>
      </c>
      <c r="U2471" t="str">
        <f t="shared" si="813"/>
        <v/>
      </c>
      <c r="V2471" t="str">
        <f t="shared" si="814"/>
        <v/>
      </c>
      <c r="W2471" t="str">
        <f>IF(TRIM(INDEX(connections!$A:$A,ROW()))="","",TRIM(INDEX(connections!$A:$A,ROW())))</f>
        <v/>
      </c>
      <c r="X2471" t="str">
        <f>IF($W2471="","",TRIM(INDEX(connections!$B:$B,ROW())))</f>
        <v/>
      </c>
      <c r="Y2471" t="str">
        <f t="shared" si="815"/>
        <v/>
      </c>
      <c r="Z2471" t="str">
        <f t="shared" si="816"/>
        <v/>
      </c>
      <c r="AA2471" t="str">
        <f t="shared" si="817"/>
        <v/>
      </c>
      <c r="AB2471" t="str">
        <f t="shared" si="818"/>
        <v/>
      </c>
      <c r="AC2471" t="str">
        <f t="shared" si="819"/>
        <v/>
      </c>
      <c r="AD2471" t="str">
        <f t="shared" si="820"/>
        <v/>
      </c>
      <c r="AE2471" t="str">
        <f t="shared" si="821"/>
        <v/>
      </c>
    </row>
    <row r="2472" spans="20:31" x14ac:dyDescent="0.25">
      <c r="T2472" t="str">
        <f t="shared" si="812"/>
        <v/>
      </c>
      <c r="U2472" t="str">
        <f t="shared" si="813"/>
        <v/>
      </c>
      <c r="V2472" t="str">
        <f t="shared" si="814"/>
        <v/>
      </c>
      <c r="W2472" t="str">
        <f>IF(TRIM(INDEX(connections!$A:$A,ROW()))="","",TRIM(INDEX(connections!$A:$A,ROW())))</f>
        <v/>
      </c>
      <c r="X2472" t="str">
        <f>IF($W2472="","",TRIM(INDEX(connections!$B:$B,ROW())))</f>
        <v/>
      </c>
      <c r="Y2472" t="str">
        <f t="shared" si="815"/>
        <v/>
      </c>
      <c r="Z2472" t="str">
        <f t="shared" si="816"/>
        <v/>
      </c>
      <c r="AA2472" t="str">
        <f t="shared" si="817"/>
        <v/>
      </c>
      <c r="AB2472" t="str">
        <f t="shared" si="818"/>
        <v/>
      </c>
      <c r="AC2472" t="str">
        <f t="shared" si="819"/>
        <v/>
      </c>
      <c r="AD2472" t="str">
        <f t="shared" si="820"/>
        <v/>
      </c>
      <c r="AE2472" t="str">
        <f t="shared" si="821"/>
        <v/>
      </c>
    </row>
    <row r="2473" spans="20:31" x14ac:dyDescent="0.25">
      <c r="T2473" t="str">
        <f t="shared" si="812"/>
        <v/>
      </c>
      <c r="U2473" t="str">
        <f t="shared" si="813"/>
        <v/>
      </c>
      <c r="V2473" t="str">
        <f t="shared" si="814"/>
        <v/>
      </c>
      <c r="W2473" t="str">
        <f>IF(TRIM(INDEX(connections!$A:$A,ROW()))="","",TRIM(INDEX(connections!$A:$A,ROW())))</f>
        <v/>
      </c>
      <c r="X2473" t="str">
        <f>IF($W2473="","",TRIM(INDEX(connections!$B:$B,ROW())))</f>
        <v/>
      </c>
      <c r="Y2473" t="str">
        <f t="shared" si="815"/>
        <v/>
      </c>
      <c r="Z2473" t="str">
        <f t="shared" si="816"/>
        <v/>
      </c>
      <c r="AA2473" t="str">
        <f t="shared" si="817"/>
        <v/>
      </c>
      <c r="AB2473" t="str">
        <f t="shared" si="818"/>
        <v/>
      </c>
      <c r="AC2473" t="str">
        <f t="shared" si="819"/>
        <v/>
      </c>
      <c r="AD2473" t="str">
        <f t="shared" si="820"/>
        <v/>
      </c>
      <c r="AE2473" t="str">
        <f t="shared" si="821"/>
        <v/>
      </c>
    </row>
    <row r="2474" spans="20:31" x14ac:dyDescent="0.25">
      <c r="T2474" t="str">
        <f t="shared" si="812"/>
        <v/>
      </c>
      <c r="U2474" t="str">
        <f t="shared" si="813"/>
        <v/>
      </c>
      <c r="V2474" t="str">
        <f t="shared" si="814"/>
        <v/>
      </c>
      <c r="W2474" t="str">
        <f>IF(TRIM(INDEX(connections!$A:$A,ROW()))="","",TRIM(INDEX(connections!$A:$A,ROW())))</f>
        <v/>
      </c>
      <c r="X2474" t="str">
        <f>IF($W2474="","",TRIM(INDEX(connections!$B:$B,ROW())))</f>
        <v/>
      </c>
      <c r="Y2474" t="str">
        <f t="shared" si="815"/>
        <v/>
      </c>
      <c r="Z2474" t="str">
        <f t="shared" si="816"/>
        <v/>
      </c>
      <c r="AA2474" t="str">
        <f t="shared" si="817"/>
        <v/>
      </c>
      <c r="AB2474" t="str">
        <f t="shared" si="818"/>
        <v/>
      </c>
      <c r="AC2474" t="str">
        <f t="shared" si="819"/>
        <v/>
      </c>
      <c r="AD2474" t="str">
        <f t="shared" si="820"/>
        <v/>
      </c>
      <c r="AE2474" t="str">
        <f t="shared" si="821"/>
        <v/>
      </c>
    </row>
    <row r="2475" spans="20:31" x14ac:dyDescent="0.25">
      <c r="T2475" t="str">
        <f t="shared" si="812"/>
        <v/>
      </c>
      <c r="U2475" t="str">
        <f t="shared" si="813"/>
        <v/>
      </c>
      <c r="V2475" t="str">
        <f t="shared" si="814"/>
        <v/>
      </c>
      <c r="W2475" t="str">
        <f>IF(TRIM(INDEX(connections!$A:$A,ROW()))="","",TRIM(INDEX(connections!$A:$A,ROW())))</f>
        <v/>
      </c>
      <c r="X2475" t="str">
        <f>IF($W2475="","",TRIM(INDEX(connections!$B:$B,ROW())))</f>
        <v/>
      </c>
      <c r="Y2475" t="str">
        <f t="shared" si="815"/>
        <v/>
      </c>
      <c r="Z2475" t="str">
        <f t="shared" si="816"/>
        <v/>
      </c>
      <c r="AA2475" t="str">
        <f t="shared" si="817"/>
        <v/>
      </c>
      <c r="AB2475" t="str">
        <f t="shared" si="818"/>
        <v/>
      </c>
      <c r="AC2475" t="str">
        <f t="shared" si="819"/>
        <v/>
      </c>
      <c r="AD2475" t="str">
        <f t="shared" si="820"/>
        <v/>
      </c>
      <c r="AE2475" t="str">
        <f t="shared" si="821"/>
        <v/>
      </c>
    </row>
    <row r="2476" spans="20:31" x14ac:dyDescent="0.25">
      <c r="T2476" t="str">
        <f t="shared" si="812"/>
        <v/>
      </c>
      <c r="U2476" t="str">
        <f t="shared" si="813"/>
        <v/>
      </c>
      <c r="V2476" t="str">
        <f t="shared" si="814"/>
        <v/>
      </c>
      <c r="W2476" t="str">
        <f>IF(TRIM(INDEX(connections!$A:$A,ROW()))="","",TRIM(INDEX(connections!$A:$A,ROW())))</f>
        <v/>
      </c>
      <c r="X2476" t="str">
        <f>IF($W2476="","",TRIM(INDEX(connections!$B:$B,ROW())))</f>
        <v/>
      </c>
      <c r="Y2476" t="str">
        <f t="shared" si="815"/>
        <v/>
      </c>
      <c r="Z2476" t="str">
        <f t="shared" si="816"/>
        <v/>
      </c>
      <c r="AA2476" t="str">
        <f t="shared" si="817"/>
        <v/>
      </c>
      <c r="AB2476" t="str">
        <f t="shared" si="818"/>
        <v/>
      </c>
      <c r="AC2476" t="str">
        <f t="shared" si="819"/>
        <v/>
      </c>
      <c r="AD2476" t="str">
        <f t="shared" si="820"/>
        <v/>
      </c>
      <c r="AE2476" t="str">
        <f t="shared" si="821"/>
        <v/>
      </c>
    </row>
    <row r="2477" spans="20:31" x14ac:dyDescent="0.25">
      <c r="T2477" t="str">
        <f t="shared" si="812"/>
        <v/>
      </c>
      <c r="U2477" t="str">
        <f t="shared" si="813"/>
        <v/>
      </c>
      <c r="V2477" t="str">
        <f t="shared" si="814"/>
        <v/>
      </c>
      <c r="W2477" t="str">
        <f>IF(TRIM(INDEX(connections!$A:$A,ROW()))="","",TRIM(INDEX(connections!$A:$A,ROW())))</f>
        <v/>
      </c>
      <c r="X2477" t="str">
        <f>IF($W2477="","",TRIM(INDEX(connections!$B:$B,ROW())))</f>
        <v/>
      </c>
      <c r="Y2477" t="str">
        <f t="shared" si="815"/>
        <v/>
      </c>
      <c r="Z2477" t="str">
        <f t="shared" si="816"/>
        <v/>
      </c>
      <c r="AA2477" t="str">
        <f t="shared" si="817"/>
        <v/>
      </c>
      <c r="AB2477" t="str">
        <f t="shared" si="818"/>
        <v/>
      </c>
      <c r="AC2477" t="str">
        <f t="shared" si="819"/>
        <v/>
      </c>
      <c r="AD2477" t="str">
        <f t="shared" si="820"/>
        <v/>
      </c>
      <c r="AE2477" t="str">
        <f t="shared" si="821"/>
        <v/>
      </c>
    </row>
    <row r="2478" spans="20:31" x14ac:dyDescent="0.25">
      <c r="T2478" t="str">
        <f t="shared" si="812"/>
        <v/>
      </c>
      <c r="U2478" t="str">
        <f t="shared" si="813"/>
        <v/>
      </c>
      <c r="V2478" t="str">
        <f t="shared" si="814"/>
        <v/>
      </c>
      <c r="W2478" t="str">
        <f>IF(TRIM(INDEX(connections!$A:$A,ROW()))="","",TRIM(INDEX(connections!$A:$A,ROW())))</f>
        <v/>
      </c>
      <c r="X2478" t="str">
        <f>IF($W2478="","",TRIM(INDEX(connections!$B:$B,ROW())))</f>
        <v/>
      </c>
      <c r="Y2478" t="str">
        <f t="shared" si="815"/>
        <v/>
      </c>
      <c r="Z2478" t="str">
        <f t="shared" si="816"/>
        <v/>
      </c>
      <c r="AA2478" t="str">
        <f t="shared" si="817"/>
        <v/>
      </c>
      <c r="AB2478" t="str">
        <f t="shared" si="818"/>
        <v/>
      </c>
      <c r="AC2478" t="str">
        <f t="shared" si="819"/>
        <v/>
      </c>
      <c r="AD2478" t="str">
        <f t="shared" si="820"/>
        <v/>
      </c>
      <c r="AE2478" t="str">
        <f t="shared" si="821"/>
        <v/>
      </c>
    </row>
    <row r="2479" spans="20:31" x14ac:dyDescent="0.25">
      <c r="T2479" t="str">
        <f t="shared" si="812"/>
        <v/>
      </c>
      <c r="U2479" t="str">
        <f t="shared" si="813"/>
        <v/>
      </c>
      <c r="V2479" t="str">
        <f t="shared" si="814"/>
        <v/>
      </c>
      <c r="W2479" t="str">
        <f>IF(TRIM(INDEX(connections!$A:$A,ROW()))="","",TRIM(INDEX(connections!$A:$A,ROW())))</f>
        <v/>
      </c>
      <c r="X2479" t="str">
        <f>IF($W2479="","",TRIM(INDEX(connections!$B:$B,ROW())))</f>
        <v/>
      </c>
      <c r="Y2479" t="str">
        <f t="shared" si="815"/>
        <v/>
      </c>
      <c r="Z2479" t="str">
        <f t="shared" si="816"/>
        <v/>
      </c>
      <c r="AA2479" t="str">
        <f t="shared" si="817"/>
        <v/>
      </c>
      <c r="AB2479" t="str">
        <f t="shared" si="818"/>
        <v/>
      </c>
      <c r="AC2479" t="str">
        <f t="shared" si="819"/>
        <v/>
      </c>
      <c r="AD2479" t="str">
        <f t="shared" si="820"/>
        <v/>
      </c>
      <c r="AE2479" t="str">
        <f t="shared" si="821"/>
        <v/>
      </c>
    </row>
    <row r="2480" spans="20:31" x14ac:dyDescent="0.25">
      <c r="T2480" t="str">
        <f t="shared" si="812"/>
        <v/>
      </c>
      <c r="U2480" t="str">
        <f t="shared" si="813"/>
        <v/>
      </c>
      <c r="V2480" t="str">
        <f t="shared" si="814"/>
        <v/>
      </c>
      <c r="W2480" t="str">
        <f>IF(TRIM(INDEX(connections!$A:$A,ROW()))="","",TRIM(INDEX(connections!$A:$A,ROW())))</f>
        <v/>
      </c>
      <c r="X2480" t="str">
        <f>IF($W2480="","",TRIM(INDEX(connections!$B:$B,ROW())))</f>
        <v/>
      </c>
      <c r="Y2480" t="str">
        <f t="shared" si="815"/>
        <v/>
      </c>
      <c r="Z2480" t="str">
        <f t="shared" si="816"/>
        <v/>
      </c>
      <c r="AA2480" t="str">
        <f t="shared" si="817"/>
        <v/>
      </c>
      <c r="AB2480" t="str">
        <f t="shared" si="818"/>
        <v/>
      </c>
      <c r="AC2480" t="str">
        <f t="shared" si="819"/>
        <v/>
      </c>
      <c r="AD2480" t="str">
        <f t="shared" si="820"/>
        <v/>
      </c>
      <c r="AE2480" t="str">
        <f t="shared" si="821"/>
        <v/>
      </c>
    </row>
    <row r="2481" spans="20:31" x14ac:dyDescent="0.25">
      <c r="T2481" t="str">
        <f t="shared" si="812"/>
        <v/>
      </c>
      <c r="U2481" t="str">
        <f t="shared" si="813"/>
        <v/>
      </c>
      <c r="V2481" t="str">
        <f t="shared" si="814"/>
        <v/>
      </c>
      <c r="W2481" t="str">
        <f>IF(TRIM(INDEX(connections!$A:$A,ROW()))="","",TRIM(INDEX(connections!$A:$A,ROW())))</f>
        <v/>
      </c>
      <c r="X2481" t="str">
        <f>IF($W2481="","",TRIM(INDEX(connections!$B:$B,ROW())))</f>
        <v/>
      </c>
      <c r="Y2481" t="str">
        <f t="shared" si="815"/>
        <v/>
      </c>
      <c r="Z2481" t="str">
        <f t="shared" si="816"/>
        <v/>
      </c>
      <c r="AA2481" t="str">
        <f t="shared" si="817"/>
        <v/>
      </c>
      <c r="AB2481" t="str">
        <f t="shared" si="818"/>
        <v/>
      </c>
      <c r="AC2481" t="str">
        <f t="shared" si="819"/>
        <v/>
      </c>
      <c r="AD2481" t="str">
        <f t="shared" si="820"/>
        <v/>
      </c>
      <c r="AE2481" t="str">
        <f t="shared" si="821"/>
        <v/>
      </c>
    </row>
    <row r="2482" spans="20:31" x14ac:dyDescent="0.25">
      <c r="T2482" t="str">
        <f t="shared" si="812"/>
        <v/>
      </c>
      <c r="U2482" t="str">
        <f t="shared" si="813"/>
        <v/>
      </c>
      <c r="V2482" t="str">
        <f t="shared" si="814"/>
        <v/>
      </c>
      <c r="W2482" t="str">
        <f>IF(TRIM(INDEX(connections!$A:$A,ROW()))="","",TRIM(INDEX(connections!$A:$A,ROW())))</f>
        <v/>
      </c>
      <c r="X2482" t="str">
        <f>IF($W2482="","",TRIM(INDEX(connections!$B:$B,ROW())))</f>
        <v/>
      </c>
      <c r="Y2482" t="str">
        <f t="shared" si="815"/>
        <v/>
      </c>
      <c r="Z2482" t="str">
        <f t="shared" si="816"/>
        <v/>
      </c>
      <c r="AA2482" t="str">
        <f t="shared" si="817"/>
        <v/>
      </c>
      <c r="AB2482" t="str">
        <f t="shared" si="818"/>
        <v/>
      </c>
      <c r="AC2482" t="str">
        <f t="shared" si="819"/>
        <v/>
      </c>
      <c r="AD2482" t="str">
        <f t="shared" si="820"/>
        <v/>
      </c>
      <c r="AE2482" t="str">
        <f t="shared" si="821"/>
        <v/>
      </c>
    </row>
    <row r="2483" spans="20:31" x14ac:dyDescent="0.25">
      <c r="T2483" t="str">
        <f t="shared" si="812"/>
        <v/>
      </c>
      <c r="U2483" t="str">
        <f t="shared" si="813"/>
        <v/>
      </c>
      <c r="V2483" t="str">
        <f t="shared" si="814"/>
        <v/>
      </c>
      <c r="W2483" t="str">
        <f>IF(TRIM(INDEX(connections!$A:$A,ROW()))="","",TRIM(INDEX(connections!$A:$A,ROW())))</f>
        <v/>
      </c>
      <c r="X2483" t="str">
        <f>IF($W2483="","",TRIM(INDEX(connections!$B:$B,ROW())))</f>
        <v/>
      </c>
      <c r="Y2483" t="str">
        <f t="shared" si="815"/>
        <v/>
      </c>
      <c r="Z2483" t="str">
        <f t="shared" si="816"/>
        <v/>
      </c>
      <c r="AA2483" t="str">
        <f t="shared" si="817"/>
        <v/>
      </c>
      <c r="AB2483" t="str">
        <f t="shared" si="818"/>
        <v/>
      </c>
      <c r="AC2483" t="str">
        <f t="shared" si="819"/>
        <v/>
      </c>
      <c r="AD2483" t="str">
        <f t="shared" si="820"/>
        <v/>
      </c>
      <c r="AE2483" t="str">
        <f t="shared" si="821"/>
        <v/>
      </c>
    </row>
    <row r="2484" spans="20:31" x14ac:dyDescent="0.25">
      <c r="T2484" t="str">
        <f t="shared" si="812"/>
        <v/>
      </c>
      <c r="U2484" t="str">
        <f t="shared" si="813"/>
        <v/>
      </c>
      <c r="V2484" t="str">
        <f t="shared" si="814"/>
        <v/>
      </c>
      <c r="W2484" t="str">
        <f>IF(TRIM(INDEX(connections!$A:$A,ROW()))="","",TRIM(INDEX(connections!$A:$A,ROW())))</f>
        <v/>
      </c>
      <c r="X2484" t="str">
        <f>IF($W2484="","",TRIM(INDEX(connections!$B:$B,ROW())))</f>
        <v/>
      </c>
      <c r="Y2484" t="str">
        <f t="shared" si="815"/>
        <v/>
      </c>
      <c r="Z2484" t="str">
        <f t="shared" si="816"/>
        <v/>
      </c>
      <c r="AA2484" t="str">
        <f t="shared" si="817"/>
        <v/>
      </c>
      <c r="AB2484" t="str">
        <f t="shared" si="818"/>
        <v/>
      </c>
      <c r="AC2484" t="str">
        <f t="shared" si="819"/>
        <v/>
      </c>
      <c r="AD2484" t="str">
        <f t="shared" si="820"/>
        <v/>
      </c>
      <c r="AE2484" t="str">
        <f t="shared" si="821"/>
        <v/>
      </c>
    </row>
    <row r="2485" spans="20:31" x14ac:dyDescent="0.25">
      <c r="T2485" t="str">
        <f t="shared" si="812"/>
        <v/>
      </c>
      <c r="U2485" t="str">
        <f t="shared" si="813"/>
        <v/>
      </c>
      <c r="V2485" t="str">
        <f t="shared" si="814"/>
        <v/>
      </c>
      <c r="W2485" t="str">
        <f>IF(TRIM(INDEX(connections!$A:$A,ROW()))="","",TRIM(INDEX(connections!$A:$A,ROW())))</f>
        <v/>
      </c>
      <c r="X2485" t="str">
        <f>IF($W2485="","",TRIM(INDEX(connections!$B:$B,ROW())))</f>
        <v/>
      </c>
      <c r="Y2485" t="str">
        <f t="shared" si="815"/>
        <v/>
      </c>
      <c r="Z2485" t="str">
        <f t="shared" si="816"/>
        <v/>
      </c>
      <c r="AA2485" t="str">
        <f t="shared" si="817"/>
        <v/>
      </c>
      <c r="AB2485" t="str">
        <f t="shared" si="818"/>
        <v/>
      </c>
      <c r="AC2485" t="str">
        <f t="shared" si="819"/>
        <v/>
      </c>
      <c r="AD2485" t="str">
        <f t="shared" si="820"/>
        <v/>
      </c>
      <c r="AE2485" t="str">
        <f t="shared" si="821"/>
        <v/>
      </c>
    </row>
    <row r="2486" spans="20:31" x14ac:dyDescent="0.25">
      <c r="T2486" t="str">
        <f t="shared" si="812"/>
        <v/>
      </c>
      <c r="U2486" t="str">
        <f t="shared" si="813"/>
        <v/>
      </c>
      <c r="V2486" t="str">
        <f t="shared" si="814"/>
        <v/>
      </c>
      <c r="W2486" t="str">
        <f>IF(TRIM(INDEX(connections!$A:$A,ROW()))="","",TRIM(INDEX(connections!$A:$A,ROW())))</f>
        <v/>
      </c>
      <c r="X2486" t="str">
        <f>IF($W2486="","",TRIM(INDEX(connections!$B:$B,ROW())))</f>
        <v/>
      </c>
      <c r="Y2486" t="str">
        <f t="shared" si="815"/>
        <v/>
      </c>
      <c r="Z2486" t="str">
        <f t="shared" si="816"/>
        <v/>
      </c>
      <c r="AA2486" t="str">
        <f t="shared" si="817"/>
        <v/>
      </c>
      <c r="AB2486" t="str">
        <f t="shared" si="818"/>
        <v/>
      </c>
      <c r="AC2486" t="str">
        <f t="shared" si="819"/>
        <v/>
      </c>
      <c r="AD2486" t="str">
        <f t="shared" si="820"/>
        <v/>
      </c>
      <c r="AE2486" t="str">
        <f t="shared" si="821"/>
        <v/>
      </c>
    </row>
    <row r="2487" spans="20:31" x14ac:dyDescent="0.25">
      <c r="T2487" t="str">
        <f t="shared" si="812"/>
        <v/>
      </c>
      <c r="U2487" t="str">
        <f t="shared" si="813"/>
        <v/>
      </c>
      <c r="V2487" t="str">
        <f t="shared" si="814"/>
        <v/>
      </c>
      <c r="W2487" t="str">
        <f>IF(TRIM(INDEX(connections!$A:$A,ROW()))="","",TRIM(INDEX(connections!$A:$A,ROW())))</f>
        <v/>
      </c>
      <c r="X2487" t="str">
        <f>IF($W2487="","",TRIM(INDEX(connections!$B:$B,ROW())))</f>
        <v/>
      </c>
      <c r="Y2487" t="str">
        <f t="shared" si="815"/>
        <v/>
      </c>
      <c r="Z2487" t="str">
        <f t="shared" si="816"/>
        <v/>
      </c>
      <c r="AA2487" t="str">
        <f t="shared" si="817"/>
        <v/>
      </c>
      <c r="AB2487" t="str">
        <f t="shared" si="818"/>
        <v/>
      </c>
      <c r="AC2487" t="str">
        <f t="shared" si="819"/>
        <v/>
      </c>
      <c r="AD2487" t="str">
        <f t="shared" si="820"/>
        <v/>
      </c>
      <c r="AE2487" t="str">
        <f t="shared" si="821"/>
        <v/>
      </c>
    </row>
    <row r="2488" spans="20:31" x14ac:dyDescent="0.25">
      <c r="T2488" t="str">
        <f t="shared" si="812"/>
        <v/>
      </c>
      <c r="U2488" t="str">
        <f t="shared" si="813"/>
        <v/>
      </c>
      <c r="V2488" t="str">
        <f t="shared" si="814"/>
        <v/>
      </c>
      <c r="W2488" t="str">
        <f>IF(TRIM(INDEX(connections!$A:$A,ROW()))="","",TRIM(INDEX(connections!$A:$A,ROW())))</f>
        <v/>
      </c>
      <c r="X2488" t="str">
        <f>IF($W2488="","",TRIM(INDEX(connections!$B:$B,ROW())))</f>
        <v/>
      </c>
      <c r="Y2488" t="str">
        <f t="shared" si="815"/>
        <v/>
      </c>
      <c r="Z2488" t="str">
        <f t="shared" si="816"/>
        <v/>
      </c>
      <c r="AA2488" t="str">
        <f t="shared" si="817"/>
        <v/>
      </c>
      <c r="AB2488" t="str">
        <f t="shared" si="818"/>
        <v/>
      </c>
      <c r="AC2488" t="str">
        <f t="shared" si="819"/>
        <v/>
      </c>
      <c r="AD2488" t="str">
        <f t="shared" si="820"/>
        <v/>
      </c>
      <c r="AE2488" t="str">
        <f t="shared" si="821"/>
        <v/>
      </c>
    </row>
    <row r="2489" spans="20:31" x14ac:dyDescent="0.25">
      <c r="T2489" t="str">
        <f t="shared" si="812"/>
        <v/>
      </c>
      <c r="U2489" t="str">
        <f t="shared" si="813"/>
        <v/>
      </c>
      <c r="V2489" t="str">
        <f t="shared" si="814"/>
        <v/>
      </c>
      <c r="W2489" t="str">
        <f>IF(TRIM(INDEX(connections!$A:$A,ROW()))="","",TRIM(INDEX(connections!$A:$A,ROW())))</f>
        <v/>
      </c>
      <c r="X2489" t="str">
        <f>IF($W2489="","",TRIM(INDEX(connections!$B:$B,ROW())))</f>
        <v/>
      </c>
      <c r="Y2489" t="str">
        <f t="shared" si="815"/>
        <v/>
      </c>
      <c r="Z2489" t="str">
        <f t="shared" si="816"/>
        <v/>
      </c>
      <c r="AA2489" t="str">
        <f t="shared" si="817"/>
        <v/>
      </c>
      <c r="AB2489" t="str">
        <f t="shared" si="818"/>
        <v/>
      </c>
      <c r="AC2489" t="str">
        <f t="shared" si="819"/>
        <v/>
      </c>
      <c r="AD2489" t="str">
        <f t="shared" si="820"/>
        <v/>
      </c>
      <c r="AE2489" t="str">
        <f t="shared" si="821"/>
        <v/>
      </c>
    </row>
    <row r="2490" spans="20:31" x14ac:dyDescent="0.25">
      <c r="T2490" t="str">
        <f t="shared" si="812"/>
        <v/>
      </c>
      <c r="U2490" t="str">
        <f t="shared" si="813"/>
        <v/>
      </c>
      <c r="V2490" t="str">
        <f t="shared" si="814"/>
        <v/>
      </c>
      <c r="W2490" t="str">
        <f>IF(TRIM(INDEX(connections!$A:$A,ROW()))="","",TRIM(INDEX(connections!$A:$A,ROW())))</f>
        <v/>
      </c>
      <c r="X2490" t="str">
        <f>IF($W2490="","",TRIM(INDEX(connections!$B:$B,ROW())))</f>
        <v/>
      </c>
      <c r="Y2490" t="str">
        <f t="shared" si="815"/>
        <v/>
      </c>
      <c r="Z2490" t="str">
        <f t="shared" si="816"/>
        <v/>
      </c>
      <c r="AA2490" t="str">
        <f t="shared" si="817"/>
        <v/>
      </c>
      <c r="AB2490" t="str">
        <f t="shared" si="818"/>
        <v/>
      </c>
      <c r="AC2490" t="str">
        <f t="shared" si="819"/>
        <v/>
      </c>
      <c r="AD2490" t="str">
        <f t="shared" si="820"/>
        <v/>
      </c>
      <c r="AE2490" t="str">
        <f t="shared" si="821"/>
        <v/>
      </c>
    </row>
    <row r="2491" spans="20:31" x14ac:dyDescent="0.25">
      <c r="T2491" t="str">
        <f t="shared" si="812"/>
        <v/>
      </c>
      <c r="U2491" t="str">
        <f t="shared" si="813"/>
        <v/>
      </c>
      <c r="V2491" t="str">
        <f t="shared" si="814"/>
        <v/>
      </c>
      <c r="W2491" t="str">
        <f>IF(TRIM(INDEX(connections!$A:$A,ROW()))="","",TRIM(INDEX(connections!$A:$A,ROW())))</f>
        <v/>
      </c>
      <c r="X2491" t="str">
        <f>IF($W2491="","",TRIM(INDEX(connections!$B:$B,ROW())))</f>
        <v/>
      </c>
      <c r="Y2491" t="str">
        <f t="shared" si="815"/>
        <v/>
      </c>
      <c r="Z2491" t="str">
        <f t="shared" si="816"/>
        <v/>
      </c>
      <c r="AA2491" t="str">
        <f t="shared" si="817"/>
        <v/>
      </c>
      <c r="AB2491" t="str">
        <f t="shared" si="818"/>
        <v/>
      </c>
      <c r="AC2491" t="str">
        <f t="shared" si="819"/>
        <v/>
      </c>
      <c r="AD2491" t="str">
        <f t="shared" si="820"/>
        <v/>
      </c>
      <c r="AE2491" t="str">
        <f t="shared" si="821"/>
        <v/>
      </c>
    </row>
    <row r="2492" spans="20:31" x14ac:dyDescent="0.25">
      <c r="T2492" t="str">
        <f t="shared" si="812"/>
        <v/>
      </c>
      <c r="U2492" t="str">
        <f t="shared" si="813"/>
        <v/>
      </c>
      <c r="V2492" t="str">
        <f t="shared" si="814"/>
        <v/>
      </c>
      <c r="W2492" t="str">
        <f>IF(TRIM(INDEX(connections!$A:$A,ROW()))="","",TRIM(INDEX(connections!$A:$A,ROW())))</f>
        <v/>
      </c>
      <c r="X2492" t="str">
        <f>IF($W2492="","",TRIM(INDEX(connections!$B:$B,ROW())))</f>
        <v/>
      </c>
      <c r="Y2492" t="str">
        <f t="shared" si="815"/>
        <v/>
      </c>
      <c r="Z2492" t="str">
        <f t="shared" si="816"/>
        <v/>
      </c>
      <c r="AA2492" t="str">
        <f t="shared" si="817"/>
        <v/>
      </c>
      <c r="AB2492" t="str">
        <f t="shared" si="818"/>
        <v/>
      </c>
      <c r="AC2492" t="str">
        <f t="shared" si="819"/>
        <v/>
      </c>
      <c r="AD2492" t="str">
        <f t="shared" si="820"/>
        <v/>
      </c>
      <c r="AE2492" t="str">
        <f t="shared" si="821"/>
        <v/>
      </c>
    </row>
    <row r="2493" spans="20:31" x14ac:dyDescent="0.25">
      <c r="T2493" t="str">
        <f t="shared" si="812"/>
        <v/>
      </c>
      <c r="U2493" t="str">
        <f t="shared" si="813"/>
        <v/>
      </c>
      <c r="V2493" t="str">
        <f t="shared" si="814"/>
        <v/>
      </c>
      <c r="W2493" t="str">
        <f>IF(TRIM(INDEX(connections!$A:$A,ROW()))="","",TRIM(INDEX(connections!$A:$A,ROW())))</f>
        <v/>
      </c>
      <c r="X2493" t="str">
        <f>IF($W2493="","",TRIM(INDEX(connections!$B:$B,ROW())))</f>
        <v/>
      </c>
      <c r="Y2493" t="str">
        <f t="shared" si="815"/>
        <v/>
      </c>
      <c r="Z2493" t="str">
        <f t="shared" si="816"/>
        <v/>
      </c>
      <c r="AA2493" t="str">
        <f t="shared" si="817"/>
        <v/>
      </c>
      <c r="AB2493" t="str">
        <f t="shared" si="818"/>
        <v/>
      </c>
      <c r="AC2493" t="str">
        <f t="shared" si="819"/>
        <v/>
      </c>
      <c r="AD2493" t="str">
        <f t="shared" si="820"/>
        <v/>
      </c>
      <c r="AE2493" t="str">
        <f t="shared" si="821"/>
        <v/>
      </c>
    </row>
    <row r="2494" spans="20:31" x14ac:dyDescent="0.25">
      <c r="T2494" t="str">
        <f t="shared" si="812"/>
        <v/>
      </c>
      <c r="U2494" t="str">
        <f t="shared" si="813"/>
        <v/>
      </c>
      <c r="V2494" t="str">
        <f t="shared" si="814"/>
        <v/>
      </c>
      <c r="W2494" t="str">
        <f>IF(TRIM(INDEX(connections!$A:$A,ROW()))="","",TRIM(INDEX(connections!$A:$A,ROW())))</f>
        <v/>
      </c>
      <c r="X2494" t="str">
        <f>IF($W2494="","",TRIM(INDEX(connections!$B:$B,ROW())))</f>
        <v/>
      </c>
      <c r="Y2494" t="str">
        <f t="shared" si="815"/>
        <v/>
      </c>
      <c r="Z2494" t="str">
        <f t="shared" si="816"/>
        <v/>
      </c>
      <c r="AA2494" t="str">
        <f t="shared" si="817"/>
        <v/>
      </c>
      <c r="AB2494" t="str">
        <f t="shared" si="818"/>
        <v/>
      </c>
      <c r="AC2494" t="str">
        <f t="shared" si="819"/>
        <v/>
      </c>
      <c r="AD2494" t="str">
        <f t="shared" si="820"/>
        <v/>
      </c>
      <c r="AE2494" t="str">
        <f t="shared" si="821"/>
        <v/>
      </c>
    </row>
    <row r="2495" spans="20:31" x14ac:dyDescent="0.25">
      <c r="T2495" t="str">
        <f t="shared" si="812"/>
        <v/>
      </c>
      <c r="U2495" t="str">
        <f t="shared" si="813"/>
        <v/>
      </c>
      <c r="V2495" t="str">
        <f t="shared" si="814"/>
        <v/>
      </c>
      <c r="W2495" t="str">
        <f>IF(TRIM(INDEX(connections!$A:$A,ROW()))="","",TRIM(INDEX(connections!$A:$A,ROW())))</f>
        <v/>
      </c>
      <c r="X2495" t="str">
        <f>IF($W2495="","",TRIM(INDEX(connections!$B:$B,ROW())))</f>
        <v/>
      </c>
      <c r="Y2495" t="str">
        <f t="shared" si="815"/>
        <v/>
      </c>
      <c r="Z2495" t="str">
        <f t="shared" si="816"/>
        <v/>
      </c>
      <c r="AA2495" t="str">
        <f t="shared" si="817"/>
        <v/>
      </c>
      <c r="AB2495" t="str">
        <f t="shared" si="818"/>
        <v/>
      </c>
      <c r="AC2495" t="str">
        <f t="shared" si="819"/>
        <v/>
      </c>
      <c r="AD2495" t="str">
        <f t="shared" si="820"/>
        <v/>
      </c>
      <c r="AE2495" t="str">
        <f t="shared" si="821"/>
        <v/>
      </c>
    </row>
    <row r="2496" spans="20:31" x14ac:dyDescent="0.25">
      <c r="T2496" t="str">
        <f t="shared" si="812"/>
        <v/>
      </c>
      <c r="U2496" t="str">
        <f t="shared" si="813"/>
        <v/>
      </c>
      <c r="V2496" t="str">
        <f t="shared" si="814"/>
        <v/>
      </c>
      <c r="W2496" t="str">
        <f>IF(TRIM(INDEX(connections!$A:$A,ROW()))="","",TRIM(INDEX(connections!$A:$A,ROW())))</f>
        <v/>
      </c>
      <c r="X2496" t="str">
        <f>IF($W2496="","",TRIM(INDEX(connections!$B:$B,ROW())))</f>
        <v/>
      </c>
      <c r="Y2496" t="str">
        <f t="shared" si="815"/>
        <v/>
      </c>
      <c r="Z2496" t="str">
        <f t="shared" si="816"/>
        <v/>
      </c>
      <c r="AA2496" t="str">
        <f t="shared" si="817"/>
        <v/>
      </c>
      <c r="AB2496" t="str">
        <f t="shared" si="818"/>
        <v/>
      </c>
      <c r="AC2496" t="str">
        <f t="shared" si="819"/>
        <v/>
      </c>
      <c r="AD2496" t="str">
        <f t="shared" si="820"/>
        <v/>
      </c>
      <c r="AE2496" t="str">
        <f t="shared" si="821"/>
        <v/>
      </c>
    </row>
    <row r="2497" spans="20:31" x14ac:dyDescent="0.25">
      <c r="T2497" t="str">
        <f t="shared" si="812"/>
        <v/>
      </c>
      <c r="U2497" t="str">
        <f t="shared" si="813"/>
        <v/>
      </c>
      <c r="V2497" t="str">
        <f t="shared" si="814"/>
        <v/>
      </c>
      <c r="W2497" t="str">
        <f>IF(TRIM(INDEX(connections!$A:$A,ROW()))="","",TRIM(INDEX(connections!$A:$A,ROW())))</f>
        <v/>
      </c>
      <c r="X2497" t="str">
        <f>IF($W2497="","",TRIM(INDEX(connections!$B:$B,ROW())))</f>
        <v/>
      </c>
      <c r="Y2497" t="str">
        <f t="shared" si="815"/>
        <v/>
      </c>
      <c r="Z2497" t="str">
        <f t="shared" si="816"/>
        <v/>
      </c>
      <c r="AA2497" t="str">
        <f t="shared" si="817"/>
        <v/>
      </c>
      <c r="AB2497" t="str">
        <f t="shared" si="818"/>
        <v/>
      </c>
      <c r="AC2497" t="str">
        <f t="shared" si="819"/>
        <v/>
      </c>
      <c r="AD2497" t="str">
        <f t="shared" si="820"/>
        <v/>
      </c>
      <c r="AE2497" t="str">
        <f t="shared" si="821"/>
        <v/>
      </c>
    </row>
    <row r="2498" spans="20:31" x14ac:dyDescent="0.25">
      <c r="T2498" t="str">
        <f t="shared" si="812"/>
        <v/>
      </c>
      <c r="U2498" t="str">
        <f t="shared" si="813"/>
        <v/>
      </c>
      <c r="V2498" t="str">
        <f t="shared" si="814"/>
        <v/>
      </c>
      <c r="W2498" t="str">
        <f>IF(TRIM(INDEX(connections!$A:$A,ROW()))="","",TRIM(INDEX(connections!$A:$A,ROW())))</f>
        <v/>
      </c>
      <c r="X2498" t="str">
        <f>IF($W2498="","",TRIM(INDEX(connections!$B:$B,ROW())))</f>
        <v/>
      </c>
      <c r="Y2498" t="str">
        <f t="shared" si="815"/>
        <v/>
      </c>
      <c r="Z2498" t="str">
        <f t="shared" si="816"/>
        <v/>
      </c>
      <c r="AA2498" t="str">
        <f t="shared" si="817"/>
        <v/>
      </c>
      <c r="AB2498" t="str">
        <f t="shared" si="818"/>
        <v/>
      </c>
      <c r="AC2498" t="str">
        <f t="shared" si="819"/>
        <v/>
      </c>
      <c r="AD2498" t="str">
        <f t="shared" si="820"/>
        <v/>
      </c>
      <c r="AE2498" t="str">
        <f t="shared" si="821"/>
        <v/>
      </c>
    </row>
    <row r="2499" spans="20:31" x14ac:dyDescent="0.25">
      <c r="T2499" t="str">
        <f t="shared" si="812"/>
        <v/>
      </c>
      <c r="U2499" t="str">
        <f t="shared" si="813"/>
        <v/>
      </c>
      <c r="V2499" t="str">
        <f t="shared" si="814"/>
        <v/>
      </c>
      <c r="W2499" t="str">
        <f>IF(TRIM(INDEX(connections!$A:$A,ROW()))="","",TRIM(INDEX(connections!$A:$A,ROW())))</f>
        <v/>
      </c>
      <c r="X2499" t="str">
        <f>IF($W2499="","",TRIM(INDEX(connections!$B:$B,ROW())))</f>
        <v/>
      </c>
      <c r="Y2499" t="str">
        <f t="shared" si="815"/>
        <v/>
      </c>
      <c r="Z2499" t="str">
        <f t="shared" si="816"/>
        <v/>
      </c>
      <c r="AA2499" t="str">
        <f t="shared" si="817"/>
        <v/>
      </c>
      <c r="AB2499" t="str">
        <f t="shared" si="818"/>
        <v/>
      </c>
      <c r="AC2499" t="str">
        <f t="shared" si="819"/>
        <v/>
      </c>
      <c r="AD2499" t="str">
        <f t="shared" si="820"/>
        <v/>
      </c>
      <c r="AE2499" t="str">
        <f t="shared" si="821"/>
        <v/>
      </c>
    </row>
    <row r="2500" spans="20:31" x14ac:dyDescent="0.25">
      <c r="T2500" t="str">
        <f t="shared" si="812"/>
        <v/>
      </c>
      <c r="U2500" t="str">
        <f t="shared" si="813"/>
        <v/>
      </c>
      <c r="V2500" t="str">
        <f t="shared" si="814"/>
        <v/>
      </c>
      <c r="W2500" t="str">
        <f>IF(TRIM(INDEX(connections!$A:$A,ROW()))="","",TRIM(INDEX(connections!$A:$A,ROW())))</f>
        <v/>
      </c>
      <c r="X2500" t="str">
        <f>IF($W2500="","",TRIM(INDEX(connections!$B:$B,ROW())))</f>
        <v/>
      </c>
      <c r="Y2500" t="str">
        <f t="shared" si="815"/>
        <v/>
      </c>
      <c r="Z2500" t="str">
        <f t="shared" si="816"/>
        <v/>
      </c>
      <c r="AA2500" t="str">
        <f t="shared" si="817"/>
        <v/>
      </c>
      <c r="AB2500" t="str">
        <f t="shared" si="818"/>
        <v/>
      </c>
      <c r="AC2500" t="str">
        <f t="shared" si="819"/>
        <v/>
      </c>
      <c r="AD2500" t="str">
        <f t="shared" si="820"/>
        <v/>
      </c>
      <c r="AE2500" t="str">
        <f t="shared" si="82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2026-10-24T07:49:48Z</dcterms:modified>
  <dc:language>en-US</dc:language>
</cp:coreProperties>
</file>