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ouz\Desktop\LEEFI EEFI SEEMI DEFENCE\"/>
    </mc:Choice>
  </mc:AlternateContent>
  <bookViews>
    <workbookView xWindow="-108" yWindow="-108" windowWidth="23256" windowHeight="12456"/>
  </bookViews>
  <sheets>
    <sheet name="Proses Maaliyeti (Kiralama)" sheetId="1" r:id="rId1"/>
    <sheet name="Sarf Malzemeler ve Maaliyet" sheetId="2" r:id="rId2"/>
    <sheet name="Cihazların Satın Alım Maaliyeti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C32" i="1"/>
  <c r="E32" i="1" s="1"/>
  <c r="E33" i="1" s="1"/>
  <c r="B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1" i="1" l="1"/>
  <c r="E34" i="1" s="1"/>
</calcChain>
</file>

<file path=xl/comments1.xml><?xml version="1.0" encoding="utf-8"?>
<comments xmlns="http://schemas.openxmlformats.org/spreadsheetml/2006/main">
  <authors>
    <author>Author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AJA-1 kullanımı esnasında tükeiliyor</t>
        </r>
      </text>
    </comment>
  </commentList>
</comments>
</file>

<file path=xl/sharedStrings.xml><?xml version="1.0" encoding="utf-8"?>
<sst xmlns="http://schemas.openxmlformats.org/spreadsheetml/2006/main" count="136" uniqueCount="93">
  <si>
    <t>Device / System</t>
  </si>
  <si>
    <t>Mask Cleaner</t>
  </si>
  <si>
    <t>Wafer cleaning</t>
  </si>
  <si>
    <t>Bidtec Manual Spinner</t>
  </si>
  <si>
    <t>PR coating (SPR220-7)</t>
  </si>
  <si>
    <t>Hot Plate</t>
  </si>
  <si>
    <t>Soft bake</t>
  </si>
  <si>
    <t>EVG 620 Mask Aligner</t>
  </si>
  <si>
    <t>Exposure</t>
  </si>
  <si>
    <t>Wet Bench</t>
  </si>
  <si>
    <t>Develop - MF24A</t>
  </si>
  <si>
    <t>Nanoplus O2 plasma</t>
  </si>
  <si>
    <t>Descum</t>
  </si>
  <si>
    <t>Aja Sputter Systems</t>
  </si>
  <si>
    <t>Sputter</t>
  </si>
  <si>
    <t>Acetone lift - off with US Buzzer</t>
  </si>
  <si>
    <t>Optic Microscope</t>
  </si>
  <si>
    <t>Inspection</t>
  </si>
  <si>
    <t>Au etch</t>
  </si>
  <si>
    <t>PR strip with acetone</t>
  </si>
  <si>
    <t>Dektak Surface Profilometer</t>
  </si>
  <si>
    <t>Metal thickness measurement (25 points)</t>
  </si>
  <si>
    <t>PI coating (HD4100)</t>
  </si>
  <si>
    <t>Develop and rinse (PA401D and PA401R)</t>
  </si>
  <si>
    <t>Fresenberger</t>
  </si>
  <si>
    <t>Curing</t>
  </si>
  <si>
    <t>Bridge and PI thickness measurement (25 points)</t>
  </si>
  <si>
    <t>Hirox Microscope</t>
  </si>
  <si>
    <t>Bridge dimension measurement (25 points)</t>
  </si>
  <si>
    <t>Nikon ShuttlePix Microscope</t>
  </si>
  <si>
    <t>PI diameter measurement (25 points)</t>
  </si>
  <si>
    <t>Dicer</t>
  </si>
  <si>
    <t>Dicing and packaging</t>
  </si>
  <si>
    <t>TOTAL</t>
  </si>
  <si>
    <t>Summation of Device / System and user cost for one wafer</t>
  </si>
  <si>
    <t>Unit  Cost</t>
  </si>
  <si>
    <t>There are 760 sensors per wafer</t>
  </si>
  <si>
    <t>Cihaz Kullanım Süresi (Saatlik)</t>
  </si>
  <si>
    <t>Cihaz Saatlik Kiralama Ücreti</t>
  </si>
  <si>
    <t>Toplam Cihaz Kiralama Süresi</t>
  </si>
  <si>
    <t>Yapılan İşlem Açıklaması</t>
  </si>
  <si>
    <t>Cihaz Başında Geçen İşçilik Süresi (Saatlik)</t>
  </si>
  <si>
    <t>LEEFI Proses Maaliyetleri - 1 Wafer</t>
  </si>
  <si>
    <t>Sarf Malzeme &amp;  Maaliyeti</t>
  </si>
  <si>
    <t>Sarf Malzemeler</t>
  </si>
  <si>
    <t>1 Wafer için % kullanım oranı</t>
  </si>
  <si>
    <t>Malzeme Birim Fiyatı ($)</t>
  </si>
  <si>
    <t xml:space="preserve"> 1 Wafer için Maaliyeti</t>
  </si>
  <si>
    <t>SPR220-7 (Positive Photoresist)</t>
  </si>
  <si>
    <t>Birimi (Litre/Adet)</t>
  </si>
  <si>
    <t>HMDS</t>
  </si>
  <si>
    <t>Alumina Wafer</t>
  </si>
  <si>
    <t>MF24A Developer</t>
  </si>
  <si>
    <t>TiW Sputter Target</t>
  </si>
  <si>
    <t>Cu Sputter Target</t>
  </si>
  <si>
    <t>Au Sputter Target</t>
  </si>
  <si>
    <t>Gold Etchant TFD transene</t>
  </si>
  <si>
    <t>Acetone</t>
  </si>
  <si>
    <t>IPA</t>
  </si>
  <si>
    <t>Adet</t>
  </si>
  <si>
    <t>Litre</t>
  </si>
  <si>
    <t>Cleanroom Cost</t>
  </si>
  <si>
    <t>İşçilik Maaliyeti</t>
  </si>
  <si>
    <t>Toplam  Cihaz Süreleri</t>
  </si>
  <si>
    <t>Cleanroom Entrance Fee</t>
  </si>
  <si>
    <t>Toplam Cihaz Maaliyeti</t>
  </si>
  <si>
    <t>Maske</t>
  </si>
  <si>
    <t>Cihaz Demirbaş Maaliyetleri</t>
  </si>
  <si>
    <t>Cihaz İsmi</t>
  </si>
  <si>
    <t>Kullandığı Gaz /Malzeme</t>
  </si>
  <si>
    <t>HD400 PI</t>
  </si>
  <si>
    <t>Wiper</t>
  </si>
  <si>
    <t>Eldiven</t>
  </si>
  <si>
    <t>Pipet Resist Steril</t>
  </si>
  <si>
    <t>Aluminum Folyo</t>
  </si>
  <si>
    <t>Argon</t>
  </si>
  <si>
    <t>Dicing Tape</t>
  </si>
  <si>
    <t>Kasnak</t>
  </si>
  <si>
    <t>Microscope Nikon</t>
  </si>
  <si>
    <t>Sputter System /Nanovak</t>
  </si>
  <si>
    <t>Oxygen Plasma /NanoPlas DSB-600</t>
  </si>
  <si>
    <t>Surface Profiler /KLA Alpha Step</t>
  </si>
  <si>
    <t>Optical Microscope/Hirox</t>
  </si>
  <si>
    <t>Birim Fiyatı ($)</t>
  </si>
  <si>
    <t>Oven / Fresenberger</t>
  </si>
  <si>
    <t>Oxygen</t>
  </si>
  <si>
    <t>DI ve Argon</t>
  </si>
  <si>
    <t>Bıçak</t>
  </si>
  <si>
    <t>Wet Bench Cleatech 1820-1-B</t>
  </si>
  <si>
    <t>Mask Aligner  (Tahmin)</t>
  </si>
  <si>
    <t>Dicer (Tahmin)</t>
  </si>
  <si>
    <t>Harcama Notu</t>
  </si>
  <si>
    <t>Her 2 wafer için bir bıçak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</si>
</sst>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6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horizontal="center"/>
    </xf>
    <xf numFmtId="0" fontId="0" fillId="0" borderId="3" xfId="0" applyBorder="1"/>
    <xf numFmtId="0" fontId="13" fillId="0" borderId="3" xfId="2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_-[$$-409]* #,##0.00_ ;_-[$$-409]* \-#,##0.00\ ;_-[$$-409]* &quot;-&quot;??_ ;_-@_ 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21143" displayName="Table1321143" ref="A2:F30" totalsRowShown="0" headerRowDxfId="7" dataDxfId="6">
  <autoFilter ref="A2:F30"/>
  <tableColumns count="6">
    <tableColumn id="1" name="Device / System" dataDxfId="5"/>
    <tableColumn id="2" name="Cihaz Kullanım Süresi (Saatlik)" dataDxfId="4"/>
    <tableColumn id="7" name="Cihaz Başında Geçen İşçilik Süresi (Saatlik)" dataDxfId="3"/>
    <tableColumn id="3" name="Cihaz Saatlik Kiralama Ücreti" dataDxfId="2"/>
    <tableColumn id="4" name="Toplam Cihaz Kiralama Süresi" dataDxfId="1">
      <calculatedColumnFormula>Table1321143[[#This Row],[Cihaz Kullanım Süresi (Saatlik)]]*Table1321143[[#This Row],[Cihaz Saatlik Kiralama Ücreti]]</calculatedColumnFormula>
    </tableColumn>
    <tableColumn id="5" name="Yapılan İşlem Açıklamas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70" zoomScaleNormal="70" workbookViewId="0">
      <selection activeCell="C10" sqref="C10"/>
    </sheetView>
  </sheetViews>
  <sheetFormatPr defaultRowHeight="14.4" x14ac:dyDescent="0.3"/>
  <cols>
    <col min="1" max="1" width="43.5546875" bestFit="1" customWidth="1"/>
    <col min="2" max="2" width="36.6640625" bestFit="1" customWidth="1"/>
    <col min="3" max="3" width="84.109375" customWidth="1"/>
    <col min="4" max="4" width="36.6640625" customWidth="1"/>
    <col min="5" max="5" width="36.6640625" bestFit="1" customWidth="1"/>
    <col min="6" max="6" width="64" customWidth="1"/>
    <col min="7" max="7" width="63.44140625" customWidth="1"/>
    <col min="8" max="9" width="9.109375" customWidth="1"/>
  </cols>
  <sheetData>
    <row r="1" spans="1:6" ht="33.6" x14ac:dyDescent="0.3">
      <c r="A1" s="28" t="s">
        <v>42</v>
      </c>
      <c r="B1" s="29"/>
      <c r="C1" s="29"/>
      <c r="D1" s="29"/>
      <c r="E1" s="29"/>
      <c r="F1" s="30"/>
    </row>
    <row r="2" spans="1:6" s="3" customFormat="1" ht="51.6" x14ac:dyDescent="0.5">
      <c r="A2" s="1" t="s">
        <v>0</v>
      </c>
      <c r="B2" s="2" t="s">
        <v>37</v>
      </c>
      <c r="C2" s="1" t="s">
        <v>41</v>
      </c>
      <c r="D2" s="2" t="s">
        <v>38</v>
      </c>
      <c r="E2" s="2" t="s">
        <v>39</v>
      </c>
      <c r="F2" s="1" t="s">
        <v>40</v>
      </c>
    </row>
    <row r="3" spans="1:6" ht="21" x14ac:dyDescent="0.3">
      <c r="A3" s="4" t="s">
        <v>1</v>
      </c>
      <c r="B3" s="5">
        <v>3</v>
      </c>
      <c r="C3" s="5">
        <v>0.5</v>
      </c>
      <c r="D3" s="6">
        <v>16.899999999999999</v>
      </c>
      <c r="E3" s="6">
        <f>Table1321143[[#This Row],[Cihaz Kullanım Süresi (Saatlik)]]*Table1321143[[#This Row],[Cihaz Saatlik Kiralama Ücreti]]</f>
        <v>50.699999999999996</v>
      </c>
      <c r="F3" s="7" t="s">
        <v>2</v>
      </c>
    </row>
    <row r="4" spans="1:6" ht="21" x14ac:dyDescent="0.3">
      <c r="A4" s="4" t="s">
        <v>3</v>
      </c>
      <c r="B4" s="5">
        <v>0.5</v>
      </c>
      <c r="C4" s="5">
        <v>0.5</v>
      </c>
      <c r="D4" s="6">
        <v>15.6</v>
      </c>
      <c r="E4" s="6">
        <f>Table1321143[[#This Row],[Cihaz Kullanım Süresi (Saatlik)]]*Table1321143[[#This Row],[Cihaz Saatlik Kiralama Ücreti]]</f>
        <v>7.8</v>
      </c>
      <c r="F4" s="7" t="s">
        <v>4</v>
      </c>
    </row>
    <row r="5" spans="1:6" ht="21" x14ac:dyDescent="0.3">
      <c r="A5" s="4" t="s">
        <v>5</v>
      </c>
      <c r="B5" s="5">
        <v>0.1</v>
      </c>
      <c r="C5" s="5">
        <v>0.1</v>
      </c>
      <c r="D5" s="6"/>
      <c r="E5" s="6">
        <f>Table1321143[[#This Row],[Cihaz Kullanım Süresi (Saatlik)]]*Table1321143[[#This Row],[Cihaz Saatlik Kiralama Ücreti]]</f>
        <v>0</v>
      </c>
      <c r="F5" s="7" t="s">
        <v>6</v>
      </c>
    </row>
    <row r="6" spans="1:6" ht="21" x14ac:dyDescent="0.3">
      <c r="A6" s="4" t="s">
        <v>7</v>
      </c>
      <c r="B6" s="5">
        <v>0.5</v>
      </c>
      <c r="C6" s="5">
        <v>0.5</v>
      </c>
      <c r="D6" s="6">
        <v>28.6</v>
      </c>
      <c r="E6" s="6">
        <f>Table1321143[[#This Row],[Cihaz Kullanım Süresi (Saatlik)]]*Table1321143[[#This Row],[Cihaz Saatlik Kiralama Ücreti]]</f>
        <v>14.3</v>
      </c>
      <c r="F6" s="7" t="s">
        <v>8</v>
      </c>
    </row>
    <row r="7" spans="1:6" ht="21" x14ac:dyDescent="0.3">
      <c r="A7" s="4" t="s">
        <v>9</v>
      </c>
      <c r="B7" s="5">
        <v>0.5</v>
      </c>
      <c r="C7" s="5">
        <v>0.5</v>
      </c>
      <c r="D7" s="6">
        <v>39</v>
      </c>
      <c r="E7" s="6">
        <f>Table1321143[[#This Row],[Cihaz Kullanım Süresi (Saatlik)]]*Table1321143[[#This Row],[Cihaz Saatlik Kiralama Ücreti]]</f>
        <v>19.5</v>
      </c>
      <c r="F7" s="7" t="s">
        <v>10</v>
      </c>
    </row>
    <row r="8" spans="1:6" ht="21" x14ac:dyDescent="0.3">
      <c r="A8" s="4" t="s">
        <v>11</v>
      </c>
      <c r="B8" s="5">
        <v>0.1</v>
      </c>
      <c r="C8" s="5">
        <v>0.1</v>
      </c>
      <c r="D8" s="6">
        <v>19.5</v>
      </c>
      <c r="E8" s="6">
        <f>Table1321143[[#This Row],[Cihaz Kullanım Süresi (Saatlik)]]*Table1321143[[#This Row],[Cihaz Saatlik Kiralama Ücreti]]</f>
        <v>1.9500000000000002</v>
      </c>
      <c r="F8" s="7" t="s">
        <v>12</v>
      </c>
    </row>
    <row r="9" spans="1:6" ht="21" x14ac:dyDescent="0.3">
      <c r="A9" s="4" t="s">
        <v>13</v>
      </c>
      <c r="B9" s="5">
        <v>2</v>
      </c>
      <c r="C9" s="5">
        <v>0.5</v>
      </c>
      <c r="D9" s="6">
        <v>78</v>
      </c>
      <c r="E9" s="6">
        <f>Table1321143[[#This Row],[Cihaz Kullanım Süresi (Saatlik)]]*Table1321143[[#This Row],[Cihaz Saatlik Kiralama Ücreti]]</f>
        <v>156</v>
      </c>
      <c r="F9" s="7" t="s">
        <v>14</v>
      </c>
    </row>
    <row r="10" spans="1:6" ht="21" x14ac:dyDescent="0.3">
      <c r="A10" s="4" t="s">
        <v>9</v>
      </c>
      <c r="B10" s="5">
        <v>2</v>
      </c>
      <c r="C10" s="5">
        <v>0.5</v>
      </c>
      <c r="D10" s="6">
        <v>39</v>
      </c>
      <c r="E10" s="6">
        <f>Table1321143[[#This Row],[Cihaz Kullanım Süresi (Saatlik)]]*Table1321143[[#This Row],[Cihaz Saatlik Kiralama Ücreti]]</f>
        <v>78</v>
      </c>
      <c r="F10" s="7" t="s">
        <v>15</v>
      </c>
    </row>
    <row r="11" spans="1:6" ht="21" x14ac:dyDescent="0.3">
      <c r="A11" s="4" t="s">
        <v>16</v>
      </c>
      <c r="B11" s="5">
        <v>0.1</v>
      </c>
      <c r="C11" s="5">
        <v>0.1</v>
      </c>
      <c r="D11" s="6">
        <v>13</v>
      </c>
      <c r="E11" s="6">
        <f>Table1321143[[#This Row],[Cihaz Kullanım Süresi (Saatlik)]]*Table1321143[[#This Row],[Cihaz Saatlik Kiralama Ücreti]]</f>
        <v>1.3</v>
      </c>
      <c r="F11" s="7" t="s">
        <v>17</v>
      </c>
    </row>
    <row r="12" spans="1:6" ht="21" x14ac:dyDescent="0.3">
      <c r="A12" s="4" t="s">
        <v>3</v>
      </c>
      <c r="B12" s="5">
        <v>0.5</v>
      </c>
      <c r="C12" s="5">
        <v>0.5</v>
      </c>
      <c r="D12" s="6">
        <v>15.6</v>
      </c>
      <c r="E12" s="6">
        <f>Table1321143[[#This Row],[Cihaz Kullanım Süresi (Saatlik)]]*Table1321143[[#This Row],[Cihaz Saatlik Kiralama Ücreti]]</f>
        <v>7.8</v>
      </c>
      <c r="F12" s="7" t="s">
        <v>4</v>
      </c>
    </row>
    <row r="13" spans="1:6" ht="21" x14ac:dyDescent="0.3">
      <c r="A13" s="4" t="s">
        <v>5</v>
      </c>
      <c r="B13" s="5">
        <v>0.1</v>
      </c>
      <c r="C13" s="5">
        <v>0.1</v>
      </c>
      <c r="D13" s="6"/>
      <c r="E13" s="6">
        <f>Table1321143[[#This Row],[Cihaz Kullanım Süresi (Saatlik)]]*Table1321143[[#This Row],[Cihaz Saatlik Kiralama Ücreti]]</f>
        <v>0</v>
      </c>
      <c r="F13" s="7" t="s">
        <v>6</v>
      </c>
    </row>
    <row r="14" spans="1:6" ht="21" x14ac:dyDescent="0.3">
      <c r="A14" s="4" t="s">
        <v>7</v>
      </c>
      <c r="B14" s="5">
        <v>0.5</v>
      </c>
      <c r="C14" s="5">
        <v>0.5</v>
      </c>
      <c r="D14" s="6">
        <v>28.6</v>
      </c>
      <c r="E14" s="6">
        <f>Table1321143[[#This Row],[Cihaz Kullanım Süresi (Saatlik)]]*Table1321143[[#This Row],[Cihaz Saatlik Kiralama Ücreti]]</f>
        <v>14.3</v>
      </c>
      <c r="F14" s="7" t="s">
        <v>8</v>
      </c>
    </row>
    <row r="15" spans="1:6" ht="21" x14ac:dyDescent="0.3">
      <c r="A15" s="4" t="s">
        <v>9</v>
      </c>
      <c r="B15" s="5">
        <v>0.5</v>
      </c>
      <c r="C15" s="5">
        <v>0.5</v>
      </c>
      <c r="D15" s="6">
        <v>39</v>
      </c>
      <c r="E15" s="6">
        <f>Table1321143[[#This Row],[Cihaz Kullanım Süresi (Saatlik)]]*Table1321143[[#This Row],[Cihaz Saatlik Kiralama Ücreti]]</f>
        <v>19.5</v>
      </c>
      <c r="F15" s="7" t="s">
        <v>10</v>
      </c>
    </row>
    <row r="16" spans="1:6" ht="21" x14ac:dyDescent="0.3">
      <c r="A16" s="4" t="s">
        <v>11</v>
      </c>
      <c r="B16" s="5">
        <v>0.1</v>
      </c>
      <c r="C16" s="5">
        <v>0.1</v>
      </c>
      <c r="D16" s="6">
        <v>19.5</v>
      </c>
      <c r="E16" s="6">
        <f>Table1321143[[#This Row],[Cihaz Kullanım Süresi (Saatlik)]]*Table1321143[[#This Row],[Cihaz Saatlik Kiralama Ücreti]]</f>
        <v>1.9500000000000002</v>
      </c>
      <c r="F16" s="7" t="s">
        <v>12</v>
      </c>
    </row>
    <row r="17" spans="1:6" ht="21" x14ac:dyDescent="0.3">
      <c r="A17" s="4" t="s">
        <v>9</v>
      </c>
      <c r="B17" s="5">
        <v>1</v>
      </c>
      <c r="C17" s="5">
        <v>1</v>
      </c>
      <c r="D17" s="6">
        <v>39</v>
      </c>
      <c r="E17" s="6">
        <f>Table1321143[[#This Row],[Cihaz Kullanım Süresi (Saatlik)]]*Table1321143[[#This Row],[Cihaz Saatlik Kiralama Ücreti]]</f>
        <v>39</v>
      </c>
      <c r="F17" s="7" t="s">
        <v>18</v>
      </c>
    </row>
    <row r="18" spans="1:6" ht="21" x14ac:dyDescent="0.3">
      <c r="A18" s="4" t="s">
        <v>9</v>
      </c>
      <c r="B18" s="5">
        <v>0.5</v>
      </c>
      <c r="C18" s="5">
        <v>0.5</v>
      </c>
      <c r="D18" s="6">
        <v>39</v>
      </c>
      <c r="E18" s="6">
        <f>Table1321143[[#This Row],[Cihaz Kullanım Süresi (Saatlik)]]*Table1321143[[#This Row],[Cihaz Saatlik Kiralama Ücreti]]</f>
        <v>19.5</v>
      </c>
      <c r="F18" s="7" t="s">
        <v>19</v>
      </c>
    </row>
    <row r="19" spans="1:6" ht="21" x14ac:dyDescent="0.3">
      <c r="A19" s="4" t="s">
        <v>16</v>
      </c>
      <c r="B19" s="5">
        <v>0.1</v>
      </c>
      <c r="C19" s="5">
        <v>0.1</v>
      </c>
      <c r="D19" s="6">
        <v>13</v>
      </c>
      <c r="E19" s="6">
        <f>Table1321143[[#This Row],[Cihaz Kullanım Süresi (Saatlik)]]*Table1321143[[#This Row],[Cihaz Saatlik Kiralama Ücreti]]</f>
        <v>1.3</v>
      </c>
      <c r="F19" s="7" t="s">
        <v>17</v>
      </c>
    </row>
    <row r="20" spans="1:6" ht="21" x14ac:dyDescent="0.3">
      <c r="A20" s="8" t="s">
        <v>20</v>
      </c>
      <c r="B20" s="5">
        <v>3</v>
      </c>
      <c r="C20" s="5">
        <v>3</v>
      </c>
      <c r="D20" s="6">
        <v>13</v>
      </c>
      <c r="E20" s="6">
        <f>Table1321143[[#This Row],[Cihaz Kullanım Süresi (Saatlik)]]*Table1321143[[#This Row],[Cihaz Saatlik Kiralama Ücreti]]</f>
        <v>39</v>
      </c>
      <c r="F20" s="7" t="s">
        <v>21</v>
      </c>
    </row>
    <row r="21" spans="1:6" ht="21" x14ac:dyDescent="0.3">
      <c r="A21" s="4" t="s">
        <v>3</v>
      </c>
      <c r="B21" s="5">
        <v>0.5</v>
      </c>
      <c r="C21" s="5">
        <v>0.5</v>
      </c>
      <c r="D21" s="6">
        <v>15.6</v>
      </c>
      <c r="E21" s="6">
        <f>Table1321143[[#This Row],[Cihaz Kullanım Süresi (Saatlik)]]*Table1321143[[#This Row],[Cihaz Saatlik Kiralama Ücreti]]</f>
        <v>7.8</v>
      </c>
      <c r="F21" s="7" t="s">
        <v>22</v>
      </c>
    </row>
    <row r="22" spans="1:6" ht="21" x14ac:dyDescent="0.3">
      <c r="A22" s="4" t="s">
        <v>11</v>
      </c>
      <c r="B22" s="5">
        <v>0.1</v>
      </c>
      <c r="C22" s="5">
        <v>0.1</v>
      </c>
      <c r="D22" s="6">
        <v>19.5</v>
      </c>
      <c r="E22" s="6">
        <f>Table1321143[[#This Row],[Cihaz Kullanım Süresi (Saatlik)]]*Table1321143[[#This Row],[Cihaz Saatlik Kiralama Ücreti]]</f>
        <v>1.9500000000000002</v>
      </c>
      <c r="F22" s="7" t="s">
        <v>6</v>
      </c>
    </row>
    <row r="23" spans="1:6" ht="21" x14ac:dyDescent="0.3">
      <c r="A23" s="4" t="s">
        <v>7</v>
      </c>
      <c r="B23" s="5">
        <v>0.5</v>
      </c>
      <c r="C23" s="5">
        <v>0.5</v>
      </c>
      <c r="D23" s="6">
        <v>28.6</v>
      </c>
      <c r="E23" s="6">
        <f>Table1321143[[#This Row],[Cihaz Kullanım Süresi (Saatlik)]]*Table1321143[[#This Row],[Cihaz Saatlik Kiralama Ücreti]]</f>
        <v>14.3</v>
      </c>
      <c r="F23" s="7" t="s">
        <v>8</v>
      </c>
    </row>
    <row r="24" spans="1:6" ht="21" x14ac:dyDescent="0.3">
      <c r="A24" s="4" t="s">
        <v>3</v>
      </c>
      <c r="B24" s="5">
        <v>1</v>
      </c>
      <c r="C24" s="5">
        <v>1</v>
      </c>
      <c r="D24" s="6">
        <v>15.6</v>
      </c>
      <c r="E24" s="6">
        <f>Table1321143[[#This Row],[Cihaz Kullanım Süresi (Saatlik)]]*Table1321143[[#This Row],[Cihaz Saatlik Kiralama Ücreti]]</f>
        <v>15.6</v>
      </c>
      <c r="F24" s="7" t="s">
        <v>23</v>
      </c>
    </row>
    <row r="25" spans="1:6" ht="21" x14ac:dyDescent="0.3">
      <c r="A25" s="4" t="s">
        <v>24</v>
      </c>
      <c r="B25" s="5">
        <v>3</v>
      </c>
      <c r="C25" s="5">
        <v>0.1</v>
      </c>
      <c r="D25" s="6">
        <v>9.1</v>
      </c>
      <c r="E25" s="6">
        <f>Table1321143[[#This Row],[Cihaz Kullanım Süresi (Saatlik)]]*Table1321143[[#This Row],[Cihaz Saatlik Kiralama Ücreti]]</f>
        <v>27.299999999999997</v>
      </c>
      <c r="F25" s="7" t="s">
        <v>25</v>
      </c>
    </row>
    <row r="26" spans="1:6" ht="21" x14ac:dyDescent="0.3">
      <c r="A26" s="8" t="s">
        <v>20</v>
      </c>
      <c r="B26" s="5">
        <v>3</v>
      </c>
      <c r="C26" s="5">
        <v>3</v>
      </c>
      <c r="D26" s="6">
        <v>13</v>
      </c>
      <c r="E26" s="6">
        <f>Table1321143[[#This Row],[Cihaz Kullanım Süresi (Saatlik)]]*Table1321143[[#This Row],[Cihaz Saatlik Kiralama Ücreti]]</f>
        <v>39</v>
      </c>
      <c r="F26" s="7" t="s">
        <v>26</v>
      </c>
    </row>
    <row r="27" spans="1:6" ht="21" x14ac:dyDescent="0.3">
      <c r="A27" s="4" t="s">
        <v>27</v>
      </c>
      <c r="B27" s="5">
        <v>1</v>
      </c>
      <c r="C27" s="5">
        <v>1</v>
      </c>
      <c r="D27" s="6">
        <v>13</v>
      </c>
      <c r="E27" s="6">
        <f>Table1321143[[#This Row],[Cihaz Kullanım Süresi (Saatlik)]]*Table1321143[[#This Row],[Cihaz Saatlik Kiralama Ücreti]]</f>
        <v>13</v>
      </c>
      <c r="F27" s="7" t="s">
        <v>28</v>
      </c>
    </row>
    <row r="28" spans="1:6" ht="21" x14ac:dyDescent="0.3">
      <c r="A28" s="4" t="s">
        <v>29</v>
      </c>
      <c r="B28" s="5">
        <v>1</v>
      </c>
      <c r="C28" s="5">
        <v>1</v>
      </c>
      <c r="D28" s="6">
        <v>13</v>
      </c>
      <c r="E28" s="6">
        <f>Table1321143[[#This Row],[Cihaz Kullanım Süresi (Saatlik)]]*Table1321143[[#This Row],[Cihaz Saatlik Kiralama Ücreti]]</f>
        <v>13</v>
      </c>
      <c r="F28" s="7" t="s">
        <v>30</v>
      </c>
    </row>
    <row r="29" spans="1:6" ht="21" x14ac:dyDescent="0.3">
      <c r="A29" s="4" t="s">
        <v>31</v>
      </c>
      <c r="B29" s="5">
        <v>3</v>
      </c>
      <c r="C29" s="5">
        <v>1</v>
      </c>
      <c r="D29" s="6">
        <v>20.8</v>
      </c>
      <c r="E29" s="6">
        <f>Table1321143[[#This Row],[Cihaz Kullanım Süresi (Saatlik)]]*Table1321143[[#This Row],[Cihaz Saatlik Kiralama Ücreti]]</f>
        <v>62.400000000000006</v>
      </c>
      <c r="F29" s="7" t="s">
        <v>32</v>
      </c>
    </row>
    <row r="30" spans="1:6" ht="21" x14ac:dyDescent="0.3">
      <c r="A30" s="19" t="s">
        <v>61</v>
      </c>
      <c r="B30" s="5">
        <v>18</v>
      </c>
      <c r="C30" s="5">
        <v>18</v>
      </c>
      <c r="D30" s="6">
        <v>1.9</v>
      </c>
      <c r="E30" s="6">
        <f>Table1321143[[#This Row],[Cihaz Kullanım Süresi (Saatlik)]]*Table1321143[[#This Row],[Cihaz Saatlik Kiralama Ücreti]]</f>
        <v>34.199999999999996</v>
      </c>
      <c r="F30" s="20" t="s">
        <v>64</v>
      </c>
    </row>
    <row r="31" spans="1:6" ht="21" x14ac:dyDescent="0.3">
      <c r="A31" s="9" t="s">
        <v>63</v>
      </c>
      <c r="B31" s="10">
        <f>SUM(Table1321143[Cihaz Kullanım Süresi (Saatlik)])</f>
        <v>46.199999999999996</v>
      </c>
      <c r="C31" s="10"/>
      <c r="D31" s="10"/>
      <c r="E31" s="11">
        <f>SUM(Table1321143[Toplam Cihaz Kiralama Süresi])</f>
        <v>700.45</v>
      </c>
      <c r="F31" s="12" t="s">
        <v>65</v>
      </c>
    </row>
    <row r="32" spans="1:6" ht="21" x14ac:dyDescent="0.3">
      <c r="A32" s="9" t="s">
        <v>62</v>
      </c>
      <c r="B32" s="10"/>
      <c r="C32" s="10">
        <f>SUM(Table1321143[Cihaz Başında Geçen İşçilik Süresi (Saatlik)])</f>
        <v>35.799999999999997</v>
      </c>
      <c r="D32" s="11">
        <v>30</v>
      </c>
      <c r="E32" s="11">
        <f>C32*D32</f>
        <v>1074</v>
      </c>
      <c r="F32" s="12" t="s">
        <v>62</v>
      </c>
    </row>
    <row r="33" spans="1:6" ht="28.8" x14ac:dyDescent="0.3">
      <c r="A33" s="25" t="s">
        <v>33</v>
      </c>
      <c r="B33" s="26"/>
      <c r="C33" s="26"/>
      <c r="D33" s="27"/>
      <c r="E33" s="13">
        <f>E31+E32</f>
        <v>1774.45</v>
      </c>
      <c r="F33" s="14" t="s">
        <v>34</v>
      </c>
    </row>
    <row r="34" spans="1:6" ht="28.8" x14ac:dyDescent="0.3">
      <c r="A34" s="25" t="s">
        <v>35</v>
      </c>
      <c r="B34" s="26"/>
      <c r="C34" s="26"/>
      <c r="D34" s="27"/>
      <c r="E34" s="13">
        <f>E33/760</f>
        <v>2.3348026315789476</v>
      </c>
      <c r="F34" s="14" t="s">
        <v>36</v>
      </c>
    </row>
  </sheetData>
  <mergeCells count="3">
    <mergeCell ref="A34:D34"/>
    <mergeCell ref="A33:D33"/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"/>
  <sheetViews>
    <sheetView topLeftCell="A7" zoomScale="85" zoomScaleNormal="85" workbookViewId="0">
      <selection activeCell="B10" sqref="B10"/>
    </sheetView>
  </sheetViews>
  <sheetFormatPr defaultRowHeight="14.4" x14ac:dyDescent="0.3"/>
  <cols>
    <col min="1" max="1" width="52.88671875" customWidth="1"/>
    <col min="2" max="2" width="49.77734375" style="15" customWidth="1"/>
    <col min="3" max="3" width="41.6640625" customWidth="1"/>
    <col min="4" max="4" width="62.44140625" customWidth="1"/>
    <col min="5" max="5" width="31.21875" customWidth="1"/>
    <col min="18" max="18" width="13.109375" customWidth="1"/>
  </cols>
  <sheetData>
    <row r="1" spans="1:18" ht="25.8" x14ac:dyDescent="0.5">
      <c r="A1" s="31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21" x14ac:dyDescent="0.4">
      <c r="A2" s="16" t="s">
        <v>44</v>
      </c>
      <c r="B2" s="16" t="s">
        <v>49</v>
      </c>
      <c r="C2" s="16" t="s">
        <v>46</v>
      </c>
      <c r="D2" s="16" t="s">
        <v>45</v>
      </c>
      <c r="E2" s="16" t="s">
        <v>47</v>
      </c>
    </row>
    <row r="3" spans="1:18" ht="21" x14ac:dyDescent="0.4">
      <c r="A3" s="17" t="s">
        <v>48</v>
      </c>
      <c r="B3" s="17" t="s">
        <v>60</v>
      </c>
      <c r="C3" s="18"/>
      <c r="D3" s="18"/>
      <c r="E3" s="18"/>
    </row>
    <row r="4" spans="1:18" ht="21" x14ac:dyDescent="0.4">
      <c r="A4" s="17" t="s">
        <v>50</v>
      </c>
      <c r="B4" s="17" t="s">
        <v>60</v>
      </c>
      <c r="C4" s="18"/>
      <c r="D4" s="18"/>
      <c r="E4" s="18"/>
    </row>
    <row r="5" spans="1:18" ht="21" x14ac:dyDescent="0.4">
      <c r="A5" s="17" t="s">
        <v>51</v>
      </c>
      <c r="B5" s="17" t="s">
        <v>59</v>
      </c>
      <c r="C5" s="18"/>
      <c r="D5" s="18"/>
      <c r="E5" s="18"/>
    </row>
    <row r="6" spans="1:18" ht="21" x14ac:dyDescent="0.4">
      <c r="A6" s="17" t="s">
        <v>52</v>
      </c>
      <c r="B6" s="17" t="s">
        <v>60</v>
      </c>
      <c r="C6" s="18"/>
      <c r="D6" s="18"/>
      <c r="E6" s="18"/>
    </row>
    <row r="7" spans="1:18" ht="21" x14ac:dyDescent="0.4">
      <c r="A7" s="17" t="s">
        <v>53</v>
      </c>
      <c r="B7" s="17" t="s">
        <v>59</v>
      </c>
      <c r="C7" s="18"/>
      <c r="D7" s="18"/>
      <c r="E7" s="18"/>
    </row>
    <row r="8" spans="1:18" ht="21" x14ac:dyDescent="0.4">
      <c r="A8" s="17" t="s">
        <v>54</v>
      </c>
      <c r="B8" s="17" t="s">
        <v>59</v>
      </c>
      <c r="C8" s="18"/>
      <c r="D8" s="18"/>
      <c r="E8" s="18"/>
    </row>
    <row r="9" spans="1:18" ht="21" x14ac:dyDescent="0.4">
      <c r="A9" s="17" t="s">
        <v>55</v>
      </c>
      <c r="B9" s="17" t="s">
        <v>59</v>
      </c>
      <c r="C9" s="18"/>
      <c r="D9" s="18"/>
      <c r="E9" s="18"/>
    </row>
    <row r="10" spans="1:18" ht="21" x14ac:dyDescent="0.4">
      <c r="A10" s="17" t="s">
        <v>56</v>
      </c>
      <c r="B10" s="17" t="s">
        <v>60</v>
      </c>
      <c r="C10" s="18"/>
      <c r="D10" s="18"/>
      <c r="E10" s="18"/>
    </row>
    <row r="11" spans="1:18" ht="21" x14ac:dyDescent="0.4">
      <c r="A11" s="17" t="s">
        <v>57</v>
      </c>
      <c r="B11" s="17" t="s">
        <v>60</v>
      </c>
      <c r="C11" s="18"/>
      <c r="D11" s="18"/>
      <c r="E11" s="18"/>
    </row>
    <row r="12" spans="1:18" ht="21" x14ac:dyDescent="0.4">
      <c r="A12" s="17" t="s">
        <v>58</v>
      </c>
      <c r="B12" s="17" t="s">
        <v>60</v>
      </c>
      <c r="C12" s="18"/>
      <c r="D12" s="18"/>
      <c r="E12" s="18"/>
    </row>
    <row r="13" spans="1:18" ht="21" x14ac:dyDescent="0.4">
      <c r="A13" s="17" t="s">
        <v>70</v>
      </c>
      <c r="B13" s="21" t="s">
        <v>60</v>
      </c>
      <c r="C13" s="22"/>
      <c r="D13" s="22"/>
      <c r="E13" s="22"/>
    </row>
    <row r="14" spans="1:18" ht="21" x14ac:dyDescent="0.4">
      <c r="A14" s="5" t="s">
        <v>71</v>
      </c>
      <c r="B14" s="17" t="s">
        <v>59</v>
      </c>
      <c r="C14" s="22"/>
      <c r="D14" s="22"/>
      <c r="E14" s="22"/>
    </row>
    <row r="15" spans="1:18" ht="21" x14ac:dyDescent="0.4">
      <c r="A15" s="5" t="s">
        <v>72</v>
      </c>
      <c r="B15" s="17" t="s">
        <v>59</v>
      </c>
      <c r="C15" s="22"/>
      <c r="D15" s="22"/>
      <c r="E15" s="22"/>
    </row>
    <row r="16" spans="1:18" ht="21" x14ac:dyDescent="0.4">
      <c r="A16" s="5" t="s">
        <v>73</v>
      </c>
      <c r="B16" s="17" t="s">
        <v>59</v>
      </c>
      <c r="C16" s="22"/>
      <c r="D16" s="22"/>
      <c r="E16" s="22"/>
    </row>
    <row r="17" spans="1:5" ht="21" x14ac:dyDescent="0.4">
      <c r="A17" s="5" t="s">
        <v>74</v>
      </c>
      <c r="B17" s="17" t="s">
        <v>59</v>
      </c>
      <c r="C17" s="22"/>
      <c r="D17" s="22"/>
      <c r="E17" s="22"/>
    </row>
    <row r="18" spans="1:5" ht="21" x14ac:dyDescent="0.4">
      <c r="A18" s="23" t="s">
        <v>75</v>
      </c>
      <c r="B18" s="21" t="s">
        <v>60</v>
      </c>
      <c r="C18" s="22"/>
      <c r="D18" s="22"/>
      <c r="E18" s="22"/>
    </row>
    <row r="19" spans="1:5" ht="21" x14ac:dyDescent="0.4">
      <c r="A19" s="5" t="s">
        <v>76</v>
      </c>
      <c r="B19" s="17" t="s">
        <v>59</v>
      </c>
      <c r="C19" s="22"/>
      <c r="D19" s="22"/>
      <c r="E19" s="22"/>
    </row>
    <row r="20" spans="1:5" ht="21" x14ac:dyDescent="0.4">
      <c r="A20" s="5" t="s">
        <v>77</v>
      </c>
      <c r="B20" s="17" t="s">
        <v>59</v>
      </c>
      <c r="C20" s="22"/>
      <c r="D20" s="22"/>
      <c r="E20" s="22"/>
    </row>
  </sheetData>
  <mergeCells count="1">
    <mergeCell ref="A1:R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defaultRowHeight="14.4" x14ac:dyDescent="0.3"/>
  <cols>
    <col min="1" max="1" width="50.88671875" customWidth="1"/>
    <col min="2" max="2" width="23.5546875" customWidth="1"/>
    <col min="3" max="3" width="43.21875" customWidth="1"/>
    <col min="4" max="4" width="45" customWidth="1"/>
    <col min="5" max="5" width="36.21875" customWidth="1"/>
  </cols>
  <sheetData>
    <row r="1" spans="1:5" ht="25.8" x14ac:dyDescent="0.5">
      <c r="A1" s="31" t="s">
        <v>67</v>
      </c>
      <c r="B1" s="31"/>
      <c r="C1" s="31"/>
      <c r="D1" s="31"/>
      <c r="E1" s="31"/>
    </row>
    <row r="2" spans="1:5" ht="21" x14ac:dyDescent="0.4">
      <c r="A2" s="16" t="s">
        <v>68</v>
      </c>
      <c r="B2" s="24" t="s">
        <v>83</v>
      </c>
      <c r="C2" s="16" t="s">
        <v>59</v>
      </c>
      <c r="D2" s="16" t="s">
        <v>69</v>
      </c>
      <c r="E2" s="16" t="s">
        <v>91</v>
      </c>
    </row>
    <row r="3" spans="1:5" ht="21" x14ac:dyDescent="0.4">
      <c r="A3" s="17" t="s">
        <v>66</v>
      </c>
      <c r="B3" s="32">
        <v>1440</v>
      </c>
      <c r="C3" s="18">
        <v>5</v>
      </c>
      <c r="D3" s="18">
        <v>0</v>
      </c>
      <c r="E3" s="18"/>
    </row>
    <row r="4" spans="1:5" ht="21" x14ac:dyDescent="0.4">
      <c r="A4" s="17" t="s">
        <v>5</v>
      </c>
      <c r="B4" s="32">
        <v>2500</v>
      </c>
      <c r="C4" s="18">
        <v>2</v>
      </c>
      <c r="D4" s="18">
        <v>0</v>
      </c>
      <c r="E4" s="18"/>
    </row>
    <row r="5" spans="1:5" ht="21" x14ac:dyDescent="0.4">
      <c r="A5" s="17" t="s">
        <v>89</v>
      </c>
      <c r="B5" s="32">
        <v>100000</v>
      </c>
      <c r="C5" s="18">
        <v>1</v>
      </c>
      <c r="D5" s="18">
        <v>0</v>
      </c>
      <c r="E5" s="18"/>
    </row>
    <row r="6" spans="1:5" ht="21" x14ac:dyDescent="0.4">
      <c r="A6" s="17" t="s">
        <v>88</v>
      </c>
      <c r="B6" s="32">
        <v>18000</v>
      </c>
      <c r="C6" s="18">
        <v>1</v>
      </c>
      <c r="D6" s="18" t="s">
        <v>86</v>
      </c>
      <c r="E6" s="18"/>
    </row>
    <row r="7" spans="1:5" ht="21" x14ac:dyDescent="0.4">
      <c r="A7" s="17" t="s">
        <v>78</v>
      </c>
      <c r="B7" s="32">
        <v>3289</v>
      </c>
      <c r="C7" s="18">
        <v>1</v>
      </c>
      <c r="D7" s="18">
        <v>0</v>
      </c>
      <c r="E7" s="18"/>
    </row>
    <row r="8" spans="1:5" ht="21" x14ac:dyDescent="0.4">
      <c r="A8" s="17" t="s">
        <v>79</v>
      </c>
      <c r="B8" s="32">
        <v>185775</v>
      </c>
      <c r="C8" s="18">
        <v>2</v>
      </c>
      <c r="D8" s="18" t="s">
        <v>75</v>
      </c>
      <c r="E8" s="18"/>
    </row>
    <row r="9" spans="1:5" ht="21" x14ac:dyDescent="0.4">
      <c r="A9" s="17" t="s">
        <v>80</v>
      </c>
      <c r="B9" s="32">
        <v>10000</v>
      </c>
      <c r="C9" s="18">
        <v>1</v>
      </c>
      <c r="D9" s="18" t="s">
        <v>85</v>
      </c>
      <c r="E9" s="18"/>
    </row>
    <row r="10" spans="1:5" ht="21" x14ac:dyDescent="0.4">
      <c r="A10" s="17" t="s">
        <v>81</v>
      </c>
      <c r="B10" s="32">
        <v>16228</v>
      </c>
      <c r="C10" s="18">
        <v>1</v>
      </c>
      <c r="D10" s="18">
        <v>0</v>
      </c>
      <c r="E10" s="18"/>
    </row>
    <row r="11" spans="1:5" ht="21" x14ac:dyDescent="0.4">
      <c r="A11" s="17" t="s">
        <v>82</v>
      </c>
      <c r="B11" s="32">
        <v>95000</v>
      </c>
      <c r="C11" s="18">
        <v>1</v>
      </c>
      <c r="D11" s="18">
        <v>0</v>
      </c>
      <c r="E11" s="18"/>
    </row>
    <row r="12" spans="1:5" ht="21" x14ac:dyDescent="0.4">
      <c r="A12" s="17" t="s">
        <v>90</v>
      </c>
      <c r="B12" s="32">
        <v>50000</v>
      </c>
      <c r="C12" s="18">
        <v>1</v>
      </c>
      <c r="D12" s="18" t="s">
        <v>87</v>
      </c>
      <c r="E12" s="18" t="s">
        <v>92</v>
      </c>
    </row>
    <row r="13" spans="1:5" ht="21" x14ac:dyDescent="0.4">
      <c r="A13" s="17" t="s">
        <v>84</v>
      </c>
      <c r="B13" s="33">
        <v>42201</v>
      </c>
      <c r="C13" s="18">
        <v>1</v>
      </c>
      <c r="D13" s="18" t="s">
        <v>75</v>
      </c>
      <c r="E13" s="22"/>
    </row>
    <row r="14" spans="1:5" ht="21" x14ac:dyDescent="0.4">
      <c r="A14" s="17"/>
      <c r="B14" s="17"/>
      <c r="C14" s="22"/>
      <c r="D14" s="22"/>
      <c r="E14" s="22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Proses Maaliyeti (Kiralama)</vt:lpstr>
      <vt:lpstr>Sarf Malzemeler ve Maaliyet</vt:lpstr>
      <vt:lpstr>Cihazların Satın Alım Maaliyeti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</dc:creator>
  <cp:lastModifiedBy>teouzun7@gmail.com</cp:lastModifiedBy>
  <dcterms:created xsi:type="dcterms:W3CDTF">2015-06-05T18:17:20Z</dcterms:created>
  <dcterms:modified xsi:type="dcterms:W3CDTF">2024-12-26T17:03:38Z</dcterms:modified>
</cp:coreProperties>
</file>