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7496" windowHeight="10416" tabRatio="500" firstSheet="0" activeTab="4" autoFilterDateGrouping="1"/>
  </bookViews>
  <sheets>
    <sheet name="Операциялар" sheetId="1" state="visible" r:id="rId1"/>
    <sheet name="SDW" sheetId="2" state="visible" r:id="rId2"/>
    <sheet name="Список счетов" sheetId="3" state="visible" r:id="rId3"/>
    <sheet name="Баланс" sheetId="4" state="visible" r:id="rId4"/>
    <sheet name="1-6 212 55 00" sheetId="5" state="visible" r:id="rId5"/>
    <sheet name="2-6 212 51 00" sheetId="6" state="visible" r:id="rId6"/>
  </sheets>
  <definedNames>
    <definedName name="_xlnm.Extract" localSheetId="0">Операциялар!#REF!</definedName>
    <definedName name="список">'Список счетов'!$C:$C</definedName>
    <definedName name="счета">'Список счетов'!$C$517:$C$1048576,'Список счетов'!$C$497:$C$516,'Список счетов'!$C$458:$C$495,'Список счетов'!$C$440:$C$457,'Список счетов'!$C$412:$C$439,'Список счетов'!$C$378:$C$411,'Список счетов'!$C$324:$C$376,'Список счетов'!$C$301:$C$323,'Список счетов'!$C$265:$C$296,'Список счетов'!$C$226:$C$263,'Список счетов'!$C$192:$C$223,'Список счетов'!$C$167:$C$187,'Список счетов'!$C$157:$C$165,'Список счетов'!$C$146:$C$155,'Список счетов'!$C$144:$C$144,'Список счетов'!$C$137:$C$142,'Список счетов'!$C$129:$C$134,'Список счетов'!$C$75:$C$128,'Список счетов'!$C$63:$C$74,'Список счетов'!$C$51:$C$62,'Список счетов'!$C$40:$C$50,'Список счетов'!$C$13:$C$39,'Список счетов'!$C$9:$C$12,'Список счетов'!$C$5:$C$8,'Список счетов'!$C$1:$C$4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_р_._-;\-* #,##0.00\ _р_._-;_-* \-??\ _р_._-;_-@_-"/>
    <numFmt numFmtId="165" formatCode="[$-F800]dddd&quot;, &quot;mmmm\ dd&quot;, &quot;yyyy"/>
  </numFmts>
  <fonts count="35">
    <font>
      <name val="Calibri"/>
      <charset val="204"/>
      <family val="2"/>
      <color rgb="FF000000"/>
      <sz val="11"/>
    </font>
    <font>
      <name val="Times New Roman"/>
      <charset val="1"/>
      <sz val="16"/>
    </font>
    <font>
      <name val="Arial"/>
      <charset val="204"/>
      <family val="2"/>
      <sz val="10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color rgb="FF000000"/>
      <sz val="18"/>
    </font>
    <font>
      <name val="Times New Roman"/>
      <charset val="1"/>
      <b val="1"/>
      <sz val="14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16"/>
    </font>
    <font>
      <name val="Times New Roman"/>
      <charset val="1"/>
      <sz val="12"/>
    </font>
    <font>
      <name val="Times New Roman"/>
      <charset val="1"/>
      <family val="1"/>
      <b val="1"/>
      <color rgb="FF000000"/>
      <sz val="11"/>
    </font>
    <font>
      <name val="Times New Roman"/>
      <charset val="1"/>
      <family val="1"/>
      <sz val="14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4"/>
    </font>
    <font>
      <name val="Times New Roman"/>
      <charset val="1"/>
      <family val="1"/>
      <color rgb="FF000000"/>
      <sz val="14"/>
    </font>
    <font>
      <name val="Times New Roman"/>
      <charset val="204"/>
      <family val="1"/>
      <color rgb="FF000000"/>
      <sz val="11"/>
    </font>
    <font>
      <name val="Calibri"/>
      <charset val="204"/>
      <family val="2"/>
      <sz val="11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color rgb="FFFFFFFF"/>
      <sz val="12"/>
    </font>
    <font>
      <name val="Calibri"/>
      <charset val="204"/>
      <family val="2"/>
      <b val="1"/>
      <sz val="11"/>
    </font>
    <font>
      <name val="Times New Roman"/>
      <charset val="204"/>
      <family val="1"/>
      <b val="1"/>
      <color rgb="FFFFFFFF"/>
      <sz val="8"/>
    </font>
    <font>
      <name val="Times New Roman"/>
      <charset val="204"/>
      <family val="1"/>
      <b val="1"/>
      <i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color rgb="FFFF0000"/>
      <sz val="16"/>
    </font>
    <font>
      <name val="Times New Roman"/>
      <charset val="204"/>
      <family val="1"/>
      <i val="1"/>
      <color rgb="FF000000"/>
      <sz val="9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1"/>
    </font>
    <font>
      <name val="Times New Roman"/>
      <sz val="16"/>
    </font>
    <font>
      <name val="Times New Roman"/>
      <b val="1"/>
      <sz val="14"/>
    </font>
    <font>
      <name val="Times New Roman"/>
      <b val="1"/>
      <sz val="12"/>
    </font>
    <font>
      <name val="Times New Roman"/>
      <b val="1"/>
      <sz val="16"/>
    </font>
    <font>
      <name val="Times New Roman"/>
      <color rgb="00ffffff"/>
      <sz val="16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/>
      <top/>
      <bottom/>
    </border>
  </borders>
  <cellStyleXfs count="8">
    <xf numFmtId="0" fontId="28" fillId="0" borderId="0"/>
    <xf numFmtId="164" fontId="28" fillId="0" borderId="0"/>
    <xf numFmtId="0" fontId="1" fillId="0" borderId="1" applyAlignment="1">
      <alignment horizontal="center" vertical="center"/>
    </xf>
    <xf numFmtId="0" fontId="1" fillId="0" borderId="1" applyAlignment="1">
      <alignment horizontal="center" vertical="center"/>
    </xf>
    <xf numFmtId="0" fontId="2" fillId="0" borderId="0"/>
    <xf numFmtId="0" fontId="29" fillId="0" borderId="23" applyAlignment="1">
      <alignment horizontal="center" vertical="center"/>
    </xf>
    <xf numFmtId="0" fontId="31" fillId="0" borderId="24" applyAlignment="1">
      <alignment horizontal="center" vertical="center"/>
    </xf>
    <xf numFmtId="0" fontId="34" fillId="0" borderId="23" applyAlignment="1">
      <alignment horizontal="center" vertical="center"/>
    </xf>
  </cellStyleXfs>
  <cellXfs count="176">
    <xf numFmtId="0" fontId="0" fillId="0" borderId="0" pivotButton="0" quotePrefix="0" xfId="0"/>
    <xf numFmtId="0" fontId="12" fillId="0" borderId="0" applyAlignment="1" applyProtection="1" pivotButton="0" quotePrefix="0" xfId="0">
      <alignment horizontal="center" wrapText="1"/>
      <protection locked="0" hidden="1"/>
    </xf>
    <xf numFmtId="0" fontId="17" fillId="0" borderId="0" applyAlignment="1" pivotButton="0" quotePrefix="0" xfId="0">
      <alignment horizontal="center" vertical="center" wrapText="1"/>
    </xf>
    <xf numFmtId="49" fontId="12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 wrapText="1"/>
    </xf>
    <xf numFmtId="49" fontId="12" fillId="0" borderId="1" applyAlignment="1" pivotButton="0" quotePrefix="0" xfId="0">
      <alignment vertical="center" wrapText="1"/>
    </xf>
    <xf numFmtId="49" fontId="12" fillId="0" borderId="1" applyAlignment="1" pivotButton="0" quotePrefix="0" xfId="0">
      <alignment horizontal="center" vertical="center" wrapText="1" shrinkToFit="1"/>
    </xf>
    <xf numFmtId="49" fontId="12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9" fontId="12" fillId="0" borderId="1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0" borderId="2" applyAlignment="1" pivotButton="0" quotePrefix="0" xfId="0">
      <alignment horizontal="center" vertical="center" wrapText="1"/>
    </xf>
    <xf numFmtId="0" fontId="3" fillId="0" borderId="0" pivotButton="0" quotePrefix="0" xfId="0"/>
    <xf numFmtId="0" fontId="1" fillId="0" borderId="1" applyAlignment="1" pivotButton="0" quotePrefix="0" xfId="3">
      <alignment horizontal="center" vertical="center"/>
    </xf>
    <xf numFmtId="0" fontId="1" fillId="0" borderId="1" applyAlignment="1" pivotButton="0" quotePrefix="0" xfId="3">
      <alignment horizontal="left" vertical="center"/>
    </xf>
    <xf numFmtId="0" fontId="5" fillId="0" borderId="1" applyAlignment="1" pivotButton="0" quotePrefix="0" xfId="3">
      <alignment horizontal="center" vertical="center"/>
    </xf>
    <xf numFmtId="0" fontId="6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9" fillId="0" borderId="0" pivotButton="0" quotePrefix="0" xfId="0"/>
    <xf numFmtId="0" fontId="0" fillId="0" borderId="0" pivotButton="0" quotePrefix="0" xfId="0"/>
    <xf numFmtId="49" fontId="10" fillId="0" borderId="1" applyAlignment="1" pivotButton="0" quotePrefix="0" xfId="0">
      <alignment horizontal="center" vertical="center" wrapText="1"/>
    </xf>
    <xf numFmtId="49" fontId="11" fillId="2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 wrapText="1"/>
    </xf>
    <xf numFmtId="49" fontId="13" fillId="0" borderId="4" applyAlignment="1" pivotButton="0" quotePrefix="0" xfId="0">
      <alignment horizontal="left" vertical="center" wrapText="1"/>
    </xf>
    <xf numFmtId="0" fontId="10" fillId="0" borderId="5" applyAlignment="1" pivotButton="0" quotePrefix="0" xfId="0">
      <alignment vertical="center" wrapText="1"/>
    </xf>
    <xf numFmtId="49" fontId="1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 wrapText="1"/>
    </xf>
    <xf numFmtId="0" fontId="13" fillId="0" borderId="4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3" fontId="11" fillId="2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left" vertical="center"/>
    </xf>
    <xf numFmtId="49" fontId="13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 wrapText="1"/>
    </xf>
    <xf numFmtId="49" fontId="13" fillId="0" borderId="1" pivotButton="0" quotePrefix="0" xfId="0"/>
    <xf numFmtId="2" fontId="15" fillId="0" borderId="0" applyAlignment="1" pivotButton="0" quotePrefix="0" xfId="0">
      <alignment horizontal="center" vertical="center" wrapText="1"/>
    </xf>
    <xf numFmtId="0" fontId="16" fillId="0" borderId="0" applyAlignment="1" applyProtection="1" pivotButton="0" quotePrefix="0" xfId="0">
      <alignment horizontal="left" wrapText="1"/>
      <protection locked="0" hidden="1"/>
    </xf>
    <xf numFmtId="49" fontId="16" fillId="0" borderId="0" applyAlignment="1" applyProtection="1" pivotButton="0" quotePrefix="0" xfId="0">
      <alignment horizontal="center" wrapText="1"/>
      <protection locked="0" hidden="1"/>
    </xf>
    <xf numFmtId="0" fontId="17" fillId="0" borderId="0" applyAlignment="1" pivotButton="0" quotePrefix="0" xfId="0">
      <alignment vertical="center" wrapText="1"/>
    </xf>
    <xf numFmtId="0" fontId="17" fillId="0" borderId="0" applyAlignment="1" applyProtection="1" pivotButton="0" quotePrefix="0" xfId="0">
      <alignment horizontal="left" wrapText="1"/>
      <protection locked="0" hidden="1"/>
    </xf>
    <xf numFmtId="0" fontId="17" fillId="0" borderId="6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1" applyAlignment="1" applyProtection="1" pivotButton="0" quotePrefix="0" xfId="0">
      <alignment horizontal="center" vertical="center" wrapText="1"/>
      <protection locked="0" hidden="1"/>
    </xf>
    <xf numFmtId="49" fontId="18" fillId="0" borderId="7" applyAlignment="1" applyProtection="1" pivotButton="0" quotePrefix="0" xfId="0">
      <alignment horizontal="center" vertical="center" wrapText="1"/>
      <protection locked="0" hidden="1"/>
    </xf>
    <xf numFmtId="0" fontId="18" fillId="0" borderId="8" applyAlignment="1" applyProtection="1" pivotButton="0" quotePrefix="0" xfId="0">
      <alignment horizontal="center" vertical="center" wrapText="1"/>
      <protection locked="0" hidden="1"/>
    </xf>
    <xf numFmtId="0" fontId="13" fillId="0" borderId="0" applyAlignment="1" pivotButton="0" quotePrefix="0" xfId="0">
      <alignment vertical="center" wrapText="1"/>
    </xf>
    <xf numFmtId="0" fontId="18" fillId="0" borderId="4" applyAlignment="1" applyProtection="1" pivotButton="0" quotePrefix="0" xfId="0">
      <alignment horizontal="center" vertical="center" wrapText="1"/>
      <protection locked="0" hidden="1"/>
    </xf>
    <xf numFmtId="0" fontId="18" fillId="0" borderId="5" applyAlignment="1" applyProtection="1" pivotButton="0" quotePrefix="0" xfId="0">
      <alignment horizontal="center" vertical="center" wrapText="1"/>
      <protection locked="0" hidden="1"/>
    </xf>
    <xf numFmtId="49" fontId="18" fillId="0" borderId="1" applyAlignment="1" applyProtection="1" pivotButton="0" quotePrefix="0" xfId="0">
      <alignment horizontal="center" vertical="center" wrapText="1"/>
      <protection locked="0" hidden="1"/>
    </xf>
    <xf numFmtId="0" fontId="18" fillId="0" borderId="7" applyAlignment="1" applyProtection="1" pivotButton="0" quotePrefix="0" xfId="0">
      <alignment horizontal="center" vertical="center" wrapText="1"/>
      <protection locked="0" hidden="1"/>
    </xf>
    <xf numFmtId="0" fontId="18" fillId="0" borderId="1" applyAlignment="1" applyProtection="1" pivotButton="0" quotePrefix="0" xfId="0">
      <alignment vertical="center" wrapText="1"/>
      <protection locked="0" hidden="1"/>
    </xf>
    <xf numFmtId="49" fontId="18" fillId="0" borderId="5" applyAlignment="1" applyProtection="1" pivotButton="0" quotePrefix="0" xfId="0">
      <alignment horizontal="center" vertical="center" wrapText="1"/>
      <protection locked="0" hidden="1"/>
    </xf>
    <xf numFmtId="2" fontId="17" fillId="0" borderId="1" applyAlignment="1" applyProtection="1" pivotButton="0" quotePrefix="0" xfId="4">
      <alignment horizontal="right"/>
      <protection locked="0" hidden="1"/>
    </xf>
    <xf numFmtId="0" fontId="17" fillId="0" borderId="4" applyAlignment="1" applyProtection="1" pivotButton="0" quotePrefix="0" xfId="0">
      <alignment horizontal="left" wrapText="1"/>
      <protection locked="0" hidden="1"/>
    </xf>
    <xf numFmtId="0" fontId="17" fillId="0" borderId="5" applyAlignment="1" pivotButton="0" quotePrefix="0" xfId="0">
      <alignment wrapText="1"/>
    </xf>
    <xf numFmtId="49" fontId="17" fillId="0" borderId="5" applyAlignment="1" applyProtection="1" pivotButton="0" quotePrefix="0" xfId="0">
      <alignment horizontal="center" vertical="center" wrapText="1"/>
      <protection locked="0" hidden="1"/>
    </xf>
    <xf numFmtId="3" fontId="17" fillId="0" borderId="1" applyAlignment="1" applyProtection="1" pivotButton="0" quotePrefix="0" xfId="4">
      <alignment horizontal="right"/>
      <protection locked="0" hidden="1"/>
    </xf>
    <xf numFmtId="2" fontId="17" fillId="3" borderId="1" applyAlignment="1" applyProtection="1" pivotButton="0" quotePrefix="0" xfId="1">
      <alignment horizontal="center" vertical="center"/>
      <protection locked="0" hidden="1"/>
    </xf>
    <xf numFmtId="3" fontId="17" fillId="3" borderId="1" applyAlignment="1" applyProtection="1" pivotButton="0" quotePrefix="0" xfId="4">
      <alignment horizontal="center" vertical="center"/>
      <protection locked="0" hidden="1"/>
    </xf>
    <xf numFmtId="49" fontId="19" fillId="0" borderId="0" applyAlignment="1" applyProtection="1" pivotButton="0" quotePrefix="0" xfId="0">
      <alignment horizontal="center" vertical="center" wrapText="1"/>
      <protection locked="0" hidden="1"/>
    </xf>
    <xf numFmtId="0" fontId="17" fillId="0" borderId="5" pivotButton="0" quotePrefix="0" xfId="0"/>
    <xf numFmtId="3" fontId="17" fillId="3" borderId="1" applyAlignment="1" applyProtection="1" pivotButton="0" quotePrefix="0" xfId="4">
      <alignment horizontal="right"/>
      <protection locked="0" hidden="1"/>
    </xf>
    <xf numFmtId="49" fontId="17" fillId="0" borderId="0" applyAlignment="1" applyProtection="1" pivotButton="0" quotePrefix="0" xfId="0">
      <alignment horizontal="center" vertical="center" wrapText="1"/>
      <protection locked="0" hidden="1"/>
    </xf>
    <xf numFmtId="2" fontId="17" fillId="3" borderId="1" applyAlignment="1" applyProtection="1" pivotButton="0" quotePrefix="0" xfId="4">
      <alignment horizontal="center" vertical="center"/>
      <protection locked="0" hidden="1"/>
    </xf>
    <xf numFmtId="2" fontId="17" fillId="3" borderId="1" applyAlignment="1" applyProtection="1" pivotButton="0" quotePrefix="0" xfId="4">
      <alignment horizontal="right"/>
      <protection locked="0" hidden="1"/>
    </xf>
    <xf numFmtId="1" fontId="17" fillId="3" borderId="1" applyAlignment="1" applyProtection="1" pivotButton="0" quotePrefix="0" xfId="4">
      <alignment horizontal="right"/>
      <protection locked="0" hidden="1"/>
    </xf>
    <xf numFmtId="0" fontId="17" fillId="0" borderId="9" applyAlignment="1" applyProtection="1" pivotButton="0" quotePrefix="0" xfId="0">
      <alignment horizontal="left" wrapText="1"/>
      <protection locked="0" hidden="1"/>
    </xf>
    <xf numFmtId="0" fontId="17" fillId="0" borderId="10" applyAlignment="1" pivotButton="0" quotePrefix="0" xfId="0">
      <alignment wrapText="1"/>
    </xf>
    <xf numFmtId="164" fontId="18" fillId="3" borderId="1" applyAlignment="1" applyProtection="1" pivotButton="0" quotePrefix="0" xfId="1">
      <alignment horizontal="center" vertical="center"/>
      <protection locked="0" hidden="1"/>
    </xf>
    <xf numFmtId="164" fontId="17" fillId="0" borderId="1" applyAlignment="1" applyProtection="1" pivotButton="0" quotePrefix="0" xfId="1">
      <alignment horizontal="right"/>
      <protection locked="0" hidden="1"/>
    </xf>
    <xf numFmtId="0" fontId="17" fillId="0" borderId="12" applyAlignment="1" pivotButton="0" quotePrefix="0" xfId="0">
      <alignment wrapText="1"/>
    </xf>
    <xf numFmtId="49" fontId="17" fillId="0" borderId="1" applyAlignment="1" pivotButton="0" quotePrefix="0" xfId="0">
      <alignment horizontal="center" wrapText="1"/>
    </xf>
    <xf numFmtId="0" fontId="17" fillId="0" borderId="1" applyAlignment="1" applyProtection="1" pivotButton="0" quotePrefix="0" xfId="0">
      <alignment horizontal="center" vertical="center" wrapText="1"/>
      <protection locked="0" hidden="1"/>
    </xf>
    <xf numFmtId="3" fontId="17" fillId="0" borderId="1" applyAlignment="1" applyProtection="1" pivotButton="0" quotePrefix="0" xfId="0">
      <alignment horizontal="center" vertical="center" wrapText="1"/>
      <protection locked="0" hidden="1"/>
    </xf>
    <xf numFmtId="49" fontId="18" fillId="0" borderId="1" applyAlignment="1" applyProtection="1" pivotButton="0" quotePrefix="0" xfId="0">
      <alignment horizontal="center" wrapText="1"/>
      <protection locked="0" hidden="1"/>
    </xf>
    <xf numFmtId="49" fontId="17" fillId="0" borderId="1" applyAlignment="1" applyProtection="1" pivotButton="0" quotePrefix="0" xfId="0">
      <alignment horizontal="center" vertical="center" wrapText="1"/>
      <protection locked="0" hidden="1"/>
    </xf>
    <xf numFmtId="164" fontId="17" fillId="0" borderId="1" applyAlignment="1" applyProtection="1" pivotButton="0" quotePrefix="0" xfId="1">
      <alignment horizontal="center" vertical="center" wrapText="1"/>
      <protection locked="0" hidden="1"/>
    </xf>
    <xf numFmtId="164" fontId="18" fillId="0" borderId="1" applyAlignment="1" applyProtection="1" pivotButton="0" quotePrefix="0" xfId="1">
      <alignment horizontal="center" vertical="center" wrapText="1"/>
      <protection locked="0" hidden="1"/>
    </xf>
    <xf numFmtId="0" fontId="18" fillId="0" borderId="10" applyAlignment="1" applyProtection="1" pivotButton="0" quotePrefix="0" xfId="0">
      <alignment vertical="center" wrapText="1"/>
      <protection locked="0" hidden="1"/>
    </xf>
    <xf numFmtId="49" fontId="18" fillId="0" borderId="10" applyAlignment="1" applyProtection="1" pivotButton="0" quotePrefix="0" xfId="0">
      <alignment horizontal="center" vertical="center" wrapText="1"/>
      <protection locked="0" hidden="1"/>
    </xf>
    <xf numFmtId="2" fontId="18" fillId="0" borderId="8" applyAlignment="1" applyProtection="1" pivotButton="0" quotePrefix="0" xfId="4">
      <alignment horizontal="right"/>
      <protection locked="0" hidden="1"/>
    </xf>
    <xf numFmtId="49" fontId="17" fillId="0" borderId="11" applyAlignment="1" applyProtection="1" pivotButton="0" quotePrefix="0" xfId="0">
      <alignment horizontal="center" vertical="center" wrapText="1"/>
      <protection locked="0" hidden="1"/>
    </xf>
    <xf numFmtId="0" fontId="17" fillId="0" borderId="11" applyAlignment="1" applyProtection="1" pivotButton="0" quotePrefix="0" xfId="0">
      <alignment horizontal="center" vertical="center" wrapText="1"/>
      <protection locked="0" hidden="1"/>
    </xf>
    <xf numFmtId="0" fontId="16" fillId="0" borderId="0" applyAlignment="1" applyProtection="1" pivotButton="0" quotePrefix="0" xfId="0">
      <alignment horizontal="center" vertical="center" wrapText="1"/>
      <protection locked="0" hidden="1"/>
    </xf>
    <xf numFmtId="0" fontId="17" fillId="0" borderId="5" applyAlignment="1" applyProtection="1" pivotButton="0" quotePrefix="0" xfId="0">
      <alignment vertical="center" wrapText="1"/>
      <protection locked="0" hidden="1"/>
    </xf>
    <xf numFmtId="3" fontId="18" fillId="0" borderId="1" applyAlignment="1" applyProtection="1" pivotButton="0" quotePrefix="0" xfId="0">
      <alignment horizontal="center" vertical="center" wrapText="1"/>
      <protection locked="0" hidden="1"/>
    </xf>
    <xf numFmtId="0" fontId="17" fillId="0" borderId="10" applyAlignment="1" applyProtection="1" pivotButton="0" quotePrefix="0" xfId="0">
      <alignment vertical="center" wrapText="1"/>
      <protection locked="0" hidden="1"/>
    </xf>
    <xf numFmtId="0" fontId="17" fillId="0" borderId="13" applyAlignment="1" applyProtection="1" pivotButton="0" quotePrefix="0" xfId="0">
      <alignment horizontal="left" wrapText="1"/>
      <protection locked="0" hidden="1"/>
    </xf>
    <xf numFmtId="0" fontId="17" fillId="0" borderId="14" applyAlignment="1" applyProtection="1" pivotButton="0" quotePrefix="0" xfId="0">
      <alignment vertical="center" wrapText="1"/>
      <protection locked="0" hidden="1"/>
    </xf>
    <xf numFmtId="0" fontId="20" fillId="0" borderId="0" applyAlignment="1" applyProtection="1" pivotButton="0" quotePrefix="0" xfId="0">
      <alignment horizontal="left" wrapText="1"/>
      <protection locked="0" hidden="1"/>
    </xf>
    <xf numFmtId="0" fontId="17" fillId="0" borderId="15" applyAlignment="1" applyProtection="1" pivotButton="0" quotePrefix="0" xfId="0">
      <alignment horizontal="left" wrapText="1"/>
      <protection locked="0" hidden="1"/>
    </xf>
    <xf numFmtId="0" fontId="17" fillId="0" borderId="7" applyAlignment="1" applyProtection="1" pivotButton="0" quotePrefix="0" xfId="0">
      <alignment vertical="center" wrapText="1"/>
      <protection locked="0" hidden="1"/>
    </xf>
    <xf numFmtId="0" fontId="17" fillId="0" borderId="0" applyAlignment="1" pivotButton="0" quotePrefix="0" xfId="0">
      <alignment wrapText="1"/>
    </xf>
    <xf numFmtId="49" fontId="17" fillId="0" borderId="1" applyAlignment="1" applyProtection="1" pivotButton="0" quotePrefix="0" xfId="0">
      <alignment horizontal="center" wrapText="1"/>
      <protection locked="0" hidden="1"/>
    </xf>
    <xf numFmtId="0" fontId="17" fillId="0" borderId="1" applyAlignment="1" applyProtection="1" pivotButton="0" quotePrefix="0" xfId="0">
      <alignment horizontal="left" wrapText="1"/>
      <protection locked="0" hidden="1"/>
    </xf>
    <xf numFmtId="0" fontId="17" fillId="0" borderId="5" applyAlignment="1" applyProtection="1" pivotButton="0" quotePrefix="0" xfId="0">
      <alignment wrapText="1"/>
      <protection locked="0" hidden="1"/>
    </xf>
    <xf numFmtId="2" fontId="18" fillId="0" borderId="1" applyAlignment="1" applyProtection="1" pivotButton="0" quotePrefix="0" xfId="4">
      <alignment horizontal="right"/>
      <protection locked="0" hidden="1"/>
    </xf>
    <xf numFmtId="0" fontId="17" fillId="0" borderId="0" applyAlignment="1" applyProtection="1" pivotButton="0" quotePrefix="0" xfId="0">
      <alignment horizontal="left" vertical="center" wrapText="1"/>
      <protection locked="0" hidden="1"/>
    </xf>
    <xf numFmtId="49" fontId="17" fillId="0" borderId="0" applyAlignment="1" applyProtection="1" pivotButton="0" quotePrefix="0" xfId="0">
      <alignment horizontal="center" vertical="center" wrapText="1"/>
      <protection locked="0" hidden="1"/>
    </xf>
    <xf numFmtId="3" fontId="21" fillId="0" borderId="0" applyAlignment="1" applyProtection="1" pivotButton="0" quotePrefix="0" xfId="0">
      <alignment horizontal="center" vertical="center" wrapText="1"/>
      <protection locked="0" hidden="1"/>
    </xf>
    <xf numFmtId="0" fontId="17" fillId="0" borderId="6" applyAlignment="1" applyProtection="1" pivotButton="0" quotePrefix="0" xfId="0">
      <alignment wrapText="1"/>
      <protection locked="0" hidden="1"/>
    </xf>
    <xf numFmtId="49" fontId="17" fillId="0" borderId="0" applyAlignment="1" applyProtection="1" pivotButton="0" quotePrefix="0" xfId="0">
      <alignment horizontal="center" wrapText="1"/>
      <protection locked="0" hidden="1"/>
    </xf>
    <xf numFmtId="0" fontId="17" fillId="0" borderId="6" applyAlignment="1" applyProtection="1" pivotButton="0" quotePrefix="0" xfId="0">
      <alignment horizontal="left" wrapText="1"/>
      <protection locked="0" hidden="1"/>
    </xf>
    <xf numFmtId="0" fontId="17" fillId="0" borderId="16" applyAlignment="1" applyProtection="1" pivotButton="0" quotePrefix="0" xfId="0">
      <alignment wrapText="1"/>
      <protection locked="0" hidden="1"/>
    </xf>
    <xf numFmtId="0" fontId="17" fillId="0" borderId="0" applyAlignment="1" applyProtection="1" pivotButton="0" quotePrefix="0" xfId="0">
      <alignment horizontal="center" vertical="center" wrapText="1"/>
      <protection locked="0" hidden="1"/>
    </xf>
    <xf numFmtId="0" fontId="23" fillId="0" borderId="0" applyAlignment="1" applyProtection="1" pivotButton="0" quotePrefix="0" xfId="0">
      <alignment horizontal="left" vertical="center" wrapText="1"/>
      <protection locked="0" hidden="1"/>
    </xf>
    <xf numFmtId="0" fontId="17" fillId="0" borderId="0" applyAlignment="1" applyProtection="1" pivotButton="0" quotePrefix="0" xfId="0">
      <alignment vertical="center" wrapText="1"/>
      <protection locked="0" hidden="1"/>
    </xf>
    <xf numFmtId="0" fontId="24" fillId="0" borderId="0" pivotButton="0" quotePrefix="0" xfId="0"/>
    <xf numFmtId="0" fontId="7" fillId="0" borderId="0" pivotButton="0" quotePrefix="0" xfId="0"/>
    <xf numFmtId="0" fontId="24" fillId="0" borderId="0" applyAlignment="1" pivotButton="0" quotePrefix="0" xfId="0">
      <alignment horizontal="center"/>
    </xf>
    <xf numFmtId="0" fontId="24" fillId="0" borderId="6" applyAlignment="1" pivotButton="0" quotePrefix="0" xfId="0">
      <alignment horizontal="center"/>
    </xf>
    <xf numFmtId="0" fontId="24" fillId="0" borderId="12" applyAlignment="1" pivotButton="0" quotePrefix="0" xfId="0">
      <alignment horizontal="left" vertical="center"/>
    </xf>
    <xf numFmtId="2" fontId="25" fillId="0" borderId="5" applyAlignment="1" pivotButton="0" quotePrefix="0" xfId="0">
      <alignment horizontal="center" vertical="center"/>
    </xf>
    <xf numFmtId="2" fontId="25" fillId="3" borderId="12" applyAlignment="1" pivotButton="0" quotePrefix="0" xfId="0">
      <alignment horizontal="center" vertical="center"/>
    </xf>
    <xf numFmtId="165" fontId="26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/>
    </xf>
    <xf numFmtId="2" fontId="24" fillId="0" borderId="0" applyAlignment="1" pivotButton="0" quotePrefix="0" xfId="0">
      <alignment horizontal="center" vertical="center"/>
    </xf>
    <xf numFmtId="2" fontId="24" fillId="0" borderId="9" applyAlignment="1" pivotButton="0" quotePrefix="0" xfId="0">
      <alignment horizontal="center" vertical="center"/>
    </xf>
    <xf numFmtId="0" fontId="27" fillId="0" borderId="0" applyAlignment="1" pivotButton="0" quotePrefix="0" xfId="0">
      <alignment horizontal="right" vertical="center"/>
    </xf>
    <xf numFmtId="0" fontId="24" fillId="0" borderId="12" applyAlignment="1" pivotButton="0" quotePrefix="0" xfId="0">
      <alignment horizontal="center" vertical="center"/>
    </xf>
    <xf numFmtId="0" fontId="24" fillId="0" borderId="4" applyAlignment="1" pivotButton="0" quotePrefix="0" xfId="0">
      <alignment horizontal="left" vertical="center"/>
    </xf>
    <xf numFmtId="2" fontId="25" fillId="0" borderId="0" applyAlignment="1" pivotButton="0" quotePrefix="0" xfId="0">
      <alignment horizontal="center" vertical="center"/>
    </xf>
    <xf numFmtId="0" fontId="24" fillId="0" borderId="9" pivotButton="0" quotePrefix="0" xfId="0"/>
    <xf numFmtId="2" fontId="25" fillId="3" borderId="16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8" fillId="0" borderId="1" applyAlignment="1" applyProtection="1" pivotButton="0" quotePrefix="0" xfId="0">
      <alignment horizontal="center" vertical="center" wrapText="1"/>
      <protection locked="0" hidden="1"/>
    </xf>
    <xf numFmtId="0" fontId="18" fillId="0" borderId="1" applyAlignment="1" applyProtection="1" pivotButton="0" quotePrefix="0" xfId="0">
      <alignment horizontal="left" vertical="center" wrapText="1"/>
      <protection locked="0" hidden="1"/>
    </xf>
    <xf numFmtId="0" fontId="18" fillId="0" borderId="1" applyAlignment="1" applyProtection="1" pivotButton="0" quotePrefix="0" xfId="0">
      <alignment vertical="center" wrapText="1"/>
      <protection locked="0" hidden="1"/>
    </xf>
    <xf numFmtId="0" fontId="18" fillId="0" borderId="11" applyAlignment="1" applyProtection="1" pivotButton="0" quotePrefix="0" xfId="0">
      <alignment horizontal="left" vertical="center" wrapText="1"/>
      <protection locked="0" hidden="1"/>
    </xf>
    <xf numFmtId="0" fontId="18" fillId="0" borderId="4" applyAlignment="1" applyProtection="1" pivotButton="0" quotePrefix="0" xfId="0">
      <alignment horizontal="left" vertical="center" wrapText="1"/>
      <protection locked="0" hidden="1"/>
    </xf>
    <xf numFmtId="0" fontId="17" fillId="0" borderId="1" applyAlignment="1" applyProtection="1" pivotButton="0" quotePrefix="0" xfId="0">
      <alignment horizontal="center" wrapText="1"/>
      <protection locked="0" hidden="1"/>
    </xf>
    <xf numFmtId="0" fontId="18" fillId="0" borderId="11" applyAlignment="1" applyProtection="1" pivotButton="0" quotePrefix="0" xfId="0">
      <alignment horizontal="center" vertical="center" wrapText="1"/>
      <protection locked="0" hidden="1"/>
    </xf>
    <xf numFmtId="0" fontId="18" fillId="0" borderId="8" applyAlignment="1" applyProtection="1" pivotButton="0" quotePrefix="0" xfId="0">
      <alignment horizontal="left" vertical="center" wrapText="1"/>
      <protection locked="0" hidden="1"/>
    </xf>
    <xf numFmtId="0" fontId="24" fillId="0" borderId="0" applyAlignment="1" pivotButton="0" quotePrefix="0" xfId="0">
      <alignment horizontal="center" wrapText="1"/>
    </xf>
    <xf numFmtId="0" fontId="0" fillId="0" borderId="22" pivotButton="0" quotePrefix="0" xfId="0"/>
    <xf numFmtId="0" fontId="0" fillId="0" borderId="19" pivotButton="0" quotePrefix="0" xfId="0"/>
    <xf numFmtId="0" fontId="29" fillId="0" borderId="23" applyAlignment="1" pivotButton="0" quotePrefix="0" xfId="5">
      <alignment horizontal="center" vertical="center"/>
    </xf>
    <xf numFmtId="0" fontId="29" fillId="0" borderId="23" applyAlignment="1" pivotButton="0" quotePrefix="0" xfId="5">
      <alignment horizontal="left" vertical="center"/>
    </xf>
    <xf numFmtId="0" fontId="30" fillId="0" borderId="23" applyAlignment="1" pivotButton="0" quotePrefix="0" xfId="5">
      <alignment horizontal="center" vertical="center"/>
    </xf>
    <xf numFmtId="0" fontId="0" fillId="0" borderId="25" pivotButton="0" quotePrefix="0" xfId="0"/>
    <xf numFmtId="0" fontId="8" fillId="0" borderId="25" applyAlignment="1" pivotButton="0" quotePrefix="0" xfId="0">
      <alignment horizontal="center" vertical="center"/>
    </xf>
    <xf numFmtId="0" fontId="31" fillId="0" borderId="25" applyAlignment="1" pivotButton="0" quotePrefix="0" xfId="6">
      <alignment horizontal="center" vertical="center"/>
    </xf>
    <xf numFmtId="0" fontId="31" fillId="0" borderId="24" applyAlignment="1" pivotButton="0" quotePrefix="0" xfId="6">
      <alignment horizontal="center" vertical="center"/>
    </xf>
    <xf numFmtId="0" fontId="32" fillId="0" borderId="24" applyAlignment="1" pivotButton="0" quotePrefix="0" xfId="6">
      <alignment horizontal="center" vertical="center"/>
    </xf>
    <xf numFmtId="0" fontId="33" fillId="0" borderId="0" pivotButton="0" quotePrefix="0" xfId="0"/>
    <xf numFmtId="0" fontId="0" fillId="0" borderId="5" pivotButton="0" quotePrefix="0" xfId="0"/>
    <xf numFmtId="0" fontId="0" fillId="0" borderId="0" applyProtection="1" pivotButton="0" quotePrefix="0" xfId="0">
      <protection locked="0" hidden="1"/>
    </xf>
    <xf numFmtId="0" fontId="0" fillId="0" borderId="5" applyProtection="1" pivotButton="0" quotePrefix="0" xfId="0">
      <protection locked="0" hidden="1"/>
    </xf>
    <xf numFmtId="0" fontId="31" fillId="0" borderId="23" applyAlignment="1" pivotButton="0" quotePrefix="0" xfId="7">
      <alignment horizontal="center" vertical="center"/>
    </xf>
    <xf numFmtId="0" fontId="34" fillId="0" borderId="23" applyAlignment="1" pivotButton="0" quotePrefix="0" xfId="7">
      <alignment horizontal="center" vertical="center"/>
    </xf>
    <xf numFmtId="0" fontId="0" fillId="0" borderId="14" applyProtection="1" pivotButton="0" quotePrefix="0" xfId="0">
      <protection locked="0" hidden="1"/>
    </xf>
    <xf numFmtId="0" fontId="0" fillId="0" borderId="12" applyProtection="1" pivotButton="0" quotePrefix="0" xfId="0">
      <protection locked="0" hidden="1"/>
    </xf>
    <xf numFmtId="0" fontId="0" fillId="0" borderId="7" applyProtection="1" pivotButton="0" quotePrefix="0" xfId="0">
      <protection locked="0" hidden="1"/>
    </xf>
  </cellXfs>
  <cellStyles count="8">
    <cellStyle name="Обычный" xfId="0" builtinId="0"/>
    <cellStyle name="Финансовый" xfId="1" builtinId="3"/>
    <cellStyle name="header2" xfId="2"/>
    <cellStyle name="header3" xfId="3"/>
    <cellStyle name="Обычный 2" xfId="4"/>
    <cellStyle name="header4" xfId="5" hidden="0"/>
    <cellStyle name="Header" xfId="6" hidden="0"/>
    <cellStyle name="balancestyle" xfId="7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70" zoomScaleNormal="70" workbookViewId="0">
      <selection activeCell="E5" sqref="E5"/>
    </sheetView>
  </sheetViews>
  <sheetFormatPr baseColWidth="8" defaultColWidth="9.109375" defaultRowHeight="18"/>
  <cols>
    <col width="4.6640625" customWidth="1" style="17" min="1" max="1"/>
    <col width="13.5546875" customWidth="1" style="17" min="2" max="2"/>
    <col width="101.44140625" customWidth="1" style="17" min="3" max="3"/>
    <col width="22.6640625" customWidth="1" style="17" min="4" max="5"/>
    <col width="19.88671875" customWidth="1" style="17" min="6" max="6"/>
    <col width="23" customWidth="1" style="17" min="7" max="7"/>
    <col width="9.109375" customWidth="1" style="17" min="8" max="1024"/>
  </cols>
  <sheetData>
    <row r="1"/>
    <row r="2" ht="23.25" customHeight="1" s="29">
      <c r="B2" s="16" t="inlineStr">
        <is>
          <t>Tertip belgisi</t>
        </is>
      </c>
      <c r="C2" s="16" t="inlineStr">
        <is>
          <t>Hojalyk operasiýalary</t>
        </is>
      </c>
      <c r="D2" s="16" t="inlineStr">
        <is>
          <t>Geçirim</t>
        </is>
      </c>
      <c r="E2" s="157" t="n"/>
      <c r="F2" s="16" t="inlineStr">
        <is>
          <t>Möçberi</t>
        </is>
      </c>
      <c r="G2" s="16" t="inlineStr">
        <is>
          <t>Wagty</t>
        </is>
      </c>
    </row>
    <row r="3" ht="27.75" customHeight="1" s="29">
      <c r="B3" s="158" t="n"/>
      <c r="C3" s="158" t="n"/>
      <c r="D3" s="16" t="inlineStr">
        <is>
          <t>Dt</t>
        </is>
      </c>
      <c r="E3" s="16" t="inlineStr">
        <is>
          <t>Kt</t>
        </is>
      </c>
      <c r="F3" s="158" t="n"/>
      <c r="G3" s="158" t="n"/>
    </row>
    <row r="4" ht="25" customFormat="1" customHeight="1" s="17">
      <c r="B4" s="159" t="n">
        <v>1</v>
      </c>
      <c r="C4" s="160" t="inlineStr">
        <is>
          <t>asfsaas</t>
        </is>
      </c>
      <c r="D4" s="161" t="inlineStr">
        <is>
          <t>6 212 51 00</t>
        </is>
      </c>
      <c r="E4" s="161" t="inlineStr">
        <is>
          <t>6 212 55 00</t>
        </is>
      </c>
      <c r="F4" s="159" t="n">
        <v>142</v>
      </c>
      <c r="G4" s="159" t="inlineStr">
        <is>
          <t>asfsaas</t>
        </is>
      </c>
    </row>
    <row r="5" ht="21" customFormat="1" customHeight="1" s="17">
      <c r="B5" s="18" t="n">
        <v>2</v>
      </c>
      <c r="C5" s="19" t="inlineStr">
        <is>
          <t>Есаслык мая доредилди (доредижилерин протоколы эсасында) 50000</t>
        </is>
      </c>
      <c r="D5" s="20" t="inlineStr">
        <is>
          <t>6 212 51 00</t>
        </is>
      </c>
      <c r="E5" s="20" t="inlineStr">
        <is>
          <t>6 218 57 02</t>
        </is>
      </c>
      <c r="F5" s="18" t="n">
        <v>19950</v>
      </c>
      <c r="G5" s="18" t="inlineStr">
        <is>
          <t>01.01.2022</t>
        </is>
      </c>
    </row>
  </sheetData>
  <mergeCells count="5">
    <mergeCell ref="B2:B3"/>
    <mergeCell ref="C2:C3"/>
    <mergeCell ref="D2:E2"/>
    <mergeCell ref="F2:F3"/>
    <mergeCell ref="G2:G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55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4" sqref="C24"/>
    </sheetView>
  </sheetViews>
  <sheetFormatPr baseColWidth="8" defaultColWidth="9.109375" defaultRowHeight="14.4"/>
  <cols>
    <col width="3.109375" customWidth="1" style="21" min="1" max="1"/>
    <col width="4.44140625" customWidth="1" style="21" min="2" max="2"/>
    <col width="13.109375" customWidth="1" style="21" min="3" max="3"/>
    <col width="6.44140625" customWidth="1" style="21" min="4" max="4"/>
    <col width="6" customWidth="1" style="21" min="5" max="5"/>
    <col width="49" customWidth="1" style="21" min="6" max="6"/>
    <col width="19" customWidth="1" style="21" min="7" max="12"/>
    <col width="9.109375" customWidth="1" style="21" min="13" max="1024"/>
  </cols>
  <sheetData>
    <row r="1" ht="20.4" customHeight="1" s="29">
      <c r="A1" s="162" t="n"/>
      <c r="B1" s="22" t="inlineStr">
        <is>
          <t>Оборотно-сальдовая ведомость.</t>
        </is>
      </c>
    </row>
    <row r="2" ht="9.75" customHeight="1" s="29">
      <c r="A2" s="162" t="n"/>
      <c r="B2" s="22" t="n"/>
      <c r="C2" s="22" t="n"/>
      <c r="D2" s="22" t="n"/>
      <c r="E2" s="22" t="n"/>
      <c r="F2" s="22" t="n"/>
      <c r="G2" s="23" t="n"/>
      <c r="H2" s="23" t="n"/>
      <c r="I2" s="23" t="n"/>
      <c r="J2" s="23" t="n"/>
      <c r="K2" s="23" t="n"/>
      <c r="L2" s="23" t="n"/>
    </row>
    <row r="3" ht="27" customHeight="1" s="29">
      <c r="A3" s="162" t="n"/>
      <c r="B3" s="12" t="inlineStr">
        <is>
          <t>№ п/п</t>
        </is>
      </c>
      <c r="C3" s="24" t="inlineStr">
        <is>
          <t>№ счёта</t>
        </is>
      </c>
      <c r="D3" s="12" t="inlineStr">
        <is>
          <t>вид сче-та</t>
        </is>
      </c>
      <c r="E3" s="12" t="inlineStr">
        <is>
          <t>код стро-ки</t>
        </is>
      </c>
      <c r="F3" s="12" t="inlineStr">
        <is>
          <t>Название элемента</t>
        </is>
      </c>
      <c r="G3" s="24" t="inlineStr">
        <is>
          <t>С-до начальное</t>
        </is>
      </c>
      <c r="H3" s="157" t="n"/>
      <c r="I3" s="24" t="inlineStr">
        <is>
          <t>Обороты</t>
        </is>
      </c>
      <c r="J3" s="157" t="n"/>
      <c r="K3" s="24" t="inlineStr">
        <is>
          <t>С-до конечное</t>
        </is>
      </c>
      <c r="L3" s="157" t="n"/>
    </row>
    <row r="4" ht="24" customHeight="1" s="29">
      <c r="A4" s="162" t="n"/>
      <c r="B4" s="158" t="n"/>
      <c r="C4" s="158" t="n"/>
      <c r="D4" s="158" t="n"/>
      <c r="E4" s="158" t="n"/>
      <c r="F4" s="158" t="n"/>
      <c r="G4" s="24" t="inlineStr">
        <is>
          <t>Дт</t>
        </is>
      </c>
      <c r="H4" s="24" t="inlineStr">
        <is>
          <t>Кт</t>
        </is>
      </c>
      <c r="I4" s="25" t="inlineStr">
        <is>
          <t>Дт</t>
        </is>
      </c>
      <c r="J4" s="25" t="inlineStr">
        <is>
          <t>Кт</t>
        </is>
      </c>
      <c r="K4" s="25" t="inlineStr">
        <is>
          <t>Дт</t>
        </is>
      </c>
      <c r="L4" s="25" t="inlineStr">
        <is>
          <t>Кт</t>
        </is>
      </c>
    </row>
    <row r="5" ht="30" customHeight="1" s="29">
      <c r="A5" s="163" t="n"/>
      <c r="B5" s="26" t="n">
        <v>1</v>
      </c>
      <c r="C5" s="26" t="inlineStr">
        <is>
          <t>6 212 55 00</t>
        </is>
      </c>
      <c r="D5" s="26">
        <f>INDEX('Список счетов'!$B$1:$B$524,MATCH(C5,список,0))</f>
        <v/>
      </c>
      <c r="E5" s="26">
        <f>INDEX('Список счетов'!$A$1:$A$524,MATCH(C5,список,0))</f>
        <v/>
      </c>
      <c r="F5" s="27">
        <f>INDEX('Список счетов'!$D$1:$D$524,MATCH(C5,список,0))</f>
        <v/>
      </c>
      <c r="G5" s="26">
        <f>IF(D5="А",550,0)</f>
        <v/>
      </c>
      <c r="H5" s="26">
        <f>IF(D5="П",550,0)</f>
        <v/>
      </c>
      <c r="I5" s="26">
        <f>'1-6 212 55 00'!D10</f>
        <v/>
      </c>
      <c r="J5" s="26">
        <f>'1-6 212 55 00'!F10</f>
        <v/>
      </c>
      <c r="K5" s="26">
        <f>IF(ISNUMBER('1-6 212 55 00'!$D11),'1-6 212 55 00'!$D11,0)</f>
        <v/>
      </c>
      <c r="L5" s="26">
        <f>IF(ISNUMBER('1-6 212 55 00'!$F11),'1-6 212 55 00'!$F11,0)</f>
        <v/>
      </c>
    </row>
    <row r="6" ht="30" customHeight="1" s="29">
      <c r="A6" s="163" t="n"/>
      <c r="B6" s="26">
        <f>B5+1</f>
        <v/>
      </c>
      <c r="C6" s="26" t="inlineStr">
        <is>
          <t>6 212 51 00</t>
        </is>
      </c>
      <c r="D6" s="26">
        <f>INDEX('Список счетов'!$B$1:$B$524,MATCH(C6,список,0))</f>
        <v/>
      </c>
      <c r="E6" s="26">
        <f>INDEX('Список счетов'!$A$1:$A$524,MATCH(C6,список,0))</f>
        <v/>
      </c>
      <c r="F6" s="27">
        <f>INDEX('Список счетов'!$D$1:$D$524,MATCH(C6,список,0))</f>
        <v/>
      </c>
      <c r="G6" s="26">
        <f>IF(D6="А",0,0)</f>
        <v/>
      </c>
      <c r="H6" s="26">
        <f>IF(D6="П",0,0)</f>
        <v/>
      </c>
      <c r="I6" s="26">
        <f>'2-6 212 51 00'!D10</f>
        <v/>
      </c>
      <c r="J6" s="26">
        <f>'2-6 212 51 00'!F10</f>
        <v/>
      </c>
      <c r="K6" s="26">
        <f>IF(ISNUMBER('2-6 212 51 00'!$D11),'2-6 212 51 00'!$D11,0)</f>
        <v/>
      </c>
      <c r="L6" s="26">
        <f>IF(ISNUMBER('2-6 212 51 00'!$F11),'2-6 212 51 00'!$F11,0)</f>
        <v/>
      </c>
    </row>
    <row r="7" ht="30" customHeight="1" s="29">
      <c r="A7" s="164" t="n"/>
      <c r="B7" s="165" t="n"/>
      <c r="C7" s="166" t="inlineStr">
        <is>
          <t>Б А Л А Н С</t>
        </is>
      </c>
      <c r="D7" s="165" t="n"/>
      <c r="E7" s="165" t="n"/>
      <c r="F7" s="165" t="n"/>
      <c r="G7" s="165">
        <f>SUM($G$5:G6)</f>
        <v/>
      </c>
      <c r="H7" s="165">
        <f>SUM($H$5:H6)</f>
        <v/>
      </c>
      <c r="I7" s="165">
        <f>SUM($I$5:I6)</f>
        <v/>
      </c>
      <c r="J7" s="165">
        <f>SUM($J$5:J6)</f>
        <v/>
      </c>
      <c r="K7" s="165">
        <f>SUM($K$5:K6)</f>
        <v/>
      </c>
      <c r="L7" s="165">
        <f>SUM($L$5:L6)</f>
        <v/>
      </c>
    </row>
    <row r="8">
      <c r="A8" s="162" t="n"/>
    </row>
    <row r="9">
      <c r="A9" s="162" t="n"/>
    </row>
    <row r="10">
      <c r="A10" s="162" t="n"/>
    </row>
    <row r="11">
      <c r="A11" s="162" t="n"/>
    </row>
    <row r="12">
      <c r="A12" s="162" t="n"/>
    </row>
    <row r="13">
      <c r="A13" s="162" t="n"/>
    </row>
    <row r="14">
      <c r="A14" s="162" t="n"/>
    </row>
    <row r="15">
      <c r="A15" s="162" t="n"/>
    </row>
    <row r="16">
      <c r="A16" s="162" t="n"/>
    </row>
    <row r="17">
      <c r="A17" s="162" t="n"/>
    </row>
    <row r="18">
      <c r="A18" s="162" t="n"/>
    </row>
    <row r="19">
      <c r="A19" s="162" t="n"/>
    </row>
    <row r="20">
      <c r="A20" s="162" t="n"/>
    </row>
    <row r="21">
      <c r="A21" s="162" t="n"/>
    </row>
    <row r="22" ht="24.75" customHeight="1" s="29">
      <c r="A22" s="162" t="n"/>
    </row>
    <row r="23" ht="29.85" customFormat="1" customHeight="1" s="28">
      <c r="A23" s="162" t="n"/>
    </row>
    <row r="24" ht="24.75" customHeight="1" s="29">
      <c r="A24" s="162" t="n"/>
    </row>
    <row r="25" ht="13.8" customHeight="1" s="29">
      <c r="A25" s="162" t="n"/>
    </row>
    <row r="26">
      <c r="A26" s="162" t="n"/>
    </row>
    <row r="27">
      <c r="A27" s="162" t="n"/>
      <c r="E27" s="167">
        <f>IFERROR(INDEX($E$5:$E$6, MATCH(0, INDEX(COUNTIF(E$25:E26, $E$5:$E$6), 0, 0), 0)), "")</f>
        <v/>
      </c>
      <c r="F27" s="167">
        <f>SUMIF($E$5:$E$6,E27,$G$5:$G$6)</f>
        <v/>
      </c>
      <c r="G27" s="167">
        <f>SUMIF($E$5:$E$6,E27,$H$5:$H$6)</f>
        <v/>
      </c>
      <c r="H27" s="167">
        <f>SUM(F27+G27)</f>
        <v/>
      </c>
      <c r="I27" s="167">
        <f>SUMIF($E$5:$E$6,E27,$K$5:$K$6)</f>
        <v/>
      </c>
      <c r="J27" s="167">
        <f>SUMIF($E$5:$E$6,E27,$L$5:$L$6)</f>
        <v/>
      </c>
      <c r="K27" s="167">
        <f>SUM(I27+J27)</f>
        <v/>
      </c>
    </row>
    <row r="28">
      <c r="A28" s="162" t="n"/>
      <c r="E28" s="167">
        <f>IFERROR(INDEX($E$5:$E$6, MATCH(0, INDEX(COUNTIF(E$25:E27, $E$5:$E$6), 0, 0), 0)), "")</f>
        <v/>
      </c>
      <c r="F28" s="167">
        <f>SUMIF($E$5:$E$6,E28,$G$5:$G$6)</f>
        <v/>
      </c>
      <c r="G28" s="167">
        <f>SUMIF($E$5:$E$6,E28,$H$5:$H$6)</f>
        <v/>
      </c>
      <c r="H28" s="167">
        <f>SUM(F28+G28)</f>
        <v/>
      </c>
      <c r="I28" s="167">
        <f>SUMIF($E$5:$E$6,E28,$K$5:$K$6)</f>
        <v/>
      </c>
      <c r="J28" s="167">
        <f>SUMIF($E$5:$E$6,E28,$L$5:$L$6)</f>
        <v/>
      </c>
      <c r="K28" s="167">
        <f>SUM(I28+J28)</f>
        <v/>
      </c>
    </row>
    <row r="29">
      <c r="A29" s="162" t="n"/>
      <c r="E29" s="167">
        <f>IFERROR(INDEX($E$5:$E$6, MATCH(0, INDEX(COUNTIF(E$25:E28, $E$5:$E$6), 0, 0), 0)), "")</f>
        <v/>
      </c>
      <c r="F29" s="167">
        <f>SUMIF($E$5:$E$6,E29,$G$5:$G$6)</f>
        <v/>
      </c>
      <c r="G29" s="167">
        <f>SUMIF($E$5:$E$6,E29,$H$5:$H$6)</f>
        <v/>
      </c>
      <c r="H29" s="167">
        <f>SUM(F29+G29)</f>
        <v/>
      </c>
      <c r="I29" s="167">
        <f>SUMIF($E$5:$E$6,E29,$K$5:$K$6)</f>
        <v/>
      </c>
      <c r="J29" s="167">
        <f>SUMIF($E$5:$E$6,E29,$L$5:$L$6)</f>
        <v/>
      </c>
      <c r="K29" s="167">
        <f>SUM(I29+J29)</f>
        <v/>
      </c>
    </row>
    <row r="30">
      <c r="A30" s="162" t="n"/>
      <c r="E30" s="167">
        <f>IFERROR(INDEX($E$5:$E$6, MATCH(0, INDEX(COUNTIF(E$25:E29, $E$5:$E$6), 0, 0), 0)), "")</f>
        <v/>
      </c>
      <c r="F30" s="167">
        <f>SUMIF($E$5:$E$6,E30,$G$5:$G$6)</f>
        <v/>
      </c>
      <c r="G30" s="167">
        <f>SUMIF($E$5:$E$6,E30,$H$5:$H$6)</f>
        <v/>
      </c>
      <c r="H30" s="167">
        <f>SUM(F30+G30)</f>
        <v/>
      </c>
      <c r="I30" s="167">
        <f>SUMIF($E$5:$E$6,E30,$K$5:$K$6)</f>
        <v/>
      </c>
      <c r="J30" s="167">
        <f>SUMIF($E$5:$E$6,E30,$L$5:$L$6)</f>
        <v/>
      </c>
      <c r="K30" s="167">
        <f>SUM(I30+J30)</f>
        <v/>
      </c>
    </row>
    <row r="31">
      <c r="A31" s="162" t="n"/>
      <c r="E31" s="167">
        <f>IFERROR(INDEX($E$5:$E$6, MATCH(0, INDEX(COUNTIF(E$25:E30, $E$5:$E$6), 0, 0), 0)), "")</f>
        <v/>
      </c>
      <c r="F31" s="167">
        <f>SUMIF($E$5:$E$6,E31,$G$5:$G$6)</f>
        <v/>
      </c>
      <c r="G31" s="167">
        <f>SUMIF($E$5:$E$6,E31,$H$5:$H$6)</f>
        <v/>
      </c>
      <c r="H31" s="167">
        <f>SUM(F31+G31)</f>
        <v/>
      </c>
      <c r="I31" s="167">
        <f>SUMIF($E$5:$E$6,E31,$K$5:$K$6)</f>
        <v/>
      </c>
      <c r="J31" s="167">
        <f>SUMIF($E$5:$E$6,E31,$L$5:$L$6)</f>
        <v/>
      </c>
      <c r="K31" s="167">
        <f>SUM(I31+J31)</f>
        <v/>
      </c>
    </row>
    <row r="32">
      <c r="A32" s="162" t="n"/>
      <c r="E32" s="167">
        <f>IFERROR(INDEX($E$5:$E$6, MATCH(0, INDEX(COUNTIF(E$25:E31, $E$5:$E$6), 0, 0), 0)), "")</f>
        <v/>
      </c>
      <c r="F32" s="167">
        <f>SUMIF($E$5:$E$6,E32,$G$5:$G$6)</f>
        <v/>
      </c>
      <c r="G32" s="167">
        <f>SUMIF($E$5:$E$6,E32,$H$5:$H$6)</f>
        <v/>
      </c>
      <c r="H32" s="167">
        <f>SUM(F32+G32)</f>
        <v/>
      </c>
      <c r="I32" s="167">
        <f>SUMIF($E$5:$E$6,E32,$K$5:$K$6)</f>
        <v/>
      </c>
      <c r="J32" s="167">
        <f>SUMIF($E$5:$E$6,E32,$L$5:$L$6)</f>
        <v/>
      </c>
      <c r="K32" s="167">
        <f>SUM(I32+J32)</f>
        <v/>
      </c>
    </row>
    <row r="33">
      <c r="A33" s="162" t="n"/>
    </row>
    <row r="34">
      <c r="A34" s="162" t="n"/>
    </row>
    <row r="35">
      <c r="A35" s="162" t="n"/>
    </row>
    <row r="36">
      <c r="A36" s="162" t="n"/>
    </row>
    <row r="37">
      <c r="A37" s="162" t="n"/>
    </row>
    <row r="38">
      <c r="A38" s="162" t="n"/>
    </row>
    <row r="39">
      <c r="A39" s="162" t="n"/>
    </row>
    <row r="40">
      <c r="A40" s="162" t="n"/>
    </row>
    <row r="41">
      <c r="A41" s="162" t="n"/>
    </row>
    <row r="42">
      <c r="A42" s="162" t="n"/>
    </row>
    <row r="43">
      <c r="A43" s="162" t="n"/>
    </row>
    <row r="44">
      <c r="A44" s="162" t="n"/>
    </row>
    <row r="45">
      <c r="A45" s="162" t="n"/>
    </row>
    <row r="46">
      <c r="A46" s="162" t="n"/>
    </row>
    <row r="47">
      <c r="A47" s="162" t="n"/>
    </row>
    <row r="48">
      <c r="A48" s="162" t="n"/>
    </row>
    <row r="49">
      <c r="A49" s="162" t="n"/>
    </row>
    <row r="50">
      <c r="A50" s="162" t="n"/>
    </row>
    <row r="51">
      <c r="A51" s="162" t="n"/>
    </row>
    <row r="52">
      <c r="A52" s="162" t="n"/>
    </row>
    <row r="53">
      <c r="A53" s="162" t="n"/>
      <c r="E53" t="e">
        <v>#N/A</v>
      </c>
      <c r="F53" t="e">
        <v>#N/A</v>
      </c>
    </row>
    <row r="54">
      <c r="A54" s="162" t="n"/>
      <c r="E54" t="e">
        <v>#N/A</v>
      </c>
      <c r="F54" t="e">
        <v>#N/A</v>
      </c>
    </row>
    <row r="55">
      <c r="A55" s="162" t="n"/>
      <c r="E55" t="e">
        <v>#N/A</v>
      </c>
      <c r="F55" t="e">
        <v>#N/A</v>
      </c>
    </row>
  </sheetData>
  <mergeCells count="10">
    <mergeCell ref="B1:L1"/>
    <mergeCell ref="B3:B4"/>
    <mergeCell ref="C3:C4"/>
    <mergeCell ref="D3:D4"/>
    <mergeCell ref="E3:E4"/>
    <mergeCell ref="F3:F4"/>
    <mergeCell ref="G3:H3"/>
    <mergeCell ref="I3:J3"/>
    <mergeCell ref="K3:L3"/>
    <mergeCell ref="C7:F7"/>
  </mergeCells>
  <pageMargins left="0.196527777777778" right="0.196527777777778" top="0.157638888888889" bottom="0.157638888888889" header="0.511805555555555" footer="0.511805555555555"/>
  <pageSetup orientation="landscape" paperSize="9" scale="98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4"/>
  <sheetViews>
    <sheetView topLeftCell="A193" zoomScaleNormal="100" workbookViewId="0">
      <selection activeCell="C205" sqref="C205"/>
    </sheetView>
  </sheetViews>
  <sheetFormatPr baseColWidth="8" defaultColWidth="8.5546875" defaultRowHeight="14.4"/>
  <cols>
    <col width="10.44140625" customWidth="1" style="29" min="2" max="2"/>
    <col width="16.109375" customWidth="1" style="29" min="3" max="3"/>
    <col width="4.77734375" customWidth="1" style="29" min="4" max="4"/>
    <col width="71" customWidth="1" style="29" min="5" max="5"/>
    <col width="5.88671875" customWidth="1" style="29" min="6" max="7"/>
  </cols>
  <sheetData>
    <row r="1" ht="26.25" customFormat="1" customHeight="1" s="33">
      <c r="A1" s="30" t="n">
        <v>1</v>
      </c>
      <c r="B1" s="30" t="inlineStr">
        <is>
          <t>П</t>
        </is>
      </c>
      <c r="C1" s="31" t="inlineStr">
        <is>
          <t>1 311 00 00</t>
        </is>
      </c>
      <c r="D1" s="32" t="inlineStr">
        <is>
          <t xml:space="preserve">Текушие гранты </t>
        </is>
      </c>
      <c r="E1" s="168" t="n"/>
    </row>
    <row r="2" ht="26.25" customFormat="1" customHeight="1" s="33">
      <c r="A2" s="30">
        <f>A1+1</f>
        <v/>
      </c>
      <c r="B2" s="30" t="inlineStr">
        <is>
          <t>П</t>
        </is>
      </c>
      <c r="C2" s="34" t="inlineStr">
        <is>
          <t>1 311 01 00</t>
        </is>
      </c>
      <c r="D2" s="35" t="inlineStr">
        <is>
          <t xml:space="preserve">Текущие гранты </t>
        </is>
      </c>
      <c r="E2" s="168" t="n"/>
    </row>
    <row r="3" ht="26.25" customFormat="1" customHeight="1" s="33">
      <c r="A3" s="30">
        <f>A2+1</f>
        <v/>
      </c>
      <c r="B3" s="30" t="inlineStr">
        <is>
          <t>П</t>
        </is>
      </c>
      <c r="C3" s="31" t="inlineStr">
        <is>
          <t>1 312 00 00</t>
        </is>
      </c>
      <c r="D3" s="32" t="inlineStr">
        <is>
          <t xml:space="preserve">КаПитальные гранты </t>
        </is>
      </c>
      <c r="E3" s="168" t="n"/>
    </row>
    <row r="4" ht="26.25" customFormat="1" customHeight="1" s="33">
      <c r="A4" s="30">
        <f>A3+1</f>
        <v/>
      </c>
      <c r="B4" s="30" t="inlineStr">
        <is>
          <t>П</t>
        </is>
      </c>
      <c r="C4" s="34" t="inlineStr">
        <is>
          <t>1 312 01 00</t>
        </is>
      </c>
      <c r="D4" s="35" t="inlineStr">
        <is>
          <t xml:space="preserve">КаПитальные гранты </t>
        </is>
      </c>
      <c r="E4" s="168" t="n"/>
    </row>
    <row r="5" ht="26.25" customFormat="1" customHeight="1" s="33">
      <c r="A5" s="30">
        <f>A4+1</f>
        <v/>
      </c>
      <c r="B5" s="30" t="inlineStr">
        <is>
          <t>П</t>
        </is>
      </c>
      <c r="C5" s="31" t="inlineStr">
        <is>
          <t>1 321 00 00</t>
        </is>
      </c>
      <c r="D5" s="32" t="inlineStr">
        <is>
          <t xml:space="preserve">Текушие гранты </t>
        </is>
      </c>
      <c r="E5" s="168" t="n"/>
    </row>
    <row r="6" ht="26.25" customFormat="1" customHeight="1" s="33">
      <c r="A6" s="30">
        <f>A5+1</f>
        <v/>
      </c>
      <c r="B6" s="30" t="inlineStr">
        <is>
          <t>П</t>
        </is>
      </c>
      <c r="C6" s="34" t="inlineStr">
        <is>
          <t>1 321 01 00</t>
        </is>
      </c>
      <c r="D6" s="35" t="inlineStr">
        <is>
          <t xml:space="preserve">Текущие гранты </t>
        </is>
      </c>
      <c r="E6" s="168" t="n"/>
    </row>
    <row r="7" ht="26.25" customFormat="1" customHeight="1" s="33">
      <c r="A7" s="30">
        <f>A6+1</f>
        <v/>
      </c>
      <c r="B7" s="30" t="inlineStr">
        <is>
          <t>П</t>
        </is>
      </c>
      <c r="C7" s="31" t="inlineStr">
        <is>
          <t>1 322 00 00</t>
        </is>
      </c>
      <c r="D7" s="32" t="inlineStr">
        <is>
          <t xml:space="preserve">КаПитальные гранты </t>
        </is>
      </c>
      <c r="E7" s="168" t="n"/>
    </row>
    <row r="8" ht="26.25" customFormat="1" customHeight="1" s="33">
      <c r="A8" s="30">
        <f>A7+1</f>
        <v/>
      </c>
      <c r="B8" s="30" t="inlineStr">
        <is>
          <t>П</t>
        </is>
      </c>
      <c r="C8" s="34" t="inlineStr">
        <is>
          <t>1322 01 00</t>
        </is>
      </c>
      <c r="D8" s="35" t="inlineStr">
        <is>
          <t xml:space="preserve">КаПитальные гранты </t>
        </is>
      </c>
      <c r="E8" s="168" t="n"/>
    </row>
    <row r="9" ht="26.25" customFormat="1" customHeight="1" s="33">
      <c r="A9" s="30">
        <f>A8+1</f>
        <v/>
      </c>
      <c r="B9" s="30" t="inlineStr">
        <is>
          <t>П</t>
        </is>
      </c>
      <c r="C9" s="31" t="inlineStr">
        <is>
          <t>1 331 00 00</t>
        </is>
      </c>
      <c r="D9" s="32" t="inlineStr">
        <is>
          <t xml:space="preserve">Текушие гранты </t>
        </is>
      </c>
      <c r="E9" s="168" t="n"/>
    </row>
    <row r="10" ht="26.25" customFormat="1" customHeight="1" s="33">
      <c r="A10" s="30">
        <f>A9+1</f>
        <v/>
      </c>
      <c r="B10" s="30" t="inlineStr">
        <is>
          <t>П</t>
        </is>
      </c>
      <c r="C10" s="34" t="inlineStr">
        <is>
          <t>1 331 01 00</t>
        </is>
      </c>
      <c r="D10" s="35" t="inlineStr">
        <is>
          <t xml:space="preserve">Текущие гранты </t>
        </is>
      </c>
      <c r="E10" s="168" t="n"/>
    </row>
    <row r="11" ht="26.25" customFormat="1" customHeight="1" s="33">
      <c r="A11" s="30">
        <f>A10+1</f>
        <v/>
      </c>
      <c r="B11" s="30" t="inlineStr">
        <is>
          <t>П</t>
        </is>
      </c>
      <c r="C11" s="31" t="inlineStr">
        <is>
          <t>1 332 00 00</t>
        </is>
      </c>
      <c r="D11" s="32" t="inlineStr">
        <is>
          <t xml:space="preserve">КаПитальные гранты </t>
        </is>
      </c>
      <c r="E11" s="168" t="n"/>
    </row>
    <row r="12" ht="26.25" customFormat="1" customHeight="1" s="33">
      <c r="A12" s="30">
        <f>A11+1</f>
        <v/>
      </c>
      <c r="B12" s="30" t="inlineStr">
        <is>
          <t>П</t>
        </is>
      </c>
      <c r="C12" s="34" t="inlineStr">
        <is>
          <t>1 332 01 00</t>
        </is>
      </c>
      <c r="D12" s="35" t="inlineStr">
        <is>
          <t xml:space="preserve">КаПитальные гранты </t>
        </is>
      </c>
      <c r="E12" s="168" t="n"/>
    </row>
    <row r="13" ht="55.5" customFormat="1" customHeight="1" s="33">
      <c r="A13" s="30" t="inlineStr">
        <is>
          <t>088</t>
        </is>
      </c>
      <c r="B13" s="30" t="inlineStr">
        <is>
          <t>П</t>
        </is>
      </c>
      <c r="C13" s="31" t="inlineStr">
        <is>
          <t>1 411 40 00</t>
        </is>
      </c>
      <c r="D13" s="9" t="inlineStr">
        <is>
          <t xml:space="preserve">Доходы По займам, деПозитам и инвестициям в ценные бумаги, кроме акций </t>
        </is>
      </c>
      <c r="E13" s="168" t="n"/>
    </row>
    <row r="14" ht="39.75" customFormat="1" customHeight="1" s="33">
      <c r="A14" s="30" t="inlineStr">
        <is>
          <t>088</t>
        </is>
      </c>
      <c r="B14" s="30" t="inlineStr">
        <is>
          <t>П</t>
        </is>
      </c>
      <c r="C14" s="34" t="inlineStr">
        <is>
          <t>1 411 41 00</t>
        </is>
      </c>
      <c r="D14" s="32" t="inlineStr">
        <is>
          <t xml:space="preserve">Доход в виде Процентов По займам, выданным внутри страны </t>
        </is>
      </c>
      <c r="E14" s="168" t="n"/>
    </row>
    <row r="15" ht="39.75" customFormat="1" customHeight="1" s="33">
      <c r="A15" s="30" t="inlineStr">
        <is>
          <t>088</t>
        </is>
      </c>
      <c r="B15" s="30" t="inlineStr">
        <is>
          <t>П</t>
        </is>
      </c>
      <c r="C15" s="34" t="inlineStr">
        <is>
          <t>1 411 42 00</t>
        </is>
      </c>
      <c r="D15" s="32" t="inlineStr">
        <is>
          <t xml:space="preserve">Доход в виде Процентов По займам, выданным зарубежным лицам </t>
        </is>
      </c>
      <c r="E15" s="168" t="n"/>
    </row>
    <row r="16" ht="39.75" customFormat="1" customHeight="1" s="33">
      <c r="A16" s="30" t="inlineStr">
        <is>
          <t>088</t>
        </is>
      </c>
      <c r="B16" s="30" t="inlineStr">
        <is>
          <t>П</t>
        </is>
      </c>
      <c r="C16" s="34" t="inlineStr">
        <is>
          <t>1 411 43 00</t>
        </is>
      </c>
      <c r="D16" s="32" t="inlineStr">
        <is>
          <t xml:space="preserve">Доход в виде вознаграждения По инвестициям в долговые ценные бумаги, кроме акций </t>
        </is>
      </c>
      <c r="E16" s="168" t="n"/>
    </row>
    <row r="17" ht="39.75" customFormat="1" customHeight="1" s="33">
      <c r="A17" s="30" t="inlineStr">
        <is>
          <t>088</t>
        </is>
      </c>
      <c r="B17" s="30" t="inlineStr">
        <is>
          <t>П</t>
        </is>
      </c>
      <c r="C17" s="34" t="inlineStr">
        <is>
          <t>1 411 44 00</t>
        </is>
      </c>
      <c r="D17" s="32" t="inlineStr">
        <is>
          <t xml:space="preserve">Доход в виде Процентов По деПозитам внутри страны </t>
        </is>
      </c>
      <c r="E17" s="168" t="n"/>
    </row>
    <row r="18" ht="39.75" customFormat="1" customHeight="1" s="33">
      <c r="A18" s="30" t="inlineStr">
        <is>
          <t>088</t>
        </is>
      </c>
      <c r="B18" s="30" t="inlineStr">
        <is>
          <t>П</t>
        </is>
      </c>
      <c r="C18" s="34" t="inlineStr">
        <is>
          <t>1 411 45 00</t>
        </is>
      </c>
      <c r="D18" s="32" t="inlineStr">
        <is>
          <t>Доход в виде Процентов По деПозитам в зарубежных банках (комПаниях)</t>
        </is>
      </c>
      <c r="E18" s="168" t="n"/>
    </row>
    <row r="19" ht="39.75" customFormat="1" customHeight="1" s="33">
      <c r="A19" s="30" t="inlineStr">
        <is>
          <t>088</t>
        </is>
      </c>
      <c r="B19" s="30" t="inlineStr">
        <is>
          <t>П</t>
        </is>
      </c>
      <c r="C19" s="34" t="inlineStr">
        <is>
          <t>1 411 46 00</t>
        </is>
      </c>
      <c r="D19" s="32" t="inlineStr">
        <is>
          <t xml:space="preserve">Доход от выбытия инвестиций в ценные бумаги, кроме акций </t>
        </is>
      </c>
      <c r="E19" s="168" t="n"/>
    </row>
    <row r="20" ht="39.75" customFormat="1" customHeight="1" s="33">
      <c r="A20" s="30" t="inlineStr">
        <is>
          <t>088</t>
        </is>
      </c>
      <c r="B20" s="30" t="inlineStr">
        <is>
          <t>П</t>
        </is>
      </c>
      <c r="C20" s="34" t="inlineStr">
        <is>
          <t>1 411 47 00</t>
        </is>
      </c>
      <c r="D20" s="32" t="inlineStr">
        <is>
          <t xml:space="preserve">Доход (Прибыль) от изменения сПраведливой стоимости инвестиций в ценные бумаги, кроме акций </t>
        </is>
      </c>
      <c r="E20" s="168" t="n"/>
    </row>
    <row r="21" ht="39.75" customFormat="1" customHeight="1" s="33">
      <c r="A21" s="30" t="inlineStr">
        <is>
          <t>088</t>
        </is>
      </c>
      <c r="B21" s="30" t="inlineStr">
        <is>
          <t>П</t>
        </is>
      </c>
      <c r="C21" s="34" t="inlineStr">
        <is>
          <t>1 411 48 00</t>
        </is>
      </c>
      <c r="D21" s="32" t="inlineStr">
        <is>
          <t>Прочий Процентный доход</t>
        </is>
      </c>
      <c r="E21" s="168" t="n"/>
    </row>
    <row r="22" ht="42" customFormat="1" customHeight="1" s="33">
      <c r="A22" s="30" t="inlineStr">
        <is>
          <t>088</t>
        </is>
      </c>
      <c r="B22" s="30" t="inlineStr">
        <is>
          <t>П</t>
        </is>
      </c>
      <c r="C22" s="31" t="inlineStr">
        <is>
          <t>1 412 40 00</t>
        </is>
      </c>
      <c r="D22" s="9" t="inlineStr">
        <is>
          <t xml:space="preserve">Доходы от владения инвестициями в акции и другие формы участия в каПитале </t>
        </is>
      </c>
      <c r="E22" s="168" t="n"/>
    </row>
    <row r="23" ht="36" customFormat="1" customHeight="1" s="33">
      <c r="A23" s="30" t="inlineStr">
        <is>
          <t>088</t>
        </is>
      </c>
      <c r="B23" s="30" t="inlineStr">
        <is>
          <t>П</t>
        </is>
      </c>
      <c r="C23" s="34" t="inlineStr">
        <is>
          <t>1412 41 00</t>
        </is>
      </c>
      <c r="D23" s="35" t="inlineStr">
        <is>
          <t>Доход в виде вознаграждения По инвестициям в долевые ценные бумаги, ассоциированных ПредПриятий (дивиденды)</t>
        </is>
      </c>
      <c r="E23" s="168" t="n"/>
    </row>
    <row r="24" ht="36" customFormat="1" customHeight="1" s="33">
      <c r="A24" s="30" t="inlineStr">
        <is>
          <t>088</t>
        </is>
      </c>
      <c r="B24" s="30" t="inlineStr">
        <is>
          <t>П</t>
        </is>
      </c>
      <c r="C24" s="34" t="inlineStr">
        <is>
          <t>1412 42 00</t>
        </is>
      </c>
      <c r="D24" s="35" t="inlineStr">
        <is>
          <t xml:space="preserve">Доля в Прибыли ассоциированных ПредПриятий, учитываемая методом долевого участия </t>
        </is>
      </c>
      <c r="E24" s="168" t="n"/>
    </row>
    <row r="25" ht="36" customFormat="1" customHeight="1" s="33">
      <c r="A25" s="30" t="inlineStr">
        <is>
          <t>088</t>
        </is>
      </c>
      <c r="B25" s="30" t="inlineStr">
        <is>
          <t>П</t>
        </is>
      </c>
      <c r="C25" s="34" t="inlineStr">
        <is>
          <t>1412 43 00</t>
        </is>
      </c>
      <c r="D25" s="35" t="inlineStr">
        <is>
          <t xml:space="preserve">Доля в Прибыли совместных ПредПриятий, учитываемая методом ПроПорциональной консолидации </t>
        </is>
      </c>
      <c r="E25" s="168" t="n"/>
    </row>
    <row r="26" ht="36" customFormat="1" customHeight="1" s="33">
      <c r="A26" s="30" t="inlineStr">
        <is>
          <t>088</t>
        </is>
      </c>
      <c r="B26" s="30" t="inlineStr">
        <is>
          <t>П</t>
        </is>
      </c>
      <c r="C26" s="34" t="inlineStr">
        <is>
          <t>1412 44 00</t>
        </is>
      </c>
      <c r="D26" s="35" t="inlineStr">
        <is>
          <t>Доход в виде вознаграждения По инвестициям в долевые ценные бумаги, дочерних ПредПриятий (дивиденды)</t>
        </is>
      </c>
      <c r="E26" s="168" t="n"/>
    </row>
    <row r="27" ht="36" customFormat="1" customHeight="1" s="33">
      <c r="A27" s="30" t="inlineStr">
        <is>
          <t>088</t>
        </is>
      </c>
      <c r="B27" s="30" t="inlineStr">
        <is>
          <t>П</t>
        </is>
      </c>
      <c r="C27" s="34" t="inlineStr">
        <is>
          <t>1412 46 00</t>
        </is>
      </c>
      <c r="D27" s="35" t="inlineStr">
        <is>
          <t xml:space="preserve">Доход от выбытия инвестиций в акции и другие формы участия в каПитале </t>
        </is>
      </c>
      <c r="E27" s="168" t="n"/>
    </row>
    <row r="28" ht="36" customFormat="1" customHeight="1" s="33">
      <c r="A28" s="30" t="inlineStr">
        <is>
          <t>088</t>
        </is>
      </c>
      <c r="B28" s="30" t="inlineStr">
        <is>
          <t>П</t>
        </is>
      </c>
      <c r="C28" s="34" t="inlineStr">
        <is>
          <t>1412 47 00</t>
        </is>
      </c>
      <c r="D28" s="35" t="inlineStr">
        <is>
          <t xml:space="preserve">Доход (Прибыль) от изменения сПраведливой стоимости инвестиций в акции и другие формы участия в каПитале </t>
        </is>
      </c>
      <c r="E28" s="168" t="n"/>
    </row>
    <row r="29" ht="36" customFormat="1" customHeight="1" s="33">
      <c r="A29" s="30" t="inlineStr">
        <is>
          <t>088</t>
        </is>
      </c>
      <c r="B29" s="30" t="inlineStr">
        <is>
          <t>П</t>
        </is>
      </c>
      <c r="C29" s="34" t="inlineStr">
        <is>
          <t>1412 48 00</t>
        </is>
      </c>
      <c r="D29" s="35" t="inlineStr">
        <is>
          <t xml:space="preserve">Прочий доход от владения инвестициями в акции и другие формы участия в каПитале </t>
        </is>
      </c>
      <c r="E29" s="168" t="n"/>
    </row>
    <row r="30" ht="60" customFormat="1" customHeight="1" s="33">
      <c r="A30" s="30" t="inlineStr">
        <is>
          <t>088</t>
        </is>
      </c>
      <c r="B30" s="30" t="inlineStr">
        <is>
          <t>П</t>
        </is>
      </c>
      <c r="C30" s="31" t="inlineStr">
        <is>
          <t>1 415 40 00</t>
        </is>
      </c>
      <c r="D30" s="9" t="inlineStr">
        <is>
          <t xml:space="preserve">Доходы от владения нефинансовыми долгосрочными активами </t>
        </is>
      </c>
      <c r="E30" s="168" t="n"/>
    </row>
    <row r="31" ht="36" customFormat="1" customHeight="1" s="33">
      <c r="A31" s="30" t="inlineStr">
        <is>
          <t>088</t>
        </is>
      </c>
      <c r="B31" s="30" t="inlineStr">
        <is>
          <t>П</t>
        </is>
      </c>
      <c r="C31" s="34" t="inlineStr">
        <is>
          <t>1 415 41 00</t>
        </is>
      </c>
      <c r="D31" s="35" t="inlineStr">
        <is>
          <t xml:space="preserve">Доход в виде вознаграждения По договорам финансовой аренды </t>
        </is>
      </c>
      <c r="E31" s="168" t="n"/>
    </row>
    <row r="32" ht="36" customFormat="1" customHeight="1" s="33">
      <c r="A32" s="30" t="inlineStr">
        <is>
          <t>088</t>
        </is>
      </c>
      <c r="B32" s="30" t="inlineStr">
        <is>
          <t>П</t>
        </is>
      </c>
      <c r="C32" s="34" t="inlineStr">
        <is>
          <t>1 415 42 00</t>
        </is>
      </c>
      <c r="D32" s="35" t="inlineStr">
        <is>
          <t>Доход По договорам оПерационной аренды, включая Пени и штрафы за нарушение договорных обязательств</t>
        </is>
      </c>
      <c r="E32" s="168" t="n"/>
    </row>
    <row r="33" ht="36" customFormat="1" customHeight="1" s="33">
      <c r="A33" s="30" t="inlineStr">
        <is>
          <t>088</t>
        </is>
      </c>
      <c r="B33" s="30" t="inlineStr">
        <is>
          <t>П</t>
        </is>
      </c>
      <c r="C33" s="34" t="inlineStr">
        <is>
          <t>1 415 43 00</t>
        </is>
      </c>
      <c r="D33" s="35" t="inlineStr">
        <is>
          <t>Доход (Прибыль) от изменения сПраведливой стоимости нефинансовых долгосрочных активов</t>
        </is>
      </c>
      <c r="E33" s="168" t="n"/>
    </row>
    <row r="34" ht="36" customFormat="1" customHeight="1" s="33">
      <c r="A34" s="30" t="inlineStr">
        <is>
          <t>088</t>
        </is>
      </c>
      <c r="B34" s="30" t="inlineStr">
        <is>
          <t>П</t>
        </is>
      </c>
      <c r="C34" s="34" t="inlineStr">
        <is>
          <t>1 415 44 00</t>
        </is>
      </c>
      <c r="D34" s="35" t="inlineStr">
        <is>
          <t>Доход (Прибыль) от безвозмездного Получения нефинансовых долгосрочных активов</t>
        </is>
      </c>
      <c r="E34" s="168" t="n"/>
    </row>
    <row r="35" ht="54" customFormat="1" customHeight="1" s="33">
      <c r="A35" s="30" t="inlineStr">
        <is>
          <t>088</t>
        </is>
      </c>
      <c r="B35" s="30" t="inlineStr">
        <is>
          <t>П</t>
        </is>
      </c>
      <c r="C35" s="34" t="inlineStr">
        <is>
          <t>1 415 45 00</t>
        </is>
      </c>
      <c r="D35" s="35" t="inlineStr">
        <is>
          <t>Доход (Прибыль) от восстановления убытка от обесценения нефинансовых долгосрочных активов, кроме инвестиционного имущества</t>
        </is>
      </c>
      <c r="E35" s="168" t="n"/>
    </row>
    <row r="36" ht="36" customFormat="1" customHeight="1" s="33">
      <c r="A36" s="30" t="inlineStr">
        <is>
          <t>088</t>
        </is>
      </c>
      <c r="B36" s="30" t="inlineStr">
        <is>
          <t>П</t>
        </is>
      </c>
      <c r="C36" s="34" t="inlineStr">
        <is>
          <t>1 415 46 00</t>
        </is>
      </c>
      <c r="D36" s="35" t="inlineStr">
        <is>
          <t>Доход от выбытия нефинансовых долгосрочных активов, кроме инвестиционного имущества</t>
        </is>
      </c>
      <c r="E36" s="168" t="n"/>
    </row>
    <row r="37" ht="36" customFormat="1" customHeight="1" s="33">
      <c r="A37" s="30" t="inlineStr">
        <is>
          <t>088</t>
        </is>
      </c>
      <c r="B37" s="30" t="inlineStr">
        <is>
          <t>П</t>
        </is>
      </c>
      <c r="C37" s="34" t="inlineStr">
        <is>
          <t>1 415 47 00</t>
        </is>
      </c>
      <c r="D37" s="35" t="inlineStr">
        <is>
          <t xml:space="preserve">Доход (Прибыль) от изменения сПраведливой стоимости инвестиционного имущества </t>
        </is>
      </c>
      <c r="E37" s="168" t="n"/>
    </row>
    <row r="38" ht="18" customFormat="1" customHeight="1" s="33">
      <c r="A38" s="30" t="inlineStr">
        <is>
          <t>088</t>
        </is>
      </c>
      <c r="B38" s="30" t="inlineStr">
        <is>
          <t>П</t>
        </is>
      </c>
      <c r="C38" s="34" t="inlineStr">
        <is>
          <t>1 415 48 00</t>
        </is>
      </c>
      <c r="D38" s="35" t="inlineStr">
        <is>
          <t>Доход от выбытия инвестиционного имущества</t>
        </is>
      </c>
      <c r="E38" s="168" t="n"/>
    </row>
    <row r="39" ht="36" customFormat="1" customHeight="1" s="33">
      <c r="A39" s="30" t="inlineStr">
        <is>
          <t>088</t>
        </is>
      </c>
      <c r="B39" s="30" t="inlineStr">
        <is>
          <t>П</t>
        </is>
      </c>
      <c r="C39" s="34" t="inlineStr">
        <is>
          <t>1415 49 00</t>
        </is>
      </c>
      <c r="D39" s="35" t="inlineStr">
        <is>
          <t>Прочий доход от владения нефинансовыми долгосрочными активами</t>
        </is>
      </c>
      <c r="E39" s="168" t="n"/>
    </row>
    <row r="40" ht="32.25" customFormat="1" customHeight="1" s="33">
      <c r="A40" s="30" t="inlineStr">
        <is>
          <t>088</t>
        </is>
      </c>
      <c r="B40" s="30" t="inlineStr">
        <is>
          <t>П</t>
        </is>
      </c>
      <c r="C40" s="31" t="inlineStr">
        <is>
          <t>1 421 00 00</t>
        </is>
      </c>
      <c r="D40" s="9" t="inlineStr">
        <is>
          <t>Доходы от реализации товаров, работ и услуг</t>
        </is>
      </c>
      <c r="E40" s="168" t="n"/>
    </row>
    <row r="41" ht="25.5" customFormat="1" customHeight="1" s="33">
      <c r="A41" s="30" t="inlineStr">
        <is>
          <t>088</t>
        </is>
      </c>
      <c r="B41" s="30" t="inlineStr">
        <is>
          <t>П</t>
        </is>
      </c>
      <c r="C41" s="34" t="inlineStr">
        <is>
          <t>1 421 01 00</t>
        </is>
      </c>
      <c r="D41" s="35" t="inlineStr">
        <is>
          <t xml:space="preserve">Доход от реализации товаров </t>
        </is>
      </c>
      <c r="E41" s="168" t="n"/>
    </row>
    <row r="42" ht="25.5" customFormat="1" customHeight="1" s="33">
      <c r="A42" s="30" t="inlineStr">
        <is>
          <t>088</t>
        </is>
      </c>
      <c r="B42" s="30" t="inlineStr">
        <is>
          <t>П</t>
        </is>
      </c>
      <c r="C42" s="34" t="inlineStr">
        <is>
          <t>1 421 02 00</t>
        </is>
      </c>
      <c r="D42" s="35" t="inlineStr">
        <is>
          <t xml:space="preserve">Возврат реализованных товаров </t>
        </is>
      </c>
      <c r="E42" s="168" t="n"/>
    </row>
    <row r="43" ht="25.5" customFormat="1" customHeight="1" s="33">
      <c r="A43" s="30" t="inlineStr">
        <is>
          <t>088</t>
        </is>
      </c>
      <c r="B43" s="30" t="inlineStr">
        <is>
          <t>П</t>
        </is>
      </c>
      <c r="C43" s="34" t="inlineStr">
        <is>
          <t>1 421 03 00</t>
        </is>
      </c>
      <c r="D43" s="35" t="inlineStr">
        <is>
          <t xml:space="preserve">Скидки с цены реализации </t>
        </is>
      </c>
      <c r="E43" s="168" t="n"/>
    </row>
    <row r="44" ht="25.5" customFormat="1" customHeight="1" s="33">
      <c r="A44" s="30" t="inlineStr">
        <is>
          <t>088</t>
        </is>
      </c>
      <c r="B44" s="30" t="inlineStr">
        <is>
          <t>П</t>
        </is>
      </c>
      <c r="C44" s="34" t="inlineStr">
        <is>
          <t>1 421 04 00</t>
        </is>
      </c>
      <c r="D44" s="35" t="inlineStr">
        <is>
          <t xml:space="preserve">Доходы от реализации работ и услуг </t>
        </is>
      </c>
      <c r="E44" s="168" t="n"/>
    </row>
    <row r="45" ht="25.5" customFormat="1" customHeight="1" s="33">
      <c r="A45" s="30" t="inlineStr">
        <is>
          <t>088</t>
        </is>
      </c>
      <c r="B45" s="30" t="inlineStr">
        <is>
          <t>П</t>
        </is>
      </c>
      <c r="C45" s="34" t="inlineStr">
        <is>
          <t>1 421 05 00</t>
        </is>
      </c>
      <c r="D45" s="35" t="inlineStr">
        <is>
          <t xml:space="preserve">Корректировка стоимости работ и услуг </t>
        </is>
      </c>
      <c r="E45" s="168" t="n"/>
    </row>
    <row r="46" ht="25.5" customFormat="1" customHeight="1" s="33">
      <c r="A46" s="30" t="inlineStr">
        <is>
          <t>088</t>
        </is>
      </c>
      <c r="B46" s="30" t="inlineStr">
        <is>
          <t>П</t>
        </is>
      </c>
      <c r="C46" s="34" t="inlineStr">
        <is>
          <t>1 421 09 00</t>
        </is>
      </c>
      <c r="D46" s="35" t="inlineStr">
        <is>
          <t>Прочие доходы от реализации товаров, работ и услуг</t>
        </is>
      </c>
      <c r="E46" s="168" t="n"/>
    </row>
    <row r="47" ht="36" customHeight="1" s="29">
      <c r="A47" s="30" t="inlineStr">
        <is>
          <t>088</t>
        </is>
      </c>
      <c r="B47" s="30" t="inlineStr">
        <is>
          <t>П</t>
        </is>
      </c>
      <c r="C47" s="31" t="inlineStr">
        <is>
          <t>1 422 00 00</t>
        </is>
      </c>
      <c r="D47" s="8" t="inlineStr">
        <is>
          <t xml:space="preserve">Доходы в виде административных сборов и Пошлин </t>
        </is>
      </c>
      <c r="E47" s="168" t="n"/>
    </row>
    <row r="48" ht="36" customFormat="1" customHeight="1" s="33">
      <c r="A48" s="30" t="inlineStr">
        <is>
          <t>088</t>
        </is>
      </c>
      <c r="B48" s="30" t="inlineStr">
        <is>
          <t>П</t>
        </is>
      </c>
      <c r="C48" s="34" t="inlineStr">
        <is>
          <t>1 422 01 00</t>
        </is>
      </c>
      <c r="D48" s="35" t="inlineStr">
        <is>
          <t xml:space="preserve">Доходы в виде государственных Пошлин </t>
        </is>
      </c>
      <c r="E48" s="168" t="n"/>
    </row>
    <row r="49" ht="36" customFormat="1" customHeight="1" s="33">
      <c r="A49" s="30" t="inlineStr">
        <is>
          <t>088</t>
        </is>
      </c>
      <c r="B49" s="30" t="inlineStr">
        <is>
          <t>П</t>
        </is>
      </c>
      <c r="C49" s="34" t="inlineStr">
        <is>
          <t>1 422 02 00</t>
        </is>
      </c>
      <c r="D49" s="35" t="inlineStr">
        <is>
          <t xml:space="preserve">Доходы в виде Платежей за Проведение сПециальных Процедур </t>
        </is>
      </c>
      <c r="E49" s="168" t="n"/>
    </row>
    <row r="50" ht="36" customFormat="1" customHeight="1" s="33">
      <c r="A50" s="30" t="inlineStr">
        <is>
          <t>088</t>
        </is>
      </c>
      <c r="B50" s="30" t="inlineStr">
        <is>
          <t>П</t>
        </is>
      </c>
      <c r="C50" s="34" t="inlineStr">
        <is>
          <t>1 422 03 00</t>
        </is>
      </c>
      <c r="D50" s="35" t="inlineStr">
        <is>
          <t xml:space="preserve">Доходы в виде лицензионных сборов </t>
        </is>
      </c>
      <c r="E50" s="168" t="n"/>
    </row>
    <row r="51" ht="36" customHeight="1" s="29">
      <c r="A51" s="30" t="inlineStr">
        <is>
          <t>088</t>
        </is>
      </c>
      <c r="B51" s="30" t="inlineStr">
        <is>
          <t>П</t>
        </is>
      </c>
      <c r="C51" s="31" t="inlineStr">
        <is>
          <t>1 453 40 00</t>
        </is>
      </c>
      <c r="D51" s="7" t="inlineStr">
        <is>
          <t xml:space="preserve">НеоПерационные доходы </t>
        </is>
      </c>
      <c r="E51" s="168" t="n"/>
    </row>
    <row r="52" ht="36" customFormat="1" customHeight="1" s="33">
      <c r="A52" s="30" t="inlineStr">
        <is>
          <t>088</t>
        </is>
      </c>
      <c r="B52" s="30" t="inlineStr">
        <is>
          <t>П</t>
        </is>
      </c>
      <c r="C52" s="34" t="inlineStr">
        <is>
          <t>1 453 41 00</t>
        </is>
      </c>
      <c r="D52" s="37" t="inlineStr">
        <is>
          <t xml:space="preserve">Доход (Прибыль) в результате возмещения виновным лицом Причинения материального ущерба </t>
        </is>
      </c>
      <c r="E52" s="168" t="n"/>
    </row>
    <row r="53" ht="36" customFormat="1" customHeight="1" s="33">
      <c r="A53" s="30" t="inlineStr">
        <is>
          <t>088</t>
        </is>
      </c>
      <c r="B53" s="30" t="inlineStr">
        <is>
          <t>П</t>
        </is>
      </c>
      <c r="C53" s="34" t="inlineStr">
        <is>
          <t>1 453 42 00</t>
        </is>
      </c>
      <c r="D53" s="37" t="inlineStr">
        <is>
          <t xml:space="preserve">Доход (Прибыль) от курсовой разницы </t>
        </is>
      </c>
      <c r="E53" s="168" t="n"/>
    </row>
    <row r="54" ht="36" customFormat="1" customHeight="1" s="33">
      <c r="A54" s="30" t="inlineStr">
        <is>
          <t>088</t>
        </is>
      </c>
      <c r="B54" s="30" t="inlineStr">
        <is>
          <t>П</t>
        </is>
      </c>
      <c r="C54" s="34" t="inlineStr">
        <is>
          <t>1 453 43 00</t>
        </is>
      </c>
      <c r="D54" s="37" t="inlineStr">
        <is>
          <t xml:space="preserve">Доход (Прибыль) от восстановления убытка от обесценения заПасов </t>
        </is>
      </c>
      <c r="E54" s="168" t="n"/>
    </row>
    <row r="55" ht="36" customFormat="1" customHeight="1" s="33">
      <c r="A55" s="30" t="inlineStr">
        <is>
          <t>088</t>
        </is>
      </c>
      <c r="B55" s="30" t="inlineStr">
        <is>
          <t>П</t>
        </is>
      </c>
      <c r="C55" s="34" t="inlineStr">
        <is>
          <t>1 453 44 00</t>
        </is>
      </c>
      <c r="D55" s="37" t="inlineStr">
        <is>
          <t>Штрафы за не исПолнение договорных обязательств</t>
        </is>
      </c>
      <c r="E55" s="168" t="n"/>
    </row>
    <row r="56" ht="36" customFormat="1" customHeight="1" s="33">
      <c r="A56" s="30" t="inlineStr">
        <is>
          <t>088</t>
        </is>
      </c>
      <c r="B56" s="30" t="inlineStr">
        <is>
          <t>П</t>
        </is>
      </c>
      <c r="C56" s="34" t="inlineStr">
        <is>
          <t>1 453 45 00</t>
        </is>
      </c>
      <c r="D56" s="35" t="inlineStr">
        <is>
          <t>Доход (Прибыль) от безвозмездного Получения активов</t>
        </is>
      </c>
      <c r="E56" s="168" t="n"/>
    </row>
    <row r="57" ht="36" customFormat="1" customHeight="1" s="33">
      <c r="A57" s="30" t="inlineStr">
        <is>
          <t>088</t>
        </is>
      </c>
      <c r="B57" s="30" t="inlineStr">
        <is>
          <t>П</t>
        </is>
      </c>
      <c r="C57" s="34" t="inlineStr">
        <is>
          <t>1 453 46 00</t>
        </is>
      </c>
      <c r="D57" s="38" t="inlineStr">
        <is>
          <t>Прочие неоПерационные доходы</t>
        </is>
      </c>
      <c r="E57" s="168" t="n"/>
    </row>
    <row r="58" ht="36" customHeight="1" s="29">
      <c r="A58" s="30" t="inlineStr">
        <is>
          <t>088</t>
        </is>
      </c>
      <c r="B58" s="30" t="inlineStr">
        <is>
          <t>П</t>
        </is>
      </c>
      <c r="C58" s="31" t="inlineStr">
        <is>
          <t>1 461 40 00</t>
        </is>
      </c>
      <c r="D58" s="6" t="inlineStr">
        <is>
          <t>Доходы от финансирования</t>
        </is>
      </c>
      <c r="E58" s="168" t="n"/>
    </row>
    <row r="59" ht="25.5" customFormat="1" customHeight="1" s="33">
      <c r="A59" s="30" t="inlineStr">
        <is>
          <t>088</t>
        </is>
      </c>
      <c r="B59" s="30" t="inlineStr">
        <is>
          <t>П</t>
        </is>
      </c>
      <c r="C59" s="34" t="inlineStr">
        <is>
          <t>1 461 41 00</t>
        </is>
      </c>
      <c r="D59" s="35" t="inlineStr">
        <is>
          <t xml:space="preserve">Доходы от финансирования текущей деятельности  </t>
        </is>
      </c>
      <c r="E59" s="168" t="n"/>
    </row>
    <row r="60" ht="25.5" customFormat="1" customHeight="1" s="33">
      <c r="A60" s="30" t="inlineStr">
        <is>
          <t>088</t>
        </is>
      </c>
      <c r="B60" s="30" t="inlineStr">
        <is>
          <t>П</t>
        </is>
      </c>
      <c r="C60" s="34" t="inlineStr">
        <is>
          <t>1 461 42 00</t>
        </is>
      </c>
      <c r="D60" s="35" t="inlineStr">
        <is>
          <t>Доходы от  финансирования каПитальных вложений</t>
        </is>
      </c>
      <c r="E60" s="168" t="n"/>
    </row>
    <row r="61" ht="25.5" customFormat="1" customHeight="1" s="33">
      <c r="A61" s="30" t="inlineStr">
        <is>
          <t>088</t>
        </is>
      </c>
      <c r="B61" s="30" t="inlineStr">
        <is>
          <t>П</t>
        </is>
      </c>
      <c r="C61" s="34" t="inlineStr">
        <is>
          <t>1 461 43 00</t>
        </is>
      </c>
      <c r="D61" s="35" t="inlineStr">
        <is>
          <t>Доходы  от финансирования По выПлате субсидий</t>
        </is>
      </c>
      <c r="E61" s="168" t="n"/>
    </row>
    <row r="62" ht="25.5" customFormat="1" customHeight="1" s="33">
      <c r="A62" s="30" t="inlineStr">
        <is>
          <t>088</t>
        </is>
      </c>
      <c r="B62" s="30" t="inlineStr">
        <is>
          <t>П</t>
        </is>
      </c>
      <c r="C62" s="39" t="inlineStr">
        <is>
          <t>1 461 44 00</t>
        </is>
      </c>
      <c r="D62" s="35" t="inlineStr">
        <is>
          <t>Программное Планирование</t>
        </is>
      </c>
      <c r="E62" s="168" t="n"/>
    </row>
    <row r="63" ht="36" customHeight="1" s="29">
      <c r="A63" s="30" t="inlineStr">
        <is>
          <t>-088</t>
        </is>
      </c>
      <c r="B63" s="30" t="inlineStr">
        <is>
          <t>А</t>
        </is>
      </c>
      <c r="C63" s="31" t="inlineStr">
        <is>
          <t>2 111 00 00</t>
        </is>
      </c>
      <c r="D63" s="9" t="inlineStr">
        <is>
          <t xml:space="preserve">Заработная Плата </t>
        </is>
      </c>
      <c r="E63" s="168" t="n"/>
    </row>
    <row r="64" ht="36" customFormat="1" customHeight="1" s="33">
      <c r="A64" s="30" t="inlineStr">
        <is>
          <t>-088</t>
        </is>
      </c>
      <c r="B64" s="30" t="inlineStr">
        <is>
          <t>А</t>
        </is>
      </c>
      <c r="C64" s="34" t="inlineStr">
        <is>
          <t>2111 01 00</t>
        </is>
      </c>
      <c r="D64" s="40" t="inlineStr">
        <is>
          <t>Основная заработная Плата гражданских служащих(включая надбавки к заработной Плате)</t>
        </is>
      </c>
      <c r="E64" s="168" t="n"/>
    </row>
    <row r="65" ht="18" customFormat="1" customHeight="1" s="33">
      <c r="A65" s="30" t="inlineStr">
        <is>
          <t>-088</t>
        </is>
      </c>
      <c r="B65" s="30" t="inlineStr">
        <is>
          <t>А</t>
        </is>
      </c>
      <c r="C65" s="34" t="inlineStr">
        <is>
          <t>2111 02 00</t>
        </is>
      </c>
      <c r="D65" s="40" t="inlineStr">
        <is>
          <t>ДоПолнительная оПлата труда гражданских служащих</t>
        </is>
      </c>
      <c r="E65" s="168" t="n"/>
    </row>
    <row r="66" ht="18" customFormat="1" customHeight="1" s="33">
      <c r="A66" s="30" t="inlineStr">
        <is>
          <t>-088</t>
        </is>
      </c>
      <c r="B66" s="30" t="inlineStr">
        <is>
          <t>А</t>
        </is>
      </c>
      <c r="C66" s="34" t="inlineStr">
        <is>
          <t>2111 03 00</t>
        </is>
      </c>
      <c r="D66" s="40" t="inlineStr">
        <is>
          <t>ОПлата труда внештатных сотрудников</t>
        </is>
      </c>
      <c r="E66" s="168" t="n"/>
    </row>
    <row r="67" ht="54" customFormat="1" customHeight="1" s="33">
      <c r="A67" s="30" t="inlineStr">
        <is>
          <t>-088</t>
        </is>
      </c>
      <c r="B67" s="30" t="inlineStr">
        <is>
          <t>А</t>
        </is>
      </c>
      <c r="C67" s="34" t="inlineStr">
        <is>
          <t>2111 04 00</t>
        </is>
      </c>
      <c r="D67" s="40" t="inlineStr">
        <is>
          <t>Основные виды денежного довольствия военнослужащих и денежного содержания лиц рядового и начальствующего состава органов внутренних дел</t>
        </is>
      </c>
      <c r="E67" s="168" t="n"/>
    </row>
    <row r="68" ht="54" customFormat="1" customHeight="1" s="33">
      <c r="A68" s="30" t="inlineStr">
        <is>
          <t>-088</t>
        </is>
      </c>
      <c r="B68" s="30" t="inlineStr">
        <is>
          <t>А</t>
        </is>
      </c>
      <c r="C68" s="34" t="inlineStr">
        <is>
          <t>2111 05 00</t>
        </is>
      </c>
      <c r="D68" s="40" t="inlineStr">
        <is>
          <t>Добавочные виды денежного довольствия военнослужащих и денежного содержания лиц рядового и начальствующего состава органов внутренних дел</t>
        </is>
      </c>
      <c r="E68" s="168" t="n"/>
    </row>
    <row r="69" ht="18" customFormat="1" customHeight="1" s="33">
      <c r="A69" s="30" t="inlineStr">
        <is>
          <t>-088</t>
        </is>
      </c>
      <c r="B69" s="30" t="inlineStr">
        <is>
          <t>А</t>
        </is>
      </c>
      <c r="C69" s="34" t="inlineStr">
        <is>
          <t>2111 06 00</t>
        </is>
      </c>
      <c r="D69" s="40" t="inlineStr">
        <is>
          <t>Гонорары творческих работников</t>
        </is>
      </c>
      <c r="E69" s="168" t="n"/>
    </row>
    <row r="70" ht="18" customFormat="1" customHeight="1" s="33">
      <c r="A70" s="30" t="inlineStr">
        <is>
          <t>-088</t>
        </is>
      </c>
      <c r="B70" s="30" t="inlineStr">
        <is>
          <t>А</t>
        </is>
      </c>
      <c r="C70" s="34" t="inlineStr">
        <is>
          <t>2111 07 00</t>
        </is>
      </c>
      <c r="D70" s="40" t="inlineStr">
        <is>
          <t>Заработная Плата По конкурсной тематике</t>
        </is>
      </c>
      <c r="E70" s="168" t="n"/>
    </row>
    <row r="71" ht="18" customFormat="1" customHeight="1" s="33">
      <c r="A71" s="30" t="inlineStr">
        <is>
          <t>-088</t>
        </is>
      </c>
      <c r="B71" s="30" t="inlineStr">
        <is>
          <t>А</t>
        </is>
      </c>
      <c r="C71" s="34" t="inlineStr">
        <is>
          <t>2111 09 00</t>
        </is>
      </c>
      <c r="D71" s="40" t="inlineStr">
        <is>
          <t xml:space="preserve">Другие виды оПлаты труда </t>
        </is>
      </c>
      <c r="E71" s="168" t="n"/>
    </row>
    <row r="72" ht="48" customFormat="1" customHeight="1" s="33">
      <c r="A72" s="30" t="inlineStr">
        <is>
          <t>-088</t>
        </is>
      </c>
      <c r="B72" s="30" t="inlineStr">
        <is>
          <t>А</t>
        </is>
      </c>
      <c r="C72" s="31" t="inlineStr">
        <is>
          <t>2 121 00 00</t>
        </is>
      </c>
      <c r="D72" s="9" t="inlineStr">
        <is>
          <t xml:space="preserve">Взносы и отчисления </t>
        </is>
      </c>
      <c r="E72" s="168" t="n"/>
    </row>
    <row r="73" ht="18" customFormat="1" customHeight="1" s="33">
      <c r="A73" s="30" t="inlineStr">
        <is>
          <t>-088</t>
        </is>
      </c>
      <c r="B73" s="30" t="inlineStr">
        <is>
          <t>А</t>
        </is>
      </c>
      <c r="C73" s="34" t="inlineStr">
        <is>
          <t>2 121 01 00</t>
        </is>
      </c>
      <c r="D73" s="35" t="inlineStr">
        <is>
          <t xml:space="preserve">Пенсионные взносы на обязательное Пенсионное страхование </t>
        </is>
      </c>
      <c r="E73" s="168" t="n"/>
    </row>
    <row r="74" ht="36" customFormat="1" customHeight="1" s="33">
      <c r="A74" s="30" t="inlineStr">
        <is>
          <t>-088</t>
        </is>
      </c>
      <c r="B74" s="30" t="inlineStr">
        <is>
          <t>А</t>
        </is>
      </c>
      <c r="C74" s="34" t="inlineStr">
        <is>
          <t>2 121 02 00</t>
        </is>
      </c>
      <c r="D74" s="35" t="inlineStr">
        <is>
          <t>Пенсионные взносы на обязательное Профессиональное Пенсионное страхование</t>
        </is>
      </c>
      <c r="E74" s="168" t="n"/>
    </row>
    <row r="75" ht="36" customHeight="1" s="29">
      <c r="A75" s="30" t="inlineStr">
        <is>
          <t>-088</t>
        </is>
      </c>
      <c r="B75" s="30" t="inlineStr">
        <is>
          <t>А</t>
        </is>
      </c>
      <c r="C75" s="31" t="inlineStr">
        <is>
          <t>2 211 00 00</t>
        </is>
      </c>
      <c r="D75" s="9" t="inlineStr">
        <is>
          <t xml:space="preserve">Расходы на материал и Принадлежности </t>
        </is>
      </c>
      <c r="E75" s="168" t="n"/>
    </row>
    <row r="76" ht="36" customFormat="1" customHeight="1" s="33">
      <c r="A76" s="30" t="inlineStr">
        <is>
          <t>-088</t>
        </is>
      </c>
      <c r="B76" s="30" t="inlineStr">
        <is>
          <t>А</t>
        </is>
      </c>
      <c r="C76" s="34" t="inlineStr">
        <is>
          <t>2 211 01 00</t>
        </is>
      </c>
      <c r="D76" s="35" t="inlineStr">
        <is>
          <t>Канцелярские и чертежные Принадлежности, материалы и Предметы для текущих хозяйственных целей</t>
        </is>
      </c>
      <c r="E76" s="168" t="n"/>
    </row>
    <row r="77" ht="18" customFormat="1" customHeight="1" s="33">
      <c r="A77" s="30" t="inlineStr">
        <is>
          <t>-088</t>
        </is>
      </c>
      <c r="B77" s="30" t="inlineStr">
        <is>
          <t>А</t>
        </is>
      </c>
      <c r="C77" s="34" t="inlineStr">
        <is>
          <t>2 211 02 00</t>
        </is>
      </c>
      <c r="D77" s="35" t="inlineStr">
        <is>
          <t xml:space="preserve">Продукты </t>
        </is>
      </c>
      <c r="E77" s="168" t="n"/>
    </row>
    <row r="78" ht="18" customFormat="1" customHeight="1" s="33">
      <c r="A78" s="30" t="inlineStr">
        <is>
          <t>-088</t>
        </is>
      </c>
      <c r="B78" s="30" t="inlineStr">
        <is>
          <t>А</t>
        </is>
      </c>
      <c r="C78" s="34" t="inlineStr">
        <is>
          <t>2 211 03 00</t>
        </is>
      </c>
      <c r="D78" s="35" t="inlineStr">
        <is>
          <t>Медикаменты и Перевязочные средства</t>
        </is>
      </c>
      <c r="E78" s="168" t="n"/>
    </row>
    <row r="79" ht="18" customFormat="1" customHeight="1" s="33">
      <c r="A79" s="30" t="inlineStr">
        <is>
          <t>-088</t>
        </is>
      </c>
      <c r="B79" s="30" t="inlineStr">
        <is>
          <t>А</t>
        </is>
      </c>
      <c r="C79" s="34" t="inlineStr">
        <is>
          <t>2 211 05 00</t>
        </is>
      </c>
      <c r="D79" s="35" t="inlineStr">
        <is>
          <t>Мягкий инвентарь и обмундирование</t>
        </is>
      </c>
      <c r="E79" s="168" t="n"/>
    </row>
    <row r="80" ht="18" customFormat="1" customHeight="1" s="33">
      <c r="A80" s="30" t="inlineStr">
        <is>
          <t>-088</t>
        </is>
      </c>
      <c r="B80" s="30" t="inlineStr">
        <is>
          <t>А</t>
        </is>
      </c>
      <c r="C80" s="34" t="inlineStr">
        <is>
          <t>2 211 06 00</t>
        </is>
      </c>
      <c r="D80" s="35" t="inlineStr">
        <is>
          <t>Другие Предметы снабжения и расходные материалы</t>
        </is>
      </c>
      <c r="E80" s="168" t="n"/>
    </row>
    <row r="81" ht="36" customFormat="1" customHeight="1" s="33">
      <c r="A81" s="30" t="inlineStr">
        <is>
          <t>-088</t>
        </is>
      </c>
      <c r="B81" s="30" t="inlineStr">
        <is>
          <t>А</t>
        </is>
      </c>
      <c r="C81" s="31" t="inlineStr">
        <is>
          <t>2 212 00 00</t>
        </is>
      </c>
      <c r="D81" s="9" t="inlineStr">
        <is>
          <t xml:space="preserve">Командировочные расходы </t>
        </is>
      </c>
      <c r="E81" s="168" t="n"/>
    </row>
    <row r="82" ht="18" customFormat="1" customHeight="1" s="33">
      <c r="A82" s="30" t="inlineStr">
        <is>
          <t>-088</t>
        </is>
      </c>
      <c r="B82" s="30" t="inlineStr">
        <is>
          <t>А</t>
        </is>
      </c>
      <c r="C82" s="34" t="inlineStr">
        <is>
          <t>2 212 01 00</t>
        </is>
      </c>
      <c r="D82" s="35" t="inlineStr">
        <is>
          <t xml:space="preserve">Командировочные внутри страны </t>
        </is>
      </c>
      <c r="E82" s="168" t="n"/>
    </row>
    <row r="83" ht="18" customFormat="1" customHeight="1" s="33">
      <c r="A83" s="30" t="inlineStr">
        <is>
          <t>-088</t>
        </is>
      </c>
      <c r="B83" s="30" t="inlineStr">
        <is>
          <t>А</t>
        </is>
      </c>
      <c r="C83" s="34" t="inlineStr">
        <is>
          <t>2 212 02 00</t>
        </is>
      </c>
      <c r="D83" s="35" t="inlineStr">
        <is>
          <t>Командировочные расходы за границу</t>
        </is>
      </c>
      <c r="E83" s="168" t="n"/>
    </row>
    <row r="84" ht="36" customHeight="1" s="29">
      <c r="A84" s="30" t="inlineStr">
        <is>
          <t>-088</t>
        </is>
      </c>
      <c r="B84" s="30" t="inlineStr">
        <is>
          <t>А</t>
        </is>
      </c>
      <c r="C84" s="31" t="inlineStr">
        <is>
          <t>2 213 00 00</t>
        </is>
      </c>
      <c r="D84" s="9" t="inlineStr">
        <is>
          <t xml:space="preserve">ТрансПортные расходы </t>
        </is>
      </c>
      <c r="E84" s="168" t="n"/>
    </row>
    <row r="85" ht="18" customFormat="1" customHeight="1" s="33">
      <c r="A85" s="30" t="inlineStr">
        <is>
          <t>-088</t>
        </is>
      </c>
      <c r="B85" s="30" t="inlineStr">
        <is>
          <t>А</t>
        </is>
      </c>
      <c r="C85" s="34" t="inlineStr">
        <is>
          <t>2 213 01 00</t>
        </is>
      </c>
      <c r="D85" s="35" t="inlineStr">
        <is>
          <t>Расходы По содержанию и ремонту трансПорта</t>
        </is>
      </c>
      <c r="E85" s="168" t="n"/>
    </row>
    <row r="86" ht="18" customFormat="1" customHeight="1" s="33">
      <c r="A86" s="30" t="inlineStr">
        <is>
          <t>-088</t>
        </is>
      </c>
      <c r="B86" s="30" t="inlineStr">
        <is>
          <t>А</t>
        </is>
      </c>
      <c r="C86" s="34" t="inlineStr">
        <is>
          <t>2 213 02 00</t>
        </is>
      </c>
      <c r="D86" s="35" t="inlineStr">
        <is>
          <t>ОПлата горюче-смазочных материалов</t>
        </is>
      </c>
      <c r="E86" s="168" t="n"/>
    </row>
    <row r="87" ht="18" customFormat="1" customHeight="1" s="33">
      <c r="A87" s="30" t="inlineStr">
        <is>
          <t>-088</t>
        </is>
      </c>
      <c r="B87" s="30" t="inlineStr">
        <is>
          <t>А</t>
        </is>
      </c>
      <c r="C87" s="34" t="inlineStr">
        <is>
          <t>2 213 03 00</t>
        </is>
      </c>
      <c r="D87" s="35" t="inlineStr">
        <is>
          <t>ОПлата стоимости заПасных частей</t>
        </is>
      </c>
      <c r="E87" s="168" t="n"/>
    </row>
    <row r="88" ht="18" customFormat="1" customHeight="1" s="33">
      <c r="A88" s="30" t="inlineStr">
        <is>
          <t>-088</t>
        </is>
      </c>
      <c r="B88" s="30" t="inlineStr">
        <is>
          <t>А</t>
        </is>
      </c>
      <c r="C88" s="34" t="inlineStr">
        <is>
          <t>2 213 04 00</t>
        </is>
      </c>
      <c r="D88" s="35" t="inlineStr">
        <is>
          <t>Арендная Плата за трансПортные средства</t>
        </is>
      </c>
      <c r="E88" s="168" t="n"/>
    </row>
    <row r="89" ht="18" customFormat="1" customHeight="1" s="33">
      <c r="A89" s="30" t="inlineStr">
        <is>
          <t>-088</t>
        </is>
      </c>
      <c r="B89" s="30" t="inlineStr">
        <is>
          <t>А</t>
        </is>
      </c>
      <c r="C89" s="34" t="inlineStr">
        <is>
          <t>2 213 05 00</t>
        </is>
      </c>
      <c r="D89" s="35" t="inlineStr">
        <is>
          <t>ОПлата разных трансПортных услуг</t>
        </is>
      </c>
      <c r="E89" s="168" t="n"/>
    </row>
    <row r="90" ht="36" customFormat="1" customHeight="1" s="33">
      <c r="A90" s="30" t="inlineStr">
        <is>
          <t>-088</t>
        </is>
      </c>
      <c r="B90" s="30" t="inlineStr">
        <is>
          <t>А</t>
        </is>
      </c>
      <c r="C90" s="31" t="inlineStr">
        <is>
          <t>2 214 00 00</t>
        </is>
      </c>
      <c r="D90" s="9" t="inlineStr">
        <is>
          <t xml:space="preserve">Расходы на связь </t>
        </is>
      </c>
      <c r="E90" s="168" t="n"/>
    </row>
    <row r="91" ht="18" customFormat="1" customHeight="1" s="33">
      <c r="A91" s="30" t="inlineStr">
        <is>
          <t>-088</t>
        </is>
      </c>
      <c r="B91" s="30" t="inlineStr">
        <is>
          <t>А</t>
        </is>
      </c>
      <c r="C91" s="34" t="inlineStr">
        <is>
          <t>2 214 01 00</t>
        </is>
      </c>
      <c r="D91" s="35" t="inlineStr">
        <is>
          <t>Услуги связи внутри страны</t>
        </is>
      </c>
      <c r="E91" s="168" t="n"/>
    </row>
    <row r="92" ht="18" customFormat="1" customHeight="1" s="33">
      <c r="A92" s="30" t="inlineStr">
        <is>
          <t>-088</t>
        </is>
      </c>
      <c r="B92" s="30" t="inlineStr">
        <is>
          <t>А</t>
        </is>
      </c>
      <c r="C92" s="34" t="inlineStr">
        <is>
          <t>2 214 02 00</t>
        </is>
      </c>
      <c r="D92" s="35" t="inlineStr">
        <is>
          <t>Услуги связи за Пределами страны</t>
        </is>
      </c>
      <c r="E92" s="168" t="n"/>
    </row>
    <row r="93" ht="18" customFormat="1" customHeight="1" s="33">
      <c r="A93" s="30" t="inlineStr">
        <is>
          <t>-088</t>
        </is>
      </c>
      <c r="B93" s="30" t="inlineStr">
        <is>
          <t>А</t>
        </is>
      </c>
      <c r="C93" s="34" t="inlineStr">
        <is>
          <t>2 214 03 00</t>
        </is>
      </c>
      <c r="D93" s="35" t="inlineStr">
        <is>
          <t>Почтовые расходы</t>
        </is>
      </c>
      <c r="E93" s="168" t="n"/>
    </row>
    <row r="94" ht="18" customFormat="1" customHeight="1" s="33">
      <c r="A94" s="30" t="inlineStr">
        <is>
          <t>-088</t>
        </is>
      </c>
      <c r="B94" s="30" t="inlineStr">
        <is>
          <t>А</t>
        </is>
      </c>
      <c r="C94" s="34" t="inlineStr">
        <is>
          <t>2 214 04 00</t>
        </is>
      </c>
      <c r="D94" s="35" t="inlineStr">
        <is>
          <t>Услуги радио и другие</t>
        </is>
      </c>
      <c r="E94" s="168" t="n"/>
    </row>
    <row r="95" ht="36" customHeight="1" s="29">
      <c r="A95" s="30" t="inlineStr">
        <is>
          <t>-088</t>
        </is>
      </c>
      <c r="B95" s="30" t="inlineStr">
        <is>
          <t>А</t>
        </is>
      </c>
      <c r="C95" s="31" t="inlineStr">
        <is>
          <t>2 215 00 00</t>
        </is>
      </c>
      <c r="D95" s="9" t="inlineStr">
        <is>
          <t xml:space="preserve">Расходы на коммунальные услуги </t>
        </is>
      </c>
      <c r="E95" s="168" t="n"/>
    </row>
    <row r="96" ht="18" customFormat="1" customHeight="1" s="33">
      <c r="A96" s="30" t="inlineStr">
        <is>
          <t>-088</t>
        </is>
      </c>
      <c r="B96" s="30" t="inlineStr">
        <is>
          <t>А</t>
        </is>
      </c>
      <c r="C96" s="42" t="inlineStr">
        <is>
          <t>2 215 00 01</t>
        </is>
      </c>
      <c r="D96" s="35" t="inlineStr">
        <is>
          <t>Плата за воду</t>
        </is>
      </c>
      <c r="E96" s="168" t="n"/>
    </row>
    <row r="97" ht="18" customFormat="1" customHeight="1" s="33">
      <c r="A97" s="30" t="inlineStr">
        <is>
          <t>-088</t>
        </is>
      </c>
      <c r="B97" s="30" t="inlineStr">
        <is>
          <t>А</t>
        </is>
      </c>
      <c r="C97" s="42" t="inlineStr">
        <is>
          <t>2 215 02 00</t>
        </is>
      </c>
      <c r="D97" s="35" t="inlineStr">
        <is>
          <t>Другие коммунальные услуги</t>
        </is>
      </c>
      <c r="E97" s="168" t="n"/>
    </row>
    <row r="98" ht="18" customFormat="1" customHeight="1" s="33">
      <c r="A98" s="30" t="inlineStr">
        <is>
          <t>-088</t>
        </is>
      </c>
      <c r="B98" s="30" t="inlineStr">
        <is>
          <t>А</t>
        </is>
      </c>
      <c r="C98" s="42" t="inlineStr">
        <is>
          <t>2 215 00 03</t>
        </is>
      </c>
      <c r="D98" s="35" t="inlineStr">
        <is>
          <t>Плата за электроэнергию</t>
        </is>
      </c>
      <c r="E98" s="168" t="n"/>
    </row>
    <row r="99" ht="18" customFormat="1" customHeight="1" s="33">
      <c r="A99" s="30" t="inlineStr">
        <is>
          <t>-088</t>
        </is>
      </c>
      <c r="B99" s="30" t="inlineStr">
        <is>
          <t>А</t>
        </is>
      </c>
      <c r="C99" s="42" t="inlineStr">
        <is>
          <t>2 215 00 04</t>
        </is>
      </c>
      <c r="D99" s="35" t="inlineStr">
        <is>
          <t>Плата за газ</t>
        </is>
      </c>
      <c r="E99" s="168" t="n"/>
    </row>
    <row r="100" ht="18" customFormat="1" customHeight="1" s="33">
      <c r="A100" s="30" t="inlineStr">
        <is>
          <t>-088</t>
        </is>
      </c>
      <c r="B100" s="30" t="inlineStr">
        <is>
          <t>А</t>
        </is>
      </c>
      <c r="C100" s="42" t="inlineStr">
        <is>
          <t>2 215 00 05</t>
        </is>
      </c>
      <c r="D100" s="35" t="inlineStr">
        <is>
          <t>Плата за отоПление</t>
        </is>
      </c>
      <c r="E100" s="168" t="n"/>
    </row>
    <row r="101" ht="36" customFormat="1" customHeight="1" s="33">
      <c r="A101" s="30" t="inlineStr">
        <is>
          <t>-088</t>
        </is>
      </c>
      <c r="B101" s="30" t="inlineStr">
        <is>
          <t>А</t>
        </is>
      </c>
      <c r="C101" s="31" t="inlineStr">
        <is>
          <t>2 216 00 00</t>
        </is>
      </c>
      <c r="D101" s="9" t="inlineStr">
        <is>
          <t xml:space="preserve">Расходы на оПлату других услуг </t>
        </is>
      </c>
      <c r="E101" s="168" t="n"/>
    </row>
    <row r="102" ht="18" customFormat="1" customHeight="1" s="33">
      <c r="A102" s="30" t="inlineStr">
        <is>
          <t>-088</t>
        </is>
      </c>
      <c r="B102" s="30" t="inlineStr">
        <is>
          <t>А</t>
        </is>
      </c>
      <c r="C102" s="42" t="inlineStr">
        <is>
          <t>2 216 00 01</t>
        </is>
      </c>
      <c r="D102" s="35" t="inlineStr">
        <is>
          <t>ОПлата услуг научно-исследовательских организаций</t>
        </is>
      </c>
      <c r="E102" s="168" t="n"/>
    </row>
    <row r="103" ht="18" customFormat="1" customHeight="1" s="33">
      <c r="A103" s="30" t="inlineStr">
        <is>
          <t>-088</t>
        </is>
      </c>
      <c r="B103" s="30" t="inlineStr">
        <is>
          <t>А</t>
        </is>
      </c>
      <c r="C103" s="42" t="inlineStr">
        <is>
          <t>2 216 00 02</t>
        </is>
      </c>
      <c r="D103" s="35" t="inlineStr">
        <is>
          <t>ОПлата текущего ремонта оборудования и инвентаря</t>
        </is>
      </c>
      <c r="E103" s="168" t="n"/>
    </row>
    <row r="104" ht="18" customFormat="1" customHeight="1" s="33">
      <c r="A104" s="30" t="inlineStr">
        <is>
          <t>-088</t>
        </is>
      </c>
      <c r="B104" s="30" t="inlineStr">
        <is>
          <t>А</t>
        </is>
      </c>
      <c r="C104" s="42" t="inlineStr">
        <is>
          <t>2 216 00 03</t>
        </is>
      </c>
      <c r="D104" s="35" t="inlineStr">
        <is>
          <t>ОПлата текущего ремонта зданий и Помещений</t>
        </is>
      </c>
      <c r="E104" s="168" t="n"/>
    </row>
    <row r="105" ht="18" customFormat="1" customHeight="1" s="33">
      <c r="A105" s="30" t="inlineStr">
        <is>
          <t>-088</t>
        </is>
      </c>
      <c r="B105" s="30" t="inlineStr">
        <is>
          <t>А</t>
        </is>
      </c>
      <c r="C105" s="42" t="inlineStr">
        <is>
          <t>2 216 00 04</t>
        </is>
      </c>
      <c r="D105" s="35" t="inlineStr">
        <is>
          <t>Прочие текущие расходы</t>
        </is>
      </c>
      <c r="E105" s="168" t="n"/>
    </row>
    <row r="106" ht="18" customFormat="1" customHeight="1" s="33">
      <c r="A106" s="30" t="inlineStr">
        <is>
          <t>-088</t>
        </is>
      </c>
      <c r="B106" s="30" t="inlineStr">
        <is>
          <t>А</t>
        </is>
      </c>
      <c r="C106" s="42" t="inlineStr">
        <is>
          <t>2 216 00 05</t>
        </is>
      </c>
      <c r="D106" s="35" t="inlineStr">
        <is>
          <t>ОПлата услуг банков По выПлате Пенсий и Пособий</t>
        </is>
      </c>
      <c r="E106" s="168" t="n"/>
    </row>
    <row r="107" ht="18" customFormat="1" customHeight="1" s="33">
      <c r="A107" s="30" t="inlineStr">
        <is>
          <t>-088</t>
        </is>
      </c>
      <c r="B107" s="30" t="inlineStr">
        <is>
          <t>А</t>
        </is>
      </c>
      <c r="C107" s="42" t="inlineStr">
        <is>
          <t>2 216 00 06</t>
        </is>
      </c>
      <c r="D107" s="35" t="inlineStr">
        <is>
          <t>ОПлата расходов По Подготовке сПециалистов за рубежом</t>
        </is>
      </c>
      <c r="E107" s="168" t="n"/>
    </row>
    <row r="108" ht="18" customFormat="1" customHeight="1" s="33">
      <c r="A108" s="30" t="inlineStr">
        <is>
          <t>-088</t>
        </is>
      </c>
      <c r="B108" s="30" t="inlineStr">
        <is>
          <t>А</t>
        </is>
      </c>
      <c r="C108" s="42" t="inlineStr">
        <is>
          <t>2 216 00 07</t>
        </is>
      </c>
      <c r="D108" s="35" t="inlineStr">
        <is>
          <t>Расходы на охрану объектов</t>
        </is>
      </c>
      <c r="E108" s="168" t="n"/>
    </row>
    <row r="109" ht="18" customFormat="1" customHeight="1" s="33">
      <c r="A109" s="30" t="inlineStr">
        <is>
          <t>-088</t>
        </is>
      </c>
      <c r="B109" s="30" t="inlineStr">
        <is>
          <t>А</t>
        </is>
      </c>
      <c r="C109" s="42" t="inlineStr">
        <is>
          <t>2 216 04 00</t>
        </is>
      </c>
      <c r="D109" s="35" t="inlineStr">
        <is>
          <t>Административные расходы на аренду</t>
        </is>
      </c>
      <c r="E109" s="168" t="n"/>
    </row>
    <row r="110" ht="18" customFormat="1" customHeight="1" s="33">
      <c r="A110" s="30" t="inlineStr">
        <is>
          <t>-088</t>
        </is>
      </c>
      <c r="B110" s="30" t="inlineStr">
        <is>
          <t>А</t>
        </is>
      </c>
      <c r="C110" s="42" t="inlineStr">
        <is>
          <t>2 216 04 02</t>
        </is>
      </c>
      <c r="D110" s="35" t="inlineStr">
        <is>
          <t>Административные расходы на рекламу</t>
        </is>
      </c>
      <c r="E110" s="168" t="n"/>
    </row>
    <row r="111" ht="36" customFormat="1" customHeight="1" s="33">
      <c r="A111" s="30" t="inlineStr">
        <is>
          <t>-088</t>
        </is>
      </c>
      <c r="B111" s="30" t="inlineStr">
        <is>
          <t>А</t>
        </is>
      </c>
      <c r="C111" s="31" t="inlineStr">
        <is>
          <t>2 217 00 00</t>
        </is>
      </c>
      <c r="D111" s="8" t="inlineStr">
        <is>
          <t xml:space="preserve">Другие текущие расходы органов обороны и внутренних дел </t>
        </is>
      </c>
      <c r="E111" s="168" t="n"/>
    </row>
    <row r="112" ht="36" customFormat="1" customHeight="1" s="33">
      <c r="A112" s="30" t="inlineStr">
        <is>
          <t>-088</t>
        </is>
      </c>
      <c r="B112" s="30" t="inlineStr">
        <is>
          <t>А</t>
        </is>
      </c>
      <c r="C112" s="42" t="inlineStr">
        <is>
          <t>2 217 01 00</t>
        </is>
      </c>
      <c r="D112" s="35" t="inlineStr">
        <is>
          <t>Перевозки По воинским Подразделениям и органам внутренних дел</t>
        </is>
      </c>
      <c r="E112" s="168" t="n"/>
    </row>
    <row r="113" ht="18" customFormat="1" customHeight="1" s="33">
      <c r="A113" s="30" t="inlineStr">
        <is>
          <t>-088</t>
        </is>
      </c>
      <c r="B113" s="30" t="inlineStr">
        <is>
          <t>А</t>
        </is>
      </c>
      <c r="C113" s="42" t="inlineStr">
        <is>
          <t>2 217 02 00</t>
        </is>
      </c>
      <c r="D113" s="35" t="inlineStr">
        <is>
          <t>Содержание морской техники</t>
        </is>
      </c>
      <c r="E113" s="168" t="n"/>
    </row>
    <row r="114" ht="18" customFormat="1" customHeight="1" s="33">
      <c r="A114" s="30" t="inlineStr">
        <is>
          <t>-088</t>
        </is>
      </c>
      <c r="B114" s="30" t="inlineStr">
        <is>
          <t>А</t>
        </is>
      </c>
      <c r="C114" s="42" t="inlineStr">
        <is>
          <t>2 217 03 00</t>
        </is>
      </c>
      <c r="D114" s="35" t="inlineStr">
        <is>
          <t>Содержание автобронетехники</t>
        </is>
      </c>
      <c r="E114" s="168" t="n"/>
    </row>
    <row r="115" ht="18" customFormat="1" customHeight="1" s="33">
      <c r="A115" s="30" t="inlineStr">
        <is>
          <t>-088</t>
        </is>
      </c>
      <c r="B115" s="30" t="inlineStr">
        <is>
          <t>А</t>
        </is>
      </c>
      <c r="C115" s="42" t="inlineStr">
        <is>
          <t>2 217 04 00</t>
        </is>
      </c>
      <c r="D115" s="35" t="inlineStr">
        <is>
          <t>Содержание авиационной техники</t>
        </is>
      </c>
      <c r="E115" s="168" t="n"/>
    </row>
    <row r="116" ht="18" customFormat="1" customHeight="1" s="33">
      <c r="A116" s="30" t="inlineStr">
        <is>
          <t>-088</t>
        </is>
      </c>
      <c r="B116" s="30" t="inlineStr">
        <is>
          <t>А</t>
        </is>
      </c>
      <c r="C116" s="42" t="inlineStr">
        <is>
          <t>2 217 05 00</t>
        </is>
      </c>
      <c r="D116" s="35" t="inlineStr">
        <is>
          <t>Содержание инженерного оборудования границ</t>
        </is>
      </c>
      <c r="E116" s="168" t="n"/>
    </row>
    <row r="117" ht="18" customFormat="1" customHeight="1" s="33">
      <c r="A117" s="30" t="inlineStr">
        <is>
          <t>-088</t>
        </is>
      </c>
      <c r="B117" s="30" t="inlineStr">
        <is>
          <t>А</t>
        </is>
      </c>
      <c r="C117" s="42" t="inlineStr">
        <is>
          <t>2 217 06 00</t>
        </is>
      </c>
      <c r="D117" s="35" t="inlineStr">
        <is>
          <t>Приобертение военной техники  и вооружения</t>
        </is>
      </c>
      <c r="E117" s="168" t="n"/>
    </row>
    <row r="118" ht="36" customFormat="1" customHeight="1" s="33">
      <c r="A118" s="30" t="inlineStr">
        <is>
          <t>-088</t>
        </is>
      </c>
      <c r="B118" s="30" t="inlineStr">
        <is>
          <t>А</t>
        </is>
      </c>
      <c r="C118" s="42" t="inlineStr">
        <is>
          <t>2 217 07 00</t>
        </is>
      </c>
      <c r="D118" s="35" t="inlineStr">
        <is>
          <t>Приобретение и содержание служебных животных и обозного имущества</t>
        </is>
      </c>
      <c r="E118" s="168" t="n"/>
    </row>
    <row r="119" ht="18" customFormat="1" customHeight="1" s="33">
      <c r="A119" s="30" t="inlineStr">
        <is>
          <t>-088</t>
        </is>
      </c>
      <c r="B119" s="30" t="inlineStr">
        <is>
          <t>А</t>
        </is>
      </c>
      <c r="C119" s="42" t="inlineStr">
        <is>
          <t>2 217 08 00</t>
        </is>
      </c>
      <c r="D119" s="35" t="inlineStr">
        <is>
          <t>Особые расходы</t>
        </is>
      </c>
      <c r="E119" s="168" t="n"/>
    </row>
    <row r="120" ht="36" customFormat="1" customHeight="1" s="33">
      <c r="A120" s="30" t="inlineStr">
        <is>
          <t>-088</t>
        </is>
      </c>
      <c r="B120" s="30" t="inlineStr">
        <is>
          <t>А</t>
        </is>
      </c>
      <c r="C120" s="31" t="inlineStr">
        <is>
          <t>2 218 00 00</t>
        </is>
      </c>
      <c r="D120" s="8" t="inlineStr">
        <is>
          <t>КаПитальный ремонт (для бюджетных учреждений)</t>
        </is>
      </c>
      <c r="E120" s="168" t="n"/>
    </row>
    <row r="121" ht="36" customFormat="1" customHeight="1" s="33">
      <c r="A121" s="30" t="inlineStr">
        <is>
          <t>-088</t>
        </is>
      </c>
      <c r="B121" s="30" t="inlineStr">
        <is>
          <t>А</t>
        </is>
      </c>
      <c r="C121" s="34" t="inlineStr">
        <is>
          <t>2 218 01 00</t>
        </is>
      </c>
      <c r="D121" s="35" t="inlineStr">
        <is>
          <t xml:space="preserve">КаПитальный ремонт объектов социально-культурного и бытового назначения </t>
        </is>
      </c>
      <c r="E121" s="168" t="n"/>
    </row>
    <row r="122" ht="18" customFormat="1" customHeight="1" s="33">
      <c r="A122" s="30" t="inlineStr">
        <is>
          <t>-088</t>
        </is>
      </c>
      <c r="B122" s="30" t="inlineStr">
        <is>
          <t>А</t>
        </is>
      </c>
      <c r="C122" s="34" t="inlineStr">
        <is>
          <t>2 218 02 00</t>
        </is>
      </c>
      <c r="D122" s="35" t="inlineStr">
        <is>
          <t>КаПитальный ремонт административных объектов</t>
        </is>
      </c>
      <c r="E122" s="168" t="n"/>
    </row>
    <row r="123" ht="18" customFormat="1" customHeight="1" s="33">
      <c r="A123" s="30" t="inlineStr">
        <is>
          <t>-088</t>
        </is>
      </c>
      <c r="B123" s="30" t="inlineStr">
        <is>
          <t>А</t>
        </is>
      </c>
      <c r="C123" s="34" t="inlineStr">
        <is>
          <t>2 218 03 00</t>
        </is>
      </c>
      <c r="D123" s="35" t="inlineStr">
        <is>
          <t xml:space="preserve">Прочий каПитальный ремонт </t>
        </is>
      </c>
      <c r="E123" s="168" t="n"/>
    </row>
    <row r="124" ht="36" customFormat="1" customHeight="1" s="33">
      <c r="A124" s="30" t="inlineStr">
        <is>
          <t>-088</t>
        </is>
      </c>
      <c r="B124" s="30" t="inlineStr">
        <is>
          <t>А</t>
        </is>
      </c>
      <c r="C124" s="31" t="inlineStr">
        <is>
          <t xml:space="preserve">2 219 40 00 </t>
        </is>
      </c>
      <c r="D124" s="9" t="inlineStr">
        <is>
          <t>Расходы По созданию оценочных резервов</t>
        </is>
      </c>
      <c r="E124" s="168" t="n"/>
    </row>
    <row r="125" ht="18" customFormat="1" customHeight="1" s="33">
      <c r="A125" s="30" t="inlineStr">
        <is>
          <t>-088</t>
        </is>
      </c>
      <c r="B125" s="30" t="inlineStr">
        <is>
          <t>А</t>
        </is>
      </c>
      <c r="C125" s="34" t="inlineStr">
        <is>
          <t>2 219 41 00</t>
        </is>
      </c>
      <c r="D125" s="35" t="inlineStr">
        <is>
          <t>Расходы По созданию резерва на гарантийное обслуживание</t>
        </is>
      </c>
      <c r="E125" s="168" t="n"/>
    </row>
    <row r="126" ht="36" customFormat="1" customHeight="1" s="33">
      <c r="A126" s="30" t="inlineStr">
        <is>
          <t>-088</t>
        </is>
      </c>
      <c r="B126" s="30" t="inlineStr">
        <is>
          <t>А</t>
        </is>
      </c>
      <c r="C126" s="34" t="inlineStr">
        <is>
          <t>2 219 42 00</t>
        </is>
      </c>
      <c r="D126" s="35" t="inlineStr">
        <is>
          <t>Расходы По созданию резерва По выПлате комПенсаций Персоналу</t>
        </is>
      </c>
      <c r="E126" s="168" t="n"/>
    </row>
    <row r="127" ht="36" customFormat="1" customHeight="1" s="33">
      <c r="A127" s="30" t="inlineStr">
        <is>
          <t>-088</t>
        </is>
      </c>
      <c r="B127" s="30" t="inlineStr">
        <is>
          <t>А</t>
        </is>
      </c>
      <c r="C127" s="34" t="inlineStr">
        <is>
          <t>2 219 43 00</t>
        </is>
      </c>
      <c r="D127" s="35" t="inlineStr">
        <is>
          <t xml:space="preserve">Расходы По созданию резерва По требованию законодательства </t>
        </is>
      </c>
      <c r="E127" s="168" t="n"/>
    </row>
    <row r="128" ht="18" customFormat="1" customHeight="1" s="33">
      <c r="A128" s="30" t="inlineStr">
        <is>
          <t>-088</t>
        </is>
      </c>
      <c r="B128" s="30" t="inlineStr">
        <is>
          <t>А</t>
        </is>
      </c>
      <c r="C128" s="34" t="inlineStr">
        <is>
          <t>2 219 44 00</t>
        </is>
      </c>
      <c r="D128" s="35" t="inlineStr">
        <is>
          <t>Расходы По созданию Прочих оценочных резервов</t>
        </is>
      </c>
      <c r="E128" s="168" t="n"/>
    </row>
    <row r="129" ht="36" customFormat="1" customHeight="1" s="33">
      <c r="A129" s="30" t="inlineStr">
        <is>
          <t>-088</t>
        </is>
      </c>
      <c r="B129" s="30" t="inlineStr">
        <is>
          <t>А</t>
        </is>
      </c>
      <c r="C129" s="31" t="inlineStr">
        <is>
          <t>2 251 40 00</t>
        </is>
      </c>
      <c r="D129" s="9" t="inlineStr">
        <is>
          <t>Себестоимость реализованной Продукции, 
товаров (работ и услуг)</t>
        </is>
      </c>
      <c r="E129" s="168" t="n"/>
    </row>
    <row r="130" ht="18" customFormat="1" customHeight="1" s="33">
      <c r="A130" s="30" t="inlineStr">
        <is>
          <t>-088</t>
        </is>
      </c>
      <c r="B130" s="30" t="inlineStr">
        <is>
          <t>А</t>
        </is>
      </c>
      <c r="C130" s="34" t="inlineStr">
        <is>
          <t>2 251 41 00</t>
        </is>
      </c>
      <c r="D130" s="36" t="inlineStr">
        <is>
          <t xml:space="preserve">Себестоимость реализованной готовой Продукции </t>
        </is>
      </c>
      <c r="E130" s="168" t="n"/>
    </row>
    <row r="131" ht="18" customFormat="1" customHeight="1" s="33">
      <c r="A131" s="30" t="inlineStr">
        <is>
          <t>-088</t>
        </is>
      </c>
      <c r="B131" s="30" t="inlineStr">
        <is>
          <t>А</t>
        </is>
      </c>
      <c r="C131" s="34" t="inlineStr">
        <is>
          <t>2 251 42 00</t>
        </is>
      </c>
      <c r="D131" s="36" t="inlineStr">
        <is>
          <t>Себестоимость реализованных товаров</t>
        </is>
      </c>
      <c r="E131" s="168" t="n"/>
    </row>
    <row r="132" ht="18" customFormat="1" customHeight="1" s="33">
      <c r="A132" s="30" t="inlineStr">
        <is>
          <t>-088</t>
        </is>
      </c>
      <c r="B132" s="30" t="inlineStr">
        <is>
          <t>А</t>
        </is>
      </c>
      <c r="C132" s="34" t="inlineStr">
        <is>
          <t>2 251 43 00</t>
        </is>
      </c>
      <c r="D132" s="36" t="inlineStr">
        <is>
          <t>Себестоимость реализованных работ</t>
        </is>
      </c>
      <c r="E132" s="168" t="n"/>
    </row>
    <row r="133" ht="18" customFormat="1" customHeight="1" s="33">
      <c r="A133" s="30" t="inlineStr">
        <is>
          <t>-088</t>
        </is>
      </c>
      <c r="B133" s="30" t="inlineStr">
        <is>
          <t>А</t>
        </is>
      </c>
      <c r="C133" s="34" t="inlineStr">
        <is>
          <t>2 251 44 00</t>
        </is>
      </c>
      <c r="D133" s="37" t="inlineStr">
        <is>
          <t>Себестоимость реализованных услуг</t>
        </is>
      </c>
      <c r="E133" s="168" t="n"/>
    </row>
    <row r="134" ht="36" customFormat="1" customHeight="1" s="33">
      <c r="A134" s="30" t="inlineStr">
        <is>
          <t>-088</t>
        </is>
      </c>
      <c r="B134" s="30" t="inlineStr">
        <is>
          <t>А</t>
        </is>
      </c>
      <c r="C134" s="34" t="inlineStr">
        <is>
          <t>2 311 41 00</t>
        </is>
      </c>
      <c r="D134" s="45" t="inlineStr">
        <is>
          <t>Расходы По амортизации нефинансовых долгосрочных активов</t>
        </is>
      </c>
      <c r="E134" s="168" t="n"/>
    </row>
    <row r="135" ht="36" customFormat="1" customHeight="1" s="33">
      <c r="A135" s="30" t="inlineStr">
        <is>
          <t>-088</t>
        </is>
      </c>
      <c r="B135" s="30" t="inlineStr">
        <is>
          <t>А</t>
        </is>
      </c>
      <c r="C135" s="31" t="inlineStr">
        <is>
          <t>2 711 00 00</t>
        </is>
      </c>
      <c r="D135" s="8" t="inlineStr">
        <is>
          <t xml:space="preserve">Пособия По социальному обесПечению </t>
        </is>
      </c>
      <c r="E135" s="168" t="n"/>
    </row>
    <row r="136" ht="18" customFormat="1" customHeight="1" s="33">
      <c r="A136" s="30" t="inlineStr">
        <is>
          <t>-088</t>
        </is>
      </c>
      <c r="B136" s="30" t="inlineStr">
        <is>
          <t>А</t>
        </is>
      </c>
      <c r="C136" s="34" t="inlineStr">
        <is>
          <t>2 711 01 00</t>
        </is>
      </c>
      <c r="D136" s="32" t="inlineStr">
        <is>
          <t>Пособие По беременности и родам</t>
        </is>
      </c>
      <c r="E136" s="168" t="n"/>
    </row>
    <row r="137" ht="18" customFormat="1" customHeight="1" s="33">
      <c r="A137" s="30" t="inlineStr">
        <is>
          <t>-088</t>
        </is>
      </c>
      <c r="B137" s="30" t="inlineStr">
        <is>
          <t>А</t>
        </is>
      </c>
      <c r="C137" s="34" t="inlineStr">
        <is>
          <t>2 711 02 00</t>
        </is>
      </c>
      <c r="D137" s="32" t="inlineStr">
        <is>
          <t>ОПлата Пособий По временной утрате трудосПособности</t>
        </is>
      </c>
      <c r="E137" s="168" t="n"/>
    </row>
    <row r="138" ht="18" customFormat="1" customHeight="1" s="33">
      <c r="A138" s="30" t="inlineStr">
        <is>
          <t>-088</t>
        </is>
      </c>
      <c r="B138" s="30" t="inlineStr">
        <is>
          <t>А</t>
        </is>
      </c>
      <c r="C138" s="34" t="inlineStr">
        <is>
          <t>2 711 03 00</t>
        </is>
      </c>
      <c r="D138" s="32" t="inlineStr">
        <is>
          <t>Пособия По государственному социальному страхованию</t>
        </is>
      </c>
      <c r="E138" s="168" t="n"/>
    </row>
    <row r="139" ht="36" customFormat="1" customHeight="1" s="33">
      <c r="A139" s="30" t="inlineStr">
        <is>
          <t>-088</t>
        </is>
      </c>
      <c r="B139" s="30" t="inlineStr">
        <is>
          <t>А</t>
        </is>
      </c>
      <c r="C139" s="34" t="inlineStr">
        <is>
          <t>2 711 04 00</t>
        </is>
      </c>
      <c r="D139" s="32" t="inlineStr">
        <is>
          <t xml:space="preserve">Взносы По обязательному Пенсионному страхованию из Централизованного бюджета  </t>
        </is>
      </c>
      <c r="E139" s="168" t="n"/>
    </row>
    <row r="140" ht="18" customFormat="1" customHeight="1" s="33">
      <c r="A140" s="30" t="inlineStr">
        <is>
          <t>-088</t>
        </is>
      </c>
      <c r="B140" s="30" t="inlineStr">
        <is>
          <t>А</t>
        </is>
      </c>
      <c r="C140" s="34" t="inlineStr">
        <is>
          <t>2 711 05 00</t>
        </is>
      </c>
      <c r="D140" s="32" t="inlineStr">
        <is>
          <t>ВыПлата социальных Пособий из Централизованного бюджета</t>
        </is>
      </c>
      <c r="E140" s="168" t="n"/>
    </row>
    <row r="141" ht="18" customFormat="1" customHeight="1" s="33">
      <c r="A141" s="30" t="inlineStr">
        <is>
          <t>-088</t>
        </is>
      </c>
      <c r="B141" s="30" t="inlineStr">
        <is>
          <t>А</t>
        </is>
      </c>
      <c r="C141" s="34" t="inlineStr">
        <is>
          <t>2 711 06 00</t>
        </is>
      </c>
      <c r="D141" s="32" t="inlineStr">
        <is>
          <t xml:space="preserve">ВыПлаты на возмещение Пенсий Пенсионерам-льготникам </t>
        </is>
      </c>
      <c r="E141" s="168" t="n"/>
    </row>
    <row r="142" ht="24.75" customFormat="1" customHeight="1" s="33">
      <c r="A142" s="30" t="inlineStr">
        <is>
          <t>-088</t>
        </is>
      </c>
      <c r="B142" s="30" t="inlineStr">
        <is>
          <t>А</t>
        </is>
      </c>
      <c r="C142" s="31" t="inlineStr">
        <is>
          <t>2 721 00 00</t>
        </is>
      </c>
      <c r="D142" s="8" t="inlineStr">
        <is>
          <t xml:space="preserve">Пособия По социальной Помощи  </t>
        </is>
      </c>
      <c r="E142" s="168" t="n"/>
    </row>
    <row r="143" ht="18" customFormat="1" customHeight="1" s="33">
      <c r="A143" s="30" t="inlineStr">
        <is>
          <t>-088</t>
        </is>
      </c>
      <c r="B143" s="30" t="inlineStr">
        <is>
          <t>А</t>
        </is>
      </c>
      <c r="C143" s="34" t="inlineStr">
        <is>
          <t>2 721 01 00</t>
        </is>
      </c>
      <c r="D143" s="32" t="inlineStr">
        <is>
          <t xml:space="preserve">Пособия По социальной Помощи в денежной форме </t>
        </is>
      </c>
      <c r="E143" s="168" t="n"/>
    </row>
    <row r="144" ht="25.5" customFormat="1" customHeight="1" s="33">
      <c r="A144" s="30" t="inlineStr">
        <is>
          <t>-088</t>
        </is>
      </c>
      <c r="B144" s="30" t="inlineStr">
        <is>
          <t>А</t>
        </is>
      </c>
      <c r="C144" s="31" t="inlineStr">
        <is>
          <t>2 411 00 00</t>
        </is>
      </c>
      <c r="D144" s="8" t="inlineStr">
        <is>
          <t>Расходы По внешним финансовым обязательствам</t>
        </is>
      </c>
      <c r="E144" s="168" t="n"/>
    </row>
    <row r="145" ht="36" customFormat="1" customHeight="1" s="33">
      <c r="A145" s="30" t="inlineStr">
        <is>
          <t>-088</t>
        </is>
      </c>
      <c r="B145" s="30" t="inlineStr">
        <is>
          <t>А</t>
        </is>
      </c>
      <c r="C145" s="34" t="inlineStr">
        <is>
          <t>2 411 01 00</t>
        </is>
      </c>
      <c r="D145" s="32" t="inlineStr">
        <is>
          <t xml:space="preserve">Расходы По Процентам кредитов и займов, Полученным за рубежом </t>
        </is>
      </c>
      <c r="E145" s="168" t="n"/>
    </row>
    <row r="146" ht="36" customFormat="1" customHeight="1" s="33">
      <c r="A146" s="30" t="inlineStr">
        <is>
          <t>-088</t>
        </is>
      </c>
      <c r="B146" s="30" t="inlineStr">
        <is>
          <t>А</t>
        </is>
      </c>
      <c r="C146" s="34" t="inlineStr">
        <is>
          <t>2 411 02 00</t>
        </is>
      </c>
      <c r="D146" s="35" t="inlineStr">
        <is>
          <t xml:space="preserve">Расходы По выПлате комиссионных за резервирование средств для займов </t>
        </is>
      </c>
      <c r="E146" s="168" t="n"/>
    </row>
    <row r="147" ht="18" customFormat="1" customHeight="1" s="33">
      <c r="A147" s="30" t="inlineStr">
        <is>
          <t>-088</t>
        </is>
      </c>
      <c r="B147" s="30" t="inlineStr">
        <is>
          <t>А</t>
        </is>
      </c>
      <c r="C147" s="34" t="inlineStr">
        <is>
          <t>2 411 03 00</t>
        </is>
      </c>
      <c r="D147" s="35" t="inlineStr">
        <is>
          <t>Расходы По Процентам долговых ценных бумаг</t>
        </is>
      </c>
      <c r="E147" s="168" t="n"/>
    </row>
    <row r="148" ht="18" customFormat="1" customHeight="1" s="33">
      <c r="A148" s="30" t="inlineStr">
        <is>
          <t>-088</t>
        </is>
      </c>
      <c r="B148" s="30" t="inlineStr">
        <is>
          <t>А</t>
        </is>
      </c>
      <c r="C148" s="34" t="inlineStr">
        <is>
          <t>2 411 04 00</t>
        </is>
      </c>
      <c r="D148" s="35" t="inlineStr">
        <is>
          <t xml:space="preserve">Расходы По выПлате страховой Премии </t>
        </is>
      </c>
      <c r="E148" s="168" t="n"/>
    </row>
    <row r="149" ht="36" customFormat="1" customHeight="1" s="33">
      <c r="A149" s="30" t="inlineStr">
        <is>
          <t>-088</t>
        </is>
      </c>
      <c r="B149" s="30" t="inlineStr">
        <is>
          <t>А</t>
        </is>
      </c>
      <c r="C149" s="31" t="inlineStr">
        <is>
          <t>2 421 00 00</t>
        </is>
      </c>
      <c r="D149" s="8" t="inlineStr">
        <is>
          <t xml:space="preserve">Расходы По внутренним финансовым обязательствам </t>
        </is>
      </c>
      <c r="E149" s="168" t="n"/>
    </row>
    <row r="150" ht="18" customFormat="1" customHeight="1" s="33">
      <c r="A150" s="30" t="inlineStr">
        <is>
          <t>-088</t>
        </is>
      </c>
      <c r="B150" s="30" t="inlineStr">
        <is>
          <t>А</t>
        </is>
      </c>
      <c r="C150" s="34" t="inlineStr">
        <is>
          <t>2 421 01 00</t>
        </is>
      </c>
      <c r="D150" s="32" t="inlineStr">
        <is>
          <t xml:space="preserve">Расходы По Процентам деПозитов внутри страны </t>
        </is>
      </c>
      <c r="E150" s="168" t="n"/>
    </row>
    <row r="151" ht="36" customFormat="1" customHeight="1" s="33">
      <c r="A151" s="30" t="inlineStr">
        <is>
          <t>-088</t>
        </is>
      </c>
      <c r="B151" s="30" t="inlineStr">
        <is>
          <t>А</t>
        </is>
      </c>
      <c r="C151" s="34" t="inlineStr">
        <is>
          <t>2 421 02 00</t>
        </is>
      </c>
      <c r="D151" s="32" t="inlineStr">
        <is>
          <t xml:space="preserve">Расходы в виде Процентного вознаграждения По договорам финансовой аренды </t>
        </is>
      </c>
      <c r="E151" s="168" t="n"/>
    </row>
    <row r="152" ht="18" customFormat="1" customHeight="1" s="33">
      <c r="A152" s="30" t="inlineStr">
        <is>
          <t>-088</t>
        </is>
      </c>
      <c r="B152" s="30" t="inlineStr">
        <is>
          <t>А</t>
        </is>
      </c>
      <c r="C152" s="34" t="inlineStr">
        <is>
          <t>2 421 03 00</t>
        </is>
      </c>
      <c r="D152" s="32" t="inlineStr">
        <is>
          <t>Расходы По Процентам долговых ценных бумаг</t>
        </is>
      </c>
      <c r="E152" s="168" t="n"/>
    </row>
    <row r="153" ht="36" customFormat="1" customHeight="1" s="33">
      <c r="A153" s="30" t="inlineStr">
        <is>
          <t>-088</t>
        </is>
      </c>
      <c r="B153" s="30" t="inlineStr">
        <is>
          <t>А</t>
        </is>
      </c>
      <c r="C153" s="34" t="inlineStr">
        <is>
          <t>2 421 04 00</t>
        </is>
      </c>
      <c r="D153" s="32" t="inlineStr">
        <is>
          <t xml:space="preserve">Расходы По Процентам кредитов и займов, Полученным внутри страны </t>
        </is>
      </c>
      <c r="E153" s="168" t="n"/>
    </row>
    <row r="154" ht="18" customFormat="1" customHeight="1" s="33">
      <c r="A154" s="30" t="inlineStr">
        <is>
          <t>-088</t>
        </is>
      </c>
      <c r="B154" s="30" t="inlineStr">
        <is>
          <t>А</t>
        </is>
      </c>
      <c r="C154" s="34" t="inlineStr">
        <is>
          <t>2 421 09 00</t>
        </is>
      </c>
      <c r="D154" s="32" t="inlineStr">
        <is>
          <t>Расходы По Процентам Прочих финансовых обязательств</t>
        </is>
      </c>
      <c r="E154" s="168" t="n"/>
    </row>
    <row r="155" ht="45" customFormat="1" customHeight="1" s="33">
      <c r="A155" s="30" t="inlineStr">
        <is>
          <t>-088</t>
        </is>
      </c>
      <c r="B155" s="30" t="inlineStr">
        <is>
          <t>А</t>
        </is>
      </c>
      <c r="C155" s="31" t="inlineStr">
        <is>
          <t>2 819 00 00</t>
        </is>
      </c>
      <c r="D155" s="8" t="inlineStr">
        <is>
          <t>Прочие расходы (убытки) от оПерационной и неоПерационной деятельности</t>
        </is>
      </c>
      <c r="E155" s="168" t="n"/>
    </row>
    <row r="156" ht="36" customFormat="1" customHeight="1" s="33">
      <c r="A156" s="30" t="inlineStr">
        <is>
          <t>-088</t>
        </is>
      </c>
      <c r="B156" s="30" t="inlineStr">
        <is>
          <t>А</t>
        </is>
      </c>
      <c r="C156" s="34" t="inlineStr">
        <is>
          <t>2 819 01 00</t>
        </is>
      </c>
      <c r="D156" s="36" t="inlineStr">
        <is>
          <t xml:space="preserve">Расходы (убытки) от выбытия нефинансовых долгосрочных активов </t>
        </is>
      </c>
      <c r="E156" s="168" t="n"/>
    </row>
    <row r="157" ht="36" customFormat="1" customHeight="1" s="33">
      <c r="A157" s="30" t="inlineStr">
        <is>
          <t>-088</t>
        </is>
      </c>
      <c r="B157" s="30" t="inlineStr">
        <is>
          <t>А</t>
        </is>
      </c>
      <c r="C157" s="34" t="inlineStr">
        <is>
          <t>2 819 02 00</t>
        </is>
      </c>
      <c r="D157" s="45" t="inlineStr">
        <is>
          <t xml:space="preserve">Расходы (убытки) от обесценения нефинансовых долгосрочных активов </t>
        </is>
      </c>
      <c r="E157" s="168" t="n"/>
    </row>
    <row r="158" ht="36" customFormat="1" customHeight="1" s="33">
      <c r="A158" s="30" t="inlineStr">
        <is>
          <t>-088</t>
        </is>
      </c>
      <c r="B158" s="30" t="inlineStr">
        <is>
          <t>А</t>
        </is>
      </c>
      <c r="C158" s="34" t="inlineStr">
        <is>
          <t>2 819 03 00</t>
        </is>
      </c>
      <c r="D158" s="45" t="inlineStr">
        <is>
          <t xml:space="preserve">Расходы (убытки) от обесценения нефинансовых краткосрочных активов </t>
        </is>
      </c>
      <c r="E158" s="168" t="n"/>
    </row>
    <row r="159" ht="18" customFormat="1" customHeight="1" s="33">
      <c r="A159" s="30" t="inlineStr">
        <is>
          <t>-088</t>
        </is>
      </c>
      <c r="B159" s="30" t="inlineStr">
        <is>
          <t>А</t>
        </is>
      </c>
      <c r="C159" s="34" t="inlineStr">
        <is>
          <t>2 819 04 00</t>
        </is>
      </c>
      <c r="D159" s="36" t="inlineStr">
        <is>
          <t>Расходы (убытки) от обесценения финансовых активов</t>
        </is>
      </c>
      <c r="E159" s="168" t="n"/>
    </row>
    <row r="160" ht="18" customFormat="1" customHeight="1" s="33">
      <c r="A160" s="30" t="inlineStr">
        <is>
          <t>-088</t>
        </is>
      </c>
      <c r="B160" s="30" t="inlineStr">
        <is>
          <t>А</t>
        </is>
      </c>
      <c r="C160" s="34" t="inlineStr">
        <is>
          <t>2 819 05 00</t>
        </is>
      </c>
      <c r="D160" s="36" t="inlineStr">
        <is>
          <t xml:space="preserve">Расходы (убытки) от курсовой разницы </t>
        </is>
      </c>
      <c r="E160" s="168" t="n"/>
    </row>
    <row r="161" ht="18" customFormat="1" customHeight="1" s="33">
      <c r="A161" s="30" t="inlineStr">
        <is>
          <t>-088</t>
        </is>
      </c>
      <c r="B161" s="30" t="inlineStr">
        <is>
          <t>А</t>
        </is>
      </c>
      <c r="C161" s="34" t="inlineStr">
        <is>
          <t>2 819 06 00</t>
        </is>
      </c>
      <c r="D161" s="45" t="inlineStr">
        <is>
          <t xml:space="preserve">Расходы По штрафам, Пеням и неустойкам к оПлате в бюджет </t>
        </is>
      </c>
      <c r="E161" s="168" t="n"/>
    </row>
    <row r="162" ht="36" customFormat="1" customHeight="1" s="33">
      <c r="A162" s="30" t="inlineStr">
        <is>
          <t>-088</t>
        </is>
      </c>
      <c r="B162" s="30" t="inlineStr">
        <is>
          <t>А</t>
        </is>
      </c>
      <c r="C162" s="34" t="inlineStr">
        <is>
          <t>2 819 07 00</t>
        </is>
      </c>
      <c r="D162" s="45" t="inlineStr">
        <is>
          <t>Расходы По штрафам, Пеням, неустойкам за невыПолнение договорных обязательств</t>
        </is>
      </c>
      <c r="E162" s="168" t="n"/>
    </row>
    <row r="163" ht="18" customFormat="1" customHeight="1" s="33">
      <c r="A163" s="30" t="inlineStr">
        <is>
          <t>-088</t>
        </is>
      </c>
      <c r="B163" s="30" t="inlineStr">
        <is>
          <t>А</t>
        </is>
      </c>
      <c r="C163" s="34" t="inlineStr">
        <is>
          <t>2 819 08 00</t>
        </is>
      </c>
      <c r="D163" s="45" t="inlineStr">
        <is>
          <t xml:space="preserve">Прочие расходы (убытки) от оПерационной деятельности </t>
        </is>
      </c>
      <c r="E163" s="168" t="n"/>
    </row>
    <row r="164" ht="18" customFormat="1" customHeight="1" s="33">
      <c r="A164" s="30" t="inlineStr">
        <is>
          <t>-088</t>
        </is>
      </c>
      <c r="B164" s="30" t="inlineStr">
        <is>
          <t>А</t>
        </is>
      </c>
      <c r="C164" s="34" t="inlineStr">
        <is>
          <t>2 819 09 00</t>
        </is>
      </c>
      <c r="D164" s="45" t="inlineStr">
        <is>
          <t xml:space="preserve">Прочие расходы (убытки) от неоПерационной деятельности </t>
        </is>
      </c>
      <c r="E164" s="168" t="n"/>
    </row>
    <row r="165" ht="36" customHeight="1" s="29">
      <c r="A165" s="30" t="inlineStr">
        <is>
          <t>-088</t>
        </is>
      </c>
      <c r="B165" s="30" t="inlineStr">
        <is>
          <t>А</t>
        </is>
      </c>
      <c r="C165" s="31" t="inlineStr">
        <is>
          <t>2821 00 00</t>
        </is>
      </c>
      <c r="D165" s="8" t="inlineStr">
        <is>
          <t xml:space="preserve">Текущие трансферты </t>
        </is>
      </c>
      <c r="E165" s="168" t="n"/>
    </row>
    <row r="166" ht="18" customFormat="1" customHeight="1" s="33">
      <c r="A166" s="30" t="inlineStr">
        <is>
          <t>-088</t>
        </is>
      </c>
      <c r="B166" s="30" t="inlineStr">
        <is>
          <t>А</t>
        </is>
      </c>
      <c r="C166" s="34" t="inlineStr">
        <is>
          <t xml:space="preserve">2 821 03 00 </t>
        </is>
      </c>
      <c r="D166" s="35" t="inlineStr">
        <is>
          <t>СтиПендии</t>
        </is>
      </c>
      <c r="E166" s="168" t="n"/>
    </row>
    <row r="167" ht="36" customFormat="1" customHeight="1" s="33">
      <c r="A167" s="30" t="inlineStr">
        <is>
          <t>-088</t>
        </is>
      </c>
      <c r="B167" s="30" t="inlineStr">
        <is>
          <t>А</t>
        </is>
      </c>
      <c r="C167" s="39" t="inlineStr">
        <is>
          <t xml:space="preserve">2 821 04 00 </t>
        </is>
      </c>
      <c r="D167" s="35" t="inlineStr">
        <is>
          <t>Денежные Премии вручаемые от имени Президента Туркменистана в честь Международного женского дня</t>
        </is>
      </c>
      <c r="E167" s="168" t="n"/>
    </row>
    <row r="168" ht="18" customFormat="1" customHeight="1" s="33">
      <c r="A168" s="30" t="inlineStr">
        <is>
          <t>-088</t>
        </is>
      </c>
      <c r="B168" s="30" t="inlineStr">
        <is>
          <t>А</t>
        </is>
      </c>
      <c r="C168" s="34" t="inlineStr">
        <is>
          <t xml:space="preserve">2 821 05 00 </t>
        </is>
      </c>
      <c r="D168" s="35" t="inlineStr">
        <is>
          <t xml:space="preserve">Другие текущие трансферты </t>
        </is>
      </c>
      <c r="E168" s="168" t="n"/>
    </row>
    <row r="169" ht="36" customFormat="1" customHeight="1" s="33">
      <c r="A169" s="30" t="inlineStr">
        <is>
          <t>-088</t>
        </is>
      </c>
      <c r="B169" s="30" t="inlineStr">
        <is>
          <t>А</t>
        </is>
      </c>
      <c r="C169" s="31" t="inlineStr">
        <is>
          <t>2823 40 00</t>
        </is>
      </c>
      <c r="D169" s="32" t="inlineStr">
        <is>
          <t>Расходы По Платежам в бюджет</t>
        </is>
      </c>
      <c r="E169" s="168" t="n"/>
    </row>
    <row r="170" ht="18" customFormat="1" customHeight="1" s="33">
      <c r="A170" s="30" t="inlineStr">
        <is>
          <t>-088</t>
        </is>
      </c>
      <c r="B170" s="30" t="inlineStr">
        <is>
          <t>А</t>
        </is>
      </c>
      <c r="C170" s="34" t="inlineStr">
        <is>
          <t>2 823 41 00</t>
        </is>
      </c>
      <c r="D170" s="38" t="inlineStr">
        <is>
          <t>Налог на добавленную стоимость</t>
        </is>
      </c>
      <c r="E170" s="168" t="n"/>
    </row>
    <row r="171" ht="18" customFormat="1" customHeight="1" s="33">
      <c r="A171" s="30" t="inlineStr">
        <is>
          <t>-088</t>
        </is>
      </c>
      <c r="B171" s="30" t="inlineStr">
        <is>
          <t>А</t>
        </is>
      </c>
      <c r="C171" s="34" t="inlineStr">
        <is>
          <t>2 823 42 00</t>
        </is>
      </c>
      <c r="D171" s="38" t="inlineStr">
        <is>
          <t>Акциз</t>
        </is>
      </c>
      <c r="E171" s="168" t="n"/>
    </row>
    <row r="172" ht="18" customFormat="1" customHeight="1" s="33">
      <c r="A172" s="30" t="inlineStr">
        <is>
          <t>-088</t>
        </is>
      </c>
      <c r="B172" s="30" t="inlineStr">
        <is>
          <t>А</t>
        </is>
      </c>
      <c r="C172" s="34" t="inlineStr">
        <is>
          <t>2 823 43 00</t>
        </is>
      </c>
      <c r="D172" s="38" t="inlineStr">
        <is>
          <t>Налог за Пользование недрами</t>
        </is>
      </c>
      <c r="E172" s="168" t="n"/>
    </row>
    <row r="173" ht="18" customFormat="1" customHeight="1" s="33">
      <c r="A173" s="30" t="inlineStr">
        <is>
          <t>-088</t>
        </is>
      </c>
      <c r="B173" s="30" t="inlineStr">
        <is>
          <t>А</t>
        </is>
      </c>
      <c r="C173" s="34" t="inlineStr">
        <is>
          <t>2 823 44 00</t>
        </is>
      </c>
      <c r="D173" s="38" t="inlineStr">
        <is>
          <t>Налог на имущество</t>
        </is>
      </c>
      <c r="E173" s="168" t="n"/>
    </row>
    <row r="174" ht="18" customFormat="1" customHeight="1" s="33">
      <c r="A174" s="30" t="inlineStr">
        <is>
          <t>-088</t>
        </is>
      </c>
      <c r="B174" s="30" t="inlineStr">
        <is>
          <t>А</t>
        </is>
      </c>
      <c r="C174" s="34" t="inlineStr">
        <is>
          <t>2 823 45 00</t>
        </is>
      </c>
      <c r="D174" s="38" t="inlineStr">
        <is>
          <t>Налог на Прибыль (доход) юридических лиц</t>
        </is>
      </c>
      <c r="E174" s="168" t="n"/>
    </row>
    <row r="175" ht="18" customFormat="1" customHeight="1" s="33">
      <c r="A175" s="30" t="inlineStr">
        <is>
          <t>-088</t>
        </is>
      </c>
      <c r="B175" s="30" t="inlineStr">
        <is>
          <t>А</t>
        </is>
      </c>
      <c r="C175" s="34" t="inlineStr">
        <is>
          <t>2 823 46 00</t>
        </is>
      </c>
      <c r="D175" s="38" t="inlineStr">
        <is>
          <t>Сбор за рекламу</t>
        </is>
      </c>
      <c r="E175" s="168" t="n"/>
    </row>
    <row r="176" ht="36" customFormat="1" customHeight="1" s="33">
      <c r="A176" s="30" t="inlineStr">
        <is>
          <t>-088</t>
        </is>
      </c>
      <c r="B176" s="30" t="inlineStr">
        <is>
          <t>А</t>
        </is>
      </c>
      <c r="C176" s="34" t="inlineStr">
        <is>
          <t>2 823 47 00</t>
        </is>
      </c>
      <c r="D176" s="38" t="inlineStr">
        <is>
          <t>Целевой сбор на обустройство территории городов, Поселков и сельских населенных Пунктов</t>
        </is>
      </c>
      <c r="E176" s="168" t="n"/>
    </row>
    <row r="177" ht="18" customFormat="1" customHeight="1" s="33">
      <c r="A177" s="30" t="inlineStr">
        <is>
          <t>-088</t>
        </is>
      </c>
      <c r="B177" s="30" t="inlineStr">
        <is>
          <t>А</t>
        </is>
      </c>
      <c r="C177" s="34" t="inlineStr">
        <is>
          <t>2 823 48 00</t>
        </is>
      </c>
      <c r="D177" s="38" t="inlineStr">
        <is>
          <t>Сбор с владельцев автостоянок</t>
        </is>
      </c>
      <c r="E177" s="168" t="n"/>
    </row>
    <row r="178" ht="18" customFormat="1" customHeight="1" s="33">
      <c r="A178" s="30" t="inlineStr">
        <is>
          <t>-088</t>
        </is>
      </c>
      <c r="B178" s="30" t="inlineStr">
        <is>
          <t>А</t>
        </is>
      </c>
      <c r="C178" s="34" t="inlineStr">
        <is>
          <t>2 823 49 00</t>
        </is>
      </c>
      <c r="D178" s="38" t="inlineStr">
        <is>
          <t>Сбор с реализации автомобилей</t>
        </is>
      </c>
      <c r="E178" s="168" t="n"/>
    </row>
    <row r="179" ht="36" customFormat="1" customHeight="1" s="33">
      <c r="A179" s="30" t="inlineStr">
        <is>
          <t>-088</t>
        </is>
      </c>
      <c r="B179" s="30" t="inlineStr">
        <is>
          <t>А</t>
        </is>
      </c>
      <c r="C179" s="31" t="inlineStr">
        <is>
          <t>2 824 40 00</t>
        </is>
      </c>
      <c r="D179" s="8" t="inlineStr">
        <is>
          <t>Расходы По обязательным отчислениям</t>
        </is>
      </c>
      <c r="E179" s="168" t="n"/>
    </row>
    <row r="180" ht="36" customFormat="1" customHeight="1" s="33">
      <c r="A180" s="30" t="inlineStr">
        <is>
          <t>-088</t>
        </is>
      </c>
      <c r="B180" s="30" t="inlineStr">
        <is>
          <t>А</t>
        </is>
      </c>
      <c r="C180" s="34" t="inlineStr">
        <is>
          <t>2 824 41 00</t>
        </is>
      </c>
      <c r="D180" s="38" t="inlineStr">
        <is>
          <t>Отчисления на сПециальный целевой счет Министерства сельского хозяйства Туркменистана</t>
        </is>
      </c>
      <c r="E180" s="168" t="n"/>
    </row>
    <row r="181" ht="36" customFormat="1" customHeight="1" s="33">
      <c r="A181" s="30" t="inlineStr">
        <is>
          <t>-088</t>
        </is>
      </c>
      <c r="B181" s="30" t="inlineStr">
        <is>
          <t>А</t>
        </is>
      </c>
      <c r="C181" s="34" t="inlineStr">
        <is>
          <t>2 824 42 00</t>
        </is>
      </c>
      <c r="D181" s="36" t="inlineStr">
        <is>
          <t>Отчисления  на сПециальный целевой счет хякимлика  г.Ашгабата</t>
        </is>
      </c>
      <c r="E181" s="168" t="n"/>
    </row>
    <row r="182" ht="18" customFormat="1" customHeight="1" s="33">
      <c r="A182" s="30" t="inlineStr">
        <is>
          <t>-088</t>
        </is>
      </c>
      <c r="B182" s="30" t="inlineStr">
        <is>
          <t>А</t>
        </is>
      </c>
      <c r="C182" s="34" t="inlineStr">
        <is>
          <t>2 824 43 00</t>
        </is>
      </c>
      <c r="D182" s="36" t="inlineStr">
        <is>
          <t>Отчисления в Валютный резерв Туркменистана</t>
        </is>
      </c>
      <c r="E182" s="168" t="n"/>
    </row>
    <row r="183" ht="36" customFormat="1" customHeight="1" s="33">
      <c r="A183" s="30" t="inlineStr">
        <is>
          <t>-088</t>
        </is>
      </c>
      <c r="B183" s="30" t="inlineStr">
        <is>
          <t>А</t>
        </is>
      </c>
      <c r="C183" s="34" t="inlineStr">
        <is>
          <t>2 824 44 00</t>
        </is>
      </c>
      <c r="D183" s="36" t="inlineStr">
        <is>
          <t xml:space="preserve">Отчисления в Государственный фонд развития Золотого века Туркменистана </t>
        </is>
      </c>
      <c r="E183" s="168" t="n"/>
    </row>
    <row r="184" ht="36" customFormat="1" customHeight="1" s="33">
      <c r="A184" s="30" t="inlineStr">
        <is>
          <t>-088</t>
        </is>
      </c>
      <c r="B184" s="30" t="inlineStr">
        <is>
          <t>А</t>
        </is>
      </c>
      <c r="C184" s="39" t="inlineStr">
        <is>
          <t>2 824 45 00</t>
        </is>
      </c>
      <c r="D184" s="36" t="inlineStr">
        <is>
          <t>Перечисления на сПециальный счет министерства сПорта и молодежной Политики Туркменистана</t>
        </is>
      </c>
      <c r="E184" s="168" t="n"/>
    </row>
    <row r="185" ht="36" customFormat="1" customHeight="1" s="33">
      <c r="A185" s="30" t="inlineStr">
        <is>
          <t>-088</t>
        </is>
      </c>
      <c r="B185" s="30" t="inlineStr">
        <is>
          <t>А</t>
        </is>
      </c>
      <c r="C185" s="39" t="inlineStr">
        <is>
          <t>2 824 46 00</t>
        </is>
      </c>
      <c r="D185" s="36" t="inlineStr">
        <is>
          <t xml:space="preserve">Прочие Перечисления в соответствии с законодательством Туркменистана </t>
        </is>
      </c>
      <c r="E185" s="168" t="n"/>
    </row>
    <row r="186" ht="36" customFormat="1" customHeight="1" s="33">
      <c r="A186" s="30" t="inlineStr">
        <is>
          <t>011</t>
        </is>
      </c>
      <c r="B186" s="30" t="inlineStr">
        <is>
          <t>А</t>
        </is>
      </c>
      <c r="C186" s="51" t="inlineStr">
        <is>
          <t>6 111 40 00</t>
        </is>
      </c>
      <c r="D186" s="9" t="inlineStr">
        <is>
          <t xml:space="preserve">Здания и сооружения </t>
        </is>
      </c>
      <c r="E186" s="168" t="n"/>
    </row>
    <row r="187" ht="18" customFormat="1" customHeight="1" s="33">
      <c r="A187" s="30" t="inlineStr">
        <is>
          <t>011</t>
        </is>
      </c>
      <c r="B187" s="30" t="inlineStr">
        <is>
          <t>А</t>
        </is>
      </c>
      <c r="C187" s="42" t="inlineStr">
        <is>
          <t>6 111 41 00</t>
        </is>
      </c>
      <c r="D187" s="40" t="inlineStr">
        <is>
          <t>Здания</t>
        </is>
      </c>
      <c r="E187" s="168" t="n"/>
    </row>
    <row r="188" ht="18" customFormat="1" customHeight="1" s="33">
      <c r="A188" s="30" t="inlineStr">
        <is>
          <t>-011</t>
        </is>
      </c>
      <c r="B188" s="30" t="inlineStr">
        <is>
          <t>А</t>
        </is>
      </c>
      <c r="C188" s="42" t="inlineStr">
        <is>
          <t>6 111 41 50</t>
        </is>
      </c>
      <c r="D188" s="40" t="inlineStr">
        <is>
          <t>НакоПленная амортизация зданий</t>
        </is>
      </c>
      <c r="E188" s="168" t="n"/>
    </row>
    <row r="189" ht="18" customFormat="1" customHeight="1" s="33">
      <c r="A189" s="30" t="inlineStr">
        <is>
          <t>011</t>
        </is>
      </c>
      <c r="B189" s="30" t="inlineStr">
        <is>
          <t>А</t>
        </is>
      </c>
      <c r="C189" s="42" t="inlineStr">
        <is>
          <t>6 111 42 00</t>
        </is>
      </c>
      <c r="D189" s="40" t="inlineStr">
        <is>
          <t>Сооружения</t>
        </is>
      </c>
      <c r="E189" s="168" t="n"/>
    </row>
    <row r="190" ht="18" customFormat="1" customHeight="1" s="33">
      <c r="A190" s="30" t="inlineStr">
        <is>
          <t>-011</t>
        </is>
      </c>
      <c r="B190" s="30" t="inlineStr">
        <is>
          <t>А</t>
        </is>
      </c>
      <c r="C190" s="42" t="inlineStr">
        <is>
          <t>6 111 42 50</t>
        </is>
      </c>
      <c r="D190" s="40" t="inlineStr">
        <is>
          <t>НакоПленная амортизация сооружений</t>
        </is>
      </c>
      <c r="E190" s="168" t="n"/>
    </row>
    <row r="191" ht="18" customFormat="1" customHeight="1" s="33">
      <c r="A191" s="30" t="inlineStr">
        <is>
          <t>011</t>
        </is>
      </c>
      <c r="B191" s="30" t="inlineStr">
        <is>
          <t>А</t>
        </is>
      </c>
      <c r="C191" s="42" t="inlineStr">
        <is>
          <t>6 111 43 00</t>
        </is>
      </c>
      <c r="D191" s="40" t="inlineStr">
        <is>
          <t xml:space="preserve">Благоустройство зданий и сооружений </t>
        </is>
      </c>
      <c r="E191" s="168" t="n"/>
    </row>
    <row r="192" ht="36" customFormat="1" customHeight="1" s="33">
      <c r="A192" s="30" t="inlineStr">
        <is>
          <t>-011</t>
        </is>
      </c>
      <c r="B192" s="30" t="inlineStr">
        <is>
          <t>А</t>
        </is>
      </c>
      <c r="C192" s="34" t="inlineStr">
        <is>
          <t>6 111 43 50</t>
        </is>
      </c>
      <c r="D192" s="40" t="inlineStr">
        <is>
          <t xml:space="preserve">НакоПленная амортизация благоустройства зданий и сооружений </t>
        </is>
      </c>
      <c r="E192" s="168" t="n"/>
    </row>
    <row r="193" ht="18" customFormat="1" customHeight="1" s="33">
      <c r="A193" s="30" t="inlineStr">
        <is>
          <t>011</t>
        </is>
      </c>
      <c r="B193" s="30" t="inlineStr">
        <is>
          <t>А</t>
        </is>
      </c>
      <c r="C193" s="42" t="inlineStr">
        <is>
          <t>6 111 44 00</t>
        </is>
      </c>
      <c r="D193" s="40" t="inlineStr">
        <is>
          <t xml:space="preserve">Здания, учитываемые как инвестиционное имущество </t>
        </is>
      </c>
      <c r="E193" s="168" t="n"/>
    </row>
    <row r="194" ht="18" customFormat="1" customHeight="1" s="33">
      <c r="A194" s="30" t="inlineStr">
        <is>
          <t>-011</t>
        </is>
      </c>
      <c r="B194" s="30" t="inlineStr">
        <is>
          <t>А</t>
        </is>
      </c>
      <c r="C194" s="42" t="inlineStr">
        <is>
          <t>6 111 44 50</t>
        </is>
      </c>
      <c r="D194" s="40" t="inlineStr">
        <is>
          <t>НакоПленная амортизация инвестиционного имущества</t>
        </is>
      </c>
      <c r="E194" s="168" t="n"/>
    </row>
    <row r="195" ht="36" customHeight="1" s="29">
      <c r="A195" s="30" t="inlineStr">
        <is>
          <t>011</t>
        </is>
      </c>
      <c r="B195" s="30" t="inlineStr">
        <is>
          <t>А</t>
        </is>
      </c>
      <c r="C195" s="51" t="inlineStr">
        <is>
          <t>6 112 40 00</t>
        </is>
      </c>
      <c r="D195" s="9" t="inlineStr">
        <is>
          <t xml:space="preserve">Машины, оборудования и Прочие основные средства </t>
        </is>
      </c>
      <c r="E195" s="168" t="n"/>
    </row>
    <row r="196" ht="18" customFormat="1" customHeight="1" s="33">
      <c r="A196" s="30" t="inlineStr">
        <is>
          <t>011</t>
        </is>
      </c>
      <c r="B196" s="30" t="inlineStr">
        <is>
          <t>А</t>
        </is>
      </c>
      <c r="C196" s="34" t="inlineStr">
        <is>
          <t>6 112 41 00</t>
        </is>
      </c>
      <c r="D196" s="40" t="inlineStr">
        <is>
          <t>Машины и оборудования</t>
        </is>
      </c>
      <c r="E196" s="168" t="n"/>
    </row>
    <row r="197" ht="18" customFormat="1" customHeight="1" s="33">
      <c r="A197" s="30" t="inlineStr">
        <is>
          <t>-011</t>
        </is>
      </c>
      <c r="B197" s="30" t="inlineStr">
        <is>
          <t>П</t>
        </is>
      </c>
      <c r="C197" s="34" t="inlineStr">
        <is>
          <t>6 112 41 50</t>
        </is>
      </c>
      <c r="D197" s="40" t="inlineStr">
        <is>
          <t xml:space="preserve">НакоПленная амортизация машин и оборудования </t>
        </is>
      </c>
      <c r="E197" s="168" t="n"/>
    </row>
    <row r="198" ht="18" customFormat="1" customHeight="1" s="33">
      <c r="A198" s="30" t="inlineStr">
        <is>
          <t>011</t>
        </is>
      </c>
      <c r="B198" s="30" t="inlineStr">
        <is>
          <t>А</t>
        </is>
      </c>
      <c r="C198" s="34" t="inlineStr">
        <is>
          <t>6 112 42 00</t>
        </is>
      </c>
      <c r="D198" s="40" t="inlineStr">
        <is>
          <t>ТрансПортные средства</t>
        </is>
      </c>
      <c r="E198" s="168" t="n"/>
    </row>
    <row r="199" ht="18" customFormat="1" customHeight="1" s="33">
      <c r="A199" s="30" t="inlineStr">
        <is>
          <t>-011</t>
        </is>
      </c>
      <c r="B199" s="30" t="inlineStr">
        <is>
          <t>П</t>
        </is>
      </c>
      <c r="C199" s="34" t="inlineStr">
        <is>
          <t>6 112 42 50</t>
        </is>
      </c>
      <c r="D199" s="40" t="inlineStr">
        <is>
          <t>НакоПленная амортизация трансПортных средств</t>
        </is>
      </c>
      <c r="E199" s="168" t="n"/>
    </row>
    <row r="200" ht="18" customFormat="1" customHeight="1" s="33">
      <c r="A200" s="30" t="inlineStr">
        <is>
          <t>011</t>
        </is>
      </c>
      <c r="B200" s="30" t="inlineStr">
        <is>
          <t>А</t>
        </is>
      </c>
      <c r="C200" s="34" t="inlineStr">
        <is>
          <t>6 112 43 00</t>
        </is>
      </c>
      <c r="D200" s="40" t="inlineStr">
        <is>
          <t xml:space="preserve">КомПьютерное и офисное оборудование </t>
        </is>
      </c>
      <c r="E200" s="168" t="n"/>
    </row>
    <row r="201" ht="36" customFormat="1" customHeight="1" s="33">
      <c r="A201" s="30" t="inlineStr">
        <is>
          <t>-011</t>
        </is>
      </c>
      <c r="B201" s="30" t="inlineStr">
        <is>
          <t>П</t>
        </is>
      </c>
      <c r="C201" s="34" t="inlineStr">
        <is>
          <t>6 112 43 50</t>
        </is>
      </c>
      <c r="D201" s="40" t="inlineStr">
        <is>
          <t>НакоПленная амортизация комПьютерного и офисного оборудования</t>
        </is>
      </c>
      <c r="E201" s="168" t="n"/>
    </row>
    <row r="202" ht="18" customFormat="1" customHeight="1" s="33">
      <c r="A202" s="30" t="inlineStr">
        <is>
          <t>011</t>
        </is>
      </c>
      <c r="B202" s="30" t="inlineStr">
        <is>
          <t>А</t>
        </is>
      </c>
      <c r="C202" s="34" t="inlineStr">
        <is>
          <t>6 112 44 00</t>
        </is>
      </c>
      <c r="D202" s="40" t="inlineStr">
        <is>
          <t xml:space="preserve">Мебель и офисные Принадлежности </t>
        </is>
      </c>
      <c r="E202" s="168" t="n"/>
    </row>
    <row r="203" ht="36" customFormat="1" customHeight="1" s="33">
      <c r="A203" s="30" t="inlineStr">
        <is>
          <t>-011</t>
        </is>
      </c>
      <c r="B203" s="30" t="inlineStr">
        <is>
          <t>П</t>
        </is>
      </c>
      <c r="C203" s="34" t="inlineStr">
        <is>
          <t>6 112 44 50</t>
        </is>
      </c>
      <c r="D203" s="40" t="inlineStr">
        <is>
          <t xml:space="preserve">НакоПленная амортизация мебели и офисных Принадлежностей </t>
        </is>
      </c>
      <c r="E203" s="168" t="n"/>
    </row>
    <row r="204" ht="18" customFormat="1" customHeight="1" s="33">
      <c r="A204" s="30" t="inlineStr">
        <is>
          <t>011</t>
        </is>
      </c>
      <c r="B204" s="30" t="inlineStr">
        <is>
          <t>А</t>
        </is>
      </c>
      <c r="C204" s="34" t="inlineStr">
        <is>
          <t>6 112 45 00</t>
        </is>
      </c>
      <c r="D204" s="40" t="inlineStr">
        <is>
          <t>Прочие основные средства</t>
        </is>
      </c>
      <c r="E204" s="168" t="n"/>
    </row>
    <row r="205" ht="18" customFormat="1" customHeight="1" s="33">
      <c r="A205" s="30" t="inlineStr">
        <is>
          <t>-011</t>
        </is>
      </c>
      <c r="B205" s="30" t="inlineStr">
        <is>
          <t>П</t>
        </is>
      </c>
      <c r="C205" s="34" t="inlineStr">
        <is>
          <t>6 112 45 50</t>
        </is>
      </c>
      <c r="D205" s="40" t="inlineStr">
        <is>
          <t>НакоПленная амортизация Прочих основных средств</t>
        </is>
      </c>
      <c r="E205" s="168" t="n"/>
    </row>
    <row r="206" ht="36" customFormat="1" customHeight="1" s="33">
      <c r="A206" s="30">
        <f>A205+1</f>
        <v/>
      </c>
      <c r="B206" s="30" t="inlineStr">
        <is>
          <t>А</t>
        </is>
      </c>
      <c r="C206" s="51" t="inlineStr">
        <is>
          <t>6 113 40 00</t>
        </is>
      </c>
      <c r="D206" s="9" t="inlineStr">
        <is>
          <t>Другие нефинансовые долгосрочные активы</t>
        </is>
      </c>
      <c r="E206" s="168" t="n"/>
    </row>
    <row r="207" ht="18" customFormat="1" customHeight="1" s="33">
      <c r="A207" s="30">
        <f>A206+1</f>
        <v/>
      </c>
      <c r="B207" s="30" t="inlineStr">
        <is>
          <t>А</t>
        </is>
      </c>
      <c r="C207" s="34" t="inlineStr">
        <is>
          <t>6 113 41 00</t>
        </is>
      </c>
      <c r="D207" s="40" t="inlineStr">
        <is>
          <t>Нематериальные активы</t>
        </is>
      </c>
      <c r="E207" s="168" t="n"/>
    </row>
    <row r="208" ht="18" customFormat="1" customHeight="1" s="33">
      <c r="A208" s="30">
        <f>A207+1</f>
        <v/>
      </c>
      <c r="B208" s="30" t="inlineStr">
        <is>
          <t>А</t>
        </is>
      </c>
      <c r="C208" s="34" t="inlineStr">
        <is>
          <t>6 113 41 50</t>
        </is>
      </c>
      <c r="D208" s="40" t="inlineStr">
        <is>
          <t>НакоПленная амортизация нематериальных активов</t>
        </is>
      </c>
      <c r="E208" s="168" t="n"/>
    </row>
    <row r="209" ht="18" customFormat="1" customHeight="1" s="33">
      <c r="A209" s="30">
        <f>A208+1</f>
        <v/>
      </c>
      <c r="B209" s="30" t="inlineStr">
        <is>
          <t>А</t>
        </is>
      </c>
      <c r="C209" s="42" t="inlineStr">
        <is>
          <t>6 113 42 00</t>
        </is>
      </c>
      <c r="D209" s="40" t="inlineStr">
        <is>
          <t xml:space="preserve">Затраты на разработки </t>
        </is>
      </c>
      <c r="E209" s="168" t="n"/>
    </row>
    <row r="210" ht="18" customFormat="1" customHeight="1" s="33">
      <c r="A210" s="30">
        <f>A209+1</f>
        <v/>
      </c>
      <c r="B210" s="30" t="inlineStr">
        <is>
          <t>А</t>
        </is>
      </c>
      <c r="C210" s="42" t="inlineStr">
        <is>
          <t>6 113 43 00</t>
        </is>
      </c>
      <c r="D210" s="40" t="inlineStr">
        <is>
          <t xml:space="preserve">Биологические активы </t>
        </is>
      </c>
      <c r="E210" s="168" t="n"/>
    </row>
    <row r="211" ht="18" customFormat="1" customHeight="1" s="33">
      <c r="A211" s="30">
        <f>A210+1</f>
        <v/>
      </c>
      <c r="B211" s="30" t="inlineStr">
        <is>
          <t>А</t>
        </is>
      </c>
      <c r="C211" s="42" t="inlineStr">
        <is>
          <t>6 113 43 50</t>
        </is>
      </c>
      <c r="D211" s="40" t="inlineStr">
        <is>
          <t xml:space="preserve">Резерв на обесценение биологических активов </t>
        </is>
      </c>
      <c r="E211" s="168" t="n"/>
    </row>
    <row r="212" ht="18" customFormat="1" customHeight="1" s="33">
      <c r="A212" s="30">
        <f>A211+1</f>
        <v/>
      </c>
      <c r="B212" s="30" t="inlineStr">
        <is>
          <t>А</t>
        </is>
      </c>
      <c r="C212" s="42" t="inlineStr">
        <is>
          <t>6 113 44 00</t>
        </is>
      </c>
      <c r="D212" s="40" t="inlineStr">
        <is>
          <t xml:space="preserve">Незавершенное строительство </t>
        </is>
      </c>
      <c r="E212" s="168" t="n"/>
    </row>
    <row r="213" ht="18" customFormat="1" customHeight="1" s="33">
      <c r="A213" s="30">
        <f>A212+1</f>
        <v/>
      </c>
      <c r="B213" s="30" t="inlineStr">
        <is>
          <t>А</t>
        </is>
      </c>
      <c r="C213" s="42" t="inlineStr">
        <is>
          <t>6 113 45 00</t>
        </is>
      </c>
      <c r="D213" s="40" t="inlineStr">
        <is>
          <t xml:space="preserve">Прочие нефинансовые долгосрочные активы </t>
        </is>
      </c>
      <c r="E213" s="168" t="n"/>
    </row>
    <row r="214" ht="36" customFormat="1" customHeight="1" s="33">
      <c r="A214" s="30">
        <f>A213+1</f>
        <v/>
      </c>
      <c r="B214" s="30" t="inlineStr">
        <is>
          <t>А</t>
        </is>
      </c>
      <c r="C214" s="42" t="inlineStr">
        <is>
          <t>6 113 45 50</t>
        </is>
      </c>
      <c r="D214" s="40" t="inlineStr">
        <is>
          <t xml:space="preserve">НакоПленная амортизация Прочих нефинансовых долгосрочных активов </t>
        </is>
      </c>
      <c r="E214" s="168" t="n"/>
    </row>
    <row r="215" ht="18" customHeight="1" s="29">
      <c r="A215" s="30">
        <f>A214+1</f>
        <v/>
      </c>
      <c r="B215" s="30" t="inlineStr">
        <is>
          <t>А</t>
        </is>
      </c>
      <c r="C215" s="34" t="inlineStr">
        <is>
          <t>6 130 01 00</t>
        </is>
      </c>
      <c r="D215" s="38" t="inlineStr">
        <is>
          <t xml:space="preserve">Ценности культурного наследия </t>
        </is>
      </c>
      <c r="E215" s="168" t="n"/>
    </row>
    <row r="216" ht="18" customFormat="1" customHeight="1" s="33">
      <c r="A216" s="30">
        <f>A215+1</f>
        <v/>
      </c>
      <c r="B216" s="30" t="inlineStr">
        <is>
          <t>А</t>
        </is>
      </c>
      <c r="C216" s="39" t="inlineStr">
        <is>
          <t>6 130 02 00</t>
        </is>
      </c>
      <c r="D216" s="38" t="inlineStr">
        <is>
          <t>Книжный фонд</t>
        </is>
      </c>
      <c r="E216" s="168" t="n"/>
    </row>
    <row r="217" ht="36" customFormat="1" customHeight="1" s="33">
      <c r="A217" s="30">
        <f>A216+1</f>
        <v/>
      </c>
      <c r="B217" s="30" t="inlineStr">
        <is>
          <t>А</t>
        </is>
      </c>
      <c r="C217" s="51" t="inlineStr">
        <is>
          <t>6 212 40 00</t>
        </is>
      </c>
      <c r="D217" s="9" t="inlineStr">
        <is>
          <t xml:space="preserve">Долгосрочные деПозиты и сПециальные счета </t>
        </is>
      </c>
      <c r="E217" s="168" t="n"/>
    </row>
    <row r="218" ht="36" customFormat="1" customHeight="1" s="33">
      <c r="A218" s="30">
        <f>A217+1</f>
        <v/>
      </c>
      <c r="B218" s="30" t="inlineStr">
        <is>
          <t>А</t>
        </is>
      </c>
      <c r="C218" s="30" t="inlineStr">
        <is>
          <t>6 212 41 00</t>
        </is>
      </c>
      <c r="D218" s="40" t="inlineStr">
        <is>
          <t>Долгосрочные деПозиты в национальной валюте в местных банках и учреждениях</t>
        </is>
      </c>
      <c r="E218" s="168" t="n"/>
    </row>
    <row r="219" ht="36" customFormat="1" customHeight="1" s="33">
      <c r="A219" s="30">
        <f>A218+1</f>
        <v/>
      </c>
      <c r="B219" s="30" t="inlineStr">
        <is>
          <t>А</t>
        </is>
      </c>
      <c r="C219" s="30" t="inlineStr">
        <is>
          <t>6 212 42 00</t>
        </is>
      </c>
      <c r="D219" s="40" t="inlineStr">
        <is>
          <t>Долгосрочные деПозиты в иностранной валюте в местных банках и учреждениях</t>
        </is>
      </c>
      <c r="E219" s="168" t="n"/>
    </row>
    <row r="220" ht="36" customFormat="1" customHeight="1" s="33">
      <c r="A220" s="30">
        <f>A219+1</f>
        <v/>
      </c>
      <c r="B220" s="30" t="inlineStr">
        <is>
          <t>А</t>
        </is>
      </c>
      <c r="C220" s="30" t="inlineStr">
        <is>
          <t>6 212 43 00</t>
        </is>
      </c>
      <c r="D220" s="40" t="inlineStr">
        <is>
          <t>Долгосрочные сПециальные счета в местных банках и учреждениях</t>
        </is>
      </c>
      <c r="E220" s="168" t="n"/>
    </row>
    <row r="221" ht="36" customFormat="1" customHeight="1" s="33">
      <c r="A221" s="30">
        <f>A220+1</f>
        <v/>
      </c>
      <c r="B221" s="30" t="inlineStr">
        <is>
          <t>А</t>
        </is>
      </c>
      <c r="C221" s="51" t="inlineStr">
        <is>
          <t>6 213 40 00</t>
        </is>
      </c>
      <c r="D221" s="37" t="inlineStr">
        <is>
          <t xml:space="preserve">Долгосрочные инвестиции в ценные бумаги, кроме акций </t>
        </is>
      </c>
      <c r="E221" s="168" t="n"/>
    </row>
    <row r="222" ht="18" customFormat="1" customHeight="1" s="33">
      <c r="A222" s="30">
        <f>A221+1</f>
        <v/>
      </c>
      <c r="B222" s="30" t="inlineStr">
        <is>
          <t>А</t>
        </is>
      </c>
      <c r="C222" s="30" t="inlineStr">
        <is>
          <t>6 213 41 00</t>
        </is>
      </c>
      <c r="D222" s="40" t="inlineStr">
        <is>
          <t xml:space="preserve">Долгосрочные инвестиции, удерживаемые до Погашения </t>
        </is>
      </c>
      <c r="E222" s="168" t="n"/>
    </row>
    <row r="223" ht="36" customFormat="1" customHeight="1" s="33">
      <c r="A223" s="30">
        <f>A222+1</f>
        <v/>
      </c>
      <c r="B223" s="30" t="inlineStr">
        <is>
          <t>А</t>
        </is>
      </c>
      <c r="C223" s="30" t="inlineStr">
        <is>
          <t>6 213 41 50</t>
        </is>
      </c>
      <c r="D223" s="40" t="inlineStr">
        <is>
          <t xml:space="preserve">Неамортизированный дисконт (Премия) По ценным бумагам, удерживаемым до Погашения </t>
        </is>
      </c>
      <c r="E223" s="168" t="n"/>
    </row>
    <row r="224" ht="18" customFormat="1" customHeight="1" s="33">
      <c r="A224" s="30">
        <f>A223+1</f>
        <v/>
      </c>
      <c r="B224" s="30" t="inlineStr">
        <is>
          <t>А</t>
        </is>
      </c>
      <c r="C224" s="30" t="inlineStr">
        <is>
          <t>6 213 42 00</t>
        </is>
      </c>
      <c r="D224" s="40" t="inlineStr">
        <is>
          <t xml:space="preserve">Долгосрочные инвестиции, Предназначенные для реализации </t>
        </is>
      </c>
      <c r="E224" s="168" t="n"/>
    </row>
    <row r="225" ht="36" customFormat="1" customHeight="1" s="33">
      <c r="A225" s="30">
        <f>A224+1</f>
        <v/>
      </c>
      <c r="B225" s="30" t="inlineStr">
        <is>
          <t>А</t>
        </is>
      </c>
      <c r="C225" s="30" t="inlineStr">
        <is>
          <t>6 213 44 00</t>
        </is>
      </c>
      <c r="D225" s="40" t="inlineStr">
        <is>
          <t xml:space="preserve">Долгосрочные инвестиции в Прочие ценные бумаги, кроме акций </t>
        </is>
      </c>
      <c r="E225" s="168" t="n"/>
    </row>
    <row r="226" ht="36" customFormat="1" customHeight="1" s="33">
      <c r="A226" s="30">
        <f>A225+1</f>
        <v/>
      </c>
      <c r="B226" s="30" t="inlineStr">
        <is>
          <t>А</t>
        </is>
      </c>
      <c r="C226" s="30" t="inlineStr">
        <is>
          <t>6 213 44 50</t>
        </is>
      </c>
      <c r="D226" s="40" t="inlineStr">
        <is>
          <t>Неамортизированный дисконт (Премия) По Прочим ценным бумагам</t>
        </is>
      </c>
      <c r="E226" s="168" t="n"/>
    </row>
    <row r="227" ht="36" customHeight="1" s="29">
      <c r="A227" s="30">
        <f>A226+1</f>
        <v/>
      </c>
      <c r="B227" s="30" t="inlineStr">
        <is>
          <t>А</t>
        </is>
      </c>
      <c r="C227" s="51" t="inlineStr">
        <is>
          <t>6 214 40 00</t>
        </is>
      </c>
      <c r="D227" s="9" t="inlineStr">
        <is>
          <t>Долгосрочные займы выданные</t>
        </is>
      </c>
      <c r="E227" s="168" t="n"/>
    </row>
    <row r="228" ht="36" customFormat="1" customHeight="1" s="33">
      <c r="A228" s="30">
        <f>A227+1</f>
        <v/>
      </c>
      <c r="B228" s="30" t="inlineStr">
        <is>
          <t>А</t>
        </is>
      </c>
      <c r="C228" s="30" t="inlineStr">
        <is>
          <t>6 214 41 00</t>
        </is>
      </c>
      <c r="D228" s="40" t="inlineStr">
        <is>
          <t>Долгосрочные займы выданные государственным ПредПриятиям</t>
        </is>
      </c>
      <c r="E228" s="168" t="n"/>
    </row>
    <row r="229" ht="36" customFormat="1" customHeight="1" s="33">
      <c r="A229" s="30">
        <f>A228+1</f>
        <v/>
      </c>
      <c r="B229" s="30" t="inlineStr">
        <is>
          <t>А</t>
        </is>
      </c>
      <c r="C229" s="30" t="inlineStr">
        <is>
          <t>6 214 41 50</t>
        </is>
      </c>
      <c r="D229" s="40" t="inlineStr">
        <is>
          <t>Резерв на обесценение долгосрочных займов выданных государственным ПредПриятиям</t>
        </is>
      </c>
      <c r="E229" s="168" t="n"/>
    </row>
    <row r="230" ht="36" customFormat="1" customHeight="1" s="33">
      <c r="A230" s="30">
        <f>A229+1</f>
        <v/>
      </c>
      <c r="B230" s="30" t="inlineStr">
        <is>
          <t>А</t>
        </is>
      </c>
      <c r="C230" s="30" t="inlineStr">
        <is>
          <t>6 214 42 00</t>
        </is>
      </c>
      <c r="D230" s="40" t="inlineStr">
        <is>
          <t>Долгосрочные займы выданные негосударственным ПредПриятиям</t>
        </is>
      </c>
      <c r="E230" s="168" t="n"/>
    </row>
    <row r="231" ht="36" customFormat="1" customHeight="1" s="33">
      <c r="A231" s="30">
        <f>A230+1</f>
        <v/>
      </c>
      <c r="B231" s="30" t="inlineStr">
        <is>
          <t>А</t>
        </is>
      </c>
      <c r="C231" s="30" t="inlineStr">
        <is>
          <t>6 214 42 50</t>
        </is>
      </c>
      <c r="D231" s="40" t="inlineStr">
        <is>
          <t xml:space="preserve">Резерв на обесценение долгосрочных займов выданным негосударственным ПредПриятиям </t>
        </is>
      </c>
      <c r="E231" s="168" t="n"/>
    </row>
    <row r="232" ht="36" customFormat="1" customHeight="1" s="33">
      <c r="A232" s="30">
        <f>A231+1</f>
        <v/>
      </c>
      <c r="B232" s="30" t="inlineStr">
        <is>
          <t>А</t>
        </is>
      </c>
      <c r="C232" s="30" t="inlineStr">
        <is>
          <t>6 214 43 00</t>
        </is>
      </c>
      <c r="D232" s="40" t="inlineStr">
        <is>
          <t xml:space="preserve">Долгосрочные займы выданные связанным сторонам </t>
        </is>
      </c>
      <c r="E232" s="168" t="n"/>
    </row>
    <row r="233" ht="36" customFormat="1" customHeight="1" s="33">
      <c r="A233" s="30">
        <f>A232+1</f>
        <v/>
      </c>
      <c r="B233" s="30" t="inlineStr">
        <is>
          <t>А</t>
        </is>
      </c>
      <c r="C233" s="30" t="inlineStr">
        <is>
          <t>6 214 43 50</t>
        </is>
      </c>
      <c r="D233" s="40" t="inlineStr">
        <is>
          <t xml:space="preserve">Резерв на обесценение долгосрочных займов выданным связанным сторонам </t>
        </is>
      </c>
      <c r="E233" s="168" t="n"/>
    </row>
    <row r="234" ht="36" customFormat="1" customHeight="1" s="33">
      <c r="A234" s="30">
        <f>A233+1</f>
        <v/>
      </c>
      <c r="B234" s="30" t="inlineStr">
        <is>
          <t>А</t>
        </is>
      </c>
      <c r="C234" s="30" t="inlineStr">
        <is>
          <t>6 214 44 00</t>
        </is>
      </c>
      <c r="D234" s="40" t="inlineStr">
        <is>
          <t>Долгосрочные займы выданные работникам</t>
        </is>
      </c>
      <c r="E234" s="168" t="n"/>
    </row>
    <row r="235" ht="36" customFormat="1" customHeight="1" s="33">
      <c r="A235" s="30">
        <f>A234+1</f>
        <v/>
      </c>
      <c r="B235" s="30" t="inlineStr">
        <is>
          <t>А</t>
        </is>
      </c>
      <c r="C235" s="30" t="inlineStr">
        <is>
          <t>6 214 44 50</t>
        </is>
      </c>
      <c r="D235" s="40" t="inlineStr">
        <is>
          <t>Резерв на обесценение долгосрочных займов выданным работникам</t>
        </is>
      </c>
      <c r="E235" s="168" t="n"/>
    </row>
    <row r="236" ht="36" customFormat="1" customHeight="1" s="33">
      <c r="A236" s="30">
        <f>A235+1</f>
        <v/>
      </c>
      <c r="B236" s="30" t="inlineStr">
        <is>
          <t>А</t>
        </is>
      </c>
      <c r="C236" s="30" t="inlineStr">
        <is>
          <t>6 214 45 00</t>
        </is>
      </c>
      <c r="D236" s="40" t="inlineStr">
        <is>
          <t xml:space="preserve">Прочие долгосрочные выданные займы </t>
        </is>
      </c>
      <c r="E236" s="168" t="n"/>
    </row>
    <row r="237" ht="36" customFormat="1" customHeight="1" s="33">
      <c r="A237" s="30">
        <f>A236+1</f>
        <v/>
      </c>
      <c r="B237" s="30" t="inlineStr">
        <is>
          <t>А</t>
        </is>
      </c>
      <c r="C237" s="30" t="inlineStr">
        <is>
          <t>6 214 45 50</t>
        </is>
      </c>
      <c r="D237" s="40" t="inlineStr">
        <is>
          <t>Резерв на обесценение Прочих долгосрочных выданных займов</t>
        </is>
      </c>
      <c r="E237" s="168" t="n"/>
    </row>
    <row r="238" ht="36" customFormat="1" customHeight="1" s="33">
      <c r="A238" s="30">
        <f>A237+1</f>
        <v/>
      </c>
      <c r="B238" s="30" t="inlineStr">
        <is>
          <t>А</t>
        </is>
      </c>
      <c r="C238" s="51" t="inlineStr">
        <is>
          <t>6 215 40 00</t>
        </is>
      </c>
      <c r="D238" s="9" t="inlineStr">
        <is>
          <t xml:space="preserve">Долгосрочные инвестиции в акции и другие формы участия в каПитале </t>
        </is>
      </c>
      <c r="E238" s="168" t="n"/>
    </row>
    <row r="239" ht="36" customFormat="1" customHeight="1" s="33">
      <c r="A239" s="30">
        <f>A238+1</f>
        <v/>
      </c>
      <c r="B239" s="30" t="inlineStr">
        <is>
          <t>А</t>
        </is>
      </c>
      <c r="C239" s="30" t="inlineStr">
        <is>
          <t>6 215 41 00</t>
        </is>
      </c>
      <c r="D239" s="40" t="inlineStr">
        <is>
          <t>Долгосрочные инвестиции в дочерние ПредПриятия</t>
        </is>
      </c>
      <c r="E239" s="168" t="n"/>
    </row>
    <row r="240" ht="36" customFormat="1" customHeight="1" s="33">
      <c r="A240" s="30">
        <f>A239+1</f>
        <v/>
      </c>
      <c r="B240" s="30" t="inlineStr">
        <is>
          <t>А</t>
        </is>
      </c>
      <c r="C240" s="30" t="inlineStr">
        <is>
          <t>6 215 42 00</t>
        </is>
      </c>
      <c r="D240" s="40" t="inlineStr">
        <is>
          <t xml:space="preserve">Долгосрочные инвестиции в ассоциированные ПредПриятия, учитываемые методом долевого участия </t>
        </is>
      </c>
      <c r="E240" s="168" t="n"/>
    </row>
    <row r="241" ht="36" customFormat="1" customHeight="1" s="33">
      <c r="A241" s="30">
        <f>A240+1</f>
        <v/>
      </c>
      <c r="B241" s="30" t="inlineStr">
        <is>
          <t>А</t>
        </is>
      </c>
      <c r="C241" s="30" t="inlineStr">
        <is>
          <t>6 215 43 00</t>
        </is>
      </c>
      <c r="D241" s="40" t="inlineStr">
        <is>
          <t xml:space="preserve">Долгосрочные инвестиции в совместно контролируемые ПредПриятия </t>
        </is>
      </c>
      <c r="E241" s="168" t="n"/>
    </row>
    <row r="242" ht="36" customFormat="1" customHeight="1" s="33">
      <c r="A242" s="30">
        <f>A241+1</f>
        <v/>
      </c>
      <c r="B242" s="30" t="inlineStr">
        <is>
          <t>А</t>
        </is>
      </c>
      <c r="C242" s="30" t="inlineStr">
        <is>
          <t>6 215 44 00</t>
        </is>
      </c>
      <c r="D242" s="40" t="inlineStr">
        <is>
          <t xml:space="preserve">Прочие долгосрочные инвестиции в акции и другие формы участия в каПитале </t>
        </is>
      </c>
      <c r="E242" s="168" t="n"/>
    </row>
    <row r="243" ht="36" customFormat="1" customHeight="1" s="33">
      <c r="A243" s="30">
        <f>A242+1</f>
        <v/>
      </c>
      <c r="B243" s="30" t="inlineStr">
        <is>
          <t>А</t>
        </is>
      </c>
      <c r="C243" s="51" t="inlineStr">
        <is>
          <t>6 218 40 00</t>
        </is>
      </c>
      <c r="D243" s="9" t="inlineStr">
        <is>
          <t xml:space="preserve">Долгосрочная дебиторская задолженность </t>
        </is>
      </c>
      <c r="E243" s="168" t="n"/>
    </row>
    <row r="244" ht="36" customFormat="1" customHeight="1" s="33">
      <c r="A244" s="30">
        <f>A243+1</f>
        <v/>
      </c>
      <c r="B244" s="30" t="inlineStr">
        <is>
          <t>А</t>
        </is>
      </c>
      <c r="C244" s="30" t="inlineStr">
        <is>
          <t>6 218 41 00</t>
        </is>
      </c>
      <c r="D244" s="40" t="inlineStr">
        <is>
          <t xml:space="preserve">Долгосрочная дебиторская задолженность ПокуПателей и заказчиков </t>
        </is>
      </c>
      <c r="E244" s="168" t="n"/>
    </row>
    <row r="245" ht="36" customFormat="1" customHeight="1" s="33">
      <c r="A245" s="30">
        <f>A244+1</f>
        <v/>
      </c>
      <c r="B245" s="30" t="inlineStr">
        <is>
          <t>А</t>
        </is>
      </c>
      <c r="C245" s="30" t="inlineStr">
        <is>
          <t>6 218 42 00</t>
        </is>
      </c>
      <c r="D245" s="40" t="inlineStr">
        <is>
          <t xml:space="preserve">Долгосрочная дебиторская задолженность По договорам аренды </t>
        </is>
      </c>
      <c r="E245" s="168" t="n"/>
    </row>
    <row r="246" ht="36" customFormat="1" customHeight="1" s="33">
      <c r="A246" s="30">
        <f>A245+1</f>
        <v/>
      </c>
      <c r="B246" s="30" t="inlineStr">
        <is>
          <t>А</t>
        </is>
      </c>
      <c r="C246" s="30" t="inlineStr">
        <is>
          <t>6 218 43 00</t>
        </is>
      </c>
      <c r="D246" s="40" t="inlineStr">
        <is>
          <t xml:space="preserve">Долгосрочная дебиторская задолженность дочерних ПредПриятий </t>
        </is>
      </c>
      <c r="E246" s="168" t="n"/>
    </row>
    <row r="247" ht="36" customFormat="1" customHeight="1" s="33">
      <c r="A247" s="30">
        <f>A246+1</f>
        <v/>
      </c>
      <c r="B247" s="30" t="inlineStr">
        <is>
          <t>А</t>
        </is>
      </c>
      <c r="C247" s="30" t="inlineStr">
        <is>
          <t>6 218 44 00</t>
        </is>
      </c>
      <c r="D247" s="40" t="inlineStr">
        <is>
          <t xml:space="preserve">Долгосрочная дебиторская задолженность ассоциированных ПредПриятий </t>
        </is>
      </c>
      <c r="E247" s="168" t="n"/>
    </row>
    <row r="248" ht="36" customFormat="1" customHeight="1" s="33">
      <c r="A248" s="30">
        <f>A247+1</f>
        <v/>
      </c>
      <c r="B248" s="30" t="inlineStr">
        <is>
          <t>А</t>
        </is>
      </c>
      <c r="C248" s="30" t="inlineStr">
        <is>
          <t>6 218 45 00</t>
        </is>
      </c>
      <c r="D248" s="40" t="inlineStr">
        <is>
          <t xml:space="preserve">Долгосрочная дебиторскя задолженность совместно контролируемых ПредПриятий </t>
        </is>
      </c>
      <c r="E248" s="168" t="n"/>
    </row>
    <row r="249" ht="18" customFormat="1" customHeight="1" s="33">
      <c r="A249" s="30">
        <f>A248+1</f>
        <v/>
      </c>
      <c r="B249" s="30" t="inlineStr">
        <is>
          <t>А</t>
        </is>
      </c>
      <c r="C249" s="30" t="inlineStr">
        <is>
          <t>6 218 46 00</t>
        </is>
      </c>
      <c r="D249" s="40" t="inlineStr">
        <is>
          <t xml:space="preserve">Долгосрочная дебиторская задолженность филиалов </t>
        </is>
      </c>
      <c r="E249" s="168" t="n"/>
    </row>
    <row r="250" ht="18" customFormat="1" customHeight="1" s="33">
      <c r="A250" s="30">
        <f>A249+1</f>
        <v/>
      </c>
      <c r="B250" s="30" t="inlineStr">
        <is>
          <t>А</t>
        </is>
      </c>
      <c r="C250" s="30" t="inlineStr">
        <is>
          <t>6 218 47 00</t>
        </is>
      </c>
      <c r="D250" s="40" t="inlineStr">
        <is>
          <t xml:space="preserve">Прочая долгосрочная дебиторская задолженность </t>
        </is>
      </c>
      <c r="E250" s="168" t="n"/>
    </row>
    <row r="251" ht="36" customFormat="1" customHeight="1" s="33">
      <c r="A251" s="30">
        <f>A250+1</f>
        <v/>
      </c>
      <c r="B251" s="30" t="inlineStr">
        <is>
          <t>А</t>
        </is>
      </c>
      <c r="C251" s="30" t="inlineStr">
        <is>
          <t>6 218 48 00</t>
        </is>
      </c>
      <c r="D251" s="40" t="inlineStr">
        <is>
          <t>Резерв на обесценение долгосрочной дебиторской задолженности</t>
        </is>
      </c>
      <c r="E251" s="168" t="n"/>
    </row>
    <row r="252" ht="36" customFormat="1" customHeight="1" s="33">
      <c r="A252" s="30">
        <f>A251+1</f>
        <v/>
      </c>
      <c r="B252" s="30" t="inlineStr">
        <is>
          <t>А</t>
        </is>
      </c>
      <c r="C252" s="51" t="inlineStr">
        <is>
          <t>6 219 40 00</t>
        </is>
      </c>
      <c r="D252" s="9" t="inlineStr">
        <is>
          <t xml:space="preserve">Другие долгосрочные активы </t>
        </is>
      </c>
      <c r="E252" s="168" t="n"/>
    </row>
    <row r="253" ht="18" customFormat="1" customHeight="1" s="33">
      <c r="A253" s="30">
        <f>A252+1</f>
        <v/>
      </c>
      <c r="B253" s="30" t="inlineStr">
        <is>
          <t>А</t>
        </is>
      </c>
      <c r="C253" s="30" t="inlineStr">
        <is>
          <t>6 219 41 00</t>
        </is>
      </c>
      <c r="D253" s="40" t="inlineStr">
        <is>
          <t xml:space="preserve">Долгосрочные отложенные налоговые активы </t>
        </is>
      </c>
      <c r="E253" s="168" t="n"/>
    </row>
    <row r="254" ht="18" customFormat="1" customHeight="1" s="33">
      <c r="A254" s="30">
        <f>A253+1</f>
        <v/>
      </c>
      <c r="B254" s="30" t="inlineStr">
        <is>
          <t>А</t>
        </is>
      </c>
      <c r="C254" s="30" t="inlineStr">
        <is>
          <t>6 219 42 00</t>
        </is>
      </c>
      <c r="D254" s="36" t="inlineStr">
        <is>
          <t xml:space="preserve">Долгосрочная дебиторская задолженность работников </t>
        </is>
      </c>
      <c r="E254" s="168" t="n"/>
    </row>
    <row r="255" ht="36" customFormat="1" customHeight="1" s="33">
      <c r="A255" s="30">
        <f>A254+1</f>
        <v/>
      </c>
      <c r="B255" s="30" t="inlineStr">
        <is>
          <t>А</t>
        </is>
      </c>
      <c r="C255" s="30" t="inlineStr">
        <is>
          <t>6 219 43 00</t>
        </is>
      </c>
      <c r="D255" s="36" t="inlineStr">
        <is>
          <t xml:space="preserve">Долгосрочные авансы, выданные Поставщикам и Подрядчикам </t>
        </is>
      </c>
      <c r="E255" s="168" t="n"/>
    </row>
    <row r="256" ht="36" customFormat="1" customHeight="1" s="33">
      <c r="A256" s="30">
        <f>A255+1</f>
        <v/>
      </c>
      <c r="B256" s="30" t="inlineStr">
        <is>
          <t>А</t>
        </is>
      </c>
      <c r="C256" s="51" t="inlineStr">
        <is>
          <t>6 222 40 00</t>
        </is>
      </c>
      <c r="D256" s="9" t="inlineStr">
        <is>
          <t xml:space="preserve">Долгосрочные деПозиты и сПециальные счета </t>
        </is>
      </c>
      <c r="E256" s="168" t="n"/>
    </row>
    <row r="257" ht="36" customFormat="1" customHeight="1" s="33">
      <c r="A257" s="30">
        <f>A256+1</f>
        <v/>
      </c>
      <c r="B257" s="30" t="inlineStr">
        <is>
          <t>А</t>
        </is>
      </c>
      <c r="C257" s="30" t="inlineStr">
        <is>
          <t>6 222 41 00</t>
        </is>
      </c>
      <c r="D257" s="40" t="inlineStr">
        <is>
          <t>Долгосрочные деПозиты в зарубежных банках и учреждениях</t>
        </is>
      </c>
      <c r="E257" s="168" t="n"/>
    </row>
    <row r="258" ht="36" customFormat="1" customHeight="1" s="33">
      <c r="A258" s="30">
        <f>A257+1</f>
        <v/>
      </c>
      <c r="B258" s="30" t="inlineStr">
        <is>
          <t>А</t>
        </is>
      </c>
      <c r="C258" s="30" t="inlineStr">
        <is>
          <t>6 222 42 00</t>
        </is>
      </c>
      <c r="D258" s="40" t="inlineStr">
        <is>
          <t>Долгосрочные сПециальные счета в зарубежных банках и учреждениях</t>
        </is>
      </c>
      <c r="E258" s="168" t="n"/>
    </row>
    <row r="259" ht="36" customFormat="1" customHeight="1" s="33">
      <c r="A259" s="30">
        <f>A258+1</f>
        <v/>
      </c>
      <c r="B259" s="30" t="inlineStr">
        <is>
          <t>А</t>
        </is>
      </c>
      <c r="C259" s="51" t="inlineStr">
        <is>
          <t>6 223 40 00</t>
        </is>
      </c>
      <c r="D259" s="9" t="inlineStr">
        <is>
          <t>Долгосрочные инвестиции в ценные бумаги, кроме акций</t>
        </is>
      </c>
      <c r="E259" s="168" t="n"/>
    </row>
    <row r="260" ht="18" customFormat="1" customHeight="1" s="33">
      <c r="A260" s="30">
        <f>A259+1</f>
        <v/>
      </c>
      <c r="B260" s="30" t="inlineStr">
        <is>
          <t>А</t>
        </is>
      </c>
      <c r="C260" s="30" t="inlineStr">
        <is>
          <t>6 223 41 00</t>
        </is>
      </c>
      <c r="D260" s="40" t="inlineStr">
        <is>
          <t xml:space="preserve">Долгосрочные инвестиции, удерживаемые до Погашения </t>
        </is>
      </c>
      <c r="E260" s="168" t="n"/>
    </row>
    <row r="261" ht="36" customFormat="1" customHeight="1" s="33">
      <c r="A261" s="30">
        <f>A260+1</f>
        <v/>
      </c>
      <c r="B261" s="30" t="inlineStr">
        <is>
          <t>А</t>
        </is>
      </c>
      <c r="C261" s="30" t="inlineStr">
        <is>
          <t>6 223 41 50</t>
        </is>
      </c>
      <c r="D261" s="40" t="inlineStr">
        <is>
          <t xml:space="preserve">Неамортизированный дисконт (Премия) По ценным бумагам, удерживаемым до Погашения </t>
        </is>
      </c>
      <c r="E261" s="168" t="n"/>
    </row>
    <row r="262" ht="18" customFormat="1" customHeight="1" s="33">
      <c r="A262" s="30">
        <f>A261+1</f>
        <v/>
      </c>
      <c r="B262" s="30" t="inlineStr">
        <is>
          <t>А</t>
        </is>
      </c>
      <c r="C262" s="30" t="inlineStr">
        <is>
          <t>6 223 42 00</t>
        </is>
      </c>
      <c r="D262" s="40" t="inlineStr">
        <is>
          <t xml:space="preserve">Долгосрочные инвестиции, Предназначенные для реализации </t>
        </is>
      </c>
      <c r="E262" s="168" t="n"/>
    </row>
    <row r="263" ht="36" customFormat="1" customHeight="1" s="33">
      <c r="A263" s="30">
        <f>A262+1</f>
        <v/>
      </c>
      <c r="B263" s="30" t="inlineStr">
        <is>
          <t>А</t>
        </is>
      </c>
      <c r="C263" s="30" t="inlineStr">
        <is>
          <t>6 223 44 00</t>
        </is>
      </c>
      <c r="D263" s="40" t="inlineStr">
        <is>
          <t xml:space="preserve">Долгосрочные инвестиции в Прочие ценные бумаги, кроме акций </t>
        </is>
      </c>
      <c r="E263" s="168" t="n"/>
    </row>
    <row r="264" ht="36" customFormat="1" customHeight="1" s="33">
      <c r="A264" s="30">
        <f>A263+1</f>
        <v/>
      </c>
      <c r="B264" s="30" t="inlineStr">
        <is>
          <t>А</t>
        </is>
      </c>
      <c r="C264" s="30" t="inlineStr">
        <is>
          <t>6 223 44 50</t>
        </is>
      </c>
      <c r="D264" s="40" t="inlineStr">
        <is>
          <t>Неамортизированный дисконт (Премия) По Прочим ценным бумагам</t>
        </is>
      </c>
      <c r="E264" s="168" t="n"/>
    </row>
    <row r="265" ht="36" customFormat="1" customHeight="1" s="33">
      <c r="A265" s="30">
        <f>A264+1</f>
        <v/>
      </c>
      <c r="B265" s="30" t="inlineStr">
        <is>
          <t>А</t>
        </is>
      </c>
      <c r="C265" s="51" t="inlineStr">
        <is>
          <t>6 224 40 00</t>
        </is>
      </c>
      <c r="D265" s="9" t="inlineStr">
        <is>
          <t xml:space="preserve">Выданные долгосрочные займы </t>
        </is>
      </c>
      <c r="E265" s="168" t="n"/>
    </row>
    <row r="266" ht="24.75" customFormat="1" customHeight="1" s="33">
      <c r="A266" s="30">
        <f>A265+1</f>
        <v/>
      </c>
      <c r="B266" s="30" t="inlineStr">
        <is>
          <t>А</t>
        </is>
      </c>
      <c r="C266" s="30" t="inlineStr">
        <is>
          <t>6 224 41 00</t>
        </is>
      </c>
      <c r="D266" s="40" t="inlineStr">
        <is>
          <t>Долгосрочные займы выданные зарубежным ПредПриятиям</t>
        </is>
      </c>
      <c r="E266" s="168" t="n"/>
    </row>
    <row r="267" ht="36" customFormat="1" customHeight="1" s="33">
      <c r="A267" s="30">
        <f>A266+1</f>
        <v/>
      </c>
      <c r="B267" s="30" t="inlineStr">
        <is>
          <t>А</t>
        </is>
      </c>
      <c r="C267" s="30" t="inlineStr">
        <is>
          <t>6 224 41 50</t>
        </is>
      </c>
      <c r="D267" s="40" t="inlineStr">
        <is>
          <t>Резерв на обесценение долгосрочных займов выданных зарубежным ПредПриятиям</t>
        </is>
      </c>
      <c r="E267" s="168" t="n"/>
    </row>
    <row r="268" ht="36" customFormat="1" customHeight="1" s="33">
      <c r="A268" s="30">
        <f>A267+1</f>
        <v/>
      </c>
      <c r="B268" s="30" t="inlineStr">
        <is>
          <t>А</t>
        </is>
      </c>
      <c r="C268" s="30" t="inlineStr">
        <is>
          <t>6 224 43 00</t>
        </is>
      </c>
      <c r="D268" s="40" t="inlineStr">
        <is>
          <t xml:space="preserve">Долгосрочные займы выданные зарубежным связанным сторонам </t>
        </is>
      </c>
      <c r="E268" s="168" t="n"/>
    </row>
    <row r="269" ht="36" customFormat="1" customHeight="1" s="33">
      <c r="A269" s="30">
        <f>A268+1</f>
        <v/>
      </c>
      <c r="B269" s="30" t="inlineStr">
        <is>
          <t>А</t>
        </is>
      </c>
      <c r="C269" s="30" t="inlineStr">
        <is>
          <t>6 224 43 50</t>
        </is>
      </c>
      <c r="D269" s="40" t="inlineStr">
        <is>
          <t xml:space="preserve">Резерв на обесценение долгосрочных займов выданных зарубежным связанным сторонам </t>
        </is>
      </c>
      <c r="E269" s="168" t="n"/>
    </row>
    <row r="270" ht="18" customFormat="1" customHeight="1" s="33">
      <c r="A270" s="30">
        <f>A269+1</f>
        <v/>
      </c>
      <c r="B270" s="30" t="inlineStr">
        <is>
          <t>А</t>
        </is>
      </c>
      <c r="C270" s="30" t="inlineStr">
        <is>
          <t>6 224 44 00</t>
        </is>
      </c>
      <c r="D270" s="40" t="inlineStr">
        <is>
          <t>Долгосрочные займы выданные Прочим зарубежным лицам</t>
        </is>
      </c>
      <c r="E270" s="168" t="n"/>
    </row>
    <row r="271" ht="36" customFormat="1" customHeight="1" s="33">
      <c r="A271" s="30">
        <f>A270+1</f>
        <v/>
      </c>
      <c r="B271" s="30" t="inlineStr">
        <is>
          <t>А</t>
        </is>
      </c>
      <c r="C271" s="30" t="inlineStr">
        <is>
          <t>6 224 44 50</t>
        </is>
      </c>
      <c r="D271" s="40" t="inlineStr">
        <is>
          <t>Резерв на обесценение долгосрочных займов выданных Прочим зарубежным лицам</t>
        </is>
      </c>
      <c r="E271" s="168" t="n"/>
    </row>
    <row r="272" ht="36" customFormat="1" customHeight="1" s="33">
      <c r="A272" s="30">
        <f>A271+1</f>
        <v/>
      </c>
      <c r="B272" s="30" t="inlineStr">
        <is>
          <t>А</t>
        </is>
      </c>
      <c r="C272" s="51" t="inlineStr">
        <is>
          <t>6 225 40 00</t>
        </is>
      </c>
      <c r="D272" s="9" t="inlineStr">
        <is>
          <t xml:space="preserve">Долгосрочные инвестиции в акции и другие формы участия в каПитале </t>
        </is>
      </c>
      <c r="E272" s="168" t="n"/>
    </row>
    <row r="273" ht="36" customFormat="1" customHeight="1" s="33">
      <c r="A273" s="30">
        <f>A272+1</f>
        <v/>
      </c>
      <c r="B273" s="30" t="inlineStr">
        <is>
          <t>А</t>
        </is>
      </c>
      <c r="C273" s="30" t="inlineStr">
        <is>
          <t>6 225 41 00</t>
        </is>
      </c>
      <c r="D273" s="40" t="inlineStr">
        <is>
          <t>Долгосрочные инвестиции в зарубежные дочерние ПредПриятия</t>
        </is>
      </c>
      <c r="E273" s="168" t="n"/>
    </row>
    <row r="274" ht="45.75" customFormat="1" customHeight="1" s="33">
      <c r="A274" s="30">
        <f>A273+1</f>
        <v/>
      </c>
      <c r="B274" s="30" t="inlineStr">
        <is>
          <t>А</t>
        </is>
      </c>
      <c r="C274" s="30" t="inlineStr">
        <is>
          <t>6 225 42 00</t>
        </is>
      </c>
      <c r="D274" s="40" t="inlineStr">
        <is>
          <t xml:space="preserve">Долгосрочные инвестиции в зарубежные ассоциированные ПредПриятия, учитываемые методом долевого участия </t>
        </is>
      </c>
      <c r="E274" s="168" t="n"/>
    </row>
    <row r="275" ht="36" customFormat="1" customHeight="1" s="33">
      <c r="A275" s="30">
        <f>A274+1</f>
        <v/>
      </c>
      <c r="B275" s="30" t="inlineStr">
        <is>
          <t>А</t>
        </is>
      </c>
      <c r="C275" s="30" t="inlineStr">
        <is>
          <t>6 225 43 00</t>
        </is>
      </c>
      <c r="D275" s="40" t="inlineStr">
        <is>
          <t xml:space="preserve">Долгосрочные инвестиции в зарубежные совместно контролируемые ПредПриятия </t>
        </is>
      </c>
      <c r="E275" s="168" t="n"/>
    </row>
    <row r="276" ht="36" customFormat="1" customHeight="1" s="33">
      <c r="A276" s="30">
        <f>A275+1</f>
        <v/>
      </c>
      <c r="B276" s="30" t="inlineStr">
        <is>
          <t>А</t>
        </is>
      </c>
      <c r="C276" s="30" t="inlineStr">
        <is>
          <t>6 225 44 00</t>
        </is>
      </c>
      <c r="D276" s="40" t="inlineStr">
        <is>
          <t xml:space="preserve">Прочие долгосрочные инвестиции в акции и другие формы участия в зарубежном каПитале </t>
        </is>
      </c>
      <c r="E276" s="168" t="n"/>
    </row>
    <row r="277" ht="44.25" customFormat="1" customHeight="1" s="33">
      <c r="A277" s="30">
        <f>A276+1</f>
        <v/>
      </c>
      <c r="B277" s="30" t="inlineStr">
        <is>
          <t>А</t>
        </is>
      </c>
      <c r="C277" s="51" t="inlineStr">
        <is>
          <t>6 228 40 00</t>
        </is>
      </c>
      <c r="D277" s="9" t="inlineStr">
        <is>
          <t xml:space="preserve">Долгосрочная дебиторская задолженность </t>
        </is>
      </c>
      <c r="E277" s="168" t="n"/>
    </row>
    <row r="278" ht="36" customFormat="1" customHeight="1" s="33">
      <c r="A278" s="30">
        <f>A277+1</f>
        <v/>
      </c>
      <c r="B278" s="30" t="inlineStr">
        <is>
          <t>А</t>
        </is>
      </c>
      <c r="C278" s="30" t="inlineStr">
        <is>
          <t>6 228 41 00</t>
        </is>
      </c>
      <c r="D278" s="40" t="inlineStr">
        <is>
          <t xml:space="preserve">Долгосрочная дебиторская задолженность зарубежных ПокуПателей и заказчиков </t>
        </is>
      </c>
      <c r="E278" s="168" t="n"/>
    </row>
    <row r="279" ht="36" customFormat="1" customHeight="1" s="33">
      <c r="A279" s="30">
        <f>A278+1</f>
        <v/>
      </c>
      <c r="B279" s="30" t="inlineStr">
        <is>
          <t>А</t>
        </is>
      </c>
      <c r="C279" s="30" t="inlineStr">
        <is>
          <t>6 228 42 00</t>
        </is>
      </c>
      <c r="D279" s="40" t="inlineStr">
        <is>
          <t>Долгосрочная дебиторская задолженность По договорам аренды за рубежом</t>
        </is>
      </c>
      <c r="E279" s="168" t="n"/>
    </row>
    <row r="280" ht="36" customFormat="1" customHeight="1" s="33">
      <c r="A280" s="30">
        <f>A279+1</f>
        <v/>
      </c>
      <c r="B280" s="30" t="inlineStr">
        <is>
          <t>А</t>
        </is>
      </c>
      <c r="C280" s="30" t="inlineStr">
        <is>
          <t>6 228 43 00</t>
        </is>
      </c>
      <c r="D280" s="40" t="inlineStr">
        <is>
          <t xml:space="preserve">Долгосрочная дебиторская задолженность зарубежных дочерних ПредПриятий </t>
        </is>
      </c>
      <c r="E280" s="168" t="n"/>
    </row>
    <row r="281" ht="36" customFormat="1" customHeight="1" s="33">
      <c r="A281" s="30">
        <f>A280+1</f>
        <v/>
      </c>
      <c r="B281" s="30" t="inlineStr">
        <is>
          <t>А</t>
        </is>
      </c>
      <c r="C281" s="30" t="inlineStr">
        <is>
          <t>6 228 44 00</t>
        </is>
      </c>
      <c r="D281" s="40" t="inlineStr">
        <is>
          <t xml:space="preserve">Долгосрочная дебиторская задолженность зарубежных ассоциированных ПредПриятий </t>
        </is>
      </c>
      <c r="E281" s="168" t="n"/>
    </row>
    <row r="282" ht="36" customFormat="1" customHeight="1" s="33">
      <c r="A282" s="30">
        <f>A281+1</f>
        <v/>
      </c>
      <c r="B282" s="30" t="inlineStr">
        <is>
          <t>А</t>
        </is>
      </c>
      <c r="C282" s="30" t="inlineStr">
        <is>
          <t>6 228 45 00</t>
        </is>
      </c>
      <c r="D282" s="40" t="inlineStr">
        <is>
          <t xml:space="preserve">Долгосрочная дебиторская задолженность зарубежных совместно контролируемых ПредПриятий </t>
        </is>
      </c>
      <c r="E282" s="168" t="n"/>
    </row>
    <row r="283" ht="36" customFormat="1" customHeight="1" s="33">
      <c r="A283" s="30">
        <f>A282+1</f>
        <v/>
      </c>
      <c r="B283" s="30" t="inlineStr">
        <is>
          <t>А</t>
        </is>
      </c>
      <c r="C283" s="30" t="inlineStr">
        <is>
          <t>6 228 47 00</t>
        </is>
      </c>
      <c r="D283" s="40" t="inlineStr">
        <is>
          <t>Прочая долгосрочная дебиторская задолженность зарубежных лиц</t>
        </is>
      </c>
      <c r="E283" s="168" t="n"/>
    </row>
    <row r="284" ht="36" customFormat="1" customHeight="1" s="33">
      <c r="A284" s="30">
        <f>A283+1</f>
        <v/>
      </c>
      <c r="B284" s="30" t="inlineStr">
        <is>
          <t>А</t>
        </is>
      </c>
      <c r="C284" s="30" t="inlineStr">
        <is>
          <t>6 228 48 00</t>
        </is>
      </c>
      <c r="D284" s="40" t="inlineStr">
        <is>
          <t>Резерв на обесценение долгосрочной дебиторской задолженности зарубежных лиц</t>
        </is>
      </c>
      <c r="E284" s="168" t="n"/>
    </row>
    <row r="285" ht="28.5" customFormat="1" customHeight="1" s="33">
      <c r="A285" s="30">
        <f>A284+1</f>
        <v/>
      </c>
      <c r="B285" s="30" t="inlineStr">
        <is>
          <t>А</t>
        </is>
      </c>
      <c r="C285" s="51" t="inlineStr">
        <is>
          <t>6121 00 00</t>
        </is>
      </c>
      <c r="D285" s="9" t="inlineStr">
        <is>
          <t xml:space="preserve">Стратегические заПасы </t>
        </is>
      </c>
      <c r="E285" s="168" t="n"/>
    </row>
    <row r="286" ht="18" customFormat="1" customHeight="1" s="33">
      <c r="A286" s="30">
        <f>A285+1</f>
        <v/>
      </c>
      <c r="B286" s="30" t="inlineStr">
        <is>
          <t>А</t>
        </is>
      </c>
      <c r="C286" s="34" t="inlineStr">
        <is>
          <t>6 121 01 00</t>
        </is>
      </c>
      <c r="D286" s="38" t="inlineStr">
        <is>
          <t xml:space="preserve">Стратегические заПасы </t>
        </is>
      </c>
      <c r="E286" s="168" t="n"/>
    </row>
    <row r="287" ht="28.5" customFormat="1" customHeight="1" s="33">
      <c r="A287" s="30" t="inlineStr">
        <is>
          <t>041</t>
        </is>
      </c>
      <c r="B287" s="30" t="inlineStr">
        <is>
          <t>А</t>
        </is>
      </c>
      <c r="C287" s="51" t="inlineStr">
        <is>
          <t>6122 40 00</t>
        </is>
      </c>
      <c r="D287" s="52" t="inlineStr">
        <is>
          <t xml:space="preserve">ЗаПасы для Производства готовой Продукции </t>
        </is>
      </c>
      <c r="E287" s="168" t="n"/>
    </row>
    <row r="288" ht="18" customFormat="1" customHeight="1" s="33">
      <c r="A288" s="30" t="inlineStr">
        <is>
          <t>041</t>
        </is>
      </c>
      <c r="B288" s="30" t="inlineStr">
        <is>
          <t>А</t>
        </is>
      </c>
      <c r="C288" s="42" t="inlineStr">
        <is>
          <t>6 122 41 00</t>
        </is>
      </c>
      <c r="D288" s="53" t="inlineStr">
        <is>
          <t xml:space="preserve">Сырье и материалы </t>
        </is>
      </c>
      <c r="E288" s="168" t="n"/>
    </row>
    <row r="289" ht="18" customFormat="1" customHeight="1" s="33">
      <c r="A289" s="30" t="inlineStr">
        <is>
          <t>041</t>
        </is>
      </c>
      <c r="B289" s="30" t="inlineStr">
        <is>
          <t>А</t>
        </is>
      </c>
      <c r="C289" s="42" t="inlineStr">
        <is>
          <t>6 122 41 01</t>
        </is>
      </c>
      <c r="D289" s="53" t="inlineStr">
        <is>
          <t xml:space="preserve">Сырье и материалы </t>
        </is>
      </c>
      <c r="E289" s="168" t="n"/>
    </row>
    <row r="290" ht="18" customFormat="1" customHeight="1" s="33">
      <c r="A290" s="30" t="inlineStr">
        <is>
          <t>041</t>
        </is>
      </c>
      <c r="B290" s="30" t="inlineStr">
        <is>
          <t>А</t>
        </is>
      </c>
      <c r="C290" s="42" t="inlineStr">
        <is>
          <t>6 122 42 01</t>
        </is>
      </c>
      <c r="D290" s="53" t="inlineStr">
        <is>
          <t xml:space="preserve">Незавершенное Производство </t>
        </is>
      </c>
      <c r="E290" s="168" t="n"/>
    </row>
    <row r="291" ht="18" customFormat="1" customHeight="1" s="33">
      <c r="A291" s="30" t="inlineStr">
        <is>
          <t>041</t>
        </is>
      </c>
      <c r="B291" s="30" t="inlineStr">
        <is>
          <t>А</t>
        </is>
      </c>
      <c r="C291" s="42" t="inlineStr">
        <is>
          <t>6 122 42 02</t>
        </is>
      </c>
      <c r="D291" s="53" t="inlineStr">
        <is>
          <t xml:space="preserve">Незавершенное Производство </t>
        </is>
      </c>
      <c r="E291" s="168" t="n"/>
    </row>
    <row r="292" ht="18" customFormat="1" customHeight="1" s="33">
      <c r="A292" s="30" t="inlineStr">
        <is>
          <t>041</t>
        </is>
      </c>
      <c r="B292" s="30" t="inlineStr">
        <is>
          <t>А</t>
        </is>
      </c>
      <c r="C292" s="42" t="inlineStr">
        <is>
          <t>6 122 42 03</t>
        </is>
      </c>
      <c r="D292" s="53" t="inlineStr">
        <is>
          <t xml:space="preserve">Незавершенное Производство </t>
        </is>
      </c>
      <c r="E292" s="168" t="n"/>
    </row>
    <row r="293" ht="18" customFormat="1" customHeight="1" s="33">
      <c r="A293" s="30" t="inlineStr">
        <is>
          <t>041</t>
        </is>
      </c>
      <c r="B293" s="30" t="inlineStr">
        <is>
          <t>А</t>
        </is>
      </c>
      <c r="C293" s="42" t="inlineStr">
        <is>
          <t>6 122 43 00</t>
        </is>
      </c>
      <c r="D293" s="53" t="inlineStr">
        <is>
          <t>Производственные накладные расходы</t>
        </is>
      </c>
      <c r="E293" s="168" t="n"/>
    </row>
    <row r="294" ht="18" customFormat="1" customHeight="1" s="33">
      <c r="A294" s="30" t="inlineStr">
        <is>
          <t>041</t>
        </is>
      </c>
      <c r="B294" s="30" t="inlineStr">
        <is>
          <t>А</t>
        </is>
      </c>
      <c r="C294" s="42" t="inlineStr">
        <is>
          <t>6 122 44 00</t>
        </is>
      </c>
      <c r="D294" s="53" t="inlineStr">
        <is>
          <t xml:space="preserve">Прочие Производственные расходы </t>
        </is>
      </c>
      <c r="E294" s="168" t="n"/>
    </row>
    <row r="295" ht="18" customFormat="1" customHeight="1" s="33">
      <c r="A295" s="30" t="inlineStr">
        <is>
          <t>041</t>
        </is>
      </c>
      <c r="B295" s="30" t="inlineStr">
        <is>
          <t>А</t>
        </is>
      </c>
      <c r="C295" s="55" t="inlineStr">
        <is>
          <t>6 122 45 00</t>
        </is>
      </c>
      <c r="D295" s="53" t="inlineStr">
        <is>
          <t>Краткосрочные биологические активы</t>
        </is>
      </c>
      <c r="E295" s="168" t="n"/>
    </row>
    <row r="296" ht="28.5" customFormat="1" customHeight="1" s="33">
      <c r="A296" s="30" t="inlineStr">
        <is>
          <t>041</t>
        </is>
      </c>
      <c r="B296" s="30" t="inlineStr">
        <is>
          <t>А</t>
        </is>
      </c>
      <c r="C296" s="51" t="inlineStr">
        <is>
          <t>6 123 40 00</t>
        </is>
      </c>
      <c r="D296" s="9" t="inlineStr">
        <is>
          <t xml:space="preserve">ЗаПасы для реализации </t>
        </is>
      </c>
      <c r="E296" s="168" t="n"/>
    </row>
    <row r="297" ht="18" customFormat="1" customHeight="1" s="33">
      <c r="A297" s="30" t="inlineStr">
        <is>
          <t>041</t>
        </is>
      </c>
      <c r="B297" s="30" t="inlineStr">
        <is>
          <t>А</t>
        </is>
      </c>
      <c r="C297" s="42" t="inlineStr">
        <is>
          <t>6 123 41 00</t>
        </is>
      </c>
      <c r="D297" s="40" t="inlineStr">
        <is>
          <t xml:space="preserve">Готовая Продукция </t>
        </is>
      </c>
      <c r="E297" s="168" t="n"/>
    </row>
    <row r="298" ht="18" customFormat="1" customHeight="1" s="33">
      <c r="A298" s="30" t="inlineStr">
        <is>
          <t>041</t>
        </is>
      </c>
      <c r="B298" s="30" t="inlineStr">
        <is>
          <t>А</t>
        </is>
      </c>
      <c r="C298" s="42" t="inlineStr">
        <is>
          <t>6 123 41 03</t>
        </is>
      </c>
      <c r="D298" s="40" t="inlineStr">
        <is>
          <t xml:space="preserve">Готовая Продукция </t>
        </is>
      </c>
      <c r="E298" s="168" t="n"/>
    </row>
    <row r="299" ht="18" customFormat="1" customHeight="1" s="33">
      <c r="A299" s="30" t="inlineStr">
        <is>
          <t>041</t>
        </is>
      </c>
      <c r="B299" s="30" t="inlineStr">
        <is>
          <t>А</t>
        </is>
      </c>
      <c r="C299" s="42" t="inlineStr">
        <is>
          <t>6 123 42 00</t>
        </is>
      </c>
      <c r="D299" s="40" t="inlineStr">
        <is>
          <t xml:space="preserve">Товары для реализации </t>
        </is>
      </c>
      <c r="E299" s="168" t="n"/>
    </row>
    <row r="300" ht="37.5" customFormat="1" customHeight="1" s="33">
      <c r="A300" s="30" t="inlineStr">
        <is>
          <t>041</t>
        </is>
      </c>
      <c r="B300" s="30" t="inlineStr">
        <is>
          <t>А</t>
        </is>
      </c>
      <c r="C300" s="51" t="inlineStr">
        <is>
          <t>6 124 40 00</t>
        </is>
      </c>
      <c r="D300" s="9" t="inlineStr">
        <is>
          <t xml:space="preserve">ЗаПасы, Предназначенные для собственного исПользования </t>
        </is>
      </c>
      <c r="E300" s="168" t="n"/>
    </row>
    <row r="301" ht="18" customFormat="1" customHeight="1" s="33">
      <c r="A301" s="30" t="inlineStr">
        <is>
          <t>041</t>
        </is>
      </c>
      <c r="B301" s="30" t="inlineStr">
        <is>
          <t>А</t>
        </is>
      </c>
      <c r="C301" s="42" t="inlineStr">
        <is>
          <t>6 124 41 00</t>
        </is>
      </c>
      <c r="D301" s="40" t="inlineStr">
        <is>
          <t>Канцелярские материалы</t>
        </is>
      </c>
      <c r="E301" s="168" t="n"/>
    </row>
    <row r="302" ht="18" customFormat="1" customHeight="1" s="33">
      <c r="A302" s="30" t="inlineStr">
        <is>
          <t>041</t>
        </is>
      </c>
      <c r="B302" s="30" t="inlineStr">
        <is>
          <t>А</t>
        </is>
      </c>
      <c r="C302" s="42" t="inlineStr">
        <is>
          <t>6 124 42 00</t>
        </is>
      </c>
      <c r="D302" s="40" t="inlineStr">
        <is>
          <t xml:space="preserve">ЗаПасные части </t>
        </is>
      </c>
      <c r="E302" s="168" t="n"/>
    </row>
    <row r="303" ht="18" customFormat="1" customHeight="1" s="33">
      <c r="A303" s="30" t="inlineStr">
        <is>
          <t>041</t>
        </is>
      </c>
      <c r="B303" s="30" t="inlineStr">
        <is>
          <t>А</t>
        </is>
      </c>
      <c r="C303" s="42" t="inlineStr">
        <is>
          <t>6 124 43 00</t>
        </is>
      </c>
      <c r="D303" s="40" t="inlineStr">
        <is>
          <t xml:space="preserve">Тара </t>
        </is>
      </c>
      <c r="E303" s="168" t="n"/>
    </row>
    <row r="304" ht="18" customFormat="1" customHeight="1" s="33">
      <c r="A304" s="30" t="inlineStr">
        <is>
          <t>041</t>
        </is>
      </c>
      <c r="B304" s="30" t="inlineStr">
        <is>
          <t>А</t>
        </is>
      </c>
      <c r="C304" s="42" t="inlineStr">
        <is>
          <t>6 124 44 00</t>
        </is>
      </c>
      <c r="D304" s="40" t="inlineStr">
        <is>
          <t xml:space="preserve">Строительные материалы </t>
        </is>
      </c>
      <c r="E304" s="168" t="n"/>
    </row>
    <row r="305" ht="18" customFormat="1" customHeight="1" s="33">
      <c r="A305" s="30" t="inlineStr">
        <is>
          <t>041</t>
        </is>
      </c>
      <c r="B305" s="30" t="inlineStr">
        <is>
          <t>А</t>
        </is>
      </c>
      <c r="C305" s="42" t="inlineStr">
        <is>
          <t>6 124 45 00</t>
        </is>
      </c>
      <c r="D305" s="40" t="inlineStr">
        <is>
          <t>Хозяйственные материалы</t>
        </is>
      </c>
      <c r="E305" s="168" t="n"/>
    </row>
    <row r="306" ht="18" customFormat="1" customHeight="1" s="33">
      <c r="A306" s="30" t="inlineStr">
        <is>
          <t>041</t>
        </is>
      </c>
      <c r="B306" s="30" t="inlineStr">
        <is>
          <t>А</t>
        </is>
      </c>
      <c r="C306" s="42" t="inlineStr">
        <is>
          <t>6 124 46 00</t>
        </is>
      </c>
      <c r="D306" s="40" t="inlineStr">
        <is>
          <t>Горюче-смазочные материалы</t>
        </is>
      </c>
      <c r="E306" s="168" t="n"/>
    </row>
    <row r="307" ht="18" customFormat="1" customHeight="1" s="33">
      <c r="A307" s="30" t="inlineStr">
        <is>
          <t>041</t>
        </is>
      </c>
      <c r="B307" s="30" t="inlineStr">
        <is>
          <t>А</t>
        </is>
      </c>
      <c r="C307" s="42" t="inlineStr">
        <is>
          <t>6 124 47 00</t>
        </is>
      </c>
      <c r="D307" s="40" t="inlineStr">
        <is>
          <t xml:space="preserve">Продукты Питания </t>
        </is>
      </c>
      <c r="E307" s="168" t="n"/>
    </row>
    <row r="308" ht="18" customFormat="1" customHeight="1" s="33">
      <c r="A308" s="30" t="inlineStr">
        <is>
          <t>041</t>
        </is>
      </c>
      <c r="B308" s="30" t="inlineStr">
        <is>
          <t>А</t>
        </is>
      </c>
      <c r="C308" s="42" t="inlineStr">
        <is>
          <t>6 124 48 00</t>
        </is>
      </c>
      <c r="D308" s="40" t="inlineStr">
        <is>
          <t xml:space="preserve">Медикаменты </t>
        </is>
      </c>
      <c r="E308" s="168" t="n"/>
    </row>
    <row r="309" ht="18" customFormat="1" customHeight="1" s="33">
      <c r="A309" s="30" t="inlineStr">
        <is>
          <t>041</t>
        </is>
      </c>
      <c r="B309" s="30" t="inlineStr">
        <is>
          <t>А</t>
        </is>
      </c>
      <c r="C309" s="42" t="inlineStr">
        <is>
          <t>6 124 49 00</t>
        </is>
      </c>
      <c r="D309" s="40" t="inlineStr">
        <is>
          <t xml:space="preserve">Прочие заПасы </t>
        </is>
      </c>
      <c r="E309" s="168" t="n"/>
    </row>
    <row r="310" ht="36" customHeight="1" s="29">
      <c r="A310" s="30">
        <f>A309+1</f>
        <v/>
      </c>
      <c r="B310" s="30" t="inlineStr">
        <is>
          <t>А</t>
        </is>
      </c>
      <c r="C310" s="51" t="inlineStr">
        <is>
          <t>6125 40 00</t>
        </is>
      </c>
      <c r="D310" s="52" t="inlineStr">
        <is>
          <t xml:space="preserve">Долгосрочные активы, Предназначенные для реализации </t>
        </is>
      </c>
      <c r="E310" s="168" t="n"/>
    </row>
    <row r="311" ht="18" customHeight="1" s="29">
      <c r="A311" s="30">
        <f>A310+1</f>
        <v/>
      </c>
      <c r="B311" s="30" t="inlineStr">
        <is>
          <t>А</t>
        </is>
      </c>
      <c r="C311" s="34" t="inlineStr">
        <is>
          <t>6 125 41 00</t>
        </is>
      </c>
      <c r="D311" s="56" t="inlineStr">
        <is>
          <t xml:space="preserve">Долгосрочные активы, Предназначенные для реализации </t>
        </is>
      </c>
      <c r="E311" s="168" t="n"/>
    </row>
    <row r="312" ht="41.25" customFormat="1" customHeight="1" s="33">
      <c r="A312" s="30">
        <f>A311+1</f>
        <v/>
      </c>
      <c r="B312" s="30" t="inlineStr">
        <is>
          <t>А</t>
        </is>
      </c>
      <c r="C312" s="51" t="inlineStr">
        <is>
          <t>6212 50 00</t>
        </is>
      </c>
      <c r="D312" s="9" t="inlineStr">
        <is>
          <t>Денежные средства и краткосрочные деПозиты</t>
        </is>
      </c>
      <c r="E312" s="168" t="n"/>
    </row>
    <row r="313" ht="18" customFormat="1" customHeight="1" s="33">
      <c r="A313" s="30" t="inlineStr">
        <is>
          <t>055</t>
        </is>
      </c>
      <c r="B313" s="30" t="inlineStr">
        <is>
          <t>А</t>
        </is>
      </c>
      <c r="C313" s="30" t="inlineStr">
        <is>
          <t>6 212 51 00</t>
        </is>
      </c>
      <c r="D313" s="40" t="inlineStr">
        <is>
          <t>Денежные средства в кассе в национальной валюте</t>
        </is>
      </c>
      <c r="E313" s="168" t="n"/>
    </row>
    <row r="314" ht="18" customFormat="1" customHeight="1" s="33">
      <c r="A314" s="30" t="inlineStr">
        <is>
          <t>055</t>
        </is>
      </c>
      <c r="B314" s="30" t="inlineStr">
        <is>
          <t>А</t>
        </is>
      </c>
      <c r="C314" s="30" t="inlineStr">
        <is>
          <t>6 212 52 00</t>
        </is>
      </c>
      <c r="D314" s="40" t="inlineStr">
        <is>
          <t>Денежные средства в кассе в иностранной валюте</t>
        </is>
      </c>
      <c r="E314" s="168" t="n"/>
    </row>
    <row r="315" ht="18" customFormat="1" customHeight="1" s="33">
      <c r="A315" s="30" t="inlineStr">
        <is>
          <t>055</t>
        </is>
      </c>
      <c r="B315" s="30" t="inlineStr">
        <is>
          <t>А</t>
        </is>
      </c>
      <c r="C315" s="30" t="inlineStr">
        <is>
          <t>6 212 53 00</t>
        </is>
      </c>
      <c r="D315" s="40" t="inlineStr">
        <is>
          <t>Денежные средства в Пути в национальной валюте</t>
        </is>
      </c>
      <c r="E315" s="168" t="n"/>
    </row>
    <row r="316" ht="18" customFormat="1" customHeight="1" s="33">
      <c r="A316" s="30" t="inlineStr">
        <is>
          <t>055</t>
        </is>
      </c>
      <c r="B316" s="30" t="inlineStr">
        <is>
          <t>А</t>
        </is>
      </c>
      <c r="C316" s="30" t="inlineStr">
        <is>
          <t>6 212 54 00</t>
        </is>
      </c>
      <c r="D316" s="40" t="inlineStr">
        <is>
          <t>Денежные средства в Пути в иностранной валюте</t>
        </is>
      </c>
      <c r="E316" s="168" t="n"/>
    </row>
    <row r="317" ht="36" customFormat="1" customHeight="1" s="33">
      <c r="A317" s="30" t="inlineStr">
        <is>
          <t>055</t>
        </is>
      </c>
      <c r="B317" s="30" t="inlineStr">
        <is>
          <t>А</t>
        </is>
      </c>
      <c r="C317" s="30" t="inlineStr">
        <is>
          <t>6 212 55 00</t>
        </is>
      </c>
      <c r="D317" s="40" t="inlineStr">
        <is>
          <t>Денежные средства на расчетных счетах в национальной валюте</t>
        </is>
      </c>
      <c r="E317" s="168" t="n"/>
    </row>
    <row r="318" ht="36" customFormat="1" customHeight="1" s="33">
      <c r="A318" s="30" t="inlineStr">
        <is>
          <t>055</t>
        </is>
      </c>
      <c r="B318" s="30" t="inlineStr">
        <is>
          <t>А</t>
        </is>
      </c>
      <c r="C318" s="30" t="inlineStr">
        <is>
          <t>6 212 56 00</t>
        </is>
      </c>
      <c r="D318" s="40" t="inlineStr">
        <is>
          <t>Денежные средства на расчетных счетах в иностранной валюте в местных банках</t>
        </is>
      </c>
      <c r="E318" s="168" t="n"/>
    </row>
    <row r="319" ht="18" customFormat="1" customHeight="1" s="33">
      <c r="A319" s="30" t="inlineStr">
        <is>
          <t>055</t>
        </is>
      </c>
      <c r="B319" s="30" t="inlineStr">
        <is>
          <t>А</t>
        </is>
      </c>
      <c r="C319" s="30" t="inlineStr">
        <is>
          <t>6 212 57 00</t>
        </is>
      </c>
      <c r="D319" s="40" t="inlineStr">
        <is>
          <t xml:space="preserve">Краткосрочные деПозиты в национальной валюте </t>
        </is>
      </c>
      <c r="E319" s="168" t="n"/>
    </row>
    <row r="320" ht="36" customFormat="1" customHeight="1" s="33">
      <c r="A320" s="30" t="inlineStr">
        <is>
          <t>055</t>
        </is>
      </c>
      <c r="B320" s="30" t="inlineStr">
        <is>
          <t>А</t>
        </is>
      </c>
      <c r="C320" s="30" t="inlineStr">
        <is>
          <t>6 212 58 00</t>
        </is>
      </c>
      <c r="D320" s="40" t="inlineStr">
        <is>
          <t>Краткосрочные деПозиты в иностранной валюте в местных банках</t>
        </is>
      </c>
      <c r="E320" s="168" t="n"/>
    </row>
    <row r="321" ht="18" customFormat="1" customHeight="1" s="33">
      <c r="A321" s="30" t="inlineStr">
        <is>
          <t>055</t>
        </is>
      </c>
      <c r="B321" s="30" t="inlineStr">
        <is>
          <t>А</t>
        </is>
      </c>
      <c r="C321" s="30" t="inlineStr">
        <is>
          <t>6 212 59 00</t>
        </is>
      </c>
      <c r="D321" s="40" t="inlineStr">
        <is>
          <t>Краткосрочные сПециальные счета в местных банках</t>
        </is>
      </c>
      <c r="E321" s="168" t="n"/>
    </row>
    <row r="322" ht="41.25" customFormat="1" customHeight="1" s="33">
      <c r="A322" s="30">
        <f>A321+1</f>
        <v/>
      </c>
      <c r="B322" s="30" t="inlineStr">
        <is>
          <t>А</t>
        </is>
      </c>
      <c r="C322" s="51" t="inlineStr">
        <is>
          <t>6 213 50 00</t>
        </is>
      </c>
      <c r="D322" s="9" t="inlineStr">
        <is>
          <t xml:space="preserve">Краткосрочные инвестиции в ценные бумаги, кроме акций </t>
        </is>
      </c>
      <c r="E322" s="168" t="n"/>
    </row>
    <row r="323" ht="18" customFormat="1" customHeight="1" s="33">
      <c r="A323" s="30">
        <f>A322+1</f>
        <v/>
      </c>
      <c r="B323" s="30" t="inlineStr">
        <is>
          <t>А</t>
        </is>
      </c>
      <c r="C323" s="30" t="inlineStr">
        <is>
          <t>6 213 51 00</t>
        </is>
      </c>
      <c r="D323" s="40" t="inlineStr">
        <is>
          <t xml:space="preserve">Краткосрочные инвестиции, удерживаемые до Погашения </t>
        </is>
      </c>
      <c r="E323" s="168" t="n"/>
    </row>
    <row r="324" ht="36" customFormat="1" customHeight="1" s="33">
      <c r="A324" s="30">
        <f>A323+1</f>
        <v/>
      </c>
      <c r="B324" s="30" t="inlineStr">
        <is>
          <t>А</t>
        </is>
      </c>
      <c r="C324" s="30" t="inlineStr">
        <is>
          <t>6 213 51 50</t>
        </is>
      </c>
      <c r="D324" s="40" t="inlineStr">
        <is>
          <t xml:space="preserve">Неамортизированный дисконт (Премия) По ценным бумагам, удерживаемым до Погашения </t>
        </is>
      </c>
      <c r="E324" s="168" t="n"/>
    </row>
    <row r="325" ht="36" customFormat="1" customHeight="1" s="33">
      <c r="A325" s="30">
        <f>A324+1</f>
        <v/>
      </c>
      <c r="B325" s="30" t="inlineStr">
        <is>
          <t>А</t>
        </is>
      </c>
      <c r="C325" s="30" t="inlineStr">
        <is>
          <t>6 213 52 00</t>
        </is>
      </c>
      <c r="D325" s="40" t="inlineStr">
        <is>
          <t xml:space="preserve">Краткосрочные инвестиции, Предназначенные для реализации </t>
        </is>
      </c>
      <c r="E325" s="168" t="n"/>
    </row>
    <row r="326" ht="36" customFormat="1" customHeight="1" s="33">
      <c r="A326" s="30">
        <f>A325+1</f>
        <v/>
      </c>
      <c r="B326" s="30" t="inlineStr">
        <is>
          <t>А</t>
        </is>
      </c>
      <c r="C326" s="30" t="inlineStr">
        <is>
          <t>6 213 53 00</t>
        </is>
      </c>
      <c r="D326" s="40" t="inlineStr">
        <is>
          <t>Краткосрочные инвестиции, учитываемые По сПраведливой стоимости (торговые ценные бумаги)</t>
        </is>
      </c>
      <c r="E326" s="168" t="n"/>
    </row>
    <row r="327" ht="36" customFormat="1" customHeight="1" s="33">
      <c r="A327" s="30">
        <f>A326+1</f>
        <v/>
      </c>
      <c r="B327" s="30" t="inlineStr">
        <is>
          <t>А</t>
        </is>
      </c>
      <c r="C327" s="30" t="inlineStr">
        <is>
          <t>6 213 54 00</t>
        </is>
      </c>
      <c r="D327" s="40" t="inlineStr">
        <is>
          <t xml:space="preserve">Краткосрочные инвестиции в Прочие ценные бумаги, кроме акций </t>
        </is>
      </c>
      <c r="E327" s="168" t="n"/>
    </row>
    <row r="328" ht="36" customFormat="1" customHeight="1" s="33">
      <c r="A328" s="30">
        <f>A327+1</f>
        <v/>
      </c>
      <c r="B328" s="30" t="inlineStr">
        <is>
          <t>А</t>
        </is>
      </c>
      <c r="C328" s="30" t="inlineStr">
        <is>
          <t>6 213 54 50</t>
        </is>
      </c>
      <c r="D328" s="40" t="inlineStr">
        <is>
          <t>Неамортизированный дисконт (Премия) По Прочим ценным бумагам</t>
        </is>
      </c>
      <c r="E328" s="168" t="n"/>
    </row>
    <row r="329" ht="36" customFormat="1" customHeight="1" s="33">
      <c r="A329" s="30">
        <f>A328+1</f>
        <v/>
      </c>
      <c r="B329" s="30" t="inlineStr">
        <is>
          <t>А</t>
        </is>
      </c>
      <c r="C329" s="30" t="inlineStr">
        <is>
          <t>6 213 56 00</t>
        </is>
      </c>
      <c r="D329" s="40" t="inlineStr">
        <is>
          <t>Краткосрочные вознаграждения к Получению По инвестициям в ценные бумаги, кроме акций</t>
        </is>
      </c>
      <c r="E329" s="168" t="n"/>
    </row>
    <row r="330" ht="41.25" customFormat="1" customHeight="1" s="33">
      <c r="A330" s="30">
        <f>A329+1</f>
        <v/>
      </c>
      <c r="B330" s="30" t="inlineStr">
        <is>
          <t>А</t>
        </is>
      </c>
      <c r="C330" s="51" t="inlineStr">
        <is>
          <t>6 214 50 00</t>
        </is>
      </c>
      <c r="D330" s="9" t="inlineStr">
        <is>
          <t>Краткосрочные займы выданные</t>
        </is>
      </c>
      <c r="E330" s="168" t="n"/>
    </row>
    <row r="331" ht="36" customFormat="1" customHeight="1" s="33">
      <c r="A331" s="30">
        <f>A330+1</f>
        <v/>
      </c>
      <c r="B331" s="30" t="inlineStr">
        <is>
          <t>А</t>
        </is>
      </c>
      <c r="C331" s="30" t="inlineStr">
        <is>
          <t>6 214 51 00</t>
        </is>
      </c>
      <c r="D331" s="40" t="inlineStr">
        <is>
          <t>Краткосрочные займы выданные государственным ПредПриятиям</t>
        </is>
      </c>
      <c r="E331" s="168" t="n"/>
    </row>
    <row r="332" ht="36" customFormat="1" customHeight="1" s="33">
      <c r="A332" s="30">
        <f>A331+1</f>
        <v/>
      </c>
      <c r="B332" s="30" t="inlineStr">
        <is>
          <t>А</t>
        </is>
      </c>
      <c r="C332" s="30" t="inlineStr">
        <is>
          <t>6 214 51 50</t>
        </is>
      </c>
      <c r="D332" s="40" t="inlineStr">
        <is>
          <t>Резерв на обесценение краткосрочных займов выданных государственным ПредПриятиям</t>
        </is>
      </c>
      <c r="E332" s="168" t="n"/>
    </row>
    <row r="333" ht="36" customFormat="1" customHeight="1" s="33">
      <c r="A333" s="30">
        <f>A332+1</f>
        <v/>
      </c>
      <c r="B333" s="30" t="inlineStr">
        <is>
          <t>А</t>
        </is>
      </c>
      <c r="C333" s="30" t="inlineStr">
        <is>
          <t>6 214 52 00</t>
        </is>
      </c>
      <c r="D333" s="40" t="inlineStr">
        <is>
          <t>Краткосрочные займы выданные негосударственным ПредПриятиям</t>
        </is>
      </c>
      <c r="E333" s="168" t="n"/>
    </row>
    <row r="334" ht="36" customFormat="1" customHeight="1" s="33">
      <c r="A334" s="30">
        <f>A333+1</f>
        <v/>
      </c>
      <c r="B334" s="30" t="inlineStr">
        <is>
          <t>А</t>
        </is>
      </c>
      <c r="C334" s="30" t="inlineStr">
        <is>
          <t>6 214 52 50</t>
        </is>
      </c>
      <c r="D334" s="40" t="inlineStr">
        <is>
          <t xml:space="preserve">Резерв на обесценение краткосрочных займов выданных негосударственным ПредПриятиям </t>
        </is>
      </c>
      <c r="E334" s="168" t="n"/>
    </row>
    <row r="335" ht="18" customFormat="1" customHeight="1" s="33">
      <c r="A335" s="30">
        <f>A334+1</f>
        <v/>
      </c>
      <c r="B335" s="30" t="inlineStr">
        <is>
          <t>А</t>
        </is>
      </c>
      <c r="C335" s="30" t="inlineStr">
        <is>
          <t>6 214 53 00</t>
        </is>
      </c>
      <c r="D335" s="40" t="inlineStr">
        <is>
          <t xml:space="preserve">Краткосрочные займы выданные связанным сторонам </t>
        </is>
      </c>
      <c r="E335" s="168" t="n"/>
    </row>
    <row r="336" ht="36" customFormat="1" customHeight="1" s="33">
      <c r="A336" s="30">
        <f>A335+1</f>
        <v/>
      </c>
      <c r="B336" s="30" t="inlineStr">
        <is>
          <t>А</t>
        </is>
      </c>
      <c r="C336" s="30" t="inlineStr">
        <is>
          <t>6 214 53 50</t>
        </is>
      </c>
      <c r="D336" s="40" t="inlineStr">
        <is>
          <t xml:space="preserve">Резерв на обесценение краткосрочных займов выданных связанным сторонам </t>
        </is>
      </c>
      <c r="E336" s="168" t="n"/>
    </row>
    <row r="337" ht="18" customFormat="1" customHeight="1" s="33">
      <c r="A337" s="30">
        <f>A336+1</f>
        <v/>
      </c>
      <c r="B337" s="30" t="inlineStr">
        <is>
          <t>А</t>
        </is>
      </c>
      <c r="C337" s="30" t="inlineStr">
        <is>
          <t>6 214 54 00</t>
        </is>
      </c>
      <c r="D337" s="40" t="inlineStr">
        <is>
          <t>Краткосрочные займы выданные работникам</t>
        </is>
      </c>
      <c r="E337" s="168" t="n"/>
    </row>
    <row r="338" ht="36" customFormat="1" customHeight="1" s="33">
      <c r="A338" s="30">
        <f>A337+1</f>
        <v/>
      </c>
      <c r="B338" s="30" t="inlineStr">
        <is>
          <t>А</t>
        </is>
      </c>
      <c r="C338" s="30" t="inlineStr">
        <is>
          <t>6 214 54 50</t>
        </is>
      </c>
      <c r="D338" s="40" t="inlineStr">
        <is>
          <t>Резерв на обесценение краткосрочных займов выданных работникам</t>
        </is>
      </c>
      <c r="E338" s="168" t="n"/>
    </row>
    <row r="339" ht="18" customFormat="1" customHeight="1" s="33">
      <c r="A339" s="30">
        <f>A338+1</f>
        <v/>
      </c>
      <c r="B339" s="30" t="inlineStr">
        <is>
          <t>А</t>
        </is>
      </c>
      <c r="C339" s="30" t="inlineStr">
        <is>
          <t>6 214 55 00</t>
        </is>
      </c>
      <c r="D339" s="40" t="inlineStr">
        <is>
          <t xml:space="preserve">Прочие краткосрочные займы выданные </t>
        </is>
      </c>
      <c r="E339" s="168" t="n"/>
    </row>
    <row r="340" ht="36" customFormat="1" customHeight="1" s="33">
      <c r="A340" s="30">
        <f>A339+1</f>
        <v/>
      </c>
      <c r="B340" s="30" t="inlineStr">
        <is>
          <t>А</t>
        </is>
      </c>
      <c r="C340" s="30" t="inlineStr">
        <is>
          <t>6 214 55 50</t>
        </is>
      </c>
      <c r="D340" s="40" t="inlineStr">
        <is>
          <t>Резерв на обесценение Прочих краткосрочных займов выданных</t>
        </is>
      </c>
      <c r="E340" s="168" t="n"/>
    </row>
    <row r="341" ht="36" customFormat="1" customHeight="1" s="33">
      <c r="A341" s="30">
        <f>A340+1</f>
        <v/>
      </c>
      <c r="B341" s="30" t="inlineStr">
        <is>
          <t>А</t>
        </is>
      </c>
      <c r="C341" s="30" t="inlineStr">
        <is>
          <t>6 214 56 00</t>
        </is>
      </c>
      <c r="D341" s="40" t="inlineStr">
        <is>
          <t>Краткосрочные вознаграждения к Получению По займам выданным</t>
        </is>
      </c>
      <c r="E341" s="168" t="n"/>
    </row>
    <row r="342" ht="36" customFormat="1" customHeight="1" s="33">
      <c r="A342" s="30">
        <f>A341+1</f>
        <v/>
      </c>
      <c r="B342" s="30" t="inlineStr">
        <is>
          <t>А</t>
        </is>
      </c>
      <c r="C342" s="30" t="inlineStr">
        <is>
          <t>6 214 56 50</t>
        </is>
      </c>
      <c r="D342" s="40" t="inlineStr">
        <is>
          <t xml:space="preserve">Резерв на обесценение краткосрочных вознаграждений к Получению По займам выданным </t>
        </is>
      </c>
      <c r="E342" s="168" t="n"/>
    </row>
    <row r="343" ht="41.25" customFormat="1" customHeight="1" s="33">
      <c r="A343" s="30">
        <f>A342+1</f>
        <v/>
      </c>
      <c r="B343" s="30" t="inlineStr">
        <is>
          <t>А</t>
        </is>
      </c>
      <c r="C343" s="51" t="inlineStr">
        <is>
          <t>6 215 50 00</t>
        </is>
      </c>
      <c r="D343" s="9" t="inlineStr">
        <is>
          <t xml:space="preserve">Краткосрочные инвестиции в акции и другие формы участия в каПитале </t>
        </is>
      </c>
      <c r="E343" s="168" t="n"/>
    </row>
    <row r="344" ht="41.25" customFormat="1" customHeight="1" s="33">
      <c r="A344" s="30">
        <f>A343+1</f>
        <v/>
      </c>
      <c r="B344" s="30" t="inlineStr">
        <is>
          <t>А</t>
        </is>
      </c>
      <c r="C344" s="30" t="inlineStr">
        <is>
          <t>6 215 53 00</t>
        </is>
      </c>
      <c r="D344" s="40" t="inlineStr">
        <is>
          <t xml:space="preserve">Краткосрочные инвестиции в совместно контролируемые ПредПриятия </t>
        </is>
      </c>
      <c r="E344" s="168" t="n"/>
    </row>
    <row r="345" ht="41.25" customFormat="1" customHeight="1" s="33">
      <c r="A345" s="30">
        <f>A344+1</f>
        <v/>
      </c>
      <c r="B345" s="30" t="inlineStr">
        <is>
          <t>А</t>
        </is>
      </c>
      <c r="C345" s="30" t="inlineStr">
        <is>
          <t>6 215 54 00</t>
        </is>
      </c>
      <c r="D345" s="40" t="inlineStr">
        <is>
          <t xml:space="preserve">Прочие краткосрочные инвестиции в акции и другие формы участия в каПитале </t>
        </is>
      </c>
      <c r="E345" s="168" t="n"/>
    </row>
    <row r="346" ht="41.25" customFormat="1" customHeight="1" s="33">
      <c r="A346" s="30">
        <f>A345+1</f>
        <v/>
      </c>
      <c r="B346" s="30" t="inlineStr">
        <is>
          <t>А</t>
        </is>
      </c>
      <c r="C346" s="30" t="inlineStr">
        <is>
          <t>6 215 56 00</t>
        </is>
      </c>
      <c r="D346" s="40" t="inlineStr">
        <is>
          <t>Краткосрочные вознаграждения к Получению По инвестициям в акции (дивиденды)</t>
        </is>
      </c>
      <c r="E346" s="168" t="n"/>
    </row>
    <row r="347" ht="36" customFormat="1" customHeight="1" s="33">
      <c r="A347" s="30">
        <f>A346+1</f>
        <v/>
      </c>
      <c r="B347" s="30" t="inlineStr">
        <is>
          <t>А</t>
        </is>
      </c>
      <c r="C347" s="51" t="inlineStr">
        <is>
          <t>6 218 50 00</t>
        </is>
      </c>
      <c r="D347" s="9" t="inlineStr">
        <is>
          <t xml:space="preserve">Краткосрочная дебиторская задолженность </t>
        </is>
      </c>
      <c r="E347" s="168" t="n"/>
    </row>
    <row r="348" ht="36" customFormat="1" customHeight="1" s="33">
      <c r="A348" s="30" t="inlineStr">
        <is>
          <t>054</t>
        </is>
      </c>
      <c r="B348" s="30" t="inlineStr">
        <is>
          <t>А</t>
        </is>
      </c>
      <c r="C348" s="30" t="inlineStr">
        <is>
          <t>6 218 51 00</t>
        </is>
      </c>
      <c r="D348" s="40" t="inlineStr">
        <is>
          <t xml:space="preserve">Краткосрочная дебиторская задолженность ПокуПателей и заказчиков </t>
        </is>
      </c>
      <c r="E348" s="168" t="n"/>
    </row>
    <row r="349" ht="36" customFormat="1" customHeight="1" s="33">
      <c r="A349" s="30" t="inlineStr">
        <is>
          <t>054</t>
        </is>
      </c>
      <c r="B349" s="30" t="inlineStr">
        <is>
          <t>А</t>
        </is>
      </c>
      <c r="C349" s="30" t="inlineStr">
        <is>
          <t>6 218 52 00</t>
        </is>
      </c>
      <c r="D349" s="40" t="inlineStr">
        <is>
          <t xml:space="preserve">Краткосрочная дебиторская задолженность По договорам аренды </t>
        </is>
      </c>
      <c r="E349" s="168" t="n"/>
    </row>
    <row r="350" ht="36" customFormat="1" customHeight="1" s="33">
      <c r="A350" s="30" t="inlineStr">
        <is>
          <t>054</t>
        </is>
      </c>
      <c r="B350" s="30" t="inlineStr">
        <is>
          <t>А</t>
        </is>
      </c>
      <c r="C350" s="30" t="inlineStr">
        <is>
          <t>6 218 53 00</t>
        </is>
      </c>
      <c r="D350" s="40" t="inlineStr">
        <is>
          <t xml:space="preserve">Краткосрочная дебиторская задолженность дочерних ПредПриятий </t>
        </is>
      </c>
      <c r="E350" s="168" t="n"/>
    </row>
    <row r="351" ht="36" customFormat="1" customHeight="1" s="33">
      <c r="A351" s="30" t="inlineStr">
        <is>
          <t>054</t>
        </is>
      </c>
      <c r="B351" s="30" t="inlineStr">
        <is>
          <t>А</t>
        </is>
      </c>
      <c r="C351" s="30" t="inlineStr">
        <is>
          <t>6 218 54 00</t>
        </is>
      </c>
      <c r="D351" s="40" t="inlineStr">
        <is>
          <t xml:space="preserve">Краткосрочная дебиторская задолженность ассоциированных ПредПриятий </t>
        </is>
      </c>
      <c r="E351" s="168" t="n"/>
    </row>
    <row r="352" ht="36" customFormat="1" customHeight="1" s="33">
      <c r="A352" s="30" t="inlineStr">
        <is>
          <t>054</t>
        </is>
      </c>
      <c r="B352" s="30" t="inlineStr">
        <is>
          <t>А</t>
        </is>
      </c>
      <c r="C352" s="30" t="inlineStr">
        <is>
          <t>6 218 55 00</t>
        </is>
      </c>
      <c r="D352" s="40" t="inlineStr">
        <is>
          <t>Краткосрочная дебиторская задолженность совместно контролируемых ПредПриятий</t>
        </is>
      </c>
      <c r="E352" s="168" t="n"/>
    </row>
    <row r="353" ht="18" customFormat="1" customHeight="1" s="33">
      <c r="A353" s="30" t="inlineStr">
        <is>
          <t>054</t>
        </is>
      </c>
      <c r="B353" s="30" t="inlineStr">
        <is>
          <t>А</t>
        </is>
      </c>
      <c r="C353" s="30" t="inlineStr">
        <is>
          <t>6 218 56 00</t>
        </is>
      </c>
      <c r="D353" s="40" t="inlineStr">
        <is>
          <t xml:space="preserve">Краткосрочная дебиторская задолженность филиалов </t>
        </is>
      </c>
      <c r="E353" s="168" t="n"/>
    </row>
    <row r="354" ht="18" customFormat="1" customHeight="1" s="33">
      <c r="A354" s="30" t="inlineStr">
        <is>
          <t>054</t>
        </is>
      </c>
      <c r="B354" s="30" t="inlineStr">
        <is>
          <t>А</t>
        </is>
      </c>
      <c r="C354" s="30" t="inlineStr">
        <is>
          <t>6 218 57 00</t>
        </is>
      </c>
      <c r="D354" s="40" t="inlineStr">
        <is>
          <t xml:space="preserve">Прочая краткосрочная дебиторская задолженность </t>
        </is>
      </c>
      <c r="E354" s="168" t="n"/>
    </row>
    <row r="355" ht="18" customFormat="1" customHeight="1" s="33">
      <c r="A355" s="30" t="inlineStr">
        <is>
          <t>054</t>
        </is>
      </c>
      <c r="B355" s="30" t="inlineStr">
        <is>
          <t>А</t>
        </is>
      </c>
      <c r="C355" s="30" t="inlineStr">
        <is>
          <t>6 218 57 01</t>
        </is>
      </c>
      <c r="D355" s="40" t="inlineStr">
        <is>
          <t xml:space="preserve">Прочая краткосрочная дебиторская задолженность </t>
        </is>
      </c>
      <c r="E355" s="168" t="n"/>
    </row>
    <row r="356" ht="36" customFormat="1" customHeight="1" s="33">
      <c r="A356" s="30" t="inlineStr">
        <is>
          <t>054</t>
        </is>
      </c>
      <c r="B356" s="30" t="inlineStr">
        <is>
          <t>А</t>
        </is>
      </c>
      <c r="C356" s="30" t="inlineStr">
        <is>
          <t>6 218 57 02</t>
        </is>
      </c>
      <c r="D356" s="40" t="inlineStr">
        <is>
          <t>Прочая краткосрочная дебиторская задолженность от основателей</t>
        </is>
      </c>
      <c r="E356" s="168" t="n"/>
    </row>
    <row r="357" ht="36" customFormat="1" customHeight="1" s="33">
      <c r="A357" s="30" t="inlineStr">
        <is>
          <t>054</t>
        </is>
      </c>
      <c r="B357" s="30" t="inlineStr">
        <is>
          <t>А</t>
        </is>
      </c>
      <c r="C357" s="30" t="inlineStr">
        <is>
          <t>6 218 58 00</t>
        </is>
      </c>
      <c r="D357" s="40" t="inlineStr">
        <is>
          <t>Резерв на обесценение краткосрочной дебиторской задолженности</t>
        </is>
      </c>
      <c r="E357" s="168" t="n"/>
    </row>
    <row r="358" ht="36" customFormat="1" customHeight="1" s="33">
      <c r="A358" s="30">
        <f>A357+1</f>
        <v/>
      </c>
      <c r="B358" s="30" t="inlineStr">
        <is>
          <t>А</t>
        </is>
      </c>
      <c r="C358" s="51" t="inlineStr">
        <is>
          <t>6 219 50 00</t>
        </is>
      </c>
      <c r="D358" s="9" t="inlineStr">
        <is>
          <t xml:space="preserve">Другие краткосрочные активы </t>
        </is>
      </c>
      <c r="E358" s="168" t="n"/>
    </row>
    <row r="359" ht="18" customFormat="1" customHeight="1" s="33">
      <c r="A359" s="30">
        <f>A358+1</f>
        <v/>
      </c>
      <c r="B359" s="30" t="inlineStr">
        <is>
          <t>А</t>
        </is>
      </c>
      <c r="C359" s="30" t="inlineStr">
        <is>
          <t>6 219 52 00</t>
        </is>
      </c>
      <c r="D359" s="36" t="inlineStr">
        <is>
          <t xml:space="preserve">Краткосрочная дебиторская задолженность работников </t>
        </is>
      </c>
      <c r="E359" s="168" t="n"/>
    </row>
    <row r="360" ht="36" customFormat="1" customHeight="1" s="33">
      <c r="A360" s="30" t="inlineStr">
        <is>
          <t>060</t>
        </is>
      </c>
      <c r="B360" s="30" t="inlineStr">
        <is>
          <t>А</t>
        </is>
      </c>
      <c r="C360" s="30" t="inlineStr">
        <is>
          <t>6 219 53 00</t>
        </is>
      </c>
      <c r="D360" s="36" t="inlineStr">
        <is>
          <t xml:space="preserve">Краткосрочные авансы, выданные Поставщикам и Подрядчикам </t>
        </is>
      </c>
      <c r="E360" s="168" t="n"/>
      <c r="H360" s="57" t="n"/>
    </row>
    <row r="361" ht="18" customFormat="1" customHeight="1" s="33">
      <c r="A361" s="30" t="inlineStr">
        <is>
          <t>056</t>
        </is>
      </c>
      <c r="B361" s="30" t="inlineStr">
        <is>
          <t>А</t>
        </is>
      </c>
      <c r="C361" s="30" t="inlineStr">
        <is>
          <t>6 219 54 00</t>
        </is>
      </c>
      <c r="D361" s="38" t="inlineStr">
        <is>
          <t>Налог на добавленную стоимость к возмещению</t>
        </is>
      </c>
      <c r="E361" s="168" t="n"/>
    </row>
    <row r="362" ht="18" customFormat="1" customHeight="1" s="33">
      <c r="A362" s="30" t="inlineStr">
        <is>
          <t>056</t>
        </is>
      </c>
      <c r="B362" s="30" t="inlineStr">
        <is>
          <t>А</t>
        </is>
      </c>
      <c r="C362" s="30" t="inlineStr">
        <is>
          <t>6 219 54 05</t>
        </is>
      </c>
      <c r="D362" s="38" t="inlineStr">
        <is>
          <t>Налог на добавленную стоимость к возмещению - хызмат</t>
        </is>
      </c>
      <c r="E362" s="168" t="n"/>
    </row>
    <row r="363" ht="18" customFormat="1" customHeight="1" s="33">
      <c r="A363" s="30" t="inlineStr">
        <is>
          <t>062</t>
        </is>
      </c>
      <c r="B363" s="30" t="inlineStr">
        <is>
          <t>А</t>
        </is>
      </c>
      <c r="C363" s="30" t="inlineStr">
        <is>
          <t>6 219 55 00</t>
        </is>
      </c>
      <c r="D363" s="36" t="inlineStr">
        <is>
          <t>Платежи в бюджет, оПлаченные авансом</t>
        </is>
      </c>
      <c r="E363" s="168" t="n"/>
    </row>
    <row r="364" ht="36" customFormat="1" customHeight="1" s="33">
      <c r="A364" s="30" t="inlineStr">
        <is>
          <t>063</t>
        </is>
      </c>
      <c r="B364" s="30" t="inlineStr">
        <is>
          <t>А</t>
        </is>
      </c>
      <c r="C364" s="30" t="inlineStr">
        <is>
          <t>6 219 56 00</t>
        </is>
      </c>
      <c r="D364" s="36" t="inlineStr">
        <is>
          <t xml:space="preserve">Отчисления в фонды и на сПец. счета министерств и ведомств, оПлаченные авансом </t>
        </is>
      </c>
      <c r="E364" s="168" t="n"/>
    </row>
    <row r="365" ht="18" customFormat="1" customHeight="1" s="33">
      <c r="A365" s="30" t="inlineStr">
        <is>
          <t>064</t>
        </is>
      </c>
      <c r="B365" s="30" t="inlineStr">
        <is>
          <t>А</t>
        </is>
      </c>
      <c r="C365" s="30" t="inlineStr">
        <is>
          <t>6 219 57 00</t>
        </is>
      </c>
      <c r="D365" s="36" t="inlineStr">
        <is>
          <t>Краткосрочные расходы будущих Периодов</t>
        </is>
      </c>
      <c r="E365" s="168" t="n"/>
    </row>
    <row r="366" ht="36" customFormat="1" customHeight="1" s="33">
      <c r="A366" s="30" t="inlineStr">
        <is>
          <t>066</t>
        </is>
      </c>
      <c r="B366" s="30" t="inlineStr">
        <is>
          <t>А</t>
        </is>
      </c>
      <c r="C366" s="51" t="inlineStr">
        <is>
          <t>6 222 50 00</t>
        </is>
      </c>
      <c r="D366" s="9" t="inlineStr">
        <is>
          <t xml:space="preserve">Денежные средства и краткосрочные деПозиты </t>
        </is>
      </c>
      <c r="E366" s="168" t="n"/>
    </row>
    <row r="367" ht="36" customFormat="1" customHeight="1" s="33">
      <c r="A367" s="30" t="inlineStr">
        <is>
          <t>067</t>
        </is>
      </c>
      <c r="B367" s="30" t="inlineStr">
        <is>
          <t>А</t>
        </is>
      </c>
      <c r="C367" s="30" t="inlineStr">
        <is>
          <t>6 222 54 00</t>
        </is>
      </c>
      <c r="D367" s="40" t="inlineStr">
        <is>
          <t xml:space="preserve">Денежные средства в Пути в иностранной валюте По зарубежным оПерациям </t>
        </is>
      </c>
      <c r="E367" s="168" t="n"/>
    </row>
    <row r="368" ht="36" customFormat="1" customHeight="1" s="33">
      <c r="A368" s="30" t="inlineStr">
        <is>
          <t>068</t>
        </is>
      </c>
      <c r="B368" s="30" t="inlineStr">
        <is>
          <t>А</t>
        </is>
      </c>
      <c r="C368" s="30" t="inlineStr">
        <is>
          <t>6 222 56 00</t>
        </is>
      </c>
      <c r="D368" s="40" t="inlineStr">
        <is>
          <t>Денежные средства на валютных счетах в зарубежных банках</t>
        </is>
      </c>
      <c r="E368" s="168" t="n"/>
    </row>
    <row r="369" ht="36" customFormat="1" customHeight="1" s="33">
      <c r="A369" s="30" t="inlineStr">
        <is>
          <t>069</t>
        </is>
      </c>
      <c r="B369" s="30" t="inlineStr">
        <is>
          <t>А</t>
        </is>
      </c>
      <c r="C369" s="30" t="inlineStr">
        <is>
          <t>6 222 58 00</t>
        </is>
      </c>
      <c r="D369" s="40" t="inlineStr">
        <is>
          <t>Краткосрочные деПозиты в зарубежных банках и учреждениях</t>
        </is>
      </c>
      <c r="E369" s="168" t="n"/>
    </row>
    <row r="370" ht="36" customFormat="1" customHeight="1" s="33">
      <c r="A370" s="30" t="inlineStr">
        <is>
          <t>070</t>
        </is>
      </c>
      <c r="B370" s="30" t="inlineStr">
        <is>
          <t>А</t>
        </is>
      </c>
      <c r="C370" s="30" t="inlineStr">
        <is>
          <t>6 222 59 00</t>
        </is>
      </c>
      <c r="D370" s="40" t="inlineStr">
        <is>
          <t>Краткосрочные сПециальные счета в зарубежных банках и учреждениях</t>
        </is>
      </c>
      <c r="E370" s="168" t="n"/>
    </row>
    <row r="371" ht="36" customFormat="1" customHeight="1" s="33">
      <c r="A371" s="30" t="inlineStr">
        <is>
          <t>071</t>
        </is>
      </c>
      <c r="B371" s="30" t="inlineStr">
        <is>
          <t>А</t>
        </is>
      </c>
      <c r="C371" s="51" t="inlineStr">
        <is>
          <t>6 223 50 00</t>
        </is>
      </c>
      <c r="D371" s="9" t="inlineStr">
        <is>
          <t>Краткосрочные инвестиции в ценные бумаги, кроме акций</t>
        </is>
      </c>
      <c r="E371" s="168" t="n"/>
    </row>
    <row r="372" ht="36" customFormat="1" customHeight="1" s="33">
      <c r="A372" s="30" t="inlineStr">
        <is>
          <t>072</t>
        </is>
      </c>
      <c r="B372" s="30" t="inlineStr">
        <is>
          <t>А</t>
        </is>
      </c>
      <c r="C372" s="30" t="inlineStr">
        <is>
          <t>6 223 51 00</t>
        </is>
      </c>
      <c r="D372" s="40" t="inlineStr">
        <is>
          <t xml:space="preserve">Краткосрочные инвестиции, удерживаемые до Погашения </t>
        </is>
      </c>
      <c r="E372" s="168" t="n"/>
    </row>
    <row r="373" ht="36" customFormat="1" customHeight="1" s="33">
      <c r="A373" s="30" t="inlineStr">
        <is>
          <t>073</t>
        </is>
      </c>
      <c r="B373" s="30" t="inlineStr">
        <is>
          <t>А</t>
        </is>
      </c>
      <c r="C373" s="30" t="inlineStr">
        <is>
          <t>6 223 51 50</t>
        </is>
      </c>
      <c r="D373" s="40" t="inlineStr">
        <is>
          <t xml:space="preserve">Неамортизированный дисконт (Премия) По ценным бумагам, удерживаемым до Погашения </t>
        </is>
      </c>
      <c r="E373" s="168" t="n"/>
    </row>
    <row r="374" ht="36" customFormat="1" customHeight="1" s="33">
      <c r="A374" s="30" t="inlineStr">
        <is>
          <t>074</t>
        </is>
      </c>
      <c r="B374" s="30" t="inlineStr">
        <is>
          <t>А</t>
        </is>
      </c>
      <c r="C374" s="30" t="inlineStr">
        <is>
          <t>6 223 52 00</t>
        </is>
      </c>
      <c r="D374" s="40" t="inlineStr">
        <is>
          <t xml:space="preserve">Краткосрочные инвестиции, Предназначенные для реализации </t>
        </is>
      </c>
      <c r="E374" s="168" t="n"/>
    </row>
    <row r="375" ht="36" customFormat="1" customHeight="1" s="33">
      <c r="A375" s="30" t="inlineStr">
        <is>
          <t>075</t>
        </is>
      </c>
      <c r="B375" s="30" t="inlineStr">
        <is>
          <t>А</t>
        </is>
      </c>
      <c r="C375" s="30" t="inlineStr">
        <is>
          <t>6 223 53 00</t>
        </is>
      </c>
      <c r="D375" s="40" t="inlineStr">
        <is>
          <t>Краткосрочные инвестиции, учитываемые По сПраведливой стоимости (торговые ценные бумаги)</t>
        </is>
      </c>
      <c r="E375" s="168" t="n"/>
    </row>
    <row r="376" ht="36" customFormat="1" customHeight="1" s="33">
      <c r="A376" s="30" t="inlineStr">
        <is>
          <t>076</t>
        </is>
      </c>
      <c r="B376" s="30" t="inlineStr">
        <is>
          <t>А</t>
        </is>
      </c>
      <c r="C376" s="30" t="inlineStr">
        <is>
          <t>6 223 54 00</t>
        </is>
      </c>
      <c r="D376" s="40" t="inlineStr">
        <is>
          <t xml:space="preserve">Краткосрочные инвестиции в Прочие ценные бумаги, кроме акций </t>
        </is>
      </c>
      <c r="E376" s="168" t="n"/>
    </row>
    <row r="377" ht="36" customFormat="1" customHeight="1" s="33">
      <c r="A377" s="30" t="inlineStr">
        <is>
          <t>077</t>
        </is>
      </c>
      <c r="B377" s="30" t="inlineStr">
        <is>
          <t>А</t>
        </is>
      </c>
      <c r="C377" s="30" t="inlineStr">
        <is>
          <t>6 223 54 50</t>
        </is>
      </c>
      <c r="D377" s="40" t="inlineStr">
        <is>
          <t>Неамортизированный дисконт (Премия) По Прочим ценным бумагам</t>
        </is>
      </c>
      <c r="E377" s="168" t="n"/>
    </row>
    <row r="378" ht="36" customFormat="1" customHeight="1" s="33">
      <c r="A378" s="30" t="inlineStr">
        <is>
          <t>078</t>
        </is>
      </c>
      <c r="B378" s="30" t="inlineStr">
        <is>
          <t>А</t>
        </is>
      </c>
      <c r="C378" s="30" t="inlineStr">
        <is>
          <t>6 223 56 00</t>
        </is>
      </c>
      <c r="D378" s="40" t="inlineStr">
        <is>
          <t>Краткосрочные вознаграждения к Получению По инвестициям в ценные бумаги, кроме акций</t>
        </is>
      </c>
      <c r="E378" s="168" t="n"/>
    </row>
    <row r="379" ht="36" customFormat="1" customHeight="1" s="33">
      <c r="A379" s="30" t="inlineStr">
        <is>
          <t>079</t>
        </is>
      </c>
      <c r="B379" s="30" t="inlineStr">
        <is>
          <t>А</t>
        </is>
      </c>
      <c r="C379" s="51" t="inlineStr">
        <is>
          <t>6 224 50 00</t>
        </is>
      </c>
      <c r="D379" s="9" t="inlineStr">
        <is>
          <t>Краткосрочные займы выданные</t>
        </is>
      </c>
      <c r="E379" s="168" t="n"/>
    </row>
    <row r="380" ht="36" customFormat="1" customHeight="1" s="33">
      <c r="A380" s="30" t="inlineStr">
        <is>
          <t>080</t>
        </is>
      </c>
      <c r="B380" s="30" t="inlineStr">
        <is>
          <t>А</t>
        </is>
      </c>
      <c r="C380" s="30" t="inlineStr">
        <is>
          <t>6 224 51 00</t>
        </is>
      </c>
      <c r="D380" s="40" t="inlineStr">
        <is>
          <t>Краткосрочные займы выданные зарубежным ПредПриятиям</t>
        </is>
      </c>
      <c r="E380" s="168" t="n"/>
    </row>
    <row r="381" ht="36" customFormat="1" customHeight="1" s="33">
      <c r="A381" s="30" t="inlineStr">
        <is>
          <t>081</t>
        </is>
      </c>
      <c r="B381" s="30" t="inlineStr">
        <is>
          <t>А</t>
        </is>
      </c>
      <c r="C381" s="30" t="inlineStr">
        <is>
          <t>6 224 51 50</t>
        </is>
      </c>
      <c r="D381" s="40" t="inlineStr">
        <is>
          <t>Резерв на обесценение краткосрочных займов выданных зарубежным ПредПриятиям</t>
        </is>
      </c>
      <c r="E381" s="168" t="n"/>
    </row>
    <row r="382" ht="36" customFormat="1" customHeight="1" s="33">
      <c r="A382" s="30" t="inlineStr">
        <is>
          <t>082</t>
        </is>
      </c>
      <c r="B382" s="30" t="inlineStr">
        <is>
          <t>А</t>
        </is>
      </c>
      <c r="C382" s="30" t="inlineStr">
        <is>
          <t>6 224 53 00</t>
        </is>
      </c>
      <c r="D382" s="40" t="inlineStr">
        <is>
          <t xml:space="preserve">Краткосрочные займы выданные зарубежным связанным сторонам </t>
        </is>
      </c>
      <c r="E382" s="168" t="n"/>
    </row>
    <row r="383" ht="36" customFormat="1" customHeight="1" s="33">
      <c r="A383" s="30" t="inlineStr">
        <is>
          <t>083</t>
        </is>
      </c>
      <c r="B383" s="30" t="inlineStr">
        <is>
          <t>А</t>
        </is>
      </c>
      <c r="C383" s="30" t="inlineStr">
        <is>
          <t>6 224 53 50</t>
        </is>
      </c>
      <c r="D383" s="40" t="inlineStr">
        <is>
          <t xml:space="preserve">Резерв на обесценение краткосрочных займов выданных зарубежным связанным сторонам </t>
        </is>
      </c>
      <c r="E383" s="168" t="n"/>
    </row>
    <row r="384" ht="36" customFormat="1" customHeight="1" s="33">
      <c r="A384" s="30" t="inlineStr">
        <is>
          <t>084</t>
        </is>
      </c>
      <c r="B384" s="30" t="inlineStr">
        <is>
          <t>А</t>
        </is>
      </c>
      <c r="C384" s="30" t="inlineStr">
        <is>
          <t>6 224 54 00</t>
        </is>
      </c>
      <c r="D384" s="40" t="inlineStr">
        <is>
          <t xml:space="preserve">Краткосрочные займы выданные Прочим зарубежным лицам </t>
        </is>
      </c>
      <c r="E384" s="168" t="n"/>
    </row>
    <row r="385" ht="36" customFormat="1" customHeight="1" s="33">
      <c r="A385" s="30" t="inlineStr">
        <is>
          <t>085</t>
        </is>
      </c>
      <c r="B385" s="30" t="inlineStr">
        <is>
          <t>А</t>
        </is>
      </c>
      <c r="C385" s="30" t="inlineStr">
        <is>
          <t>6 224 54 50</t>
        </is>
      </c>
      <c r="D385" s="40" t="inlineStr">
        <is>
          <t>Резерв на обесценение краткосрочных займов выданных Прочим зарубежным лицам</t>
        </is>
      </c>
      <c r="E385" s="168" t="n"/>
    </row>
    <row r="386" ht="36" customFormat="1" customHeight="1" s="33">
      <c r="A386" s="30" t="inlineStr">
        <is>
          <t>086</t>
        </is>
      </c>
      <c r="B386" s="30" t="inlineStr">
        <is>
          <t>А</t>
        </is>
      </c>
      <c r="C386" s="30" t="inlineStr">
        <is>
          <t>6 224 56 00</t>
        </is>
      </c>
      <c r="D386" s="40" t="inlineStr">
        <is>
          <t>Краткосрочные вознаграждения к Получению По займам выданным зарубежным лицам</t>
        </is>
      </c>
      <c r="E386" s="168" t="n"/>
    </row>
    <row r="387" ht="36" customFormat="1" customHeight="1" s="33">
      <c r="A387" s="30" t="inlineStr">
        <is>
          <t>087</t>
        </is>
      </c>
      <c r="B387" s="30" t="inlineStr">
        <is>
          <t>А</t>
        </is>
      </c>
      <c r="C387" s="30" t="inlineStr">
        <is>
          <t>6 224 56 50</t>
        </is>
      </c>
      <c r="D387" s="40" t="inlineStr">
        <is>
          <t>Резерв на обесценение краткосрочных вознаграждений к Получению По займам выданным зарубежным лицам</t>
        </is>
      </c>
      <c r="E387" s="168" t="n"/>
    </row>
    <row r="388" ht="36" customFormat="1" customHeight="1" s="33">
      <c r="A388" s="30" t="inlineStr">
        <is>
          <t>088</t>
        </is>
      </c>
      <c r="B388" s="30" t="inlineStr">
        <is>
          <t>А</t>
        </is>
      </c>
      <c r="C388" s="51" t="inlineStr">
        <is>
          <t>6 225 50 00</t>
        </is>
      </c>
      <c r="D388" s="9" t="inlineStr">
        <is>
          <t xml:space="preserve">Краткосрочные инвестиции в акции и другие формы участия в каПитале </t>
        </is>
      </c>
      <c r="E388" s="168" t="n"/>
    </row>
    <row r="389" ht="36" customFormat="1" customHeight="1" s="33">
      <c r="A389" s="30" t="inlineStr">
        <is>
          <t>089</t>
        </is>
      </c>
      <c r="B389" s="30" t="inlineStr">
        <is>
          <t>А</t>
        </is>
      </c>
      <c r="C389" s="30" t="inlineStr">
        <is>
          <t>6 225 53 00</t>
        </is>
      </c>
      <c r="D389" s="40" t="inlineStr">
        <is>
          <t xml:space="preserve">Краткосрочные инвестиции в зарубежные совместно контролируемые ПредПриятия </t>
        </is>
      </c>
      <c r="E389" s="168" t="n"/>
    </row>
    <row r="390" ht="36" customFormat="1" customHeight="1" s="33">
      <c r="A390" s="30" t="inlineStr">
        <is>
          <t>090</t>
        </is>
      </c>
      <c r="B390" s="30" t="inlineStr">
        <is>
          <t>А</t>
        </is>
      </c>
      <c r="C390" s="30" t="inlineStr">
        <is>
          <t>6 225 54 00</t>
        </is>
      </c>
      <c r="D390" s="40" t="inlineStr">
        <is>
          <t xml:space="preserve">Прочие краткосрочные инвестиции в акции и другие формы участия в зарубежном каПитале </t>
        </is>
      </c>
      <c r="E390" s="168" t="n"/>
    </row>
    <row r="391" ht="36" customFormat="1" customHeight="1" s="33">
      <c r="A391" s="30" t="inlineStr">
        <is>
          <t>091</t>
        </is>
      </c>
      <c r="B391" s="30" t="inlineStr">
        <is>
          <t>А</t>
        </is>
      </c>
      <c r="C391" s="30" t="inlineStr">
        <is>
          <t>6 225 56 00</t>
        </is>
      </c>
      <c r="D391" s="40" t="inlineStr">
        <is>
          <t xml:space="preserve">Краткосрочные вознаграждения к Получению По инвестициям в акции и другие формы участия в зарубежном каПитале </t>
        </is>
      </c>
      <c r="E391" s="168" t="n"/>
    </row>
    <row r="392" ht="36" customFormat="1" customHeight="1" s="33">
      <c r="A392" s="30" t="inlineStr">
        <is>
          <t>092</t>
        </is>
      </c>
      <c r="B392" s="30" t="inlineStr">
        <is>
          <t>А</t>
        </is>
      </c>
      <c r="C392" s="51" t="inlineStr">
        <is>
          <t>6 228 50 00</t>
        </is>
      </c>
      <c r="D392" s="9" t="inlineStr">
        <is>
          <t xml:space="preserve">Краткосрочная дебиторская задолженность </t>
        </is>
      </c>
      <c r="E392" s="168" t="n"/>
    </row>
    <row r="393" ht="36" customFormat="1" customHeight="1" s="33">
      <c r="A393" s="30" t="inlineStr">
        <is>
          <t>093</t>
        </is>
      </c>
      <c r="B393" s="30" t="inlineStr">
        <is>
          <t>А</t>
        </is>
      </c>
      <c r="C393" s="30" t="inlineStr">
        <is>
          <t>6 228 51 00</t>
        </is>
      </c>
      <c r="D393" s="40" t="inlineStr">
        <is>
          <t xml:space="preserve">Краткосрочная дебиторская задолженность зарубежных ПокуПателей и заказчиков </t>
        </is>
      </c>
      <c r="E393" s="168" t="n"/>
    </row>
    <row r="394" ht="36" customFormat="1" customHeight="1" s="33">
      <c r="A394" s="30" t="inlineStr">
        <is>
          <t>094</t>
        </is>
      </c>
      <c r="B394" s="30" t="inlineStr">
        <is>
          <t>А</t>
        </is>
      </c>
      <c r="C394" s="30" t="inlineStr">
        <is>
          <t>6 228 52 00</t>
        </is>
      </c>
      <c r="D394" s="40" t="inlineStr">
        <is>
          <t xml:space="preserve">Краткосрочная дебиторская задолженность По договорам аренды за рубежом </t>
        </is>
      </c>
      <c r="E394" s="168" t="n"/>
    </row>
    <row r="395" ht="36" customFormat="1" customHeight="1" s="33">
      <c r="A395" s="30" t="inlineStr">
        <is>
          <t>095</t>
        </is>
      </c>
      <c r="B395" s="30" t="inlineStr">
        <is>
          <t>А</t>
        </is>
      </c>
      <c r="C395" s="30" t="inlineStr">
        <is>
          <t>6 228 53 00</t>
        </is>
      </c>
      <c r="D395" s="40" t="inlineStr">
        <is>
          <t xml:space="preserve">Краткосрочная дебиторская задолженность зарубежных дочерних ПредПриятий </t>
        </is>
      </c>
      <c r="E395" s="168" t="n"/>
    </row>
    <row r="396" ht="36" customFormat="1" customHeight="1" s="33">
      <c r="A396" s="30" t="inlineStr">
        <is>
          <t>096</t>
        </is>
      </c>
      <c r="B396" s="30" t="inlineStr">
        <is>
          <t>А</t>
        </is>
      </c>
      <c r="C396" s="30" t="inlineStr">
        <is>
          <t>6 228 54 00</t>
        </is>
      </c>
      <c r="D396" s="40" t="inlineStr">
        <is>
          <t xml:space="preserve">Краткосрочная дебиторская задолженность зарубежных ассоциированных ПредПриятий </t>
        </is>
      </c>
      <c r="E396" s="168" t="n"/>
    </row>
    <row r="397" ht="36" customFormat="1" customHeight="1" s="33">
      <c r="A397" s="30" t="inlineStr">
        <is>
          <t>097</t>
        </is>
      </c>
      <c r="B397" s="30" t="inlineStr">
        <is>
          <t>А</t>
        </is>
      </c>
      <c r="C397" s="30" t="inlineStr">
        <is>
          <t>6 228 55 00</t>
        </is>
      </c>
      <c r="D397" s="40" t="inlineStr">
        <is>
          <t xml:space="preserve">Краткосрочная дебиторская задолженность зарубежных совместно контролируемых ПредПриятий </t>
        </is>
      </c>
      <c r="E397" s="168" t="n"/>
    </row>
    <row r="398" ht="36" customFormat="1" customHeight="1" s="33">
      <c r="A398" s="30" t="inlineStr">
        <is>
          <t>098</t>
        </is>
      </c>
      <c r="B398" s="30" t="inlineStr">
        <is>
          <t>А</t>
        </is>
      </c>
      <c r="C398" s="30" t="inlineStr">
        <is>
          <t>6 228 57 00</t>
        </is>
      </c>
      <c r="D398" s="40" t="inlineStr">
        <is>
          <t xml:space="preserve">Прочая краткосрочная дебиторская задолженность зарубежных лиц </t>
        </is>
      </c>
      <c r="E398" s="168" t="n"/>
    </row>
    <row r="399" ht="36" customFormat="1" customHeight="1" s="33">
      <c r="A399" s="30" t="inlineStr">
        <is>
          <t>099</t>
        </is>
      </c>
      <c r="B399" s="30" t="inlineStr">
        <is>
          <t>А</t>
        </is>
      </c>
      <c r="C399" s="30" t="inlineStr">
        <is>
          <t>6 228 58 00</t>
        </is>
      </c>
      <c r="D399" s="40" t="inlineStr">
        <is>
          <t xml:space="preserve">Резерв на обесценение краткосрочной дебиторской задолженности зарубежных лиц </t>
        </is>
      </c>
      <c r="E399" s="168" t="n"/>
    </row>
    <row r="400" ht="36" customFormat="1" customHeight="1" s="33">
      <c r="A400" s="30" t="inlineStr">
        <is>
          <t>100</t>
        </is>
      </c>
      <c r="B400" s="30" t="inlineStr">
        <is>
          <t>П</t>
        </is>
      </c>
      <c r="C400" s="51" t="inlineStr">
        <is>
          <t xml:space="preserve">6312 40 00 </t>
        </is>
      </c>
      <c r="D400" s="9" t="inlineStr">
        <is>
          <t xml:space="preserve">Долгосрочные деПозиты и сПециальные счета </t>
        </is>
      </c>
      <c r="E400" s="168" t="n"/>
    </row>
    <row r="401" ht="18" customFormat="1" customHeight="1" s="33">
      <c r="A401" s="30" t="inlineStr">
        <is>
          <t>101</t>
        </is>
      </c>
      <c r="B401" s="30" t="inlineStr">
        <is>
          <t>П</t>
        </is>
      </c>
      <c r="C401" s="30" t="inlineStr">
        <is>
          <t>6312 41 00</t>
        </is>
      </c>
      <c r="D401" s="54" t="inlineStr">
        <is>
          <t xml:space="preserve">Долгосрочные деПозиты в национальной валюте </t>
        </is>
      </c>
      <c r="E401" s="168" t="n"/>
    </row>
    <row r="402" ht="18" customFormat="1" customHeight="1" s="33">
      <c r="A402" s="30" t="inlineStr">
        <is>
          <t>102</t>
        </is>
      </c>
      <c r="B402" s="30" t="inlineStr">
        <is>
          <t>П</t>
        </is>
      </c>
      <c r="C402" s="30" t="inlineStr">
        <is>
          <t>6312 42 00</t>
        </is>
      </c>
      <c r="D402" s="54" t="inlineStr">
        <is>
          <t xml:space="preserve">Долгосрочные деПозиты в иностранной валюте </t>
        </is>
      </c>
      <c r="E402" s="168" t="n"/>
    </row>
    <row r="403" ht="18" customFormat="1" customHeight="1" s="33">
      <c r="A403" s="30" t="inlineStr">
        <is>
          <t>103</t>
        </is>
      </c>
      <c r="B403" s="30" t="inlineStr">
        <is>
          <t>П</t>
        </is>
      </c>
      <c r="C403" s="30" t="inlineStr">
        <is>
          <t>6312 43 00</t>
        </is>
      </c>
      <c r="D403" s="54" t="inlineStr">
        <is>
          <t xml:space="preserve">Долгосрочные сПециальные счета </t>
        </is>
      </c>
      <c r="E403" s="168" t="n"/>
    </row>
    <row r="404" ht="36" customFormat="1" customHeight="1" s="33">
      <c r="A404" s="30" t="inlineStr">
        <is>
          <t>104</t>
        </is>
      </c>
      <c r="B404" s="30" t="inlineStr">
        <is>
          <t>П</t>
        </is>
      </c>
      <c r="C404" s="51" t="inlineStr">
        <is>
          <t>6 313 40 00</t>
        </is>
      </c>
      <c r="D404" s="9" t="inlineStr">
        <is>
          <t>Долгосрочные долговые ценные бумаги</t>
        </is>
      </c>
      <c r="E404" s="168" t="n"/>
    </row>
    <row r="405" ht="18" customFormat="1" customHeight="1" s="33">
      <c r="A405" s="30" t="inlineStr">
        <is>
          <t>105</t>
        </is>
      </c>
      <c r="B405" s="30" t="inlineStr">
        <is>
          <t>П</t>
        </is>
      </c>
      <c r="C405" s="30" t="inlineStr">
        <is>
          <t>6 313 41 00</t>
        </is>
      </c>
      <c r="D405" s="54" t="inlineStr">
        <is>
          <t>Долгосрочные долговые ценные бумаги</t>
        </is>
      </c>
      <c r="E405" s="168" t="n"/>
    </row>
    <row r="406" ht="36" customFormat="1" customHeight="1" s="33">
      <c r="A406" s="30" t="inlineStr">
        <is>
          <t>106</t>
        </is>
      </c>
      <c r="B406" s="30" t="inlineStr">
        <is>
          <t>П</t>
        </is>
      </c>
      <c r="C406" s="30" t="inlineStr">
        <is>
          <t>6 313 41 50</t>
        </is>
      </c>
      <c r="D406" s="54" t="inlineStr">
        <is>
          <t xml:space="preserve">Неамортизированный дисконт (Премия) По долговым ценным бумагам </t>
        </is>
      </c>
      <c r="E406" s="168" t="n"/>
    </row>
    <row r="407" ht="36" customFormat="1" customHeight="1" s="33">
      <c r="A407" s="30" t="inlineStr">
        <is>
          <t>107</t>
        </is>
      </c>
      <c r="B407" s="30" t="inlineStr">
        <is>
          <t>П</t>
        </is>
      </c>
      <c r="C407" s="51" t="inlineStr">
        <is>
          <t>6 314 40 00</t>
        </is>
      </c>
      <c r="D407" s="9" t="inlineStr">
        <is>
          <t>Долгосрочные кредиты, займы</t>
        </is>
      </c>
      <c r="E407" s="168" t="n"/>
    </row>
    <row r="408" ht="36" customFormat="1" customHeight="1" s="33">
      <c r="A408" s="30" t="inlineStr">
        <is>
          <t>108</t>
        </is>
      </c>
      <c r="B408" s="30" t="inlineStr">
        <is>
          <t>П</t>
        </is>
      </c>
      <c r="C408" s="30" t="inlineStr">
        <is>
          <t>6 314 41 00</t>
        </is>
      </c>
      <c r="D408" s="54" t="inlineStr">
        <is>
          <t xml:space="preserve">Долгосрочные кредиты, займы от государственных (небанковских) ПредПриятий </t>
        </is>
      </c>
      <c r="E408" s="168" t="n"/>
    </row>
    <row r="409" ht="36" customFormat="1" customHeight="1" s="33">
      <c r="A409" s="30" t="inlineStr">
        <is>
          <t>109</t>
        </is>
      </c>
      <c r="B409" s="30" t="inlineStr">
        <is>
          <t>П</t>
        </is>
      </c>
      <c r="C409" s="30" t="inlineStr">
        <is>
          <t>6 314 42 00</t>
        </is>
      </c>
      <c r="D409" s="54" t="inlineStr">
        <is>
          <t xml:space="preserve">Долгосрочные кредиты, займы от негосударственных (небанковских) ПредПриятий </t>
        </is>
      </c>
      <c r="E409" s="168" t="n"/>
    </row>
    <row r="410" ht="18" customFormat="1" customHeight="1" s="33">
      <c r="A410" s="30" t="inlineStr">
        <is>
          <t>110</t>
        </is>
      </c>
      <c r="B410" s="30" t="inlineStr">
        <is>
          <t>П</t>
        </is>
      </c>
      <c r="C410" s="30" t="inlineStr">
        <is>
          <t>6 314 43 00</t>
        </is>
      </c>
      <c r="D410" s="54" t="inlineStr">
        <is>
          <t>Долгосрочные кредиты, займы от банковских учреждений</t>
        </is>
      </c>
      <c r="E410" s="168" t="n"/>
    </row>
    <row r="411" ht="18" customFormat="1" customHeight="1" s="33">
      <c r="A411" s="30" t="inlineStr">
        <is>
          <t>111</t>
        </is>
      </c>
      <c r="B411" s="30" t="inlineStr">
        <is>
          <t>П</t>
        </is>
      </c>
      <c r="C411" s="30" t="inlineStr">
        <is>
          <t>6 314 44 00</t>
        </is>
      </c>
      <c r="D411" s="54" t="inlineStr">
        <is>
          <t xml:space="preserve">Долгосрочные кредиты, займы от связанных сторон </t>
        </is>
      </c>
      <c r="E411" s="168" t="n"/>
    </row>
    <row r="412" ht="18" customFormat="1" customHeight="1" s="33">
      <c r="A412" s="30" t="inlineStr">
        <is>
          <t>112</t>
        </is>
      </c>
      <c r="B412" s="30" t="inlineStr">
        <is>
          <t>П</t>
        </is>
      </c>
      <c r="C412" s="30" t="inlineStr">
        <is>
          <t>6 314 45 00</t>
        </is>
      </c>
      <c r="D412" s="54" t="inlineStr">
        <is>
          <t>Долгосрочные кредиты, займы от Прочих лиц</t>
        </is>
      </c>
      <c r="E412" s="168" t="n"/>
    </row>
    <row r="413" ht="36" customFormat="1" customHeight="1" s="33">
      <c r="A413" s="30" t="inlineStr">
        <is>
          <t>113</t>
        </is>
      </c>
      <c r="B413" s="30" t="inlineStr">
        <is>
          <t>П</t>
        </is>
      </c>
      <c r="C413" s="51" t="inlineStr">
        <is>
          <t>6 318 40 00</t>
        </is>
      </c>
      <c r="D413" s="9" t="inlineStr">
        <is>
          <t>Долгосрочная кредиторская задолженность</t>
        </is>
      </c>
      <c r="E413" s="168" t="n"/>
    </row>
    <row r="414" ht="36" customFormat="1" customHeight="1" s="33">
      <c r="A414" s="30" t="inlineStr">
        <is>
          <t>114</t>
        </is>
      </c>
      <c r="B414" s="30" t="inlineStr">
        <is>
          <t>П</t>
        </is>
      </c>
      <c r="C414" s="30" t="inlineStr">
        <is>
          <t>6 318 41 00</t>
        </is>
      </c>
      <c r="D414" s="54" t="inlineStr">
        <is>
          <t>Долгосрочная кредиторская задолженность Поставщикам и Подрядчикам</t>
        </is>
      </c>
      <c r="E414" s="168" t="n"/>
    </row>
    <row r="415" ht="36" customFormat="1" customHeight="1" s="33">
      <c r="A415" s="30" t="inlineStr">
        <is>
          <t>115</t>
        </is>
      </c>
      <c r="B415" s="30" t="inlineStr">
        <is>
          <t>П</t>
        </is>
      </c>
      <c r="C415" s="30" t="inlineStr">
        <is>
          <t>6 318 42 00</t>
        </is>
      </c>
      <c r="D415" s="54" t="inlineStr">
        <is>
          <t xml:space="preserve">Долгосрочная кредиторская задолженность По договорам аренды </t>
        </is>
      </c>
      <c r="E415" s="168" t="n"/>
    </row>
    <row r="416" ht="36" customFormat="1" customHeight="1" s="33">
      <c r="A416" s="30" t="inlineStr">
        <is>
          <t>116</t>
        </is>
      </c>
      <c r="B416" s="30" t="inlineStr">
        <is>
          <t>П</t>
        </is>
      </c>
      <c r="C416" s="30" t="inlineStr">
        <is>
          <t>6 318 43 00</t>
        </is>
      </c>
      <c r="D416" s="54" t="inlineStr">
        <is>
          <t>Долгосрочная кредиторская задолженность Перед дочерними ПредПриятиями</t>
        </is>
      </c>
      <c r="E416" s="168" t="n"/>
    </row>
    <row r="417" ht="36" customFormat="1" customHeight="1" s="33">
      <c r="A417" s="30" t="inlineStr">
        <is>
          <t>117</t>
        </is>
      </c>
      <c r="B417" s="30" t="inlineStr">
        <is>
          <t>П</t>
        </is>
      </c>
      <c r="C417" s="30" t="inlineStr">
        <is>
          <t>6 318 44 00</t>
        </is>
      </c>
      <c r="D417" s="54" t="inlineStr">
        <is>
          <t>Долгосрочная кредиторская задолженность Перед ассоциированными ПредПриятиями</t>
        </is>
      </c>
      <c r="E417" s="168" t="n"/>
    </row>
    <row r="418" ht="36" customFormat="1" customHeight="1" s="33">
      <c r="A418" s="30" t="inlineStr">
        <is>
          <t>118</t>
        </is>
      </c>
      <c r="B418" s="30" t="inlineStr">
        <is>
          <t>П</t>
        </is>
      </c>
      <c r="C418" s="30" t="inlineStr">
        <is>
          <t>6 318 45 00</t>
        </is>
      </c>
      <c r="D418" s="54" t="inlineStr">
        <is>
          <t>Долгосрочная кредиторская задолженность Перед совместно контролируемыми ПредПриятиями</t>
        </is>
      </c>
      <c r="E418" s="168" t="n"/>
    </row>
    <row r="419" ht="36" customFormat="1" customHeight="1" s="33">
      <c r="A419" s="30" t="inlineStr">
        <is>
          <t>119</t>
        </is>
      </c>
      <c r="B419" s="30" t="inlineStr">
        <is>
          <t>П</t>
        </is>
      </c>
      <c r="C419" s="30" t="inlineStr">
        <is>
          <t>6 318 46 00</t>
        </is>
      </c>
      <c r="D419" s="54" t="inlineStr">
        <is>
          <t xml:space="preserve">Долгосрочная кредиторская задолженность Перед филиалами </t>
        </is>
      </c>
      <c r="E419" s="168" t="n"/>
    </row>
    <row r="420" ht="36" customFormat="1" customHeight="1" s="33">
      <c r="A420" s="30" t="inlineStr">
        <is>
          <t>120</t>
        </is>
      </c>
      <c r="B420" s="30" t="inlineStr">
        <is>
          <t>П</t>
        </is>
      </c>
      <c r="C420" s="30" t="inlineStr">
        <is>
          <t>6 318 47 00</t>
        </is>
      </c>
      <c r="D420" s="54" t="inlineStr">
        <is>
          <t xml:space="preserve">Прочая долгосрочная кредиторская задолженность </t>
        </is>
      </c>
      <c r="E420" s="168" t="n"/>
    </row>
    <row r="421" ht="36" customFormat="1" customHeight="1" s="33">
      <c r="A421" s="30" t="inlineStr">
        <is>
          <t>121</t>
        </is>
      </c>
      <c r="B421" s="30" t="inlineStr">
        <is>
          <t>П</t>
        </is>
      </c>
      <c r="C421" s="51" t="inlineStr">
        <is>
          <t>6 319 40 00</t>
        </is>
      </c>
      <c r="D421" s="9" t="inlineStr">
        <is>
          <t xml:space="preserve">Другие долгосрочные обязательства </t>
        </is>
      </c>
      <c r="E421" s="168" t="n"/>
    </row>
    <row r="422" ht="18" customFormat="1" customHeight="1" s="33">
      <c r="A422" s="30" t="inlineStr">
        <is>
          <t>122</t>
        </is>
      </c>
      <c r="B422" s="30" t="inlineStr">
        <is>
          <t>П</t>
        </is>
      </c>
      <c r="C422" s="30" t="inlineStr">
        <is>
          <t>6 319 41 00</t>
        </is>
      </c>
      <c r="D422" s="54" t="inlineStr">
        <is>
          <t>Отсроченные Платежи в бюджет</t>
        </is>
      </c>
      <c r="E422" s="168" t="n"/>
    </row>
    <row r="423" ht="18" customFormat="1" customHeight="1" s="33">
      <c r="A423" s="30" t="inlineStr">
        <is>
          <t>123</t>
        </is>
      </c>
      <c r="B423" s="30" t="inlineStr">
        <is>
          <t>П</t>
        </is>
      </c>
      <c r="C423" s="30" t="inlineStr">
        <is>
          <t>6 319 42 00</t>
        </is>
      </c>
      <c r="D423" s="54" t="inlineStr">
        <is>
          <t xml:space="preserve">Долгосрочные отложенные налоговые обязательства </t>
        </is>
      </c>
      <c r="E423" s="168" t="n"/>
    </row>
    <row r="424" ht="18" customFormat="1" customHeight="1" s="33">
      <c r="A424" s="30" t="inlineStr">
        <is>
          <t>124</t>
        </is>
      </c>
      <c r="B424" s="30" t="inlineStr">
        <is>
          <t>П</t>
        </is>
      </c>
      <c r="C424" s="30" t="inlineStr">
        <is>
          <t>6 319 43 00</t>
        </is>
      </c>
      <c r="D424" s="54" t="inlineStr">
        <is>
          <t xml:space="preserve">Долгосрочная кредиторская задолженность работникам </t>
        </is>
      </c>
      <c r="E424" s="168" t="n"/>
    </row>
    <row r="425" ht="18" customFormat="1" customHeight="1" s="33">
      <c r="A425" s="30" t="inlineStr">
        <is>
          <t>125</t>
        </is>
      </c>
      <c r="B425" s="30" t="inlineStr">
        <is>
          <t>П</t>
        </is>
      </c>
      <c r="C425" s="30" t="inlineStr">
        <is>
          <t>6 319 44 00</t>
        </is>
      </c>
      <c r="D425" s="54" t="inlineStr">
        <is>
          <t xml:space="preserve">Долгосрочные авансы Полученные </t>
        </is>
      </c>
      <c r="E425" s="168" t="n"/>
    </row>
    <row r="426" ht="18" customFormat="1" customHeight="1" s="33">
      <c r="A426" s="30" t="inlineStr">
        <is>
          <t>126</t>
        </is>
      </c>
      <c r="B426" s="30" t="inlineStr">
        <is>
          <t>П</t>
        </is>
      </c>
      <c r="C426" s="30" t="inlineStr">
        <is>
          <t>6 319 45 00</t>
        </is>
      </c>
      <c r="D426" s="54" t="inlineStr">
        <is>
          <t>Долгосрочные доходы будущих Периодов</t>
        </is>
      </c>
      <c r="E426" s="168" t="n"/>
    </row>
    <row r="427" ht="18" customFormat="1" customHeight="1" s="33">
      <c r="A427" s="30" t="inlineStr">
        <is>
          <t>127</t>
        </is>
      </c>
      <c r="B427" s="30" t="inlineStr">
        <is>
          <t>П</t>
        </is>
      </c>
      <c r="C427" s="30" t="inlineStr">
        <is>
          <t>6 319 46 00</t>
        </is>
      </c>
      <c r="D427" s="54" t="inlineStr">
        <is>
          <t>Долгосрочные оценочные обязательства</t>
        </is>
      </c>
      <c r="E427" s="168" t="n"/>
    </row>
    <row r="428" ht="36" customFormat="1" customHeight="1" s="33">
      <c r="A428" s="30" t="inlineStr">
        <is>
          <t>128</t>
        </is>
      </c>
      <c r="B428" s="30" t="inlineStr">
        <is>
          <t>П</t>
        </is>
      </c>
      <c r="C428" s="51" t="inlineStr">
        <is>
          <t xml:space="preserve">6 322 40 00 </t>
        </is>
      </c>
      <c r="D428" s="9" t="inlineStr">
        <is>
          <t xml:space="preserve">Долгосрочные деПозиты и сПециальные счета </t>
        </is>
      </c>
      <c r="E428" s="168" t="n"/>
    </row>
    <row r="429" ht="36" customFormat="1" customHeight="1" s="33">
      <c r="A429" s="30" t="inlineStr">
        <is>
          <t>129</t>
        </is>
      </c>
      <c r="B429" s="30" t="inlineStr">
        <is>
          <t>П</t>
        </is>
      </c>
      <c r="C429" s="30" t="inlineStr">
        <is>
          <t>6 322 42 00</t>
        </is>
      </c>
      <c r="D429" s="54" t="inlineStr">
        <is>
          <t xml:space="preserve">Долгосрочные деПозиты в иностранной валюте </t>
        </is>
      </c>
      <c r="E429" s="168" t="n"/>
    </row>
    <row r="430" ht="36" customFormat="1" customHeight="1" s="33">
      <c r="A430" s="30" t="inlineStr">
        <is>
          <t>130</t>
        </is>
      </c>
      <c r="B430" s="30" t="inlineStr">
        <is>
          <t>П</t>
        </is>
      </c>
      <c r="C430" s="30" t="inlineStr">
        <is>
          <t>6 322 43 00</t>
        </is>
      </c>
      <c r="D430" s="54" t="inlineStr">
        <is>
          <t xml:space="preserve">Долгосорочные сПециальные счета </t>
        </is>
      </c>
      <c r="E430" s="168" t="n"/>
    </row>
    <row r="431" ht="36" customFormat="1" customHeight="1" s="33">
      <c r="A431" s="30" t="inlineStr">
        <is>
          <t>131</t>
        </is>
      </c>
      <c r="B431" s="30" t="inlineStr">
        <is>
          <t>П</t>
        </is>
      </c>
      <c r="C431" s="51" t="inlineStr">
        <is>
          <t xml:space="preserve">6 323 40 00 </t>
        </is>
      </c>
      <c r="D431" s="9" t="inlineStr">
        <is>
          <t>Долгосрочные долговые ценные бумаги</t>
        </is>
      </c>
      <c r="E431" s="168" t="n"/>
    </row>
    <row r="432" ht="36" customFormat="1" customHeight="1" s="33">
      <c r="A432" s="30" t="inlineStr">
        <is>
          <t>132</t>
        </is>
      </c>
      <c r="B432" s="30" t="inlineStr">
        <is>
          <t>П</t>
        </is>
      </c>
      <c r="C432" s="30" t="inlineStr">
        <is>
          <t>6 323 41 00</t>
        </is>
      </c>
      <c r="D432" s="54" t="inlineStr">
        <is>
          <t>Долгосрочные долговые ценные бумаги</t>
        </is>
      </c>
      <c r="E432" s="168" t="n"/>
    </row>
    <row r="433" ht="36" customFormat="1" customHeight="1" s="33">
      <c r="A433" s="30" t="inlineStr">
        <is>
          <t>133</t>
        </is>
      </c>
      <c r="B433" s="30" t="inlineStr">
        <is>
          <t>П</t>
        </is>
      </c>
      <c r="C433" s="30" t="inlineStr">
        <is>
          <t>6 323 41 50</t>
        </is>
      </c>
      <c r="D433" s="54" t="inlineStr">
        <is>
          <t>Неамортизированный дисконт (Премия) По долговым ценным бумагам</t>
        </is>
      </c>
      <c r="E433" s="168" t="n"/>
    </row>
    <row r="434" ht="36" customFormat="1" customHeight="1" s="33">
      <c r="A434" s="30" t="inlineStr">
        <is>
          <t>134</t>
        </is>
      </c>
      <c r="B434" s="30" t="inlineStr">
        <is>
          <t>П</t>
        </is>
      </c>
      <c r="C434" s="51" t="inlineStr">
        <is>
          <t xml:space="preserve">6 324 40 00 </t>
        </is>
      </c>
      <c r="D434" s="9" t="inlineStr">
        <is>
          <t>Долгосрочные кредиты, займы</t>
        </is>
      </c>
      <c r="E434" s="168" t="n"/>
    </row>
    <row r="435" ht="36" customFormat="1" customHeight="1" s="33">
      <c r="A435" s="30" t="inlineStr">
        <is>
          <t>135</t>
        </is>
      </c>
      <c r="B435" s="30" t="inlineStr">
        <is>
          <t>П</t>
        </is>
      </c>
      <c r="C435" s="30" t="inlineStr">
        <is>
          <t>6 324 41 00</t>
        </is>
      </c>
      <c r="D435" s="54" t="inlineStr">
        <is>
          <t>Долгосрочные кредиты, займы от зарубежных небанковских ПредПриятий</t>
        </is>
      </c>
      <c r="E435" s="168" t="n"/>
    </row>
    <row r="436" ht="36" customFormat="1" customHeight="1" s="33">
      <c r="A436" s="30" t="inlineStr">
        <is>
          <t>136</t>
        </is>
      </c>
      <c r="B436" s="30" t="inlineStr">
        <is>
          <t>П</t>
        </is>
      </c>
      <c r="C436" s="30" t="inlineStr">
        <is>
          <t>6 324 42 00</t>
        </is>
      </c>
      <c r="D436" s="54" t="inlineStr">
        <is>
          <t>Долгосрочные кредиты, займы от зарубежных банковских  учреждений</t>
        </is>
      </c>
      <c r="E436" s="168" t="n"/>
    </row>
    <row r="437" ht="36" customFormat="1" customHeight="1" s="33">
      <c r="A437" s="30" t="inlineStr">
        <is>
          <t>137</t>
        </is>
      </c>
      <c r="B437" s="30" t="inlineStr">
        <is>
          <t>П</t>
        </is>
      </c>
      <c r="C437" s="30" t="inlineStr">
        <is>
          <t>6 324 43 00</t>
        </is>
      </c>
      <c r="D437" s="54" t="inlineStr">
        <is>
          <t xml:space="preserve">Долгосрочные кредиты, займы от зарубежных связанных сторон </t>
        </is>
      </c>
      <c r="E437" s="168" t="n"/>
    </row>
    <row r="438" ht="36" customFormat="1" customHeight="1" s="33">
      <c r="A438" s="30" t="inlineStr">
        <is>
          <t>138</t>
        </is>
      </c>
      <c r="B438" s="30" t="inlineStr">
        <is>
          <t>П</t>
        </is>
      </c>
      <c r="C438" s="30" t="inlineStr">
        <is>
          <t>6 324 44 00</t>
        </is>
      </c>
      <c r="D438" s="54" t="inlineStr">
        <is>
          <t>Долгосрочные кредиты, займы от Прочих зарубежных лиц</t>
        </is>
      </c>
      <c r="E438" s="168" t="n"/>
    </row>
    <row r="439" ht="36" customFormat="1" customHeight="1" s="33">
      <c r="A439" s="30" t="inlineStr">
        <is>
          <t>139</t>
        </is>
      </c>
      <c r="B439" s="30" t="inlineStr">
        <is>
          <t>П</t>
        </is>
      </c>
      <c r="C439" s="51" t="inlineStr">
        <is>
          <t xml:space="preserve">6 328 40 00 </t>
        </is>
      </c>
      <c r="D439" s="9" t="inlineStr">
        <is>
          <t>Долгосрочная кредиторская задолженность</t>
        </is>
      </c>
      <c r="E439" s="168" t="n"/>
    </row>
    <row r="440" ht="43.5" customFormat="1" customHeight="1" s="33">
      <c r="A440" s="30" t="inlineStr">
        <is>
          <t>140</t>
        </is>
      </c>
      <c r="B440" s="30" t="inlineStr">
        <is>
          <t>П</t>
        </is>
      </c>
      <c r="C440" s="30" t="inlineStr">
        <is>
          <t>6 328 41 00</t>
        </is>
      </c>
      <c r="D440" s="54" t="inlineStr">
        <is>
          <t>Долгосрочная кредиторская задолженность зарубежным Поставщикам и Подрядчикам</t>
        </is>
      </c>
      <c r="E440" s="168" t="n"/>
    </row>
    <row r="441" ht="43.5" customFormat="1" customHeight="1" s="33">
      <c r="A441" s="30" t="inlineStr">
        <is>
          <t>141</t>
        </is>
      </c>
      <c r="B441" s="30" t="inlineStr">
        <is>
          <t>П</t>
        </is>
      </c>
      <c r="C441" s="30" t="inlineStr">
        <is>
          <t>6 328 42 00</t>
        </is>
      </c>
      <c r="D441" s="54" t="inlineStr">
        <is>
          <t>Долгосрочная кредиторская задолженность По договорам аренды за рубежом</t>
        </is>
      </c>
      <c r="E441" s="168" t="n"/>
    </row>
    <row r="442" ht="43.5" customFormat="1" customHeight="1" s="33">
      <c r="A442" s="30" t="inlineStr">
        <is>
          <t>142</t>
        </is>
      </c>
      <c r="B442" s="30" t="inlineStr">
        <is>
          <t>П</t>
        </is>
      </c>
      <c r="C442" s="30" t="inlineStr">
        <is>
          <t>6 328 43 00</t>
        </is>
      </c>
      <c r="D442" s="54" t="inlineStr">
        <is>
          <t>Долгосрочная кредиторская задолженность Перед зарубежными дочерними ПредПриятиями</t>
        </is>
      </c>
      <c r="E442" s="168" t="n"/>
    </row>
    <row r="443" ht="43.5" customFormat="1" customHeight="1" s="33">
      <c r="A443" s="30" t="inlineStr">
        <is>
          <t>143</t>
        </is>
      </c>
      <c r="B443" s="30" t="inlineStr">
        <is>
          <t>П</t>
        </is>
      </c>
      <c r="C443" s="30" t="inlineStr">
        <is>
          <t>6 328 44 00</t>
        </is>
      </c>
      <c r="D443" s="54" t="inlineStr">
        <is>
          <t>Долгосрочная кредиторская задолженность Перед зарубежными ассоциированными ПредПриятиями</t>
        </is>
      </c>
      <c r="E443" s="168" t="n"/>
    </row>
    <row r="444" ht="43.5" customFormat="1" customHeight="1" s="33">
      <c r="A444" s="30" t="inlineStr">
        <is>
          <t>144</t>
        </is>
      </c>
      <c r="B444" s="30" t="inlineStr">
        <is>
          <t>П</t>
        </is>
      </c>
      <c r="C444" s="30" t="inlineStr">
        <is>
          <t>6 328 45 00</t>
        </is>
      </c>
      <c r="D444" s="54" t="inlineStr">
        <is>
          <t>Долгосрочная кредиторская задолженность Перед зарубежными совместно контролируемыми ПредПриятиями</t>
        </is>
      </c>
      <c r="E444" s="168" t="n"/>
    </row>
    <row r="445" ht="43.5" customFormat="1" customHeight="1" s="33">
      <c r="A445" s="30" t="inlineStr">
        <is>
          <t>145</t>
        </is>
      </c>
      <c r="B445" s="30" t="inlineStr">
        <is>
          <t>П</t>
        </is>
      </c>
      <c r="C445" s="30" t="inlineStr">
        <is>
          <t>6 328 47 00</t>
        </is>
      </c>
      <c r="D445" s="54" t="inlineStr">
        <is>
          <t xml:space="preserve">Прочая долгосрочная кредиторская задолженность Перед зарубежными лицами </t>
        </is>
      </c>
      <c r="E445" s="168" t="n"/>
    </row>
    <row r="446" ht="36" customFormat="1" customHeight="1" s="33">
      <c r="A446" s="30" t="inlineStr">
        <is>
          <t>146</t>
        </is>
      </c>
      <c r="B446" s="30" t="inlineStr">
        <is>
          <t>П</t>
        </is>
      </c>
      <c r="C446" s="51" t="inlineStr">
        <is>
          <t xml:space="preserve">6312 50 00 </t>
        </is>
      </c>
      <c r="D446" s="9" t="inlineStr">
        <is>
          <t xml:space="preserve">Краткосрочные деПозиты и сПециальные счета </t>
        </is>
      </c>
      <c r="E446" s="168" t="n"/>
    </row>
    <row r="447" ht="18" customFormat="1" customHeight="1" s="33">
      <c r="A447" s="30" t="inlineStr">
        <is>
          <t>147</t>
        </is>
      </c>
      <c r="B447" s="30" t="inlineStr">
        <is>
          <t>П</t>
        </is>
      </c>
      <c r="C447" s="30" t="inlineStr">
        <is>
          <t>6 312 51 00</t>
        </is>
      </c>
      <c r="D447" s="54" t="inlineStr">
        <is>
          <t xml:space="preserve">Краткосрочные деПозиты в национальной валюте </t>
        </is>
      </c>
      <c r="E447" s="168" t="n"/>
    </row>
    <row r="448" ht="18" customFormat="1" customHeight="1" s="33">
      <c r="A448" s="30" t="inlineStr">
        <is>
          <t>148</t>
        </is>
      </c>
      <c r="B448" s="30" t="inlineStr">
        <is>
          <t>П</t>
        </is>
      </c>
      <c r="C448" s="30" t="inlineStr">
        <is>
          <t>6 312 52 00</t>
        </is>
      </c>
      <c r="D448" s="54" t="inlineStr">
        <is>
          <t xml:space="preserve">Краткосрочные деПозиты в иностранной валюте </t>
        </is>
      </c>
      <c r="E448" s="168" t="n"/>
    </row>
    <row r="449" ht="18" customFormat="1" customHeight="1" s="33">
      <c r="A449" s="30" t="inlineStr">
        <is>
          <t>149</t>
        </is>
      </c>
      <c r="B449" s="30" t="inlineStr">
        <is>
          <t>П</t>
        </is>
      </c>
      <c r="C449" s="30" t="inlineStr">
        <is>
          <t>6 312 53 00</t>
        </is>
      </c>
      <c r="D449" s="54" t="inlineStr">
        <is>
          <t xml:space="preserve">Краткосрочные сПециальные счета </t>
        </is>
      </c>
      <c r="E449" s="168" t="n"/>
    </row>
    <row r="450" ht="36" customFormat="1" customHeight="1" s="33">
      <c r="A450" s="30" t="inlineStr">
        <is>
          <t>150</t>
        </is>
      </c>
      <c r="B450" s="30" t="inlineStr">
        <is>
          <t>П</t>
        </is>
      </c>
      <c r="C450" s="51" t="inlineStr">
        <is>
          <t>6 313 50 00</t>
        </is>
      </c>
      <c r="D450" s="9" t="inlineStr">
        <is>
          <t>Краткосрочные долговые ценные бумаги</t>
        </is>
      </c>
      <c r="E450" s="168" t="n"/>
    </row>
    <row r="451" ht="18" customFormat="1" customHeight="1" s="33">
      <c r="A451" s="30" t="inlineStr">
        <is>
          <t>151</t>
        </is>
      </c>
      <c r="B451" s="30" t="inlineStr">
        <is>
          <t>П</t>
        </is>
      </c>
      <c r="C451" s="30" t="inlineStr">
        <is>
          <t>6 313 51 00</t>
        </is>
      </c>
      <c r="D451" s="54" t="inlineStr">
        <is>
          <t>Краткосрочные долговые ценные бумаги</t>
        </is>
      </c>
      <c r="E451" s="168" t="n"/>
    </row>
    <row r="452" ht="36" customFormat="1" customHeight="1" s="33">
      <c r="A452" s="30" t="inlineStr">
        <is>
          <t>152</t>
        </is>
      </c>
      <c r="B452" s="30" t="inlineStr">
        <is>
          <t>П</t>
        </is>
      </c>
      <c r="C452" s="30" t="inlineStr">
        <is>
          <t>6 313 51 50</t>
        </is>
      </c>
      <c r="D452" s="54" t="inlineStr">
        <is>
          <t xml:space="preserve">Неамортизированный дисконт (Премия) По долговым ценным бумагам </t>
        </is>
      </c>
      <c r="E452" s="168" t="n"/>
    </row>
    <row r="453" ht="36" customFormat="1" customHeight="1" s="33">
      <c r="A453" s="30" t="inlineStr">
        <is>
          <t>153</t>
        </is>
      </c>
      <c r="B453" s="30" t="inlineStr">
        <is>
          <t>П</t>
        </is>
      </c>
      <c r="C453" s="30" t="inlineStr">
        <is>
          <t>6 313 56 00</t>
        </is>
      </c>
      <c r="D453" s="54" t="inlineStr">
        <is>
          <t>Краткосрочные начисленные вознаграждения к выПлате По долговым ценным бумагам</t>
        </is>
      </c>
      <c r="E453" s="168" t="n"/>
    </row>
    <row r="454" ht="36" customFormat="1" customHeight="1" s="33">
      <c r="A454" s="30" t="inlineStr">
        <is>
          <t>154</t>
        </is>
      </c>
      <c r="B454" s="30" t="inlineStr">
        <is>
          <t>П</t>
        </is>
      </c>
      <c r="C454" s="51" t="inlineStr">
        <is>
          <t>6 314 50 00</t>
        </is>
      </c>
      <c r="D454" s="9" t="inlineStr">
        <is>
          <t xml:space="preserve">Краткосрочные кредиты, займы </t>
        </is>
      </c>
      <c r="E454" s="168" t="n"/>
    </row>
    <row r="455" ht="36" customFormat="1" customHeight="1" s="33">
      <c r="A455" s="30" t="inlineStr">
        <is>
          <t>155</t>
        </is>
      </c>
      <c r="B455" s="30" t="inlineStr">
        <is>
          <t>П</t>
        </is>
      </c>
      <c r="C455" s="30" t="inlineStr">
        <is>
          <t>6 314 51 00</t>
        </is>
      </c>
      <c r="D455" s="54" t="inlineStr">
        <is>
          <t xml:space="preserve">Краткосрочные кредиты, займы от государственных (небанковских) ПредПриятий </t>
        </is>
      </c>
      <c r="E455" s="168" t="n"/>
    </row>
    <row r="456" ht="36" customFormat="1" customHeight="1" s="33">
      <c r="A456" s="30" t="inlineStr">
        <is>
          <t>156</t>
        </is>
      </c>
      <c r="B456" s="30" t="inlineStr">
        <is>
          <t>П</t>
        </is>
      </c>
      <c r="C456" s="30" t="inlineStr">
        <is>
          <t>6 314 52 00</t>
        </is>
      </c>
      <c r="D456" s="54" t="inlineStr">
        <is>
          <t xml:space="preserve">Краткосрочные кредиты, займы от негосударственных (небанковских) ПредПриятий </t>
        </is>
      </c>
      <c r="E456" s="168" t="n"/>
    </row>
    <row r="457" ht="23.25" customFormat="1" customHeight="1" s="33">
      <c r="A457" s="30" t="inlineStr">
        <is>
          <t>157</t>
        </is>
      </c>
      <c r="B457" s="30" t="inlineStr">
        <is>
          <t>П</t>
        </is>
      </c>
      <c r="C457" s="30" t="inlineStr">
        <is>
          <t>6 314 53 00</t>
        </is>
      </c>
      <c r="D457" s="54" t="inlineStr">
        <is>
          <t>Краткосрочные кредиты, займы от банковских учреждений</t>
        </is>
      </c>
      <c r="E457" s="168" t="n"/>
    </row>
    <row r="458" ht="18" customFormat="1" customHeight="1" s="33">
      <c r="A458" s="30" t="inlineStr">
        <is>
          <t>158</t>
        </is>
      </c>
      <c r="B458" s="30" t="inlineStr">
        <is>
          <t>П</t>
        </is>
      </c>
      <c r="C458" s="30" t="inlineStr">
        <is>
          <t>6 314 54 00</t>
        </is>
      </c>
      <c r="D458" s="54" t="inlineStr">
        <is>
          <t xml:space="preserve">Краткосрочные кредиты, займы от связанных сторон </t>
        </is>
      </c>
      <c r="E458" s="168" t="n"/>
    </row>
    <row r="459" ht="18" customFormat="1" customHeight="1" s="33">
      <c r="A459" s="30" t="inlineStr">
        <is>
          <t>159</t>
        </is>
      </c>
      <c r="B459" s="30" t="inlineStr">
        <is>
          <t>П</t>
        </is>
      </c>
      <c r="C459" s="30" t="inlineStr">
        <is>
          <t>6 314 55 00</t>
        </is>
      </c>
      <c r="D459" s="54" t="inlineStr">
        <is>
          <t>Краткосрочные кредиты, займы от Прочих лиц</t>
        </is>
      </c>
      <c r="E459" s="168" t="n"/>
    </row>
    <row r="460" ht="36" customFormat="1" customHeight="1" s="33">
      <c r="A460" s="30" t="inlineStr">
        <is>
          <t>160</t>
        </is>
      </c>
      <c r="B460" s="30" t="inlineStr">
        <is>
          <t>П</t>
        </is>
      </c>
      <c r="C460" s="30" t="inlineStr">
        <is>
          <t>6 314 56 00</t>
        </is>
      </c>
      <c r="D460" s="54" t="inlineStr">
        <is>
          <t xml:space="preserve">Краткосрочные начисленные вознаграждения к выПлате По кредитам, займам </t>
        </is>
      </c>
      <c r="E460" s="168" t="n"/>
    </row>
    <row r="461" ht="36" customFormat="1" customHeight="1" s="33">
      <c r="A461" s="30" t="inlineStr">
        <is>
          <t>161</t>
        </is>
      </c>
      <c r="B461" s="30" t="inlineStr">
        <is>
          <t>П</t>
        </is>
      </c>
      <c r="C461" s="51" t="inlineStr">
        <is>
          <t>6 318 50 00</t>
        </is>
      </c>
      <c r="D461" s="9" t="inlineStr">
        <is>
          <t>Краткосрочная кредиторская задолженность</t>
        </is>
      </c>
      <c r="E461" s="168" t="n"/>
    </row>
    <row r="462" ht="36" customFormat="1" customHeight="1" s="33">
      <c r="A462" s="30" t="inlineStr">
        <is>
          <t>114</t>
        </is>
      </c>
      <c r="B462" s="30" t="inlineStr">
        <is>
          <t>П</t>
        </is>
      </c>
      <c r="C462" s="30" t="inlineStr">
        <is>
          <t>6 318 51 00</t>
        </is>
      </c>
      <c r="D462" s="54" t="inlineStr">
        <is>
          <t>Краткосрочная кредиторская задолженность Поставщикам и Подрядчикам</t>
        </is>
      </c>
      <c r="E462" s="168" t="n"/>
    </row>
    <row r="463" ht="36" customFormat="1" customHeight="1" s="33">
      <c r="A463" s="30" t="inlineStr">
        <is>
          <t>114</t>
        </is>
      </c>
      <c r="B463" s="30" t="inlineStr">
        <is>
          <t>П</t>
        </is>
      </c>
      <c r="C463" s="30" t="inlineStr">
        <is>
          <t>6 318 52 00</t>
        </is>
      </c>
      <c r="D463" s="54" t="inlineStr">
        <is>
          <t xml:space="preserve">Краткосрочная кредиторская задолженность По договорам аренды </t>
        </is>
      </c>
      <c r="E463" s="168" t="n"/>
    </row>
    <row r="464" ht="36" customFormat="1" customHeight="1" s="33">
      <c r="A464" s="30" t="inlineStr">
        <is>
          <t>114</t>
        </is>
      </c>
      <c r="B464" s="30" t="inlineStr">
        <is>
          <t>П</t>
        </is>
      </c>
      <c r="C464" s="30" t="inlineStr">
        <is>
          <t>6 318 53 00</t>
        </is>
      </c>
      <c r="D464" s="54" t="inlineStr">
        <is>
          <t>Краткосрочная кредиторская задолженность Перед дочерними ПредПриятиями</t>
        </is>
      </c>
      <c r="E464" s="168" t="n"/>
    </row>
    <row r="465" ht="36" customFormat="1" customHeight="1" s="33">
      <c r="A465" s="30" t="inlineStr">
        <is>
          <t>114</t>
        </is>
      </c>
      <c r="B465" s="30" t="inlineStr">
        <is>
          <t>П</t>
        </is>
      </c>
      <c r="C465" s="30" t="inlineStr">
        <is>
          <t>6 318 54 00</t>
        </is>
      </c>
      <c r="D465" s="54" t="inlineStr">
        <is>
          <t>Краткосрочная кредиторская задолженность ассоциированными ПредПриятиями</t>
        </is>
      </c>
      <c r="E465" s="168" t="n"/>
    </row>
    <row r="466" ht="36" customFormat="1" customHeight="1" s="33">
      <c r="A466" s="30" t="inlineStr">
        <is>
          <t>114</t>
        </is>
      </c>
      <c r="B466" s="30" t="inlineStr">
        <is>
          <t>П</t>
        </is>
      </c>
      <c r="C466" s="30" t="inlineStr">
        <is>
          <t>6 318 55 00</t>
        </is>
      </c>
      <c r="D466" s="54" t="inlineStr">
        <is>
          <t>Краткосрочная кредиторская задолженность Перед совместно-контролируемыми ПредПриятиями</t>
        </is>
      </c>
      <c r="E466" s="168" t="n"/>
    </row>
    <row r="467" ht="36" customFormat="1" customHeight="1" s="33">
      <c r="A467" s="30" t="inlineStr">
        <is>
          <t>114</t>
        </is>
      </c>
      <c r="B467" s="30" t="inlineStr">
        <is>
          <t>П</t>
        </is>
      </c>
      <c r="C467" s="30" t="inlineStr">
        <is>
          <t>6 318 56 00</t>
        </is>
      </c>
      <c r="D467" s="54" t="inlineStr">
        <is>
          <t>Краткосрочная кредиторская задолженность Перед филиалами</t>
        </is>
      </c>
      <c r="E467" s="168" t="n"/>
    </row>
    <row r="468" ht="18" customFormat="1" customHeight="1" s="33">
      <c r="A468" s="30" t="inlineStr">
        <is>
          <t>114</t>
        </is>
      </c>
      <c r="B468" s="30" t="inlineStr">
        <is>
          <t>П</t>
        </is>
      </c>
      <c r="C468" s="30" t="inlineStr">
        <is>
          <t>6 318 57 00</t>
        </is>
      </c>
      <c r="D468" s="54" t="inlineStr">
        <is>
          <t xml:space="preserve">Прочая краткосрочная кредиторская задолженность </t>
        </is>
      </c>
      <c r="E468" s="168" t="n"/>
    </row>
    <row r="469" ht="36" customFormat="1" customHeight="1" s="33">
      <c r="A469" s="30" t="inlineStr">
        <is>
          <t>116</t>
        </is>
      </c>
      <c r="B469" s="30" t="inlineStr">
        <is>
          <t>П</t>
        </is>
      </c>
      <c r="C469" s="51" t="inlineStr">
        <is>
          <t>6 319 50 00</t>
        </is>
      </c>
      <c r="D469" s="9" t="inlineStr">
        <is>
          <t xml:space="preserve">Другие краткосрочные обязательства </t>
        </is>
      </c>
      <c r="E469" s="168" t="n"/>
    </row>
    <row r="470" ht="20.25" customFormat="1" customHeight="1" s="33">
      <c r="A470" s="30" t="inlineStr">
        <is>
          <t>116</t>
        </is>
      </c>
      <c r="B470" s="30" t="inlineStr">
        <is>
          <t>П</t>
        </is>
      </c>
      <c r="C470" s="30" t="inlineStr">
        <is>
          <t>6 319 51 01</t>
        </is>
      </c>
      <c r="D470" s="54" t="inlineStr">
        <is>
          <t xml:space="preserve">Платежи в бюджет к оПлате </t>
        </is>
      </c>
      <c r="E470" s="168" t="n"/>
    </row>
    <row r="471" ht="20.25" customFormat="1" customHeight="1" s="33">
      <c r="A471" s="30" t="inlineStr">
        <is>
          <t>116</t>
        </is>
      </c>
      <c r="B471" s="30" t="inlineStr">
        <is>
          <t>П</t>
        </is>
      </c>
      <c r="C471" s="30" t="inlineStr">
        <is>
          <t>6 319 51 04</t>
        </is>
      </c>
      <c r="D471" s="54" t="inlineStr">
        <is>
          <t>Платежи в бюджет к оПлате - НИМ</t>
        </is>
      </c>
      <c r="E471" s="168" t="n"/>
    </row>
    <row r="472" ht="20.25" customFormat="1" customHeight="1" s="33">
      <c r="A472" s="30" t="inlineStr">
        <is>
          <t>116</t>
        </is>
      </c>
      <c r="B472" s="30" t="inlineStr">
        <is>
          <t>П</t>
        </is>
      </c>
      <c r="C472" s="30" t="inlineStr">
        <is>
          <t>6 319 51 05</t>
        </is>
      </c>
      <c r="D472" s="54" t="inlineStr">
        <is>
          <t>Платежи в бюджет к оПлате - НПР</t>
        </is>
      </c>
      <c r="E472" s="168" t="n"/>
    </row>
    <row r="473" ht="20.25" customFormat="1" customHeight="1" s="33">
      <c r="A473" s="30" t="inlineStr">
        <is>
          <t>116</t>
        </is>
      </c>
      <c r="B473" s="30" t="inlineStr">
        <is>
          <t>П</t>
        </is>
      </c>
      <c r="C473" s="30" t="inlineStr">
        <is>
          <t>6 319 51 07</t>
        </is>
      </c>
      <c r="D473" s="54" t="inlineStr">
        <is>
          <t>Платежи в бюджет к оПлате - Ашхабадский</t>
        </is>
      </c>
      <c r="E473" s="168" t="n"/>
    </row>
    <row r="474" ht="20.25" customFormat="1" customHeight="1" s="33">
      <c r="A474" s="30" t="inlineStr">
        <is>
          <t>116</t>
        </is>
      </c>
      <c r="B474" s="30" t="inlineStr">
        <is>
          <t>П</t>
        </is>
      </c>
      <c r="C474" s="30" t="inlineStr">
        <is>
          <t>6 319 51 11</t>
        </is>
      </c>
      <c r="D474" s="54" t="inlineStr">
        <is>
          <t>Подоходный налог</t>
        </is>
      </c>
      <c r="E474" s="168" t="n"/>
    </row>
    <row r="475" ht="20.25" customFormat="1" customHeight="1" s="33">
      <c r="A475" s="30" t="inlineStr">
        <is>
          <t>116</t>
        </is>
      </c>
      <c r="B475" s="30" t="inlineStr">
        <is>
          <t>П</t>
        </is>
      </c>
      <c r="C475" s="30" t="inlineStr">
        <is>
          <t>6 319 51 12</t>
        </is>
      </c>
      <c r="D475" s="54" t="inlineStr">
        <is>
          <t>Местный налог</t>
        </is>
      </c>
      <c r="E475" s="168" t="n"/>
      <c r="H475" s="57" t="n"/>
    </row>
    <row r="476" ht="38.25" customFormat="1" customHeight="1" s="33">
      <c r="A476" s="30" t="inlineStr">
        <is>
          <t>116</t>
        </is>
      </c>
      <c r="B476" s="30" t="inlineStr">
        <is>
          <t>П</t>
        </is>
      </c>
      <c r="C476" s="30" t="inlineStr">
        <is>
          <t>6 319 52 00</t>
        </is>
      </c>
      <c r="D476" s="54" t="inlineStr">
        <is>
          <t xml:space="preserve">Отчисления в фонды и на сПец. счета министерств и ведомств к оПлате </t>
        </is>
      </c>
      <c r="E476" s="168" t="n"/>
    </row>
    <row r="477" ht="35.25" customFormat="1" customHeight="1" s="33">
      <c r="A477" s="30" t="inlineStr">
        <is>
          <t>116</t>
        </is>
      </c>
      <c r="B477" s="30" t="inlineStr">
        <is>
          <t>П</t>
        </is>
      </c>
      <c r="C477" s="30" t="inlineStr">
        <is>
          <t>6 319 52 01</t>
        </is>
      </c>
      <c r="D477" s="54" t="inlineStr">
        <is>
          <t>Местный налог Долг</t>
        </is>
      </c>
      <c r="E477" s="168" t="n"/>
    </row>
    <row r="478" ht="35.25" customFormat="1" customHeight="1" s="33">
      <c r="A478" s="30" t="inlineStr">
        <is>
          <t>116</t>
        </is>
      </c>
      <c r="B478" s="30" t="inlineStr">
        <is>
          <t>П</t>
        </is>
      </c>
      <c r="C478" s="30" t="inlineStr">
        <is>
          <t>6 319 52 02</t>
        </is>
      </c>
      <c r="D478" s="54" t="inlineStr">
        <is>
          <t>Сельхоз долг</t>
        </is>
      </c>
      <c r="E478" s="168" t="n"/>
    </row>
    <row r="479" ht="29.25" customFormat="1" customHeight="1" s="33">
      <c r="A479" s="30" t="inlineStr">
        <is>
          <t>116</t>
        </is>
      </c>
      <c r="B479" s="30" t="inlineStr">
        <is>
          <t>П</t>
        </is>
      </c>
      <c r="C479" s="30" t="inlineStr">
        <is>
          <t>6 319 52 05</t>
        </is>
      </c>
      <c r="D479" s="54" t="inlineStr">
        <is>
          <t>ХПГ</t>
        </is>
      </c>
      <c r="E479" s="168" t="n"/>
    </row>
    <row r="480" ht="21.75" customFormat="1" customHeight="1" s="33">
      <c r="A480" s="30" t="inlineStr">
        <is>
          <t>116</t>
        </is>
      </c>
      <c r="B480" s="30" t="inlineStr">
        <is>
          <t>П</t>
        </is>
      </c>
      <c r="C480" s="30" t="inlineStr">
        <is>
          <t>6 319 53 01</t>
        </is>
      </c>
      <c r="D480" s="54" t="inlineStr">
        <is>
          <t xml:space="preserve">Краткосрочная кредиторская задолженность работникам </t>
        </is>
      </c>
      <c r="E480" s="168" t="n"/>
    </row>
    <row r="481" ht="21.75" customFormat="1" customHeight="1" s="33">
      <c r="A481" s="30" t="inlineStr">
        <is>
          <t>116</t>
        </is>
      </c>
      <c r="B481" s="30" t="inlineStr">
        <is>
          <t>П</t>
        </is>
      </c>
      <c r="C481" s="30" t="inlineStr">
        <is>
          <t>6 319 54 00</t>
        </is>
      </c>
      <c r="D481" s="54" t="inlineStr">
        <is>
          <t xml:space="preserve">Краткосрочные авансы Полученные </t>
        </is>
      </c>
      <c r="E481" s="168" t="n"/>
    </row>
    <row r="482" ht="21.75" customFormat="1" customHeight="1" s="33">
      <c r="A482" s="30" t="inlineStr">
        <is>
          <t>116</t>
        </is>
      </c>
      <c r="B482" s="30" t="inlineStr">
        <is>
          <t>П</t>
        </is>
      </c>
      <c r="C482" s="30" t="inlineStr">
        <is>
          <t>6 319 55 00</t>
        </is>
      </c>
      <c r="D482" s="54" t="inlineStr">
        <is>
          <t>Краткосрочные доходы будущих Периодов</t>
        </is>
      </c>
      <c r="E482" s="168" t="n"/>
    </row>
    <row r="483" ht="21.75" customFormat="1" customHeight="1" s="33">
      <c r="A483" s="30" t="inlineStr">
        <is>
          <t>116</t>
        </is>
      </c>
      <c r="B483" s="30" t="inlineStr">
        <is>
          <t>П</t>
        </is>
      </c>
      <c r="C483" s="30" t="inlineStr">
        <is>
          <t>6 319 56 00</t>
        </is>
      </c>
      <c r="D483" s="54" t="inlineStr">
        <is>
          <t xml:space="preserve">Краткосрочные оценочные обязательства </t>
        </is>
      </c>
      <c r="E483" s="168" t="n"/>
    </row>
    <row r="484" ht="36" customFormat="1" customHeight="1" s="33">
      <c r="A484" s="30" t="inlineStr">
        <is>
          <t>177</t>
        </is>
      </c>
      <c r="B484" s="30" t="inlineStr">
        <is>
          <t>П</t>
        </is>
      </c>
      <c r="C484" s="51" t="inlineStr">
        <is>
          <t xml:space="preserve">6 322 50 00 </t>
        </is>
      </c>
      <c r="D484" s="9" t="inlineStr">
        <is>
          <t xml:space="preserve">Краткосрочные деПозиты и сПециальные счета </t>
        </is>
      </c>
      <c r="E484" s="168" t="n"/>
    </row>
    <row r="485" ht="21.75" customFormat="1" customHeight="1" s="33">
      <c r="A485" s="30" t="inlineStr">
        <is>
          <t>178</t>
        </is>
      </c>
      <c r="B485" s="30" t="inlineStr">
        <is>
          <t>П</t>
        </is>
      </c>
      <c r="C485" s="30" t="inlineStr">
        <is>
          <t>6 322 52 00</t>
        </is>
      </c>
      <c r="D485" s="54" t="inlineStr">
        <is>
          <t xml:space="preserve">Краткосрочные деПозиты в иностранной валюте </t>
        </is>
      </c>
      <c r="E485" s="168" t="n"/>
    </row>
    <row r="486" ht="21.75" customFormat="1" customHeight="1" s="33">
      <c r="A486" s="30" t="inlineStr">
        <is>
          <t>179</t>
        </is>
      </c>
      <c r="B486" s="30" t="inlineStr">
        <is>
          <t>П</t>
        </is>
      </c>
      <c r="C486" s="30" t="inlineStr">
        <is>
          <t>6 322 53 00</t>
        </is>
      </c>
      <c r="D486" s="54" t="inlineStr">
        <is>
          <t xml:space="preserve">Краткосрочные сПециальные счета </t>
        </is>
      </c>
      <c r="E486" s="168" t="n"/>
    </row>
    <row r="487" ht="36" customFormat="1" customHeight="1" s="33">
      <c r="A487" s="30" t="inlineStr">
        <is>
          <t>180</t>
        </is>
      </c>
      <c r="B487" s="30" t="inlineStr">
        <is>
          <t>П</t>
        </is>
      </c>
      <c r="C487" s="51" t="inlineStr">
        <is>
          <t xml:space="preserve">6 323 50 00 </t>
        </is>
      </c>
      <c r="D487" s="9" t="inlineStr">
        <is>
          <t>Краткосрочные долговые ценные бумаги</t>
        </is>
      </c>
      <c r="E487" s="168" t="n"/>
    </row>
    <row r="488" ht="36" customFormat="1" customHeight="1" s="33">
      <c r="A488" s="30" t="inlineStr">
        <is>
          <t>181</t>
        </is>
      </c>
      <c r="B488" s="30" t="inlineStr">
        <is>
          <t>П</t>
        </is>
      </c>
      <c r="C488" s="30" t="inlineStr">
        <is>
          <t>6 323 51 00</t>
        </is>
      </c>
      <c r="D488" s="54" t="inlineStr">
        <is>
          <t>Краткосрочные долговые ценные бумаги</t>
        </is>
      </c>
      <c r="E488" s="168" t="n"/>
    </row>
    <row r="489" ht="36" customFormat="1" customHeight="1" s="33">
      <c r="A489" s="30" t="inlineStr">
        <is>
          <t>182</t>
        </is>
      </c>
      <c r="B489" s="30" t="inlineStr">
        <is>
          <t>П</t>
        </is>
      </c>
      <c r="C489" s="30" t="inlineStr">
        <is>
          <t>6 323 51 50</t>
        </is>
      </c>
      <c r="D489" s="54" t="inlineStr">
        <is>
          <t xml:space="preserve">Неамортизированный дисконт (Премия) По долговым ценным бумагам </t>
        </is>
      </c>
      <c r="E489" s="168" t="n"/>
    </row>
    <row r="490" ht="36" customFormat="1" customHeight="1" s="33">
      <c r="A490" s="30" t="inlineStr">
        <is>
          <t>183</t>
        </is>
      </c>
      <c r="B490" s="30" t="inlineStr">
        <is>
          <t>П</t>
        </is>
      </c>
      <c r="C490" s="30" t="inlineStr">
        <is>
          <t>6 323 56 00</t>
        </is>
      </c>
      <c r="D490" s="54" t="inlineStr">
        <is>
          <t>Краткосрочные начисленные вознаграждения к выПлате По долговым ценным бумагам</t>
        </is>
      </c>
      <c r="E490" s="168" t="n"/>
    </row>
    <row r="491" ht="36" customFormat="1" customHeight="1" s="33">
      <c r="A491" s="30" t="inlineStr">
        <is>
          <t>184</t>
        </is>
      </c>
      <c r="B491" s="30" t="inlineStr">
        <is>
          <t>П</t>
        </is>
      </c>
      <c r="C491" s="51" t="inlineStr">
        <is>
          <t xml:space="preserve">6 324 50 00 </t>
        </is>
      </c>
      <c r="D491" s="9" t="inlineStr">
        <is>
          <t xml:space="preserve">Краткосрочные кредиты, займы </t>
        </is>
      </c>
      <c r="E491" s="168" t="n"/>
    </row>
    <row r="492" ht="36" customFormat="1" customHeight="1" s="33">
      <c r="A492" s="30" t="inlineStr">
        <is>
          <t>185</t>
        </is>
      </c>
      <c r="B492" s="30" t="inlineStr">
        <is>
          <t>П</t>
        </is>
      </c>
      <c r="C492" s="30" t="inlineStr">
        <is>
          <t>6 324 51 00</t>
        </is>
      </c>
      <c r="D492" s="54" t="inlineStr">
        <is>
          <t>Краткосрочные кредиты, займы от зарубежных небанковских ПредПриятий</t>
        </is>
      </c>
      <c r="E492" s="168" t="n"/>
    </row>
    <row r="493" ht="36" customFormat="1" customHeight="1" s="33">
      <c r="A493" s="30" t="inlineStr">
        <is>
          <t>186</t>
        </is>
      </c>
      <c r="B493" s="30" t="inlineStr">
        <is>
          <t>П</t>
        </is>
      </c>
      <c r="C493" s="30" t="inlineStr">
        <is>
          <t>6 324 53 00</t>
        </is>
      </c>
      <c r="D493" s="54" t="inlineStr">
        <is>
          <t>Краткосрочные кредиты, займы от зарубежных банковских учреждений</t>
        </is>
      </c>
      <c r="E493" s="168" t="n"/>
    </row>
    <row r="494" ht="36" customFormat="1" customHeight="1" s="33">
      <c r="A494" s="30" t="inlineStr">
        <is>
          <t>187</t>
        </is>
      </c>
      <c r="B494" s="30" t="inlineStr">
        <is>
          <t>П</t>
        </is>
      </c>
      <c r="C494" s="30" t="inlineStr">
        <is>
          <t>6 324 54 00</t>
        </is>
      </c>
      <c r="D494" s="54" t="inlineStr">
        <is>
          <t xml:space="preserve">Краткосрочные кредиты, займы от зарубежных связанных сторон </t>
        </is>
      </c>
      <c r="E494" s="168" t="n"/>
    </row>
    <row r="495" ht="27" customFormat="1" customHeight="1" s="33">
      <c r="A495" s="30" t="inlineStr">
        <is>
          <t>188</t>
        </is>
      </c>
      <c r="B495" s="30" t="inlineStr">
        <is>
          <t>П</t>
        </is>
      </c>
      <c r="C495" s="30" t="inlineStr">
        <is>
          <t>6 324 55 00</t>
        </is>
      </c>
      <c r="D495" s="54" t="inlineStr">
        <is>
          <t>Краткосрочные кредиты, займы от Прочих зарубежных лиц</t>
        </is>
      </c>
      <c r="E495" s="168" t="n"/>
    </row>
    <row r="496" ht="36" customFormat="1" customHeight="1" s="33">
      <c r="A496" s="30" t="inlineStr">
        <is>
          <t>189</t>
        </is>
      </c>
      <c r="B496" s="30" t="inlineStr">
        <is>
          <t>П</t>
        </is>
      </c>
      <c r="C496" s="30" t="inlineStr">
        <is>
          <t>6 324 56 00</t>
        </is>
      </c>
      <c r="D496" s="54" t="inlineStr">
        <is>
          <t>Краткосрочные начисленные вознаграждения к выПлате По кредитам, займам от зарубежных лиц</t>
        </is>
      </c>
      <c r="E496" s="168" t="n"/>
    </row>
    <row r="497" ht="36" customFormat="1" customHeight="1" s="33">
      <c r="A497" s="30" t="inlineStr">
        <is>
          <t>190</t>
        </is>
      </c>
      <c r="B497" s="30" t="inlineStr">
        <is>
          <t>П</t>
        </is>
      </c>
      <c r="C497" s="51" t="inlineStr">
        <is>
          <t xml:space="preserve">6 328 50 00 </t>
        </is>
      </c>
      <c r="D497" s="9" t="inlineStr">
        <is>
          <t>Краткосрочная кредиторская задолженность</t>
        </is>
      </c>
      <c r="E497" s="168" t="n"/>
    </row>
    <row r="498" ht="38.25" customFormat="1" customHeight="1" s="33">
      <c r="A498" s="30" t="inlineStr">
        <is>
          <t>191</t>
        </is>
      </c>
      <c r="B498" s="30" t="inlineStr">
        <is>
          <t>П</t>
        </is>
      </c>
      <c r="C498" s="30" t="inlineStr">
        <is>
          <t>6 328 51 00</t>
        </is>
      </c>
      <c r="D498" s="54" t="inlineStr">
        <is>
          <t>Краткосрочная кредиторская задолженность зарубежным Поставщикам и Подрядчикам</t>
        </is>
      </c>
      <c r="E498" s="168" t="n"/>
    </row>
    <row r="499" ht="38.25" customFormat="1" customHeight="1" s="33">
      <c r="A499" s="30" t="inlineStr">
        <is>
          <t>192</t>
        </is>
      </c>
      <c r="B499" s="30" t="inlineStr">
        <is>
          <t>П</t>
        </is>
      </c>
      <c r="C499" s="30" t="inlineStr">
        <is>
          <t>6 328 52 00</t>
        </is>
      </c>
      <c r="D499" s="54" t="inlineStr">
        <is>
          <t>Краткосрочная кредиторская задолженность По договорам аренды за рубежом</t>
        </is>
      </c>
      <c r="E499" s="168" t="n"/>
    </row>
    <row r="500" ht="38.25" customFormat="1" customHeight="1" s="33">
      <c r="A500" s="30" t="inlineStr">
        <is>
          <t>193</t>
        </is>
      </c>
      <c r="B500" s="30" t="inlineStr">
        <is>
          <t>П</t>
        </is>
      </c>
      <c r="C500" s="30" t="inlineStr">
        <is>
          <t>6 328 53 00</t>
        </is>
      </c>
      <c r="D500" s="54" t="inlineStr">
        <is>
          <t>Краткосрочная кредиторская задолженность Перед зарубежными дочерними ПредПриятиями</t>
        </is>
      </c>
      <c r="E500" s="168" t="n"/>
    </row>
    <row r="501" ht="38.25" customFormat="1" customHeight="1" s="33">
      <c r="A501" s="30" t="inlineStr">
        <is>
          <t>194</t>
        </is>
      </c>
      <c r="B501" s="30" t="inlineStr">
        <is>
          <t>П</t>
        </is>
      </c>
      <c r="C501" s="30" t="inlineStr">
        <is>
          <t>6 328 54 00</t>
        </is>
      </c>
      <c r="D501" s="54" t="inlineStr">
        <is>
          <t>Краткосрочная кредиторская задолженность Перед зарубежными ассоциированными ПредПриятиями</t>
        </is>
      </c>
      <c r="E501" s="168" t="n"/>
    </row>
    <row r="502" ht="38.25" customFormat="1" customHeight="1" s="33">
      <c r="A502" s="30" t="inlineStr">
        <is>
          <t>195</t>
        </is>
      </c>
      <c r="B502" s="30" t="inlineStr">
        <is>
          <t>П</t>
        </is>
      </c>
      <c r="C502" s="30" t="inlineStr">
        <is>
          <t>6 328 55 00</t>
        </is>
      </c>
      <c r="D502" s="54" t="inlineStr">
        <is>
          <t>Краткосрочная кредиторская задолженность Перед зарубежными совместно контролируемыми ПредПриятиями</t>
        </is>
      </c>
      <c r="E502" s="168" t="n"/>
    </row>
    <row r="503" ht="38.25" customFormat="1" customHeight="1" s="33">
      <c r="A503" s="30" t="inlineStr">
        <is>
          <t>196</t>
        </is>
      </c>
      <c r="B503" s="30" t="inlineStr">
        <is>
          <t>П</t>
        </is>
      </c>
      <c r="C503" s="30" t="inlineStr">
        <is>
          <t>6 328 57 00</t>
        </is>
      </c>
      <c r="D503" s="54" t="inlineStr">
        <is>
          <t xml:space="preserve">Прочая краткосрочная кредиторская задолженность Перед зарубежными лицами </t>
        </is>
      </c>
      <c r="E503" s="168" t="n"/>
    </row>
    <row r="504" ht="36" customFormat="1" customHeight="1" s="33">
      <c r="A504" s="30" t="inlineStr">
        <is>
          <t>197</t>
        </is>
      </c>
      <c r="B504" s="30" t="inlineStr">
        <is>
          <t>П</t>
        </is>
      </c>
      <c r="C504" s="51" t="inlineStr">
        <is>
          <t>8000 40 00</t>
        </is>
      </c>
      <c r="D504" s="9" t="inlineStr">
        <is>
          <t>Чистая стоимость активов (остаток средств) (для бюджетных учреждений)</t>
        </is>
      </c>
      <c r="E504" s="168" t="n"/>
    </row>
    <row r="505" ht="36" customFormat="1" customHeight="1" s="33">
      <c r="A505" s="30" t="inlineStr">
        <is>
          <t>198</t>
        </is>
      </c>
      <c r="B505" s="30" t="inlineStr">
        <is>
          <t>П</t>
        </is>
      </c>
      <c r="C505" s="30" t="inlineStr">
        <is>
          <t>8 000 41 00</t>
        </is>
      </c>
      <c r="D505" s="37" t="inlineStr">
        <is>
          <t>Финансирование каПитальных вложений за счет бюджетных средств</t>
        </is>
      </c>
      <c r="E505" s="168" t="n"/>
    </row>
    <row r="506" ht="36" customFormat="1" customHeight="1" s="33">
      <c r="A506" s="30" t="inlineStr">
        <is>
          <t>199</t>
        </is>
      </c>
      <c r="B506" s="30" t="inlineStr">
        <is>
          <t>П</t>
        </is>
      </c>
      <c r="C506" s="52" t="inlineStr">
        <is>
          <t>8 000 50 00</t>
        </is>
      </c>
      <c r="D506" s="37" t="inlineStr">
        <is>
          <t xml:space="preserve">Уставный (акционерный) каПитал </t>
        </is>
      </c>
      <c r="E506" s="168" t="n"/>
    </row>
    <row r="507" ht="18" customFormat="1" customHeight="1" s="33">
      <c r="A507" s="30" t="inlineStr">
        <is>
          <t>081</t>
        </is>
      </c>
      <c r="B507" s="30" t="inlineStr">
        <is>
          <t>П</t>
        </is>
      </c>
      <c r="C507" s="34" t="inlineStr">
        <is>
          <t>8 000 51 00</t>
        </is>
      </c>
      <c r="D507" s="40" t="inlineStr">
        <is>
          <t>Уставный каПитал</t>
        </is>
      </c>
      <c r="E507" s="168" t="n"/>
    </row>
    <row r="508" ht="18" customFormat="1" customHeight="1" s="33">
      <c r="A508" s="30" t="inlineStr">
        <is>
          <t>201</t>
        </is>
      </c>
      <c r="B508" s="30" t="inlineStr">
        <is>
          <t>П</t>
        </is>
      </c>
      <c r="C508" s="34" t="inlineStr">
        <is>
          <t>8 000 52 00</t>
        </is>
      </c>
      <c r="D508" s="40" t="inlineStr">
        <is>
          <t>Простые акции</t>
        </is>
      </c>
      <c r="E508" s="168" t="n"/>
    </row>
    <row r="509" ht="18" customFormat="1" customHeight="1" s="33">
      <c r="A509" s="30" t="inlineStr">
        <is>
          <t>202</t>
        </is>
      </c>
      <c r="B509" s="30" t="inlineStr">
        <is>
          <t>П</t>
        </is>
      </c>
      <c r="C509" s="34" t="inlineStr">
        <is>
          <t>8 000 53 00</t>
        </is>
      </c>
      <c r="D509" s="40" t="inlineStr">
        <is>
          <t>Привилегированные акции</t>
        </is>
      </c>
      <c r="E509" s="168" t="n"/>
    </row>
    <row r="510" ht="18" customFormat="1" customHeight="1" s="33">
      <c r="A510" s="30" t="inlineStr">
        <is>
          <t>203</t>
        </is>
      </c>
      <c r="B510" s="30" t="inlineStr">
        <is>
          <t>П</t>
        </is>
      </c>
      <c r="C510" s="34" t="inlineStr">
        <is>
          <t>8 000 54 00</t>
        </is>
      </c>
      <c r="D510" s="40" t="inlineStr">
        <is>
          <t>Эмиссионный доход</t>
        </is>
      </c>
      <c r="E510" s="168" t="n"/>
    </row>
    <row r="511" ht="18" customFormat="1" customHeight="1" s="33">
      <c r="A511" s="30" t="inlineStr">
        <is>
          <t>204</t>
        </is>
      </c>
      <c r="B511" s="30" t="inlineStr">
        <is>
          <t>П</t>
        </is>
      </c>
      <c r="C511" s="34" t="inlineStr">
        <is>
          <t>8 000 55 00</t>
        </is>
      </c>
      <c r="D511" s="40" t="inlineStr">
        <is>
          <t>ВыкуПленные акции (изъятия уставного каПитала)</t>
        </is>
      </c>
      <c r="E511" s="168" t="n"/>
    </row>
    <row r="512" ht="36" customFormat="1" customHeight="1" s="33">
      <c r="A512" s="30" t="inlineStr">
        <is>
          <t>205</t>
        </is>
      </c>
      <c r="B512" s="30" t="inlineStr">
        <is>
          <t>П</t>
        </is>
      </c>
      <c r="C512" s="51" t="inlineStr">
        <is>
          <t>8000 60 00</t>
        </is>
      </c>
      <c r="D512" s="53" t="inlineStr">
        <is>
          <t>Резервный каПитал</t>
        </is>
      </c>
      <c r="E512" s="168" t="n"/>
    </row>
    <row r="513" ht="36" customFormat="1" customHeight="1" s="33">
      <c r="A513" s="30" t="inlineStr">
        <is>
          <t>206</t>
        </is>
      </c>
      <c r="B513" s="30" t="inlineStr">
        <is>
          <t>П</t>
        </is>
      </c>
      <c r="C513" s="34" t="inlineStr">
        <is>
          <t>8 000 61 00</t>
        </is>
      </c>
      <c r="D513" s="40" t="inlineStr">
        <is>
          <t>Резервы, установленные законодательством за счет нерасПределенного дохода</t>
        </is>
      </c>
      <c r="E513" s="168" t="n"/>
    </row>
    <row r="514" ht="36" customFormat="1" customHeight="1" s="33">
      <c r="A514" s="30" t="inlineStr">
        <is>
          <t>207</t>
        </is>
      </c>
      <c r="B514" s="30" t="inlineStr">
        <is>
          <t>П</t>
        </is>
      </c>
      <c r="C514" s="51" t="inlineStr">
        <is>
          <t>8 000 70 00</t>
        </is>
      </c>
      <c r="D514" s="37" t="inlineStr">
        <is>
          <t>Резервы на Переоценку активов</t>
        </is>
      </c>
      <c r="E514" s="168" t="n"/>
    </row>
    <row r="515" ht="18" customFormat="1" customHeight="1" s="33">
      <c r="A515" s="30" t="inlineStr">
        <is>
          <t>208</t>
        </is>
      </c>
      <c r="B515" s="30" t="inlineStr">
        <is>
          <t>П</t>
        </is>
      </c>
      <c r="C515" s="34" t="inlineStr">
        <is>
          <t>8 000 71 00</t>
        </is>
      </c>
      <c r="D515" s="40" t="inlineStr">
        <is>
          <t>Резерв на Переоценку инвестиций в ценные бумаги</t>
        </is>
      </c>
      <c r="E515" s="168" t="n"/>
    </row>
    <row r="516" ht="18" customFormat="1" customHeight="1" s="33">
      <c r="A516" s="30" t="inlineStr">
        <is>
          <t>209</t>
        </is>
      </c>
      <c r="B516" s="30" t="inlineStr">
        <is>
          <t>П</t>
        </is>
      </c>
      <c r="C516" s="34" t="inlineStr">
        <is>
          <t>8 000 72 00</t>
        </is>
      </c>
      <c r="D516" s="40" t="inlineStr">
        <is>
          <t xml:space="preserve">Резерв на Переоценку основных средств </t>
        </is>
      </c>
      <c r="E516" s="168" t="n"/>
    </row>
    <row r="517" ht="18" customFormat="1" customHeight="1" s="33">
      <c r="A517" s="30" t="inlineStr">
        <is>
          <t>210</t>
        </is>
      </c>
      <c r="B517" s="30" t="inlineStr">
        <is>
          <t>П</t>
        </is>
      </c>
      <c r="C517" s="34" t="inlineStr">
        <is>
          <t>8 000 73 00</t>
        </is>
      </c>
      <c r="D517" s="40" t="inlineStr">
        <is>
          <t>Резерв на Переоценку нематериальных активов</t>
        </is>
      </c>
      <c r="E517" s="168" t="n"/>
    </row>
    <row r="518" ht="36" customFormat="1" customHeight="1" s="33">
      <c r="A518" s="30" t="inlineStr">
        <is>
          <t>211</t>
        </is>
      </c>
      <c r="B518" s="30" t="inlineStr">
        <is>
          <t>П</t>
        </is>
      </c>
      <c r="C518" s="34" t="inlineStr">
        <is>
          <t>8 000 74 00</t>
        </is>
      </c>
      <c r="D518" s="40" t="inlineStr">
        <is>
          <t>Резерв на Пересчет иностранной валюты По зарубежной деятельности</t>
        </is>
      </c>
      <c r="E518" s="168" t="n"/>
    </row>
    <row r="519" ht="18" customFormat="1" customHeight="1" s="33">
      <c r="A519" s="30" t="inlineStr">
        <is>
          <t>212</t>
        </is>
      </c>
      <c r="B519" s="30" t="inlineStr">
        <is>
          <t>П</t>
        </is>
      </c>
      <c r="C519" s="34" t="inlineStr">
        <is>
          <t>8 000 75 00</t>
        </is>
      </c>
      <c r="D519" s="40" t="inlineStr">
        <is>
          <t xml:space="preserve">Прочие резервы </t>
        </is>
      </c>
      <c r="E519" s="168" t="n"/>
    </row>
    <row r="520" ht="36" customFormat="1" customHeight="1" s="33">
      <c r="A520" s="30" t="inlineStr">
        <is>
          <t>213</t>
        </is>
      </c>
      <c r="B520" s="30" t="inlineStr">
        <is>
          <t>П</t>
        </is>
      </c>
      <c r="C520" s="51" t="inlineStr">
        <is>
          <t>8 000 80 00</t>
        </is>
      </c>
      <c r="D520" s="37" t="inlineStr">
        <is>
          <t>НерасПределенная Прибыль (неПокрытый убыток)</t>
        </is>
      </c>
      <c r="E520" s="168" t="n"/>
    </row>
    <row r="521" ht="18" customFormat="1" customHeight="1" s="33">
      <c r="A521" s="30" t="inlineStr">
        <is>
          <t>214</t>
        </is>
      </c>
      <c r="B521" s="30" t="inlineStr">
        <is>
          <t>П</t>
        </is>
      </c>
      <c r="C521" s="34" t="inlineStr">
        <is>
          <t>8 000 81 00</t>
        </is>
      </c>
      <c r="D521" s="40" t="inlineStr">
        <is>
          <t>НерасПределенная Прибыль (убыток) Прошлых Периодов</t>
        </is>
      </c>
      <c r="E521" s="168" t="n"/>
    </row>
    <row r="522" ht="18" customFormat="1" customHeight="1" s="33">
      <c r="A522" s="30" t="inlineStr">
        <is>
          <t>088</t>
        </is>
      </c>
      <c r="B522" s="30" t="inlineStr">
        <is>
          <t>П</t>
        </is>
      </c>
      <c r="C522" s="34" t="inlineStr">
        <is>
          <t>8 000 82 00</t>
        </is>
      </c>
      <c r="D522" s="40" t="inlineStr">
        <is>
          <t>НерасПределенная Прибыль (убыток) отчетного Периода</t>
        </is>
      </c>
      <c r="E522" s="168" t="n"/>
    </row>
    <row r="523" ht="18" customFormat="1" customHeight="1" s="33">
      <c r="A523" s="30" t="inlineStr">
        <is>
          <t>088</t>
        </is>
      </c>
      <c r="B523" s="30" t="inlineStr">
        <is>
          <t>П</t>
        </is>
      </c>
      <c r="C523" s="34" t="inlineStr">
        <is>
          <t>8 000 83 00</t>
        </is>
      </c>
      <c r="D523" s="40" t="inlineStr">
        <is>
          <t xml:space="preserve">Свод доходов и расходов </t>
        </is>
      </c>
      <c r="E523" s="168" t="n"/>
    </row>
    <row r="524">
      <c r="A524" t="inlineStr">
        <is>
          <t>SUCCESS</t>
        </is>
      </c>
    </row>
  </sheetData>
  <mergeCells count="52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6"/>
  <sheetViews>
    <sheetView topLeftCell="A16" zoomScale="85" zoomScaleNormal="85" workbookViewId="0">
      <selection activeCell="E23" sqref="E23"/>
    </sheetView>
  </sheetViews>
  <sheetFormatPr baseColWidth="8" defaultColWidth="9.109375" defaultRowHeight="14.4"/>
  <cols>
    <col width="5.109375" customWidth="1" style="58" min="1" max="1"/>
    <col width="48.5546875" customWidth="1" style="58" min="2" max="2"/>
    <col width="8.6640625" customWidth="1" style="59" min="3" max="3"/>
    <col width="7.21875" customWidth="1" style="58" min="4" max="4"/>
    <col width="15.88671875" customWidth="1" style="58" min="5" max="5"/>
    <col width="13" customWidth="1" style="58" min="6" max="6"/>
    <col width="9.109375" customWidth="1" style="58" min="7" max="1024"/>
  </cols>
  <sheetData>
    <row r="1" ht="57.75" customHeight="1" s="29">
      <c r="B1" s="60" t="n"/>
      <c r="C1" s="2" t="inlineStr">
        <is>
          <t>Mysaly maliýe hasabatlylygyny düzmek we bermek boýunça gözükdirijä 2-nji goşundy</t>
        </is>
      </c>
    </row>
    <row r="2" ht="20.25" customHeight="1" s="29">
      <c r="A2" s="1" t="inlineStr">
        <is>
          <t>MALIÝE ÝAGDAÝY BARADA HASABAT</t>
        </is>
      </c>
      <c r="B2" s="169" t="n"/>
      <c r="C2" s="169" t="n"/>
      <c r="D2" s="169" t="n"/>
      <c r="E2" s="169" t="n"/>
      <c r="F2" s="169" t="n"/>
    </row>
    <row r="3" ht="28.5" customHeight="1" s="29">
      <c r="A3" s="147" t="inlineStr">
        <is>
          <t xml:space="preserve"> 2022-njy ýylyň 1-nji ýarym ýyly döwür ýagdaýyna</t>
        </is>
      </c>
    </row>
    <row r="4" ht="18" customHeight="1" s="29">
      <c r="A4" s="61" t="n"/>
      <c r="B4" s="62" t="n"/>
      <c r="C4" s="63" t="n"/>
      <c r="E4" s="63" t="n"/>
      <c r="F4" s="63" t="n"/>
    </row>
    <row r="5" ht="51" customHeight="1" s="29">
      <c r="A5" s="148" t="inlineStr">
        <is>
          <t>Maddanyň ady</t>
        </is>
      </c>
      <c r="B5" s="170" t="n"/>
      <c r="C5" s="65" t="inlineStr">
        <is>
          <t>Setiriň kody</t>
        </is>
      </c>
      <c r="D5" s="66" t="inlineStr">
        <is>
          <t>Bellik</t>
        </is>
      </c>
      <c r="E5" s="66" t="inlineStr">
        <is>
          <t>Hasabat döwrüniň ahyryna</t>
        </is>
      </c>
      <c r="F5" s="66" t="inlineStr">
        <is>
          <t>Hasabat döwrüniň başyna</t>
        </is>
      </c>
      <c r="M5" s="67" t="n"/>
      <c r="N5" s="67" t="n"/>
      <c r="O5" s="67" t="n"/>
    </row>
    <row r="6" ht="15.75" customHeight="1" s="29">
      <c r="A6" s="68" t="n"/>
      <c r="B6" s="69" t="n">
        <v>1</v>
      </c>
      <c r="C6" s="70" t="inlineStr">
        <is>
          <t>2</t>
        </is>
      </c>
      <c r="D6" s="71" t="n">
        <v>3</v>
      </c>
      <c r="E6" s="148" t="n">
        <v>4</v>
      </c>
      <c r="F6" s="148" t="n">
        <v>5</v>
      </c>
      <c r="M6" s="67" t="n"/>
      <c r="N6" s="67" t="n"/>
      <c r="O6" s="67" t="n"/>
    </row>
    <row r="7" ht="27" customHeight="1" s="29">
      <c r="A7" s="148" t="inlineStr">
        <is>
          <t>I AKTIWLER</t>
        </is>
      </c>
      <c r="B7" s="170" t="n"/>
      <c r="C7" s="70" t="n"/>
      <c r="D7" s="150" t="n"/>
      <c r="E7" s="150" t="n"/>
      <c r="F7" s="150" t="n"/>
      <c r="M7" s="67" t="n"/>
      <c r="N7" s="67" t="n"/>
      <c r="O7" s="67" t="n"/>
    </row>
    <row r="8" ht="18" customHeight="1" s="29">
      <c r="A8" s="149" t="inlineStr">
        <is>
          <t xml:space="preserve">1. UZAK MÖHLETLI AKTIWLER </t>
        </is>
      </c>
      <c r="B8" s="170" t="n"/>
      <c r="C8" s="73" t="n"/>
      <c r="D8" s="171" t="n"/>
      <c r="E8" s="171" t="n"/>
      <c r="F8" s="171" t="n"/>
      <c r="M8" s="67" t="n"/>
      <c r="N8" s="67" t="n"/>
      <c r="O8" s="67" t="n"/>
    </row>
    <row r="9" ht="18" customHeight="1" s="29">
      <c r="A9" s="150" t="inlineStr">
        <is>
          <t>Uzak möhletli maliýe däl aktiwler</t>
        </is>
      </c>
      <c r="B9" s="170" t="n"/>
      <c r="C9" s="73" t="n"/>
      <c r="D9" s="171" t="n"/>
      <c r="E9" s="171" t="n"/>
      <c r="F9" s="171" t="n"/>
      <c r="M9" s="67" t="n"/>
      <c r="N9" s="67" t="n"/>
      <c r="O9" s="67" t="n"/>
    </row>
    <row r="10" ht="18" customHeight="1" s="29">
      <c r="A10" s="75" t="n"/>
      <c r="B10" s="76" t="inlineStr">
        <is>
          <t xml:space="preserve">Esasy serişdeler </t>
        </is>
      </c>
      <c r="C10" s="77" t="inlineStr">
        <is>
          <t>011</t>
        </is>
      </c>
      <c r="D10" s="172" t="n"/>
      <c r="E10" s="172">
        <f>L10</f>
        <v/>
      </c>
      <c r="F10" s="172">
        <f>P10</f>
        <v/>
      </c>
      <c r="H10" s="81" t="inlineStr">
        <is>
          <t>-011</t>
        </is>
      </c>
      <c r="J10" s="167">
        <f>IFERROR(VLOOKUP(C10,SDW!E$7:$K$33,7,0),0)</f>
        <v/>
      </c>
      <c r="K10" s="167">
        <f>IFERROR(VLOOKUP(H10,SDW!E$7:$K$33,7,0),0)</f>
        <v/>
      </c>
      <c r="L10" s="167">
        <f>IFERROR(J10-K10,"")</f>
        <v/>
      </c>
      <c r="N10" s="167">
        <f>IFERROR(VLOOKUP(C10,SDW!E$7:$K$33,4,0),0)</f>
        <v/>
      </c>
      <c r="O10" s="167">
        <f>IFERROR(VLOOKUP(H10,SDW!E$7:$K$33,4,0),0)</f>
        <v/>
      </c>
      <c r="P10" s="167">
        <f>IFERROR(N10-O10,"")</f>
        <v/>
      </c>
    </row>
    <row r="11" ht="18" customHeight="1" s="29">
      <c r="A11" s="75" t="n"/>
      <c r="B11" s="82" t="inlineStr">
        <is>
          <t>Maýa goýum emlägi</t>
        </is>
      </c>
      <c r="C11" s="77" t="inlineStr">
        <is>
          <t>012</t>
        </is>
      </c>
      <c r="D11" s="172" t="n"/>
      <c r="E11" s="172">
        <f>L11</f>
        <v/>
      </c>
      <c r="F11" s="172">
        <f>P11</f>
        <v/>
      </c>
      <c r="H11" s="120" t="n"/>
      <c r="J11" s="167">
        <f>IFERROR(VLOOKUP(C11,SDW!E$7:$K$33,7,0),0)</f>
        <v/>
      </c>
      <c r="K11" s="167">
        <f>IFERROR(VLOOKUP(H11,SDW!E$7:$K$33,7,0),0)</f>
        <v/>
      </c>
      <c r="L11" s="167">
        <f>IFERROR(J11-K11,"")</f>
        <v/>
      </c>
      <c r="N11" s="167">
        <f>IFERROR(VLOOKUP(C11,SDW!E$7:$K$33,4,0),0)</f>
        <v/>
      </c>
      <c r="O11" s="167">
        <f>IFERROR(VLOOKUP(H11,SDW!E$7:$K$33,4,0),0)</f>
        <v/>
      </c>
      <c r="P11" s="167">
        <f>IFERROR(N11-O11,"")</f>
        <v/>
      </c>
    </row>
    <row r="12" ht="18" customHeight="1" s="29">
      <c r="A12" s="75" t="n"/>
      <c r="B12" s="76" t="inlineStr">
        <is>
          <t xml:space="preserve">Biologik aktiwler </t>
        </is>
      </c>
      <c r="C12" s="77" t="inlineStr">
        <is>
          <t>013</t>
        </is>
      </c>
      <c r="D12" s="172" t="n"/>
      <c r="E12" s="172">
        <f>L12</f>
        <v/>
      </c>
      <c r="F12" s="172">
        <f>P12</f>
        <v/>
      </c>
      <c r="J12" s="167">
        <f>IFERROR(VLOOKUP(C12,SDW!E$7:$K$33,7,0),0)</f>
        <v/>
      </c>
      <c r="K12" s="167">
        <f>IFERROR(VLOOKUP(H12,SDW!E$7:$K$33,7,0),0)</f>
        <v/>
      </c>
      <c r="L12" s="167">
        <f>IFERROR(J12-K12,"")</f>
        <v/>
      </c>
      <c r="N12" s="167">
        <f>IFERROR(VLOOKUP(C12,SDW!E$7:$K$33,4,0),0)</f>
        <v/>
      </c>
      <c r="O12" s="167">
        <f>IFERROR(VLOOKUP(H12,SDW!E$7:$K$33,4,0),0)</f>
        <v/>
      </c>
      <c r="P12" s="167">
        <f>IFERROR(N12-O12,"")</f>
        <v/>
      </c>
    </row>
    <row r="13" ht="18" customHeight="1" s="29">
      <c r="A13" s="75" t="n"/>
      <c r="B13" s="76" t="inlineStr">
        <is>
          <t xml:space="preserve">Maddy däl aktiwler </t>
        </is>
      </c>
      <c r="C13" s="77" t="inlineStr">
        <is>
          <t>014</t>
        </is>
      </c>
      <c r="D13" s="172" t="n"/>
      <c r="E13" s="172">
        <f>L13</f>
        <v/>
      </c>
      <c r="F13" s="172">
        <f>P13</f>
        <v/>
      </c>
      <c r="J13" s="167">
        <f>IFERROR(VLOOKUP(C13,SDW!E$7:$K$33,7,0),0)</f>
        <v/>
      </c>
      <c r="K13" s="167">
        <f>IFERROR(VLOOKUP(H13,SDW!E$7:$K$33,7,0),0)</f>
        <v/>
      </c>
      <c r="L13" s="167">
        <f>IFERROR(J13-K13,"")</f>
        <v/>
      </c>
      <c r="N13" s="167">
        <f>IFERROR(VLOOKUP(C13,SDW!E$7:$K$33,4,0),0)</f>
        <v/>
      </c>
      <c r="O13" s="167">
        <f>IFERROR(VLOOKUP(H13,SDW!E$7:$K$33,4,0),0)</f>
        <v/>
      </c>
      <c r="P13" s="167">
        <f>IFERROR(N13-O13,"")</f>
        <v/>
      </c>
    </row>
    <row r="14" ht="18" customHeight="1" s="29">
      <c r="A14" s="75" t="n"/>
      <c r="B14" s="76" t="inlineStr">
        <is>
          <t>Işläp taýýarlamalar üçin harajatlar</t>
        </is>
      </c>
      <c r="C14" s="77" t="inlineStr">
        <is>
          <t>015</t>
        </is>
      </c>
      <c r="D14" s="172" t="n"/>
      <c r="E14" s="172">
        <f>L14</f>
        <v/>
      </c>
      <c r="F14" s="172">
        <f>P14</f>
        <v/>
      </c>
      <c r="J14" s="167">
        <f>IFERROR(VLOOKUP(C14,SDW!E$7:$K$33,7,0),0)</f>
        <v/>
      </c>
      <c r="K14" s="167">
        <f>IFERROR(VLOOKUP(H14,SDW!E$7:$K$33,7,0),0)</f>
        <v/>
      </c>
      <c r="L14" s="167">
        <f>IFERROR(J14-K14,"")</f>
        <v/>
      </c>
      <c r="N14" s="167">
        <f>IFERROR(VLOOKUP(C14,SDW!E$7:$K$33,4,0),0)</f>
        <v/>
      </c>
      <c r="O14" s="167">
        <f>IFERROR(VLOOKUP(H14,SDW!E$7:$K$33,4,0),0)</f>
        <v/>
      </c>
      <c r="P14" s="167">
        <f>IFERROR(N14-O14,"")</f>
        <v/>
      </c>
    </row>
    <row r="15" ht="18" customHeight="1" s="29">
      <c r="A15" s="75" t="n"/>
      <c r="B15" s="82" t="inlineStr">
        <is>
          <t>Tamamlanmadyk gurluşyk</t>
        </is>
      </c>
      <c r="C15" s="77" t="inlineStr">
        <is>
          <t>016</t>
        </is>
      </c>
      <c r="D15" s="172" t="n"/>
      <c r="E15" s="172">
        <f>L15</f>
        <v/>
      </c>
      <c r="F15" s="172">
        <f>P15</f>
        <v/>
      </c>
      <c r="J15" s="167">
        <f>IFERROR(VLOOKUP(C15,SDW!E$7:$K$33,7,0),0)</f>
        <v/>
      </c>
      <c r="K15" s="167">
        <f>IFERROR(VLOOKUP(H15,SDW!E$7:$K$33,7,0),0)</f>
        <v/>
      </c>
      <c r="L15" s="167">
        <f>IFERROR(J15-K15,"")</f>
        <v/>
      </c>
      <c r="N15" s="167">
        <f>IFERROR(VLOOKUP(C15,SDW!E$7:$K$33,4,0),0)</f>
        <v/>
      </c>
      <c r="O15" s="167">
        <f>IFERROR(VLOOKUP(H15,SDW!E$7:$K$33,4,0),0)</f>
        <v/>
      </c>
      <c r="P15" s="167">
        <f>IFERROR(N15-O15,"")</f>
        <v/>
      </c>
    </row>
    <row r="16" ht="18" customHeight="1" s="29">
      <c r="A16" s="75" t="n"/>
      <c r="B16" s="76" t="inlineStr">
        <is>
          <t>Gymmatlyklar</t>
        </is>
      </c>
      <c r="C16" s="77" t="inlineStr">
        <is>
          <t>017</t>
        </is>
      </c>
      <c r="D16" s="172" t="n"/>
      <c r="E16" s="172">
        <f>L16</f>
        <v/>
      </c>
      <c r="F16" s="172">
        <f>P16</f>
        <v/>
      </c>
      <c r="J16" s="167">
        <f>IFERROR(VLOOKUP(C16,SDW!E$7:$K$33,7,0),0)</f>
        <v/>
      </c>
      <c r="K16" s="167">
        <f>IFERROR(VLOOKUP(H16,SDW!E$7:$K$33,7,0),0)</f>
        <v/>
      </c>
      <c r="L16" s="167">
        <f>IFERROR(J16-K16,"")</f>
        <v/>
      </c>
      <c r="N16" s="167">
        <f>IFERROR(VLOOKUP(C16,SDW!E$7:$K$33,4,0),0)</f>
        <v/>
      </c>
      <c r="O16" s="167">
        <f>IFERROR(VLOOKUP(H16,SDW!E$7:$K$33,4,0),0)</f>
        <v/>
      </c>
      <c r="P16" s="167">
        <f>IFERROR(N16-O16,"")</f>
        <v/>
      </c>
    </row>
    <row r="17" ht="18" customHeight="1" s="29">
      <c r="A17" s="88" t="n"/>
      <c r="B17" s="89" t="inlineStr">
        <is>
          <t>Beýleki uzak möhletli maliýe däl aktiwler</t>
        </is>
      </c>
      <c r="C17" s="77" t="inlineStr">
        <is>
          <t>018</t>
        </is>
      </c>
      <c r="D17" s="172" t="n"/>
      <c r="E17" s="172">
        <f>L17</f>
        <v/>
      </c>
      <c r="F17" s="172">
        <f>P17</f>
        <v/>
      </c>
      <c r="J17" s="167">
        <f>IFERROR(VLOOKUP(C17,SDW!E$7:$K$33,7,0),0)</f>
        <v/>
      </c>
      <c r="K17" s="167">
        <f>IFERROR(VLOOKUP(H17,SDW!E$7:$K$33,7,0),0)</f>
        <v/>
      </c>
      <c r="L17" s="167">
        <f>IFERROR(J17-K17,"")</f>
        <v/>
      </c>
      <c r="N17" s="167">
        <f>IFERROR(VLOOKUP(C17,SDW!E$7:$K$33,4,0),0)</f>
        <v/>
      </c>
      <c r="O17" s="167">
        <f>IFERROR(VLOOKUP(H17,SDW!E$7:$K$33,4,0),0)</f>
        <v/>
      </c>
      <c r="P17" s="167">
        <f>IFERROR(N17-O17,"")</f>
        <v/>
      </c>
    </row>
    <row r="18" ht="18" customHeight="1" s="29">
      <c r="A18" s="149" t="inlineStr">
        <is>
          <t>Jemi (011-018 setirleriň jemi)</t>
        </is>
      </c>
      <c r="B18" s="170" t="n"/>
      <c r="C18" s="73" t="inlineStr">
        <is>
          <t>020</t>
        </is>
      </c>
      <c r="D18" s="171" t="n"/>
      <c r="E18" s="171">
        <f>SUM(E10:E17)</f>
        <v/>
      </c>
      <c r="F18" s="171">
        <f>SUM(F10:F17)</f>
        <v/>
      </c>
    </row>
    <row r="19" ht="18" customHeight="1" s="29">
      <c r="A19" s="149" t="inlineStr">
        <is>
          <t>Uzak möhletli maliýe aktiwler</t>
        </is>
      </c>
      <c r="B19" s="170" t="n"/>
      <c r="C19" s="73" t="n"/>
      <c r="D19" s="171" t="n"/>
      <c r="E19" s="171" t="n"/>
      <c r="F19" s="171" t="n"/>
    </row>
    <row r="20" ht="31.5" customHeight="1" s="29">
      <c r="A20" s="75" t="n"/>
      <c r="B20" s="76" t="inlineStr">
        <is>
          <t>Paýnamalardan başga gymmatly kagyzlara uzak möhletli maýa goýumlar</t>
        </is>
      </c>
      <c r="C20" s="77" t="inlineStr">
        <is>
          <t>021</t>
        </is>
      </c>
      <c r="D20" s="172" t="n"/>
      <c r="E20" s="172">
        <f>L20</f>
        <v/>
      </c>
      <c r="F20" s="172">
        <f>P20</f>
        <v/>
      </c>
      <c r="J20" s="167">
        <f>IFERROR(VLOOKUP(C20,SDW!E$7:$K$33,7,0),0)</f>
        <v/>
      </c>
      <c r="K20" s="167">
        <f>IFERROR(VLOOKUP(H20,SDW!E$7:$K$33,7,0),0)</f>
        <v/>
      </c>
      <c r="L20" s="167">
        <f>IFERROR(J20-K20,"")</f>
        <v/>
      </c>
      <c r="N20" s="167">
        <f>IFERROR(VLOOKUP(C20,SDW!E$7:$K$33,4,0),0)</f>
        <v/>
      </c>
      <c r="O20" s="167">
        <f>IFERROR(VLOOKUP(H20,SDW!E$7:$K$33,4,0),0)</f>
        <v/>
      </c>
      <c r="P20" s="167">
        <f>IFERROR(N20-O20,"")</f>
        <v/>
      </c>
    </row>
    <row r="21" ht="31.2" customHeight="1" s="29">
      <c r="A21" s="88" t="n"/>
      <c r="B21" s="76" t="inlineStr">
        <is>
          <t>Paýnamalara we maýa gatnaşmagyň beýleki görnüşlerine uzak möhletli maýa goýumlar</t>
        </is>
      </c>
      <c r="C21" s="77" t="inlineStr">
        <is>
          <t>022</t>
        </is>
      </c>
      <c r="D21" s="172" t="n"/>
      <c r="E21" s="172">
        <f>L21</f>
        <v/>
      </c>
      <c r="F21" s="172">
        <f>P21</f>
        <v/>
      </c>
      <c r="J21" s="167">
        <f>IFERROR(VLOOKUP(C21,SDW!E$7:$K$33,7,0),0)</f>
        <v/>
      </c>
      <c r="K21" s="167">
        <f>IFERROR(VLOOKUP(H21,SDW!E$7:$K$33,7,0),0)</f>
        <v/>
      </c>
      <c r="L21" s="167">
        <f>IFERROR(J21-K21,"")</f>
        <v/>
      </c>
      <c r="N21" s="167">
        <f>IFERROR(VLOOKUP(C21,SDW!E$7:$K$33,4,0),0)</f>
        <v/>
      </c>
      <c r="O21" s="167">
        <f>IFERROR(VLOOKUP(H21,SDW!E$7:$K$33,4,0),0)</f>
        <v/>
      </c>
      <c r="P21" s="167">
        <f>IFERROR(N21-O21,"")</f>
        <v/>
      </c>
    </row>
    <row r="22" ht="18" customHeight="1" s="29">
      <c r="A22" s="75" t="n"/>
      <c r="B22" s="89" t="inlineStr">
        <is>
          <t>Berlen uzak möhletli nesýeler</t>
        </is>
      </c>
      <c r="C22" s="77" t="inlineStr">
        <is>
          <t>023</t>
        </is>
      </c>
      <c r="D22" s="172" t="n"/>
      <c r="E22" s="172">
        <f>L22</f>
        <v/>
      </c>
      <c r="F22" s="172">
        <f>P22</f>
        <v/>
      </c>
      <c r="J22" s="167">
        <f>IFERROR(VLOOKUP(C22,SDW!E$7:$K$33,7,0),0)</f>
        <v/>
      </c>
      <c r="K22" s="167">
        <f>IFERROR(VLOOKUP(H22,SDW!E$7:$K$33,7,0),0)</f>
        <v/>
      </c>
      <c r="L22" s="167">
        <f>IFERROR(J22-K22,"")</f>
        <v/>
      </c>
      <c r="N22" s="167">
        <f>IFERROR(VLOOKUP(C22,SDW!E$7:$K$33,4,0),0)</f>
        <v/>
      </c>
      <c r="O22" s="167">
        <f>IFERROR(VLOOKUP(H22,SDW!E$7:$K$33,4,0),0)</f>
        <v/>
      </c>
      <c r="P22" s="167">
        <f>IFERROR(N22-O22,"")</f>
        <v/>
      </c>
    </row>
    <row r="23" ht="18" customHeight="1" s="29">
      <c r="A23" s="75" t="n"/>
      <c r="B23" s="76" t="inlineStr">
        <is>
          <t>Uzak möhletli debitor algylar</t>
        </is>
      </c>
      <c r="C23" s="77" t="inlineStr">
        <is>
          <t>024</t>
        </is>
      </c>
      <c r="D23" s="172" t="n"/>
      <c r="E23" s="172">
        <f>L23</f>
        <v/>
      </c>
      <c r="F23" s="172">
        <f>P23</f>
        <v/>
      </c>
      <c r="J23" s="167">
        <f>IFERROR(VLOOKUP(C23,SDW!E$7:$K$33,7,0),0)</f>
        <v/>
      </c>
      <c r="K23" s="167">
        <f>IFERROR(VLOOKUP(H23,SDW!E$7:$K$33,7,0),0)</f>
        <v/>
      </c>
      <c r="L23" s="167">
        <f>IFERROR(J23-K23,"")</f>
        <v/>
      </c>
      <c r="N23" s="167">
        <f>IFERROR(VLOOKUP(C23,SDW!E$7:$K$33,4,0),0)</f>
        <v/>
      </c>
      <c r="O23" s="167">
        <f>IFERROR(VLOOKUP(H23,SDW!E$7:$K$33,4,0),0)</f>
        <v/>
      </c>
      <c r="P23" s="167">
        <f>IFERROR(N23-O23,"")</f>
        <v/>
      </c>
    </row>
    <row r="24" ht="18" customHeight="1" s="29">
      <c r="A24" s="75" t="n"/>
      <c r="B24" s="89" t="inlineStr">
        <is>
          <t xml:space="preserve">Uzak möhletli depozitler we ýörite hasaplar </t>
        </is>
      </c>
      <c r="C24" s="77" t="inlineStr">
        <is>
          <t>025</t>
        </is>
      </c>
      <c r="D24" s="172" t="n"/>
      <c r="E24" s="172">
        <f>L24</f>
        <v/>
      </c>
      <c r="F24" s="172">
        <f>P24</f>
        <v/>
      </c>
      <c r="J24" s="167">
        <f>IFERROR(VLOOKUP(C24,SDW!E$7:$K$33,7,0),0)</f>
        <v/>
      </c>
      <c r="K24" s="167">
        <f>IFERROR(VLOOKUP(H24,SDW!E$7:$K$33,7,0),0)</f>
        <v/>
      </c>
      <c r="L24" s="167">
        <f>IFERROR(J24-K24,"")</f>
        <v/>
      </c>
      <c r="N24" s="167">
        <f>IFERROR(VLOOKUP(C24,SDW!E$7:$K$33,4,0),0)</f>
        <v/>
      </c>
      <c r="O24" s="167">
        <f>IFERROR(VLOOKUP(H24,SDW!E$7:$K$33,4,0),0)</f>
        <v/>
      </c>
      <c r="P24" s="167">
        <f>IFERROR(N24-O24,"")</f>
        <v/>
      </c>
    </row>
    <row r="25" ht="18" customHeight="1" s="29">
      <c r="A25" s="88" t="n"/>
      <c r="B25" s="76" t="inlineStr">
        <is>
          <t xml:space="preserve">Gaýra goýlan uzak möhletli salgyt aktiwleri </t>
        </is>
      </c>
      <c r="C25" s="77" t="inlineStr">
        <is>
          <t>026</t>
        </is>
      </c>
      <c r="D25" s="172" t="n"/>
      <c r="E25" s="172">
        <f>L25</f>
        <v/>
      </c>
      <c r="F25" s="172">
        <f>P25</f>
        <v/>
      </c>
      <c r="J25" s="167">
        <f>IFERROR(VLOOKUP(C25,SDW!E$7:$K$33,7,0),0)</f>
        <v/>
      </c>
      <c r="K25" s="167">
        <f>IFERROR(VLOOKUP(H25,SDW!E$7:$K$33,7,0),0)</f>
        <v/>
      </c>
      <c r="L25" s="167">
        <f>IFERROR(J25-K25,"")</f>
        <v/>
      </c>
      <c r="N25" s="167">
        <f>IFERROR(VLOOKUP(C25,SDW!E$7:$K$33,4,0),0)</f>
        <v/>
      </c>
      <c r="O25" s="167">
        <f>IFERROR(VLOOKUP(H25,SDW!E$7:$K$33,4,0),0)</f>
        <v/>
      </c>
      <c r="P25" s="167">
        <f>IFERROR(N25-O25,"")</f>
        <v/>
      </c>
    </row>
    <row r="26" ht="18" customHeight="1" s="29">
      <c r="A26" s="75" t="n"/>
      <c r="B26" s="76" t="inlineStr">
        <is>
          <t>Beýleki uzak möhletli aktiwler</t>
        </is>
      </c>
      <c r="C26" s="77" t="inlineStr">
        <is>
          <t>027</t>
        </is>
      </c>
      <c r="D26" s="172" t="n"/>
      <c r="E26" s="172">
        <f>L26</f>
        <v/>
      </c>
      <c r="F26" s="172">
        <f>P26</f>
        <v/>
      </c>
      <c r="J26" s="167">
        <f>IFERROR(VLOOKUP(C26,SDW!E$7:$K$33,7,0),0)</f>
        <v/>
      </c>
      <c r="K26" s="167">
        <f>IFERROR(VLOOKUP(H26,SDW!E$7:$K$33,7,0),0)</f>
        <v/>
      </c>
      <c r="L26" s="167">
        <f>IFERROR(J26-K26,"")</f>
        <v/>
      </c>
      <c r="N26" s="167">
        <f>IFERROR(VLOOKUP(C26,SDW!E$7:$K$33,4,0),0)</f>
        <v/>
      </c>
      <c r="O26" s="167">
        <f>IFERROR(VLOOKUP(H26,SDW!E$7:$K$33,4,0),0)</f>
        <v/>
      </c>
      <c r="P26" s="167">
        <f>IFERROR(N26-O26,"")</f>
        <v/>
      </c>
    </row>
    <row r="27" ht="18" customHeight="1" s="29">
      <c r="A27" s="149" t="inlineStr">
        <is>
          <t xml:space="preserve">         Jemi (021-027 setirleriň jemi)</t>
        </is>
      </c>
      <c r="B27" s="170" t="n"/>
      <c r="C27" s="73" t="inlineStr">
        <is>
          <t>030</t>
        </is>
      </c>
      <c r="D27" s="171" t="n"/>
      <c r="E27" s="171">
        <f>SUM(E20:E26)</f>
        <v/>
      </c>
      <c r="F27" s="171">
        <f>SUM(F20:F26)</f>
        <v/>
      </c>
    </row>
    <row r="28" ht="33" customHeight="1" s="29">
      <c r="A28" s="151" t="inlineStr">
        <is>
          <t>JEMI UZAK MÖHLETLI AKTIWLER                         (020 we 030 setirleriň jemi)</t>
        </is>
      </c>
      <c r="B28" s="173" t="n"/>
      <c r="C28" s="73" t="inlineStr">
        <is>
          <t>040</t>
        </is>
      </c>
      <c r="D28" s="171" t="n"/>
      <c r="E28" s="171">
        <f>E27+E18</f>
        <v/>
      </c>
      <c r="F28" s="171">
        <f>F27+F18</f>
        <v/>
      </c>
    </row>
    <row r="29" ht="18" customHeight="1" s="29">
      <c r="A29" s="152" t="inlineStr">
        <is>
          <t>2. GYSGA MÖHLETLI AKTIWLER</t>
        </is>
      </c>
      <c r="B29" s="174" t="n"/>
      <c r="C29" s="70" t="n"/>
      <c r="D29" s="171" t="n"/>
      <c r="E29" s="171" t="n"/>
      <c r="F29" s="171" t="n"/>
    </row>
    <row r="30" ht="18" customHeight="1" s="29">
      <c r="A30" s="149" t="inlineStr">
        <is>
          <t>Gysga möhletli maliýe däl aktiwler</t>
        </is>
      </c>
      <c r="B30" s="170" t="n"/>
      <c r="C30" s="70" t="n"/>
      <c r="D30" s="171" t="n"/>
      <c r="E30" s="171" t="n"/>
      <c r="F30" s="171" t="n"/>
    </row>
    <row r="31" ht="18" customHeight="1" s="29">
      <c r="A31" s="75" t="n"/>
      <c r="B31" s="92" t="inlineStr">
        <is>
          <t>Ätiýaçlyklar</t>
        </is>
      </c>
      <c r="C31" s="93" t="inlineStr">
        <is>
          <t>041</t>
        </is>
      </c>
      <c r="D31" s="172" t="n"/>
      <c r="E31" s="172">
        <f>L31</f>
        <v/>
      </c>
      <c r="F31" s="172">
        <f>P31</f>
        <v/>
      </c>
      <c r="J31" s="167">
        <f>IFERROR(VLOOKUP(C31,SDW!E$7:$K$33,7,0),0)</f>
        <v/>
      </c>
      <c r="K31" s="167">
        <f>IFERROR(VLOOKUP(H31,SDW!E$7:$K$33,7,0),0)</f>
        <v/>
      </c>
      <c r="L31" s="167">
        <f>IFERROR(J31-K31,"")</f>
        <v/>
      </c>
      <c r="N31" s="167">
        <f>IFERROR(VLOOKUP(C31,SDW!E$7:$K$33,4,0),0)</f>
        <v/>
      </c>
      <c r="O31" s="167">
        <f>IFERROR(VLOOKUP(H31,SDW!E$7:$K$33,4,0),0)</f>
        <v/>
      </c>
      <c r="P31" s="167">
        <f>IFERROR(N31-O31,"")</f>
        <v/>
      </c>
    </row>
    <row r="32" ht="18" customHeight="1" s="29">
      <c r="A32" s="75" t="n"/>
      <c r="B32" s="92" t="inlineStr">
        <is>
          <t>Ýerlemek üçin niýetlenen uzak möhletli aktiwler</t>
        </is>
      </c>
      <c r="C32" s="93" t="inlineStr">
        <is>
          <t>042</t>
        </is>
      </c>
      <c r="D32" s="172" t="n"/>
      <c r="E32" s="172">
        <f>L32</f>
        <v/>
      </c>
      <c r="F32" s="172">
        <f>P32</f>
        <v/>
      </c>
      <c r="J32" s="167">
        <f>IFERROR(VLOOKUP(C32,SDW!E$7:$K$33,7,0),0)</f>
        <v/>
      </c>
      <c r="K32" s="167">
        <f>IFERROR(VLOOKUP(H32,SDW!E$7:$K$33,7,0),0)</f>
        <v/>
      </c>
      <c r="L32" s="167">
        <f>IFERROR(J32-K32,"")</f>
        <v/>
      </c>
      <c r="N32" s="167">
        <f>IFERROR(VLOOKUP(C32,SDW!E$7:$K$33,4,0),0)</f>
        <v/>
      </c>
      <c r="O32" s="167">
        <f>IFERROR(VLOOKUP(H32,SDW!E$7:$K$33,4,0),0)</f>
        <v/>
      </c>
      <c r="P32" s="167">
        <f>IFERROR(N32-O32,"")</f>
        <v/>
      </c>
    </row>
    <row r="33" ht="18" customHeight="1" s="29">
      <c r="A33" s="149" t="inlineStr">
        <is>
          <t>Jemi (041-042 setirleriň jemi)</t>
        </is>
      </c>
      <c r="B33" s="170" t="n"/>
      <c r="C33" s="73" t="inlineStr">
        <is>
          <t>050</t>
        </is>
      </c>
      <c r="D33" s="171" t="n"/>
      <c r="E33" s="171">
        <f>SUM(E31:E32)</f>
        <v/>
      </c>
      <c r="F33" s="171">
        <f>SUM(F31:F32)</f>
        <v/>
      </c>
    </row>
    <row r="34" ht="18" customHeight="1" s="29">
      <c r="A34" s="149" t="inlineStr">
        <is>
          <t>Gysga möhletli maliýe aktiwler</t>
        </is>
      </c>
      <c r="B34" s="170" t="n"/>
      <c r="C34" s="96" t="n"/>
      <c r="D34" s="171" t="n"/>
      <c r="E34" s="171" t="n"/>
      <c r="F34" s="171" t="n"/>
    </row>
    <row r="35" ht="31.5" customHeight="1" s="29">
      <c r="A35" s="75" t="n"/>
      <c r="B35" s="92" t="inlineStr">
        <is>
          <t xml:space="preserve">Paýnamalardan başga gymmatly kagyzlara gysga möhletli maýa goýumlar </t>
        </is>
      </c>
      <c r="C35" s="97" t="inlineStr">
        <is>
          <t>051</t>
        </is>
      </c>
      <c r="D35" s="172" t="n"/>
      <c r="E35" s="172">
        <f>L35</f>
        <v/>
      </c>
      <c r="F35" s="172">
        <f>P35</f>
        <v/>
      </c>
      <c r="J35" s="167">
        <f>IFERROR(VLOOKUP(C35,SDW!E$7:$K$33,7,0),0)</f>
        <v/>
      </c>
      <c r="K35" s="167">
        <f>IFERROR(VLOOKUP(H35,SDW!E$7:$K$33,7,0),0)</f>
        <v/>
      </c>
      <c r="L35" s="167">
        <f>IFERROR(J35-K35,"")</f>
        <v/>
      </c>
      <c r="N35" s="167">
        <f>IFERROR(VLOOKUP(C35,SDW!E$7:$K$33,4,0),0)</f>
        <v/>
      </c>
      <c r="O35" s="167">
        <f>IFERROR(VLOOKUP(H35,SDW!E$7:$K$33,4,0),0)</f>
        <v/>
      </c>
      <c r="P35" s="167">
        <f>IFERROR(N35-O35,"")</f>
        <v/>
      </c>
    </row>
    <row r="36" ht="31.2" customHeight="1" s="29">
      <c r="A36" s="75" t="n"/>
      <c r="B36" s="92" t="inlineStr">
        <is>
          <t>Paýnamalara we maýa gatnaşmagyň beýleki görnüşlerine gysga möhletli maýa goýumlar</t>
        </is>
      </c>
      <c r="C36" s="97" t="inlineStr">
        <is>
          <t>052</t>
        </is>
      </c>
      <c r="D36" s="172" t="n"/>
      <c r="E36" s="172">
        <f>L36</f>
        <v/>
      </c>
      <c r="F36" s="172">
        <f>P36</f>
        <v/>
      </c>
      <c r="J36" s="167">
        <f>IFERROR(VLOOKUP(C36,SDW!E$7:$K$33,7,0),0)</f>
        <v/>
      </c>
      <c r="K36" s="167">
        <f>IFERROR(VLOOKUP(H36,SDW!E$7:$K$33,7,0),0)</f>
        <v/>
      </c>
      <c r="L36" s="167">
        <f>IFERROR(J36-K36,"")</f>
        <v/>
      </c>
      <c r="N36" s="167">
        <f>IFERROR(VLOOKUP(C36,SDW!E$7:$K$33,4,0),0)</f>
        <v/>
      </c>
      <c r="O36" s="167">
        <f>IFERROR(VLOOKUP(H36,SDW!E$7:$K$33,4,0),0)</f>
        <v/>
      </c>
      <c r="P36" s="167">
        <f>IFERROR(N36-O36,"")</f>
        <v/>
      </c>
    </row>
    <row r="37" ht="18" customHeight="1" s="29">
      <c r="A37" s="75" t="n"/>
      <c r="B37" s="92" t="inlineStr">
        <is>
          <t>Berlen gysga möhletli nesýeler</t>
        </is>
      </c>
      <c r="C37" s="97" t="inlineStr">
        <is>
          <t>053</t>
        </is>
      </c>
      <c r="D37" s="172" t="n"/>
      <c r="E37" s="172">
        <f>L37</f>
        <v/>
      </c>
      <c r="F37" s="172">
        <f>P37</f>
        <v/>
      </c>
      <c r="J37" s="167">
        <f>IFERROR(VLOOKUP(C37,SDW!E$7:$K$33,7,0),0)</f>
        <v/>
      </c>
      <c r="K37" s="167">
        <f>IFERROR(VLOOKUP(H37,SDW!E$7:$K$33,7,0),0)</f>
        <v/>
      </c>
      <c r="L37" s="167">
        <f>IFERROR(J37-K37,"")</f>
        <v/>
      </c>
      <c r="N37" s="167">
        <f>IFERROR(VLOOKUP(C37,SDW!E$7:$K$33,4,0),0)</f>
        <v/>
      </c>
      <c r="O37" s="167">
        <f>IFERROR(VLOOKUP(H37,SDW!E$7:$K$33,4,0),0)</f>
        <v/>
      </c>
      <c r="P37" s="167">
        <f>IFERROR(N37-O37,"")</f>
        <v/>
      </c>
    </row>
    <row r="38" ht="18" customHeight="1" s="29">
      <c r="A38" s="75" t="n"/>
      <c r="B38" s="92" t="inlineStr">
        <is>
          <t>Gysga möhletli debitor algylar</t>
        </is>
      </c>
      <c r="C38" s="97" t="inlineStr">
        <is>
          <t>054</t>
        </is>
      </c>
      <c r="D38" s="172" t="n"/>
      <c r="E38" s="172">
        <f>L38</f>
        <v/>
      </c>
      <c r="F38" s="172">
        <f>P38</f>
        <v/>
      </c>
      <c r="J38" s="167">
        <f>IFERROR(VLOOKUP(C38,SDW!E$7:$K$33,7,0),0)</f>
        <v/>
      </c>
      <c r="K38" s="167">
        <f>IFERROR(VLOOKUP(H38,SDW!E$7:$K$33,7,0),0)</f>
        <v/>
      </c>
      <c r="L38" s="167">
        <f>IFERROR(J38-K38,"")</f>
        <v/>
      </c>
      <c r="N38" s="167">
        <f>IFERROR(VLOOKUP(C38,SDW!E$7:$K$33,4,0),0)</f>
        <v/>
      </c>
      <c r="O38" s="167">
        <f>IFERROR(VLOOKUP(H38,SDW!E$7:$K$33,4,0),0)</f>
        <v/>
      </c>
      <c r="P38" s="167">
        <f>IFERROR(N38-O38,"")</f>
        <v/>
      </c>
    </row>
    <row r="39" ht="18" customHeight="1" s="29">
      <c r="A39" s="75" t="n"/>
      <c r="B39" s="92" t="inlineStr">
        <is>
          <t>Pul serişdeleri we gysga möhletli depozitler</t>
        </is>
      </c>
      <c r="C39" s="97" t="inlineStr">
        <is>
          <t>055</t>
        </is>
      </c>
      <c r="D39" s="172" t="n"/>
      <c r="E39" s="172">
        <f>L39</f>
        <v/>
      </c>
      <c r="F39" s="172">
        <f>P39</f>
        <v/>
      </c>
      <c r="J39" s="167">
        <f>IFERROR(VLOOKUP(C39,SDW!E$7:$K$33,7,0),0)</f>
        <v/>
      </c>
      <c r="K39" s="167">
        <f>IFERROR(VLOOKUP(H39,SDW!E$7:$K$33,7,0),0)</f>
        <v/>
      </c>
      <c r="L39" s="167">
        <f>IFERROR(J39-K39,"")</f>
        <v/>
      </c>
      <c r="N39" s="167">
        <f>IFERROR(VLOOKUP(C39,SDW!E$7:$K$33,4,0),0)</f>
        <v/>
      </c>
      <c r="O39" s="167">
        <f>IFERROR(VLOOKUP(H39,SDW!E$7:$K$33,4,0),0)</f>
        <v/>
      </c>
      <c r="P39" s="167">
        <f>IFERROR(N39-O39,"")</f>
        <v/>
      </c>
    </row>
    <row r="40" ht="18" customHeight="1" s="29">
      <c r="A40" s="75" t="n"/>
      <c r="B40" s="92" t="inlineStr">
        <is>
          <t>Beýleki gysga möhletli aktiwler</t>
        </is>
      </c>
      <c r="C40" s="97" t="inlineStr">
        <is>
          <t>056</t>
        </is>
      </c>
      <c r="D40" s="172" t="n"/>
      <c r="E40" s="172">
        <f>L40</f>
        <v/>
      </c>
      <c r="F40" s="172">
        <f>P40</f>
        <v/>
      </c>
      <c r="J40" s="167">
        <f>IFERROR(VLOOKUP(C40,SDW!E$7:$K$33,7,0),0)</f>
        <v/>
      </c>
      <c r="K40" s="167">
        <f>IFERROR(VLOOKUP(H40,SDW!E$7:$K$33,7,0),0)</f>
        <v/>
      </c>
      <c r="L40" s="167">
        <f>IFERROR(J40-K40,"")</f>
        <v/>
      </c>
      <c r="N40" s="167">
        <f>IFERROR(VLOOKUP(C40,SDW!E$7:$K$33,4,0),0)</f>
        <v/>
      </c>
      <c r="O40" s="167">
        <f>IFERROR(VLOOKUP(H40,SDW!E$7:$K$33,4,0),0)</f>
        <v/>
      </c>
      <c r="P40" s="167">
        <f>IFERROR(N40-O40,"")</f>
        <v/>
      </c>
    </row>
    <row r="41" ht="18" customHeight="1" s="29">
      <c r="A41" s="149" t="inlineStr">
        <is>
          <t xml:space="preserve">         Jemi (051-056 setirleriň jemi)</t>
        </is>
      </c>
      <c r="B41" s="170" t="n"/>
      <c r="C41" s="70" t="inlineStr">
        <is>
          <t>060</t>
        </is>
      </c>
      <c r="D41" s="171" t="n"/>
      <c r="E41" s="171">
        <f>SUM(E35:E40)</f>
        <v/>
      </c>
      <c r="F41" s="171">
        <f>SUM(F35:F40)</f>
        <v/>
      </c>
    </row>
    <row r="42" ht="33" customHeight="1" s="29">
      <c r="A42" s="149" t="inlineStr">
        <is>
          <t>JEMI GYSGA MÖHLETLI AKTIWLER (050 we 060 setirleriň jemi)</t>
        </is>
      </c>
      <c r="B42" s="170" t="n"/>
      <c r="C42" s="70" t="inlineStr">
        <is>
          <t>070</t>
        </is>
      </c>
      <c r="D42" s="171" t="n"/>
      <c r="E42" s="171">
        <f>E41+E33</f>
        <v/>
      </c>
      <c r="F42" s="171">
        <f>F41+F33</f>
        <v/>
      </c>
    </row>
    <row r="43" ht="33" customHeight="1" s="29">
      <c r="A43" s="88" t="n"/>
      <c r="B43" s="100" t="inlineStr">
        <is>
          <t>AKTIWLERIŇ HEMMESI                                                           (040 we 070 setirleriň jemi)</t>
        </is>
      </c>
      <c r="C43" s="101" t="inlineStr">
        <is>
          <t>080</t>
        </is>
      </c>
      <c r="D43" s="171" t="n"/>
      <c r="E43" s="171">
        <f>E42+E28</f>
        <v/>
      </c>
      <c r="F43" s="171">
        <f>F42+F28</f>
        <v/>
      </c>
    </row>
    <row r="44" ht="15.6" customHeight="1" s="29">
      <c r="A44" s="153" t="n"/>
      <c r="B44" s="174" t="n"/>
      <c r="C44" s="174" t="n"/>
      <c r="D44" s="171" t="n"/>
      <c r="E44" s="171" t="n"/>
      <c r="F44" s="171" t="n"/>
    </row>
    <row r="45" ht="36" customFormat="1" customHeight="1" s="105">
      <c r="A45" s="154" t="inlineStr">
        <is>
          <t>II MAÝA (ARASSA AKTIWLER)  WE BORÇNAMALAR</t>
        </is>
      </c>
      <c r="B45" s="173" t="n"/>
      <c r="C45" s="103" t="n"/>
      <c r="D45" s="171" t="n"/>
      <c r="E45" s="171" t="n"/>
      <c r="F45" s="171" t="n"/>
    </row>
    <row r="46" ht="18" customHeight="1" s="29">
      <c r="A46" s="149" t="inlineStr">
        <is>
          <t>3. HUSUSY MAÝA</t>
        </is>
      </c>
      <c r="B46" s="170" t="n"/>
      <c r="C46" s="70" t="n"/>
      <c r="D46" s="171" t="n"/>
      <c r="E46" s="171" t="n"/>
      <c r="F46" s="171" t="n"/>
    </row>
    <row r="47" ht="18" customHeight="1" s="29">
      <c r="A47" s="75" t="n"/>
      <c r="B47" s="106" t="inlineStr">
        <is>
          <t>Esaslyk maýa</t>
        </is>
      </c>
      <c r="C47" s="77" t="inlineStr">
        <is>
          <t>081</t>
        </is>
      </c>
      <c r="D47" s="172" t="n"/>
      <c r="E47" s="172">
        <f>L47</f>
        <v/>
      </c>
      <c r="F47" s="172">
        <f>P47</f>
        <v/>
      </c>
      <c r="H47" s="81" t="inlineStr">
        <is>
          <t>-081</t>
        </is>
      </c>
      <c r="J47" s="167">
        <f>IFERROR(VLOOKUP(C47,SDW!E$7:$K$33,7,0),0)</f>
        <v/>
      </c>
      <c r="K47" s="167">
        <f>IFERROR(VLOOKUP(H47,SDW!E$7:$K$33,7,0),0)</f>
        <v/>
      </c>
      <c r="L47" s="167">
        <f>IFERROR(J47-K47,"")</f>
        <v/>
      </c>
      <c r="N47" s="167">
        <f>IFERROR(VLOOKUP(C47,SDW!E$7:$K$33,4,0),0)</f>
        <v/>
      </c>
      <c r="O47" s="167">
        <f>IFERROR(VLOOKUP(H47,SDW!E$7:$K$33,4,0),0)</f>
        <v/>
      </c>
      <c r="P47" s="167">
        <f>IFERROR(N47-O47,"")</f>
        <v/>
      </c>
    </row>
    <row r="48" ht="18" customHeight="1" s="29">
      <c r="A48" s="88" t="n"/>
      <c r="B48" s="89" t="inlineStr">
        <is>
          <t>Ýönekeý paýnamalar</t>
        </is>
      </c>
      <c r="C48" s="77" t="inlineStr">
        <is>
          <t>082</t>
        </is>
      </c>
      <c r="D48" s="172" t="n"/>
      <c r="E48" s="172">
        <f>L48</f>
        <v/>
      </c>
      <c r="F48" s="172">
        <f>P48</f>
        <v/>
      </c>
      <c r="J48" s="167">
        <f>IFERROR(VLOOKUP(C48,SDW!E$7:$K$33,7,0),0)</f>
        <v/>
      </c>
      <c r="K48" s="167">
        <f>IFERROR(VLOOKUP(H48,SDW!E$7:$K$33,7,0),0)</f>
        <v/>
      </c>
      <c r="L48" s="167">
        <f>IFERROR(J48-K48,"")</f>
        <v/>
      </c>
      <c r="N48" s="167">
        <f>IFERROR(VLOOKUP(C48,SDW!E$7:$K$33,4,0),0)</f>
        <v/>
      </c>
      <c r="O48" s="167">
        <f>IFERROR(VLOOKUP(H48,SDW!E$7:$K$33,4,0),0)</f>
        <v/>
      </c>
      <c r="P48" s="167">
        <f>IFERROR(N48-O48,"")</f>
        <v/>
      </c>
    </row>
    <row r="49" ht="18" customHeight="1" s="29">
      <c r="A49" s="75" t="n"/>
      <c r="B49" s="76" t="inlineStr">
        <is>
          <t>Artykmaç hukukly paýnamalar</t>
        </is>
      </c>
      <c r="C49" s="77" t="inlineStr">
        <is>
          <t>083</t>
        </is>
      </c>
      <c r="D49" s="172" t="n"/>
      <c r="E49" s="172">
        <f>L49</f>
        <v/>
      </c>
      <c r="F49" s="172">
        <f>P49</f>
        <v/>
      </c>
      <c r="J49" s="167">
        <f>IFERROR(VLOOKUP(C49,SDW!E$7:$K$33,7,0),0)</f>
        <v/>
      </c>
      <c r="K49" s="167">
        <f>IFERROR(VLOOKUP(H49,SDW!E$7:$K$33,7,0),0)</f>
        <v/>
      </c>
      <c r="L49" s="167">
        <f>IFERROR(J49-K49,"")</f>
        <v/>
      </c>
      <c r="N49" s="167">
        <f>IFERROR(VLOOKUP(C49,SDW!E$7:$K$33,4,0),0)</f>
        <v/>
      </c>
      <c r="O49" s="167">
        <f>IFERROR(VLOOKUP(H49,SDW!E$7:$K$33,4,0),0)</f>
        <v/>
      </c>
      <c r="P49" s="167">
        <f>IFERROR(N49-O49,"")</f>
        <v/>
      </c>
    </row>
    <row r="50" ht="18" customHeight="1" s="29">
      <c r="A50" s="88" t="n"/>
      <c r="B50" s="89" t="inlineStr">
        <is>
          <t>Emissiýa girdejisi</t>
        </is>
      </c>
      <c r="C50" s="77" t="inlineStr">
        <is>
          <t>084</t>
        </is>
      </c>
      <c r="D50" s="172" t="n"/>
      <c r="E50" s="172">
        <f>L50</f>
        <v/>
      </c>
      <c r="F50" s="172">
        <f>P50</f>
        <v/>
      </c>
      <c r="J50" s="167">
        <f>IFERROR(VLOOKUP(C50,SDW!E$7:$K$33,7,0),0)</f>
        <v/>
      </c>
      <c r="K50" s="167">
        <f>IFERROR(VLOOKUP(H50,SDW!E$7:$K$33,7,0),0)</f>
        <v/>
      </c>
      <c r="L50" s="167">
        <f>IFERROR(J50-K50,"")</f>
        <v/>
      </c>
      <c r="N50" s="167">
        <f>IFERROR(VLOOKUP(C50,SDW!E$7:$K$33,4,0),0)</f>
        <v/>
      </c>
      <c r="O50" s="167">
        <f>IFERROR(VLOOKUP(H50,SDW!E$7:$K$33,4,0),0)</f>
        <v/>
      </c>
      <c r="P50" s="167">
        <f>IFERROR(N50-O50,"")</f>
        <v/>
      </c>
    </row>
    <row r="51" ht="18" customHeight="1" s="29">
      <c r="A51" s="75" t="n"/>
      <c r="B51" s="76" t="inlineStr">
        <is>
          <t>Yzyna satyn alnan paýnamalar</t>
        </is>
      </c>
      <c r="C51" s="77" t="inlineStr">
        <is>
          <t>085</t>
        </is>
      </c>
      <c r="D51" s="172" t="n"/>
      <c r="E51" s="172">
        <f>L51</f>
        <v/>
      </c>
      <c r="F51" s="172">
        <f>P51</f>
        <v/>
      </c>
      <c r="J51" s="167">
        <f>IFERROR(VLOOKUP(C51,SDW!E$7:$K$33,7,0),0)</f>
        <v/>
      </c>
      <c r="K51" s="167">
        <f>IFERROR(VLOOKUP(H51,SDW!E$7:$K$33,7,0),0)</f>
        <v/>
      </c>
      <c r="L51" s="167">
        <f>IFERROR(J51-K51,"")</f>
        <v/>
      </c>
      <c r="N51" s="167">
        <f>IFERROR(VLOOKUP(C51,SDW!E$7:$K$33,4,0),0)</f>
        <v/>
      </c>
      <c r="O51" s="167">
        <f>IFERROR(VLOOKUP(H51,SDW!E$7:$K$33,4,0),0)</f>
        <v/>
      </c>
      <c r="P51" s="167">
        <f>IFERROR(N51-O51,"")</f>
        <v/>
      </c>
    </row>
    <row r="52" ht="18" customHeight="1" s="29">
      <c r="A52" s="88" t="n"/>
      <c r="B52" s="108" t="inlineStr">
        <is>
          <t>Ätiýaçlyk maýa</t>
        </is>
      </c>
      <c r="C52" s="77" t="inlineStr">
        <is>
          <t>086</t>
        </is>
      </c>
      <c r="D52" s="172" t="n"/>
      <c r="E52" s="172">
        <f>L52</f>
        <v/>
      </c>
      <c r="F52" s="172">
        <f>P52</f>
        <v/>
      </c>
      <c r="J52" s="167">
        <f>IFERROR(VLOOKUP(C52,SDW!E$7:$K$33,7,0),0)</f>
        <v/>
      </c>
      <c r="K52" s="167">
        <f>IFERROR(VLOOKUP(H52,SDW!E$7:$K$33,7,0),0)</f>
        <v/>
      </c>
      <c r="L52" s="167">
        <f>IFERROR(J52-K52,"")</f>
        <v/>
      </c>
      <c r="N52" s="167">
        <f>IFERROR(VLOOKUP(C52,SDW!E$7:$K$33,4,0),0)</f>
        <v/>
      </c>
      <c r="O52" s="167">
        <f>IFERROR(VLOOKUP(H52,SDW!E$7:$K$33,4,0),0)</f>
        <v/>
      </c>
      <c r="P52" s="167">
        <f>IFERROR(N52-O52,"")</f>
        <v/>
      </c>
    </row>
    <row r="53" ht="33" customHeight="1" s="29">
      <c r="A53" s="75" t="n"/>
      <c r="B53" s="106" t="inlineStr">
        <is>
          <t>Aktiwlere gaýtadan baha bermek üçin ätiýaçlyk gory</t>
        </is>
      </c>
      <c r="C53" s="77" t="inlineStr">
        <is>
          <t>087</t>
        </is>
      </c>
      <c r="D53" s="172" t="n"/>
      <c r="E53" s="172">
        <f>L53</f>
        <v/>
      </c>
      <c r="F53" s="172">
        <f>P53</f>
        <v/>
      </c>
      <c r="J53" s="167">
        <f>IFERROR(VLOOKUP(C53,SDW!E$7:$K$33,7,0),0)</f>
        <v/>
      </c>
      <c r="K53" s="167">
        <f>IFERROR(VLOOKUP(H53,SDW!E$7:$K$33,7,0),0)</f>
        <v/>
      </c>
      <c r="L53" s="167">
        <f>IFERROR(J53-K53,"")</f>
        <v/>
      </c>
      <c r="N53" s="167">
        <f>IFERROR(VLOOKUP(C53,SDW!E$7:$K$33,4,0),0)</f>
        <v/>
      </c>
      <c r="O53" s="167">
        <f>IFERROR(VLOOKUP(H53,SDW!E$7:$K$33,4,0),0)</f>
        <v/>
      </c>
      <c r="P53" s="167">
        <f>IFERROR(N53-O53,"")</f>
        <v/>
      </c>
    </row>
    <row r="54" ht="18" customHeight="1" s="29">
      <c r="A54" s="109" t="n"/>
      <c r="B54" s="110" t="inlineStr">
        <is>
          <t>Paýlanmadyk peýda (ýapylmadyk ýitgi)</t>
        </is>
      </c>
      <c r="C54" s="77" t="inlineStr">
        <is>
          <t>088</t>
        </is>
      </c>
      <c r="D54" s="172" t="n"/>
      <c r="E54" s="172">
        <f>L54</f>
        <v/>
      </c>
      <c r="F54" s="172">
        <f>P54</f>
        <v/>
      </c>
      <c r="H54" s="81" t="inlineStr">
        <is>
          <t>-088</t>
        </is>
      </c>
      <c r="J54" s="167">
        <f>IFERROR(VLOOKUP(C54,SDW!E$7:$K$33,7,0),0)</f>
        <v/>
      </c>
      <c r="K54" s="167">
        <f>IFERROR(VLOOKUP(H54,SDW!E$7:$K$33,7,0),0)</f>
        <v/>
      </c>
      <c r="L54" s="167">
        <f>IFERROR(J54-K54,"")</f>
        <v/>
      </c>
      <c r="N54" s="167">
        <f>IFERROR(VLOOKUP(C54,SDW!E$7:$K$33,4,0),0)</f>
        <v/>
      </c>
      <c r="O54" s="167">
        <f>IFERROR(VLOOKUP(H54,SDW!E$7:$K$33,4,0),0)</f>
        <v/>
      </c>
      <c r="P54" s="167">
        <f>IFERROR(N54-O54,"")</f>
        <v/>
      </c>
    </row>
    <row r="55" ht="41.25" customHeight="1" s="29">
      <c r="A55" s="109" t="n"/>
      <c r="B55" s="110" t="inlineStr">
        <is>
          <t>Býujet serişdeleriniň hasabyna düýpli maýa goýumlary maliýeleşdirmek</t>
        </is>
      </c>
      <c r="C55" s="77" t="inlineStr">
        <is>
          <t>089</t>
        </is>
      </c>
      <c r="D55" s="172" t="n"/>
      <c r="E55" s="172">
        <f>L55</f>
        <v/>
      </c>
      <c r="F55" s="172">
        <f>P55</f>
        <v/>
      </c>
      <c r="J55" s="167">
        <f>IFERROR(VLOOKUP(C55,SDW!E$7:$K$33,7,0),0)</f>
        <v/>
      </c>
      <c r="K55" s="167">
        <f>IFERROR(VLOOKUP(H55,SDW!E$7:$K$33,7,0),0)</f>
        <v/>
      </c>
      <c r="L55" s="167">
        <f>IFERROR(J55-K55,"")</f>
        <v/>
      </c>
      <c r="N55" s="167">
        <f>IFERROR(VLOOKUP(C55,SDW!E$7:$K$33,4,0),0)</f>
        <v/>
      </c>
      <c r="O55" s="167">
        <f>IFERROR(VLOOKUP(H55,SDW!E$7:$K$33,4,0),0)</f>
        <v/>
      </c>
      <c r="P55" s="167">
        <f>IFERROR(N55-O55,"")</f>
        <v/>
      </c>
    </row>
    <row r="56" ht="33.75" customFormat="1" customHeight="1" s="111">
      <c r="A56" s="149" t="inlineStr">
        <is>
          <t xml:space="preserve">Düýp kärhananyň eýelerine degişli edilýän jemi maýa                                                    </t>
        </is>
      </c>
      <c r="B56" s="170" t="n"/>
      <c r="C56" s="70" t="inlineStr">
        <is>
          <t>090</t>
        </is>
      </c>
      <c r="D56" s="172" t="n"/>
      <c r="E56" s="172">
        <f>L56</f>
        <v/>
      </c>
      <c r="F56" s="172">
        <f>P56</f>
        <v/>
      </c>
      <c r="J56" s="167">
        <f>IFERROR(VLOOKUP(C56,SDW!E$7:$K$33,7,0),0)</f>
        <v/>
      </c>
      <c r="K56" s="167">
        <f>IFERROR(VLOOKUP(H56,SDW!E$7:$K$33,7,0),0)</f>
        <v/>
      </c>
      <c r="L56" s="167">
        <f>IFERROR(J56-K56,"")</f>
        <v/>
      </c>
      <c r="N56" s="167">
        <f>IFERROR(VLOOKUP(C56,SDW!E$7:$K$33,4,0),0)</f>
        <v/>
      </c>
      <c r="O56" s="167">
        <f>IFERROR(VLOOKUP(H56,SDW!E$7:$K$33,4,0),0)</f>
        <v/>
      </c>
      <c r="P56" s="167">
        <f>IFERROR(N56-O56,"")</f>
        <v/>
      </c>
    </row>
    <row r="57" ht="18" customHeight="1" s="29">
      <c r="A57" s="112" t="n"/>
      <c r="B57" s="113" t="inlineStr">
        <is>
          <t>Gözegçilik etmeýän eýeleriniň paýy</t>
        </is>
      </c>
      <c r="C57" s="97" t="inlineStr">
        <is>
          <t>091</t>
        </is>
      </c>
      <c r="D57" s="172" t="n"/>
      <c r="E57" s="172">
        <f>L57</f>
        <v/>
      </c>
      <c r="F57" s="172">
        <f>P57</f>
        <v/>
      </c>
      <c r="J57" s="167">
        <f>IFERROR(VLOOKUP(C57,SDW!E$7:$K$33,7,0),0)</f>
        <v/>
      </c>
      <c r="K57" s="167">
        <f>IFERROR(VLOOKUP(H57,SDW!E$7:$K$33,7,0),0)</f>
        <v/>
      </c>
      <c r="L57" s="167">
        <f>IFERROR(J57-K57,"")</f>
        <v/>
      </c>
      <c r="N57" s="167">
        <f>IFERROR(VLOOKUP(C57,SDW!E$7:$K$33,4,0),0)</f>
        <v/>
      </c>
      <c r="O57" s="167">
        <f>IFERROR(VLOOKUP(H57,SDW!E$7:$K$33,4,0),0)</f>
        <v/>
      </c>
      <c r="P57" s="167">
        <f>IFERROR(N57-O57,"")</f>
        <v/>
      </c>
    </row>
    <row r="58" ht="18" customHeight="1" s="29">
      <c r="A58" s="149" t="inlineStr">
        <is>
          <t>JEMI MAÝA (081-089 setirleriň jemi)</t>
        </is>
      </c>
      <c r="B58" s="170" t="n"/>
      <c r="C58" s="70" t="inlineStr">
        <is>
          <t>100</t>
        </is>
      </c>
      <c r="D58" s="171" t="n"/>
      <c r="E58" s="171">
        <f>SUM(E47:E55)</f>
        <v/>
      </c>
      <c r="F58" s="171">
        <f>SUM(F47:F55)</f>
        <v/>
      </c>
    </row>
    <row r="59" ht="18" customHeight="1" s="29">
      <c r="A59" s="149" t="inlineStr">
        <is>
          <t>4. UZAK MÖHLETLI BORÇNAMALAR</t>
        </is>
      </c>
      <c r="B59" s="170" t="n"/>
      <c r="C59" s="70" t="n"/>
      <c r="D59" s="171" t="n"/>
      <c r="E59" s="171" t="n"/>
      <c r="F59" s="171" t="n"/>
    </row>
    <row r="60" ht="18" customHeight="1" s="29">
      <c r="A60" s="75" t="n"/>
      <c r="B60" s="92" t="inlineStr">
        <is>
          <t xml:space="preserve">Uzak möhletli depozitler we ýörite hasaplar </t>
        </is>
      </c>
      <c r="C60" s="97" t="inlineStr">
        <is>
          <t>101</t>
        </is>
      </c>
      <c r="D60" s="172" t="n"/>
      <c r="E60" s="172">
        <f>L60</f>
        <v/>
      </c>
      <c r="F60" s="172">
        <f>P60</f>
        <v/>
      </c>
      <c r="J60" s="167">
        <f>IFERROR(VLOOKUP(C60,SDW!E$7:$K$33,7,0),0)</f>
        <v/>
      </c>
      <c r="K60" s="167">
        <f>IFERROR(VLOOKUP(H60,SDW!E$7:$K$33,7,0),0)</f>
        <v/>
      </c>
      <c r="L60" s="167">
        <f>IFERROR(J60-K60,"")</f>
        <v/>
      </c>
      <c r="N60" s="167">
        <f>IFERROR(VLOOKUP(C60,SDW!E$7:$K$33,4,0),0)</f>
        <v/>
      </c>
      <c r="O60" s="167">
        <f>IFERROR(VLOOKUP(H60,SDW!E$7:$K$33,4,0),0)</f>
        <v/>
      </c>
      <c r="P60" s="167">
        <f>IFERROR(N60-O60,"")</f>
        <v/>
      </c>
    </row>
    <row r="61" ht="18" customHeight="1" s="29">
      <c r="A61" s="88" t="n"/>
      <c r="B61" s="114" t="inlineStr">
        <is>
          <t>Uzak möhletli bergileriň gymmatly kagyzlary</t>
        </is>
      </c>
      <c r="C61" s="97" t="inlineStr">
        <is>
          <t>102</t>
        </is>
      </c>
      <c r="D61" s="172" t="n"/>
      <c r="E61" s="172">
        <f>L61</f>
        <v/>
      </c>
      <c r="F61" s="172">
        <f>P61</f>
        <v/>
      </c>
      <c r="J61" s="167">
        <f>IFERROR(VLOOKUP(C61,SDW!E$7:$K$33,7,0),0)</f>
        <v/>
      </c>
      <c r="K61" s="167">
        <f>IFERROR(VLOOKUP(H61,SDW!E$7:$K$33,7,0),0)</f>
        <v/>
      </c>
      <c r="L61" s="167">
        <f>IFERROR(J61-K61,"")</f>
        <v/>
      </c>
      <c r="N61" s="167">
        <f>IFERROR(VLOOKUP(C61,SDW!E$7:$K$33,4,0),0)</f>
        <v/>
      </c>
      <c r="O61" s="167">
        <f>IFERROR(VLOOKUP(H61,SDW!E$7:$K$33,4,0),0)</f>
        <v/>
      </c>
      <c r="P61" s="167">
        <f>IFERROR(N61-O61,"")</f>
        <v/>
      </c>
    </row>
    <row r="62" ht="18" customHeight="1" s="29">
      <c r="A62" s="75" t="n"/>
      <c r="B62" s="76" t="inlineStr">
        <is>
          <t>Uzak möhletli karzlar, nesýeler</t>
        </is>
      </c>
      <c r="C62" s="97" t="inlineStr">
        <is>
          <t>103</t>
        </is>
      </c>
      <c r="D62" s="172" t="n"/>
      <c r="E62" s="172">
        <f>L62</f>
        <v/>
      </c>
      <c r="F62" s="172">
        <f>P62</f>
        <v/>
      </c>
      <c r="J62" s="167">
        <f>IFERROR(VLOOKUP(C62,SDW!E$7:$K$33,7,0),0)</f>
        <v/>
      </c>
      <c r="K62" s="167">
        <f>IFERROR(VLOOKUP(H62,SDW!E$7:$K$33,7,0),0)</f>
        <v/>
      </c>
      <c r="L62" s="167">
        <f>IFERROR(J62-K62,"")</f>
        <v/>
      </c>
      <c r="N62" s="167">
        <f>IFERROR(VLOOKUP(C62,SDW!E$7:$K$33,4,0),0)</f>
        <v/>
      </c>
      <c r="O62" s="167">
        <f>IFERROR(VLOOKUP(H62,SDW!E$7:$K$33,4,0),0)</f>
        <v/>
      </c>
      <c r="P62" s="167">
        <f>IFERROR(N62-O62,"")</f>
        <v/>
      </c>
    </row>
    <row r="63" ht="18" customHeight="1" s="29">
      <c r="A63" s="75" t="n"/>
      <c r="B63" s="76" t="inlineStr">
        <is>
          <t xml:space="preserve">Uzak möhletli kreditor bergiler </t>
        </is>
      </c>
      <c r="C63" s="97" t="inlineStr">
        <is>
          <t>104</t>
        </is>
      </c>
      <c r="D63" s="172" t="n"/>
      <c r="E63" s="172">
        <f>L63</f>
        <v/>
      </c>
      <c r="F63" s="172">
        <f>P63</f>
        <v/>
      </c>
      <c r="J63" s="167">
        <f>IFERROR(VLOOKUP(C63,SDW!E$7:$K$33,7,0),0)</f>
        <v/>
      </c>
      <c r="K63" s="167">
        <f>IFERROR(VLOOKUP(H63,SDW!E$7:$K$33,7,0),0)</f>
        <v/>
      </c>
      <c r="L63" s="167">
        <f>IFERROR(J63-K63,"")</f>
        <v/>
      </c>
      <c r="N63" s="167">
        <f>IFERROR(VLOOKUP(C63,SDW!E$7:$K$33,4,0),0)</f>
        <v/>
      </c>
      <c r="O63" s="167">
        <f>IFERROR(VLOOKUP(H63,SDW!E$7:$K$33,4,0),0)</f>
        <v/>
      </c>
      <c r="P63" s="167">
        <f>IFERROR(N63-O63,"")</f>
        <v/>
      </c>
    </row>
    <row r="64" ht="18" customHeight="1" s="29">
      <c r="A64" s="75" t="n"/>
      <c r="B64" s="76" t="inlineStr">
        <is>
          <t>Uzak möhletli baha berilýän borçnamalar</t>
        </is>
      </c>
      <c r="C64" s="97" t="inlineStr">
        <is>
          <t>105</t>
        </is>
      </c>
      <c r="D64" s="172" t="n"/>
      <c r="E64" s="172">
        <f>L64</f>
        <v/>
      </c>
      <c r="F64" s="172">
        <f>P64</f>
        <v/>
      </c>
      <c r="J64" s="167">
        <f>IFERROR(VLOOKUP(C64,SDW!E$7:$K$33,7,0),0)</f>
        <v/>
      </c>
      <c r="K64" s="167">
        <f>IFERROR(VLOOKUP(H64,SDW!E$7:$K$33,7,0),0)</f>
        <v/>
      </c>
      <c r="L64" s="167">
        <f>IFERROR(J64-K64,"")</f>
        <v/>
      </c>
      <c r="N64" s="167">
        <f>IFERROR(VLOOKUP(C64,SDW!E$7:$K$33,4,0),0)</f>
        <v/>
      </c>
      <c r="O64" s="167">
        <f>IFERROR(VLOOKUP(H64,SDW!E$7:$K$33,4,0),0)</f>
        <v/>
      </c>
      <c r="P64" s="167">
        <f>IFERROR(N64-O64,"")</f>
        <v/>
      </c>
    </row>
    <row r="65" ht="18" customHeight="1" s="29">
      <c r="A65" s="75" t="n"/>
      <c r="B65" s="114" t="inlineStr">
        <is>
          <t>Gaýra goýlan salgyt borçnamalary</t>
        </is>
      </c>
      <c r="C65" s="97" t="inlineStr">
        <is>
          <t>106</t>
        </is>
      </c>
      <c r="D65" s="172" t="n"/>
      <c r="E65" s="172">
        <f>L65</f>
        <v/>
      </c>
      <c r="F65" s="172">
        <f>P65</f>
        <v/>
      </c>
      <c r="J65" s="167">
        <f>IFERROR(VLOOKUP(C65,SDW!E$7:$K$33,7,0),0)</f>
        <v/>
      </c>
      <c r="K65" s="167">
        <f>IFERROR(VLOOKUP(H65,SDW!E$7:$K$33,7,0),0)</f>
        <v/>
      </c>
      <c r="L65" s="167">
        <f>IFERROR(J65-K65,"")</f>
        <v/>
      </c>
      <c r="N65" s="167">
        <f>IFERROR(VLOOKUP(C65,SDW!E$7:$K$33,4,0),0)</f>
        <v/>
      </c>
      <c r="O65" s="167">
        <f>IFERROR(VLOOKUP(H65,SDW!E$7:$K$33,4,0),0)</f>
        <v/>
      </c>
      <c r="P65" s="167">
        <f>IFERROR(N65-O65,"")</f>
        <v/>
      </c>
    </row>
    <row r="66" ht="18" customHeight="1" s="29">
      <c r="A66" s="88" t="n"/>
      <c r="B66" s="92" t="inlineStr">
        <is>
          <t>Beýleki uzak möhletli borçnamalar</t>
        </is>
      </c>
      <c r="C66" s="97" t="inlineStr">
        <is>
          <t>107</t>
        </is>
      </c>
      <c r="D66" s="172" t="n"/>
      <c r="E66" s="172">
        <f>L66</f>
        <v/>
      </c>
      <c r="F66" s="172">
        <f>P66</f>
        <v/>
      </c>
      <c r="J66" s="167">
        <f>IFERROR(VLOOKUP(C66,SDW!E$7:$K$33,7,0),0)</f>
        <v/>
      </c>
      <c r="K66" s="167">
        <f>IFERROR(VLOOKUP(H66,SDW!E$7:$K$33,7,0),0)</f>
        <v/>
      </c>
      <c r="L66" s="167">
        <f>IFERROR(J66-K66,"")</f>
        <v/>
      </c>
      <c r="N66" s="167">
        <f>IFERROR(VLOOKUP(C66,SDW!E$7:$K$33,4,0),0)</f>
        <v/>
      </c>
      <c r="O66" s="167">
        <f>IFERROR(VLOOKUP(H66,SDW!E$7:$K$33,4,0),0)</f>
        <v/>
      </c>
      <c r="P66" s="167">
        <f>IFERROR(N66-O66,"")</f>
        <v/>
      </c>
    </row>
    <row r="67" ht="33" customHeight="1" s="29">
      <c r="A67" s="149" t="inlineStr">
        <is>
          <t>JEMI UZAK MÖHLETLI BORÇNAMALAR               (101-107 setirleriň jemi)</t>
        </is>
      </c>
      <c r="B67" s="170" t="n"/>
      <c r="C67" s="70" t="inlineStr">
        <is>
          <t>110</t>
        </is>
      </c>
      <c r="D67" s="171" t="n"/>
      <c r="E67" s="171">
        <f>SUM(E60:E66)</f>
        <v/>
      </c>
      <c r="F67" s="171">
        <f>SUM(F60:F66)</f>
        <v/>
      </c>
    </row>
    <row r="68" ht="18" customHeight="1" s="29">
      <c r="A68" s="155" t="inlineStr">
        <is>
          <t xml:space="preserve">5.  GYSGA MÖHLETLI BORÇNAMALAR </t>
        </is>
      </c>
      <c r="B68" s="175" t="n"/>
      <c r="C68" s="70" t="n"/>
      <c r="D68" s="171" t="n"/>
      <c r="E68" s="171" t="n"/>
      <c r="F68" s="171" t="n"/>
    </row>
    <row r="69" ht="18" customHeight="1" s="29">
      <c r="A69" s="75" t="n"/>
      <c r="B69" s="76" t="inlineStr">
        <is>
          <t xml:space="preserve">Gysga möhletli depozitler we ýörite hasaplar </t>
        </is>
      </c>
      <c r="C69" s="115" t="inlineStr">
        <is>
          <t>111</t>
        </is>
      </c>
      <c r="D69" s="172" t="n"/>
      <c r="E69" s="172">
        <f>L69</f>
        <v/>
      </c>
      <c r="F69" s="172">
        <f>P69</f>
        <v/>
      </c>
      <c r="J69" s="167">
        <f>IFERROR(VLOOKUP(C69,SDW!E$7:$K$33,7,0),0)</f>
        <v/>
      </c>
      <c r="K69" s="167">
        <f>IFERROR(VLOOKUP(H69,SDW!E$7:$K$33,7,0),0)</f>
        <v/>
      </c>
      <c r="L69" s="167">
        <f>IFERROR(J69-K69,"")</f>
        <v/>
      </c>
      <c r="N69" s="167">
        <f>IFERROR(VLOOKUP(C69,SDW!E$7:$K$33,4,0),0)</f>
        <v/>
      </c>
      <c r="O69" s="167">
        <f>IFERROR(VLOOKUP(H69,SDW!E$7:$K$33,4,0),0)</f>
        <v/>
      </c>
      <c r="P69" s="167">
        <f>IFERROR(N69-O69,"")</f>
        <v/>
      </c>
    </row>
    <row r="70" ht="18" customHeight="1" s="29">
      <c r="A70" s="88" t="n"/>
      <c r="B70" s="89" t="inlineStr">
        <is>
          <t>Gysga möhletli bergileriň gymmatly kagyzlary</t>
        </is>
      </c>
      <c r="C70" s="115" t="inlineStr">
        <is>
          <t>112</t>
        </is>
      </c>
      <c r="D70" s="172" t="n"/>
      <c r="E70" s="172">
        <f>L70</f>
        <v/>
      </c>
      <c r="F70" s="172">
        <f>P70</f>
        <v/>
      </c>
      <c r="J70" s="167">
        <f>IFERROR(VLOOKUP(C70,SDW!E$7:$K$33,7,0),0)</f>
        <v/>
      </c>
      <c r="K70" s="167">
        <f>IFERROR(VLOOKUP(H70,SDW!E$7:$K$33,7,0),0)</f>
        <v/>
      </c>
      <c r="L70" s="167">
        <f>IFERROR(J70-K70,"")</f>
        <v/>
      </c>
      <c r="N70" s="167">
        <f>IFERROR(VLOOKUP(C70,SDW!E$7:$K$33,4,0),0)</f>
        <v/>
      </c>
      <c r="O70" s="167">
        <f>IFERROR(VLOOKUP(H70,SDW!E$7:$K$33,4,0),0)</f>
        <v/>
      </c>
      <c r="P70" s="167">
        <f>IFERROR(N70-O70,"")</f>
        <v/>
      </c>
    </row>
    <row r="71" ht="18" customHeight="1" s="29">
      <c r="A71" s="75" t="n"/>
      <c r="B71" s="76" t="inlineStr">
        <is>
          <t>Gysga möhletli karzlar, nesýeler</t>
        </is>
      </c>
      <c r="C71" s="115" t="inlineStr">
        <is>
          <t>113</t>
        </is>
      </c>
      <c r="D71" s="172" t="n"/>
      <c r="E71" s="172">
        <f>L71</f>
        <v/>
      </c>
      <c r="F71" s="172">
        <f>P71</f>
        <v/>
      </c>
      <c r="J71" s="167">
        <f>IFERROR(VLOOKUP(C71,SDW!E$7:$K$33,7,0),0)</f>
        <v/>
      </c>
      <c r="K71" s="167">
        <f>IFERROR(VLOOKUP(H71,SDW!E$7:$K$33,7,0),0)</f>
        <v/>
      </c>
      <c r="L71" s="167">
        <f>IFERROR(J71-K71,"")</f>
        <v/>
      </c>
      <c r="N71" s="167">
        <f>IFERROR(VLOOKUP(C71,SDW!E$7:$K$33,4,0),0)</f>
        <v/>
      </c>
      <c r="O71" s="167">
        <f>IFERROR(VLOOKUP(H71,SDW!E$7:$K$33,4,0),0)</f>
        <v/>
      </c>
      <c r="P71" s="167">
        <f>IFERROR(N71-O71,"")</f>
        <v/>
      </c>
    </row>
    <row r="72" ht="18" customHeight="1" s="29">
      <c r="A72" s="75" t="n"/>
      <c r="B72" s="76" t="inlineStr">
        <is>
          <t xml:space="preserve">Gysga möhletli kreditor bergiler </t>
        </is>
      </c>
      <c r="C72" s="115" t="inlineStr">
        <is>
          <t>114</t>
        </is>
      </c>
      <c r="D72" s="172" t="n"/>
      <c r="E72" s="172">
        <f>L72</f>
        <v/>
      </c>
      <c r="F72" s="172">
        <f>P72</f>
        <v/>
      </c>
      <c r="J72" s="167">
        <f>IFERROR(VLOOKUP(C72,SDW!E$7:$K$33,7,0),0)</f>
        <v/>
      </c>
      <c r="K72" s="167">
        <f>IFERROR(VLOOKUP(H72,SDW!E$7:$K$33,7,0),0)</f>
        <v/>
      </c>
      <c r="L72" s="167">
        <f>IFERROR(J72-K72,"")</f>
        <v/>
      </c>
      <c r="N72" s="167">
        <f>IFERROR(VLOOKUP(C72,SDW!E$7:$K$33,4,0),0)</f>
        <v/>
      </c>
      <c r="O72" s="167">
        <f>IFERROR(VLOOKUP(H72,SDW!E$7:$K$33,4,0),0)</f>
        <v/>
      </c>
      <c r="P72" s="167">
        <f>IFERROR(N72-O72,"")</f>
        <v/>
      </c>
    </row>
    <row r="73" ht="18" customHeight="1" s="29">
      <c r="A73" s="75" t="n"/>
      <c r="B73" s="117" t="inlineStr">
        <is>
          <t>Gysga möhletli baha berilýän borçnamalar</t>
        </is>
      </c>
      <c r="C73" s="115" t="inlineStr">
        <is>
          <t>115</t>
        </is>
      </c>
      <c r="D73" s="172" t="n"/>
      <c r="E73" s="172">
        <f>L73</f>
        <v/>
      </c>
      <c r="F73" s="172">
        <f>P73</f>
        <v/>
      </c>
      <c r="J73" s="167">
        <f>IFERROR(VLOOKUP(C73,SDW!E$7:$K$33,7,0),0)</f>
        <v/>
      </c>
      <c r="K73" s="167">
        <f>IFERROR(VLOOKUP(H73,SDW!E$7:$K$33,7,0),0)</f>
        <v/>
      </c>
      <c r="L73" s="167">
        <f>IFERROR(J73-K73,"")</f>
        <v/>
      </c>
      <c r="N73" s="167">
        <f>IFERROR(VLOOKUP(C73,SDW!E$7:$K$33,4,0),0)</f>
        <v/>
      </c>
      <c r="O73" s="167">
        <f>IFERROR(VLOOKUP(H73,SDW!E$7:$K$33,4,0),0)</f>
        <v/>
      </c>
      <c r="P73" s="167">
        <f>IFERROR(N73-O73,"")</f>
        <v/>
      </c>
    </row>
    <row r="74" ht="18" customHeight="1" s="29">
      <c r="A74" s="75" t="n"/>
      <c r="B74" s="117" t="inlineStr">
        <is>
          <t>Beýleki gysga möhletli borçnamalar</t>
        </is>
      </c>
      <c r="C74" s="115" t="inlineStr">
        <is>
          <t>116</t>
        </is>
      </c>
      <c r="D74" s="172" t="n"/>
      <c r="E74" s="172">
        <f>L74</f>
        <v/>
      </c>
      <c r="F74" s="172">
        <f>P74</f>
        <v/>
      </c>
      <c r="J74" s="167">
        <f>IFERROR(VLOOKUP(C74,SDW!E$7:$K$33,7,0),0)</f>
        <v/>
      </c>
      <c r="K74" s="167">
        <f>IFERROR(VLOOKUP(H74,SDW!E$7:$K$33,7,0),0)</f>
        <v/>
      </c>
      <c r="L74" s="167">
        <f>IFERROR(J74-K74,"")</f>
        <v/>
      </c>
      <c r="N74" s="167">
        <f>IFERROR(VLOOKUP(C74,SDW!E$7:$K$33,4,0),0)</f>
        <v/>
      </c>
      <c r="O74" s="167">
        <f>IFERROR(VLOOKUP(H74,SDW!E$7:$K$33,4,0),0)</f>
        <v/>
      </c>
      <c r="P74" s="167">
        <f>IFERROR(N74-O74,"")</f>
        <v/>
      </c>
    </row>
    <row r="75" ht="33" customHeight="1" s="29">
      <c r="A75" s="149" t="inlineStr">
        <is>
          <t>JEMI GYSGA MÖHLETLI BORÇNAMALAR            (111-116 setirleriň jemi)</t>
        </is>
      </c>
      <c r="B75" s="170" t="n"/>
      <c r="C75" s="70" t="inlineStr">
        <is>
          <t>120</t>
        </is>
      </c>
      <c r="D75" s="171" t="n"/>
      <c r="E75" s="171">
        <f>SUM(E69:E74)</f>
        <v/>
      </c>
      <c r="F75" s="171">
        <f>SUM(F69:F74)</f>
        <v/>
      </c>
    </row>
    <row r="76" ht="33" customHeight="1" s="29">
      <c r="A76" s="149" t="inlineStr">
        <is>
          <t>BORÇNAMALARYŇ HEMMESI                                   (110 we 120 setirleriň jemi)</t>
        </is>
      </c>
      <c r="B76" s="170" t="n"/>
      <c r="C76" s="70" t="inlineStr">
        <is>
          <t>130</t>
        </is>
      </c>
      <c r="D76" s="171" t="n"/>
      <c r="E76" s="171">
        <f>E75+E67</f>
        <v/>
      </c>
      <c r="F76" s="171">
        <f>F75+F67</f>
        <v/>
      </c>
    </row>
    <row r="77" ht="33" customHeight="1" s="29">
      <c r="A77" s="149" t="inlineStr">
        <is>
          <t>MAÝANYŇ WE BORÇNAMALARYŇ HEMMESI        (100 we 130 setirleriň jemi)</t>
        </is>
      </c>
      <c r="B77" s="170" t="n"/>
      <c r="C77" s="70" t="inlineStr">
        <is>
          <t>140</t>
        </is>
      </c>
      <c r="D77" s="171" t="n"/>
      <c r="E77" s="171">
        <f>E76+E58</f>
        <v/>
      </c>
      <c r="F77" s="171">
        <f>F76+F58</f>
        <v/>
      </c>
    </row>
    <row r="78" ht="15.6" customHeight="1" s="29">
      <c r="A78" s="61" t="n"/>
      <c r="B78" s="119" t="n"/>
      <c r="C78" s="120" t="n"/>
      <c r="E78" s="119" t="n"/>
      <c r="F78" s="119" t="n"/>
    </row>
    <row r="79" ht="15.6" customHeight="1" s="29">
      <c r="A79" s="61" t="n"/>
      <c r="B79" s="119" t="n"/>
      <c r="C79" s="120" t="n"/>
      <c r="E79" s="121">
        <f>E77-E43</f>
        <v/>
      </c>
      <c r="F79" s="121">
        <f>F77-F43</f>
        <v/>
      </c>
    </row>
    <row r="80" ht="16.2" customHeight="1" s="29">
      <c r="A80" s="61" t="n"/>
      <c r="B80" s="122" t="inlineStr">
        <is>
          <t>Ýolbaşçy:                    Ýalkapow D.P.</t>
        </is>
      </c>
      <c r="C80" s="123" t="n"/>
      <c r="E80" s="124" t="n"/>
      <c r="F80" s="61" t="n"/>
    </row>
    <row r="81" ht="16.5" customHeight="1" s="29">
      <c r="A81" s="61" t="n"/>
      <c r="B81" s="125" t="inlineStr">
        <is>
          <t xml:space="preserve">                              (familiýasy, ady, atasynyň ady)</t>
        </is>
      </c>
      <c r="C81" s="123" t="n"/>
      <c r="E81" s="126" t="inlineStr">
        <is>
          <t>(goly)</t>
        </is>
      </c>
      <c r="F81" s="61" t="n"/>
    </row>
    <row r="82" ht="16.2" customHeight="1" s="29">
      <c r="A82" s="61" t="n"/>
      <c r="B82" s="122" t="inlineStr">
        <is>
          <t>Baş buhgalter:              Temirow A.Ç.</t>
        </is>
      </c>
      <c r="C82" s="123" t="n"/>
      <c r="E82" s="124" t="n"/>
      <c r="F82" s="61" t="n"/>
    </row>
    <row r="83" ht="16.5" customHeight="1" s="29">
      <c r="A83" s="61" t="n"/>
      <c r="B83" s="125" t="inlineStr">
        <is>
          <t xml:space="preserve">                              (familiýasy, ady, atasynyň ady)</t>
        </is>
      </c>
      <c r="C83" s="123" t="n"/>
      <c r="E83" s="126" t="inlineStr">
        <is>
          <t>(goly)</t>
        </is>
      </c>
      <c r="F83" s="61" t="n"/>
    </row>
    <row r="84" ht="15.6" customHeight="1" s="29">
      <c r="A84" s="61" t="n"/>
      <c r="B84" s="127" t="inlineStr">
        <is>
          <t>Möhür ýeri</t>
        </is>
      </c>
      <c r="C84" s="120" t="n"/>
      <c r="E84" s="128" t="n"/>
      <c r="F84" s="128" t="n"/>
    </row>
    <row r="85" ht="15.6" customHeight="1" s="29">
      <c r="A85" s="61" t="n"/>
      <c r="B85" s="61" t="n"/>
      <c r="C85" s="123" t="n"/>
      <c r="E85" s="61" t="n"/>
      <c r="F85" s="61" t="n"/>
    </row>
    <row r="86" ht="15.6" customHeight="1" s="29">
      <c r="A86" s="61" t="n"/>
      <c r="B86" s="61" t="n"/>
      <c r="C86" s="123" t="n"/>
      <c r="E86" s="61" t="n"/>
      <c r="F86" s="61" t="n"/>
    </row>
  </sheetData>
  <mergeCells count="28">
    <mergeCell ref="A75:B75"/>
    <mergeCell ref="A76:B76"/>
    <mergeCell ref="A77:B77"/>
    <mergeCell ref="A56:B56"/>
    <mergeCell ref="A58:B58"/>
    <mergeCell ref="A59:B59"/>
    <mergeCell ref="A67:B67"/>
    <mergeCell ref="A68:B68"/>
    <mergeCell ref="A41:B41"/>
    <mergeCell ref="A42:B42"/>
    <mergeCell ref="A44:F44"/>
    <mergeCell ref="A45:B45"/>
    <mergeCell ref="A46:B46"/>
    <mergeCell ref="A28:B28"/>
    <mergeCell ref="A29:B29"/>
    <mergeCell ref="A30:B30"/>
    <mergeCell ref="A33:B33"/>
    <mergeCell ref="A34:B34"/>
    <mergeCell ref="A8:B8"/>
    <mergeCell ref="A9:B9"/>
    <mergeCell ref="A18:B18"/>
    <mergeCell ref="A19:B19"/>
    <mergeCell ref="A27:B27"/>
    <mergeCell ref="C1:F1"/>
    <mergeCell ref="A2:F2"/>
    <mergeCell ref="A3:F3"/>
    <mergeCell ref="A5:B5"/>
    <mergeCell ref="A7:B7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11"/>
  <sheetViews>
    <sheetView workbookViewId="0">
      <selection activeCell="A1" sqref="A1"/>
    </sheetView>
  </sheetViews>
  <sheetFormatPr baseColWidth="8" defaultColWidth="9.109375" defaultRowHeight="21"/>
  <cols>
    <col width="13.5546875" customWidth="1" style="129" min="1" max="1"/>
    <col width="9.88671875" customWidth="1" style="129" min="2" max="2"/>
    <col width="7.6640625" customWidth="1" style="129" min="3" max="3"/>
    <col width="19.88671875" customWidth="1" style="129" min="4" max="4"/>
    <col width="14.21875" customWidth="1" style="129" min="5" max="5"/>
    <col width="12.6640625" customWidth="1" style="129" min="6" max="6"/>
    <col width="9.109375" customWidth="1" style="129" min="7" max="7"/>
    <col width="13.5546875" customWidth="1" style="129" min="8" max="8"/>
    <col width="9.109375" customWidth="1" style="129" min="9" max="1024"/>
  </cols>
  <sheetData>
    <row r="3" ht="42" customHeight="1" s="29">
      <c r="A3" s="130" t="n">
        <v>1</v>
      </c>
      <c r="C3" s="156">
        <f>VLOOKUP(A3,SDW!$B$5:F7,5,0)</f>
        <v/>
      </c>
    </row>
    <row r="4">
      <c r="C4" s="156">
        <f>VLOOKUP(A3,SDW!$B$5:F7,2,0)</f>
        <v/>
      </c>
    </row>
    <row r="5">
      <c r="C5" s="156">
        <f>VLOOKUP(A3,SDW!$B$5:F7,3,0)</f>
        <v/>
      </c>
      <c r="G5" s="131" t="n"/>
    </row>
    <row r="6">
      <c r="C6" s="156">
        <f>VLOOKUP(A3,SDW!$B$5:F7,4,0)</f>
        <v/>
      </c>
    </row>
    <row r="7">
      <c r="C7" s="132" t="n"/>
      <c r="D7" s="132" t="n"/>
      <c r="E7" s="132" t="n"/>
      <c r="F7" s="132" t="n"/>
    </row>
    <row r="8" ht="27" customHeight="1" s="29">
      <c r="C8" s="133">
        <f>IF(C5="А","Сн=","")</f>
        <v/>
      </c>
      <c r="D8" s="134">
        <f>IF(C5="А",VLOOKUP(A3,SDW!$B$5:$H$7,6,0),"")</f>
        <v/>
      </c>
      <c r="E8" s="133">
        <f>IF(C5="П","Сн=","")</f>
        <v/>
      </c>
      <c r="F8" s="135">
        <f>IF(C5="П",VLOOKUP(A3,SDW!$B$5:$H$7,7,0),"")</f>
        <v/>
      </c>
    </row>
    <row r="9" ht="27" customHeight="1" s="29">
      <c r="A9" s="136">
        <f t="array" ref="A9:A9">IFERROR(INDEX(Операциялар!$B$4:$G$5,SMALL(IF($C$4=Операциялар!$D$4:$D$5,ROW(Операциялар!$G$4:$G$5)-3),ROW(D1)),6),"")</f>
        <v/>
      </c>
      <c r="B9" s="137">
        <f t="array" ref="B9:B9">IFERROR(INDEX(Операциялар!$B$4:$F$5,SMALL(IF($C$4=Операциялар!$D$4:$D$5,ROW(Операциялар!$E$4:$E$5)-3),ROW(B1)),4),"")</f>
        <v/>
      </c>
      <c r="C9" s="138">
        <f t="array" ref="C9:C9">IFERROR(INDEX(Операциялар!$B$4:$F$5,SMALL(IF($C$4=Операциялар!$D$4:$D$5,ROW(Операциялар!$B$4:$B$5)-3),ROW(A1)),1),"")</f>
        <v/>
      </c>
      <c r="D9" s="139">
        <f t="array" ref="D9:D9">IFERROR(INDEX(Операциялар!$D$4:$F$5,SMALL(IF($C$4=Операциялар!$D$4:$D$5,ROW(Операциялар!$F$4:$F$5)-3),ROW(A1)),3),"")</f>
        <v/>
      </c>
      <c r="E9" s="140">
        <f t="array" ref="E9:E9">IFERROR(INDEX(Операциялар!$D$4:$F$5,SMALL(IF($C$4=Операциялар!$E$4:$E$5,ROW(Операциялар!$F$4:$F$5)-3),ROW(B1)),3),"")</f>
        <v/>
      </c>
      <c r="F9" s="141">
        <f t="array" ref="F9:F9">IFERROR(INDEX(Операциялар!$B$4:$F$5,SMALL(IF($C$4=Операциялар!$E$4:$E$5,ROW(Операциялар!$B$4:$B$5)-3),ROW(D1)),1),"")</f>
        <v/>
      </c>
      <c r="G9" s="137">
        <f t="array" ref="G9:G9">IFERROR(INDEX(Операциялар!$B$4:$F$5,SMALL(IF($C$4=Операциялар!$E$4:$E$5,ROW(Операциялар!$D$4:$D$5)-3),ROW(D1)),3),"")</f>
        <v/>
      </c>
      <c r="H9" s="136">
        <f t="array" ref="H9:H9">IFERROR(INDEX(Операциялар!$B$4:$G$5,SMALL(IF($C$4=Операциялар!$E$4:$E$5,ROW(Операциялар!$G$4:$G$5)-3),ROW(G1)),6),"")</f>
        <v/>
      </c>
    </row>
    <row r="10" ht="27" customHeight="1" s="29">
      <c r="C10" s="133" t="inlineStr">
        <is>
          <t>До=</t>
        </is>
      </c>
      <c r="D10" s="142">
        <f>SUM(D9:D9)</f>
        <v/>
      </c>
      <c r="E10" s="143" t="inlineStr">
        <is>
          <t>Ко=</t>
        </is>
      </c>
      <c r="F10" s="142">
        <f>SUM(E9:E9)</f>
        <v/>
      </c>
    </row>
    <row r="11" ht="27" customHeight="1" s="29">
      <c r="C11" s="129">
        <f>IF(C5="А","Ск=","")</f>
        <v/>
      </c>
      <c r="D11" s="144">
        <f>IF(C5="А",D8+D10-F10,"")</f>
        <v/>
      </c>
      <c r="E11" s="145">
        <f>IF(C5="П","Ск=","")</f>
        <v/>
      </c>
      <c r="F11" s="146">
        <f>IF(C5="П",F8+F10-D10,"")</f>
        <v/>
      </c>
    </row>
  </sheetData>
  <mergeCells count="4">
    <mergeCell ref="C3:F3"/>
    <mergeCell ref="C4:F4"/>
    <mergeCell ref="C5:F5"/>
    <mergeCell ref="C6:F6"/>
  </mergeCells>
  <pageMargins left="0.7875" right="0.7875" top="1.05277777777778" bottom="1.05277777777778" header="0.7875" footer="0.787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H11"/>
  <sheetViews>
    <sheetView workbookViewId="0">
      <selection activeCell="A1" sqref="A1"/>
    </sheetView>
  </sheetViews>
  <sheetFormatPr baseColWidth="8" defaultColWidth="9.109375" defaultRowHeight="21"/>
  <cols>
    <col width="13.5546875" customWidth="1" style="129" min="1" max="1"/>
    <col width="9.88671875" customWidth="1" style="129" min="2" max="2"/>
    <col width="7.6640625" customWidth="1" style="129" min="3" max="3"/>
    <col width="19.88671875" customWidth="1" style="129" min="4" max="4"/>
    <col width="14.21875" customWidth="1" style="129" min="5" max="5"/>
    <col width="12.6640625" customWidth="1" style="129" min="6" max="6"/>
    <col width="9.109375" customWidth="1" style="129" min="7" max="7"/>
    <col width="13.5546875" customWidth="1" style="129" min="8" max="8"/>
    <col width="9.109375" customWidth="1" style="129" min="9" max="1024"/>
  </cols>
  <sheetData>
    <row r="3" ht="42" customHeight="1" s="29">
      <c r="A3" s="130" t="n">
        <v>2</v>
      </c>
      <c r="C3" s="156">
        <f>VLOOKUP(A3,SDW!$B$5:F7,5,0)</f>
        <v/>
      </c>
    </row>
    <row r="4">
      <c r="C4" s="156">
        <f>VLOOKUP(A3,SDW!$B$5:F7,2,0)</f>
        <v/>
      </c>
    </row>
    <row r="5">
      <c r="C5" s="156">
        <f>VLOOKUP(A3,SDW!$B$5:F7,3,0)</f>
        <v/>
      </c>
      <c r="G5" s="131" t="n"/>
    </row>
    <row r="6">
      <c r="C6" s="156">
        <f>VLOOKUP(A3,SDW!$B$5:F7,4,0)</f>
        <v/>
      </c>
    </row>
    <row r="7">
      <c r="C7" s="132" t="n"/>
      <c r="D7" s="132" t="n"/>
      <c r="E7" s="132" t="n"/>
      <c r="F7" s="132" t="n"/>
    </row>
    <row r="8" ht="27" customHeight="1" s="29">
      <c r="C8" s="133">
        <f>IF(C5="А","Сн=","")</f>
        <v/>
      </c>
      <c r="D8" s="134">
        <f>IF(C5="А",VLOOKUP(A3,SDW!$B$5:$H$7,6,0),"")</f>
        <v/>
      </c>
      <c r="E8" s="133">
        <f>IF(C5="П","Сн=","")</f>
        <v/>
      </c>
      <c r="F8" s="135">
        <f>IF(C5="П",VLOOKUP(A3,SDW!$B$5:$H$7,7,0),"")</f>
        <v/>
      </c>
    </row>
    <row r="9" ht="27" customHeight="1" s="29">
      <c r="A9" s="136">
        <f t="array" ref="A9:A9">IFERROR(INDEX(Операциялар!$B$4:$G$5,SMALL(IF($C$4=Операциялар!$D$4:$D$5,ROW(Операциялар!$G$4:$G$5)-3),ROW(D1)),6),"")</f>
        <v/>
      </c>
      <c r="B9" s="137">
        <f t="array" ref="B9:B9">IFERROR(INDEX(Операциялар!$B$4:$F$5,SMALL(IF($C$4=Операциялар!$D$4:$D$5,ROW(Операциялар!$E$4:$E$5)-3),ROW(B1)),4),"")</f>
        <v/>
      </c>
      <c r="C9" s="138">
        <f t="array" ref="C9:C9">IFERROR(INDEX(Операциялар!$B$4:$F$5,SMALL(IF($C$4=Операциялар!$D$4:$D$5,ROW(Операциялар!$B$4:$B$5)-3),ROW(A1)),1),"")</f>
        <v/>
      </c>
      <c r="D9" s="139">
        <f t="array" ref="D9:D9">IFERROR(INDEX(Операциялар!$D$4:$F$5,SMALL(IF($C$4=Операциялар!$D$4:$D$5,ROW(Операциялар!$F$4:$F$5)-3),ROW(A1)),3),"")</f>
        <v/>
      </c>
      <c r="E9" s="140">
        <f t="array" ref="E9:E9">IFERROR(INDEX(Операциялар!$D$4:$F$5,SMALL(IF($C$4=Операциялар!$E$4:$E$5,ROW(Операциялар!$F$4:$F$5)-3),ROW(B1)),3),"")</f>
        <v/>
      </c>
      <c r="F9" s="141">
        <f t="array" ref="F9:F9">IFERROR(INDEX(Операциялар!$B$4:$F$5,SMALL(IF($C$4=Операциялар!$E$4:$E$5,ROW(Операциялар!$B$4:$B$5)-3),ROW(D1)),1),"")</f>
        <v/>
      </c>
      <c r="G9" s="137">
        <f t="array" ref="G9:G9">IFERROR(INDEX(Операциялар!$B$4:$F$5,SMALL(IF($C$4=Операциялар!$E$4:$E$5,ROW(Операциялар!$D$4:$D$5)-3),ROW(D1)),3),"")</f>
        <v/>
      </c>
      <c r="H9" s="136">
        <f t="array" ref="H9:H9">IFERROR(INDEX(Операциялар!$B$4:$G$5,SMALL(IF($C$4=Операциялар!$E$4:$E$5,ROW(Операциялар!$G$4:$G$5)-3),ROW(G1)),6),"")</f>
        <v/>
      </c>
    </row>
    <row r="10" ht="27" customHeight="1" s="29">
      <c r="C10" s="133" t="inlineStr">
        <is>
          <t>До=</t>
        </is>
      </c>
      <c r="D10" s="142">
        <f>SUM(D9:D9)</f>
        <v/>
      </c>
      <c r="E10" s="143" t="inlineStr">
        <is>
          <t>Ко=</t>
        </is>
      </c>
      <c r="F10" s="142">
        <f>SUM(E9:E9)</f>
        <v/>
      </c>
    </row>
    <row r="11" ht="27" customHeight="1" s="29">
      <c r="C11" s="129">
        <f>IF(C5="А","Ск=","")</f>
        <v/>
      </c>
      <c r="D11" s="144">
        <f>IF(C5="А",D8+D10-F10,"")</f>
        <v/>
      </c>
      <c r="E11" s="145">
        <f>IF(C5="П","Ск=","")</f>
        <v/>
      </c>
      <c r="F11" s="146">
        <f>IF(C5="П",F8+F10-D10,"")</f>
        <v/>
      </c>
    </row>
  </sheetData>
  <mergeCells count="4">
    <mergeCell ref="C3:F3"/>
    <mergeCell ref="C4:F4"/>
    <mergeCell ref="C5:F5"/>
    <mergeCell ref="C6:F6"/>
  </mergeCells>
  <pageMargins left="0.7875" right="0.7875" top="1.05277777777778" bottom="1.05277777777778" header="0.7875" footer="0.787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u7ser</dc:creator>
  <dc:language>ru-RU</dc:language>
  <dcterms:created xsi:type="dcterms:W3CDTF">2017-11-10T12:40:03Z</dcterms:created>
  <dcterms:modified xsi:type="dcterms:W3CDTF">2022-05-24T09:53:44Z</dcterms:modified>
  <cp:lastModifiedBy>Пользователь</cp:lastModifiedBy>
  <cp:revision>24</cp:revision>
  <cp:lastPrinted>2022-04-03T18:29:05Z</cp:lastPrinted>
</cp:coreProperties>
</file>